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ingov.sharepoint.com/sites/IHCDAHMIS/Shared Documents/General/HIC &amp; PIT/HIC and PIT 2024/2024 PIT/PIT Mastersheets/"/>
    </mc:Choice>
  </mc:AlternateContent>
  <xr:revisionPtr revIDLastSave="32768" documentId="8_{2C8A74A8-50DB-4126-AEDD-B301787EAD9E}" xr6:coauthVersionLast="47" xr6:coauthVersionMax="47" xr10:uidLastSave="{739C23C5-117A-4D1A-960C-97E4851F376A}"/>
  <bookViews>
    <workbookView xWindow="-120" yWindow="-120" windowWidth="29040" windowHeight="15840" firstSheet="6" activeTab="7" xr2:uid="{919DC681-53DD-4234-9371-41DF6C376CAC}"/>
  </bookViews>
  <sheets>
    <sheet name="R1" sheetId="1" r:id="rId1"/>
    <sheet name="R1a" sheetId="2" r:id="rId2"/>
    <sheet name="R2" sheetId="3" r:id="rId3"/>
    <sheet name="R2a" sheetId="4" r:id="rId4"/>
    <sheet name="R3" sheetId="5" r:id="rId5"/>
    <sheet name="R4" sheetId="6" r:id="rId6"/>
    <sheet name="R5" sheetId="7" r:id="rId7"/>
    <sheet name="R6" sheetId="8" r:id="rId8"/>
    <sheet name="R7" sheetId="9" r:id="rId9"/>
    <sheet name="R8" sheetId="10" r:id="rId10"/>
    <sheet name="R9" sheetId="11" r:id="rId11"/>
    <sheet name="R10" sheetId="12" r:id="rId12"/>
    <sheet name="R11" sheetId="13" r:id="rId13"/>
    <sheet name="R12" sheetId="14" r:id="rId14"/>
    <sheet name="R13" sheetId="15" r:id="rId15"/>
    <sheet name="R14" sheetId="16" r:id="rId16"/>
    <sheet name="Total Count" sheetId="25" r:id="rId17"/>
    <sheet name="Household with children" sheetId="26" r:id="rId18"/>
    <sheet name="Households without children" sheetId="27" r:id="rId19"/>
    <sheet name="Households with only children" sheetId="29" r:id="rId20"/>
    <sheet name="Veterans in HH with children" sheetId="28" r:id="rId21"/>
    <sheet name="Veterans in HH without children" sheetId="30" r:id="rId22"/>
    <sheet name="Unaccompanied Youth" sheetId="31" r:id="rId23"/>
    <sheet name="Parenting Youth" sheetId="32" r:id="rId2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89" i="9" l="1"/>
  <c r="M288" i="6"/>
  <c r="M287" i="6" s="1"/>
  <c r="M289" i="6"/>
  <c r="G289" i="11"/>
  <c r="H289" i="12"/>
  <c r="I289" i="12"/>
  <c r="J289" i="12"/>
  <c r="K289" i="12"/>
  <c r="L289" i="12"/>
  <c r="H288" i="12"/>
  <c r="H287" i="12" s="1"/>
  <c r="I288" i="12"/>
  <c r="I287" i="12" s="1"/>
  <c r="J288" i="12"/>
  <c r="K288" i="12"/>
  <c r="L288" i="12"/>
  <c r="L287" i="12" s="1"/>
  <c r="J287" i="12"/>
  <c r="K287" i="12"/>
  <c r="EW64" i="32"/>
  <c r="DY64" i="32"/>
  <c r="DA64" i="32"/>
  <c r="BA64" i="32"/>
  <c r="EY64" i="32" s="1"/>
  <c r="EY63" i="32"/>
  <c r="EW63" i="32"/>
  <c r="DY63" i="32"/>
  <c r="DA63" i="32"/>
  <c r="BA63" i="32"/>
  <c r="GX59" i="32"/>
  <c r="FZ59" i="32"/>
  <c r="FB59" i="32"/>
  <c r="GX58" i="32"/>
  <c r="GB58" i="32"/>
  <c r="FZ58" i="32"/>
  <c r="FB58" i="32"/>
  <c r="AZ58" i="32"/>
  <c r="AB58" i="32"/>
  <c r="AB59" i="32" s="1"/>
  <c r="D58" i="32"/>
  <c r="IX57" i="32"/>
  <c r="HZ57" i="32"/>
  <c r="HB57" i="32"/>
  <c r="BA57" i="32"/>
  <c r="IX56" i="32"/>
  <c r="HZ56" i="32"/>
  <c r="HB56" i="32"/>
  <c r="BA56" i="32"/>
  <c r="IX55" i="32"/>
  <c r="HZ55" i="32"/>
  <c r="HB55" i="32"/>
  <c r="BA55" i="32"/>
  <c r="IX54" i="32"/>
  <c r="HZ54" i="32"/>
  <c r="HB54" i="32"/>
  <c r="BA54" i="32"/>
  <c r="IX53" i="32"/>
  <c r="HZ53" i="32"/>
  <c r="HB53" i="32"/>
  <c r="BA53" i="32"/>
  <c r="IX52" i="32"/>
  <c r="HZ52" i="32"/>
  <c r="HB52" i="32"/>
  <c r="BA52" i="32"/>
  <c r="IX51" i="32"/>
  <c r="HZ51" i="32"/>
  <c r="HB51" i="32"/>
  <c r="BA51" i="32"/>
  <c r="IX50" i="32"/>
  <c r="HZ50" i="32"/>
  <c r="HB50" i="32"/>
  <c r="BA50" i="32"/>
  <c r="IX49" i="32"/>
  <c r="HZ49" i="32"/>
  <c r="HB49" i="32"/>
  <c r="BA49" i="32"/>
  <c r="IX48" i="32"/>
  <c r="HZ48" i="32"/>
  <c r="HB48" i="32"/>
  <c r="BA48" i="32"/>
  <c r="JA47" i="32"/>
  <c r="JA48" i="32" s="1"/>
  <c r="JA49" i="32" s="1"/>
  <c r="JA50" i="32" s="1"/>
  <c r="JA51" i="32" s="1"/>
  <c r="JA52" i="32" s="1"/>
  <c r="JA53" i="32" s="1"/>
  <c r="JA54" i="32" s="1"/>
  <c r="JA55" i="32" s="1"/>
  <c r="JA56" i="32" s="1"/>
  <c r="JA57" i="32" s="1"/>
  <c r="IX47" i="32"/>
  <c r="HZ47" i="32"/>
  <c r="HB47" i="32"/>
  <c r="BA47" i="32"/>
  <c r="IX46" i="32"/>
  <c r="IC46" i="32"/>
  <c r="IC47" i="32" s="1"/>
  <c r="IC48" i="32" s="1"/>
  <c r="IC49" i="32" s="1"/>
  <c r="IC50" i="32" s="1"/>
  <c r="IC51" i="32" s="1"/>
  <c r="IC52" i="32" s="1"/>
  <c r="IC53" i="32" s="1"/>
  <c r="IC54" i="32" s="1"/>
  <c r="IC55" i="32" s="1"/>
  <c r="IC56" i="32" s="1"/>
  <c r="IC57" i="32" s="1"/>
  <c r="HZ46" i="32"/>
  <c r="HB46" i="32"/>
  <c r="BA46" i="32"/>
  <c r="IX45" i="32"/>
  <c r="IC45" i="32"/>
  <c r="HZ45" i="32"/>
  <c r="HE45" i="32"/>
  <c r="HE46" i="32" s="1"/>
  <c r="HE47" i="32" s="1"/>
  <c r="HE48" i="32" s="1"/>
  <c r="HE49" i="32" s="1"/>
  <c r="HE50" i="32" s="1"/>
  <c r="HE51" i="32" s="1"/>
  <c r="HE52" i="32" s="1"/>
  <c r="HE53" i="32" s="1"/>
  <c r="HE54" i="32" s="1"/>
  <c r="HE55" i="32" s="1"/>
  <c r="HE56" i="32" s="1"/>
  <c r="HE57" i="32" s="1"/>
  <c r="HB45" i="32"/>
  <c r="BA45" i="32"/>
  <c r="JA44" i="32"/>
  <c r="JA45" i="32" s="1"/>
  <c r="JA46" i="32" s="1"/>
  <c r="IX44" i="32"/>
  <c r="IC44" i="32"/>
  <c r="HZ44" i="32"/>
  <c r="HE44" i="32"/>
  <c r="HB44" i="32"/>
  <c r="BA44" i="32"/>
  <c r="IX43" i="32"/>
  <c r="HZ43" i="32"/>
  <c r="HB43" i="32"/>
  <c r="BA43" i="32"/>
  <c r="JR42" i="32"/>
  <c r="JQ42" i="32"/>
  <c r="JP42" i="32"/>
  <c r="JO42" i="32"/>
  <c r="JN42" i="32"/>
  <c r="JM42" i="32"/>
  <c r="JL42" i="32"/>
  <c r="JK42" i="32"/>
  <c r="JJ42" i="32"/>
  <c r="JI42" i="32"/>
  <c r="JH42" i="32"/>
  <c r="JG42" i="32"/>
  <c r="JF42" i="32"/>
  <c r="JE42" i="32"/>
  <c r="JD42" i="32"/>
  <c r="IY42" i="32"/>
  <c r="IX42" i="32"/>
  <c r="IT42" i="32"/>
  <c r="IS42" i="32"/>
  <c r="IR42" i="32"/>
  <c r="IQ42" i="32"/>
  <c r="IP42" i="32"/>
  <c r="IO42" i="32"/>
  <c r="IN42" i="32"/>
  <c r="IM42" i="32"/>
  <c r="IL42" i="32"/>
  <c r="IK42" i="32"/>
  <c r="IJ42" i="32"/>
  <c r="II42" i="32"/>
  <c r="IH42" i="32"/>
  <c r="IG42" i="32"/>
  <c r="IF42" i="32"/>
  <c r="IA42" i="32"/>
  <c r="HZ42" i="32"/>
  <c r="HV42" i="32"/>
  <c r="HU42" i="32"/>
  <c r="HT42" i="32"/>
  <c r="HS42" i="32"/>
  <c r="HR42" i="32"/>
  <c r="HQ42" i="32"/>
  <c r="HP42" i="32"/>
  <c r="HO42" i="32"/>
  <c r="HN42" i="32"/>
  <c r="HM42" i="32"/>
  <c r="HL42" i="32"/>
  <c r="HK42" i="32"/>
  <c r="HJ42" i="32"/>
  <c r="HI42" i="32"/>
  <c r="HH42" i="32"/>
  <c r="HC42" i="32"/>
  <c r="HB42" i="32"/>
  <c r="IB41" i="32"/>
  <c r="GY39" i="32"/>
  <c r="GX39" i="32"/>
  <c r="FZ39" i="32"/>
  <c r="FB39" i="32"/>
  <c r="GY38" i="32"/>
  <c r="GX38" i="32"/>
  <c r="FZ38" i="32"/>
  <c r="FB38" i="32"/>
  <c r="AZ38" i="32"/>
  <c r="AB38" i="32"/>
  <c r="D38" i="32"/>
  <c r="IX37" i="32"/>
  <c r="HZ37" i="32"/>
  <c r="HB37" i="32"/>
  <c r="BA37" i="32"/>
  <c r="IX36" i="32"/>
  <c r="HZ36" i="32"/>
  <c r="HB36" i="32"/>
  <c r="BA36" i="32"/>
  <c r="JA35" i="32"/>
  <c r="JA36" i="32" s="1"/>
  <c r="JA37" i="32" s="1"/>
  <c r="IX35" i="32"/>
  <c r="HZ35" i="32"/>
  <c r="HB35" i="32"/>
  <c r="BA35" i="32"/>
  <c r="IX34" i="32"/>
  <c r="HZ34" i="32"/>
  <c r="HB34" i="32"/>
  <c r="BA34" i="32"/>
  <c r="IX33" i="32"/>
  <c r="HZ33" i="32"/>
  <c r="HE33" i="32"/>
  <c r="HE34" i="32" s="1"/>
  <c r="HE35" i="32" s="1"/>
  <c r="HE36" i="32" s="1"/>
  <c r="HE37" i="32" s="1"/>
  <c r="HB33" i="32"/>
  <c r="BA33" i="32"/>
  <c r="JA32" i="32"/>
  <c r="JA33" i="32" s="1"/>
  <c r="JA34" i="32" s="1"/>
  <c r="IX32" i="32"/>
  <c r="IC32" i="32"/>
  <c r="IC33" i="32" s="1"/>
  <c r="IC34" i="32" s="1"/>
  <c r="IC35" i="32" s="1"/>
  <c r="IC36" i="32" s="1"/>
  <c r="IC37" i="32" s="1"/>
  <c r="HZ32" i="32"/>
  <c r="HE32" i="32"/>
  <c r="HB32" i="32"/>
  <c r="BA32" i="32"/>
  <c r="IX31" i="32"/>
  <c r="HZ31" i="32"/>
  <c r="HB31" i="32"/>
  <c r="BA31" i="32"/>
  <c r="JF30" i="32"/>
  <c r="JD30" i="32"/>
  <c r="IY30" i="32"/>
  <c r="IX30" i="32"/>
  <c r="IH30" i="32"/>
  <c r="IG30" i="32"/>
  <c r="IF30" i="32"/>
  <c r="IA30" i="32"/>
  <c r="HZ30" i="32"/>
  <c r="HH30" i="32"/>
  <c r="HC30" i="32"/>
  <c r="HB30" i="32"/>
  <c r="JE29" i="32"/>
  <c r="JF29" i="32" s="1"/>
  <c r="JG29" i="32" s="1"/>
  <c r="II29" i="32"/>
  <c r="II30" i="32" s="1"/>
  <c r="IH29" i="32"/>
  <c r="IG29" i="32"/>
  <c r="HI29" i="32"/>
  <c r="HI30" i="32" s="1"/>
  <c r="GX28" i="32"/>
  <c r="FZ28" i="32"/>
  <c r="FD28" i="32"/>
  <c r="FB28" i="32"/>
  <c r="AB28" i="32"/>
  <c r="GY27" i="32"/>
  <c r="GX27" i="32"/>
  <c r="GB27" i="32"/>
  <c r="FZ27" i="32"/>
  <c r="FB27" i="32"/>
  <c r="AZ27" i="32"/>
  <c r="AZ28" i="32" s="1"/>
  <c r="GY28" i="32" s="1"/>
  <c r="AB27" i="32"/>
  <c r="GB28" i="32" s="1"/>
  <c r="D27" i="32"/>
  <c r="D28" i="32" s="1"/>
  <c r="FC28" i="32" s="1"/>
  <c r="IY26" i="32"/>
  <c r="IX26" i="32"/>
  <c r="HZ26" i="32"/>
  <c r="HB26" i="32"/>
  <c r="BA26" i="32"/>
  <c r="JA25" i="32"/>
  <c r="JA26" i="32" s="1"/>
  <c r="IX25" i="32"/>
  <c r="HZ25" i="32"/>
  <c r="HC25" i="32"/>
  <c r="HB25" i="32"/>
  <c r="BA25" i="32"/>
  <c r="IX24" i="32"/>
  <c r="HZ24" i="32"/>
  <c r="HB24" i="32"/>
  <c r="BA24" i="32"/>
  <c r="IY23" i="32"/>
  <c r="IZ23" i="32" s="1"/>
  <c r="JB23" i="32" s="1"/>
  <c r="IX23" i="32"/>
  <c r="HZ23" i="32"/>
  <c r="HB23" i="32"/>
  <c r="BA23" i="32"/>
  <c r="IX22" i="32"/>
  <c r="HZ22" i="32"/>
  <c r="HB22" i="32"/>
  <c r="BA22" i="32"/>
  <c r="JA21" i="32"/>
  <c r="JA22" i="32" s="1"/>
  <c r="JA23" i="32" s="1"/>
  <c r="JA24" i="32" s="1"/>
  <c r="IY21" i="32"/>
  <c r="IX21" i="32"/>
  <c r="HZ21" i="32"/>
  <c r="HB21" i="32"/>
  <c r="BA21" i="32"/>
  <c r="JA20" i="32"/>
  <c r="IX20" i="32"/>
  <c r="IC20" i="32"/>
  <c r="IC21" i="32" s="1"/>
  <c r="IC22" i="32" s="1"/>
  <c r="IC23" i="32" s="1"/>
  <c r="IC24" i="32" s="1"/>
  <c r="IC25" i="32" s="1"/>
  <c r="IC26" i="32" s="1"/>
  <c r="HZ20" i="32"/>
  <c r="HE20" i="32"/>
  <c r="HE21" i="32" s="1"/>
  <c r="HE22" i="32" s="1"/>
  <c r="HE23" i="32" s="1"/>
  <c r="HE24" i="32" s="1"/>
  <c r="HE25" i="32" s="1"/>
  <c r="HE26" i="32" s="1"/>
  <c r="HB20" i="32"/>
  <c r="BA20" i="32"/>
  <c r="IX19" i="32"/>
  <c r="IA19" i="32"/>
  <c r="IE19" i="32" s="1"/>
  <c r="HZ19" i="32"/>
  <c r="HB19" i="32"/>
  <c r="BA19" i="32"/>
  <c r="JF18" i="32"/>
  <c r="JE18" i="32"/>
  <c r="JD18" i="32"/>
  <c r="IY18" i="32"/>
  <c r="IX18" i="32"/>
  <c r="IF18" i="32"/>
  <c r="IA18" i="32"/>
  <c r="HZ18" i="32"/>
  <c r="HI18" i="32"/>
  <c r="HH18" i="32"/>
  <c r="HC18" i="32"/>
  <c r="HB18" i="32"/>
  <c r="JF17" i="32"/>
  <c r="JG17" i="32" s="1"/>
  <c r="JE17" i="32"/>
  <c r="IZ17" i="32"/>
  <c r="IG17" i="32"/>
  <c r="IG18" i="32" s="1"/>
  <c r="IB17" i="32"/>
  <c r="IA24" i="32" s="1"/>
  <c r="HJ17" i="32"/>
  <c r="HJ18" i="32" s="1"/>
  <c r="HI17" i="32"/>
  <c r="HD17" i="32"/>
  <c r="HC21" i="32" s="1"/>
  <c r="JE14" i="32"/>
  <c r="JF14" i="32" s="1"/>
  <c r="JG14" i="32" s="1"/>
  <c r="IZ14" i="32"/>
  <c r="IG14" i="32"/>
  <c r="IH14" i="32" s="1"/>
  <c r="II14" i="32" s="1"/>
  <c r="IJ14" i="32" s="1"/>
  <c r="IK14" i="32" s="1"/>
  <c r="IL14" i="32" s="1"/>
  <c r="IM14" i="32" s="1"/>
  <c r="IN14" i="32" s="1"/>
  <c r="IO14" i="32" s="1"/>
  <c r="IP14" i="32" s="1"/>
  <c r="IQ14" i="32" s="1"/>
  <c r="IR14" i="32" s="1"/>
  <c r="IS14" i="32" s="1"/>
  <c r="IT14" i="32" s="1"/>
  <c r="IB14" i="32"/>
  <c r="HJ14" i="32"/>
  <c r="HK14" i="32" s="1"/>
  <c r="HL14" i="32" s="1"/>
  <c r="HM14" i="32" s="1"/>
  <c r="HN14" i="32" s="1"/>
  <c r="HO14" i="32" s="1"/>
  <c r="HP14" i="32" s="1"/>
  <c r="HQ14" i="32" s="1"/>
  <c r="HR14" i="32" s="1"/>
  <c r="HS14" i="32" s="1"/>
  <c r="HT14" i="32" s="1"/>
  <c r="HU14" i="32" s="1"/>
  <c r="HV14" i="32" s="1"/>
  <c r="HI14" i="32"/>
  <c r="GY13" i="32"/>
  <c r="GX13" i="32"/>
  <c r="GC13" i="32"/>
  <c r="GB13" i="32"/>
  <c r="FE13" i="32"/>
  <c r="FC13" i="32"/>
  <c r="FB13" i="32"/>
  <c r="EW13" i="32"/>
  <c r="DY13" i="32"/>
  <c r="DA13" i="32"/>
  <c r="BA13" i="32"/>
  <c r="EY13" i="32" s="1"/>
  <c r="EW12" i="32"/>
  <c r="DY12" i="32"/>
  <c r="DA12" i="32"/>
  <c r="BA12" i="32"/>
  <c r="EY12" i="32" s="1"/>
  <c r="EW11" i="32"/>
  <c r="DY11" i="32"/>
  <c r="DA11" i="32"/>
  <c r="BA11" i="32"/>
  <c r="EY11" i="32" s="1"/>
  <c r="EY10" i="32"/>
  <c r="EW10" i="32"/>
  <c r="DY10" i="32"/>
  <c r="DA10" i="32"/>
  <c r="BA10" i="32"/>
  <c r="DY9" i="32"/>
  <c r="DA9" i="32"/>
  <c r="AZ9" i="32"/>
  <c r="BA9" i="32" s="1"/>
  <c r="EY9" i="32" s="1"/>
  <c r="AB9" i="32"/>
  <c r="GA13" i="32" s="1"/>
  <c r="D9" i="32"/>
  <c r="FD13" i="32" s="1"/>
  <c r="GZ8" i="32"/>
  <c r="GY8" i="32"/>
  <c r="GX8" i="32"/>
  <c r="GC8" i="32"/>
  <c r="GB8" i="32"/>
  <c r="GA8" i="32"/>
  <c r="FZ8" i="32"/>
  <c r="FE8" i="32"/>
  <c r="FD8" i="32"/>
  <c r="FC8" i="32"/>
  <c r="FB8" i="32"/>
  <c r="EW8" i="32"/>
  <c r="DY8" i="32"/>
  <c r="DA8" i="32"/>
  <c r="BA8" i="32"/>
  <c r="EY8" i="32" s="1"/>
  <c r="IX1" i="32"/>
  <c r="HZ1" i="32"/>
  <c r="HB1" i="32"/>
  <c r="GW1" i="32"/>
  <c r="FY1" i="32"/>
  <c r="FA1" i="32"/>
  <c r="HQ61" i="31"/>
  <c r="GS61" i="31"/>
  <c r="FU61" i="31"/>
  <c r="EW61" i="31"/>
  <c r="BY61" i="31"/>
  <c r="HS61" i="31" s="1"/>
  <c r="HQ60" i="31"/>
  <c r="HP60" i="31"/>
  <c r="HO60" i="31"/>
  <c r="HN60" i="31"/>
  <c r="HM60" i="31"/>
  <c r="HL60" i="31"/>
  <c r="HK60" i="31"/>
  <c r="HJ60" i="31"/>
  <c r="HI60" i="31"/>
  <c r="HH60" i="31"/>
  <c r="HG60" i="31"/>
  <c r="HF60" i="31"/>
  <c r="HE60" i="31"/>
  <c r="HD60" i="31"/>
  <c r="HC60" i="31"/>
  <c r="HB60" i="31"/>
  <c r="HA60" i="31"/>
  <c r="GZ60" i="31"/>
  <c r="GY60" i="31"/>
  <c r="GX60" i="31"/>
  <c r="GW60" i="31"/>
  <c r="GV60" i="31"/>
  <c r="GU60" i="31"/>
  <c r="GT60" i="31"/>
  <c r="GS60" i="31"/>
  <c r="GR60" i="31"/>
  <c r="GQ60" i="31"/>
  <c r="GP60" i="31"/>
  <c r="GO60" i="31"/>
  <c r="GN60" i="31"/>
  <c r="GM60" i="31"/>
  <c r="GL60" i="31"/>
  <c r="GK60" i="31"/>
  <c r="GJ60" i="31"/>
  <c r="GI60" i="31"/>
  <c r="GH60" i="31"/>
  <c r="GG60" i="31"/>
  <c r="GF60" i="31"/>
  <c r="GE60" i="31"/>
  <c r="GD60" i="31"/>
  <c r="GC60" i="31"/>
  <c r="GB60" i="31"/>
  <c r="GA60" i="31"/>
  <c r="FZ60" i="31"/>
  <c r="FY60" i="31"/>
  <c r="FX60" i="31"/>
  <c r="FW60" i="31"/>
  <c r="FV60" i="31"/>
  <c r="FU60" i="31"/>
  <c r="FT60" i="31"/>
  <c r="FS60" i="31"/>
  <c r="FR60" i="31"/>
  <c r="FQ60" i="31"/>
  <c r="FP60" i="31"/>
  <c r="FO60" i="31"/>
  <c r="FN60" i="31"/>
  <c r="FM60" i="31"/>
  <c r="FL60" i="31"/>
  <c r="FK60" i="31"/>
  <c r="FJ60" i="31"/>
  <c r="FI60" i="31"/>
  <c r="FH60" i="31"/>
  <c r="FG60" i="31"/>
  <c r="FF60" i="31"/>
  <c r="FE60" i="31"/>
  <c r="FD60" i="31"/>
  <c r="FC60" i="31"/>
  <c r="FB60" i="31"/>
  <c r="FA60" i="31"/>
  <c r="EZ60" i="31"/>
  <c r="EY60" i="31"/>
  <c r="EX60" i="31"/>
  <c r="EW60" i="31"/>
  <c r="BX60" i="31"/>
  <c r="BW60" i="31"/>
  <c r="BV60" i="31"/>
  <c r="BU60" i="31"/>
  <c r="BT60" i="31"/>
  <c r="BS60" i="31"/>
  <c r="BR60" i="31"/>
  <c r="BQ60" i="31"/>
  <c r="BP60" i="31"/>
  <c r="BO60" i="31"/>
  <c r="BN60" i="31"/>
  <c r="BM60" i="31"/>
  <c r="BL60" i="31"/>
  <c r="BK60" i="31"/>
  <c r="BJ60" i="31"/>
  <c r="BI60" i="31"/>
  <c r="BH60" i="31"/>
  <c r="BG60" i="31"/>
  <c r="BF60" i="31"/>
  <c r="BE60" i="31"/>
  <c r="BD60" i="31"/>
  <c r="BC60" i="31"/>
  <c r="BB60" i="31"/>
  <c r="BA60" i="31"/>
  <c r="AZ60" i="31"/>
  <c r="AY60" i="31"/>
  <c r="AX60" i="31"/>
  <c r="AW60" i="31"/>
  <c r="AV60" i="31"/>
  <c r="AU60" i="31"/>
  <c r="AT60" i="31"/>
  <c r="AS60" i="31"/>
  <c r="AR60" i="31"/>
  <c r="AQ60" i="31"/>
  <c r="AP60" i="31"/>
  <c r="AO60" i="31"/>
  <c r="AN60" i="31"/>
  <c r="AM60" i="31"/>
  <c r="AL60" i="31"/>
  <c r="AK60" i="31"/>
  <c r="AJ60" i="31"/>
  <c r="AI60" i="31"/>
  <c r="AH60" i="31"/>
  <c r="AG60" i="31"/>
  <c r="AF60" i="31"/>
  <c r="AE60" i="31"/>
  <c r="AD60" i="31"/>
  <c r="AC60" i="31"/>
  <c r="AB60" i="31"/>
  <c r="AA60" i="31"/>
  <c r="Z60" i="31"/>
  <c r="Y60" i="31"/>
  <c r="X60" i="31"/>
  <c r="W60" i="31"/>
  <c r="V60" i="31"/>
  <c r="U60" i="31"/>
  <c r="T60" i="31"/>
  <c r="S60" i="31"/>
  <c r="R60" i="31"/>
  <c r="Q60" i="31"/>
  <c r="P60" i="31"/>
  <c r="O60" i="31"/>
  <c r="N60" i="31"/>
  <c r="M60" i="31"/>
  <c r="L60" i="31"/>
  <c r="K60" i="31"/>
  <c r="J60" i="31"/>
  <c r="I60" i="31"/>
  <c r="H60" i="31"/>
  <c r="G60" i="31"/>
  <c r="F60" i="31"/>
  <c r="E60" i="31"/>
  <c r="D60" i="31"/>
  <c r="KP57" i="31"/>
  <c r="JR57" i="31"/>
  <c r="IV57" i="31"/>
  <c r="IT57" i="31"/>
  <c r="HV57" i="31"/>
  <c r="AB57" i="31"/>
  <c r="KR56" i="31"/>
  <c r="KP56" i="31"/>
  <c r="JR56" i="31"/>
  <c r="IT56" i="31"/>
  <c r="HV56" i="31"/>
  <c r="BX56" i="31"/>
  <c r="KR57" i="31" s="1"/>
  <c r="AZ56" i="31"/>
  <c r="JT57" i="31" s="1"/>
  <c r="AB56" i="31"/>
  <c r="IV56" i="31" s="1"/>
  <c r="D56" i="31"/>
  <c r="NN55" i="31"/>
  <c r="MP55" i="31"/>
  <c r="LR55" i="31"/>
  <c r="KT55" i="31"/>
  <c r="BY55" i="31"/>
  <c r="NN54" i="31"/>
  <c r="MP54" i="31"/>
  <c r="LR54" i="31"/>
  <c r="KT54" i="31"/>
  <c r="BY54" i="31"/>
  <c r="NN53" i="31"/>
  <c r="MP53" i="31"/>
  <c r="LR53" i="31"/>
  <c r="KT53" i="31"/>
  <c r="BY53" i="31"/>
  <c r="NN52" i="31"/>
  <c r="MP52" i="31"/>
  <c r="LR52" i="31"/>
  <c r="KT52" i="31"/>
  <c r="BY52" i="31"/>
  <c r="NN51" i="31"/>
  <c r="MP51" i="31"/>
  <c r="LR51" i="31"/>
  <c r="KT51" i="31"/>
  <c r="BY51" i="31"/>
  <c r="NN50" i="31"/>
  <c r="MP50" i="31"/>
  <c r="LR50" i="31"/>
  <c r="KT50" i="31"/>
  <c r="BY50" i="31"/>
  <c r="NN49" i="31"/>
  <c r="MP49" i="31"/>
  <c r="LR49" i="31"/>
  <c r="KT49" i="31"/>
  <c r="BY49" i="31"/>
  <c r="NN48" i="31"/>
  <c r="MP48" i="31"/>
  <c r="LR48" i="31"/>
  <c r="KT48" i="31"/>
  <c r="BY48" i="31"/>
  <c r="NN47" i="31"/>
  <c r="MP47" i="31"/>
  <c r="LR47" i="31"/>
  <c r="KT47" i="31"/>
  <c r="BY47" i="31"/>
  <c r="NN46" i="31"/>
  <c r="MP46" i="31"/>
  <c r="LR46" i="31"/>
  <c r="KT46" i="31"/>
  <c r="BY46" i="31"/>
  <c r="NN45" i="31"/>
  <c r="MP45" i="31"/>
  <c r="LR45" i="31"/>
  <c r="KT45" i="31"/>
  <c r="BY45" i="31"/>
  <c r="NN44" i="31"/>
  <c r="MP44" i="31"/>
  <c r="LS44" i="31"/>
  <c r="LR44" i="31"/>
  <c r="KW44" i="31"/>
  <c r="KW45" i="31" s="1"/>
  <c r="KW46" i="31" s="1"/>
  <c r="KW47" i="31" s="1"/>
  <c r="KW48" i="31" s="1"/>
  <c r="KW49" i="31" s="1"/>
  <c r="KW50" i="31" s="1"/>
  <c r="KW51" i="31" s="1"/>
  <c r="KW52" i="31" s="1"/>
  <c r="KW53" i="31" s="1"/>
  <c r="KW54" i="31" s="1"/>
  <c r="KW55" i="31" s="1"/>
  <c r="KT44" i="31"/>
  <c r="BY44" i="31"/>
  <c r="NQ43" i="31"/>
  <c r="NQ44" i="31" s="1"/>
  <c r="NQ45" i="31" s="1"/>
  <c r="NQ46" i="31" s="1"/>
  <c r="NQ47" i="31" s="1"/>
  <c r="NQ48" i="31" s="1"/>
  <c r="NQ49" i="31" s="1"/>
  <c r="NQ50" i="31" s="1"/>
  <c r="NQ51" i="31" s="1"/>
  <c r="NQ52" i="31" s="1"/>
  <c r="NQ53" i="31" s="1"/>
  <c r="NQ54" i="31" s="1"/>
  <c r="NQ55" i="31" s="1"/>
  <c r="NN43" i="31"/>
  <c r="MP43" i="31"/>
  <c r="LU43" i="31"/>
  <c r="LU44" i="31" s="1"/>
  <c r="LU45" i="31" s="1"/>
  <c r="LU46" i="31" s="1"/>
  <c r="LU47" i="31" s="1"/>
  <c r="LU48" i="31" s="1"/>
  <c r="LU49" i="31" s="1"/>
  <c r="LU50" i="31" s="1"/>
  <c r="LU51" i="31" s="1"/>
  <c r="LU52" i="31" s="1"/>
  <c r="LU53" i="31" s="1"/>
  <c r="LU54" i="31" s="1"/>
  <c r="LU55" i="31" s="1"/>
  <c r="LR43" i="31"/>
  <c r="KT43" i="31"/>
  <c r="BY43" i="31"/>
  <c r="NQ42" i="31"/>
  <c r="NN42" i="31"/>
  <c r="MS42" i="31"/>
  <c r="MS43" i="31" s="1"/>
  <c r="MS44" i="31" s="1"/>
  <c r="MS45" i="31" s="1"/>
  <c r="MS46" i="31" s="1"/>
  <c r="MS47" i="31" s="1"/>
  <c r="MS48" i="31" s="1"/>
  <c r="MS49" i="31" s="1"/>
  <c r="MS50" i="31" s="1"/>
  <c r="MS51" i="31" s="1"/>
  <c r="MS52" i="31" s="1"/>
  <c r="MS53" i="31" s="1"/>
  <c r="MS54" i="31" s="1"/>
  <c r="MS55" i="31" s="1"/>
  <c r="MP42" i="31"/>
  <c r="LU42" i="31"/>
  <c r="LR42" i="31"/>
  <c r="KW42" i="31"/>
  <c r="KW43" i="31" s="1"/>
  <c r="KT42" i="31"/>
  <c r="BY42" i="31"/>
  <c r="NN41" i="31"/>
  <c r="MP41" i="31"/>
  <c r="LR41" i="31"/>
  <c r="KT41" i="31"/>
  <c r="BY41" i="31"/>
  <c r="OH40" i="31"/>
  <c r="OG40" i="31"/>
  <c r="OF40" i="31"/>
  <c r="OE40" i="31"/>
  <c r="OD40" i="31"/>
  <c r="OC40" i="31"/>
  <c r="OB40" i="31"/>
  <c r="OA40" i="31"/>
  <c r="NZ40" i="31"/>
  <c r="NY40" i="31"/>
  <c r="NX40" i="31"/>
  <c r="NW40" i="31"/>
  <c r="NV40" i="31"/>
  <c r="NU40" i="31"/>
  <c r="NT40" i="31"/>
  <c r="NO40" i="31"/>
  <c r="NN40" i="31"/>
  <c r="NJ40" i="31"/>
  <c r="NI40" i="31"/>
  <c r="NH40" i="31"/>
  <c r="NG40" i="31"/>
  <c r="NF40" i="31"/>
  <c r="NE40" i="31"/>
  <c r="ND40" i="31"/>
  <c r="NC40" i="31"/>
  <c r="NB40" i="31"/>
  <c r="NA40" i="31"/>
  <c r="MZ40" i="31"/>
  <c r="MY40" i="31"/>
  <c r="MX40" i="31"/>
  <c r="MW40" i="31"/>
  <c r="MV40" i="31"/>
  <c r="MQ40" i="31"/>
  <c r="MP40" i="31"/>
  <c r="ML40" i="31"/>
  <c r="MK40" i="31"/>
  <c r="MJ40" i="31"/>
  <c r="MI40" i="31"/>
  <c r="MH40" i="31"/>
  <c r="MG40" i="31"/>
  <c r="MF40" i="31"/>
  <c r="ME40" i="31"/>
  <c r="MD40" i="31"/>
  <c r="MC40" i="31"/>
  <c r="MB40" i="31"/>
  <c r="MA40" i="31"/>
  <c r="LZ40" i="31"/>
  <c r="LY40" i="31"/>
  <c r="LX40" i="31"/>
  <c r="LS40" i="31"/>
  <c r="LR40" i="31"/>
  <c r="LN40" i="31"/>
  <c r="LM40" i="31"/>
  <c r="LL40" i="31"/>
  <c r="LK40" i="31"/>
  <c r="LJ40" i="31"/>
  <c r="LI40" i="31"/>
  <c r="LH40" i="31"/>
  <c r="LG40" i="31"/>
  <c r="LF40" i="31"/>
  <c r="LE40" i="31"/>
  <c r="LD40" i="31"/>
  <c r="LC40" i="31"/>
  <c r="LB40" i="31"/>
  <c r="LA40" i="31"/>
  <c r="KZ40" i="31"/>
  <c r="KU40" i="31"/>
  <c r="KT40" i="31"/>
  <c r="HQ40" i="31"/>
  <c r="HP40" i="31"/>
  <c r="HO40" i="31"/>
  <c r="HN40" i="31"/>
  <c r="HM40" i="31"/>
  <c r="HL40" i="31"/>
  <c r="HK40" i="31"/>
  <c r="HJ40" i="31"/>
  <c r="HI40" i="31"/>
  <c r="HH40" i="31"/>
  <c r="HG40" i="31"/>
  <c r="HF40" i="31"/>
  <c r="HE40" i="31"/>
  <c r="HD40" i="31"/>
  <c r="HC40" i="31"/>
  <c r="HB40" i="31"/>
  <c r="HA40" i="31"/>
  <c r="GZ40" i="31"/>
  <c r="GY40" i="31"/>
  <c r="GX40" i="31"/>
  <c r="GW40" i="31"/>
  <c r="GV40" i="31"/>
  <c r="GU40" i="31"/>
  <c r="GT40" i="31"/>
  <c r="GS40" i="31"/>
  <c r="GR40" i="31"/>
  <c r="GQ40" i="31"/>
  <c r="GP40" i="31"/>
  <c r="GO40" i="31"/>
  <c r="GN40" i="31"/>
  <c r="GM40" i="31"/>
  <c r="GL40" i="31"/>
  <c r="GK40" i="31"/>
  <c r="GJ40" i="31"/>
  <c r="GI40" i="31"/>
  <c r="GH40" i="31"/>
  <c r="GG40" i="31"/>
  <c r="GF40" i="31"/>
  <c r="GE40" i="31"/>
  <c r="GD40" i="31"/>
  <c r="GC40" i="31"/>
  <c r="GB40" i="31"/>
  <c r="GA40" i="31"/>
  <c r="FZ40" i="31"/>
  <c r="FY40" i="31"/>
  <c r="FX40" i="31"/>
  <c r="FW40" i="31"/>
  <c r="FV40" i="31"/>
  <c r="FU40" i="31"/>
  <c r="FT40" i="31"/>
  <c r="FS40" i="31"/>
  <c r="FR40" i="31"/>
  <c r="FQ40" i="31"/>
  <c r="FP40" i="31"/>
  <c r="FO40" i="31"/>
  <c r="FN40" i="31"/>
  <c r="FM40" i="31"/>
  <c r="FL40" i="31"/>
  <c r="FK40" i="31"/>
  <c r="FJ40" i="31"/>
  <c r="FI40" i="31"/>
  <c r="FH40" i="31"/>
  <c r="FG40" i="31"/>
  <c r="FF40" i="31"/>
  <c r="FE40" i="31"/>
  <c r="FD40" i="31"/>
  <c r="FC40" i="31"/>
  <c r="FB40" i="31"/>
  <c r="FA40" i="31"/>
  <c r="EZ40" i="31"/>
  <c r="EY40" i="31"/>
  <c r="EX40" i="31"/>
  <c r="EW40" i="31"/>
  <c r="EU40" i="31"/>
  <c r="ET40" i="31"/>
  <c r="ES40" i="31"/>
  <c r="ER40" i="31"/>
  <c r="EQ40" i="31"/>
  <c r="EP40" i="31"/>
  <c r="EO40" i="31"/>
  <c r="EN40" i="31"/>
  <c r="EM40" i="31"/>
  <c r="EL40" i="31"/>
  <c r="EK40" i="31"/>
  <c r="EJ40" i="31"/>
  <c r="EI40" i="31"/>
  <c r="EH40" i="31"/>
  <c r="EG40" i="31"/>
  <c r="EF40" i="31"/>
  <c r="EE40" i="31"/>
  <c r="ED40" i="31"/>
  <c r="EC40" i="31"/>
  <c r="EB40" i="31"/>
  <c r="EA40" i="31"/>
  <c r="DZ40" i="31"/>
  <c r="DY40" i="31"/>
  <c r="DX40" i="31"/>
  <c r="DW40" i="31"/>
  <c r="DV40" i="31"/>
  <c r="DU40" i="31"/>
  <c r="DT40" i="31"/>
  <c r="DS40" i="31"/>
  <c r="DR40" i="31"/>
  <c r="DQ40" i="31"/>
  <c r="DP40" i="31"/>
  <c r="DO40" i="31"/>
  <c r="DN40" i="31"/>
  <c r="DM40" i="31"/>
  <c r="DL40" i="31"/>
  <c r="DK40" i="31"/>
  <c r="DJ40" i="31"/>
  <c r="DI40" i="31"/>
  <c r="DH40" i="31"/>
  <c r="DG40" i="31"/>
  <c r="DF40" i="31"/>
  <c r="DE40" i="31"/>
  <c r="DD40" i="31"/>
  <c r="DC40" i="31"/>
  <c r="DB40" i="31"/>
  <c r="DA40" i="31"/>
  <c r="CZ40" i="31"/>
  <c r="CY40" i="31"/>
  <c r="CX40" i="31"/>
  <c r="CW40" i="31"/>
  <c r="CV40" i="31"/>
  <c r="CU40" i="31"/>
  <c r="CT40" i="31"/>
  <c r="CS40" i="31"/>
  <c r="CR40" i="31"/>
  <c r="CQ40" i="31"/>
  <c r="CP40" i="31"/>
  <c r="CO40" i="31"/>
  <c r="CN40" i="31"/>
  <c r="CM40" i="31"/>
  <c r="CL40" i="31"/>
  <c r="CK40" i="31"/>
  <c r="CJ40" i="31"/>
  <c r="CI40" i="31"/>
  <c r="CH40" i="31"/>
  <c r="CG40" i="31"/>
  <c r="CF40" i="31"/>
  <c r="CE40" i="31"/>
  <c r="CD40" i="31"/>
  <c r="CC40" i="31"/>
  <c r="CB40" i="31"/>
  <c r="CA40" i="31"/>
  <c r="BX40" i="31"/>
  <c r="BW40" i="31"/>
  <c r="BV40" i="31"/>
  <c r="BU40" i="31"/>
  <c r="BT40" i="31"/>
  <c r="BS40" i="31"/>
  <c r="BR40" i="31"/>
  <c r="BQ40" i="31"/>
  <c r="BP40" i="31"/>
  <c r="BO40" i="31"/>
  <c r="BN40" i="31"/>
  <c r="BM40" i="31"/>
  <c r="BL40" i="31"/>
  <c r="BK40" i="31"/>
  <c r="BJ40" i="31"/>
  <c r="BI40" i="31"/>
  <c r="BH40" i="31"/>
  <c r="BG40" i="31"/>
  <c r="BF40" i="31"/>
  <c r="BE40" i="31"/>
  <c r="BD40" i="31"/>
  <c r="BC40" i="31"/>
  <c r="BB40" i="31"/>
  <c r="BA40" i="31"/>
  <c r="AZ40" i="31"/>
  <c r="AY40" i="31"/>
  <c r="AX40" i="31"/>
  <c r="AW40" i="31"/>
  <c r="AV40" i="31"/>
  <c r="AU40" i="31"/>
  <c r="AT40" i="31"/>
  <c r="AS40" i="31"/>
  <c r="AR40" i="31"/>
  <c r="AQ40" i="31"/>
  <c r="AP40" i="31"/>
  <c r="AO40" i="31"/>
  <c r="AN40" i="31"/>
  <c r="AM40" i="31"/>
  <c r="AL40" i="31"/>
  <c r="AK40" i="31"/>
  <c r="AJ40" i="31"/>
  <c r="AI40" i="31"/>
  <c r="AH40" i="31"/>
  <c r="AG40" i="31"/>
  <c r="AF40" i="31"/>
  <c r="AE40" i="31"/>
  <c r="AD40" i="31"/>
  <c r="AC40" i="31"/>
  <c r="AB40" i="31"/>
  <c r="AA40" i="31"/>
  <c r="Z40" i="31"/>
  <c r="Y40" i="31"/>
  <c r="X40" i="31"/>
  <c r="W40" i="31"/>
  <c r="V40" i="31"/>
  <c r="U40" i="31"/>
  <c r="T40" i="31"/>
  <c r="S40" i="31"/>
  <c r="R40" i="31"/>
  <c r="Q40" i="31"/>
  <c r="P40" i="31"/>
  <c r="O40" i="31"/>
  <c r="N40" i="31"/>
  <c r="M40" i="31"/>
  <c r="L40" i="31"/>
  <c r="K40" i="31"/>
  <c r="J40" i="31"/>
  <c r="I40" i="31"/>
  <c r="H40" i="31"/>
  <c r="G40" i="31"/>
  <c r="F40" i="31"/>
  <c r="E40" i="31"/>
  <c r="D40" i="31"/>
  <c r="LT39" i="31"/>
  <c r="KQ37" i="31"/>
  <c r="KP37" i="31"/>
  <c r="KP38" i="31" s="1"/>
  <c r="BX38" i="31" s="1"/>
  <c r="JR37" i="31"/>
  <c r="IT37" i="31"/>
  <c r="HV37" i="31"/>
  <c r="KP36" i="31"/>
  <c r="JR36" i="31"/>
  <c r="IU36" i="31"/>
  <c r="IT36" i="31"/>
  <c r="HV36" i="31"/>
  <c r="BX36" i="31"/>
  <c r="KQ36" i="31" s="1"/>
  <c r="AZ36" i="31"/>
  <c r="AB36" i="31"/>
  <c r="D36" i="31"/>
  <c r="HW36" i="31" s="1"/>
  <c r="NN35" i="31"/>
  <c r="MS35" i="31"/>
  <c r="MP35" i="31"/>
  <c r="LR35" i="31"/>
  <c r="KT35" i="31"/>
  <c r="BY35" i="31"/>
  <c r="NN34" i="31"/>
  <c r="MP34" i="31"/>
  <c r="LU34" i="31"/>
  <c r="LU35" i="31" s="1"/>
  <c r="LR34" i="31"/>
  <c r="KT34" i="31"/>
  <c r="BY34" i="31"/>
  <c r="NN33" i="31"/>
  <c r="MP33" i="31"/>
  <c r="LR33" i="31"/>
  <c r="KT33" i="31"/>
  <c r="BY33" i="31"/>
  <c r="NQ32" i="31"/>
  <c r="NQ33" i="31" s="1"/>
  <c r="NQ34" i="31" s="1"/>
  <c r="NQ35" i="31" s="1"/>
  <c r="NN32" i="31"/>
  <c r="MP32" i="31"/>
  <c r="LR32" i="31"/>
  <c r="KT32" i="31"/>
  <c r="BY32" i="31"/>
  <c r="NN31" i="31"/>
  <c r="MS31" i="31"/>
  <c r="MS32" i="31" s="1"/>
  <c r="MS33" i="31" s="1"/>
  <c r="MS34" i="31" s="1"/>
  <c r="MP31" i="31"/>
  <c r="LR31" i="31"/>
  <c r="KT31" i="31"/>
  <c r="BY31" i="31"/>
  <c r="NQ30" i="31"/>
  <c r="NQ31" i="31" s="1"/>
  <c r="NN30" i="31"/>
  <c r="MS30" i="31"/>
  <c r="MP30" i="31"/>
  <c r="LU30" i="31"/>
  <c r="LU31" i="31" s="1"/>
  <c r="LU32" i="31" s="1"/>
  <c r="LU33" i="31" s="1"/>
  <c r="LR30" i="31"/>
  <c r="KW30" i="31"/>
  <c r="KW31" i="31" s="1"/>
  <c r="KW32" i="31" s="1"/>
  <c r="KW33" i="31" s="1"/>
  <c r="KW34" i="31" s="1"/>
  <c r="KW35" i="31" s="1"/>
  <c r="KT30" i="31"/>
  <c r="BY30" i="31"/>
  <c r="NN29" i="31"/>
  <c r="MP29" i="31"/>
  <c r="LR29" i="31"/>
  <c r="KT29" i="31"/>
  <c r="BY29" i="31"/>
  <c r="NT28" i="31"/>
  <c r="NO28" i="31"/>
  <c r="NN28" i="31"/>
  <c r="MV28" i="31"/>
  <c r="MQ28" i="31"/>
  <c r="MP28" i="31"/>
  <c r="LX28" i="31"/>
  <c r="LS28" i="31"/>
  <c r="LR28" i="31"/>
  <c r="LA28" i="31"/>
  <c r="KZ28" i="31"/>
  <c r="KU28" i="31"/>
  <c r="KT28" i="31"/>
  <c r="NU27" i="31"/>
  <c r="MW27" i="31"/>
  <c r="LY27" i="31"/>
  <c r="LZ27" i="31" s="1"/>
  <c r="LZ28" i="31" s="1"/>
  <c r="LB27" i="31"/>
  <c r="LA27" i="31"/>
  <c r="KP26" i="31"/>
  <c r="JR26" i="31"/>
  <c r="IT26" i="31"/>
  <c r="HX26" i="31"/>
  <c r="HV26" i="31"/>
  <c r="AZ26" i="31"/>
  <c r="JS26" i="31" s="1"/>
  <c r="KP25" i="31"/>
  <c r="JR25" i="31"/>
  <c r="IV25" i="31"/>
  <c r="IT25" i="31"/>
  <c r="HX25" i="31"/>
  <c r="HV25" i="31"/>
  <c r="BX25" i="31"/>
  <c r="KR26" i="31" s="1"/>
  <c r="AZ25" i="31"/>
  <c r="AB25" i="31"/>
  <c r="D25" i="31"/>
  <c r="D26" i="31" s="1"/>
  <c r="HW25" i="31" s="1"/>
  <c r="NN24" i="31"/>
  <c r="MP24" i="31"/>
  <c r="LR24" i="31"/>
  <c r="KT24" i="31"/>
  <c r="BY24" i="31"/>
  <c r="NN23" i="31"/>
  <c r="MP23" i="31"/>
  <c r="LR23" i="31"/>
  <c r="KT23" i="31"/>
  <c r="BY23" i="31"/>
  <c r="NN22" i="31"/>
  <c r="MP22" i="31"/>
  <c r="LR22" i="31"/>
  <c r="KT22" i="31"/>
  <c r="BY22" i="31"/>
  <c r="NN21" i="31"/>
  <c r="MP21" i="31"/>
  <c r="LR21" i="31"/>
  <c r="KT21" i="31"/>
  <c r="BY21" i="31"/>
  <c r="NN20" i="31"/>
  <c r="MP20" i="31"/>
  <c r="LR20" i="31"/>
  <c r="KW20" i="31"/>
  <c r="KW21" i="31" s="1"/>
  <c r="KW22" i="31" s="1"/>
  <c r="KW23" i="31" s="1"/>
  <c r="KW24" i="31" s="1"/>
  <c r="KT20" i="31"/>
  <c r="BY20" i="31"/>
  <c r="NN19" i="31"/>
  <c r="MS19" i="31"/>
  <c r="MS20" i="31" s="1"/>
  <c r="MS21" i="31" s="1"/>
  <c r="MS22" i="31" s="1"/>
  <c r="MS23" i="31" s="1"/>
  <c r="MS24" i="31" s="1"/>
  <c r="MP19" i="31"/>
  <c r="LR19" i="31"/>
  <c r="KU19" i="31"/>
  <c r="KT19" i="31"/>
  <c r="BY19" i="31"/>
  <c r="NQ18" i="31"/>
  <c r="NQ19" i="31" s="1"/>
  <c r="NQ20" i="31" s="1"/>
  <c r="NQ21" i="31" s="1"/>
  <c r="NQ22" i="31" s="1"/>
  <c r="NQ23" i="31" s="1"/>
  <c r="NQ24" i="31" s="1"/>
  <c r="NN18" i="31"/>
  <c r="MS18" i="31"/>
  <c r="MQ18" i="31"/>
  <c r="MP18" i="31"/>
  <c r="LU18" i="31"/>
  <c r="LU19" i="31" s="1"/>
  <c r="LU20" i="31" s="1"/>
  <c r="LU21" i="31" s="1"/>
  <c r="LU22" i="31" s="1"/>
  <c r="LU23" i="31" s="1"/>
  <c r="LU24" i="31" s="1"/>
  <c r="LR18" i="31"/>
  <c r="KW18" i="31"/>
  <c r="KW19" i="31" s="1"/>
  <c r="KT18" i="31"/>
  <c r="BY18" i="31"/>
  <c r="NN17" i="31"/>
  <c r="MQ17" i="31"/>
  <c r="MP17" i="31"/>
  <c r="LR17" i="31"/>
  <c r="KU17" i="31"/>
  <c r="KT17" i="31"/>
  <c r="BY17" i="31"/>
  <c r="NT16" i="31"/>
  <c r="NO16" i="31"/>
  <c r="NN16" i="31"/>
  <c r="MV16" i="31"/>
  <c r="MQ16" i="31"/>
  <c r="MP16" i="31"/>
  <c r="LX16" i="31"/>
  <c r="LS16" i="31"/>
  <c r="LR16" i="31"/>
  <c r="KZ16" i="31"/>
  <c r="KU16" i="31"/>
  <c r="KT16" i="31"/>
  <c r="HQ16" i="31"/>
  <c r="HP16" i="31"/>
  <c r="HO16" i="31"/>
  <c r="HN16" i="31"/>
  <c r="HM16" i="31"/>
  <c r="HL16" i="31"/>
  <c r="HK16" i="31"/>
  <c r="HJ16" i="31"/>
  <c r="HI16" i="31"/>
  <c r="HH16" i="31"/>
  <c r="HG16" i="31"/>
  <c r="HF16" i="31"/>
  <c r="HE16" i="31"/>
  <c r="HD16" i="31"/>
  <c r="HC16" i="31"/>
  <c r="HB16" i="31"/>
  <c r="HA16" i="31"/>
  <c r="GZ16" i="31"/>
  <c r="GY16" i="31"/>
  <c r="GX16" i="31"/>
  <c r="GW16" i="31"/>
  <c r="GV16" i="31"/>
  <c r="GU16" i="31"/>
  <c r="GT16" i="31"/>
  <c r="GS16" i="31"/>
  <c r="GR16" i="31"/>
  <c r="GQ16" i="31"/>
  <c r="GP16" i="31"/>
  <c r="GO16" i="31"/>
  <c r="GN16" i="31"/>
  <c r="GM16" i="31"/>
  <c r="GL16" i="31"/>
  <c r="GK16" i="31"/>
  <c r="GJ16" i="31"/>
  <c r="GI16" i="31"/>
  <c r="GH16" i="31"/>
  <c r="GG16" i="31"/>
  <c r="GF16" i="31"/>
  <c r="GE16" i="31"/>
  <c r="GD16" i="31"/>
  <c r="GC16" i="31"/>
  <c r="GB16" i="31"/>
  <c r="GA16" i="31"/>
  <c r="FZ16" i="31"/>
  <c r="FY16" i="31"/>
  <c r="FX16" i="31"/>
  <c r="FW16" i="31"/>
  <c r="FV16" i="31"/>
  <c r="FU16" i="31"/>
  <c r="FT16" i="31"/>
  <c r="FS16" i="31"/>
  <c r="FR16" i="31"/>
  <c r="FQ16" i="31"/>
  <c r="FP16" i="31"/>
  <c r="FO16" i="31"/>
  <c r="FN16" i="31"/>
  <c r="FM16" i="31"/>
  <c r="FL16" i="31"/>
  <c r="FK16" i="31"/>
  <c r="FJ16" i="31"/>
  <c r="FI16" i="31"/>
  <c r="FH16" i="31"/>
  <c r="FG16" i="31"/>
  <c r="FF16" i="31"/>
  <c r="FE16" i="31"/>
  <c r="FD16" i="31"/>
  <c r="FC16" i="31"/>
  <c r="FB16" i="31"/>
  <c r="FA16" i="31"/>
  <c r="EZ16" i="31"/>
  <c r="EY16" i="31"/>
  <c r="EX16" i="31"/>
  <c r="EW16" i="31"/>
  <c r="EU16" i="31"/>
  <c r="ET16" i="31"/>
  <c r="ES16" i="31"/>
  <c r="ER16" i="31"/>
  <c r="EQ16" i="31"/>
  <c r="EP16" i="31"/>
  <c r="EO16" i="31"/>
  <c r="EN16" i="31"/>
  <c r="EM16" i="31"/>
  <c r="EL16" i="31"/>
  <c r="EK16" i="31"/>
  <c r="EJ16" i="31"/>
  <c r="EI16" i="31"/>
  <c r="EH16" i="31"/>
  <c r="EG16" i="31"/>
  <c r="EF16" i="31"/>
  <c r="EE16" i="31"/>
  <c r="ED16" i="31"/>
  <c r="EC16" i="31"/>
  <c r="EB16" i="31"/>
  <c r="EA16" i="31"/>
  <c r="DZ16" i="31"/>
  <c r="DY16" i="31"/>
  <c r="DX16" i="31"/>
  <c r="DW16" i="31"/>
  <c r="DV16" i="31"/>
  <c r="DU16" i="31"/>
  <c r="DT16" i="31"/>
  <c r="DS16" i="31"/>
  <c r="DR16" i="31"/>
  <c r="DQ16" i="31"/>
  <c r="DP16" i="31"/>
  <c r="DO16" i="31"/>
  <c r="DN16" i="31"/>
  <c r="DM16" i="31"/>
  <c r="DL16" i="31"/>
  <c r="DK16" i="31"/>
  <c r="DJ16" i="31"/>
  <c r="DI16" i="31"/>
  <c r="DH16" i="31"/>
  <c r="DG16" i="31"/>
  <c r="DF16" i="31"/>
  <c r="DE16" i="31"/>
  <c r="DD16" i="31"/>
  <c r="DC16" i="31"/>
  <c r="DB16" i="31"/>
  <c r="DA16" i="31"/>
  <c r="CZ16" i="31"/>
  <c r="CY16" i="31"/>
  <c r="CX16" i="31"/>
  <c r="CW16" i="31"/>
  <c r="CV16" i="31"/>
  <c r="CU16" i="31"/>
  <c r="CT16" i="31"/>
  <c r="CS16" i="31"/>
  <c r="CR16" i="31"/>
  <c r="CQ16" i="31"/>
  <c r="CP16" i="31"/>
  <c r="CO16" i="31"/>
  <c r="CN16" i="31"/>
  <c r="CM16" i="31"/>
  <c r="CL16" i="31"/>
  <c r="CK16" i="31"/>
  <c r="CJ16" i="31"/>
  <c r="CI16" i="31"/>
  <c r="CH16" i="31"/>
  <c r="CG16" i="31"/>
  <c r="CF16" i="31"/>
  <c r="CE16" i="31"/>
  <c r="CD16" i="31"/>
  <c r="CC16" i="31"/>
  <c r="CB16" i="31"/>
  <c r="CA16" i="31"/>
  <c r="BX16" i="31"/>
  <c r="BW16" i="31"/>
  <c r="BV16" i="31"/>
  <c r="BU16" i="31"/>
  <c r="BT16" i="31"/>
  <c r="BS16" i="31"/>
  <c r="BR16" i="31"/>
  <c r="BQ16" i="31"/>
  <c r="BP16" i="31"/>
  <c r="BO16" i="31"/>
  <c r="BN16" i="31"/>
  <c r="BM16" i="31"/>
  <c r="BL16" i="31"/>
  <c r="BK16" i="31"/>
  <c r="BJ16" i="31"/>
  <c r="BI16" i="31"/>
  <c r="BH16" i="31"/>
  <c r="BG16" i="31"/>
  <c r="BF16" i="31"/>
  <c r="BE16" i="31"/>
  <c r="BD16" i="31"/>
  <c r="BC16" i="31"/>
  <c r="BB16" i="31"/>
  <c r="BA16" i="31"/>
  <c r="AZ16" i="31"/>
  <c r="AY16" i="31"/>
  <c r="AX16" i="31"/>
  <c r="AW16" i="31"/>
  <c r="AV16" i="31"/>
  <c r="AU16" i="31"/>
  <c r="AT16" i="31"/>
  <c r="AS16" i="31"/>
  <c r="AR16" i="31"/>
  <c r="AQ16" i="31"/>
  <c r="AP16" i="31"/>
  <c r="AO16" i="31"/>
  <c r="AN16" i="31"/>
  <c r="AM16" i="31"/>
  <c r="AL16" i="31"/>
  <c r="AK16" i="31"/>
  <c r="AJ16" i="31"/>
  <c r="AI16" i="31"/>
  <c r="AH16" i="31"/>
  <c r="AG16" i="31"/>
  <c r="AF16" i="31"/>
  <c r="AE16" i="31"/>
  <c r="AD16" i="31"/>
  <c r="AC16" i="31"/>
  <c r="AB16" i="31"/>
  <c r="AA16" i="31"/>
  <c r="Z16" i="31"/>
  <c r="Y16" i="31"/>
  <c r="X16" i="31"/>
  <c r="W16" i="31"/>
  <c r="V16" i="31"/>
  <c r="U16" i="31"/>
  <c r="T16" i="31"/>
  <c r="S16" i="31"/>
  <c r="R16" i="31"/>
  <c r="Q16" i="31"/>
  <c r="P16" i="31"/>
  <c r="O16" i="31"/>
  <c r="N16" i="31"/>
  <c r="M16" i="31"/>
  <c r="L16" i="31"/>
  <c r="K16" i="31"/>
  <c r="J16" i="31"/>
  <c r="I16" i="31"/>
  <c r="H16" i="31"/>
  <c r="G16" i="31"/>
  <c r="F16" i="31"/>
  <c r="E16" i="31"/>
  <c r="D16" i="31"/>
  <c r="NU15" i="31"/>
  <c r="MW15" i="31"/>
  <c r="MR15" i="31"/>
  <c r="MA15" i="31"/>
  <c r="LZ15" i="31"/>
  <c r="LZ16" i="31" s="1"/>
  <c r="LY15" i="31"/>
  <c r="LY16" i="31" s="1"/>
  <c r="LB15" i="31"/>
  <c r="LA15" i="31"/>
  <c r="LA16" i="31" s="1"/>
  <c r="KV15" i="31"/>
  <c r="NU12" i="31"/>
  <c r="NV12" i="31" s="1"/>
  <c r="NW12" i="31" s="1"/>
  <c r="NX12" i="31" s="1"/>
  <c r="NY12" i="31" s="1"/>
  <c r="NZ12" i="31" s="1"/>
  <c r="OA12" i="31" s="1"/>
  <c r="OB12" i="31" s="1"/>
  <c r="OC12" i="31" s="1"/>
  <c r="OD12" i="31" s="1"/>
  <c r="OE12" i="31" s="1"/>
  <c r="OF12" i="31" s="1"/>
  <c r="OG12" i="31" s="1"/>
  <c r="OH12" i="31" s="1"/>
  <c r="NP12" i="31"/>
  <c r="MW12" i="31"/>
  <c r="MX12" i="31" s="1"/>
  <c r="MY12" i="31" s="1"/>
  <c r="MZ12" i="31" s="1"/>
  <c r="NA12" i="31" s="1"/>
  <c r="NB12" i="31" s="1"/>
  <c r="NC12" i="31" s="1"/>
  <c r="ND12" i="31" s="1"/>
  <c r="NE12" i="31" s="1"/>
  <c r="NF12" i="31" s="1"/>
  <c r="NG12" i="31" s="1"/>
  <c r="NH12" i="31" s="1"/>
  <c r="NI12" i="31" s="1"/>
  <c r="NJ12" i="31" s="1"/>
  <c r="MR12" i="31"/>
  <c r="MA12" i="31"/>
  <c r="MB12" i="31" s="1"/>
  <c r="MC12" i="31" s="1"/>
  <c r="MD12" i="31" s="1"/>
  <c r="ME12" i="31" s="1"/>
  <c r="MF12" i="31" s="1"/>
  <c r="MG12" i="31" s="1"/>
  <c r="MH12" i="31" s="1"/>
  <c r="MI12" i="31" s="1"/>
  <c r="MJ12" i="31" s="1"/>
  <c r="MK12" i="31" s="1"/>
  <c r="ML12" i="31" s="1"/>
  <c r="LZ12" i="31"/>
  <c r="LY12" i="31"/>
  <c r="LT12" i="31"/>
  <c r="LB12" i="31"/>
  <c r="LC12" i="31" s="1"/>
  <c r="LD12" i="31" s="1"/>
  <c r="LE12" i="31" s="1"/>
  <c r="LF12" i="31" s="1"/>
  <c r="LG12" i="31" s="1"/>
  <c r="LH12" i="31" s="1"/>
  <c r="LI12" i="31" s="1"/>
  <c r="LJ12" i="31" s="1"/>
  <c r="LK12" i="31" s="1"/>
  <c r="LL12" i="31" s="1"/>
  <c r="LM12" i="31" s="1"/>
  <c r="LN12" i="31" s="1"/>
  <c r="LA12" i="31"/>
  <c r="KV12" i="31"/>
  <c r="HQ11" i="31"/>
  <c r="GS11" i="31"/>
  <c r="FU11" i="31"/>
  <c r="EW11" i="31"/>
  <c r="BY11" i="31"/>
  <c r="HS11" i="31" s="1"/>
  <c r="JT10" i="31"/>
  <c r="JS10" i="31"/>
  <c r="IV10" i="31"/>
  <c r="IU10" i="31"/>
  <c r="HV10" i="31"/>
  <c r="HS10" i="31"/>
  <c r="HQ10" i="31"/>
  <c r="GS10" i="31"/>
  <c r="FU10" i="31"/>
  <c r="EW10" i="31"/>
  <c r="BY10" i="31"/>
  <c r="HQ9" i="31"/>
  <c r="GS9" i="31"/>
  <c r="FU9" i="31"/>
  <c r="BX9" i="31"/>
  <c r="AZ9" i="31"/>
  <c r="JR10" i="31" s="1"/>
  <c r="JR12" i="31" s="1"/>
  <c r="AZ12" i="31" s="1"/>
  <c r="AB9" i="31"/>
  <c r="IT10" i="31" s="1"/>
  <c r="IT12" i="31" s="1"/>
  <c r="AB12" i="31" s="1"/>
  <c r="D9" i="31"/>
  <c r="KR8" i="31"/>
  <c r="KP8" i="31"/>
  <c r="JT8" i="31"/>
  <c r="JS8" i="31"/>
  <c r="JR8" i="31"/>
  <c r="IV8" i="31"/>
  <c r="IU8" i="31"/>
  <c r="IT8" i="31"/>
  <c r="HV8" i="31"/>
  <c r="HS8" i="31"/>
  <c r="HQ8" i="31"/>
  <c r="GS8" i="31"/>
  <c r="FU8" i="31"/>
  <c r="EW8" i="31"/>
  <c r="BY8" i="31"/>
  <c r="NN1" i="31"/>
  <c r="MP1" i="31"/>
  <c r="LR1" i="31"/>
  <c r="KT1" i="31"/>
  <c r="KO1" i="31"/>
  <c r="JQ1" i="31"/>
  <c r="IS1" i="31"/>
  <c r="HU1" i="31"/>
  <c r="HS60" i="30"/>
  <c r="HQ60" i="30"/>
  <c r="GS60" i="30"/>
  <c r="FU60" i="30"/>
  <c r="EW60" i="30"/>
  <c r="BY60" i="30"/>
  <c r="HQ59" i="30"/>
  <c r="HP59" i="30"/>
  <c r="HO59" i="30"/>
  <c r="HN59" i="30"/>
  <c r="HM59" i="30"/>
  <c r="HL59" i="30"/>
  <c r="HK59" i="30"/>
  <c r="HJ59" i="30"/>
  <c r="HI59" i="30"/>
  <c r="HH59" i="30"/>
  <c r="HG59" i="30"/>
  <c r="HF59" i="30"/>
  <c r="HE59" i="30"/>
  <c r="HD59" i="30"/>
  <c r="HC59" i="30"/>
  <c r="HB59" i="30"/>
  <c r="HA59" i="30"/>
  <c r="GZ59" i="30"/>
  <c r="GY59" i="30"/>
  <c r="GX59" i="30"/>
  <c r="GW59" i="30"/>
  <c r="GV59" i="30"/>
  <c r="GU59" i="30"/>
  <c r="GT59" i="30"/>
  <c r="GS59" i="30"/>
  <c r="GR59" i="30"/>
  <c r="GQ59" i="30"/>
  <c r="GP59" i="30"/>
  <c r="GO59" i="30"/>
  <c r="GN59" i="30"/>
  <c r="GM59" i="30"/>
  <c r="GL59" i="30"/>
  <c r="GK59" i="30"/>
  <c r="GJ59" i="30"/>
  <c r="GI59" i="30"/>
  <c r="GH59" i="30"/>
  <c r="GG59" i="30"/>
  <c r="GF59" i="30"/>
  <c r="GE59" i="30"/>
  <c r="GD59" i="30"/>
  <c r="GC59" i="30"/>
  <c r="GB59" i="30"/>
  <c r="GA59" i="30"/>
  <c r="FZ59" i="30"/>
  <c r="FY59" i="30"/>
  <c r="FX59" i="30"/>
  <c r="FW59" i="30"/>
  <c r="FV59" i="30"/>
  <c r="FU59" i="30"/>
  <c r="FT59" i="30"/>
  <c r="FS59" i="30"/>
  <c r="FR59" i="30"/>
  <c r="FQ59" i="30"/>
  <c r="FP59" i="30"/>
  <c r="FO59" i="30"/>
  <c r="FN59" i="30"/>
  <c r="FM59" i="30"/>
  <c r="FL59" i="30"/>
  <c r="FK59" i="30"/>
  <c r="FJ59" i="30"/>
  <c r="FI59" i="30"/>
  <c r="FH59" i="30"/>
  <c r="FG59" i="30"/>
  <c r="FF59" i="30"/>
  <c r="FE59" i="30"/>
  <c r="FD59" i="30"/>
  <c r="FC59" i="30"/>
  <c r="FB59" i="30"/>
  <c r="FA59" i="30"/>
  <c r="EZ59" i="30"/>
  <c r="EY59" i="30"/>
  <c r="EX59" i="30"/>
  <c r="EW59" i="30"/>
  <c r="BX59" i="30"/>
  <c r="BW59" i="30"/>
  <c r="BV59" i="30"/>
  <c r="BU59" i="30"/>
  <c r="BT59" i="30"/>
  <c r="BS59" i="30"/>
  <c r="BR59" i="30"/>
  <c r="BQ59" i="30"/>
  <c r="BP59" i="30"/>
  <c r="BO59" i="30"/>
  <c r="BN59" i="30"/>
  <c r="BM59" i="30"/>
  <c r="BL59" i="30"/>
  <c r="BK59" i="30"/>
  <c r="BJ59" i="30"/>
  <c r="BI59" i="30"/>
  <c r="BH59" i="30"/>
  <c r="BG59" i="30"/>
  <c r="BF59" i="30"/>
  <c r="BE59" i="30"/>
  <c r="BD59" i="30"/>
  <c r="BC59" i="30"/>
  <c r="BB59" i="30"/>
  <c r="BA59" i="30"/>
  <c r="AZ59" i="30"/>
  <c r="AY59" i="30"/>
  <c r="AX59" i="30"/>
  <c r="AW59" i="30"/>
  <c r="AV59" i="30"/>
  <c r="AU59" i="30"/>
  <c r="AT59" i="30"/>
  <c r="AS59" i="30"/>
  <c r="AR59" i="30"/>
  <c r="AQ59" i="30"/>
  <c r="AP59" i="30"/>
  <c r="AO59" i="30"/>
  <c r="AN59" i="30"/>
  <c r="AM59" i="30"/>
  <c r="AL59" i="30"/>
  <c r="AK59" i="30"/>
  <c r="AJ59" i="30"/>
  <c r="AI59" i="30"/>
  <c r="AH59" i="30"/>
  <c r="AG59" i="30"/>
  <c r="AF59" i="30"/>
  <c r="AE59" i="30"/>
  <c r="AD59" i="30"/>
  <c r="AC59" i="30"/>
  <c r="AB59" i="30"/>
  <c r="AA59" i="30"/>
  <c r="Z59" i="30"/>
  <c r="Y59" i="30"/>
  <c r="X59" i="30"/>
  <c r="W59" i="30"/>
  <c r="V59" i="30"/>
  <c r="U59" i="30"/>
  <c r="T59" i="30"/>
  <c r="S59" i="30"/>
  <c r="R59" i="30"/>
  <c r="Q59" i="30"/>
  <c r="P59" i="30"/>
  <c r="O59" i="30"/>
  <c r="N59" i="30"/>
  <c r="M59" i="30"/>
  <c r="L59" i="30"/>
  <c r="K59" i="30"/>
  <c r="J59" i="30"/>
  <c r="I59" i="30"/>
  <c r="H59" i="30"/>
  <c r="G59" i="30"/>
  <c r="F59" i="30"/>
  <c r="E59" i="30"/>
  <c r="D59" i="30"/>
  <c r="KP56" i="30"/>
  <c r="JR56" i="30"/>
  <c r="IV56" i="30"/>
  <c r="IT56" i="30"/>
  <c r="HV56" i="30"/>
  <c r="AB56" i="30"/>
  <c r="IU56" i="30" s="1"/>
  <c r="KR55" i="30"/>
  <c r="KP55" i="30"/>
  <c r="JR55" i="30"/>
  <c r="IV55" i="30"/>
  <c r="IT55" i="30"/>
  <c r="HV55" i="30"/>
  <c r="BX55" i="30"/>
  <c r="KR56" i="30" s="1"/>
  <c r="AZ55" i="30"/>
  <c r="JT56" i="30" s="1"/>
  <c r="AB55" i="30"/>
  <c r="D55" i="30"/>
  <c r="NN54" i="30"/>
  <c r="MP54" i="30"/>
  <c r="LR54" i="30"/>
  <c r="KT54" i="30"/>
  <c r="BY54" i="30"/>
  <c r="NN53" i="30"/>
  <c r="MP53" i="30"/>
  <c r="LR53" i="30"/>
  <c r="KW53" i="30"/>
  <c r="KW54" i="30" s="1"/>
  <c r="KT53" i="30"/>
  <c r="BY53" i="30"/>
  <c r="NN52" i="30"/>
  <c r="MP52" i="30"/>
  <c r="LR52" i="30"/>
  <c r="KT52" i="30"/>
  <c r="BY52" i="30"/>
  <c r="NN51" i="30"/>
  <c r="MP51" i="30"/>
  <c r="LR51" i="30"/>
  <c r="KT51" i="30"/>
  <c r="BY51" i="30"/>
  <c r="NN50" i="30"/>
  <c r="MP50" i="30"/>
  <c r="LR50" i="30"/>
  <c r="KT50" i="30"/>
  <c r="BY50" i="30"/>
  <c r="NN49" i="30"/>
  <c r="MP49" i="30"/>
  <c r="LR49" i="30"/>
  <c r="KT49" i="30"/>
  <c r="BY49" i="30"/>
  <c r="NN48" i="30"/>
  <c r="MP48" i="30"/>
  <c r="LR48" i="30"/>
  <c r="KT48" i="30"/>
  <c r="BY48" i="30"/>
  <c r="NN47" i="30"/>
  <c r="MP47" i="30"/>
  <c r="LR47" i="30"/>
  <c r="KT47" i="30"/>
  <c r="BY47" i="30"/>
  <c r="NN46" i="30"/>
  <c r="MP46" i="30"/>
  <c r="LR46" i="30"/>
  <c r="KT46" i="30"/>
  <c r="BY46" i="30"/>
  <c r="NN45" i="30"/>
  <c r="MP45" i="30"/>
  <c r="LR45" i="30"/>
  <c r="KT45" i="30"/>
  <c r="BY45" i="30"/>
  <c r="NN44" i="30"/>
  <c r="MP44" i="30"/>
  <c r="LR44" i="30"/>
  <c r="KT44" i="30"/>
  <c r="BY44" i="30"/>
  <c r="NN43" i="30"/>
  <c r="MS43" i="30"/>
  <c r="MS44" i="30" s="1"/>
  <c r="MS45" i="30" s="1"/>
  <c r="MS46" i="30" s="1"/>
  <c r="MS47" i="30" s="1"/>
  <c r="MS48" i="30" s="1"/>
  <c r="MS49" i="30" s="1"/>
  <c r="MS50" i="30" s="1"/>
  <c r="MS51" i="30" s="1"/>
  <c r="MS52" i="30" s="1"/>
  <c r="MS53" i="30" s="1"/>
  <c r="MS54" i="30" s="1"/>
  <c r="MP43" i="30"/>
  <c r="LR43" i="30"/>
  <c r="KT43" i="30"/>
  <c r="BY43" i="30"/>
  <c r="NN42" i="30"/>
  <c r="MS42" i="30"/>
  <c r="MP42" i="30"/>
  <c r="LU42" i="30"/>
  <c r="LU43" i="30" s="1"/>
  <c r="LU44" i="30" s="1"/>
  <c r="LU45" i="30" s="1"/>
  <c r="LU46" i="30" s="1"/>
  <c r="LU47" i="30" s="1"/>
  <c r="LU48" i="30" s="1"/>
  <c r="LU49" i="30" s="1"/>
  <c r="LU50" i="30" s="1"/>
  <c r="LU51" i="30" s="1"/>
  <c r="LU52" i="30" s="1"/>
  <c r="LU53" i="30" s="1"/>
  <c r="LU54" i="30" s="1"/>
  <c r="LR42" i="30"/>
  <c r="KT42" i="30"/>
  <c r="BY42" i="30"/>
  <c r="NQ41" i="30"/>
  <c r="NQ42" i="30" s="1"/>
  <c r="NQ43" i="30" s="1"/>
  <c r="NQ44" i="30" s="1"/>
  <c r="NQ45" i="30" s="1"/>
  <c r="NQ46" i="30" s="1"/>
  <c r="NQ47" i="30" s="1"/>
  <c r="NQ48" i="30" s="1"/>
  <c r="NQ49" i="30" s="1"/>
  <c r="NQ50" i="30" s="1"/>
  <c r="NQ51" i="30" s="1"/>
  <c r="NQ52" i="30" s="1"/>
  <c r="NQ53" i="30" s="1"/>
  <c r="NQ54" i="30" s="1"/>
  <c r="NN41" i="30"/>
  <c r="MS41" i="30"/>
  <c r="MP41" i="30"/>
  <c r="LU41" i="30"/>
  <c r="LR41" i="30"/>
  <c r="KW41" i="30"/>
  <c r="KW42" i="30" s="1"/>
  <c r="KW43" i="30" s="1"/>
  <c r="KW44" i="30" s="1"/>
  <c r="KW45" i="30" s="1"/>
  <c r="KW46" i="30" s="1"/>
  <c r="KW47" i="30" s="1"/>
  <c r="KW48" i="30" s="1"/>
  <c r="KW49" i="30" s="1"/>
  <c r="KW50" i="30" s="1"/>
  <c r="KW51" i="30" s="1"/>
  <c r="KW52" i="30" s="1"/>
  <c r="KT41" i="30"/>
  <c r="BY41" i="30"/>
  <c r="NN40" i="30"/>
  <c r="MP40" i="30"/>
  <c r="LR40" i="30"/>
  <c r="KT40" i="30"/>
  <c r="BY40" i="30"/>
  <c r="OH39" i="30"/>
  <c r="OG39" i="30"/>
  <c r="OF39" i="30"/>
  <c r="OE39" i="30"/>
  <c r="OD39" i="30"/>
  <c r="OC39" i="30"/>
  <c r="OB39" i="30"/>
  <c r="OA39" i="30"/>
  <c r="NZ39" i="30"/>
  <c r="NY39" i="30"/>
  <c r="NX39" i="30"/>
  <c r="NW39" i="30"/>
  <c r="NV39" i="30"/>
  <c r="NU39" i="30"/>
  <c r="NT39" i="30"/>
  <c r="NO39" i="30"/>
  <c r="NN39" i="30"/>
  <c r="NJ39" i="30"/>
  <c r="NI39" i="30"/>
  <c r="NH39" i="30"/>
  <c r="NG39" i="30"/>
  <c r="NF39" i="30"/>
  <c r="NE39" i="30"/>
  <c r="ND39" i="30"/>
  <c r="NC39" i="30"/>
  <c r="NB39" i="30"/>
  <c r="NA39" i="30"/>
  <c r="MZ39" i="30"/>
  <c r="MY39" i="30"/>
  <c r="MX39" i="30"/>
  <c r="MW39" i="30"/>
  <c r="MV39" i="30"/>
  <c r="MQ39" i="30"/>
  <c r="MP39" i="30"/>
  <c r="ML39" i="30"/>
  <c r="MK39" i="30"/>
  <c r="MJ39" i="30"/>
  <c r="MI39" i="30"/>
  <c r="MH39" i="30"/>
  <c r="MG39" i="30"/>
  <c r="MF39" i="30"/>
  <c r="ME39" i="30"/>
  <c r="MD39" i="30"/>
  <c r="MC39" i="30"/>
  <c r="MB39" i="30"/>
  <c r="MA39" i="30"/>
  <c r="LZ39" i="30"/>
  <c r="LY39" i="30"/>
  <c r="LX39" i="30"/>
  <c r="LS39" i="30"/>
  <c r="LR39" i="30"/>
  <c r="LN39" i="30"/>
  <c r="LM39" i="30"/>
  <c r="LL39" i="30"/>
  <c r="LK39" i="30"/>
  <c r="LJ39" i="30"/>
  <c r="LI39" i="30"/>
  <c r="LH39" i="30"/>
  <c r="LG39" i="30"/>
  <c r="LF39" i="30"/>
  <c r="LE39" i="30"/>
  <c r="LD39" i="30"/>
  <c r="LC39" i="30"/>
  <c r="LB39" i="30"/>
  <c r="LA39" i="30"/>
  <c r="KZ39" i="30"/>
  <c r="KU39" i="30"/>
  <c r="KT39" i="30"/>
  <c r="HQ39" i="30"/>
  <c r="HP39" i="30"/>
  <c r="HO39" i="30"/>
  <c r="HN39" i="30"/>
  <c r="HM39" i="30"/>
  <c r="HL39" i="30"/>
  <c r="HK39" i="30"/>
  <c r="HJ39" i="30"/>
  <c r="HI39" i="30"/>
  <c r="HH39" i="30"/>
  <c r="HG39" i="30"/>
  <c r="HF39" i="30"/>
  <c r="HE39" i="30"/>
  <c r="HD39" i="30"/>
  <c r="HC39" i="30"/>
  <c r="HB39" i="30"/>
  <c r="HA39" i="30"/>
  <c r="GZ39" i="30"/>
  <c r="GY39" i="30"/>
  <c r="GX39" i="30"/>
  <c r="GW39" i="30"/>
  <c r="GV39" i="30"/>
  <c r="GU39" i="30"/>
  <c r="GT39" i="30"/>
  <c r="GS39" i="30"/>
  <c r="GR39" i="30"/>
  <c r="GQ39" i="30"/>
  <c r="GP39" i="30"/>
  <c r="GO39" i="30"/>
  <c r="GN39" i="30"/>
  <c r="GM39" i="30"/>
  <c r="GL39" i="30"/>
  <c r="GK39" i="30"/>
  <c r="GJ39" i="30"/>
  <c r="GI39" i="30"/>
  <c r="GH39" i="30"/>
  <c r="GG39" i="30"/>
  <c r="GF39" i="30"/>
  <c r="GE39" i="30"/>
  <c r="GD39" i="30"/>
  <c r="GC39" i="30"/>
  <c r="GB39" i="30"/>
  <c r="GA39" i="30"/>
  <c r="FZ39" i="30"/>
  <c r="FY39" i="30"/>
  <c r="FX39" i="30"/>
  <c r="FW39" i="30"/>
  <c r="FV39" i="30"/>
  <c r="FU39" i="30"/>
  <c r="FT39" i="30"/>
  <c r="FS39" i="30"/>
  <c r="FR39" i="30"/>
  <c r="FQ39" i="30"/>
  <c r="FP39" i="30"/>
  <c r="FO39" i="30"/>
  <c r="FN39" i="30"/>
  <c r="FM39" i="30"/>
  <c r="FL39" i="30"/>
  <c r="FK39" i="30"/>
  <c r="FJ39" i="30"/>
  <c r="FI39" i="30"/>
  <c r="FH39" i="30"/>
  <c r="FG39" i="30"/>
  <c r="FF39" i="30"/>
  <c r="FE39" i="30"/>
  <c r="FD39" i="30"/>
  <c r="FC39" i="30"/>
  <c r="FB39" i="30"/>
  <c r="FA39" i="30"/>
  <c r="EZ39" i="30"/>
  <c r="EY39" i="30"/>
  <c r="EX39" i="30"/>
  <c r="EW39" i="30"/>
  <c r="EU39" i="30"/>
  <c r="ET39" i="30"/>
  <c r="ES39" i="30"/>
  <c r="ER39" i="30"/>
  <c r="EQ39" i="30"/>
  <c r="EP39" i="30"/>
  <c r="EO39" i="30"/>
  <c r="EN39" i="30"/>
  <c r="EM39" i="30"/>
  <c r="EL39" i="30"/>
  <c r="EK39" i="30"/>
  <c r="EJ39" i="30"/>
  <c r="EI39" i="30"/>
  <c r="EH39" i="30"/>
  <c r="EG39" i="30"/>
  <c r="EF39" i="30"/>
  <c r="EE39" i="30"/>
  <c r="ED39" i="30"/>
  <c r="EC39" i="30"/>
  <c r="EB39" i="30"/>
  <c r="EA39" i="30"/>
  <c r="DZ39" i="30"/>
  <c r="DY39" i="30"/>
  <c r="DX39" i="30"/>
  <c r="DW39" i="30"/>
  <c r="DV39" i="30"/>
  <c r="DU39" i="30"/>
  <c r="DT39" i="30"/>
  <c r="DS39" i="30"/>
  <c r="DR39" i="30"/>
  <c r="DQ39" i="30"/>
  <c r="DP39" i="30"/>
  <c r="DO39" i="30"/>
  <c r="DN39" i="30"/>
  <c r="DM39" i="30"/>
  <c r="DL39" i="30"/>
  <c r="DK39" i="30"/>
  <c r="DJ39" i="30"/>
  <c r="DI39" i="30"/>
  <c r="DH39" i="30"/>
  <c r="DG39" i="30"/>
  <c r="DF39" i="30"/>
  <c r="DE39" i="30"/>
  <c r="DD39" i="30"/>
  <c r="DC39" i="30"/>
  <c r="DB39" i="30"/>
  <c r="DA39" i="30"/>
  <c r="CZ39" i="30"/>
  <c r="CY39" i="30"/>
  <c r="CX39" i="30"/>
  <c r="CW39" i="30"/>
  <c r="CV39" i="30"/>
  <c r="CU39" i="30"/>
  <c r="CT39" i="30"/>
  <c r="CS39" i="30"/>
  <c r="CR39" i="30"/>
  <c r="CQ39" i="30"/>
  <c r="CP39" i="30"/>
  <c r="CO39" i="30"/>
  <c r="CN39" i="30"/>
  <c r="CM39" i="30"/>
  <c r="CL39" i="30"/>
  <c r="CK39" i="30"/>
  <c r="CJ39" i="30"/>
  <c r="CI39" i="30"/>
  <c r="CH39" i="30"/>
  <c r="CG39" i="30"/>
  <c r="CF39" i="30"/>
  <c r="CE39" i="30"/>
  <c r="CD39" i="30"/>
  <c r="CC39" i="30"/>
  <c r="CB39" i="30"/>
  <c r="CA39" i="30"/>
  <c r="BX39" i="30"/>
  <c r="BW39" i="30"/>
  <c r="BV39" i="30"/>
  <c r="BU39" i="30"/>
  <c r="BT39" i="30"/>
  <c r="BS39" i="30"/>
  <c r="BR39" i="30"/>
  <c r="BQ39" i="30"/>
  <c r="BP39" i="30"/>
  <c r="BO39" i="30"/>
  <c r="BN39" i="30"/>
  <c r="BM39" i="30"/>
  <c r="BL39" i="30"/>
  <c r="BK39" i="30"/>
  <c r="BJ39" i="30"/>
  <c r="BI39" i="30"/>
  <c r="BH39" i="30"/>
  <c r="BG39" i="30"/>
  <c r="BF39" i="30"/>
  <c r="BE39" i="30"/>
  <c r="BD39" i="30"/>
  <c r="BC39" i="30"/>
  <c r="BB39" i="30"/>
  <c r="BA39" i="30"/>
  <c r="AZ39" i="30"/>
  <c r="AY39" i="30"/>
  <c r="AX39" i="30"/>
  <c r="AW39" i="30"/>
  <c r="AV39" i="30"/>
  <c r="AU39" i="30"/>
  <c r="AT39" i="30"/>
  <c r="AS39" i="30"/>
  <c r="AR39" i="30"/>
  <c r="AQ39" i="30"/>
  <c r="AP39" i="30"/>
  <c r="AO39" i="30"/>
  <c r="AN39" i="30"/>
  <c r="AM39" i="30"/>
  <c r="AL39" i="30"/>
  <c r="AK39" i="30"/>
  <c r="AJ39" i="30"/>
  <c r="AI39" i="30"/>
  <c r="AH39" i="30"/>
  <c r="AG39" i="30"/>
  <c r="AF39" i="30"/>
  <c r="AE39" i="30"/>
  <c r="AD39" i="30"/>
  <c r="AC39" i="30"/>
  <c r="AB39" i="30"/>
  <c r="AA39" i="30"/>
  <c r="Z39" i="30"/>
  <c r="Y39" i="30"/>
  <c r="X39" i="30"/>
  <c r="W39" i="30"/>
  <c r="V39" i="30"/>
  <c r="U39" i="30"/>
  <c r="T39" i="30"/>
  <c r="S39" i="30"/>
  <c r="R39" i="30"/>
  <c r="Q39" i="30"/>
  <c r="P39" i="30"/>
  <c r="O39" i="30"/>
  <c r="N39" i="30"/>
  <c r="M39" i="30"/>
  <c r="L39" i="30"/>
  <c r="K39" i="30"/>
  <c r="J39" i="30"/>
  <c r="I39" i="30"/>
  <c r="H39" i="30"/>
  <c r="G39" i="30"/>
  <c r="F39" i="30"/>
  <c r="E39" i="30"/>
  <c r="D39" i="30"/>
  <c r="LT38" i="30"/>
  <c r="KP37" i="30"/>
  <c r="BX37" i="30" s="1"/>
  <c r="KQ36" i="30"/>
  <c r="KP36" i="30"/>
  <c r="JR36" i="30"/>
  <c r="JR37" i="30" s="1"/>
  <c r="AZ37" i="30" s="1"/>
  <c r="IT36" i="30"/>
  <c r="HV36" i="30"/>
  <c r="KP35" i="30"/>
  <c r="JS35" i="30"/>
  <c r="JR35" i="30"/>
  <c r="IT35" i="30"/>
  <c r="HV35" i="30"/>
  <c r="BX35" i="30"/>
  <c r="KQ35" i="30" s="1"/>
  <c r="AZ35" i="30"/>
  <c r="JS36" i="30" s="1"/>
  <c r="AB35" i="30"/>
  <c r="IU35" i="30" s="1"/>
  <c r="D35" i="30"/>
  <c r="HW35" i="30" s="1"/>
  <c r="NN34" i="30"/>
  <c r="MP34" i="30"/>
  <c r="LR34" i="30"/>
  <c r="KT34" i="30"/>
  <c r="BY34" i="30"/>
  <c r="NN33" i="30"/>
  <c r="MP33" i="30"/>
  <c r="LR33" i="30"/>
  <c r="KT33" i="30"/>
  <c r="BY33" i="30"/>
  <c r="NN32" i="30"/>
  <c r="MP32" i="30"/>
  <c r="LR32" i="30"/>
  <c r="KT32" i="30"/>
  <c r="BY32" i="30"/>
  <c r="NN31" i="30"/>
  <c r="MP31" i="30"/>
  <c r="LR31" i="30"/>
  <c r="KT31" i="30"/>
  <c r="BY31" i="30"/>
  <c r="NN30" i="30"/>
  <c r="MS30" i="30"/>
  <c r="MS31" i="30" s="1"/>
  <c r="MS32" i="30" s="1"/>
  <c r="MS33" i="30" s="1"/>
  <c r="MS34" i="30" s="1"/>
  <c r="MP30" i="30"/>
  <c r="LU30" i="30"/>
  <c r="LU31" i="30" s="1"/>
  <c r="LU32" i="30" s="1"/>
  <c r="LU33" i="30" s="1"/>
  <c r="LU34" i="30" s="1"/>
  <c r="LR30" i="30"/>
  <c r="KW30" i="30"/>
  <c r="KW31" i="30" s="1"/>
  <c r="KW32" i="30" s="1"/>
  <c r="KW33" i="30" s="1"/>
  <c r="KW34" i="30" s="1"/>
  <c r="KT30" i="30"/>
  <c r="BY30" i="30"/>
  <c r="NQ29" i="30"/>
  <c r="NQ30" i="30" s="1"/>
  <c r="NQ31" i="30" s="1"/>
  <c r="NQ32" i="30" s="1"/>
  <c r="NQ33" i="30" s="1"/>
  <c r="NQ34" i="30" s="1"/>
  <c r="NN29" i="30"/>
  <c r="MS29" i="30"/>
  <c r="MP29" i="30"/>
  <c r="LU29" i="30"/>
  <c r="LR29" i="30"/>
  <c r="KW29" i="30"/>
  <c r="KT29" i="30"/>
  <c r="BY29" i="30"/>
  <c r="NN28" i="30"/>
  <c r="MP28" i="30"/>
  <c r="LR28" i="30"/>
  <c r="KT28" i="30"/>
  <c r="BY28" i="30"/>
  <c r="NT27" i="30"/>
  <c r="NO27" i="30"/>
  <c r="NN27" i="30"/>
  <c r="MX27" i="30"/>
  <c r="MW27" i="30"/>
  <c r="MV27" i="30"/>
  <c r="MQ27" i="30"/>
  <c r="MP27" i="30"/>
  <c r="LX27" i="30"/>
  <c r="LS27" i="30"/>
  <c r="LR27" i="30"/>
  <c r="LA27" i="30"/>
  <c r="KZ27" i="30"/>
  <c r="KU27" i="30"/>
  <c r="KT27" i="30"/>
  <c r="NV26" i="30"/>
  <c r="NW26" i="30" s="1"/>
  <c r="NW27" i="30" s="1"/>
  <c r="NU26" i="30"/>
  <c r="NU27" i="30" s="1"/>
  <c r="MY26" i="30"/>
  <c r="MY27" i="30" s="1"/>
  <c r="MW26" i="30"/>
  <c r="MX26" i="30" s="1"/>
  <c r="LZ26" i="30"/>
  <c r="MA26" i="30" s="1"/>
  <c r="LY26" i="30"/>
  <c r="LY27" i="30" s="1"/>
  <c r="LC26" i="30"/>
  <c r="LD26" i="30" s="1"/>
  <c r="LB26" i="30"/>
  <c r="LB27" i="30" s="1"/>
  <c r="LA26" i="30"/>
  <c r="KR25" i="30"/>
  <c r="KP25" i="30"/>
  <c r="JR25" i="30"/>
  <c r="IT25" i="30"/>
  <c r="HX25" i="30"/>
  <c r="HW25" i="30"/>
  <c r="HV25" i="30"/>
  <c r="KR24" i="30"/>
  <c r="KP24" i="30"/>
  <c r="JR24" i="30"/>
  <c r="IT24" i="30"/>
  <c r="HX24" i="30"/>
  <c r="HW24" i="30"/>
  <c r="HV24" i="30"/>
  <c r="BX24" i="30"/>
  <c r="BX25" i="30" s="1"/>
  <c r="AZ24" i="30"/>
  <c r="AB24" i="30"/>
  <c r="AB25" i="30" s="1"/>
  <c r="D24" i="30"/>
  <c r="D25" i="30" s="1"/>
  <c r="NN23" i="30"/>
  <c r="MP23" i="30"/>
  <c r="LR23" i="30"/>
  <c r="KT23" i="30"/>
  <c r="BY23" i="30"/>
  <c r="NN22" i="30"/>
  <c r="MP22" i="30"/>
  <c r="LR22" i="30"/>
  <c r="KT22" i="30"/>
  <c r="BY22" i="30"/>
  <c r="NN21" i="30"/>
  <c r="MP21" i="30"/>
  <c r="LR21" i="30"/>
  <c r="KT21" i="30"/>
  <c r="BY21" i="30"/>
  <c r="NN20" i="30"/>
  <c r="MP20" i="30"/>
  <c r="LR20" i="30"/>
  <c r="KT20" i="30"/>
  <c r="BY20" i="30"/>
  <c r="NN19" i="30"/>
  <c r="MP19" i="30"/>
  <c r="LR19" i="30"/>
  <c r="KT19" i="30"/>
  <c r="BY19" i="30"/>
  <c r="NQ18" i="30"/>
  <c r="NQ19" i="30" s="1"/>
  <c r="NQ20" i="30" s="1"/>
  <c r="NQ21" i="30" s="1"/>
  <c r="NQ22" i="30" s="1"/>
  <c r="NQ23" i="30" s="1"/>
  <c r="NN18" i="30"/>
  <c r="MP18" i="30"/>
  <c r="LR18" i="30"/>
  <c r="KW18" i="30"/>
  <c r="KW19" i="30" s="1"/>
  <c r="KW20" i="30" s="1"/>
  <c r="KW21" i="30" s="1"/>
  <c r="KW22" i="30" s="1"/>
  <c r="KW23" i="30" s="1"/>
  <c r="KT18" i="30"/>
  <c r="BY18" i="30"/>
  <c r="NQ17" i="30"/>
  <c r="NN17" i="30"/>
  <c r="MS17" i="30"/>
  <c r="MS18" i="30" s="1"/>
  <c r="MS19" i="30" s="1"/>
  <c r="MS20" i="30" s="1"/>
  <c r="MS21" i="30" s="1"/>
  <c r="MS22" i="30" s="1"/>
  <c r="MS23" i="30" s="1"/>
  <c r="MP17" i="30"/>
  <c r="LU17" i="30"/>
  <c r="LU18" i="30" s="1"/>
  <c r="LU19" i="30" s="1"/>
  <c r="LU20" i="30" s="1"/>
  <c r="LU21" i="30" s="1"/>
  <c r="LU22" i="30" s="1"/>
  <c r="LU23" i="30" s="1"/>
  <c r="LR17" i="30"/>
  <c r="KW17" i="30"/>
  <c r="KT17" i="30"/>
  <c r="BY17" i="30"/>
  <c r="OJ16" i="30"/>
  <c r="NO16" i="30"/>
  <c r="NP16" i="30" s="1"/>
  <c r="NR16" i="30" s="1"/>
  <c r="NN16" i="30"/>
  <c r="MP16" i="30"/>
  <c r="LR16" i="30"/>
  <c r="KT16" i="30"/>
  <c r="BY16" i="30"/>
  <c r="NU15" i="30"/>
  <c r="NT15" i="30"/>
  <c r="NO15" i="30"/>
  <c r="NN15" i="30"/>
  <c r="MV15" i="30"/>
  <c r="MQ15" i="30"/>
  <c r="MP15" i="30"/>
  <c r="LX15" i="30"/>
  <c r="LS15" i="30"/>
  <c r="LR15" i="30"/>
  <c r="KZ15" i="30"/>
  <c r="KU15" i="30"/>
  <c r="KT15" i="30"/>
  <c r="HQ15" i="30"/>
  <c r="HP15" i="30"/>
  <c r="HO15" i="30"/>
  <c r="HN15" i="30"/>
  <c r="HM15" i="30"/>
  <c r="HL15" i="30"/>
  <c r="HK15" i="30"/>
  <c r="HJ15" i="30"/>
  <c r="HI15" i="30"/>
  <c r="HH15" i="30"/>
  <c r="HG15" i="30"/>
  <c r="HF15" i="30"/>
  <c r="HE15" i="30"/>
  <c r="HD15" i="30"/>
  <c r="HC15" i="30"/>
  <c r="HB15" i="30"/>
  <c r="HA15" i="30"/>
  <c r="GZ15" i="30"/>
  <c r="GY15" i="30"/>
  <c r="GX15" i="30"/>
  <c r="GW15" i="30"/>
  <c r="GV15" i="30"/>
  <c r="GU15" i="30"/>
  <c r="GT15" i="30"/>
  <c r="GS15" i="30"/>
  <c r="GR15" i="30"/>
  <c r="GQ15" i="30"/>
  <c r="GP15" i="30"/>
  <c r="GO15" i="30"/>
  <c r="GN15" i="30"/>
  <c r="GM15" i="30"/>
  <c r="GL15" i="30"/>
  <c r="GK15" i="30"/>
  <c r="GJ15" i="30"/>
  <c r="GI15" i="30"/>
  <c r="GH15" i="30"/>
  <c r="GG15" i="30"/>
  <c r="GF15" i="30"/>
  <c r="GE15" i="30"/>
  <c r="GD15" i="30"/>
  <c r="GC15" i="30"/>
  <c r="GB15" i="30"/>
  <c r="GA15" i="30"/>
  <c r="FZ15" i="30"/>
  <c r="FY15" i="30"/>
  <c r="FX15" i="30"/>
  <c r="FW15" i="30"/>
  <c r="FV15" i="30"/>
  <c r="FU15" i="30"/>
  <c r="FT15" i="30"/>
  <c r="FS15" i="30"/>
  <c r="FR15" i="30"/>
  <c r="FQ15" i="30"/>
  <c r="FP15" i="30"/>
  <c r="FO15" i="30"/>
  <c r="FN15" i="30"/>
  <c r="FM15" i="30"/>
  <c r="FL15" i="30"/>
  <c r="FK15" i="30"/>
  <c r="FJ15" i="30"/>
  <c r="FI15" i="30"/>
  <c r="FH15" i="30"/>
  <c r="FG15" i="30"/>
  <c r="FF15" i="30"/>
  <c r="FE15" i="30"/>
  <c r="FD15" i="30"/>
  <c r="FC15" i="30"/>
  <c r="FB15" i="30"/>
  <c r="FA15" i="30"/>
  <c r="EZ15" i="30"/>
  <c r="EY15" i="30"/>
  <c r="EX15" i="30"/>
  <c r="EW15" i="30"/>
  <c r="EU15" i="30"/>
  <c r="ET15" i="30"/>
  <c r="ES15" i="30"/>
  <c r="ER15" i="30"/>
  <c r="EQ15" i="30"/>
  <c r="EP15" i="30"/>
  <c r="EO15" i="30"/>
  <c r="EN15" i="30"/>
  <c r="EM15" i="30"/>
  <c r="EL15" i="30"/>
  <c r="EK15" i="30"/>
  <c r="EJ15" i="30"/>
  <c r="EI15" i="30"/>
  <c r="EH15" i="30"/>
  <c r="EG15" i="30"/>
  <c r="EF15" i="30"/>
  <c r="EE15" i="30"/>
  <c r="ED15" i="30"/>
  <c r="EC15" i="30"/>
  <c r="EB15" i="30"/>
  <c r="EA15" i="30"/>
  <c r="DZ15" i="30"/>
  <c r="DY15" i="30"/>
  <c r="DX15" i="30"/>
  <c r="DW15" i="30"/>
  <c r="DV15" i="30"/>
  <c r="DU15" i="30"/>
  <c r="DT15" i="30"/>
  <c r="DS15" i="30"/>
  <c r="DR15" i="30"/>
  <c r="DQ15" i="30"/>
  <c r="DP15" i="30"/>
  <c r="DO15" i="30"/>
  <c r="DN15" i="30"/>
  <c r="DM15" i="30"/>
  <c r="DL15" i="30"/>
  <c r="DK15" i="30"/>
  <c r="DJ15" i="30"/>
  <c r="DI15" i="30"/>
  <c r="DH15" i="30"/>
  <c r="DG15" i="30"/>
  <c r="DF15" i="30"/>
  <c r="DE15" i="30"/>
  <c r="DD15" i="30"/>
  <c r="DC15" i="30"/>
  <c r="DB15" i="30"/>
  <c r="DA15" i="30"/>
  <c r="CZ15" i="30"/>
  <c r="CY15" i="30"/>
  <c r="CX15" i="30"/>
  <c r="CW15" i="30"/>
  <c r="CV15" i="30"/>
  <c r="CU15" i="30"/>
  <c r="CT15" i="30"/>
  <c r="CS15" i="30"/>
  <c r="CR15" i="30"/>
  <c r="CQ15" i="30"/>
  <c r="CP15" i="30"/>
  <c r="CO15" i="30"/>
  <c r="CN15" i="30"/>
  <c r="CM15" i="30"/>
  <c r="CL15" i="30"/>
  <c r="CK15" i="30"/>
  <c r="CJ15" i="30"/>
  <c r="CI15" i="30"/>
  <c r="CH15" i="30"/>
  <c r="CG15" i="30"/>
  <c r="CF15" i="30"/>
  <c r="CE15" i="30"/>
  <c r="CD15" i="30"/>
  <c r="CC15" i="30"/>
  <c r="CB15" i="30"/>
  <c r="CA15" i="30"/>
  <c r="BX15" i="30"/>
  <c r="BW15" i="30"/>
  <c r="BV15" i="30"/>
  <c r="BU15" i="30"/>
  <c r="BT15" i="30"/>
  <c r="BS15" i="30"/>
  <c r="BR15" i="30"/>
  <c r="BQ15" i="30"/>
  <c r="BP15" i="30"/>
  <c r="BO15" i="30"/>
  <c r="BN15" i="30"/>
  <c r="BM15" i="30"/>
  <c r="BL15" i="30"/>
  <c r="BK15" i="30"/>
  <c r="BJ15" i="30"/>
  <c r="BI15" i="30"/>
  <c r="BH15" i="30"/>
  <c r="BG15" i="30"/>
  <c r="BF15" i="30"/>
  <c r="BE15" i="30"/>
  <c r="BD15" i="30"/>
  <c r="BC15" i="30"/>
  <c r="BB15" i="30"/>
  <c r="BA15" i="30"/>
  <c r="AZ15" i="30"/>
  <c r="AY15" i="30"/>
  <c r="AX15" i="30"/>
  <c r="AW15" i="30"/>
  <c r="AV15" i="30"/>
  <c r="AU15" i="30"/>
  <c r="AT15" i="30"/>
  <c r="AS15" i="30"/>
  <c r="AR15" i="30"/>
  <c r="AQ15" i="30"/>
  <c r="AP15" i="30"/>
  <c r="AO15" i="30"/>
  <c r="AN15" i="30"/>
  <c r="AM15" i="30"/>
  <c r="AL15" i="30"/>
  <c r="AK15" i="30"/>
  <c r="AJ15" i="30"/>
  <c r="AI15" i="30"/>
  <c r="AH15" i="30"/>
  <c r="AG15" i="30"/>
  <c r="AF15" i="30"/>
  <c r="AE15" i="30"/>
  <c r="AD15" i="30"/>
  <c r="AC15" i="30"/>
  <c r="AB15" i="30"/>
  <c r="AA15" i="30"/>
  <c r="Z15" i="30"/>
  <c r="Y15" i="30"/>
  <c r="X15" i="30"/>
  <c r="W15" i="30"/>
  <c r="V15" i="30"/>
  <c r="U15" i="30"/>
  <c r="T15" i="30"/>
  <c r="S15" i="30"/>
  <c r="R15" i="30"/>
  <c r="Q15" i="30"/>
  <c r="P15" i="30"/>
  <c r="O15" i="30"/>
  <c r="N15" i="30"/>
  <c r="M15" i="30"/>
  <c r="L15" i="30"/>
  <c r="K15" i="30"/>
  <c r="J15" i="30"/>
  <c r="I15" i="30"/>
  <c r="H15" i="30"/>
  <c r="G15" i="30"/>
  <c r="F15" i="30"/>
  <c r="E15" i="30"/>
  <c r="D15" i="30"/>
  <c r="NV14" i="30"/>
  <c r="NV15" i="30" s="1"/>
  <c r="NU14" i="30"/>
  <c r="NP14" i="30"/>
  <c r="MW14" i="30"/>
  <c r="MW15" i="30" s="1"/>
  <c r="LY14" i="30"/>
  <c r="LY15" i="30" s="1"/>
  <c r="LT14" i="30"/>
  <c r="MN16" i="30" s="1"/>
  <c r="LB14" i="30"/>
  <c r="LB15" i="30" s="1"/>
  <c r="LA14" i="30"/>
  <c r="LA15" i="30" s="1"/>
  <c r="KV14" i="30"/>
  <c r="NU11" i="30"/>
  <c r="NV11" i="30" s="1"/>
  <c r="NW11" i="30" s="1"/>
  <c r="NX11" i="30" s="1"/>
  <c r="NY11" i="30" s="1"/>
  <c r="NZ11" i="30" s="1"/>
  <c r="OA11" i="30" s="1"/>
  <c r="OB11" i="30" s="1"/>
  <c r="OC11" i="30" s="1"/>
  <c r="OD11" i="30" s="1"/>
  <c r="OE11" i="30" s="1"/>
  <c r="OF11" i="30" s="1"/>
  <c r="OG11" i="30" s="1"/>
  <c r="OH11" i="30" s="1"/>
  <c r="NP11" i="30"/>
  <c r="MY11" i="30"/>
  <c r="MZ11" i="30" s="1"/>
  <c r="NA11" i="30" s="1"/>
  <c r="NB11" i="30" s="1"/>
  <c r="NC11" i="30" s="1"/>
  <c r="ND11" i="30" s="1"/>
  <c r="NE11" i="30" s="1"/>
  <c r="NF11" i="30" s="1"/>
  <c r="NG11" i="30" s="1"/>
  <c r="NH11" i="30" s="1"/>
  <c r="NI11" i="30" s="1"/>
  <c r="NJ11" i="30" s="1"/>
  <c r="MX11" i="30"/>
  <c r="MW11" i="30"/>
  <c r="MR11" i="30"/>
  <c r="LZ11" i="30"/>
  <c r="MA11" i="30" s="1"/>
  <c r="MB11" i="30" s="1"/>
  <c r="MC11" i="30" s="1"/>
  <c r="MD11" i="30" s="1"/>
  <c r="ME11" i="30" s="1"/>
  <c r="MF11" i="30" s="1"/>
  <c r="MG11" i="30" s="1"/>
  <c r="MH11" i="30" s="1"/>
  <c r="MI11" i="30" s="1"/>
  <c r="MJ11" i="30" s="1"/>
  <c r="MK11" i="30" s="1"/>
  <c r="ML11" i="30" s="1"/>
  <c r="LY11" i="30"/>
  <c r="LT11" i="30"/>
  <c r="LA11" i="30"/>
  <c r="LB11" i="30" s="1"/>
  <c r="LC11" i="30" s="1"/>
  <c r="LD11" i="30" s="1"/>
  <c r="LE11" i="30" s="1"/>
  <c r="LF11" i="30" s="1"/>
  <c r="LG11" i="30" s="1"/>
  <c r="LH11" i="30" s="1"/>
  <c r="LI11" i="30" s="1"/>
  <c r="LJ11" i="30" s="1"/>
  <c r="LK11" i="30" s="1"/>
  <c r="LL11" i="30" s="1"/>
  <c r="LM11" i="30" s="1"/>
  <c r="LN11" i="30" s="1"/>
  <c r="KV11" i="30"/>
  <c r="KP10" i="30"/>
  <c r="KP11" i="30" s="1"/>
  <c r="BX11" i="30" s="1"/>
  <c r="JR10" i="30"/>
  <c r="JR11" i="30" s="1"/>
  <c r="AZ11" i="30" s="1"/>
  <c r="IT10" i="30"/>
  <c r="IT11" i="30" s="1"/>
  <c r="AB11" i="30" s="1"/>
  <c r="HV10" i="30"/>
  <c r="HV11" i="30" s="1"/>
  <c r="D11" i="30" s="1"/>
  <c r="HS10" i="30"/>
  <c r="HQ10" i="30"/>
  <c r="GS10" i="30"/>
  <c r="FU10" i="30"/>
  <c r="EW10" i="30"/>
  <c r="BY10" i="30"/>
  <c r="HQ9" i="30"/>
  <c r="GS9" i="30"/>
  <c r="FU9" i="30"/>
  <c r="EW9" i="30"/>
  <c r="BY9" i="30"/>
  <c r="HS9" i="30" s="1"/>
  <c r="KP8" i="30"/>
  <c r="JR8" i="30"/>
  <c r="IT8" i="30"/>
  <c r="HV8" i="30"/>
  <c r="HS8" i="30"/>
  <c r="HQ8" i="30"/>
  <c r="GS8" i="30"/>
  <c r="FU8" i="30"/>
  <c r="EW8" i="30"/>
  <c r="BY8" i="30"/>
  <c r="NN1" i="30"/>
  <c r="MP1" i="30"/>
  <c r="LR1" i="30"/>
  <c r="KT1" i="30"/>
  <c r="KO1" i="30"/>
  <c r="JQ1" i="30"/>
  <c r="IS1" i="30"/>
  <c r="HU1" i="30"/>
  <c r="EW59" i="28"/>
  <c r="DY59" i="28"/>
  <c r="DA59" i="28"/>
  <c r="BA59" i="28"/>
  <c r="EY59" i="28" s="1"/>
  <c r="EW58" i="28"/>
  <c r="DY58" i="28"/>
  <c r="DA58" i="28"/>
  <c r="BA58" i="28"/>
  <c r="EY58" i="28" s="1"/>
  <c r="GX54" i="28"/>
  <c r="FZ54" i="28"/>
  <c r="FB54" i="28"/>
  <c r="GX53" i="28"/>
  <c r="GB53" i="28"/>
  <c r="FZ53" i="28"/>
  <c r="FB53" i="28"/>
  <c r="AZ53" i="28"/>
  <c r="GZ54" i="28" s="1"/>
  <c r="AB53" i="28"/>
  <c r="AB54" i="28" s="1"/>
  <c r="D53" i="28"/>
  <c r="IX52" i="28"/>
  <c r="HZ52" i="28"/>
  <c r="HB52" i="28"/>
  <c r="BA52" i="28"/>
  <c r="IX51" i="28"/>
  <c r="HZ51" i="28"/>
  <c r="HB51" i="28"/>
  <c r="BA51" i="28"/>
  <c r="IX50" i="28"/>
  <c r="HZ50" i="28"/>
  <c r="HB50" i="28"/>
  <c r="BA50" i="28"/>
  <c r="IX49" i="28"/>
  <c r="HZ49" i="28"/>
  <c r="HB49" i="28"/>
  <c r="BA49" i="28"/>
  <c r="IX48" i="28"/>
  <c r="HZ48" i="28"/>
  <c r="HB48" i="28"/>
  <c r="BA48" i="28"/>
  <c r="IX47" i="28"/>
  <c r="HZ47" i="28"/>
  <c r="HB47" i="28"/>
  <c r="BA47" i="28"/>
  <c r="IX46" i="28"/>
  <c r="HZ46" i="28"/>
  <c r="HB46" i="28"/>
  <c r="BA46" i="28"/>
  <c r="IX45" i="28"/>
  <c r="HZ45" i="28"/>
  <c r="HB45" i="28"/>
  <c r="BA45" i="28"/>
  <c r="IX44" i="28"/>
  <c r="HZ44" i="28"/>
  <c r="HB44" i="28"/>
  <c r="BA44" i="28"/>
  <c r="IX43" i="28"/>
  <c r="IA43" i="28"/>
  <c r="HZ43" i="28"/>
  <c r="HB43" i="28"/>
  <c r="BA43" i="28"/>
  <c r="IX42" i="28"/>
  <c r="HZ42" i="28"/>
  <c r="HB42" i="28"/>
  <c r="BA42" i="28"/>
  <c r="IX41" i="28"/>
  <c r="HZ41" i="28"/>
  <c r="HE41" i="28"/>
  <c r="HE42" i="28" s="1"/>
  <c r="HE43" i="28" s="1"/>
  <c r="HE44" i="28" s="1"/>
  <c r="HE45" i="28" s="1"/>
  <c r="HE46" i="28" s="1"/>
  <c r="HE47" i="28" s="1"/>
  <c r="HE48" i="28" s="1"/>
  <c r="HE49" i="28" s="1"/>
  <c r="HE50" i="28" s="1"/>
  <c r="HE51" i="28" s="1"/>
  <c r="HE52" i="28" s="1"/>
  <c r="HB41" i="28"/>
  <c r="BA41" i="28"/>
  <c r="IX40" i="28"/>
  <c r="HZ40" i="28"/>
  <c r="HB40" i="28"/>
  <c r="BA40" i="28"/>
  <c r="JA39" i="28"/>
  <c r="JA40" i="28" s="1"/>
  <c r="JA41" i="28" s="1"/>
  <c r="JA42" i="28" s="1"/>
  <c r="JA43" i="28" s="1"/>
  <c r="JA44" i="28" s="1"/>
  <c r="JA45" i="28" s="1"/>
  <c r="JA46" i="28" s="1"/>
  <c r="JA47" i="28" s="1"/>
  <c r="JA48" i="28" s="1"/>
  <c r="JA49" i="28" s="1"/>
  <c r="JA50" i="28" s="1"/>
  <c r="JA51" i="28" s="1"/>
  <c r="JA52" i="28" s="1"/>
  <c r="IX39" i="28"/>
  <c r="IC39" i="28"/>
  <c r="IC40" i="28" s="1"/>
  <c r="IC41" i="28" s="1"/>
  <c r="IC42" i="28" s="1"/>
  <c r="IC43" i="28" s="1"/>
  <c r="IC44" i="28" s="1"/>
  <c r="IC45" i="28" s="1"/>
  <c r="IC46" i="28" s="1"/>
  <c r="IC47" i="28" s="1"/>
  <c r="IC48" i="28" s="1"/>
  <c r="IC49" i="28" s="1"/>
  <c r="IC50" i="28" s="1"/>
  <c r="IC51" i="28" s="1"/>
  <c r="IC52" i="28" s="1"/>
  <c r="IA39" i="28"/>
  <c r="HZ39" i="28"/>
  <c r="HE39" i="28"/>
  <c r="HE40" i="28" s="1"/>
  <c r="HB39" i="28"/>
  <c r="BA39" i="28"/>
  <c r="IX38" i="28"/>
  <c r="HZ38" i="28"/>
  <c r="HB38" i="28"/>
  <c r="BA38" i="28"/>
  <c r="JR37" i="28"/>
  <c r="JQ37" i="28"/>
  <c r="JP37" i="28"/>
  <c r="JO37" i="28"/>
  <c r="JN37" i="28"/>
  <c r="JM37" i="28"/>
  <c r="JL37" i="28"/>
  <c r="JK37" i="28"/>
  <c r="JJ37" i="28"/>
  <c r="JI37" i="28"/>
  <c r="JH37" i="28"/>
  <c r="JG37" i="28"/>
  <c r="JF37" i="28"/>
  <c r="JE37" i="28"/>
  <c r="JD37" i="28"/>
  <c r="IY37" i="28"/>
  <c r="IX37" i="28"/>
  <c r="IT37" i="28"/>
  <c r="IS37" i="28"/>
  <c r="IR37" i="28"/>
  <c r="IQ37" i="28"/>
  <c r="IP37" i="28"/>
  <c r="IO37" i="28"/>
  <c r="IN37" i="28"/>
  <c r="IM37" i="28"/>
  <c r="IL37" i="28"/>
  <c r="IK37" i="28"/>
  <c r="IJ37" i="28"/>
  <c r="II37" i="28"/>
  <c r="IH37" i="28"/>
  <c r="IG37" i="28"/>
  <c r="IF37" i="28"/>
  <c r="IA37" i="28"/>
  <c r="HZ37" i="28"/>
  <c r="HV37" i="28"/>
  <c r="HU37" i="28"/>
  <c r="HT37" i="28"/>
  <c r="HS37" i="28"/>
  <c r="HR37" i="28"/>
  <c r="HQ37" i="28"/>
  <c r="HP37" i="28"/>
  <c r="HO37" i="28"/>
  <c r="HN37" i="28"/>
  <c r="HM37" i="28"/>
  <c r="HL37" i="28"/>
  <c r="HK37" i="28"/>
  <c r="HJ37" i="28"/>
  <c r="HI37" i="28"/>
  <c r="HH37" i="28"/>
  <c r="HC37" i="28"/>
  <c r="HB37" i="28"/>
  <c r="IB36" i="28"/>
  <c r="IA44" i="28" s="1"/>
  <c r="GX34" i="28"/>
  <c r="FZ34" i="28"/>
  <c r="FB34" i="28"/>
  <c r="GX33" i="28"/>
  <c r="FZ33" i="28"/>
  <c r="FC33" i="28"/>
  <c r="FB33" i="28"/>
  <c r="AZ33" i="28"/>
  <c r="AB33" i="28"/>
  <c r="GA34" i="28" s="1"/>
  <c r="D33" i="28"/>
  <c r="IX32" i="28"/>
  <c r="HZ32" i="28"/>
  <c r="HB32" i="28"/>
  <c r="BA32" i="28"/>
  <c r="IX31" i="28"/>
  <c r="HZ31" i="28"/>
  <c r="HB31" i="28"/>
  <c r="BA31" i="28"/>
  <c r="IX30" i="28"/>
  <c r="HZ30" i="28"/>
  <c r="HB30" i="28"/>
  <c r="BA30" i="28"/>
  <c r="JA29" i="28"/>
  <c r="JA30" i="28" s="1"/>
  <c r="JA31" i="28" s="1"/>
  <c r="JA32" i="28" s="1"/>
  <c r="IX29" i="28"/>
  <c r="HZ29" i="28"/>
  <c r="HB29" i="28"/>
  <c r="BA29" i="28"/>
  <c r="JA28" i="28"/>
  <c r="IX28" i="28"/>
  <c r="IC28" i="28"/>
  <c r="IC29" i="28" s="1"/>
  <c r="IC30" i="28" s="1"/>
  <c r="IC31" i="28" s="1"/>
  <c r="IC32" i="28" s="1"/>
  <c r="HZ28" i="28"/>
  <c r="HB28" i="28"/>
  <c r="BA28" i="28"/>
  <c r="JA27" i="28"/>
  <c r="IX27" i="28"/>
  <c r="IC27" i="28"/>
  <c r="HZ27" i="28"/>
  <c r="HE27" i="28"/>
  <c r="HE28" i="28" s="1"/>
  <c r="HE29" i="28" s="1"/>
  <c r="HE30" i="28" s="1"/>
  <c r="HE31" i="28" s="1"/>
  <c r="HE32" i="28" s="1"/>
  <c r="HB27" i="28"/>
  <c r="BA27" i="28"/>
  <c r="IX26" i="28"/>
  <c r="HZ26" i="28"/>
  <c r="HB26" i="28"/>
  <c r="BA26" i="28"/>
  <c r="JD25" i="28"/>
  <c r="IY25" i="28"/>
  <c r="IX25" i="28"/>
  <c r="IF25" i="28"/>
  <c r="IA25" i="28"/>
  <c r="HZ25" i="28"/>
  <c r="HH25" i="28"/>
  <c r="HC25" i="28"/>
  <c r="HB25" i="28"/>
  <c r="JF24" i="28"/>
  <c r="JF25" i="28" s="1"/>
  <c r="JE24" i="28"/>
  <c r="JE25" i="28" s="1"/>
  <c r="IH24" i="28"/>
  <c r="IG24" i="28"/>
  <c r="IG25" i="28" s="1"/>
  <c r="HI24" i="28"/>
  <c r="HJ24" i="28" s="1"/>
  <c r="HK24" i="28" s="1"/>
  <c r="GX23" i="28"/>
  <c r="FZ23" i="28"/>
  <c r="FB23" i="28"/>
  <c r="D23" i="28"/>
  <c r="FC22" i="28" s="1"/>
  <c r="GX22" i="28"/>
  <c r="FZ22" i="28"/>
  <c r="FD22" i="28"/>
  <c r="FB22" i="28"/>
  <c r="AZ22" i="28"/>
  <c r="GZ22" i="28" s="1"/>
  <c r="AB22" i="28"/>
  <c r="D22" i="28"/>
  <c r="FD23" i="28" s="1"/>
  <c r="IX21" i="28"/>
  <c r="HZ21" i="28"/>
  <c r="HB21" i="28"/>
  <c r="BA21" i="28"/>
  <c r="IX20" i="28"/>
  <c r="HZ20" i="28"/>
  <c r="HB20" i="28"/>
  <c r="BA20" i="28"/>
  <c r="IX19" i="28"/>
  <c r="HZ19" i="28"/>
  <c r="HC19" i="28"/>
  <c r="HB19" i="28"/>
  <c r="BA19" i="28"/>
  <c r="IX18" i="28"/>
  <c r="HZ18" i="28"/>
  <c r="HB18" i="28"/>
  <c r="BA18" i="28"/>
  <c r="IX17" i="28"/>
  <c r="HZ17" i="28"/>
  <c r="HB17" i="28"/>
  <c r="BA17" i="28"/>
  <c r="JA16" i="28"/>
  <c r="JA17" i="28" s="1"/>
  <c r="JA18" i="28" s="1"/>
  <c r="JA19" i="28" s="1"/>
  <c r="JA20" i="28" s="1"/>
  <c r="JA21" i="28" s="1"/>
  <c r="IX16" i="28"/>
  <c r="HZ16" i="28"/>
  <c r="HG16" i="28"/>
  <c r="HC16" i="28"/>
  <c r="HD16" i="28" s="1"/>
  <c r="HF16" i="28" s="1"/>
  <c r="HB16" i="28"/>
  <c r="BA16" i="28"/>
  <c r="JA15" i="28"/>
  <c r="IX15" i="28"/>
  <c r="IC15" i="28"/>
  <c r="IC16" i="28" s="1"/>
  <c r="IC17" i="28" s="1"/>
  <c r="IC18" i="28" s="1"/>
  <c r="IC19" i="28" s="1"/>
  <c r="IC20" i="28" s="1"/>
  <c r="IC21" i="28" s="1"/>
  <c r="HZ15" i="28"/>
  <c r="HE15" i="28"/>
  <c r="HE16" i="28" s="1"/>
  <c r="HE17" i="28" s="1"/>
  <c r="HE18" i="28" s="1"/>
  <c r="HE19" i="28" s="1"/>
  <c r="HE20" i="28" s="1"/>
  <c r="HE21" i="28" s="1"/>
  <c r="HB15" i="28"/>
  <c r="BA15" i="28"/>
  <c r="IX14" i="28"/>
  <c r="HZ14" i="28"/>
  <c r="HD14" i="28"/>
  <c r="HF14" i="28" s="1"/>
  <c r="HC14" i="28"/>
  <c r="HG14" i="28" s="1"/>
  <c r="HB14" i="28"/>
  <c r="BA14" i="28"/>
  <c r="JE13" i="28"/>
  <c r="JD13" i="28"/>
  <c r="IY13" i="28"/>
  <c r="IX13" i="28"/>
  <c r="IT13" i="28"/>
  <c r="IS13" i="28"/>
  <c r="IR13" i="28"/>
  <c r="IQ13" i="28"/>
  <c r="IP13" i="28"/>
  <c r="IO13" i="28"/>
  <c r="IN13" i="28"/>
  <c r="IM13" i="28"/>
  <c r="IL13" i="28"/>
  <c r="IK13" i="28"/>
  <c r="IJ13" i="28"/>
  <c r="II13" i="28"/>
  <c r="IH13" i="28"/>
  <c r="IG13" i="28"/>
  <c r="IF13" i="28"/>
  <c r="IA13" i="28"/>
  <c r="HZ13" i="28"/>
  <c r="HV13" i="28"/>
  <c r="HU13" i="28"/>
  <c r="HT13" i="28"/>
  <c r="HS13" i="28"/>
  <c r="HR13" i="28"/>
  <c r="HQ13" i="28"/>
  <c r="HP13" i="28"/>
  <c r="HO13" i="28"/>
  <c r="HN13" i="28"/>
  <c r="HM13" i="28"/>
  <c r="HL13" i="28"/>
  <c r="HK13" i="28"/>
  <c r="HJ13" i="28"/>
  <c r="HI13" i="28"/>
  <c r="HH13" i="28"/>
  <c r="HC13" i="28"/>
  <c r="HB13" i="28"/>
  <c r="JE12" i="28"/>
  <c r="JF12" i="28" s="1"/>
  <c r="HD12" i="28"/>
  <c r="HC21" i="28" s="1"/>
  <c r="HG21" i="28" s="1"/>
  <c r="JE11" i="28"/>
  <c r="JF11" i="28" s="1"/>
  <c r="JG11" i="28" s="1"/>
  <c r="JH11" i="28" s="1"/>
  <c r="JI11" i="28" s="1"/>
  <c r="JJ11" i="28" s="1"/>
  <c r="JK11" i="28" s="1"/>
  <c r="JL11" i="28" s="1"/>
  <c r="JM11" i="28" s="1"/>
  <c r="JN11" i="28" s="1"/>
  <c r="JO11" i="28" s="1"/>
  <c r="JP11" i="28" s="1"/>
  <c r="JQ11" i="28" s="1"/>
  <c r="JR11" i="28" s="1"/>
  <c r="II11" i="28"/>
  <c r="IJ11" i="28" s="1"/>
  <c r="IK11" i="28" s="1"/>
  <c r="IL11" i="28" s="1"/>
  <c r="IM11" i="28" s="1"/>
  <c r="IN11" i="28" s="1"/>
  <c r="IO11" i="28" s="1"/>
  <c r="IP11" i="28" s="1"/>
  <c r="IQ11" i="28" s="1"/>
  <c r="IR11" i="28" s="1"/>
  <c r="IS11" i="28" s="1"/>
  <c r="IT11" i="28" s="1"/>
  <c r="IH11" i="28"/>
  <c r="IG11" i="28"/>
  <c r="HI11" i="28"/>
  <c r="HJ11" i="28" s="1"/>
  <c r="HK11" i="28" s="1"/>
  <c r="HL11" i="28" s="1"/>
  <c r="HM11" i="28" s="1"/>
  <c r="HN11" i="28" s="1"/>
  <c r="HO11" i="28" s="1"/>
  <c r="HP11" i="28" s="1"/>
  <c r="HQ11" i="28" s="1"/>
  <c r="HR11" i="28" s="1"/>
  <c r="HS11" i="28" s="1"/>
  <c r="HT11" i="28" s="1"/>
  <c r="HU11" i="28" s="1"/>
  <c r="HV11" i="28" s="1"/>
  <c r="GZ10" i="28"/>
  <c r="GY10" i="28"/>
  <c r="GX10" i="28"/>
  <c r="GX11" i="28" s="1"/>
  <c r="AZ11" i="28" s="1"/>
  <c r="GB10" i="28"/>
  <c r="GA10" i="28"/>
  <c r="FZ10" i="28"/>
  <c r="FZ11" i="28" s="1"/>
  <c r="AB11" i="28" s="1"/>
  <c r="FD10" i="28"/>
  <c r="FC10" i="28"/>
  <c r="FB10" i="28"/>
  <c r="FB11" i="28" s="1"/>
  <c r="D11" i="28" s="1"/>
  <c r="EY10" i="28"/>
  <c r="EW10" i="28"/>
  <c r="DY10" i="28"/>
  <c r="DA10" i="28"/>
  <c r="BA10" i="28"/>
  <c r="EW9" i="28"/>
  <c r="DY9" i="28"/>
  <c r="DA9" i="28"/>
  <c r="BA9" i="28"/>
  <c r="EY9" i="28" s="1"/>
  <c r="GZ8" i="28"/>
  <c r="GY8" i="28"/>
  <c r="GX8" i="28"/>
  <c r="GB8" i="28"/>
  <c r="GA8" i="28"/>
  <c r="FZ8" i="28"/>
  <c r="FD8" i="28"/>
  <c r="FC8" i="28"/>
  <c r="FB8" i="28"/>
  <c r="EY8" i="28"/>
  <c r="EW8" i="28"/>
  <c r="DY8" i="28"/>
  <c r="DA8" i="28"/>
  <c r="BA8" i="28"/>
  <c r="IX1" i="28"/>
  <c r="HZ1" i="28"/>
  <c r="HB1" i="28"/>
  <c r="GW1" i="28"/>
  <c r="FY1" i="28"/>
  <c r="FA1" i="28"/>
  <c r="HQ59" i="29"/>
  <c r="GS59" i="29"/>
  <c r="FU59" i="29"/>
  <c r="EW59" i="29"/>
  <c r="BY59" i="29"/>
  <c r="HS59" i="29" s="1"/>
  <c r="HQ58" i="29"/>
  <c r="HP58" i="29"/>
  <c r="HO58" i="29"/>
  <c r="HN58" i="29"/>
  <c r="HM58" i="29"/>
  <c r="HL58" i="29"/>
  <c r="HK58" i="29"/>
  <c r="HJ58" i="29"/>
  <c r="HI58" i="29"/>
  <c r="HH58" i="29"/>
  <c r="HG58" i="29"/>
  <c r="HF58" i="29"/>
  <c r="HE58" i="29"/>
  <c r="HD58" i="29"/>
  <c r="HC58" i="29"/>
  <c r="HB58" i="29"/>
  <c r="HA58" i="29"/>
  <c r="GZ58" i="29"/>
  <c r="GY58" i="29"/>
  <c r="GX58" i="29"/>
  <c r="GW58" i="29"/>
  <c r="GV58" i="29"/>
  <c r="GU58" i="29"/>
  <c r="GT58" i="29"/>
  <c r="GS58" i="29"/>
  <c r="GR58" i="29"/>
  <c r="GQ58" i="29"/>
  <c r="GP58" i="29"/>
  <c r="GO58" i="29"/>
  <c r="GN58" i="29"/>
  <c r="GM58" i="29"/>
  <c r="GL58" i="29"/>
  <c r="GK58" i="29"/>
  <c r="GJ58" i="29"/>
  <c r="GI58" i="29"/>
  <c r="GH58" i="29"/>
  <c r="GG58" i="29"/>
  <c r="GF58" i="29"/>
  <c r="GE58" i="29"/>
  <c r="GD58" i="29"/>
  <c r="GC58" i="29"/>
  <c r="GB58" i="29"/>
  <c r="GA58" i="29"/>
  <c r="FZ58" i="29"/>
  <c r="FY58" i="29"/>
  <c r="FX58" i="29"/>
  <c r="FW58" i="29"/>
  <c r="FV58" i="29"/>
  <c r="FU58" i="29"/>
  <c r="FT58" i="29"/>
  <c r="FS58" i="29"/>
  <c r="FR58" i="29"/>
  <c r="FQ58" i="29"/>
  <c r="FP58" i="29"/>
  <c r="FO58" i="29"/>
  <c r="FN58" i="29"/>
  <c r="FM58" i="29"/>
  <c r="FL58" i="29"/>
  <c r="FK58" i="29"/>
  <c r="FJ58" i="29"/>
  <c r="FI58" i="29"/>
  <c r="FH58" i="29"/>
  <c r="FG58" i="29"/>
  <c r="FF58" i="29"/>
  <c r="FE58" i="29"/>
  <c r="FD58" i="29"/>
  <c r="FC58" i="29"/>
  <c r="FB58" i="29"/>
  <c r="FA58" i="29"/>
  <c r="EZ58" i="29"/>
  <c r="EY58" i="29"/>
  <c r="EX58" i="29"/>
  <c r="EW58" i="29"/>
  <c r="BX58" i="29"/>
  <c r="BW58" i="29"/>
  <c r="BV58" i="29"/>
  <c r="BU58" i="29"/>
  <c r="BT58" i="29"/>
  <c r="BS58" i="29"/>
  <c r="BR58" i="29"/>
  <c r="BQ58" i="29"/>
  <c r="BP58" i="29"/>
  <c r="BO58" i="29"/>
  <c r="BN58" i="29"/>
  <c r="BM58" i="29"/>
  <c r="BL58" i="29"/>
  <c r="BK58" i="29"/>
  <c r="BJ58" i="29"/>
  <c r="BI58" i="29"/>
  <c r="BH58" i="29"/>
  <c r="BG58" i="29"/>
  <c r="BF58" i="29"/>
  <c r="BE58" i="29"/>
  <c r="BD58" i="29"/>
  <c r="BC58" i="29"/>
  <c r="BB58" i="29"/>
  <c r="BA58" i="29"/>
  <c r="AZ58" i="29"/>
  <c r="AY58" i="29"/>
  <c r="AX58" i="29"/>
  <c r="AW58" i="29"/>
  <c r="AV58" i="29"/>
  <c r="AU58" i="29"/>
  <c r="AT58" i="29"/>
  <c r="AS58" i="29"/>
  <c r="AR58" i="29"/>
  <c r="AQ58" i="29"/>
  <c r="AP58" i="29"/>
  <c r="AO58" i="29"/>
  <c r="AN58" i="29"/>
  <c r="AM58" i="29"/>
  <c r="AL58" i="29"/>
  <c r="AK58" i="29"/>
  <c r="AJ58" i="29"/>
  <c r="AI58" i="29"/>
  <c r="AH58" i="29"/>
  <c r="AG58" i="29"/>
  <c r="AF58" i="29"/>
  <c r="AE58" i="29"/>
  <c r="AD58" i="29"/>
  <c r="AC58" i="29"/>
  <c r="AB58" i="29"/>
  <c r="AA58" i="29"/>
  <c r="Z58" i="29"/>
  <c r="Y58" i="29"/>
  <c r="X58" i="29"/>
  <c r="W58" i="29"/>
  <c r="V58" i="29"/>
  <c r="U58" i="29"/>
  <c r="T58" i="29"/>
  <c r="S58" i="29"/>
  <c r="R58" i="29"/>
  <c r="Q58" i="29"/>
  <c r="P58" i="29"/>
  <c r="O58" i="29"/>
  <c r="N58" i="29"/>
  <c r="M58" i="29"/>
  <c r="L58" i="29"/>
  <c r="K58" i="29"/>
  <c r="J58" i="29"/>
  <c r="I58" i="29"/>
  <c r="H58" i="29"/>
  <c r="G58" i="29"/>
  <c r="F58" i="29"/>
  <c r="E58" i="29"/>
  <c r="D58" i="29"/>
  <c r="KP55" i="29"/>
  <c r="JR55" i="29"/>
  <c r="IT55" i="29"/>
  <c r="HV55" i="29"/>
  <c r="AB55" i="29"/>
  <c r="KR54" i="29"/>
  <c r="KP54" i="29"/>
  <c r="JT54" i="29"/>
  <c r="JR54" i="29"/>
  <c r="IT54" i="29"/>
  <c r="HV54" i="29"/>
  <c r="BX54" i="29"/>
  <c r="KR55" i="29" s="1"/>
  <c r="AZ54" i="29"/>
  <c r="JT55" i="29" s="1"/>
  <c r="AB54" i="29"/>
  <c r="IV55" i="29" s="1"/>
  <c r="D54" i="29"/>
  <c r="NN53" i="29"/>
  <c r="MP53" i="29"/>
  <c r="LR53" i="29"/>
  <c r="KT53" i="29"/>
  <c r="BY53" i="29"/>
  <c r="NN52" i="29"/>
  <c r="MP52" i="29"/>
  <c r="LR52" i="29"/>
  <c r="KT52" i="29"/>
  <c r="BY52" i="29"/>
  <c r="NN51" i="29"/>
  <c r="MP51" i="29"/>
  <c r="LR51" i="29"/>
  <c r="KT51" i="29"/>
  <c r="BY51" i="29"/>
  <c r="NN50" i="29"/>
  <c r="MP50" i="29"/>
  <c r="LS50" i="29"/>
  <c r="LR50" i="29"/>
  <c r="KT50" i="29"/>
  <c r="BY50" i="29"/>
  <c r="NN49" i="29"/>
  <c r="MP49" i="29"/>
  <c r="LR49" i="29"/>
  <c r="KT49" i="29"/>
  <c r="BY49" i="29"/>
  <c r="NN48" i="29"/>
  <c r="MP48" i="29"/>
  <c r="LR48" i="29"/>
  <c r="KT48" i="29"/>
  <c r="BY48" i="29"/>
  <c r="NN47" i="29"/>
  <c r="MP47" i="29"/>
  <c r="LR47" i="29"/>
  <c r="KT47" i="29"/>
  <c r="BY47" i="29"/>
  <c r="NN46" i="29"/>
  <c r="MP46" i="29"/>
  <c r="LR46" i="29"/>
  <c r="KT46" i="29"/>
  <c r="BY46" i="29"/>
  <c r="NN45" i="29"/>
  <c r="MP45" i="29"/>
  <c r="LR45" i="29"/>
  <c r="KT45" i="29"/>
  <c r="BY45" i="29"/>
  <c r="NN44" i="29"/>
  <c r="MP44" i="29"/>
  <c r="LR44" i="29"/>
  <c r="KT44" i="29"/>
  <c r="BY44" i="29"/>
  <c r="NN43" i="29"/>
  <c r="MP43" i="29"/>
  <c r="LU43" i="29"/>
  <c r="LU44" i="29" s="1"/>
  <c r="LU45" i="29" s="1"/>
  <c r="LU46" i="29" s="1"/>
  <c r="LU47" i="29" s="1"/>
  <c r="LU48" i="29" s="1"/>
  <c r="LU49" i="29" s="1"/>
  <c r="LU50" i="29" s="1"/>
  <c r="LU51" i="29" s="1"/>
  <c r="LU52" i="29" s="1"/>
  <c r="LU53" i="29" s="1"/>
  <c r="LR43" i="29"/>
  <c r="KT43" i="29"/>
  <c r="BY43" i="29"/>
  <c r="NN42" i="29"/>
  <c r="MP42" i="29"/>
  <c r="LR42" i="29"/>
  <c r="KT42" i="29"/>
  <c r="BY42" i="29"/>
  <c r="NQ41" i="29"/>
  <c r="NQ42" i="29" s="1"/>
  <c r="NQ43" i="29" s="1"/>
  <c r="NQ44" i="29" s="1"/>
  <c r="NQ45" i="29" s="1"/>
  <c r="NQ46" i="29" s="1"/>
  <c r="NQ47" i="29" s="1"/>
  <c r="NQ48" i="29" s="1"/>
  <c r="NQ49" i="29" s="1"/>
  <c r="NQ50" i="29" s="1"/>
  <c r="NQ51" i="29" s="1"/>
  <c r="NQ52" i="29" s="1"/>
  <c r="NQ53" i="29" s="1"/>
  <c r="NN41" i="29"/>
  <c r="MP41" i="29"/>
  <c r="LR41" i="29"/>
  <c r="KT41" i="29"/>
  <c r="BY41" i="29"/>
  <c r="NQ40" i="29"/>
  <c r="NN40" i="29"/>
  <c r="MS40" i="29"/>
  <c r="MS41" i="29" s="1"/>
  <c r="MS42" i="29" s="1"/>
  <c r="MS43" i="29" s="1"/>
  <c r="MS44" i="29" s="1"/>
  <c r="MS45" i="29" s="1"/>
  <c r="MS46" i="29" s="1"/>
  <c r="MS47" i="29" s="1"/>
  <c r="MS48" i="29" s="1"/>
  <c r="MS49" i="29" s="1"/>
  <c r="MS50" i="29" s="1"/>
  <c r="MS51" i="29" s="1"/>
  <c r="MS52" i="29" s="1"/>
  <c r="MS53" i="29" s="1"/>
  <c r="MP40" i="29"/>
  <c r="LU40" i="29"/>
  <c r="LU41" i="29" s="1"/>
  <c r="LU42" i="29" s="1"/>
  <c r="LT40" i="29"/>
  <c r="LV40" i="29" s="1"/>
  <c r="LS40" i="29"/>
  <c r="LW40" i="29" s="1"/>
  <c r="LR40" i="29"/>
  <c r="KW40" i="29"/>
  <c r="KW41" i="29" s="1"/>
  <c r="KW42" i="29" s="1"/>
  <c r="KW43" i="29" s="1"/>
  <c r="KW44" i="29" s="1"/>
  <c r="KW45" i="29" s="1"/>
  <c r="KW46" i="29" s="1"/>
  <c r="KW47" i="29" s="1"/>
  <c r="KW48" i="29" s="1"/>
  <c r="KW49" i="29" s="1"/>
  <c r="KW50" i="29" s="1"/>
  <c r="KW51" i="29" s="1"/>
  <c r="KW52" i="29" s="1"/>
  <c r="KW53" i="29" s="1"/>
  <c r="KT40" i="29"/>
  <c r="BY40" i="29"/>
  <c r="NN39" i="29"/>
  <c r="MP39" i="29"/>
  <c r="MN39" i="29"/>
  <c r="LR39" i="29"/>
  <c r="KT39" i="29"/>
  <c r="BY39" i="29"/>
  <c r="OH38" i="29"/>
  <c r="OG38" i="29"/>
  <c r="OF38" i="29"/>
  <c r="OE38" i="29"/>
  <c r="OD38" i="29"/>
  <c r="OC38" i="29"/>
  <c r="OB38" i="29"/>
  <c r="OA38" i="29"/>
  <c r="NZ38" i="29"/>
  <c r="NY38" i="29"/>
  <c r="NX38" i="29"/>
  <c r="NW38" i="29"/>
  <c r="NV38" i="29"/>
  <c r="NU38" i="29"/>
  <c r="NT38" i="29"/>
  <c r="NO38" i="29"/>
  <c r="NN38" i="29"/>
  <c r="NJ38" i="29"/>
  <c r="NI38" i="29"/>
  <c r="NH38" i="29"/>
  <c r="NG38" i="29"/>
  <c r="NF38" i="29"/>
  <c r="NE38" i="29"/>
  <c r="ND38" i="29"/>
  <c r="NC38" i="29"/>
  <c r="NB38" i="29"/>
  <c r="NA38" i="29"/>
  <c r="MZ38" i="29"/>
  <c r="MY38" i="29"/>
  <c r="MX38" i="29"/>
  <c r="MW38" i="29"/>
  <c r="MV38" i="29"/>
  <c r="MQ38" i="29"/>
  <c r="MP38" i="29"/>
  <c r="ML38" i="29"/>
  <c r="MK38" i="29"/>
  <c r="MJ38" i="29"/>
  <c r="MI38" i="29"/>
  <c r="MH38" i="29"/>
  <c r="MG38" i="29"/>
  <c r="MF38" i="29"/>
  <c r="ME38" i="29"/>
  <c r="MD38" i="29"/>
  <c r="MC38" i="29"/>
  <c r="MB38" i="29"/>
  <c r="MA38" i="29"/>
  <c r="LZ38" i="29"/>
  <c r="LY38" i="29"/>
  <c r="LX38" i="29"/>
  <c r="LS38" i="29"/>
  <c r="LR38" i="29"/>
  <c r="LN38" i="29"/>
  <c r="LM38" i="29"/>
  <c r="LL38" i="29"/>
  <c r="LK38" i="29"/>
  <c r="LJ38" i="29"/>
  <c r="LI38" i="29"/>
  <c r="LH38" i="29"/>
  <c r="LG38" i="29"/>
  <c r="LF38" i="29"/>
  <c r="LE38" i="29"/>
  <c r="LD38" i="29"/>
  <c r="LC38" i="29"/>
  <c r="LB38" i="29"/>
  <c r="LA38" i="29"/>
  <c r="KZ38" i="29"/>
  <c r="KU38" i="29"/>
  <c r="KT38" i="29"/>
  <c r="HQ38" i="29"/>
  <c r="HP38" i="29"/>
  <c r="HO38" i="29"/>
  <c r="HN38" i="29"/>
  <c r="HM38" i="29"/>
  <c r="HL38" i="29"/>
  <c r="HK38" i="29"/>
  <c r="HJ38" i="29"/>
  <c r="HI38" i="29"/>
  <c r="HH38" i="29"/>
  <c r="HG38" i="29"/>
  <c r="HF38" i="29"/>
  <c r="HE38" i="29"/>
  <c r="HD38" i="29"/>
  <c r="HC38" i="29"/>
  <c r="HB38" i="29"/>
  <c r="HA38" i="29"/>
  <c r="GZ38" i="29"/>
  <c r="GY38" i="29"/>
  <c r="GX38" i="29"/>
  <c r="GW38" i="29"/>
  <c r="GV38" i="29"/>
  <c r="GU38" i="29"/>
  <c r="GT38" i="29"/>
  <c r="GS38" i="29"/>
  <c r="GR38" i="29"/>
  <c r="GQ38" i="29"/>
  <c r="GP38" i="29"/>
  <c r="GO38" i="29"/>
  <c r="GN38" i="29"/>
  <c r="GM38" i="29"/>
  <c r="GL38" i="29"/>
  <c r="GK38" i="29"/>
  <c r="GJ38" i="29"/>
  <c r="GI38" i="29"/>
  <c r="GH38" i="29"/>
  <c r="GG38" i="29"/>
  <c r="GF38" i="29"/>
  <c r="GE38" i="29"/>
  <c r="GD38" i="29"/>
  <c r="GC38" i="29"/>
  <c r="GB38" i="29"/>
  <c r="GA38" i="29"/>
  <c r="FZ38" i="29"/>
  <c r="FY38" i="29"/>
  <c r="FX38" i="29"/>
  <c r="FW38" i="29"/>
  <c r="FV38" i="29"/>
  <c r="FU38" i="29"/>
  <c r="FT38" i="29"/>
  <c r="FS38" i="29"/>
  <c r="FR38" i="29"/>
  <c r="FQ38" i="29"/>
  <c r="FP38" i="29"/>
  <c r="FO38" i="29"/>
  <c r="FN38" i="29"/>
  <c r="FM38" i="29"/>
  <c r="FL38" i="29"/>
  <c r="FK38" i="29"/>
  <c r="FJ38" i="29"/>
  <c r="FI38" i="29"/>
  <c r="FH38" i="29"/>
  <c r="FG38" i="29"/>
  <c r="FF38" i="29"/>
  <c r="FE38" i="29"/>
  <c r="FD38" i="29"/>
  <c r="FC38" i="29"/>
  <c r="FB38" i="29"/>
  <c r="FA38" i="29"/>
  <c r="EZ38" i="29"/>
  <c r="EY38" i="29"/>
  <c r="EX38" i="29"/>
  <c r="EW38" i="29"/>
  <c r="EU38" i="29"/>
  <c r="ET38" i="29"/>
  <c r="ES38" i="29"/>
  <c r="ER38" i="29"/>
  <c r="EQ38" i="29"/>
  <c r="EP38" i="29"/>
  <c r="EO38" i="29"/>
  <c r="EN38" i="29"/>
  <c r="EM38" i="29"/>
  <c r="EL38" i="29"/>
  <c r="EK38" i="29"/>
  <c r="EJ38" i="29"/>
  <c r="EI38" i="29"/>
  <c r="EH38" i="29"/>
  <c r="EG38" i="29"/>
  <c r="EF38" i="29"/>
  <c r="EE38" i="29"/>
  <c r="ED38" i="29"/>
  <c r="EC38" i="29"/>
  <c r="EB38" i="29"/>
  <c r="EA38" i="29"/>
  <c r="DZ38" i="29"/>
  <c r="DY38" i="29"/>
  <c r="DX38" i="29"/>
  <c r="DW38" i="29"/>
  <c r="DV38" i="29"/>
  <c r="DU38" i="29"/>
  <c r="DT38" i="29"/>
  <c r="DS38" i="29"/>
  <c r="DR38" i="29"/>
  <c r="DQ38" i="29"/>
  <c r="DP38" i="29"/>
  <c r="DO38" i="29"/>
  <c r="DN38" i="29"/>
  <c r="DM38" i="29"/>
  <c r="DL38" i="29"/>
  <c r="DK38" i="29"/>
  <c r="DJ38" i="29"/>
  <c r="DI38" i="29"/>
  <c r="DH38" i="29"/>
  <c r="DG38" i="29"/>
  <c r="DF38" i="29"/>
  <c r="DE38" i="29"/>
  <c r="DD38" i="29"/>
  <c r="DC38" i="29"/>
  <c r="DB38" i="29"/>
  <c r="DA38" i="29"/>
  <c r="CZ38" i="29"/>
  <c r="CY38" i="29"/>
  <c r="CX38" i="29"/>
  <c r="CW38" i="29"/>
  <c r="CV38" i="29"/>
  <c r="CU38" i="29"/>
  <c r="CT38" i="29"/>
  <c r="CS38" i="29"/>
  <c r="CR38" i="29"/>
  <c r="CQ38" i="29"/>
  <c r="CP38" i="29"/>
  <c r="CO38" i="29"/>
  <c r="CN38" i="29"/>
  <c r="CM38" i="29"/>
  <c r="CL38" i="29"/>
  <c r="CK38" i="29"/>
  <c r="CJ38" i="29"/>
  <c r="CI38" i="29"/>
  <c r="CH38" i="29"/>
  <c r="CG38" i="29"/>
  <c r="CF38" i="29"/>
  <c r="CE38" i="29"/>
  <c r="CD38" i="29"/>
  <c r="CC38" i="29"/>
  <c r="CB38" i="29"/>
  <c r="CA38" i="29"/>
  <c r="BX38" i="29"/>
  <c r="BW38" i="29"/>
  <c r="BV38" i="29"/>
  <c r="BU38" i="29"/>
  <c r="BT38" i="29"/>
  <c r="BS38" i="29"/>
  <c r="BR38" i="29"/>
  <c r="BQ38" i="29"/>
  <c r="BP38" i="29"/>
  <c r="BO38" i="29"/>
  <c r="BN38" i="29"/>
  <c r="BM38" i="29"/>
  <c r="BL38" i="29"/>
  <c r="BK38" i="29"/>
  <c r="BJ38" i="29"/>
  <c r="BI38" i="29"/>
  <c r="BH38" i="29"/>
  <c r="BG38" i="29"/>
  <c r="BF38" i="29"/>
  <c r="BE38" i="29"/>
  <c r="BD38" i="29"/>
  <c r="BC38" i="29"/>
  <c r="BB38" i="29"/>
  <c r="BA38" i="29"/>
  <c r="AZ38" i="29"/>
  <c r="AY38" i="29"/>
  <c r="AX38" i="29"/>
  <c r="AW38" i="29"/>
  <c r="AV38" i="29"/>
  <c r="AU38" i="29"/>
  <c r="AT38" i="29"/>
  <c r="AS38" i="29"/>
  <c r="AR38" i="29"/>
  <c r="AQ38" i="29"/>
  <c r="AP38" i="29"/>
  <c r="AO38" i="29"/>
  <c r="AN38" i="29"/>
  <c r="AM38" i="29"/>
  <c r="AL38" i="29"/>
  <c r="AK38" i="29"/>
  <c r="AJ38" i="29"/>
  <c r="AI38" i="29"/>
  <c r="AH38" i="29"/>
  <c r="AG38" i="29"/>
  <c r="AF38" i="29"/>
  <c r="AE38" i="29"/>
  <c r="AD38" i="29"/>
  <c r="AC38" i="29"/>
  <c r="AB38" i="29"/>
  <c r="AA38" i="29"/>
  <c r="Z38" i="29"/>
  <c r="Y38" i="29"/>
  <c r="X38" i="29"/>
  <c r="W38" i="29"/>
  <c r="V38" i="29"/>
  <c r="U38" i="29"/>
  <c r="T38" i="29"/>
  <c r="S38" i="29"/>
  <c r="R38" i="29"/>
  <c r="Q38" i="29"/>
  <c r="P38" i="29"/>
  <c r="O38" i="29"/>
  <c r="N38" i="29"/>
  <c r="M38" i="29"/>
  <c r="L38" i="29"/>
  <c r="K38" i="29"/>
  <c r="J38" i="29"/>
  <c r="I38" i="29"/>
  <c r="H38" i="29"/>
  <c r="G38" i="29"/>
  <c r="F38" i="29"/>
  <c r="E38" i="29"/>
  <c r="D38" i="29"/>
  <c r="LT37" i="29"/>
  <c r="LS46" i="29" s="1"/>
  <c r="KP35" i="29"/>
  <c r="JR35" i="29"/>
  <c r="IT35" i="29"/>
  <c r="HV35" i="29"/>
  <c r="KP34" i="29"/>
  <c r="JS34" i="29"/>
  <c r="JR34" i="29"/>
  <c r="IU34" i="29"/>
  <c r="IT34" i="29"/>
  <c r="HV34" i="29"/>
  <c r="BX34" i="29"/>
  <c r="AZ34" i="29"/>
  <c r="AB34" i="29"/>
  <c r="D34" i="29"/>
  <c r="NN33" i="29"/>
  <c r="MP33" i="29"/>
  <c r="LR33" i="29"/>
  <c r="KT33" i="29"/>
  <c r="BY33" i="29"/>
  <c r="NN32" i="29"/>
  <c r="MP32" i="29"/>
  <c r="LR32" i="29"/>
  <c r="KT32" i="29"/>
  <c r="BY32" i="29"/>
  <c r="NN31" i="29"/>
  <c r="MP31" i="29"/>
  <c r="LR31" i="29"/>
  <c r="KT31" i="29"/>
  <c r="BY31" i="29"/>
  <c r="NN30" i="29"/>
  <c r="MP30" i="29"/>
  <c r="LR30" i="29"/>
  <c r="KT30" i="29"/>
  <c r="BY30" i="29"/>
  <c r="NN29" i="29"/>
  <c r="MS29" i="29"/>
  <c r="MS30" i="29" s="1"/>
  <c r="MS31" i="29" s="1"/>
  <c r="MS32" i="29" s="1"/>
  <c r="MS33" i="29" s="1"/>
  <c r="MP29" i="29"/>
  <c r="LR29" i="29"/>
  <c r="KT29" i="29"/>
  <c r="BY29" i="29"/>
  <c r="NQ28" i="29"/>
  <c r="NQ29" i="29" s="1"/>
  <c r="NQ30" i="29" s="1"/>
  <c r="NQ31" i="29" s="1"/>
  <c r="NQ32" i="29" s="1"/>
  <c r="NQ33" i="29" s="1"/>
  <c r="NN28" i="29"/>
  <c r="MS28" i="29"/>
  <c r="MP28" i="29"/>
  <c r="LU28" i="29"/>
  <c r="LU29" i="29" s="1"/>
  <c r="LU30" i="29" s="1"/>
  <c r="LU31" i="29" s="1"/>
  <c r="LU32" i="29" s="1"/>
  <c r="LU33" i="29" s="1"/>
  <c r="LR28" i="29"/>
  <c r="KW28" i="29"/>
  <c r="KW29" i="29" s="1"/>
  <c r="KW30" i="29" s="1"/>
  <c r="KW31" i="29" s="1"/>
  <c r="KW32" i="29" s="1"/>
  <c r="KW33" i="29" s="1"/>
  <c r="KT28" i="29"/>
  <c r="BY28" i="29"/>
  <c r="NN27" i="29"/>
  <c r="MP27" i="29"/>
  <c r="LR27" i="29"/>
  <c r="KT27" i="29"/>
  <c r="BY27" i="29"/>
  <c r="NU26" i="29"/>
  <c r="NT26" i="29"/>
  <c r="NO26" i="29"/>
  <c r="NN26" i="29"/>
  <c r="MW26" i="29"/>
  <c r="MV26" i="29"/>
  <c r="MQ26" i="29"/>
  <c r="MP26" i="29"/>
  <c r="LX26" i="29"/>
  <c r="LS26" i="29"/>
  <c r="LR26" i="29"/>
  <c r="KZ26" i="29"/>
  <c r="KU26" i="29"/>
  <c r="KT26" i="29"/>
  <c r="NW25" i="29"/>
  <c r="NW26" i="29" s="1"/>
  <c r="NV25" i="29"/>
  <c r="NV26" i="29" s="1"/>
  <c r="NU25" i="29"/>
  <c r="MX25" i="29"/>
  <c r="MX26" i="29" s="1"/>
  <c r="MW25" i="29"/>
  <c r="LY25" i="29"/>
  <c r="LY26" i="29" s="1"/>
  <c r="LA25" i="29"/>
  <c r="LA26" i="29" s="1"/>
  <c r="KP24" i="29"/>
  <c r="JR24" i="29"/>
  <c r="IV24" i="29"/>
  <c r="IU24" i="29"/>
  <c r="IT24" i="29"/>
  <c r="HV24" i="29"/>
  <c r="HV25" i="29" s="1"/>
  <c r="D25" i="29" s="1"/>
  <c r="AZ24" i="29"/>
  <c r="AB24" i="29"/>
  <c r="IU23" i="29" s="1"/>
  <c r="D24" i="29"/>
  <c r="HW24" i="29" s="1"/>
  <c r="KP23" i="29"/>
  <c r="JT23" i="29"/>
  <c r="JR23" i="29"/>
  <c r="IT23" i="29"/>
  <c r="HX23" i="29"/>
  <c r="HW23" i="29"/>
  <c r="HV23" i="29"/>
  <c r="BX23" i="29"/>
  <c r="KR24" i="29" s="1"/>
  <c r="AZ23" i="29"/>
  <c r="JT24" i="29" s="1"/>
  <c r="AB23" i="29"/>
  <c r="IV23" i="29" s="1"/>
  <c r="D23" i="29"/>
  <c r="HX24" i="29" s="1"/>
  <c r="NN22" i="29"/>
  <c r="MP22" i="29"/>
  <c r="LR22" i="29"/>
  <c r="KT22" i="29"/>
  <c r="BY22" i="29"/>
  <c r="NN21" i="29"/>
  <c r="MP21" i="29"/>
  <c r="LS21" i="29"/>
  <c r="LR21" i="29"/>
  <c r="KT21" i="29"/>
  <c r="BY21" i="29"/>
  <c r="NN20" i="29"/>
  <c r="MP20" i="29"/>
  <c r="LR20" i="29"/>
  <c r="KT20" i="29"/>
  <c r="BY20" i="29"/>
  <c r="NN19" i="29"/>
  <c r="MP19" i="29"/>
  <c r="LR19" i="29"/>
  <c r="KT19" i="29"/>
  <c r="BY19" i="29"/>
  <c r="NN18" i="29"/>
  <c r="MS18" i="29"/>
  <c r="MS19" i="29" s="1"/>
  <c r="MS20" i="29" s="1"/>
  <c r="MS21" i="29" s="1"/>
  <c r="MS22" i="29" s="1"/>
  <c r="MP18" i="29"/>
  <c r="LU18" i="29"/>
  <c r="LU19" i="29" s="1"/>
  <c r="LU20" i="29" s="1"/>
  <c r="LU21" i="29" s="1"/>
  <c r="LU22" i="29" s="1"/>
  <c r="LR18" i="29"/>
  <c r="KU18" i="29"/>
  <c r="KY18" i="29" s="1"/>
  <c r="KT18" i="29"/>
  <c r="BY18" i="29"/>
  <c r="NQ17" i="29"/>
  <c r="NQ18" i="29" s="1"/>
  <c r="NQ19" i="29" s="1"/>
  <c r="NQ20" i="29" s="1"/>
  <c r="NQ21" i="29" s="1"/>
  <c r="NQ22" i="29" s="1"/>
  <c r="NN17" i="29"/>
  <c r="MS17" i="29"/>
  <c r="MP17" i="29"/>
  <c r="LU17" i="29"/>
  <c r="LS17" i="29"/>
  <c r="LW17" i="29" s="1"/>
  <c r="LR17" i="29"/>
  <c r="KT17" i="29"/>
  <c r="BY17" i="29"/>
  <c r="NQ16" i="29"/>
  <c r="NN16" i="29"/>
  <c r="MS16" i="29"/>
  <c r="MP16" i="29"/>
  <c r="LU16" i="29"/>
  <c r="LR16" i="29"/>
  <c r="KW16" i="29"/>
  <c r="KW17" i="29" s="1"/>
  <c r="KW18" i="29" s="1"/>
  <c r="KW19" i="29" s="1"/>
  <c r="KW20" i="29" s="1"/>
  <c r="KW21" i="29" s="1"/>
  <c r="KW22" i="29" s="1"/>
  <c r="KT16" i="29"/>
  <c r="BY16" i="29"/>
  <c r="NN15" i="29"/>
  <c r="MP15" i="29"/>
  <c r="MN15" i="29"/>
  <c r="MN16" i="29" s="1"/>
  <c r="LR15" i="29"/>
  <c r="LP15" i="29"/>
  <c r="LP16" i="29" s="1"/>
  <c r="KT15" i="29"/>
  <c r="BY15" i="29"/>
  <c r="NU14" i="29"/>
  <c r="NT14" i="29"/>
  <c r="NO14" i="29"/>
  <c r="NN14" i="29"/>
  <c r="MW14" i="29"/>
  <c r="MV14" i="29"/>
  <c r="MQ14" i="29"/>
  <c r="MP14" i="29"/>
  <c r="LZ14" i="29"/>
  <c r="LX14" i="29"/>
  <c r="LS14" i="29"/>
  <c r="LR14" i="29"/>
  <c r="KZ14" i="29"/>
  <c r="KU14" i="29"/>
  <c r="KT14" i="29"/>
  <c r="HQ14" i="29"/>
  <c r="HP14" i="29"/>
  <c r="HO14" i="29"/>
  <c r="HN14" i="29"/>
  <c r="HM14" i="29"/>
  <c r="HL14" i="29"/>
  <c r="HK14" i="29"/>
  <c r="HJ14" i="29"/>
  <c r="HI14" i="29"/>
  <c r="HH14" i="29"/>
  <c r="HG14" i="29"/>
  <c r="HF14" i="29"/>
  <c r="HE14" i="29"/>
  <c r="HD14" i="29"/>
  <c r="HC14" i="29"/>
  <c r="HB14" i="29"/>
  <c r="HA14" i="29"/>
  <c r="GZ14" i="29"/>
  <c r="GY14" i="29"/>
  <c r="GX14" i="29"/>
  <c r="GW14" i="29"/>
  <c r="GV14" i="29"/>
  <c r="GU14" i="29"/>
  <c r="GT14" i="29"/>
  <c r="GS14" i="29"/>
  <c r="GR14" i="29"/>
  <c r="GQ14" i="29"/>
  <c r="GP14" i="29"/>
  <c r="GO14" i="29"/>
  <c r="GN14" i="29"/>
  <c r="GM14" i="29"/>
  <c r="GL14" i="29"/>
  <c r="GK14" i="29"/>
  <c r="GJ14" i="29"/>
  <c r="GI14" i="29"/>
  <c r="GH14" i="29"/>
  <c r="GG14" i="29"/>
  <c r="GF14" i="29"/>
  <c r="GE14" i="29"/>
  <c r="GD14" i="29"/>
  <c r="GC14" i="29"/>
  <c r="GB14" i="29"/>
  <c r="GA14" i="29"/>
  <c r="FZ14" i="29"/>
  <c r="FY14" i="29"/>
  <c r="FX14" i="29"/>
  <c r="FW14" i="29"/>
  <c r="FV14" i="29"/>
  <c r="FU14" i="29"/>
  <c r="FT14" i="29"/>
  <c r="FS14" i="29"/>
  <c r="FR14" i="29"/>
  <c r="FQ14" i="29"/>
  <c r="FP14" i="29"/>
  <c r="FO14" i="29"/>
  <c r="FN14" i="29"/>
  <c r="FM14" i="29"/>
  <c r="FL14" i="29"/>
  <c r="FK14" i="29"/>
  <c r="FJ14" i="29"/>
  <c r="FI14" i="29"/>
  <c r="FH14" i="29"/>
  <c r="FG14" i="29"/>
  <c r="FF14" i="29"/>
  <c r="FE14" i="29"/>
  <c r="FD14" i="29"/>
  <c r="FC14" i="29"/>
  <c r="FB14" i="29"/>
  <c r="FA14" i="29"/>
  <c r="EZ14" i="29"/>
  <c r="EY14" i="29"/>
  <c r="EX14" i="29"/>
  <c r="EW14" i="29"/>
  <c r="EU14" i="29"/>
  <c r="ET14" i="29"/>
  <c r="ES14" i="29"/>
  <c r="ER14" i="29"/>
  <c r="EQ14" i="29"/>
  <c r="EP14" i="29"/>
  <c r="EO14" i="29"/>
  <c r="EN14" i="29"/>
  <c r="EM14" i="29"/>
  <c r="EL14" i="29"/>
  <c r="EK14" i="29"/>
  <c r="EJ14" i="29"/>
  <c r="EI14" i="29"/>
  <c r="EH14" i="29"/>
  <c r="EG14" i="29"/>
  <c r="EF14" i="29"/>
  <c r="EE14" i="29"/>
  <c r="ED14" i="29"/>
  <c r="EC14" i="29"/>
  <c r="EB14" i="29"/>
  <c r="EA14" i="29"/>
  <c r="DZ14" i="29"/>
  <c r="DY14" i="29"/>
  <c r="DX14" i="29"/>
  <c r="DW14" i="29"/>
  <c r="DV14" i="29"/>
  <c r="DU14" i="29"/>
  <c r="DT14" i="29"/>
  <c r="DS14" i="29"/>
  <c r="DR14" i="29"/>
  <c r="DQ14" i="29"/>
  <c r="DP14" i="29"/>
  <c r="DO14" i="29"/>
  <c r="DN14" i="29"/>
  <c r="DM14" i="29"/>
  <c r="DL14" i="29"/>
  <c r="DK14" i="29"/>
  <c r="DJ14" i="29"/>
  <c r="DI14" i="29"/>
  <c r="DH14" i="29"/>
  <c r="DG14" i="29"/>
  <c r="DF14" i="29"/>
  <c r="DE14" i="29"/>
  <c r="DD14" i="29"/>
  <c r="DC14" i="29"/>
  <c r="DB14" i="29"/>
  <c r="DA14" i="29"/>
  <c r="CZ14" i="29"/>
  <c r="CY14" i="29"/>
  <c r="CX14" i="29"/>
  <c r="CW14" i="29"/>
  <c r="CV14" i="29"/>
  <c r="CU14" i="29"/>
  <c r="CT14" i="29"/>
  <c r="CS14" i="29"/>
  <c r="CR14" i="29"/>
  <c r="CQ14" i="29"/>
  <c r="CP14" i="29"/>
  <c r="CO14" i="29"/>
  <c r="CN14" i="29"/>
  <c r="CM14" i="29"/>
  <c r="CL14" i="29"/>
  <c r="CK14" i="29"/>
  <c r="CJ14" i="29"/>
  <c r="CI14" i="29"/>
  <c r="CH14" i="29"/>
  <c r="CG14" i="29"/>
  <c r="CF14" i="29"/>
  <c r="CE14" i="29"/>
  <c r="CD14" i="29"/>
  <c r="CC14" i="29"/>
  <c r="CB14" i="29"/>
  <c r="CA14" i="29"/>
  <c r="BX14" i="29"/>
  <c r="BW14" i="29"/>
  <c r="BV14" i="29"/>
  <c r="BU14" i="29"/>
  <c r="BT14" i="29"/>
  <c r="BS14" i="29"/>
  <c r="BR14" i="29"/>
  <c r="BQ14" i="29"/>
  <c r="BP14" i="29"/>
  <c r="BO14" i="29"/>
  <c r="BN14" i="29"/>
  <c r="BM14" i="29"/>
  <c r="BL14" i="29"/>
  <c r="BK14" i="29"/>
  <c r="BJ14" i="29"/>
  <c r="BI14" i="29"/>
  <c r="BH14" i="29"/>
  <c r="BG14" i="29"/>
  <c r="BF14" i="29"/>
  <c r="BE14" i="29"/>
  <c r="BD14" i="29"/>
  <c r="BC14" i="29"/>
  <c r="BB14" i="29"/>
  <c r="BA14" i="29"/>
  <c r="AZ14" i="29"/>
  <c r="AY14" i="29"/>
  <c r="AX14" i="29"/>
  <c r="AW14" i="29"/>
  <c r="AV14" i="29"/>
  <c r="AU14" i="29"/>
  <c r="AT14" i="29"/>
  <c r="AS14" i="29"/>
  <c r="AR14" i="29"/>
  <c r="AQ14" i="29"/>
  <c r="AP14" i="29"/>
  <c r="AO14" i="29"/>
  <c r="AN14" i="29"/>
  <c r="AM14" i="29"/>
  <c r="AL14" i="29"/>
  <c r="AK14" i="29"/>
  <c r="AJ14" i="29"/>
  <c r="AI14" i="29"/>
  <c r="AH14" i="29"/>
  <c r="AG14" i="29"/>
  <c r="AF14" i="29"/>
  <c r="AE14" i="29"/>
  <c r="AD14" i="29"/>
  <c r="AC14" i="29"/>
  <c r="AB14" i="29"/>
  <c r="AA14" i="29"/>
  <c r="Z14" i="29"/>
  <c r="Y14" i="29"/>
  <c r="X14" i="29"/>
  <c r="W14" i="29"/>
  <c r="V14" i="29"/>
  <c r="U14" i="29"/>
  <c r="T14" i="29"/>
  <c r="S14" i="29"/>
  <c r="R14" i="29"/>
  <c r="Q14" i="29"/>
  <c r="P14" i="29"/>
  <c r="O14" i="29"/>
  <c r="N14" i="29"/>
  <c r="M14" i="29"/>
  <c r="L14" i="29"/>
  <c r="K14" i="29"/>
  <c r="J14" i="29"/>
  <c r="I14" i="29"/>
  <c r="H14" i="29"/>
  <c r="G14" i="29"/>
  <c r="F14" i="29"/>
  <c r="E14" i="29"/>
  <c r="D14" i="29"/>
  <c r="NV13" i="29"/>
  <c r="NW13" i="29" s="1"/>
  <c r="NU13" i="29"/>
  <c r="MW13" i="29"/>
  <c r="MX13" i="29" s="1"/>
  <c r="LZ13" i="29"/>
  <c r="MA13" i="29" s="1"/>
  <c r="LY13" i="29"/>
  <c r="LY14" i="29" s="1"/>
  <c r="LT13" i="29"/>
  <c r="LS18" i="29" s="1"/>
  <c r="LA13" i="29"/>
  <c r="LA14" i="29" s="1"/>
  <c r="KV13" i="29"/>
  <c r="KU19" i="29" s="1"/>
  <c r="NW10" i="29"/>
  <c r="NX10" i="29" s="1"/>
  <c r="NY10" i="29" s="1"/>
  <c r="NZ10" i="29" s="1"/>
  <c r="OA10" i="29" s="1"/>
  <c r="OB10" i="29" s="1"/>
  <c r="OC10" i="29" s="1"/>
  <c r="OD10" i="29" s="1"/>
  <c r="OE10" i="29" s="1"/>
  <c r="OF10" i="29" s="1"/>
  <c r="OG10" i="29" s="1"/>
  <c r="OH10" i="29" s="1"/>
  <c r="NV10" i="29"/>
  <c r="NU10" i="29"/>
  <c r="NP10" i="29"/>
  <c r="MX10" i="29"/>
  <c r="MY10" i="29" s="1"/>
  <c r="MZ10" i="29" s="1"/>
  <c r="NA10" i="29" s="1"/>
  <c r="NB10" i="29" s="1"/>
  <c r="NC10" i="29" s="1"/>
  <c r="ND10" i="29" s="1"/>
  <c r="NE10" i="29" s="1"/>
  <c r="NF10" i="29" s="1"/>
  <c r="NG10" i="29" s="1"/>
  <c r="NH10" i="29" s="1"/>
  <c r="NI10" i="29" s="1"/>
  <c r="NJ10" i="29" s="1"/>
  <c r="MW10" i="29"/>
  <c r="MR10" i="29"/>
  <c r="LY10" i="29"/>
  <c r="LZ10" i="29" s="1"/>
  <c r="MA10" i="29" s="1"/>
  <c r="MB10" i="29" s="1"/>
  <c r="MC10" i="29" s="1"/>
  <c r="MD10" i="29" s="1"/>
  <c r="ME10" i="29" s="1"/>
  <c r="MF10" i="29" s="1"/>
  <c r="MG10" i="29" s="1"/>
  <c r="MH10" i="29" s="1"/>
  <c r="MI10" i="29" s="1"/>
  <c r="MJ10" i="29" s="1"/>
  <c r="MK10" i="29" s="1"/>
  <c r="ML10" i="29" s="1"/>
  <c r="LT10" i="29"/>
  <c r="LA10" i="29"/>
  <c r="LB10" i="29" s="1"/>
  <c r="LC10" i="29" s="1"/>
  <c r="LD10" i="29" s="1"/>
  <c r="LE10" i="29" s="1"/>
  <c r="LF10" i="29" s="1"/>
  <c r="LG10" i="29" s="1"/>
  <c r="LH10" i="29" s="1"/>
  <c r="LI10" i="29" s="1"/>
  <c r="LJ10" i="29" s="1"/>
  <c r="LK10" i="29" s="1"/>
  <c r="LL10" i="29" s="1"/>
  <c r="LM10" i="29" s="1"/>
  <c r="LN10" i="29" s="1"/>
  <c r="KV10" i="29"/>
  <c r="KP9" i="29"/>
  <c r="KP10" i="29" s="1"/>
  <c r="BX10" i="29" s="1"/>
  <c r="JR9" i="29"/>
  <c r="JR10" i="29" s="1"/>
  <c r="AZ10" i="29" s="1"/>
  <c r="IT9" i="29"/>
  <c r="IT10" i="29" s="1"/>
  <c r="AB10" i="29" s="1"/>
  <c r="HV9" i="29"/>
  <c r="HV10" i="29" s="1"/>
  <c r="D10" i="29" s="1"/>
  <c r="HS9" i="29"/>
  <c r="HQ9" i="29"/>
  <c r="GS9" i="29"/>
  <c r="FU9" i="29"/>
  <c r="EW9" i="29"/>
  <c r="BY9" i="29"/>
  <c r="KP8" i="29"/>
  <c r="JR8" i="29"/>
  <c r="IT8" i="29"/>
  <c r="HV8" i="29"/>
  <c r="HS8" i="29"/>
  <c r="HQ8" i="29"/>
  <c r="GS8" i="29"/>
  <c r="FU8" i="29"/>
  <c r="EW8" i="29"/>
  <c r="BY8" i="29"/>
  <c r="NN1" i="29"/>
  <c r="MP1" i="29"/>
  <c r="LR1" i="29"/>
  <c r="KT1" i="29"/>
  <c r="KO1" i="29"/>
  <c r="JQ1" i="29"/>
  <c r="IS1" i="29"/>
  <c r="HU1" i="29"/>
  <c r="HQ69" i="27"/>
  <c r="GS69" i="27"/>
  <c r="FU69" i="27"/>
  <c r="EW69" i="27"/>
  <c r="BY69" i="27"/>
  <c r="HS69" i="27" s="1"/>
  <c r="HQ68" i="27"/>
  <c r="HP68" i="27"/>
  <c r="HO68" i="27"/>
  <c r="HN68" i="27"/>
  <c r="HM68" i="27"/>
  <c r="HL68" i="27"/>
  <c r="HK68" i="27"/>
  <c r="HJ68" i="27"/>
  <c r="HI68" i="27"/>
  <c r="HH68" i="27"/>
  <c r="HG68" i="27"/>
  <c r="HF68" i="27"/>
  <c r="HE68" i="27"/>
  <c r="HD68" i="27"/>
  <c r="HC68" i="27"/>
  <c r="HB68" i="27"/>
  <c r="HA68" i="27"/>
  <c r="GZ68" i="27"/>
  <c r="GY68" i="27"/>
  <c r="GX68" i="27"/>
  <c r="GW68" i="27"/>
  <c r="GV68" i="27"/>
  <c r="GU68" i="27"/>
  <c r="GT68" i="27"/>
  <c r="GS68" i="27"/>
  <c r="GR68" i="27"/>
  <c r="GQ68" i="27"/>
  <c r="GP68" i="27"/>
  <c r="GO68" i="27"/>
  <c r="GN68" i="27"/>
  <c r="GM68" i="27"/>
  <c r="GL68" i="27"/>
  <c r="GK68" i="27"/>
  <c r="GJ68" i="27"/>
  <c r="GI68" i="27"/>
  <c r="GH68" i="27"/>
  <c r="GG68" i="27"/>
  <c r="GF68" i="27"/>
  <c r="GE68" i="27"/>
  <c r="GD68" i="27"/>
  <c r="GC68" i="27"/>
  <c r="GB68" i="27"/>
  <c r="GA68" i="27"/>
  <c r="FZ68" i="27"/>
  <c r="FY68" i="27"/>
  <c r="FX68" i="27"/>
  <c r="FW68" i="27"/>
  <c r="FV68" i="27"/>
  <c r="FU68" i="27"/>
  <c r="FT68" i="27"/>
  <c r="FS68" i="27"/>
  <c r="FR68" i="27"/>
  <c r="FQ68" i="27"/>
  <c r="FP68" i="27"/>
  <c r="FO68" i="27"/>
  <c r="FN68" i="27"/>
  <c r="FM68" i="27"/>
  <c r="FL68" i="27"/>
  <c r="FK68" i="27"/>
  <c r="FJ68" i="27"/>
  <c r="FI68" i="27"/>
  <c r="FH68" i="27"/>
  <c r="FG68" i="27"/>
  <c r="FF68" i="27"/>
  <c r="FE68" i="27"/>
  <c r="FD68" i="27"/>
  <c r="FC68" i="27"/>
  <c r="FB68" i="27"/>
  <c r="FA68" i="27"/>
  <c r="EZ68" i="27"/>
  <c r="EY68" i="27"/>
  <c r="EX68" i="27"/>
  <c r="EW68" i="27"/>
  <c r="BX68" i="27"/>
  <c r="BW68" i="27"/>
  <c r="BV68" i="27"/>
  <c r="BU68" i="27"/>
  <c r="BT68" i="27"/>
  <c r="BS68" i="27"/>
  <c r="BR68" i="27"/>
  <c r="BQ68" i="27"/>
  <c r="BP68" i="27"/>
  <c r="BO68" i="27"/>
  <c r="BN68" i="27"/>
  <c r="BM68" i="27"/>
  <c r="BL68" i="27"/>
  <c r="BK68" i="27"/>
  <c r="BJ68" i="27"/>
  <c r="BI68" i="27"/>
  <c r="BH68" i="27"/>
  <c r="BG68" i="27"/>
  <c r="BF68" i="27"/>
  <c r="BE68" i="27"/>
  <c r="BD68" i="27"/>
  <c r="BC68" i="27"/>
  <c r="BB68" i="27"/>
  <c r="BA68" i="27"/>
  <c r="AZ68" i="27"/>
  <c r="AY68" i="27"/>
  <c r="AX68" i="27"/>
  <c r="AW68" i="27"/>
  <c r="AV68" i="27"/>
  <c r="AU68" i="27"/>
  <c r="AT68" i="27"/>
  <c r="AS68" i="27"/>
  <c r="AR68" i="27"/>
  <c r="AQ68" i="27"/>
  <c r="AP68" i="27"/>
  <c r="AO68" i="27"/>
  <c r="AN68" i="27"/>
  <c r="AM68" i="27"/>
  <c r="AL68" i="27"/>
  <c r="AK68" i="27"/>
  <c r="AJ68" i="27"/>
  <c r="AI68" i="27"/>
  <c r="AH68" i="27"/>
  <c r="AG68" i="27"/>
  <c r="AF68" i="27"/>
  <c r="AE68" i="27"/>
  <c r="AD68" i="27"/>
  <c r="AC68" i="27"/>
  <c r="AB68" i="27"/>
  <c r="AA68" i="27"/>
  <c r="Z68" i="27"/>
  <c r="Y68" i="27"/>
  <c r="X68" i="27"/>
  <c r="W68" i="27"/>
  <c r="V68" i="27"/>
  <c r="U68" i="27"/>
  <c r="T68" i="27"/>
  <c r="S68" i="27"/>
  <c r="R68" i="27"/>
  <c r="Q68" i="27"/>
  <c r="P68" i="27"/>
  <c r="O68" i="27"/>
  <c r="N68" i="27"/>
  <c r="M68" i="27"/>
  <c r="L68" i="27"/>
  <c r="K68" i="27"/>
  <c r="J68" i="27"/>
  <c r="I68" i="27"/>
  <c r="H68" i="27"/>
  <c r="G68" i="27"/>
  <c r="F68" i="27"/>
  <c r="E68" i="27"/>
  <c r="D68" i="27"/>
  <c r="KP65" i="27"/>
  <c r="JR65" i="27"/>
  <c r="IT65" i="27"/>
  <c r="HV65" i="27"/>
  <c r="KP64" i="27"/>
  <c r="JR64" i="27"/>
  <c r="IT64" i="27"/>
  <c r="HV64" i="27"/>
  <c r="BX64" i="27"/>
  <c r="KR65" i="27" s="1"/>
  <c r="AZ64" i="27"/>
  <c r="JT65" i="27" s="1"/>
  <c r="AB64" i="27"/>
  <c r="IV65" i="27" s="1"/>
  <c r="D64" i="27"/>
  <c r="D65" i="27" s="1"/>
  <c r="NN63" i="27"/>
  <c r="MP63" i="27"/>
  <c r="LR63" i="27"/>
  <c r="KT63" i="27"/>
  <c r="BY63" i="27"/>
  <c r="NN62" i="27"/>
  <c r="MP62" i="27"/>
  <c r="LR62" i="27"/>
  <c r="KT62" i="27"/>
  <c r="BY62" i="27"/>
  <c r="NN61" i="27"/>
  <c r="MP61" i="27"/>
  <c r="LR61" i="27"/>
  <c r="KT61" i="27"/>
  <c r="BY61" i="27"/>
  <c r="NN60" i="27"/>
  <c r="MP60" i="27"/>
  <c r="LR60" i="27"/>
  <c r="KT60" i="27"/>
  <c r="BY60" i="27"/>
  <c r="NN59" i="27"/>
  <c r="MP59" i="27"/>
  <c r="LR59" i="27"/>
  <c r="KT59" i="27"/>
  <c r="BY59" i="27"/>
  <c r="NN58" i="27"/>
  <c r="MP58" i="27"/>
  <c r="LR58" i="27"/>
  <c r="KT58" i="27"/>
  <c r="BY58" i="27"/>
  <c r="NN57" i="27"/>
  <c r="MP57" i="27"/>
  <c r="LR57" i="27"/>
  <c r="KT57" i="27"/>
  <c r="BY57" i="27"/>
  <c r="NN56" i="27"/>
  <c r="MP56" i="27"/>
  <c r="LR56" i="27"/>
  <c r="KT56" i="27"/>
  <c r="BY56" i="27"/>
  <c r="NN55" i="27"/>
  <c r="MP55" i="27"/>
  <c r="LR55" i="27"/>
  <c r="KT55" i="27"/>
  <c r="BY55" i="27"/>
  <c r="NN54" i="27"/>
  <c r="MP54" i="27"/>
  <c r="LR54" i="27"/>
  <c r="KT54" i="27"/>
  <c r="BY54" i="27"/>
  <c r="NN53" i="27"/>
  <c r="MP53" i="27"/>
  <c r="LR53" i="27"/>
  <c r="KT53" i="27"/>
  <c r="BY53" i="27"/>
  <c r="NN52" i="27"/>
  <c r="MP52" i="27"/>
  <c r="LR52" i="27"/>
  <c r="KT52" i="27"/>
  <c r="BY52" i="27"/>
  <c r="NN51" i="27"/>
  <c r="MP51" i="27"/>
  <c r="LR51" i="27"/>
  <c r="KT51" i="27"/>
  <c r="BY51" i="27"/>
  <c r="NQ50" i="27"/>
  <c r="NQ51" i="27" s="1"/>
  <c r="NQ52" i="27" s="1"/>
  <c r="NQ53" i="27" s="1"/>
  <c r="NQ54" i="27" s="1"/>
  <c r="NQ55" i="27" s="1"/>
  <c r="NQ56" i="27" s="1"/>
  <c r="NQ57" i="27" s="1"/>
  <c r="NQ58" i="27" s="1"/>
  <c r="NQ59" i="27" s="1"/>
  <c r="NQ60" i="27" s="1"/>
  <c r="NQ61" i="27" s="1"/>
  <c r="NQ62" i="27" s="1"/>
  <c r="NQ63" i="27" s="1"/>
  <c r="NN50" i="27"/>
  <c r="MS50" i="27"/>
  <c r="MS51" i="27" s="1"/>
  <c r="MS52" i="27" s="1"/>
  <c r="MS53" i="27" s="1"/>
  <c r="MS54" i="27" s="1"/>
  <c r="MS55" i="27" s="1"/>
  <c r="MS56" i="27" s="1"/>
  <c r="MS57" i="27" s="1"/>
  <c r="MS58" i="27" s="1"/>
  <c r="MS59" i="27" s="1"/>
  <c r="MS60" i="27" s="1"/>
  <c r="MS61" i="27" s="1"/>
  <c r="MS62" i="27" s="1"/>
  <c r="MS63" i="27" s="1"/>
  <c r="MP50" i="27"/>
  <c r="LU50" i="27"/>
  <c r="LU51" i="27" s="1"/>
  <c r="LU52" i="27" s="1"/>
  <c r="LU53" i="27" s="1"/>
  <c r="LU54" i="27" s="1"/>
  <c r="LU55" i="27" s="1"/>
  <c r="LU56" i="27" s="1"/>
  <c r="LU57" i="27" s="1"/>
  <c r="LU58" i="27" s="1"/>
  <c r="LU59" i="27" s="1"/>
  <c r="LU60" i="27" s="1"/>
  <c r="LU61" i="27" s="1"/>
  <c r="LU62" i="27" s="1"/>
  <c r="LU63" i="27" s="1"/>
  <c r="LR50" i="27"/>
  <c r="KW50" i="27"/>
  <c r="KW51" i="27" s="1"/>
  <c r="KW52" i="27" s="1"/>
  <c r="KW53" i="27" s="1"/>
  <c r="KW54" i="27" s="1"/>
  <c r="KW55" i="27" s="1"/>
  <c r="KW56" i="27" s="1"/>
  <c r="KW57" i="27" s="1"/>
  <c r="KW58" i="27" s="1"/>
  <c r="KW59" i="27" s="1"/>
  <c r="KW60" i="27" s="1"/>
  <c r="KW61" i="27" s="1"/>
  <c r="KW62" i="27" s="1"/>
  <c r="KW63" i="27" s="1"/>
  <c r="KT50" i="27"/>
  <c r="BY50" i="27"/>
  <c r="NN49" i="27"/>
  <c r="MP49" i="27"/>
  <c r="LR49" i="27"/>
  <c r="KT49" i="27"/>
  <c r="BY49" i="27"/>
  <c r="OH48" i="27"/>
  <c r="OG48" i="27"/>
  <c r="OF48" i="27"/>
  <c r="OE48" i="27"/>
  <c r="OD48" i="27"/>
  <c r="OC48" i="27"/>
  <c r="OB48" i="27"/>
  <c r="OA48" i="27"/>
  <c r="NZ48" i="27"/>
  <c r="NY48" i="27"/>
  <c r="NX48" i="27"/>
  <c r="NW48" i="27"/>
  <c r="NV48" i="27"/>
  <c r="NU48" i="27"/>
  <c r="NT48" i="27"/>
  <c r="NO48" i="27"/>
  <c r="NN48" i="27"/>
  <c r="NJ48" i="27"/>
  <c r="NI48" i="27"/>
  <c r="NH48" i="27"/>
  <c r="NG48" i="27"/>
  <c r="NF48" i="27"/>
  <c r="NE48" i="27"/>
  <c r="ND48" i="27"/>
  <c r="NC48" i="27"/>
  <c r="NB48" i="27"/>
  <c r="NA48" i="27"/>
  <c r="MZ48" i="27"/>
  <c r="MY48" i="27"/>
  <c r="MX48" i="27"/>
  <c r="MW48" i="27"/>
  <c r="MV48" i="27"/>
  <c r="MQ48" i="27"/>
  <c r="MP48" i="27"/>
  <c r="ML48" i="27"/>
  <c r="MK48" i="27"/>
  <c r="MJ48" i="27"/>
  <c r="MI48" i="27"/>
  <c r="MH48" i="27"/>
  <c r="MG48" i="27"/>
  <c r="MF48" i="27"/>
  <c r="ME48" i="27"/>
  <c r="MD48" i="27"/>
  <c r="MC48" i="27"/>
  <c r="MB48" i="27"/>
  <c r="MA48" i="27"/>
  <c r="LZ48" i="27"/>
  <c r="LY48" i="27"/>
  <c r="LX48" i="27"/>
  <c r="LS48" i="27"/>
  <c r="LR48" i="27"/>
  <c r="LN48" i="27"/>
  <c r="LM48" i="27"/>
  <c r="LL48" i="27"/>
  <c r="LK48" i="27"/>
  <c r="LJ48" i="27"/>
  <c r="LI48" i="27"/>
  <c r="LH48" i="27"/>
  <c r="LG48" i="27"/>
  <c r="LF48" i="27"/>
  <c r="LE48" i="27"/>
  <c r="LD48" i="27"/>
  <c r="LC48" i="27"/>
  <c r="LB48" i="27"/>
  <c r="LA48" i="27"/>
  <c r="KZ48" i="27"/>
  <c r="KU48" i="27"/>
  <c r="KT48" i="27"/>
  <c r="HQ48" i="27"/>
  <c r="HP48" i="27"/>
  <c r="HO48" i="27"/>
  <c r="HN48" i="27"/>
  <c r="HM48" i="27"/>
  <c r="HL48" i="27"/>
  <c r="HK48" i="27"/>
  <c r="HJ48" i="27"/>
  <c r="HI48" i="27"/>
  <c r="HH48" i="27"/>
  <c r="HG48" i="27"/>
  <c r="HF48" i="27"/>
  <c r="HE48" i="27"/>
  <c r="HD48" i="27"/>
  <c r="HC48" i="27"/>
  <c r="HB48" i="27"/>
  <c r="HA48" i="27"/>
  <c r="GZ48" i="27"/>
  <c r="GY48" i="27"/>
  <c r="GX48" i="27"/>
  <c r="GW48" i="27"/>
  <c r="GV48" i="27"/>
  <c r="GU48" i="27"/>
  <c r="GT48" i="27"/>
  <c r="GS48" i="27"/>
  <c r="GR48" i="27"/>
  <c r="GQ48" i="27"/>
  <c r="GP48" i="27"/>
  <c r="GO48" i="27"/>
  <c r="GN48" i="27"/>
  <c r="GM48" i="27"/>
  <c r="GL48" i="27"/>
  <c r="GK48" i="27"/>
  <c r="GJ48" i="27"/>
  <c r="GI48" i="27"/>
  <c r="GH48" i="27"/>
  <c r="GG48" i="27"/>
  <c r="GF48" i="27"/>
  <c r="GE48" i="27"/>
  <c r="GD48" i="27"/>
  <c r="GC48" i="27"/>
  <c r="GB48" i="27"/>
  <c r="GA48" i="27"/>
  <c r="FZ48" i="27"/>
  <c r="FY48" i="27"/>
  <c r="FX48" i="27"/>
  <c r="FW48" i="27"/>
  <c r="FV48" i="27"/>
  <c r="FU48" i="27"/>
  <c r="FT48" i="27"/>
  <c r="FS48" i="27"/>
  <c r="FR48" i="27"/>
  <c r="FQ48" i="27"/>
  <c r="FP48" i="27"/>
  <c r="FO48" i="27"/>
  <c r="FN48" i="27"/>
  <c r="FM48" i="27"/>
  <c r="FL48" i="27"/>
  <c r="FK48" i="27"/>
  <c r="FJ48" i="27"/>
  <c r="FI48" i="27"/>
  <c r="FH48" i="27"/>
  <c r="FG48" i="27"/>
  <c r="FF48" i="27"/>
  <c r="FE48" i="27"/>
  <c r="FD48" i="27"/>
  <c r="FC48" i="27"/>
  <c r="FB48" i="27"/>
  <c r="FA48" i="27"/>
  <c r="EZ48" i="27"/>
  <c r="EY48" i="27"/>
  <c r="EX48" i="27"/>
  <c r="EW48" i="27"/>
  <c r="EU48" i="27"/>
  <c r="ET48" i="27"/>
  <c r="ES48" i="27"/>
  <c r="ER48" i="27"/>
  <c r="EQ48" i="27"/>
  <c r="EP48" i="27"/>
  <c r="EO48" i="27"/>
  <c r="EN48" i="27"/>
  <c r="EM48" i="27"/>
  <c r="EL48" i="27"/>
  <c r="EK48" i="27"/>
  <c r="EJ48" i="27"/>
  <c r="EI48" i="27"/>
  <c r="EH48" i="27"/>
  <c r="EG48" i="27"/>
  <c r="EF48" i="27"/>
  <c r="EE48" i="27"/>
  <c r="ED48" i="27"/>
  <c r="EC48" i="27"/>
  <c r="EB48" i="27"/>
  <c r="EA48" i="27"/>
  <c r="DZ48" i="27"/>
  <c r="DY48" i="27"/>
  <c r="DX48" i="27"/>
  <c r="DW48" i="27"/>
  <c r="DV48" i="27"/>
  <c r="DU48" i="27"/>
  <c r="DT48" i="27"/>
  <c r="DS48" i="27"/>
  <c r="DR48" i="27"/>
  <c r="DQ48" i="27"/>
  <c r="DP48" i="27"/>
  <c r="DO48" i="27"/>
  <c r="DN48" i="27"/>
  <c r="DM48" i="27"/>
  <c r="DL48" i="27"/>
  <c r="DK48" i="27"/>
  <c r="DJ48" i="27"/>
  <c r="DI48" i="27"/>
  <c r="DH48" i="27"/>
  <c r="DG48" i="27"/>
  <c r="DF48" i="27"/>
  <c r="DE48" i="27"/>
  <c r="DD48" i="27"/>
  <c r="DC48" i="27"/>
  <c r="DB48" i="27"/>
  <c r="DA48" i="27"/>
  <c r="CZ48" i="27"/>
  <c r="CY48" i="27"/>
  <c r="CX48" i="27"/>
  <c r="CW48" i="27"/>
  <c r="CV48" i="27"/>
  <c r="CU48" i="27"/>
  <c r="CT48" i="27"/>
  <c r="CS48" i="27"/>
  <c r="CR48" i="27"/>
  <c r="CQ48" i="27"/>
  <c r="CP48" i="27"/>
  <c r="CO48" i="27"/>
  <c r="CN48" i="27"/>
  <c r="CM48" i="27"/>
  <c r="CL48" i="27"/>
  <c r="CK48" i="27"/>
  <c r="CJ48" i="27"/>
  <c r="CI48" i="27"/>
  <c r="CH48" i="27"/>
  <c r="CG48" i="27"/>
  <c r="CF48" i="27"/>
  <c r="CE48" i="27"/>
  <c r="CD48" i="27"/>
  <c r="CC48" i="27"/>
  <c r="CB48" i="27"/>
  <c r="CA48" i="27"/>
  <c r="BX48" i="27"/>
  <c r="BW48" i="27"/>
  <c r="BV48" i="27"/>
  <c r="BU48" i="27"/>
  <c r="BT48" i="27"/>
  <c r="BS48" i="27"/>
  <c r="BR48" i="27"/>
  <c r="BQ48" i="27"/>
  <c r="BP48" i="27"/>
  <c r="BO48" i="27"/>
  <c r="BN48" i="27"/>
  <c r="BM48" i="27"/>
  <c r="BL48" i="27"/>
  <c r="BK48" i="27"/>
  <c r="BJ48" i="27"/>
  <c r="BI48" i="27"/>
  <c r="BH48" i="27"/>
  <c r="BG48" i="27"/>
  <c r="BF48" i="27"/>
  <c r="BE48" i="27"/>
  <c r="BD48" i="27"/>
  <c r="BC48" i="27"/>
  <c r="BB48" i="27"/>
  <c r="BA48" i="27"/>
  <c r="AZ48" i="27"/>
  <c r="AY48" i="27"/>
  <c r="AX48" i="27"/>
  <c r="AW48" i="27"/>
  <c r="AV48" i="27"/>
  <c r="AU48" i="27"/>
  <c r="AT48" i="27"/>
  <c r="AS48" i="27"/>
  <c r="AR48" i="27"/>
  <c r="AQ48" i="27"/>
  <c r="AP48" i="27"/>
  <c r="AO48" i="27"/>
  <c r="AN48" i="27"/>
  <c r="AM48" i="27"/>
  <c r="AL48" i="27"/>
  <c r="AK48" i="27"/>
  <c r="AJ48" i="27"/>
  <c r="AI48" i="27"/>
  <c r="AH48" i="27"/>
  <c r="AG48" i="27"/>
  <c r="AF48" i="27"/>
  <c r="AE48" i="27"/>
  <c r="AD48" i="27"/>
  <c r="AC48" i="27"/>
  <c r="AB48" i="27"/>
  <c r="AA48" i="27"/>
  <c r="Z48" i="27"/>
  <c r="Y48" i="27"/>
  <c r="X48" i="27"/>
  <c r="W48" i="27"/>
  <c r="V48" i="27"/>
  <c r="U48" i="27"/>
  <c r="T48" i="27"/>
  <c r="S48" i="27"/>
  <c r="R48" i="27"/>
  <c r="Q48" i="27"/>
  <c r="P48" i="27"/>
  <c r="O48" i="27"/>
  <c r="N48" i="27"/>
  <c r="M48" i="27"/>
  <c r="L48" i="27"/>
  <c r="K48" i="27"/>
  <c r="J48" i="27"/>
  <c r="I48" i="27"/>
  <c r="H48" i="27"/>
  <c r="G48" i="27"/>
  <c r="F48" i="27"/>
  <c r="E48" i="27"/>
  <c r="D48" i="27"/>
  <c r="KV47" i="27"/>
  <c r="KU51" i="27" s="1"/>
  <c r="KV51" i="27" s="1"/>
  <c r="KX51" i="27" s="1"/>
  <c r="KP45" i="27"/>
  <c r="JR45" i="27"/>
  <c r="IT45" i="27"/>
  <c r="HV45" i="27"/>
  <c r="KP44" i="27"/>
  <c r="JR44" i="27"/>
  <c r="IT44" i="27"/>
  <c r="HV44" i="27"/>
  <c r="BX44" i="27"/>
  <c r="KQ45" i="27" s="1"/>
  <c r="AZ44" i="27"/>
  <c r="AB44" i="27"/>
  <c r="IU44" i="27" s="1"/>
  <c r="D44" i="27"/>
  <c r="HW45" i="27" s="1"/>
  <c r="HV46" i="27" s="1"/>
  <c r="D46" i="27" s="1"/>
  <c r="NN43" i="27"/>
  <c r="MP43" i="27"/>
  <c r="LR43" i="27"/>
  <c r="KT43" i="27"/>
  <c r="BY43" i="27"/>
  <c r="NN42" i="27"/>
  <c r="MP42" i="27"/>
  <c r="LR42" i="27"/>
  <c r="KT42" i="27"/>
  <c r="BY42" i="27"/>
  <c r="NN41" i="27"/>
  <c r="MP41" i="27"/>
  <c r="LR41" i="27"/>
  <c r="KT41" i="27"/>
  <c r="BY41" i="27"/>
  <c r="NN40" i="27"/>
  <c r="MP40" i="27"/>
  <c r="LR40" i="27"/>
  <c r="KT40" i="27"/>
  <c r="BY40" i="27"/>
  <c r="NN39" i="27"/>
  <c r="MP39" i="27"/>
  <c r="LR39" i="27"/>
  <c r="KT39" i="27"/>
  <c r="BY39" i="27"/>
  <c r="NQ38" i="27"/>
  <c r="NQ39" i="27" s="1"/>
  <c r="NQ40" i="27" s="1"/>
  <c r="NQ41" i="27" s="1"/>
  <c r="NQ42" i="27" s="1"/>
  <c r="NQ43" i="27" s="1"/>
  <c r="NN38" i="27"/>
  <c r="MS38" i="27"/>
  <c r="MS39" i="27" s="1"/>
  <c r="MS40" i="27" s="1"/>
  <c r="MS41" i="27" s="1"/>
  <c r="MS42" i="27" s="1"/>
  <c r="MS43" i="27" s="1"/>
  <c r="MP38" i="27"/>
  <c r="LU38" i="27"/>
  <c r="LU39" i="27" s="1"/>
  <c r="LU40" i="27" s="1"/>
  <c r="LU41" i="27" s="1"/>
  <c r="LU42" i="27" s="1"/>
  <c r="LU43" i="27" s="1"/>
  <c r="LR38" i="27"/>
  <c r="KW38" i="27"/>
  <c r="KW39" i="27" s="1"/>
  <c r="KW40" i="27" s="1"/>
  <c r="KW41" i="27" s="1"/>
  <c r="KW42" i="27" s="1"/>
  <c r="KW43" i="27" s="1"/>
  <c r="KT38" i="27"/>
  <c r="BY38" i="27"/>
  <c r="NN37" i="27"/>
  <c r="MP37" i="27"/>
  <c r="LR37" i="27"/>
  <c r="KT37" i="27"/>
  <c r="BY37" i="27"/>
  <c r="NT36" i="27"/>
  <c r="NO36" i="27"/>
  <c r="NN36" i="27"/>
  <c r="MV36" i="27"/>
  <c r="MQ36" i="27"/>
  <c r="MP36" i="27"/>
  <c r="LX36" i="27"/>
  <c r="LS36" i="27"/>
  <c r="LR36" i="27"/>
  <c r="KZ36" i="27"/>
  <c r="KU36" i="27"/>
  <c r="KT36" i="27"/>
  <c r="NU35" i="27"/>
  <c r="NU36" i="27" s="1"/>
  <c r="MW35" i="27"/>
  <c r="MX35" i="27" s="1"/>
  <c r="MX36" i="27" s="1"/>
  <c r="LY35" i="27"/>
  <c r="LY36" i="27" s="1"/>
  <c r="LA35" i="27"/>
  <c r="KP34" i="27"/>
  <c r="JR34" i="27"/>
  <c r="IT34" i="27"/>
  <c r="HV34" i="27"/>
  <c r="KP33" i="27"/>
  <c r="JR33" i="27"/>
  <c r="IT33" i="27"/>
  <c r="HV33" i="27"/>
  <c r="BX33" i="27"/>
  <c r="BX34" i="27" s="1"/>
  <c r="NP23" i="27" s="1"/>
  <c r="AZ33" i="27"/>
  <c r="JT34" i="27" s="1"/>
  <c r="AB33" i="27"/>
  <c r="AB34" i="27" s="1"/>
  <c r="D33" i="27"/>
  <c r="HX34" i="27" s="1"/>
  <c r="NN32" i="27"/>
  <c r="MP32" i="27"/>
  <c r="LR32" i="27"/>
  <c r="KT32" i="27"/>
  <c r="BY32" i="27"/>
  <c r="NN31" i="27"/>
  <c r="MP31" i="27"/>
  <c r="LR31" i="27"/>
  <c r="KT31" i="27"/>
  <c r="BY31" i="27"/>
  <c r="NN30" i="27"/>
  <c r="MP30" i="27"/>
  <c r="LR30" i="27"/>
  <c r="KT30" i="27"/>
  <c r="BY30" i="27"/>
  <c r="NN29" i="27"/>
  <c r="MP29" i="27"/>
  <c r="LR29" i="27"/>
  <c r="KT29" i="27"/>
  <c r="BY29" i="27"/>
  <c r="NN28" i="27"/>
  <c r="MP28" i="27"/>
  <c r="LR28" i="27"/>
  <c r="KT28" i="27"/>
  <c r="BY28" i="27"/>
  <c r="NN27" i="27"/>
  <c r="MP27" i="27"/>
  <c r="LR27" i="27"/>
  <c r="KT27" i="27"/>
  <c r="BY27" i="27"/>
  <c r="NQ26" i="27"/>
  <c r="NQ27" i="27" s="1"/>
  <c r="NQ28" i="27" s="1"/>
  <c r="NQ29" i="27" s="1"/>
  <c r="NQ30" i="27" s="1"/>
  <c r="NQ31" i="27" s="1"/>
  <c r="NQ32" i="27" s="1"/>
  <c r="NN26" i="27"/>
  <c r="MS26" i="27"/>
  <c r="MS27" i="27" s="1"/>
  <c r="MS28" i="27" s="1"/>
  <c r="MS29" i="27" s="1"/>
  <c r="MS30" i="27" s="1"/>
  <c r="MS31" i="27" s="1"/>
  <c r="MS32" i="27" s="1"/>
  <c r="MP26" i="27"/>
  <c r="LU26" i="27"/>
  <c r="LU27" i="27" s="1"/>
  <c r="LU28" i="27" s="1"/>
  <c r="LU29" i="27" s="1"/>
  <c r="LU30" i="27" s="1"/>
  <c r="LU31" i="27" s="1"/>
  <c r="LU32" i="27" s="1"/>
  <c r="LR26" i="27"/>
  <c r="KW26" i="27"/>
  <c r="KW27" i="27" s="1"/>
  <c r="KW28" i="27" s="1"/>
  <c r="KW29" i="27" s="1"/>
  <c r="KW30" i="27" s="1"/>
  <c r="KW31" i="27" s="1"/>
  <c r="KW32" i="27" s="1"/>
  <c r="KT26" i="27"/>
  <c r="BY26" i="27"/>
  <c r="NN25" i="27"/>
  <c r="MP25" i="27"/>
  <c r="LR25" i="27"/>
  <c r="KT25" i="27"/>
  <c r="BY25" i="27"/>
  <c r="NT24" i="27"/>
  <c r="NO24" i="27"/>
  <c r="NN24" i="27"/>
  <c r="MV24" i="27"/>
  <c r="MQ24" i="27"/>
  <c r="MP24" i="27"/>
  <c r="LX24" i="27"/>
  <c r="LS24" i="27"/>
  <c r="LR24" i="27"/>
  <c r="KZ24" i="27"/>
  <c r="KU24" i="27"/>
  <c r="KT24" i="27"/>
  <c r="HQ24" i="27"/>
  <c r="HP24" i="27"/>
  <c r="HO24" i="27"/>
  <c r="HN24" i="27"/>
  <c r="HM24" i="27"/>
  <c r="HL24" i="27"/>
  <c r="HK24" i="27"/>
  <c r="HJ24" i="27"/>
  <c r="HI24" i="27"/>
  <c r="HH24" i="27"/>
  <c r="HG24" i="27"/>
  <c r="HF24" i="27"/>
  <c r="HE24" i="27"/>
  <c r="HD24" i="27"/>
  <c r="HC24" i="27"/>
  <c r="HB24" i="27"/>
  <c r="HA24" i="27"/>
  <c r="GZ24" i="27"/>
  <c r="GY24" i="27"/>
  <c r="GX24" i="27"/>
  <c r="GW24" i="27"/>
  <c r="GV24" i="27"/>
  <c r="GU24" i="27"/>
  <c r="GT24" i="27"/>
  <c r="GS24" i="27"/>
  <c r="GR24" i="27"/>
  <c r="GQ24" i="27"/>
  <c r="GP24" i="27"/>
  <c r="GO24" i="27"/>
  <c r="GN24" i="27"/>
  <c r="GM24" i="27"/>
  <c r="GL24" i="27"/>
  <c r="GK24" i="27"/>
  <c r="GJ24" i="27"/>
  <c r="GI24" i="27"/>
  <c r="GH24" i="27"/>
  <c r="GG24" i="27"/>
  <c r="GF24" i="27"/>
  <c r="GE24" i="27"/>
  <c r="GD24" i="27"/>
  <c r="GC24" i="27"/>
  <c r="GB24" i="27"/>
  <c r="GA24" i="27"/>
  <c r="FZ24" i="27"/>
  <c r="FY24" i="27"/>
  <c r="FX24" i="27"/>
  <c r="FW24" i="27"/>
  <c r="FV24" i="27"/>
  <c r="FU24" i="27"/>
  <c r="FT24" i="27"/>
  <c r="FS24" i="27"/>
  <c r="FR24" i="27"/>
  <c r="FQ24" i="27"/>
  <c r="FP24" i="27"/>
  <c r="FO24" i="27"/>
  <c r="FN24" i="27"/>
  <c r="FM24" i="27"/>
  <c r="FL24" i="27"/>
  <c r="FK24" i="27"/>
  <c r="FJ24" i="27"/>
  <c r="FI24" i="27"/>
  <c r="FH24" i="27"/>
  <c r="FG24" i="27"/>
  <c r="FF24" i="27"/>
  <c r="FE24" i="27"/>
  <c r="FD24" i="27"/>
  <c r="FC24" i="27"/>
  <c r="FB24" i="27"/>
  <c r="FA24" i="27"/>
  <c r="EZ24" i="27"/>
  <c r="EY24" i="27"/>
  <c r="EX24" i="27"/>
  <c r="EW24" i="27"/>
  <c r="EU24" i="27"/>
  <c r="ET24" i="27"/>
  <c r="ES24" i="27"/>
  <c r="ER24" i="27"/>
  <c r="EQ24" i="27"/>
  <c r="EP24" i="27"/>
  <c r="EO24" i="27"/>
  <c r="EN24" i="27"/>
  <c r="EM24" i="27"/>
  <c r="EL24" i="27"/>
  <c r="EK24" i="27"/>
  <c r="EJ24" i="27"/>
  <c r="EI24" i="27"/>
  <c r="EH24" i="27"/>
  <c r="EG24" i="27"/>
  <c r="EF24" i="27"/>
  <c r="EE24" i="27"/>
  <c r="ED24" i="27"/>
  <c r="EC24" i="27"/>
  <c r="EB24" i="27"/>
  <c r="EA24" i="27"/>
  <c r="DZ24" i="27"/>
  <c r="DY24" i="27"/>
  <c r="DX24" i="27"/>
  <c r="DW24" i="27"/>
  <c r="DV24" i="27"/>
  <c r="DU24" i="27"/>
  <c r="DT24" i="27"/>
  <c r="DS24" i="27"/>
  <c r="DR24" i="27"/>
  <c r="DQ24" i="27"/>
  <c r="DP24" i="27"/>
  <c r="DO24" i="27"/>
  <c r="DN24" i="27"/>
  <c r="DM24" i="27"/>
  <c r="DL24" i="27"/>
  <c r="DK24" i="27"/>
  <c r="DJ24" i="27"/>
  <c r="DI24" i="27"/>
  <c r="DH24" i="27"/>
  <c r="DG24" i="27"/>
  <c r="DF24" i="27"/>
  <c r="DE24" i="27"/>
  <c r="DD24" i="27"/>
  <c r="DC24" i="27"/>
  <c r="DB24" i="27"/>
  <c r="DA24" i="27"/>
  <c r="CZ24" i="27"/>
  <c r="CY24" i="27"/>
  <c r="CX24" i="27"/>
  <c r="CW24" i="27"/>
  <c r="CV24" i="27"/>
  <c r="CU24" i="27"/>
  <c r="CT24" i="27"/>
  <c r="CS24" i="27"/>
  <c r="CR24" i="27"/>
  <c r="CQ24" i="27"/>
  <c r="CP24" i="27"/>
  <c r="CO24" i="27"/>
  <c r="CN24" i="27"/>
  <c r="CM24" i="27"/>
  <c r="CL24" i="27"/>
  <c r="CK24" i="27"/>
  <c r="CJ24" i="27"/>
  <c r="CI24" i="27"/>
  <c r="CH24" i="27"/>
  <c r="CG24" i="27"/>
  <c r="CF24" i="27"/>
  <c r="CE24" i="27"/>
  <c r="CD24" i="27"/>
  <c r="CC24" i="27"/>
  <c r="CB24" i="27"/>
  <c r="CA24" i="27"/>
  <c r="BX24" i="27"/>
  <c r="BW24" i="27"/>
  <c r="BV24" i="27"/>
  <c r="BU24" i="27"/>
  <c r="BT24" i="27"/>
  <c r="BS24" i="27"/>
  <c r="BR24" i="27"/>
  <c r="BQ24" i="27"/>
  <c r="BP24" i="27"/>
  <c r="BO24" i="27"/>
  <c r="BN24" i="27"/>
  <c r="BM24" i="27"/>
  <c r="BL24" i="27"/>
  <c r="BK24" i="27"/>
  <c r="BJ24" i="27"/>
  <c r="BI24" i="27"/>
  <c r="BH24" i="27"/>
  <c r="BG24" i="27"/>
  <c r="BF24" i="27"/>
  <c r="BE24" i="27"/>
  <c r="BD24" i="27"/>
  <c r="BC24" i="27"/>
  <c r="BB24" i="27"/>
  <c r="BA24" i="27"/>
  <c r="AZ24" i="27"/>
  <c r="AY24" i="27"/>
  <c r="AX24" i="27"/>
  <c r="AW24" i="27"/>
  <c r="AV24" i="27"/>
  <c r="AU24" i="27"/>
  <c r="AT24" i="27"/>
  <c r="AS24" i="27"/>
  <c r="AR24" i="27"/>
  <c r="AQ24" i="27"/>
  <c r="AP24" i="27"/>
  <c r="AO24" i="27"/>
  <c r="AN24" i="27"/>
  <c r="AM24" i="27"/>
  <c r="AL24" i="27"/>
  <c r="AK24" i="27"/>
  <c r="AJ24" i="27"/>
  <c r="AI24" i="27"/>
  <c r="AH24" i="27"/>
  <c r="AG24" i="27"/>
  <c r="AF24" i="27"/>
  <c r="AE24" i="27"/>
  <c r="AD24" i="27"/>
  <c r="AC24" i="27"/>
  <c r="AB24" i="27"/>
  <c r="AA24" i="27"/>
  <c r="Z24" i="27"/>
  <c r="Y24" i="27"/>
  <c r="X24" i="27"/>
  <c r="W24" i="27"/>
  <c r="V24" i="27"/>
  <c r="U24" i="27"/>
  <c r="T24" i="27"/>
  <c r="S24" i="27"/>
  <c r="R24" i="27"/>
  <c r="Q24" i="27"/>
  <c r="P24" i="27"/>
  <c r="O24" i="27"/>
  <c r="N24" i="27"/>
  <c r="M24" i="27"/>
  <c r="L24" i="27"/>
  <c r="K24" i="27"/>
  <c r="J24" i="27"/>
  <c r="I24" i="27"/>
  <c r="H24" i="27"/>
  <c r="G24" i="27"/>
  <c r="F24" i="27"/>
  <c r="E24" i="27"/>
  <c r="D24" i="27"/>
  <c r="NU23" i="27"/>
  <c r="NV23" i="27" s="1"/>
  <c r="MW23" i="27"/>
  <c r="MX23" i="27" s="1"/>
  <c r="LY23" i="27"/>
  <c r="LY24" i="27" s="1"/>
  <c r="LA23" i="27"/>
  <c r="LA24" i="27" s="1"/>
  <c r="KP19" i="27"/>
  <c r="JR19" i="27"/>
  <c r="IT19" i="27"/>
  <c r="HV19" i="27"/>
  <c r="KP18" i="27"/>
  <c r="KP21" i="27" s="1"/>
  <c r="JR18" i="27"/>
  <c r="JR21" i="27" s="1"/>
  <c r="IT18" i="27"/>
  <c r="IT21" i="27" s="1"/>
  <c r="HV18" i="27"/>
  <c r="HV21" i="27" s="1"/>
  <c r="BX18" i="27"/>
  <c r="AZ18" i="27"/>
  <c r="JT19" i="27" s="1"/>
  <c r="AB18" i="27"/>
  <c r="IV18" i="27" s="1"/>
  <c r="D18" i="27"/>
  <c r="D19" i="27" s="1"/>
  <c r="NN17" i="27"/>
  <c r="MP17" i="27"/>
  <c r="LR17" i="27"/>
  <c r="KT17" i="27"/>
  <c r="BY17" i="27"/>
  <c r="NN16" i="27"/>
  <c r="MP16" i="27"/>
  <c r="LR16" i="27"/>
  <c r="KT16" i="27"/>
  <c r="BY16" i="27"/>
  <c r="NN15" i="27"/>
  <c r="MP15" i="27"/>
  <c r="LR15" i="27"/>
  <c r="KT15" i="27"/>
  <c r="BY15" i="27"/>
  <c r="NN14" i="27"/>
  <c r="MP14" i="27"/>
  <c r="LR14" i="27"/>
  <c r="KT14" i="27"/>
  <c r="BY14" i="27"/>
  <c r="NQ13" i="27"/>
  <c r="NQ14" i="27" s="1"/>
  <c r="NQ15" i="27" s="1"/>
  <c r="NQ16" i="27" s="1"/>
  <c r="NQ17" i="27" s="1"/>
  <c r="NN13" i="27"/>
  <c r="MS13" i="27"/>
  <c r="MS14" i="27" s="1"/>
  <c r="MS15" i="27" s="1"/>
  <c r="MS16" i="27" s="1"/>
  <c r="MS17" i="27" s="1"/>
  <c r="MP13" i="27"/>
  <c r="LU13" i="27"/>
  <c r="LU14" i="27" s="1"/>
  <c r="LU15" i="27" s="1"/>
  <c r="LU16" i="27" s="1"/>
  <c r="LU17" i="27" s="1"/>
  <c r="LR13" i="27"/>
  <c r="KW13" i="27"/>
  <c r="KW14" i="27" s="1"/>
  <c r="KW15" i="27" s="1"/>
  <c r="KW16" i="27" s="1"/>
  <c r="KW17" i="27" s="1"/>
  <c r="KT13" i="27"/>
  <c r="BY13" i="27"/>
  <c r="NN12" i="27"/>
  <c r="MP12" i="27"/>
  <c r="LR12" i="27"/>
  <c r="KT12" i="27"/>
  <c r="BY12" i="27"/>
  <c r="NT11" i="27"/>
  <c r="NO11" i="27"/>
  <c r="NN11" i="27"/>
  <c r="MV11" i="27"/>
  <c r="MQ11" i="27"/>
  <c r="MP11" i="27"/>
  <c r="LX11" i="27"/>
  <c r="LS11" i="27"/>
  <c r="LR11" i="27"/>
  <c r="KZ11" i="27"/>
  <c r="KU11" i="27"/>
  <c r="KT11" i="27"/>
  <c r="HQ11" i="27"/>
  <c r="HP11" i="27"/>
  <c r="HO11" i="27"/>
  <c r="HN11" i="27"/>
  <c r="HM11" i="27"/>
  <c r="HL11" i="27"/>
  <c r="HK11" i="27"/>
  <c r="HJ11" i="27"/>
  <c r="HI11" i="27"/>
  <c r="HH11" i="27"/>
  <c r="HG11" i="27"/>
  <c r="HF11" i="27"/>
  <c r="HE11" i="27"/>
  <c r="HD11" i="27"/>
  <c r="HC11" i="27"/>
  <c r="HB11" i="27"/>
  <c r="HA11" i="27"/>
  <c r="GZ11" i="27"/>
  <c r="GY11" i="27"/>
  <c r="GX11" i="27"/>
  <c r="GW11" i="27"/>
  <c r="GV11" i="27"/>
  <c r="GU11" i="27"/>
  <c r="GT11" i="27"/>
  <c r="GS11" i="27"/>
  <c r="GR11" i="27"/>
  <c r="GQ11" i="27"/>
  <c r="GP11" i="27"/>
  <c r="GO11" i="27"/>
  <c r="GN11" i="27"/>
  <c r="GM11" i="27"/>
  <c r="GL11" i="27"/>
  <c r="GK11" i="27"/>
  <c r="GJ11" i="27"/>
  <c r="GI11" i="27"/>
  <c r="GH11" i="27"/>
  <c r="GG11" i="27"/>
  <c r="GF11" i="27"/>
  <c r="GE11" i="27"/>
  <c r="GD11" i="27"/>
  <c r="GC11" i="27"/>
  <c r="GB11" i="27"/>
  <c r="GA11" i="27"/>
  <c r="FZ11" i="27"/>
  <c r="FY11" i="27"/>
  <c r="FX11" i="27"/>
  <c r="FW11" i="27"/>
  <c r="FV11" i="27"/>
  <c r="FU11" i="27"/>
  <c r="FT11" i="27"/>
  <c r="FS11" i="27"/>
  <c r="FR11" i="27"/>
  <c r="FQ11" i="27"/>
  <c r="FP11" i="27"/>
  <c r="FO11" i="27"/>
  <c r="FN11" i="27"/>
  <c r="FM11" i="27"/>
  <c r="FL11" i="27"/>
  <c r="FK11" i="27"/>
  <c r="FJ11" i="27"/>
  <c r="FI11" i="27"/>
  <c r="FH11" i="27"/>
  <c r="FG11" i="27"/>
  <c r="FF11" i="27"/>
  <c r="FE11" i="27"/>
  <c r="FD11" i="27"/>
  <c r="FC11" i="27"/>
  <c r="FB11" i="27"/>
  <c r="FA11" i="27"/>
  <c r="EZ11" i="27"/>
  <c r="EY11" i="27"/>
  <c r="EX11" i="27"/>
  <c r="EW11" i="27"/>
  <c r="EU11" i="27"/>
  <c r="ET11" i="27"/>
  <c r="ES11" i="27"/>
  <c r="ER11" i="27"/>
  <c r="EQ11" i="27"/>
  <c r="EP11" i="27"/>
  <c r="EO11" i="27"/>
  <c r="EN11" i="27"/>
  <c r="EM11" i="27"/>
  <c r="EL11" i="27"/>
  <c r="EK11" i="27"/>
  <c r="EJ11" i="27"/>
  <c r="EI11" i="27"/>
  <c r="EH11" i="27"/>
  <c r="EG11" i="27"/>
  <c r="EF11" i="27"/>
  <c r="EE11" i="27"/>
  <c r="ED11" i="27"/>
  <c r="EC11" i="27"/>
  <c r="EB11" i="27"/>
  <c r="EA11" i="27"/>
  <c r="DZ11" i="27"/>
  <c r="DY11" i="27"/>
  <c r="DX11" i="27"/>
  <c r="DW11" i="27"/>
  <c r="DV11" i="27"/>
  <c r="DU11" i="27"/>
  <c r="DT11" i="27"/>
  <c r="DS11" i="27"/>
  <c r="DR11" i="27"/>
  <c r="DQ11" i="27"/>
  <c r="DP11" i="27"/>
  <c r="DO11" i="27"/>
  <c r="DN11" i="27"/>
  <c r="DM11" i="27"/>
  <c r="DL11" i="27"/>
  <c r="DK11" i="27"/>
  <c r="DJ11" i="27"/>
  <c r="DI11" i="27"/>
  <c r="DH11" i="27"/>
  <c r="DG11" i="27"/>
  <c r="DF11" i="27"/>
  <c r="DE11" i="27"/>
  <c r="DD11" i="27"/>
  <c r="DC11" i="27"/>
  <c r="DB11" i="27"/>
  <c r="DA11" i="27"/>
  <c r="CZ11" i="27"/>
  <c r="CY11" i="27"/>
  <c r="CX11" i="27"/>
  <c r="CW11" i="27"/>
  <c r="CV11" i="27"/>
  <c r="CU11" i="27"/>
  <c r="CT11" i="27"/>
  <c r="CS11" i="27"/>
  <c r="CR11" i="27"/>
  <c r="CQ11" i="27"/>
  <c r="CP11" i="27"/>
  <c r="CO11" i="27"/>
  <c r="CN11" i="27"/>
  <c r="CM11" i="27"/>
  <c r="CL11" i="27"/>
  <c r="CK11" i="27"/>
  <c r="CJ11" i="27"/>
  <c r="CI11" i="27"/>
  <c r="CH11" i="27"/>
  <c r="CG11" i="27"/>
  <c r="CF11" i="27"/>
  <c r="CE11" i="27"/>
  <c r="CD11" i="27"/>
  <c r="CC11" i="27"/>
  <c r="CB11" i="27"/>
  <c r="CA11" i="27"/>
  <c r="BX11" i="27"/>
  <c r="BW11" i="27"/>
  <c r="BV11" i="27"/>
  <c r="BU11" i="27"/>
  <c r="BT11" i="27"/>
  <c r="BS11" i="27"/>
  <c r="BR11" i="27"/>
  <c r="BQ11" i="27"/>
  <c r="BP11" i="27"/>
  <c r="BO11" i="27"/>
  <c r="BN11" i="27"/>
  <c r="BM11" i="27"/>
  <c r="BL11" i="27"/>
  <c r="BK11" i="27"/>
  <c r="BJ11" i="27"/>
  <c r="BI11" i="27"/>
  <c r="BH11" i="27"/>
  <c r="BG11" i="27"/>
  <c r="BF11" i="27"/>
  <c r="BE11" i="27"/>
  <c r="BD11" i="27"/>
  <c r="BC11" i="27"/>
  <c r="BB11" i="27"/>
  <c r="BA11" i="27"/>
  <c r="AZ11" i="27"/>
  <c r="AY11" i="27"/>
  <c r="AX11" i="27"/>
  <c r="AW11" i="27"/>
  <c r="AV11" i="27"/>
  <c r="AU11" i="27"/>
  <c r="AT11" i="27"/>
  <c r="AS11" i="27"/>
  <c r="AR11" i="27"/>
  <c r="AQ11" i="27"/>
  <c r="AP11" i="27"/>
  <c r="AO11" i="27"/>
  <c r="AN11" i="27"/>
  <c r="AM11" i="27"/>
  <c r="AL11" i="27"/>
  <c r="AK11" i="27"/>
  <c r="AJ11" i="27"/>
  <c r="AI11" i="27"/>
  <c r="AH11" i="27"/>
  <c r="AG11" i="27"/>
  <c r="AF11" i="27"/>
  <c r="AE11" i="27"/>
  <c r="AD11" i="27"/>
  <c r="AC11" i="27"/>
  <c r="AB11" i="27"/>
  <c r="AA11" i="27"/>
  <c r="Z11" i="27"/>
  <c r="Y11" i="27"/>
  <c r="X11" i="27"/>
  <c r="W11" i="27"/>
  <c r="V11" i="27"/>
  <c r="U11" i="27"/>
  <c r="T11" i="27"/>
  <c r="S11" i="27"/>
  <c r="R11" i="27"/>
  <c r="Q11" i="27"/>
  <c r="P11" i="27"/>
  <c r="O11" i="27"/>
  <c r="N11" i="27"/>
  <c r="M11" i="27"/>
  <c r="L11" i="27"/>
  <c r="K11" i="27"/>
  <c r="J11" i="27"/>
  <c r="I11" i="27"/>
  <c r="H11" i="27"/>
  <c r="G11" i="27"/>
  <c r="F11" i="27"/>
  <c r="E11" i="27"/>
  <c r="D11" i="27"/>
  <c r="NU10" i="27"/>
  <c r="NV10" i="27" s="1"/>
  <c r="NW10" i="27" s="1"/>
  <c r="MW10" i="27"/>
  <c r="MW11" i="27" s="1"/>
  <c r="LY10" i="27"/>
  <c r="LY11" i="27" s="1"/>
  <c r="LA10" i="27"/>
  <c r="LA11" i="27" s="1"/>
  <c r="KV10" i="27"/>
  <c r="KU15" i="27" s="1"/>
  <c r="KP9" i="27"/>
  <c r="KP10" i="27" s="1"/>
  <c r="BX10" i="27" s="1"/>
  <c r="JR9" i="27"/>
  <c r="JR10" i="27" s="1"/>
  <c r="AZ10" i="27" s="1"/>
  <c r="IT9" i="27"/>
  <c r="IT10" i="27" s="1"/>
  <c r="AB10" i="27" s="1"/>
  <c r="HV9" i="27"/>
  <c r="HV10" i="27" s="1"/>
  <c r="D10" i="27" s="1"/>
  <c r="HQ9" i="27"/>
  <c r="GS9" i="27"/>
  <c r="FU9" i="27"/>
  <c r="EW9" i="27"/>
  <c r="BY9" i="27"/>
  <c r="HS9" i="27" s="1"/>
  <c r="KP8" i="27"/>
  <c r="JR8" i="27"/>
  <c r="IT8" i="27"/>
  <c r="HV8" i="27"/>
  <c r="HQ8" i="27"/>
  <c r="GS8" i="27"/>
  <c r="FU8" i="27"/>
  <c r="EW8" i="27"/>
  <c r="BY8" i="27"/>
  <c r="HS8" i="27" s="1"/>
  <c r="NN1" i="27"/>
  <c r="MP1" i="27"/>
  <c r="LR1" i="27"/>
  <c r="KT1" i="27"/>
  <c r="KO1" i="27"/>
  <c r="JQ1" i="27"/>
  <c r="IS1" i="27"/>
  <c r="HU1" i="27"/>
  <c r="EW71" i="26"/>
  <c r="DY71" i="26"/>
  <c r="DA71" i="26"/>
  <c r="BA71" i="26"/>
  <c r="EY71" i="26" s="1"/>
  <c r="EY70" i="26"/>
  <c r="EW70" i="26"/>
  <c r="DY70" i="26"/>
  <c r="DA70" i="26"/>
  <c r="BA70" i="26"/>
  <c r="GX66" i="26"/>
  <c r="FZ66" i="26"/>
  <c r="FB66" i="26"/>
  <c r="AB66" i="26"/>
  <c r="GA66" i="26" s="1"/>
  <c r="GX65" i="26"/>
  <c r="FZ65" i="26"/>
  <c r="FD65" i="26"/>
  <c r="FB65" i="26"/>
  <c r="AZ65" i="26"/>
  <c r="GZ66" i="26" s="1"/>
  <c r="AB65" i="26"/>
  <c r="GB66" i="26" s="1"/>
  <c r="D65" i="26"/>
  <c r="D66" i="26" s="1"/>
  <c r="IX64" i="26"/>
  <c r="HZ64" i="26"/>
  <c r="HB64" i="26"/>
  <c r="BA64" i="26"/>
  <c r="IX63" i="26"/>
  <c r="HZ63" i="26"/>
  <c r="HB63" i="26"/>
  <c r="BA63" i="26"/>
  <c r="IX62" i="26"/>
  <c r="HZ62" i="26"/>
  <c r="HB62" i="26"/>
  <c r="BA62" i="26"/>
  <c r="IX61" i="26"/>
  <c r="HZ61" i="26"/>
  <c r="HB61" i="26"/>
  <c r="BA61" i="26"/>
  <c r="IX60" i="26"/>
  <c r="HZ60" i="26"/>
  <c r="HB60" i="26"/>
  <c r="BA60" i="26"/>
  <c r="IX59" i="26"/>
  <c r="HZ59" i="26"/>
  <c r="HB59" i="26"/>
  <c r="BA59" i="26"/>
  <c r="IX58" i="26"/>
  <c r="HZ58" i="26"/>
  <c r="HB58" i="26"/>
  <c r="BA58" i="26"/>
  <c r="IX57" i="26"/>
  <c r="HZ57" i="26"/>
  <c r="HB57" i="26"/>
  <c r="BA57" i="26"/>
  <c r="IX56" i="26"/>
  <c r="HZ56" i="26"/>
  <c r="HB56" i="26"/>
  <c r="BA56" i="26"/>
  <c r="IX55" i="26"/>
  <c r="HZ55" i="26"/>
  <c r="HB55" i="26"/>
  <c r="BA55" i="26"/>
  <c r="IX54" i="26"/>
  <c r="HZ54" i="26"/>
  <c r="HE54" i="26"/>
  <c r="HE55" i="26" s="1"/>
  <c r="HE56" i="26" s="1"/>
  <c r="HE57" i="26" s="1"/>
  <c r="HE58" i="26" s="1"/>
  <c r="HE59" i="26" s="1"/>
  <c r="HE60" i="26" s="1"/>
  <c r="HE61" i="26" s="1"/>
  <c r="HE62" i="26" s="1"/>
  <c r="HE63" i="26" s="1"/>
  <c r="HE64" i="26" s="1"/>
  <c r="HB54" i="26"/>
  <c r="BA54" i="26"/>
  <c r="IX53" i="26"/>
  <c r="HZ53" i="26"/>
  <c r="HE53" i="26"/>
  <c r="HB53" i="26"/>
  <c r="BA53" i="26"/>
  <c r="JA52" i="26"/>
  <c r="JA53" i="26" s="1"/>
  <c r="JA54" i="26" s="1"/>
  <c r="JA55" i="26" s="1"/>
  <c r="JA56" i="26" s="1"/>
  <c r="JA57" i="26" s="1"/>
  <c r="JA58" i="26" s="1"/>
  <c r="JA59" i="26" s="1"/>
  <c r="JA60" i="26" s="1"/>
  <c r="JA61" i="26" s="1"/>
  <c r="JA62" i="26" s="1"/>
  <c r="JA63" i="26" s="1"/>
  <c r="JA64" i="26" s="1"/>
  <c r="IX52" i="26"/>
  <c r="IC52" i="26"/>
  <c r="IC53" i="26" s="1"/>
  <c r="IC54" i="26" s="1"/>
  <c r="IC55" i="26" s="1"/>
  <c r="IC56" i="26" s="1"/>
  <c r="IC57" i="26" s="1"/>
  <c r="IC58" i="26" s="1"/>
  <c r="IC59" i="26" s="1"/>
  <c r="IC60" i="26" s="1"/>
  <c r="IC61" i="26" s="1"/>
  <c r="IC62" i="26" s="1"/>
  <c r="IC63" i="26" s="1"/>
  <c r="IC64" i="26" s="1"/>
  <c r="HZ52" i="26"/>
  <c r="HB52" i="26"/>
  <c r="BA52" i="26"/>
  <c r="JA51" i="26"/>
  <c r="IX51" i="26"/>
  <c r="IC51" i="26"/>
  <c r="HZ51" i="26"/>
  <c r="HE51" i="26"/>
  <c r="HE52" i="26" s="1"/>
  <c r="HB51" i="26"/>
  <c r="BA51" i="26"/>
  <c r="IX50" i="26"/>
  <c r="HZ50" i="26"/>
  <c r="HB50" i="26"/>
  <c r="BA50" i="26"/>
  <c r="JR49" i="26"/>
  <c r="JQ49" i="26"/>
  <c r="JP49" i="26"/>
  <c r="JO49" i="26"/>
  <c r="JN49" i="26"/>
  <c r="JM49" i="26"/>
  <c r="JL49" i="26"/>
  <c r="JK49" i="26"/>
  <c r="JJ49" i="26"/>
  <c r="JI49" i="26"/>
  <c r="JH49" i="26"/>
  <c r="JG49" i="26"/>
  <c r="JF49" i="26"/>
  <c r="JE49" i="26"/>
  <c r="JD49" i="26"/>
  <c r="IY49" i="26"/>
  <c r="IX49" i="26"/>
  <c r="IT49" i="26"/>
  <c r="IS49" i="26"/>
  <c r="IR49" i="26"/>
  <c r="IQ49" i="26"/>
  <c r="IP49" i="26"/>
  <c r="IO49" i="26"/>
  <c r="IN49" i="26"/>
  <c r="IM49" i="26"/>
  <c r="IL49" i="26"/>
  <c r="IK49" i="26"/>
  <c r="IJ49" i="26"/>
  <c r="II49" i="26"/>
  <c r="IH49" i="26"/>
  <c r="IG49" i="26"/>
  <c r="IF49" i="26"/>
  <c r="IA49" i="26"/>
  <c r="HZ49" i="26"/>
  <c r="HV49" i="26"/>
  <c r="HU49" i="26"/>
  <c r="HT49" i="26"/>
  <c r="HS49" i="26"/>
  <c r="HR49" i="26"/>
  <c r="HQ49" i="26"/>
  <c r="HP49" i="26"/>
  <c r="HO49" i="26"/>
  <c r="HN49" i="26"/>
  <c r="HM49" i="26"/>
  <c r="HL49" i="26"/>
  <c r="HK49" i="26"/>
  <c r="HJ49" i="26"/>
  <c r="HI49" i="26"/>
  <c r="HH49" i="26"/>
  <c r="HC49" i="26"/>
  <c r="HB49" i="26"/>
  <c r="IB48" i="26"/>
  <c r="IA51" i="26" s="1"/>
  <c r="HD48" i="26"/>
  <c r="HC50" i="26" s="1"/>
  <c r="GX46" i="26"/>
  <c r="GA46" i="26"/>
  <c r="FZ46" i="26"/>
  <c r="FB46" i="26"/>
  <c r="FB47" i="26" s="1"/>
  <c r="D47" i="26" s="1"/>
  <c r="GX45" i="26"/>
  <c r="FZ45" i="26"/>
  <c r="FC45" i="26"/>
  <c r="FB45" i="26"/>
  <c r="AZ45" i="26"/>
  <c r="GY45" i="26" s="1"/>
  <c r="AB45" i="26"/>
  <c r="GA45" i="26" s="1"/>
  <c r="D45" i="26"/>
  <c r="FC46" i="26" s="1"/>
  <c r="IX44" i="26"/>
  <c r="HZ44" i="26"/>
  <c r="HB44" i="26"/>
  <c r="BA44" i="26"/>
  <c r="IX43" i="26"/>
  <c r="HZ43" i="26"/>
  <c r="HB43" i="26"/>
  <c r="BA43" i="26"/>
  <c r="JA42" i="26"/>
  <c r="JA43" i="26" s="1"/>
  <c r="JA44" i="26" s="1"/>
  <c r="IX42" i="26"/>
  <c r="HZ42" i="26"/>
  <c r="HB42" i="26"/>
  <c r="BA42" i="26"/>
  <c r="IX41" i="26"/>
  <c r="HZ41" i="26"/>
  <c r="HB41" i="26"/>
  <c r="BA41" i="26"/>
  <c r="IX40" i="26"/>
  <c r="IC40" i="26"/>
  <c r="IC41" i="26" s="1"/>
  <c r="IC42" i="26" s="1"/>
  <c r="IC43" i="26" s="1"/>
  <c r="IC44" i="26" s="1"/>
  <c r="HZ40" i="26"/>
  <c r="HB40" i="26"/>
  <c r="BA40" i="26"/>
  <c r="JA39" i="26"/>
  <c r="JA40" i="26" s="1"/>
  <c r="JA41" i="26" s="1"/>
  <c r="IX39" i="26"/>
  <c r="IC39" i="26"/>
  <c r="HZ39" i="26"/>
  <c r="HE39" i="26"/>
  <c r="HE40" i="26" s="1"/>
  <c r="HE41" i="26" s="1"/>
  <c r="HE42" i="26" s="1"/>
  <c r="HE43" i="26" s="1"/>
  <c r="HE44" i="26" s="1"/>
  <c r="HB39" i="26"/>
  <c r="BA39" i="26"/>
  <c r="IX38" i="26"/>
  <c r="HZ38" i="26"/>
  <c r="HB38" i="26"/>
  <c r="BA38" i="26"/>
  <c r="JE37" i="26"/>
  <c r="JD37" i="26"/>
  <c r="IY37" i="26"/>
  <c r="IX37" i="26"/>
  <c r="IF37" i="26"/>
  <c r="IA37" i="26"/>
  <c r="HZ37" i="26"/>
  <c r="HI37" i="26"/>
  <c r="HH37" i="26"/>
  <c r="HC37" i="26"/>
  <c r="HB37" i="26"/>
  <c r="JF36" i="26"/>
  <c r="JE36" i="26"/>
  <c r="IG36" i="26"/>
  <c r="HJ36" i="26"/>
  <c r="HI36" i="26"/>
  <c r="GY35" i="26"/>
  <c r="GX35" i="26"/>
  <c r="FZ35" i="26"/>
  <c r="FD35" i="26"/>
  <c r="FC35" i="26"/>
  <c r="FB36" i="26" s="1"/>
  <c r="D36" i="26" s="1"/>
  <c r="FB35" i="26"/>
  <c r="AZ35" i="26"/>
  <c r="GY34" i="26" s="1"/>
  <c r="GZ34" i="26"/>
  <c r="GX34" i="26"/>
  <c r="FZ34" i="26"/>
  <c r="FD34" i="26"/>
  <c r="FB34" i="26"/>
  <c r="AZ34" i="26"/>
  <c r="GZ35" i="26" s="1"/>
  <c r="AB34" i="26"/>
  <c r="D34" i="26"/>
  <c r="D35" i="26" s="1"/>
  <c r="FC34" i="26" s="1"/>
  <c r="IX33" i="26"/>
  <c r="HZ33" i="26"/>
  <c r="HB33" i="26"/>
  <c r="BA33" i="26"/>
  <c r="IX32" i="26"/>
  <c r="HZ32" i="26"/>
  <c r="HB32" i="26"/>
  <c r="BA32" i="26"/>
  <c r="IX31" i="26"/>
  <c r="HZ31" i="26"/>
  <c r="HC31" i="26"/>
  <c r="HB31" i="26"/>
  <c r="BA31" i="26"/>
  <c r="JA30" i="26"/>
  <c r="JA31" i="26" s="1"/>
  <c r="JA32" i="26" s="1"/>
  <c r="JA33" i="26" s="1"/>
  <c r="IX30" i="26"/>
  <c r="HZ30" i="26"/>
  <c r="HB30" i="26"/>
  <c r="BA30" i="26"/>
  <c r="IX29" i="26"/>
  <c r="HZ29" i="26"/>
  <c r="HB29" i="26"/>
  <c r="BA29" i="26"/>
  <c r="JA28" i="26"/>
  <c r="JA29" i="26" s="1"/>
  <c r="IX28" i="26"/>
  <c r="HZ28" i="26"/>
  <c r="HE28" i="26"/>
  <c r="HE29" i="26" s="1"/>
  <c r="HE30" i="26" s="1"/>
  <c r="HE31" i="26" s="1"/>
  <c r="HE32" i="26" s="1"/>
  <c r="HE33" i="26" s="1"/>
  <c r="HB28" i="26"/>
  <c r="BA28" i="26"/>
  <c r="JA27" i="26"/>
  <c r="IX27" i="26"/>
  <c r="IC27" i="26"/>
  <c r="IC28" i="26" s="1"/>
  <c r="IC29" i="26" s="1"/>
  <c r="IC30" i="26" s="1"/>
  <c r="IC31" i="26" s="1"/>
  <c r="IC32" i="26" s="1"/>
  <c r="IC33" i="26" s="1"/>
  <c r="HZ27" i="26"/>
  <c r="HE27" i="26"/>
  <c r="HB27" i="26"/>
  <c r="BA27" i="26"/>
  <c r="IX26" i="26"/>
  <c r="HZ26" i="26"/>
  <c r="HB26" i="26"/>
  <c r="BA26" i="26"/>
  <c r="JD25" i="26"/>
  <c r="IY25" i="26"/>
  <c r="IX25" i="26"/>
  <c r="IF25" i="26"/>
  <c r="IA25" i="26"/>
  <c r="HZ25" i="26"/>
  <c r="HH25" i="26"/>
  <c r="HC25" i="26"/>
  <c r="HB25" i="26"/>
  <c r="JF24" i="26"/>
  <c r="JE24" i="26"/>
  <c r="JE25" i="26" s="1"/>
  <c r="IZ24" i="26"/>
  <c r="IY28" i="26" s="1"/>
  <c r="IZ28" i="26" s="1"/>
  <c r="JB28" i="26" s="1"/>
  <c r="IG24" i="26"/>
  <c r="IG25" i="26" s="1"/>
  <c r="HJ24" i="26"/>
  <c r="HI24" i="26"/>
  <c r="HI25" i="26" s="1"/>
  <c r="HD24" i="26"/>
  <c r="HC33" i="26" s="1"/>
  <c r="GX20" i="26"/>
  <c r="GB20" i="26"/>
  <c r="FZ20" i="26"/>
  <c r="FB20" i="26"/>
  <c r="D20" i="26"/>
  <c r="FC20" i="26" s="1"/>
  <c r="FB21" i="26" s="1"/>
  <c r="D21" i="26" s="1"/>
  <c r="GZ19" i="26"/>
  <c r="GX19" i="26"/>
  <c r="GX22" i="26" s="1"/>
  <c r="GB19" i="26"/>
  <c r="FZ19" i="26"/>
  <c r="FZ22" i="26" s="1"/>
  <c r="FC19" i="26"/>
  <c r="FB19" i="26"/>
  <c r="FB22" i="26" s="1"/>
  <c r="AZ19" i="26"/>
  <c r="GZ20" i="26" s="1"/>
  <c r="AB19" i="26"/>
  <c r="AB20" i="26" s="1"/>
  <c r="GA20" i="26" s="1"/>
  <c r="FZ21" i="26" s="1"/>
  <c r="AB21" i="26" s="1"/>
  <c r="D19" i="26"/>
  <c r="FD20" i="26" s="1"/>
  <c r="IX18" i="26"/>
  <c r="HZ18" i="26"/>
  <c r="HB18" i="26"/>
  <c r="BA18" i="26"/>
  <c r="JA17" i="26"/>
  <c r="JA18" i="26" s="1"/>
  <c r="IX17" i="26"/>
  <c r="HZ17" i="26"/>
  <c r="HB17" i="26"/>
  <c r="BA17" i="26"/>
  <c r="IX16" i="26"/>
  <c r="HZ16" i="26"/>
  <c r="HC16" i="26"/>
  <c r="HB16" i="26"/>
  <c r="BA16" i="26"/>
  <c r="IX15" i="26"/>
  <c r="HZ15" i="26"/>
  <c r="HB15" i="26"/>
  <c r="BA15" i="26"/>
  <c r="IX14" i="26"/>
  <c r="HZ14" i="26"/>
  <c r="HB14" i="26"/>
  <c r="BA14" i="26"/>
  <c r="JA13" i="26"/>
  <c r="JA14" i="26" s="1"/>
  <c r="JA15" i="26" s="1"/>
  <c r="JA16" i="26" s="1"/>
  <c r="IX13" i="26"/>
  <c r="IC13" i="26"/>
  <c r="IC14" i="26" s="1"/>
  <c r="IC15" i="26" s="1"/>
  <c r="IC16" i="26" s="1"/>
  <c r="IC17" i="26" s="1"/>
  <c r="IC18" i="26" s="1"/>
  <c r="HZ13" i="26"/>
  <c r="HE13" i="26"/>
  <c r="HE14" i="26" s="1"/>
  <c r="HE15" i="26" s="1"/>
  <c r="HE16" i="26" s="1"/>
  <c r="HE17" i="26" s="1"/>
  <c r="HE18" i="26" s="1"/>
  <c r="HB13" i="26"/>
  <c r="BA13" i="26"/>
  <c r="IX12" i="26"/>
  <c r="HZ12" i="26"/>
  <c r="HB12" i="26"/>
  <c r="BA12" i="26"/>
  <c r="JD11" i="26"/>
  <c r="IY11" i="26"/>
  <c r="IX11" i="26"/>
  <c r="IF11" i="26"/>
  <c r="IA11" i="26"/>
  <c r="HZ11" i="26"/>
  <c r="HI11" i="26"/>
  <c r="HH11" i="26"/>
  <c r="HC11" i="26"/>
  <c r="HB11" i="26"/>
  <c r="JE10" i="26"/>
  <c r="JE11" i="26" s="1"/>
  <c r="IG10" i="26"/>
  <c r="IG11" i="26" s="1"/>
  <c r="HI10" i="26"/>
  <c r="HJ10" i="26" s="1"/>
  <c r="HD10" i="26"/>
  <c r="HC15" i="26" s="1"/>
  <c r="FB10" i="26"/>
  <c r="D10" i="26" s="1"/>
  <c r="AZ10" i="26"/>
  <c r="GZ9" i="26"/>
  <c r="GY9" i="26"/>
  <c r="GX9" i="26"/>
  <c r="GX10" i="26" s="1"/>
  <c r="GB9" i="26"/>
  <c r="GA9" i="26"/>
  <c r="FZ9" i="26"/>
  <c r="FZ10" i="26" s="1"/>
  <c r="AB10" i="26" s="1"/>
  <c r="FD9" i="26"/>
  <c r="FC9" i="26"/>
  <c r="FB9" i="26"/>
  <c r="EW9" i="26"/>
  <c r="DY9" i="26"/>
  <c r="DA9" i="26"/>
  <c r="BA9" i="26"/>
  <c r="EY9" i="26" s="1"/>
  <c r="GZ8" i="26"/>
  <c r="GY8" i="26"/>
  <c r="GX8" i="26"/>
  <c r="GB8" i="26"/>
  <c r="GA8" i="26"/>
  <c r="FZ8" i="26"/>
  <c r="FD8" i="26"/>
  <c r="FC8" i="26"/>
  <c r="FB8" i="26"/>
  <c r="EW8" i="26"/>
  <c r="DY8" i="26"/>
  <c r="DA8" i="26"/>
  <c r="BA8" i="26"/>
  <c r="EY8" i="26" s="1"/>
  <c r="IX1" i="26"/>
  <c r="HZ1" i="26"/>
  <c r="HB1" i="26"/>
  <c r="GW1" i="26"/>
  <c r="FY1" i="26"/>
  <c r="FA1" i="26"/>
  <c r="FB14" i="32" l="1"/>
  <c r="D14" i="32" s="1"/>
  <c r="IE24" i="32"/>
  <c r="IB24" i="32"/>
  <c r="ID24" i="32" s="1"/>
  <c r="JH14" i="32"/>
  <c r="JI14" i="32" s="1"/>
  <c r="JJ14" i="32" s="1"/>
  <c r="JK14" i="32" s="1"/>
  <c r="JL14" i="32" s="1"/>
  <c r="JM14" i="32" s="1"/>
  <c r="JN14" i="32" s="1"/>
  <c r="JO14" i="32" s="1"/>
  <c r="JP14" i="32" s="1"/>
  <c r="JQ14" i="32" s="1"/>
  <c r="JR14" i="32" s="1"/>
  <c r="JH17" i="32"/>
  <c r="JG18" i="32"/>
  <c r="HD21" i="32"/>
  <c r="HF21" i="32" s="1"/>
  <c r="HG21" i="32"/>
  <c r="HK17" i="32"/>
  <c r="HD25" i="32"/>
  <c r="HF25" i="32" s="1"/>
  <c r="HG25" i="32"/>
  <c r="EW9" i="32"/>
  <c r="GZ13" i="32"/>
  <c r="GX14" i="32" s="1"/>
  <c r="AZ14" i="32" s="1"/>
  <c r="IB19" i="32"/>
  <c r="ID19" i="32" s="1"/>
  <c r="HA8" i="32"/>
  <c r="HA13" i="32"/>
  <c r="JC21" i="32"/>
  <c r="IZ21" i="32"/>
  <c r="JB21" i="32" s="1"/>
  <c r="JC26" i="32"/>
  <c r="IZ26" i="32"/>
  <c r="JB26" i="32" s="1"/>
  <c r="JH29" i="32"/>
  <c r="JG30" i="32"/>
  <c r="FZ13" i="32"/>
  <c r="FZ14" i="32" s="1"/>
  <c r="AB14" i="32" s="1"/>
  <c r="IY24" i="32"/>
  <c r="IY22" i="32"/>
  <c r="IY25" i="32"/>
  <c r="IY20" i="32"/>
  <c r="JT19" i="32"/>
  <c r="HC19" i="32"/>
  <c r="IY19" i="32"/>
  <c r="JC23" i="32"/>
  <c r="IA25" i="32"/>
  <c r="IA20" i="32"/>
  <c r="IA23" i="32"/>
  <c r="IA26" i="32"/>
  <c r="IA21" i="32"/>
  <c r="IA22" i="32"/>
  <c r="HC20" i="32"/>
  <c r="HC23" i="32"/>
  <c r="HC26" i="32"/>
  <c r="HX19" i="32"/>
  <c r="HC24" i="32"/>
  <c r="HC22" i="32"/>
  <c r="IH17" i="32"/>
  <c r="GZ27" i="32"/>
  <c r="GZ28" i="32"/>
  <c r="GX29" i="32" s="1"/>
  <c r="AZ29" i="32" s="1"/>
  <c r="GX40" i="32"/>
  <c r="AZ40" i="32" s="1"/>
  <c r="FC27" i="32"/>
  <c r="GA27" i="32"/>
  <c r="GA28" i="32"/>
  <c r="IJ29" i="32"/>
  <c r="FD27" i="32"/>
  <c r="FB29" i="32"/>
  <c r="D29" i="32" s="1"/>
  <c r="FC39" i="32"/>
  <c r="FB40" i="32" s="1"/>
  <c r="D40" i="32" s="1"/>
  <c r="FC38" i="32"/>
  <c r="IA54" i="32"/>
  <c r="IA50" i="32"/>
  <c r="IA57" i="32"/>
  <c r="IA53" i="32"/>
  <c r="IA56" i="32"/>
  <c r="IA52" i="32"/>
  <c r="IA55" i="32"/>
  <c r="IA51" i="32"/>
  <c r="IA49" i="32"/>
  <c r="IA45" i="32"/>
  <c r="IV43" i="32"/>
  <c r="IA48" i="32"/>
  <c r="IA44" i="32"/>
  <c r="IA46" i="32"/>
  <c r="IA47" i="32"/>
  <c r="IA43" i="32"/>
  <c r="GA39" i="32"/>
  <c r="FZ40" i="32" s="1"/>
  <c r="AB40" i="32" s="1"/>
  <c r="GA38" i="32"/>
  <c r="FZ29" i="32"/>
  <c r="AB29" i="32" s="1"/>
  <c r="HJ29" i="32"/>
  <c r="JE30" i="32"/>
  <c r="FZ60" i="32"/>
  <c r="AB60" i="32" s="1"/>
  <c r="FD58" i="32"/>
  <c r="D59" i="32"/>
  <c r="FD59" i="32"/>
  <c r="GA58" i="32"/>
  <c r="GA59" i="32"/>
  <c r="GZ59" i="32"/>
  <c r="AZ59" i="32"/>
  <c r="GZ58" i="32"/>
  <c r="GB59" i="32"/>
  <c r="HX10" i="31"/>
  <c r="HW10" i="31"/>
  <c r="HV12" i="31" s="1"/>
  <c r="D12" i="31" s="1"/>
  <c r="MU17" i="31"/>
  <c r="MU25" i="31" s="1"/>
  <c r="MR17" i="31"/>
  <c r="MT17" i="31" s="1"/>
  <c r="KY19" i="31"/>
  <c r="KV19" i="31"/>
  <c r="KX19" i="31" s="1"/>
  <c r="LB16" i="31"/>
  <c r="LC15" i="31"/>
  <c r="MA16" i="31"/>
  <c r="MB15" i="31"/>
  <c r="KY17" i="31"/>
  <c r="KV17" i="31"/>
  <c r="KX17" i="31" s="1"/>
  <c r="NU28" i="31"/>
  <c r="NV27" i="31"/>
  <c r="MU18" i="31"/>
  <c r="MR18" i="31"/>
  <c r="MT18" i="31" s="1"/>
  <c r="KR10" i="31"/>
  <c r="KQ10" i="31"/>
  <c r="KP10" i="31"/>
  <c r="MW16" i="31"/>
  <c r="MX15" i="31"/>
  <c r="BY9" i="31"/>
  <c r="HS9" i="31" s="1"/>
  <c r="NU16" i="31"/>
  <c r="NV15" i="31"/>
  <c r="HW8" i="31"/>
  <c r="EW9" i="31"/>
  <c r="HX8" i="31"/>
  <c r="KQ8" i="31"/>
  <c r="MQ22" i="31"/>
  <c r="MQ23" i="31"/>
  <c r="MQ24" i="31"/>
  <c r="MQ19" i="31"/>
  <c r="NL17" i="31"/>
  <c r="MQ20" i="31"/>
  <c r="NK17" i="31" a="1"/>
  <c r="NK17" i="31" s="1"/>
  <c r="MQ21" i="31"/>
  <c r="LC27" i="31"/>
  <c r="LB28" i="31"/>
  <c r="MW28" i="31"/>
  <c r="MX27" i="31"/>
  <c r="KU23" i="31"/>
  <c r="KU24" i="31"/>
  <c r="KU18" i="31"/>
  <c r="KU22" i="31"/>
  <c r="MA27" i="31"/>
  <c r="KU21" i="31"/>
  <c r="IV26" i="31"/>
  <c r="AB26" i="31"/>
  <c r="JS25" i="31"/>
  <c r="HW26" i="31"/>
  <c r="HV27" i="31" s="1"/>
  <c r="D27" i="31" s="1"/>
  <c r="LP17" i="31"/>
  <c r="KU20" i="31"/>
  <c r="JT26" i="31"/>
  <c r="JR27" i="31" s="1"/>
  <c r="AZ27" i="31" s="1"/>
  <c r="JT25" i="31"/>
  <c r="BX26" i="31"/>
  <c r="KR25" i="31"/>
  <c r="LY28" i="31"/>
  <c r="JS37" i="31"/>
  <c r="JR38" i="31" s="1"/>
  <c r="AZ38" i="31" s="1"/>
  <c r="JS36" i="31"/>
  <c r="LW44" i="31"/>
  <c r="LT44" i="31"/>
  <c r="LV44" i="31" s="1"/>
  <c r="HW37" i="31"/>
  <c r="HV38" i="31" s="1"/>
  <c r="D38" i="31" s="1"/>
  <c r="LS55" i="31"/>
  <c r="LS51" i="31"/>
  <c r="LS54" i="31"/>
  <c r="LS53" i="31"/>
  <c r="LS49" i="31"/>
  <c r="LS50" i="31"/>
  <c r="LS52" i="31"/>
  <c r="LS48" i="31"/>
  <c r="LS47" i="31"/>
  <c r="LS41" i="31"/>
  <c r="LS43" i="31"/>
  <c r="LS46" i="31"/>
  <c r="IU37" i="31"/>
  <c r="IT38" i="31" s="1"/>
  <c r="AB38" i="31" s="1"/>
  <c r="LS45" i="31"/>
  <c r="LS42" i="31"/>
  <c r="IU57" i="31"/>
  <c r="IT58" i="31" s="1"/>
  <c r="AB58" i="31" s="1"/>
  <c r="IU56" i="31"/>
  <c r="HX57" i="31"/>
  <c r="HX56" i="31"/>
  <c r="D57" i="31"/>
  <c r="AZ57" i="31"/>
  <c r="BX57" i="31"/>
  <c r="JT56" i="31"/>
  <c r="CY16" i="30"/>
  <c r="FU16" i="30" s="1"/>
  <c r="MN17" i="30"/>
  <c r="NO22" i="30"/>
  <c r="NO18" i="30"/>
  <c r="NO23" i="30"/>
  <c r="NO19" i="30"/>
  <c r="NO20" i="30"/>
  <c r="LD27" i="30"/>
  <c r="LE26" i="30"/>
  <c r="OJ17" i="30"/>
  <c r="EU16" i="30"/>
  <c r="HQ16" i="30" s="1"/>
  <c r="MZ26" i="30"/>
  <c r="KU23" i="30"/>
  <c r="KU20" i="30"/>
  <c r="KU21" i="30"/>
  <c r="MX14" i="30"/>
  <c r="NW14" i="30"/>
  <c r="KU17" i="30"/>
  <c r="NO21" i="30"/>
  <c r="KU22" i="30"/>
  <c r="LZ14" i="30"/>
  <c r="KU16" i="30"/>
  <c r="LP16" i="30"/>
  <c r="NS16" i="30"/>
  <c r="KU19" i="30"/>
  <c r="MB26" i="30"/>
  <c r="MA27" i="30"/>
  <c r="LC27" i="30"/>
  <c r="LS18" i="30"/>
  <c r="IU25" i="30"/>
  <c r="IU24" i="30"/>
  <c r="LC14" i="30"/>
  <c r="LS16" i="30"/>
  <c r="KU18" i="30"/>
  <c r="LS23" i="30"/>
  <c r="LS19" i="30"/>
  <c r="LS20" i="30"/>
  <c r="LS21" i="30"/>
  <c r="LS17" i="30"/>
  <c r="NO17" i="30"/>
  <c r="LS22" i="30"/>
  <c r="KQ25" i="30"/>
  <c r="KP26" i="30" s="1"/>
  <c r="BX26" i="30" s="1"/>
  <c r="KQ24" i="30"/>
  <c r="IV24" i="30"/>
  <c r="IV25" i="30"/>
  <c r="JT24" i="30"/>
  <c r="JT25" i="30"/>
  <c r="NX26" i="30"/>
  <c r="LZ27" i="30"/>
  <c r="AZ25" i="30"/>
  <c r="LS54" i="30"/>
  <c r="LS53" i="30"/>
  <c r="LS52" i="30"/>
  <c r="LS47" i="30"/>
  <c r="LS51" i="30"/>
  <c r="LS46" i="30"/>
  <c r="LS50" i="30"/>
  <c r="LS49" i="30"/>
  <c r="LS45" i="30"/>
  <c r="LS43" i="30"/>
  <c r="LS48" i="30"/>
  <c r="LS40" i="30"/>
  <c r="LS42" i="30"/>
  <c r="LS44" i="30"/>
  <c r="LS41" i="30"/>
  <c r="NV27" i="30"/>
  <c r="HV26" i="30"/>
  <c r="D26" i="30" s="1"/>
  <c r="IU36" i="30"/>
  <c r="IT37" i="30" s="1"/>
  <c r="AB37" i="30" s="1"/>
  <c r="HW36" i="30"/>
  <c r="HV37" i="30" s="1"/>
  <c r="D37" i="30" s="1"/>
  <c r="IU55" i="30"/>
  <c r="IT57" i="30"/>
  <c r="AB57" i="30" s="1"/>
  <c r="HX56" i="30"/>
  <c r="HX55" i="30"/>
  <c r="D56" i="30"/>
  <c r="AZ56" i="30"/>
  <c r="BX56" i="30"/>
  <c r="JT55" i="30"/>
  <c r="JG12" i="28"/>
  <c r="JF13" i="28"/>
  <c r="HG19" i="28"/>
  <c r="HD19" i="28"/>
  <c r="HF19" i="28" s="1"/>
  <c r="IH25" i="28"/>
  <c r="II24" i="28"/>
  <c r="HC17" i="28"/>
  <c r="GZ23" i="28"/>
  <c r="HD21" i="28"/>
  <c r="HF21" i="28" s="1"/>
  <c r="HI25" i="28"/>
  <c r="HL24" i="28"/>
  <c r="HK25" i="28"/>
  <c r="HJ25" i="28"/>
  <c r="HX14" i="28"/>
  <c r="HC20" i="28"/>
  <c r="AZ23" i="28"/>
  <c r="JG24" i="28"/>
  <c r="HC18" i="28"/>
  <c r="IE39" i="28"/>
  <c r="IB39" i="28"/>
  <c r="ID39" i="28" s="1"/>
  <c r="HC15" i="28"/>
  <c r="AB23" i="28"/>
  <c r="GB22" i="28"/>
  <c r="GB23" i="28"/>
  <c r="FC23" i="28"/>
  <c r="FB24" i="28" s="1"/>
  <c r="D24" i="28" s="1"/>
  <c r="GY34" i="28"/>
  <c r="GY33" i="28"/>
  <c r="FZ35" i="28"/>
  <c r="AB35" i="28" s="1"/>
  <c r="GX35" i="28"/>
  <c r="AZ35" i="28" s="1"/>
  <c r="IB44" i="28"/>
  <c r="ID44" i="28" s="1"/>
  <c r="IE44" i="28"/>
  <c r="IE43" i="28"/>
  <c r="IB43" i="28"/>
  <c r="ID43" i="28" s="1"/>
  <c r="IV38" i="28"/>
  <c r="IA40" i="28"/>
  <c r="FC34" i="28"/>
  <c r="FB35" i="28" s="1"/>
  <c r="D35" i="28" s="1"/>
  <c r="GA33" i="28"/>
  <c r="IA38" i="28"/>
  <c r="IA41" i="28"/>
  <c r="FZ55" i="28"/>
  <c r="AB55" i="28" s="1"/>
  <c r="IA42" i="28"/>
  <c r="FD53" i="28"/>
  <c r="D54" i="28"/>
  <c r="FD54" i="28"/>
  <c r="IA49" i="28"/>
  <c r="IA45" i="28"/>
  <c r="IA52" i="28"/>
  <c r="IA48" i="28"/>
  <c r="IA51" i="28"/>
  <c r="IA47" i="28"/>
  <c r="IA50" i="28"/>
  <c r="IA46" i="28"/>
  <c r="GA53" i="28"/>
  <c r="GA54" i="28"/>
  <c r="GZ53" i="28"/>
  <c r="GB54" i="28"/>
  <c r="AZ54" i="28"/>
  <c r="MB13" i="29"/>
  <c r="MA14" i="29"/>
  <c r="LP17" i="29"/>
  <c r="CA16" i="29"/>
  <c r="EW16" i="29" s="1"/>
  <c r="MX14" i="29"/>
  <c r="MY13" i="29"/>
  <c r="MN17" i="29"/>
  <c r="CY16" i="29"/>
  <c r="FU16" i="29" s="1"/>
  <c r="NX13" i="29"/>
  <c r="NW14" i="29"/>
  <c r="LW18" i="29"/>
  <c r="LT18" i="29"/>
  <c r="LV18" i="29" s="1"/>
  <c r="KV19" i="29"/>
  <c r="KX19" i="29" s="1"/>
  <c r="KY19" i="29"/>
  <c r="CA15" i="29"/>
  <c r="EW15" i="29" s="1"/>
  <c r="JS23" i="29"/>
  <c r="JS24" i="29"/>
  <c r="LZ25" i="29"/>
  <c r="MR13" i="29"/>
  <c r="NV14" i="29"/>
  <c r="KU15" i="29"/>
  <c r="LS15" i="29"/>
  <c r="KU17" i="29"/>
  <c r="LT17" i="29"/>
  <c r="LV17" i="29" s="1"/>
  <c r="KU21" i="29"/>
  <c r="LS22" i="29"/>
  <c r="IT25" i="29"/>
  <c r="AB25" i="29" s="1"/>
  <c r="MN40" i="29"/>
  <c r="CY39" i="29"/>
  <c r="FU39" i="29" s="1"/>
  <c r="CY15" i="29"/>
  <c r="FU15" i="29" s="1"/>
  <c r="KV18" i="29"/>
  <c r="KX18" i="29" s="1"/>
  <c r="LS16" i="29"/>
  <c r="LS20" i="29"/>
  <c r="LW46" i="29"/>
  <c r="LT46" i="29"/>
  <c r="LV46" i="29" s="1"/>
  <c r="KU16" i="29"/>
  <c r="KU20" i="29"/>
  <c r="KU22" i="29"/>
  <c r="LB25" i="29"/>
  <c r="NX25" i="29"/>
  <c r="LS19" i="29"/>
  <c r="JR25" i="29"/>
  <c r="AZ25" i="29" s="1"/>
  <c r="LT50" i="29"/>
  <c r="LV50" i="29" s="1"/>
  <c r="LW50" i="29"/>
  <c r="LB13" i="29"/>
  <c r="MY25" i="29"/>
  <c r="LW21" i="29"/>
  <c r="LT21" i="29"/>
  <c r="LV21" i="29" s="1"/>
  <c r="HW35" i="29"/>
  <c r="HV36" i="29" s="1"/>
  <c r="D36" i="29" s="1"/>
  <c r="IT36" i="29"/>
  <c r="AB36" i="29" s="1"/>
  <c r="KR23" i="29"/>
  <c r="BX24" i="29"/>
  <c r="IU35" i="29"/>
  <c r="JS35" i="29"/>
  <c r="JR36" i="29"/>
  <c r="AZ36" i="29" s="1"/>
  <c r="KQ35" i="29"/>
  <c r="KQ34" i="29"/>
  <c r="KP36" i="29"/>
  <c r="BX36" i="29" s="1"/>
  <c r="HW34" i="29"/>
  <c r="LS41" i="29"/>
  <c r="LS39" i="29"/>
  <c r="IU55" i="29"/>
  <c r="IT56" i="29" s="1"/>
  <c r="AB56" i="29" s="1"/>
  <c r="IU54" i="29"/>
  <c r="LS42" i="29"/>
  <c r="LS43" i="29"/>
  <c r="LS44" i="29"/>
  <c r="LS53" i="29"/>
  <c r="LS52" i="29"/>
  <c r="LS51" i="29"/>
  <c r="LS45" i="29"/>
  <c r="LS49" i="29"/>
  <c r="LS48" i="29"/>
  <c r="LS47" i="29"/>
  <c r="IV54" i="29"/>
  <c r="HX55" i="29"/>
  <c r="HX54" i="29"/>
  <c r="D55" i="29"/>
  <c r="AZ55" i="29"/>
  <c r="BX55" i="29"/>
  <c r="LB10" i="27"/>
  <c r="LZ23" i="27"/>
  <c r="LZ24" i="27" s="1"/>
  <c r="NV35" i="27"/>
  <c r="LB23" i="27"/>
  <c r="JT33" i="27"/>
  <c r="NU11" i="27"/>
  <c r="HX19" i="27"/>
  <c r="KP46" i="27"/>
  <c r="BX46" i="27" s="1"/>
  <c r="KR33" i="27"/>
  <c r="LZ35" i="27"/>
  <c r="KR64" i="27"/>
  <c r="D34" i="27"/>
  <c r="MX10" i="27"/>
  <c r="HX18" i="27"/>
  <c r="MA23" i="27"/>
  <c r="HX33" i="27"/>
  <c r="MY35" i="27"/>
  <c r="IV33" i="27"/>
  <c r="NW11" i="27"/>
  <c r="NX10" i="27"/>
  <c r="KY15" i="27"/>
  <c r="KV15" i="27"/>
  <c r="KX15" i="27" s="1"/>
  <c r="NV11" i="27"/>
  <c r="KU12" i="27"/>
  <c r="IU33" i="27"/>
  <c r="IU34" i="27"/>
  <c r="LT23" i="27"/>
  <c r="LZ10" i="27"/>
  <c r="HW19" i="27"/>
  <c r="HW18" i="27"/>
  <c r="MY23" i="27"/>
  <c r="MX24" i="27"/>
  <c r="KU14" i="27"/>
  <c r="KU16" i="27"/>
  <c r="KU17" i="27"/>
  <c r="KU13" i="27"/>
  <c r="BX19" i="27"/>
  <c r="KR18" i="27"/>
  <c r="KR19" i="27"/>
  <c r="HV20" i="27"/>
  <c r="D20" i="27" s="1"/>
  <c r="NW23" i="27"/>
  <c r="NV24" i="27"/>
  <c r="LB11" i="27"/>
  <c r="LC10" i="27"/>
  <c r="JT18" i="27"/>
  <c r="MW24" i="27"/>
  <c r="AB19" i="27"/>
  <c r="IV19" i="27"/>
  <c r="NO32" i="27"/>
  <c r="NO30" i="27"/>
  <c r="NO26" i="27"/>
  <c r="NO31" i="27"/>
  <c r="NO27" i="27"/>
  <c r="NO28" i="27"/>
  <c r="NU24" i="27"/>
  <c r="NO25" i="27"/>
  <c r="MY36" i="27"/>
  <c r="MZ35" i="27"/>
  <c r="AZ19" i="27"/>
  <c r="NO29" i="27"/>
  <c r="LB35" i="27"/>
  <c r="LA36" i="27"/>
  <c r="MW36" i="27"/>
  <c r="MA35" i="27"/>
  <c r="LZ36" i="27"/>
  <c r="IV34" i="27"/>
  <c r="KR34" i="27"/>
  <c r="KQ34" i="27"/>
  <c r="KQ33" i="27"/>
  <c r="JS44" i="27"/>
  <c r="JS45" i="27"/>
  <c r="JR46" i="27" s="1"/>
  <c r="AZ46" i="27" s="1"/>
  <c r="AZ34" i="27"/>
  <c r="KY51" i="27"/>
  <c r="KQ44" i="27"/>
  <c r="IU45" i="27"/>
  <c r="IT46" i="27" s="1"/>
  <c r="AB46" i="27" s="1"/>
  <c r="KU50" i="27"/>
  <c r="HW65" i="27"/>
  <c r="HW64" i="27"/>
  <c r="HW44" i="27"/>
  <c r="KU49" i="27"/>
  <c r="KU62" i="27"/>
  <c r="KU61" i="27"/>
  <c r="KU60" i="27"/>
  <c r="KU63" i="27"/>
  <c r="KU59" i="27"/>
  <c r="KU57" i="27"/>
  <c r="KU53" i="27"/>
  <c r="KU56" i="27"/>
  <c r="KU55" i="27"/>
  <c r="KU58" i="27"/>
  <c r="KU52" i="27"/>
  <c r="KU54" i="27"/>
  <c r="HX65" i="27"/>
  <c r="HX64" i="27"/>
  <c r="IV64" i="27"/>
  <c r="AB65" i="27"/>
  <c r="AZ65" i="27"/>
  <c r="BX65" i="27"/>
  <c r="JT64" i="27"/>
  <c r="HK10" i="26"/>
  <c r="HJ11" i="26"/>
  <c r="HJ25" i="26"/>
  <c r="HK24" i="26"/>
  <c r="HG16" i="26"/>
  <c r="HD16" i="26"/>
  <c r="HF16" i="26" s="1"/>
  <c r="GA19" i="26"/>
  <c r="IB10" i="26"/>
  <c r="JC28" i="26"/>
  <c r="HG31" i="26"/>
  <c r="HD31" i="26"/>
  <c r="HF31" i="26" s="1"/>
  <c r="HD15" i="26"/>
  <c r="HF15" i="26" s="1"/>
  <c r="HG15" i="26"/>
  <c r="HG33" i="26"/>
  <c r="HD33" i="26"/>
  <c r="HF33" i="26" s="1"/>
  <c r="JF25" i="26"/>
  <c r="JG24" i="26"/>
  <c r="HJ37" i="26"/>
  <c r="HK36" i="26"/>
  <c r="HC30" i="26"/>
  <c r="JG36" i="26"/>
  <c r="JF37" i="26"/>
  <c r="HC13" i="26"/>
  <c r="HC17" i="26"/>
  <c r="FD19" i="26"/>
  <c r="AZ20" i="26"/>
  <c r="IY32" i="26"/>
  <c r="JF10" i="26"/>
  <c r="HC14" i="26"/>
  <c r="HC18" i="26"/>
  <c r="GX36" i="26"/>
  <c r="AZ36" i="26" s="1"/>
  <c r="IG37" i="26"/>
  <c r="IH36" i="26"/>
  <c r="IH10" i="26"/>
  <c r="HC12" i="26"/>
  <c r="HC32" i="26"/>
  <c r="HC29" i="26"/>
  <c r="HC27" i="26"/>
  <c r="HC26" i="26"/>
  <c r="HX26" i="26"/>
  <c r="IH24" i="26"/>
  <c r="IY33" i="26"/>
  <c r="IY31" i="26"/>
  <c r="IY30" i="26"/>
  <c r="IY29" i="26"/>
  <c r="IY26" i="26"/>
  <c r="IY27" i="26"/>
  <c r="HC28" i="26"/>
  <c r="AB35" i="26"/>
  <c r="GB34" i="26"/>
  <c r="GB35" i="26"/>
  <c r="GX47" i="26"/>
  <c r="AZ47" i="26" s="1"/>
  <c r="HG50" i="26"/>
  <c r="HD50" i="26"/>
  <c r="HF50" i="26" s="1"/>
  <c r="IE51" i="26"/>
  <c r="IB51" i="26"/>
  <c r="ID51" i="26" s="1"/>
  <c r="GY46" i="26"/>
  <c r="HC62" i="26"/>
  <c r="HC58" i="26"/>
  <c r="HC53" i="26"/>
  <c r="HC61" i="26"/>
  <c r="HC60" i="26"/>
  <c r="HC64" i="26"/>
  <c r="HC63" i="26"/>
  <c r="HC59" i="26"/>
  <c r="HC56" i="26"/>
  <c r="HC55" i="26"/>
  <c r="HC54" i="26"/>
  <c r="HC52" i="26"/>
  <c r="HC57" i="26"/>
  <c r="FZ47" i="26"/>
  <c r="AB47" i="26" s="1"/>
  <c r="IA63" i="26"/>
  <c r="IA59" i="26"/>
  <c r="IA54" i="26"/>
  <c r="IA56" i="26"/>
  <c r="IA64" i="26"/>
  <c r="IA53" i="26"/>
  <c r="IA61" i="26"/>
  <c r="IA58" i="26"/>
  <c r="IA62" i="26"/>
  <c r="IA60" i="26"/>
  <c r="IA55" i="26"/>
  <c r="IA52" i="26"/>
  <c r="IA50" i="26"/>
  <c r="IA57" i="26"/>
  <c r="IV50" i="26"/>
  <c r="HC51" i="26"/>
  <c r="GA65" i="26"/>
  <c r="FZ67" i="26"/>
  <c r="AB67" i="26" s="1"/>
  <c r="FC65" i="26"/>
  <c r="FC66" i="26"/>
  <c r="FB67" i="26" s="1"/>
  <c r="D67" i="26" s="1"/>
  <c r="GB65" i="26"/>
  <c r="FD66" i="26"/>
  <c r="GZ65" i="26"/>
  <c r="AZ66" i="26"/>
  <c r="IE51" i="32" l="1"/>
  <c r="IB51" i="32"/>
  <c r="ID51" i="32" s="1"/>
  <c r="IE47" i="32"/>
  <c r="IB47" i="32"/>
  <c r="ID47" i="32" s="1"/>
  <c r="IE55" i="32"/>
  <c r="IB55" i="32"/>
  <c r="ID55" i="32" s="1"/>
  <c r="BC19" i="32"/>
  <c r="DA19" i="32" s="1"/>
  <c r="HX20" i="32"/>
  <c r="IE26" i="32"/>
  <c r="IB26" i="32"/>
  <c r="ID26" i="32" s="1"/>
  <c r="HG19" i="32"/>
  <c r="HD19" i="32"/>
  <c r="HF19" i="32" s="1"/>
  <c r="JC24" i="32"/>
  <c r="IZ24" i="32"/>
  <c r="JB24" i="32" s="1"/>
  <c r="IE46" i="32"/>
  <c r="IB46" i="32"/>
  <c r="ID46" i="32" s="1"/>
  <c r="IE52" i="32"/>
  <c r="IB52" i="32"/>
  <c r="ID52" i="32" s="1"/>
  <c r="HG26" i="32"/>
  <c r="HD26" i="32"/>
  <c r="HF26" i="32" s="1"/>
  <c r="JH30" i="32"/>
  <c r="JI29" i="32"/>
  <c r="JH18" i="32"/>
  <c r="JI17" i="32"/>
  <c r="IB49" i="32"/>
  <c r="ID49" i="32" s="1"/>
  <c r="IE49" i="32"/>
  <c r="GY59" i="32"/>
  <c r="GX60" i="32" s="1"/>
  <c r="AZ60" i="32" s="1"/>
  <c r="GY58" i="32"/>
  <c r="IZ41" i="32"/>
  <c r="JC19" i="32"/>
  <c r="IZ19" i="32"/>
  <c r="JB19" i="32" s="1"/>
  <c r="HJ30" i="32"/>
  <c r="HK29" i="32"/>
  <c r="IB44" i="32"/>
  <c r="ID44" i="32" s="1"/>
  <c r="IE44" i="32"/>
  <c r="IE56" i="32"/>
  <c r="IB56" i="32"/>
  <c r="ID56" i="32" s="1"/>
  <c r="HD23" i="32"/>
  <c r="HF23" i="32" s="1"/>
  <c r="HK21" i="32" s="1"/>
  <c r="HG23" i="32"/>
  <c r="IE23" i="32"/>
  <c r="IB23" i="32"/>
  <c r="ID23" i="32" s="1"/>
  <c r="CY19" i="32"/>
  <c r="EW19" i="32" s="1"/>
  <c r="JT20" i="32"/>
  <c r="HO25" i="32"/>
  <c r="IE54" i="32"/>
  <c r="IB54" i="32"/>
  <c r="ID54" i="32" s="1"/>
  <c r="IB48" i="32"/>
  <c r="ID48" i="32" s="1"/>
  <c r="IE48" i="32"/>
  <c r="IB53" i="32"/>
  <c r="ID53" i="32" s="1"/>
  <c r="IE53" i="32"/>
  <c r="HG20" i="32"/>
  <c r="HD20" i="32"/>
  <c r="HF20" i="32" s="1"/>
  <c r="HL25" i="32" s="1"/>
  <c r="IB20" i="32"/>
  <c r="ID20" i="32" s="1"/>
  <c r="IE20" i="32"/>
  <c r="IZ20" i="32"/>
  <c r="JB20" i="32" s="1"/>
  <c r="JI26" i="32" s="1"/>
  <c r="JC20" i="32"/>
  <c r="HK18" i="32"/>
  <c r="HL17" i="32"/>
  <c r="IE43" i="32"/>
  <c r="IB43" i="32"/>
  <c r="ID43" i="32" s="1"/>
  <c r="HG24" i="32"/>
  <c r="HD24" i="32"/>
  <c r="HF24" i="32" s="1"/>
  <c r="HI25" i="32" s="1"/>
  <c r="IE21" i="32"/>
  <c r="IB21" i="32"/>
  <c r="ID21" i="32" s="1"/>
  <c r="FC58" i="32"/>
  <c r="FC59" i="32"/>
  <c r="FB60" i="32" s="1"/>
  <c r="D60" i="32" s="1"/>
  <c r="HD41" i="32"/>
  <c r="CA43" i="32"/>
  <c r="DY43" i="32" s="1"/>
  <c r="IB57" i="32"/>
  <c r="ID57" i="32" s="1"/>
  <c r="IE57" i="32"/>
  <c r="IJ30" i="32"/>
  <c r="IK29" i="32"/>
  <c r="IH18" i="32"/>
  <c r="II17" i="32"/>
  <c r="IE25" i="32"/>
  <c r="IB25" i="32"/>
  <c r="ID25" i="32" s="1"/>
  <c r="IZ25" i="32"/>
  <c r="JB25" i="32" s="1"/>
  <c r="JC25" i="32"/>
  <c r="IF24" i="32"/>
  <c r="IM24" i="32"/>
  <c r="IB45" i="32"/>
  <c r="ID45" i="32" s="1"/>
  <c r="IE45" i="32"/>
  <c r="IE50" i="32"/>
  <c r="IB50" i="32"/>
  <c r="ID50" i="32" s="1"/>
  <c r="HG22" i="32"/>
  <c r="HD22" i="32"/>
  <c r="HF22" i="32" s="1"/>
  <c r="IB22" i="32"/>
  <c r="ID22" i="32" s="1"/>
  <c r="IG24" i="32" s="1"/>
  <c r="IE22" i="32"/>
  <c r="JC22" i="32"/>
  <c r="IZ22" i="32"/>
  <c r="JB22" i="32" s="1"/>
  <c r="II19" i="32"/>
  <c r="IJ19" i="32"/>
  <c r="IM19" i="32"/>
  <c r="HN21" i="32"/>
  <c r="HI21" i="32"/>
  <c r="HO21" i="32"/>
  <c r="LT48" i="31"/>
  <c r="LV48" i="31" s="1"/>
  <c r="LW48" i="31"/>
  <c r="NV28" i="31"/>
  <c r="NW27" i="31"/>
  <c r="LW45" i="31"/>
  <c r="LT45" i="31"/>
  <c r="LV45" i="31" s="1"/>
  <c r="LW52" i="31"/>
  <c r="LT52" i="31"/>
  <c r="LV52" i="31" s="1"/>
  <c r="IU25" i="31"/>
  <c r="IU26" i="31"/>
  <c r="IT27" i="31" s="1"/>
  <c r="AB27" i="31" s="1"/>
  <c r="LT15" i="31"/>
  <c r="KV24" i="31"/>
  <c r="KX24" i="31" s="1"/>
  <c r="KY24" i="31"/>
  <c r="KY18" i="31"/>
  <c r="KV18" i="31"/>
  <c r="KX18" i="31" s="1"/>
  <c r="MU21" i="31"/>
  <c r="MR21" i="31"/>
  <c r="MT21" i="31" s="1"/>
  <c r="HW57" i="31"/>
  <c r="HV58" i="31" s="1"/>
  <c r="D58" i="31" s="1"/>
  <c r="HW56" i="31"/>
  <c r="KV39" i="31"/>
  <c r="LT50" i="31"/>
  <c r="LV50" i="31" s="1"/>
  <c r="LW50" i="31"/>
  <c r="KQ25" i="31"/>
  <c r="NP15" i="31"/>
  <c r="KQ26" i="31"/>
  <c r="KP27" i="31" s="1"/>
  <c r="BX27" i="31" s="1"/>
  <c r="KV23" i="31"/>
  <c r="KX23" i="31" s="1"/>
  <c r="KY23" i="31"/>
  <c r="MR20" i="31"/>
  <c r="MT20" i="31" s="1"/>
  <c r="MU20" i="31"/>
  <c r="LW49" i="31"/>
  <c r="LT49" i="31"/>
  <c r="LV49" i="31" s="1"/>
  <c r="NL18" i="31"/>
  <c r="DW17" i="31"/>
  <c r="GS17" i="31" s="1"/>
  <c r="KP12" i="31"/>
  <c r="BX12" i="31" s="1"/>
  <c r="KQ57" i="31"/>
  <c r="KP58" i="31" s="1"/>
  <c r="BX58" i="31" s="1"/>
  <c r="KQ56" i="31"/>
  <c r="NP39" i="31"/>
  <c r="MY27" i="31"/>
  <c r="MX28" i="31"/>
  <c r="MR19" i="31"/>
  <c r="MT19" i="31" s="1"/>
  <c r="MU19" i="31"/>
  <c r="NW15" i="31"/>
  <c r="NV16" i="31"/>
  <c r="MY17" i="31"/>
  <c r="MY25" i="31" s="1"/>
  <c r="MX17" i="31"/>
  <c r="MX25" i="31" s="1"/>
  <c r="MW17" i="31"/>
  <c r="MW25" i="31" s="1"/>
  <c r="MV17" i="31"/>
  <c r="MV25" i="31" s="1"/>
  <c r="NC17" i="31"/>
  <c r="NC25" i="31" s="1"/>
  <c r="NB17" i="31"/>
  <c r="NB25" i="31" s="1"/>
  <c r="NA17" i="31"/>
  <c r="NA25" i="31" s="1"/>
  <c r="MZ17" i="31"/>
  <c r="MZ25" i="31" s="1"/>
  <c r="LW46" i="31"/>
  <c r="LT46" i="31"/>
  <c r="LV46" i="31" s="1"/>
  <c r="LW53" i="31"/>
  <c r="LT53" i="31"/>
  <c r="LV53" i="31" s="1"/>
  <c r="KV21" i="31"/>
  <c r="KX21" i="31" s="1"/>
  <c r="KY21" i="31"/>
  <c r="KY25" i="31" s="1"/>
  <c r="JS57" i="31"/>
  <c r="JR58" i="31" s="1"/>
  <c r="AZ58" i="31" s="1"/>
  <c r="JS56" i="31"/>
  <c r="MR39" i="31"/>
  <c r="LT43" i="31"/>
  <c r="LV43" i="31" s="1"/>
  <c r="LW43" i="31"/>
  <c r="LT54" i="31"/>
  <c r="LV54" i="31" s="1"/>
  <c r="LW54" i="31"/>
  <c r="KV20" i="31"/>
  <c r="KX20" i="31" s="1"/>
  <c r="LE19" i="31" s="1"/>
  <c r="KY20" i="31"/>
  <c r="MU24" i="31"/>
  <c r="MR24" i="31"/>
  <c r="MT24" i="31" s="1"/>
  <c r="MC15" i="31"/>
  <c r="MB16" i="31"/>
  <c r="LW41" i="31"/>
  <c r="LT41" i="31"/>
  <c r="LV41" i="31" s="1"/>
  <c r="LZ44" i="31" s="1"/>
  <c r="LP18" i="31"/>
  <c r="CA17" i="31"/>
  <c r="EW17" i="31" s="1"/>
  <c r="MB27" i="31"/>
  <c r="MA28" i="31"/>
  <c r="MU23" i="31"/>
  <c r="MR23" i="31"/>
  <c r="MT23" i="31" s="1"/>
  <c r="MX18" i="31"/>
  <c r="MW18" i="31"/>
  <c r="MV18" i="31"/>
  <c r="NC18" i="31"/>
  <c r="NB18" i="31"/>
  <c r="NA18" i="31"/>
  <c r="MZ18" i="31"/>
  <c r="MY18" i="31"/>
  <c r="LW51" i="31"/>
  <c r="LT51" i="31"/>
  <c r="LV51" i="31" s="1"/>
  <c r="LT42" i="31"/>
  <c r="LV42" i="31" s="1"/>
  <c r="LW42" i="31"/>
  <c r="LW47" i="31"/>
  <c r="LT47" i="31"/>
  <c r="LV47" i="31" s="1"/>
  <c r="LW55" i="31"/>
  <c r="LT55" i="31"/>
  <c r="LV55" i="31" s="1"/>
  <c r="KY22" i="31"/>
  <c r="KV22" i="31"/>
  <c r="KX22" i="31" s="1"/>
  <c r="LD27" i="31"/>
  <c r="LC28" i="31"/>
  <c r="MR22" i="31"/>
  <c r="MT22" i="31" s="1"/>
  <c r="MU22" i="31"/>
  <c r="MX16" i="31"/>
  <c r="MY15" i="31"/>
  <c r="LC16" i="31"/>
  <c r="LD15" i="31"/>
  <c r="JS56" i="30"/>
  <c r="JR57" i="30" s="1"/>
  <c r="AZ57" i="30" s="1"/>
  <c r="JS55" i="30"/>
  <c r="MR38" i="30"/>
  <c r="LT49" i="30"/>
  <c r="LV49" i="30" s="1"/>
  <c r="LW49" i="30"/>
  <c r="JS25" i="30"/>
  <c r="JR26" i="30" s="1"/>
  <c r="AZ26" i="30" s="1"/>
  <c r="JS24" i="30"/>
  <c r="MR14" i="30"/>
  <c r="LW19" i="30"/>
  <c r="LT19" i="30"/>
  <c r="LV19" i="30" s="1"/>
  <c r="KV20" i="30"/>
  <c r="KX20" i="30" s="1"/>
  <c r="KY20" i="30"/>
  <c r="NP19" i="30"/>
  <c r="NR19" i="30" s="1"/>
  <c r="NS19" i="30"/>
  <c r="KQ56" i="30"/>
  <c r="KP57" i="30" s="1"/>
  <c r="BX57" i="30" s="1"/>
  <c r="KQ55" i="30"/>
  <c r="NP38" i="30"/>
  <c r="LW45" i="30"/>
  <c r="LT45" i="30"/>
  <c r="LV45" i="30" s="1"/>
  <c r="NS20" i="30"/>
  <c r="NP20" i="30"/>
  <c r="NR20" i="30" s="1"/>
  <c r="HW56" i="30"/>
  <c r="HV57" i="30" s="1"/>
  <c r="D57" i="30" s="1"/>
  <c r="HW55" i="30"/>
  <c r="KV38" i="30"/>
  <c r="LW41" i="30"/>
  <c r="LT41" i="30"/>
  <c r="LV41" i="30" s="1"/>
  <c r="LW50" i="30"/>
  <c r="LT50" i="30"/>
  <c r="LV50" i="30" s="1"/>
  <c r="LW22" i="30"/>
  <c r="LT22" i="30"/>
  <c r="LV22" i="30" s="1"/>
  <c r="LT23" i="30"/>
  <c r="LV23" i="30" s="1"/>
  <c r="LW23" i="30"/>
  <c r="KY22" i="30"/>
  <c r="KV22" i="30"/>
  <c r="KX22" i="30" s="1"/>
  <c r="KY23" i="30"/>
  <c r="KV23" i="30"/>
  <c r="KX23" i="30" s="1"/>
  <c r="NP23" i="30"/>
  <c r="NR23" i="30" s="1"/>
  <c r="NS23" i="30"/>
  <c r="LW44" i="30"/>
  <c r="LT44" i="30"/>
  <c r="LV44" i="30" s="1"/>
  <c r="LT46" i="30"/>
  <c r="LV46" i="30" s="1"/>
  <c r="LW46" i="30"/>
  <c r="NX27" i="30"/>
  <c r="NY26" i="30"/>
  <c r="NS17" i="30"/>
  <c r="NS24" i="30" s="1"/>
  <c r="NP17" i="30"/>
  <c r="NR17" i="30" s="1"/>
  <c r="KY18" i="30"/>
  <c r="KV18" i="30"/>
  <c r="KX18" i="30" s="1"/>
  <c r="MC26" i="30"/>
  <c r="MB27" i="30"/>
  <c r="NS21" i="30"/>
  <c r="NP21" i="30"/>
  <c r="NR21" i="30" s="1"/>
  <c r="MZ27" i="30"/>
  <c r="NA26" i="30"/>
  <c r="MA14" i="30"/>
  <c r="LZ15" i="30"/>
  <c r="LW42" i="30"/>
  <c r="LT42" i="30"/>
  <c r="LV42" i="30" s="1"/>
  <c r="LW51" i="30"/>
  <c r="LT51" i="30"/>
  <c r="LV51" i="30" s="1"/>
  <c r="LT16" i="30"/>
  <c r="LV16" i="30" s="1"/>
  <c r="LW16" i="30"/>
  <c r="LW24" i="30" s="1"/>
  <c r="KY19" i="30"/>
  <c r="KV19" i="30"/>
  <c r="KX19" i="30" s="1"/>
  <c r="KY17" i="30"/>
  <c r="KV17" i="30"/>
  <c r="KX17" i="30" s="1"/>
  <c r="NS18" i="30"/>
  <c r="NP18" i="30"/>
  <c r="NR18" i="30" s="1"/>
  <c r="LW54" i="30"/>
  <c r="LT54" i="30"/>
  <c r="LV54" i="30" s="1"/>
  <c r="LW18" i="30"/>
  <c r="LT18" i="30"/>
  <c r="LV18" i="30" s="1"/>
  <c r="LW40" i="30"/>
  <c r="LT40" i="30"/>
  <c r="LV40" i="30" s="1"/>
  <c r="LT47" i="30"/>
  <c r="LV47" i="30" s="1"/>
  <c r="LW47" i="30"/>
  <c r="LW17" i="30"/>
  <c r="LT17" i="30"/>
  <c r="LV17" i="30" s="1"/>
  <c r="LD14" i="30"/>
  <c r="LC15" i="30"/>
  <c r="NW15" i="30"/>
  <c r="NX14" i="30"/>
  <c r="EU17" i="30"/>
  <c r="HQ17" i="30" s="1"/>
  <c r="OJ18" i="30"/>
  <c r="NP22" i="30"/>
  <c r="NR22" i="30" s="1"/>
  <c r="NS22" i="30"/>
  <c r="LW48" i="30"/>
  <c r="LT48" i="30"/>
  <c r="LV48" i="30" s="1"/>
  <c r="LW52" i="30"/>
  <c r="LT52" i="30"/>
  <c r="LV52" i="30" s="1"/>
  <c r="LW21" i="30"/>
  <c r="LT21" i="30"/>
  <c r="LV21" i="30" s="1"/>
  <c r="CA16" i="30"/>
  <c r="EW16" i="30" s="1"/>
  <c r="LP17" i="30"/>
  <c r="MX15" i="30"/>
  <c r="MY14" i="30"/>
  <c r="LE27" i="30"/>
  <c r="LF26" i="30"/>
  <c r="MN18" i="30"/>
  <c r="CY17" i="30"/>
  <c r="FU17" i="30" s="1"/>
  <c r="LT43" i="30"/>
  <c r="LV43" i="30" s="1"/>
  <c r="LW43" i="30"/>
  <c r="LT53" i="30"/>
  <c r="LV53" i="30" s="1"/>
  <c r="LW53" i="30"/>
  <c r="LT20" i="30"/>
  <c r="LV20" i="30" s="1"/>
  <c r="LW20" i="30"/>
  <c r="IT26" i="30"/>
  <c r="AB26" i="30" s="1"/>
  <c r="KV16" i="30"/>
  <c r="KX16" i="30" s="1"/>
  <c r="KY16" i="30"/>
  <c r="KY24" i="30" s="1"/>
  <c r="KY21" i="30"/>
  <c r="KV21" i="30"/>
  <c r="KX21" i="30" s="1"/>
  <c r="IE45" i="28"/>
  <c r="IB45" i="28"/>
  <c r="ID45" i="28" s="1"/>
  <c r="IB41" i="28"/>
  <c r="ID41" i="28" s="1"/>
  <c r="IE41" i="28"/>
  <c r="IB52" i="28"/>
  <c r="ID52" i="28" s="1"/>
  <c r="IE52" i="28"/>
  <c r="IE49" i="28"/>
  <c r="IB49" i="28"/>
  <c r="ID49" i="28" s="1"/>
  <c r="IE38" i="28"/>
  <c r="IE53" i="28" s="1"/>
  <c r="IU38" i="28" s="1" a="1"/>
  <c r="IU38" i="28" s="1"/>
  <c r="IB38" i="28"/>
  <c r="ID38" i="28" s="1"/>
  <c r="IF43" i="28" s="1"/>
  <c r="HM24" i="28"/>
  <c r="HL25" i="28"/>
  <c r="IH39" i="28"/>
  <c r="IF39" i="28"/>
  <c r="IQ39" i="28"/>
  <c r="II25" i="28"/>
  <c r="IJ24" i="28"/>
  <c r="IE46" i="28"/>
  <c r="IB46" i="28"/>
  <c r="ID46" i="28" s="1"/>
  <c r="HD18" i="28"/>
  <c r="HF18" i="28" s="1"/>
  <c r="HG18" i="28"/>
  <c r="HI19" i="28"/>
  <c r="HN19" i="28"/>
  <c r="HH19" i="28"/>
  <c r="IE50" i="28"/>
  <c r="IB50" i="28"/>
  <c r="ID50" i="28" s="1"/>
  <c r="IK44" i="28"/>
  <c r="IT44" i="28"/>
  <c r="IN44" i="28"/>
  <c r="IM44" i="28"/>
  <c r="JG25" i="28"/>
  <c r="JH24" i="28"/>
  <c r="HM21" i="28"/>
  <c r="HL21" i="28"/>
  <c r="HI21" i="28"/>
  <c r="IE47" i="28"/>
  <c r="IB47" i="28"/>
  <c r="ID47" i="28" s="1"/>
  <c r="FC53" i="28"/>
  <c r="HD36" i="28"/>
  <c r="FC54" i="28"/>
  <c r="FB55" i="28" s="1"/>
  <c r="D55" i="28" s="1"/>
  <c r="GY22" i="28"/>
  <c r="IZ12" i="28"/>
  <c r="GY23" i="28"/>
  <c r="GX24" i="28" s="1"/>
  <c r="AZ24" i="28" s="1"/>
  <c r="GY54" i="28"/>
  <c r="GX55" i="28" s="1"/>
  <c r="AZ55" i="28" s="1"/>
  <c r="GY53" i="28"/>
  <c r="IZ36" i="28"/>
  <c r="IE51" i="28"/>
  <c r="IB51" i="28"/>
  <c r="ID51" i="28" s="1"/>
  <c r="IE40" i="28"/>
  <c r="IB40" i="28"/>
  <c r="ID40" i="28" s="1"/>
  <c r="GA22" i="28"/>
  <c r="GA23" i="28"/>
  <c r="FZ24" i="28" s="1"/>
  <c r="AB24" i="28" s="1"/>
  <c r="IB12" i="28"/>
  <c r="HD20" i="28"/>
  <c r="HF20" i="28" s="1"/>
  <c r="HG20" i="28"/>
  <c r="IB48" i="28"/>
  <c r="ID48" i="28" s="1"/>
  <c r="IE48" i="28"/>
  <c r="IB42" i="28"/>
  <c r="ID42" i="28" s="1"/>
  <c r="IE42" i="28"/>
  <c r="CA38" i="28"/>
  <c r="DY38" i="28" s="1"/>
  <c r="IV39" i="28"/>
  <c r="HG15" i="28"/>
  <c r="HD15" i="28"/>
  <c r="HF15" i="28" s="1"/>
  <c r="BC14" i="28"/>
  <c r="DA14" i="28" s="1"/>
  <c r="HX15" i="28"/>
  <c r="HG17" i="28"/>
  <c r="HD17" i="28"/>
  <c r="HF17" i="28" s="1"/>
  <c r="JG13" i="28"/>
  <c r="JH12" i="28"/>
  <c r="JS55" i="29"/>
  <c r="JR56" i="29" s="1"/>
  <c r="AZ56" i="29" s="1"/>
  <c r="JS54" i="29"/>
  <c r="MR37" i="29"/>
  <c r="MY26" i="29"/>
  <c r="MZ25" i="29"/>
  <c r="NX26" i="29"/>
  <c r="NY25" i="29"/>
  <c r="LC25" i="29"/>
  <c r="LB26" i="29"/>
  <c r="KY17" i="29"/>
  <c r="KV17" i="29"/>
  <c r="KX17" i="29" s="1"/>
  <c r="MN18" i="29"/>
  <c r="CY17" i="29"/>
  <c r="FU17" i="29" s="1"/>
  <c r="LT48" i="29"/>
  <c r="LV48" i="29" s="1"/>
  <c r="LW48" i="29"/>
  <c r="LT42" i="29"/>
  <c r="LV42" i="29" s="1"/>
  <c r="LW42" i="29"/>
  <c r="KY22" i="29"/>
  <c r="KV22" i="29"/>
  <c r="KX22" i="29" s="1"/>
  <c r="LW15" i="29"/>
  <c r="LW23" i="29" s="1"/>
  <c r="MM15" i="29" s="1" a="1"/>
  <c r="MM15" i="29" s="1"/>
  <c r="LT15" i="29"/>
  <c r="LV15" i="29" s="1"/>
  <c r="MC17" i="29" s="1"/>
  <c r="MZ13" i="29"/>
  <c r="MY14" i="29"/>
  <c r="LY17" i="29"/>
  <c r="MA17" i="29"/>
  <c r="ME17" i="29"/>
  <c r="MD17" i="29"/>
  <c r="MB17" i="29"/>
  <c r="HW55" i="29"/>
  <c r="HV56" i="29" s="1"/>
  <c r="D56" i="29" s="1"/>
  <c r="HW54" i="29"/>
  <c r="KV37" i="29"/>
  <c r="LW47" i="29"/>
  <c r="LT47" i="29"/>
  <c r="LV47" i="29" s="1"/>
  <c r="LT43" i="29"/>
  <c r="LV43" i="29" s="1"/>
  <c r="LW43" i="29"/>
  <c r="KQ24" i="29"/>
  <c r="KP25" i="29" s="1"/>
  <c r="BX25" i="29" s="1"/>
  <c r="KQ23" i="29"/>
  <c r="NP13" i="29"/>
  <c r="LW49" i="29"/>
  <c r="LT49" i="29"/>
  <c r="LV49" i="29" s="1"/>
  <c r="KV20" i="29"/>
  <c r="KX20" i="29" s="1"/>
  <c r="KY20" i="29"/>
  <c r="KY15" i="29"/>
  <c r="KV15" i="29"/>
  <c r="KX15" i="29" s="1"/>
  <c r="LG19" i="29"/>
  <c r="LT44" i="29"/>
  <c r="LV44" i="29" s="1"/>
  <c r="LW44" i="29"/>
  <c r="LW16" i="29"/>
  <c r="LT16" i="29"/>
  <c r="LV16" i="29" s="1"/>
  <c r="LW51" i="29"/>
  <c r="LT51" i="29"/>
  <c r="LV51" i="29" s="1"/>
  <c r="LW39" i="29"/>
  <c r="LW54" i="29" s="1"/>
  <c r="MM39" i="29" s="1" a="1"/>
  <c r="MM39" i="29" s="1"/>
  <c r="LT39" i="29"/>
  <c r="LV39" i="29" s="1"/>
  <c r="MG46" i="29" s="1"/>
  <c r="MF46" i="29"/>
  <c r="ML46" i="29"/>
  <c r="MD46" i="29"/>
  <c r="MK46" i="29"/>
  <c r="MB46" i="29"/>
  <c r="MH46" i="29"/>
  <c r="MA46" i="29"/>
  <c r="MQ22" i="29"/>
  <c r="MQ21" i="29"/>
  <c r="MQ18" i="29"/>
  <c r="MQ17" i="29"/>
  <c r="MQ19" i="29"/>
  <c r="NL15" i="29"/>
  <c r="MQ20" i="29"/>
  <c r="MQ16" i="29"/>
  <c r="MQ15" i="29"/>
  <c r="LP18" i="29"/>
  <c r="CA17" i="29"/>
  <c r="EW17" i="29" s="1"/>
  <c r="LW45" i="29"/>
  <c r="LT45" i="29"/>
  <c r="LV45" i="29" s="1"/>
  <c r="KV16" i="29"/>
  <c r="KX16" i="29" s="1"/>
  <c r="KY16" i="29"/>
  <c r="MA18" i="29"/>
  <c r="LZ18" i="29"/>
  <c r="LY18" i="29"/>
  <c r="MB18" i="29"/>
  <c r="LX18" i="29"/>
  <c r="ME18" i="29"/>
  <c r="MC18" i="29"/>
  <c r="MD18" i="29"/>
  <c r="LT52" i="29"/>
  <c r="LV52" i="29" s="1"/>
  <c r="LW52" i="29"/>
  <c r="LW41" i="29"/>
  <c r="LT41" i="29"/>
  <c r="LV41" i="29" s="1"/>
  <c r="LX21" i="29"/>
  <c r="ME21" i="29"/>
  <c r="MC21" i="29"/>
  <c r="MB21" i="29"/>
  <c r="MD21" i="29"/>
  <c r="MA21" i="29"/>
  <c r="LZ21" i="29"/>
  <c r="LY21" i="29"/>
  <c r="MG50" i="29"/>
  <c r="LY50" i="29"/>
  <c r="MF50" i="29"/>
  <c r="LX50" i="29"/>
  <c r="MK50" i="29"/>
  <c r="MC50" i="29"/>
  <c r="MJ50" i="29"/>
  <c r="MB50" i="29"/>
  <c r="MH50" i="29"/>
  <c r="ME50" i="29"/>
  <c r="MD50" i="29"/>
  <c r="MA50" i="29"/>
  <c r="LZ50" i="29"/>
  <c r="ML50" i="29"/>
  <c r="MI50" i="29"/>
  <c r="LW22" i="29"/>
  <c r="LT22" i="29"/>
  <c r="LV22" i="29" s="1"/>
  <c r="MA25" i="29"/>
  <c r="LZ26" i="29"/>
  <c r="LB14" i="29"/>
  <c r="LC13" i="29"/>
  <c r="MN41" i="29"/>
  <c r="CY40" i="29"/>
  <c r="FU40" i="29" s="1"/>
  <c r="KQ55" i="29"/>
  <c r="KP56" i="29" s="1"/>
  <c r="BX56" i="29" s="1"/>
  <c r="KQ54" i="29"/>
  <c r="NP37" i="29"/>
  <c r="LW53" i="29"/>
  <c r="LT53" i="29"/>
  <c r="LV53" i="29" s="1"/>
  <c r="LW19" i="29"/>
  <c r="LT19" i="29"/>
  <c r="LV19" i="29" s="1"/>
  <c r="LW20" i="29"/>
  <c r="LT20" i="29"/>
  <c r="LV20" i="29" s="1"/>
  <c r="KY21" i="29"/>
  <c r="KV21" i="29"/>
  <c r="KX21" i="29" s="1"/>
  <c r="NY13" i="29"/>
  <c r="NX14" i="29"/>
  <c r="MC13" i="29"/>
  <c r="MB14" i="29"/>
  <c r="HV66" i="27"/>
  <c r="D66" i="27" s="1"/>
  <c r="NV36" i="27"/>
  <c r="NW35" i="27"/>
  <c r="MA24" i="27"/>
  <c r="MB23" i="27"/>
  <c r="MX11" i="27"/>
  <c r="MY10" i="27"/>
  <c r="HW34" i="27"/>
  <c r="HV35" i="27" s="1"/>
  <c r="D35" i="27" s="1"/>
  <c r="KV23" i="27"/>
  <c r="HW33" i="27"/>
  <c r="LC23" i="27"/>
  <c r="LB24" i="27"/>
  <c r="JS65" i="27"/>
  <c r="JR66" i="27" s="1"/>
  <c r="AZ66" i="27" s="1"/>
  <c r="JS64" i="27"/>
  <c r="MR47" i="27"/>
  <c r="NS25" i="27"/>
  <c r="NP25" i="27"/>
  <c r="NR25" i="27" s="1"/>
  <c r="KY58" i="27"/>
  <c r="KV58" i="27"/>
  <c r="KX58" i="27" s="1"/>
  <c r="KV61" i="27"/>
  <c r="KX61" i="27" s="1"/>
  <c r="KY61" i="27"/>
  <c r="KY50" i="27"/>
  <c r="KV50" i="27"/>
  <c r="KX50" i="27" s="1"/>
  <c r="JS34" i="27"/>
  <c r="JR35" i="27" s="1"/>
  <c r="AZ35" i="27" s="1"/>
  <c r="JS33" i="27"/>
  <c r="MR23" i="27"/>
  <c r="LC35" i="27"/>
  <c r="LB36" i="27"/>
  <c r="IU18" i="27"/>
  <c r="IU19" i="27"/>
  <c r="IT20" i="27" s="1"/>
  <c r="AB20" i="27" s="1"/>
  <c r="LT10" i="27"/>
  <c r="NX23" i="27"/>
  <c r="NW24" i="27"/>
  <c r="KV16" i="27"/>
  <c r="KX16" i="27" s="1"/>
  <c r="KY16" i="27"/>
  <c r="KY55" i="27"/>
  <c r="KV55" i="27"/>
  <c r="KX55" i="27" s="1"/>
  <c r="KY62" i="27"/>
  <c r="KV62" i="27"/>
  <c r="KX62" i="27" s="1"/>
  <c r="MB35" i="27"/>
  <c r="MA36" i="27"/>
  <c r="NS29" i="27"/>
  <c r="NP29" i="27"/>
  <c r="NR29" i="27" s="1"/>
  <c r="NS28" i="27"/>
  <c r="NP28" i="27"/>
  <c r="NR28" i="27" s="1"/>
  <c r="KY14" i="27"/>
  <c r="KV14" i="27"/>
  <c r="KX14" i="27" s="1"/>
  <c r="LZ11" i="27"/>
  <c r="MA10" i="27"/>
  <c r="KV56" i="27"/>
  <c r="KX56" i="27" s="1"/>
  <c r="KY56" i="27"/>
  <c r="JS19" i="27"/>
  <c r="JR20" i="27" s="1"/>
  <c r="AZ20" i="27" s="1"/>
  <c r="MR10" i="27"/>
  <c r="JS18" i="27"/>
  <c r="NP27" i="27"/>
  <c r="NR27" i="27" s="1"/>
  <c r="NS27" i="27"/>
  <c r="KY59" i="27"/>
  <c r="KV59" i="27"/>
  <c r="KX59" i="27" s="1"/>
  <c r="KY60" i="27"/>
  <c r="KV60" i="27"/>
  <c r="KX60" i="27" s="1"/>
  <c r="KY53" i="27"/>
  <c r="KV53" i="27"/>
  <c r="KX53" i="27" s="1"/>
  <c r="KY49" i="27"/>
  <c r="KV49" i="27"/>
  <c r="KX49" i="27" s="1"/>
  <c r="KP35" i="27"/>
  <c r="BX35" i="27" s="1"/>
  <c r="MZ36" i="27"/>
  <c r="NA35" i="27"/>
  <c r="NP31" i="27"/>
  <c r="NR31" i="27" s="1"/>
  <c r="NS31" i="27"/>
  <c r="LC11" i="27"/>
  <c r="LD10" i="27"/>
  <c r="KV52" i="27"/>
  <c r="KX52" i="27" s="1"/>
  <c r="KY52" i="27"/>
  <c r="KQ65" i="27"/>
  <c r="KP66" i="27" s="1"/>
  <c r="BX66" i="27" s="1"/>
  <c r="KQ64" i="27"/>
  <c r="NP47" i="27"/>
  <c r="KY57" i="27"/>
  <c r="KV57" i="27"/>
  <c r="KX57" i="27" s="1"/>
  <c r="NP26" i="27"/>
  <c r="NR26" i="27" s="1"/>
  <c r="NS26" i="27"/>
  <c r="KQ19" i="27"/>
  <c r="KP20" i="27" s="1"/>
  <c r="BX20" i="27" s="1"/>
  <c r="KQ18" i="27"/>
  <c r="NP10" i="27"/>
  <c r="LS31" i="27"/>
  <c r="LS27" i="27"/>
  <c r="LS28" i="27"/>
  <c r="LS29" i="27"/>
  <c r="LS26" i="27"/>
  <c r="LS30" i="27"/>
  <c r="LS25" i="27"/>
  <c r="LS32" i="27"/>
  <c r="NY10" i="27"/>
  <c r="NX11" i="27"/>
  <c r="NP30" i="27"/>
  <c r="NR30" i="27" s="1"/>
  <c r="NS30" i="27"/>
  <c r="KV13" i="27"/>
  <c r="KX13" i="27" s="1"/>
  <c r="KY13" i="27"/>
  <c r="MZ23" i="27"/>
  <c r="MY24" i="27"/>
  <c r="IT35" i="27"/>
  <c r="AB35" i="27" s="1"/>
  <c r="IU64" i="27"/>
  <c r="IU65" i="27"/>
  <c r="IT66" i="27" s="1"/>
  <c r="AB66" i="27" s="1"/>
  <c r="LT47" i="27"/>
  <c r="KV54" i="27"/>
  <c r="KX54" i="27" s="1"/>
  <c r="KY54" i="27"/>
  <c r="KY63" i="27"/>
  <c r="KV63" i="27"/>
  <c r="KX63" i="27" s="1"/>
  <c r="NS32" i="27"/>
  <c r="NP32" i="27"/>
  <c r="NR32" i="27" s="1"/>
  <c r="KY17" i="27"/>
  <c r="KV17" i="27"/>
  <c r="KX17" i="27" s="1"/>
  <c r="KV12" i="27"/>
  <c r="KX12" i="27" s="1"/>
  <c r="KY12" i="27"/>
  <c r="IE54" i="26"/>
  <c r="IB54" i="26"/>
  <c r="ID54" i="26" s="1"/>
  <c r="HG58" i="26"/>
  <c r="HD58" i="26"/>
  <c r="HF58" i="26" s="1"/>
  <c r="IZ26" i="26"/>
  <c r="JB26" i="26" s="1"/>
  <c r="JC26" i="26"/>
  <c r="HD18" i="26"/>
  <c r="HF18" i="26" s="1"/>
  <c r="HG18" i="26"/>
  <c r="IA16" i="26"/>
  <c r="IA15" i="26"/>
  <c r="IA12" i="26"/>
  <c r="IA18" i="26"/>
  <c r="IA14" i="26"/>
  <c r="IV12" i="26"/>
  <c r="IA17" i="26"/>
  <c r="IA13" i="26"/>
  <c r="GY66" i="26"/>
  <c r="GX67" i="26" s="1"/>
  <c r="AZ67" i="26" s="1"/>
  <c r="GY65" i="26"/>
  <c r="IZ48" i="26"/>
  <c r="IB60" i="26"/>
  <c r="ID60" i="26" s="1"/>
  <c r="IE60" i="26"/>
  <c r="IE59" i="26"/>
  <c r="IB59" i="26"/>
  <c r="ID59" i="26" s="1"/>
  <c r="HG56" i="26"/>
  <c r="HD56" i="26"/>
  <c r="HF56" i="26" s="1"/>
  <c r="HG62" i="26"/>
  <c r="HD62" i="26"/>
  <c r="HF62" i="26" s="1"/>
  <c r="IZ29" i="26"/>
  <c r="JB29" i="26" s="1"/>
  <c r="JC29" i="26"/>
  <c r="IB62" i="26"/>
  <c r="ID62" i="26" s="1"/>
  <c r="IE62" i="26"/>
  <c r="IE63" i="26"/>
  <c r="IB63" i="26"/>
  <c r="ID63" i="26" s="1"/>
  <c r="HD59" i="26"/>
  <c r="HF59" i="26" s="1"/>
  <c r="HG59" i="26"/>
  <c r="JC30" i="26"/>
  <c r="IZ30" i="26"/>
  <c r="JB30" i="26" s="1"/>
  <c r="HD32" i="26"/>
  <c r="HF32" i="26" s="1"/>
  <c r="HG32" i="26"/>
  <c r="JF11" i="26"/>
  <c r="JG10" i="26"/>
  <c r="JH36" i="26"/>
  <c r="JG37" i="26"/>
  <c r="IE55" i="26"/>
  <c r="IB55" i="26"/>
  <c r="ID55" i="26" s="1"/>
  <c r="HG29" i="26"/>
  <c r="HD29" i="26"/>
  <c r="HF29" i="26" s="1"/>
  <c r="HD14" i="26"/>
  <c r="HF14" i="26" s="1"/>
  <c r="HG14" i="26"/>
  <c r="HD51" i="26"/>
  <c r="HF51" i="26" s="1"/>
  <c r="HG51" i="26"/>
  <c r="IE58" i="26"/>
  <c r="IB58" i="26"/>
  <c r="ID58" i="26" s="1"/>
  <c r="HD63" i="26"/>
  <c r="HF63" i="26" s="1"/>
  <c r="HG63" i="26"/>
  <c r="IZ31" i="26"/>
  <c r="JB31" i="26" s="1"/>
  <c r="JC31" i="26"/>
  <c r="HD12" i="26"/>
  <c r="HF12" i="26" s="1"/>
  <c r="HI16" i="26" s="1"/>
  <c r="HG12" i="26"/>
  <c r="JC32" i="26"/>
  <c r="IZ32" i="26"/>
  <c r="JB32" i="26" s="1"/>
  <c r="HD30" i="26"/>
  <c r="HF30" i="26" s="1"/>
  <c r="HG30" i="26"/>
  <c r="HK25" i="26"/>
  <c r="HL24" i="26"/>
  <c r="IE61" i="26"/>
  <c r="IB61" i="26"/>
  <c r="ID61" i="26" s="1"/>
  <c r="HG64" i="26"/>
  <c r="HD64" i="26"/>
  <c r="HF64" i="26" s="1"/>
  <c r="GY19" i="26"/>
  <c r="GY20" i="26"/>
  <c r="GX21" i="26" s="1"/>
  <c r="AZ21" i="26" s="1"/>
  <c r="IZ10" i="26"/>
  <c r="HK31" i="26"/>
  <c r="IE57" i="26"/>
  <c r="IB57" i="26"/>
  <c r="ID57" i="26" s="1"/>
  <c r="HG60" i="26"/>
  <c r="HD60" i="26"/>
  <c r="HF60" i="26" s="1"/>
  <c r="IE50" i="26"/>
  <c r="IB50" i="26"/>
  <c r="ID50" i="26" s="1"/>
  <c r="IB64" i="26"/>
  <c r="ID64" i="26" s="1"/>
  <c r="IE64" i="26"/>
  <c r="HD52" i="26"/>
  <c r="HF52" i="26" s="1"/>
  <c r="HH50" i="26" s="1"/>
  <c r="HG52" i="26"/>
  <c r="HD61" i="26"/>
  <c r="HF61" i="26" s="1"/>
  <c r="HG61" i="26"/>
  <c r="BC26" i="26"/>
  <c r="DA26" i="26" s="1"/>
  <c r="HX27" i="26"/>
  <c r="HG17" i="26"/>
  <c r="HD17" i="26"/>
  <c r="HF17" i="26" s="1"/>
  <c r="JH24" i="26"/>
  <c r="JG25" i="26"/>
  <c r="HG55" i="26"/>
  <c r="HD55" i="26"/>
  <c r="HF55" i="26" s="1"/>
  <c r="HD27" i="26"/>
  <c r="HF27" i="26" s="1"/>
  <c r="HG27" i="26"/>
  <c r="CA50" i="26"/>
  <c r="DY50" i="26" s="1"/>
  <c r="GA34" i="26"/>
  <c r="GA35" i="26"/>
  <c r="FZ36" i="26" s="1"/>
  <c r="AB36" i="26" s="1"/>
  <c r="IB24" i="26"/>
  <c r="IZ33" i="26"/>
  <c r="JB33" i="26" s="1"/>
  <c r="JC33" i="26"/>
  <c r="IH11" i="26"/>
  <c r="II10" i="26"/>
  <c r="II51" i="26" s="1"/>
  <c r="HL36" i="26"/>
  <c r="HK37" i="26"/>
  <c r="IB53" i="26"/>
  <c r="ID53" i="26" s="1"/>
  <c r="IE53" i="26"/>
  <c r="HG57" i="26"/>
  <c r="HD57" i="26"/>
  <c r="HF57" i="26" s="1"/>
  <c r="HG28" i="26"/>
  <c r="HD28" i="26"/>
  <c r="HF28" i="26" s="1"/>
  <c r="IH25" i="26"/>
  <c r="II24" i="26"/>
  <c r="IH37" i="26"/>
  <c r="II36" i="26"/>
  <c r="IE52" i="26"/>
  <c r="IB52" i="26"/>
  <c r="ID52" i="26" s="1"/>
  <c r="IB56" i="26"/>
  <c r="ID56" i="26" s="1"/>
  <c r="IE56" i="26"/>
  <c r="HG54" i="26"/>
  <c r="HD54" i="26"/>
  <c r="HF54" i="26" s="1"/>
  <c r="HG53" i="26"/>
  <c r="HD53" i="26"/>
  <c r="HF53" i="26" s="1"/>
  <c r="HG65" i="26"/>
  <c r="JC27" i="26"/>
  <c r="IZ27" i="26"/>
  <c r="JB27" i="26" s="1"/>
  <c r="JF28" i="26" s="1"/>
  <c r="HD26" i="26"/>
  <c r="HF26" i="26" s="1"/>
  <c r="HH33" i="26" s="1"/>
  <c r="HG26" i="26"/>
  <c r="HG13" i="26"/>
  <c r="HD13" i="26"/>
  <c r="HF13" i="26" s="1"/>
  <c r="HK11" i="26"/>
  <c r="HL10" i="26"/>
  <c r="HL15" i="26" s="1"/>
  <c r="JI22" i="32" l="1"/>
  <c r="JG22" i="32"/>
  <c r="JF22" i="32"/>
  <c r="JE22" i="32"/>
  <c r="JK22" i="32"/>
  <c r="JH22" i="32"/>
  <c r="JD22" i="32"/>
  <c r="JJ22" i="32"/>
  <c r="IK30" i="32"/>
  <c r="IL29" i="32"/>
  <c r="IS53" i="32"/>
  <c r="IK53" i="32"/>
  <c r="IR53" i="32"/>
  <c r="IJ53" i="32"/>
  <c r="IQ53" i="32"/>
  <c r="II53" i="32"/>
  <c r="IP53" i="32"/>
  <c r="IH53" i="32"/>
  <c r="IO53" i="32"/>
  <c r="IG53" i="32"/>
  <c r="IM53" i="32"/>
  <c r="IT53" i="32"/>
  <c r="IN53" i="32"/>
  <c r="IL53" i="32"/>
  <c r="IF53" i="32"/>
  <c r="JH26" i="32"/>
  <c r="JI18" i="32"/>
  <c r="JJ17" i="32"/>
  <c r="JK21" i="32"/>
  <c r="BC20" i="32"/>
  <c r="DA20" i="32" s="1"/>
  <c r="HX21" i="32"/>
  <c r="IG19" i="32"/>
  <c r="IR45" i="32"/>
  <c r="IJ45" i="32"/>
  <c r="IQ45" i="32"/>
  <c r="II45" i="32"/>
  <c r="IP45" i="32"/>
  <c r="IH45" i="32"/>
  <c r="IO45" i="32"/>
  <c r="IG45" i="32"/>
  <c r="IN45" i="32"/>
  <c r="IF45" i="32"/>
  <c r="IT45" i="32"/>
  <c r="IL45" i="32"/>
  <c r="IS45" i="32"/>
  <c r="IM45" i="32"/>
  <c r="IK45" i="32"/>
  <c r="IH24" i="32"/>
  <c r="IM21" i="32"/>
  <c r="IL21" i="32"/>
  <c r="IK21" i="32"/>
  <c r="II21" i="32"/>
  <c r="IH21" i="32"/>
  <c r="IG21" i="32"/>
  <c r="IJ21" i="32"/>
  <c r="IF21" i="32"/>
  <c r="HH25" i="32"/>
  <c r="JG19" i="32"/>
  <c r="JF19" i="32"/>
  <c r="JD19" i="32"/>
  <c r="JK19" i="32"/>
  <c r="JJ19" i="32"/>
  <c r="JI19" i="32"/>
  <c r="JH19" i="32"/>
  <c r="JH27" i="32" s="1"/>
  <c r="JE19" i="32"/>
  <c r="JH23" i="32"/>
  <c r="JI23" i="32"/>
  <c r="JF23" i="32"/>
  <c r="JE23" i="32"/>
  <c r="JG23" i="32"/>
  <c r="JK23" i="32"/>
  <c r="JJ23" i="32"/>
  <c r="JD23" i="32"/>
  <c r="JD21" i="32"/>
  <c r="IP46" i="32"/>
  <c r="IH46" i="32"/>
  <c r="IO46" i="32"/>
  <c r="IG46" i="32"/>
  <c r="IN46" i="32"/>
  <c r="IF46" i="32"/>
  <c r="IM46" i="32"/>
  <c r="IT46" i="32"/>
  <c r="IL46" i="32"/>
  <c r="IR46" i="32"/>
  <c r="IJ46" i="32"/>
  <c r="IQ46" i="32"/>
  <c r="II46" i="32"/>
  <c r="IS46" i="32"/>
  <c r="IK46" i="32"/>
  <c r="HH21" i="32"/>
  <c r="IL19" i="32"/>
  <c r="JI20" i="32"/>
  <c r="JH20" i="32"/>
  <c r="JG20" i="32"/>
  <c r="JE20" i="32"/>
  <c r="JK20" i="32"/>
  <c r="JJ20" i="32"/>
  <c r="JF20" i="32"/>
  <c r="JD20" i="32"/>
  <c r="IT48" i="32"/>
  <c r="IL48" i="32"/>
  <c r="IS48" i="32"/>
  <c r="IK48" i="32"/>
  <c r="IR48" i="32"/>
  <c r="IJ48" i="32"/>
  <c r="IQ48" i="32"/>
  <c r="II48" i="32"/>
  <c r="IP48" i="32"/>
  <c r="IH48" i="32"/>
  <c r="IN48" i="32"/>
  <c r="IF48" i="32"/>
  <c r="IM48" i="32"/>
  <c r="IO48" i="32"/>
  <c r="IG48" i="32"/>
  <c r="JK26" i="32"/>
  <c r="HN23" i="32"/>
  <c r="HL23" i="32"/>
  <c r="HK23" i="32"/>
  <c r="HJ23" i="32"/>
  <c r="HH23" i="32"/>
  <c r="HO23" i="32"/>
  <c r="HM23" i="32"/>
  <c r="HI23" i="32"/>
  <c r="JC27" i="32"/>
  <c r="JI21" i="32"/>
  <c r="JI30" i="32"/>
  <c r="JJ29" i="32"/>
  <c r="JG24" i="32"/>
  <c r="JE24" i="32"/>
  <c r="JD24" i="32"/>
  <c r="JK24" i="32"/>
  <c r="JI24" i="32"/>
  <c r="JJ24" i="32"/>
  <c r="JH24" i="32"/>
  <c r="JF24" i="32"/>
  <c r="IO55" i="32"/>
  <c r="IG55" i="32"/>
  <c r="IN55" i="32"/>
  <c r="IF55" i="32"/>
  <c r="IM55" i="32"/>
  <c r="IT55" i="32"/>
  <c r="IL55" i="32"/>
  <c r="IS55" i="32"/>
  <c r="IK55" i="32"/>
  <c r="IQ55" i="32"/>
  <c r="II55" i="32"/>
  <c r="IR55" i="32"/>
  <c r="IP55" i="32"/>
  <c r="IH55" i="32"/>
  <c r="IJ55" i="32"/>
  <c r="IJ27" i="32"/>
  <c r="IJ22" i="32"/>
  <c r="IH22" i="32"/>
  <c r="IG22" i="32"/>
  <c r="IF22" i="32"/>
  <c r="IL22" i="32"/>
  <c r="IM22" i="32"/>
  <c r="IK22" i="32"/>
  <c r="II22" i="32"/>
  <c r="II24" i="32"/>
  <c r="HI24" i="32"/>
  <c r="HO24" i="32"/>
  <c r="HN24" i="32"/>
  <c r="HM24" i="32"/>
  <c r="HK24" i="32"/>
  <c r="HL24" i="32"/>
  <c r="HJ24" i="32"/>
  <c r="HH24" i="32"/>
  <c r="IE27" i="32"/>
  <c r="IQ54" i="32"/>
  <c r="II54" i="32"/>
  <c r="IP54" i="32"/>
  <c r="IH54" i="32"/>
  <c r="IO54" i="32"/>
  <c r="IG54" i="32"/>
  <c r="IN54" i="32"/>
  <c r="IF54" i="32"/>
  <c r="IM54" i="32"/>
  <c r="IS54" i="32"/>
  <c r="IK54" i="32"/>
  <c r="IL54" i="32"/>
  <c r="IJ54" i="32"/>
  <c r="IT54" i="32"/>
  <c r="IR54" i="32"/>
  <c r="HJ25" i="32"/>
  <c r="JD26" i="32"/>
  <c r="IM56" i="32"/>
  <c r="IT56" i="32"/>
  <c r="IL56" i="32"/>
  <c r="IS56" i="32"/>
  <c r="IK56" i="32"/>
  <c r="IR56" i="32"/>
  <c r="IJ56" i="32"/>
  <c r="IQ56" i="32"/>
  <c r="II56" i="32"/>
  <c r="IO56" i="32"/>
  <c r="IG56" i="32"/>
  <c r="IH56" i="32"/>
  <c r="IF56" i="32"/>
  <c r="IP56" i="32"/>
  <c r="IN56" i="32"/>
  <c r="IY55" i="32"/>
  <c r="IY51" i="32"/>
  <c r="IY54" i="32"/>
  <c r="IY50" i="32"/>
  <c r="IY57" i="32"/>
  <c r="IY53" i="32"/>
  <c r="IY56" i="32"/>
  <c r="IY52" i="32"/>
  <c r="IY43" i="32"/>
  <c r="IY46" i="32"/>
  <c r="IY45" i="32"/>
  <c r="JT43" i="32"/>
  <c r="IY47" i="32"/>
  <c r="IY48" i="32"/>
  <c r="IY44" i="32"/>
  <c r="IY49" i="32"/>
  <c r="JE21" i="32"/>
  <c r="IS57" i="32"/>
  <c r="IK57" i="32"/>
  <c r="IR57" i="32"/>
  <c r="IJ57" i="32"/>
  <c r="IQ57" i="32"/>
  <c r="II57" i="32"/>
  <c r="IP57" i="32"/>
  <c r="IH57" i="32"/>
  <c r="IO57" i="32"/>
  <c r="IG57" i="32"/>
  <c r="IM57" i="32"/>
  <c r="IT57" i="32"/>
  <c r="IN57" i="32"/>
  <c r="IL57" i="32"/>
  <c r="IF57" i="32"/>
  <c r="HJ21" i="32"/>
  <c r="IK19" i="32"/>
  <c r="HK22" i="32"/>
  <c r="HI22" i="32"/>
  <c r="HH22" i="32"/>
  <c r="HO22" i="32"/>
  <c r="HM22" i="32"/>
  <c r="HN22" i="32"/>
  <c r="HL22" i="32"/>
  <c r="HJ22" i="32"/>
  <c r="IK24" i="32"/>
  <c r="IK25" i="32"/>
  <c r="II25" i="32"/>
  <c r="IH25" i="32"/>
  <c r="IG25" i="32"/>
  <c r="IF25" i="32"/>
  <c r="IM25" i="32"/>
  <c r="IL25" i="32"/>
  <c r="IJ25" i="32"/>
  <c r="IJ20" i="32"/>
  <c r="II20" i="32"/>
  <c r="II27" i="32" s="1"/>
  <c r="IH20" i="32"/>
  <c r="IF20" i="32"/>
  <c r="IM20" i="32"/>
  <c r="IM27" i="32" s="1"/>
  <c r="IL20" i="32"/>
  <c r="IK20" i="32"/>
  <c r="IG20" i="32"/>
  <c r="JF26" i="32"/>
  <c r="JF21" i="32"/>
  <c r="HO26" i="32"/>
  <c r="HM26" i="32"/>
  <c r="HL26" i="32"/>
  <c r="HK26" i="32"/>
  <c r="HJ26" i="32"/>
  <c r="HI26" i="32"/>
  <c r="HN26" i="32"/>
  <c r="HH26" i="32"/>
  <c r="HK19" i="32"/>
  <c r="HJ19" i="32"/>
  <c r="HO19" i="32"/>
  <c r="HN19" i="32"/>
  <c r="HM19" i="32"/>
  <c r="HH19" i="32"/>
  <c r="HL19" i="32"/>
  <c r="HI19" i="32"/>
  <c r="HI27" i="32" s="1"/>
  <c r="IN47" i="32"/>
  <c r="IF47" i="32"/>
  <c r="IM47" i="32"/>
  <c r="IT47" i="32"/>
  <c r="IL47" i="32"/>
  <c r="IS47" i="32"/>
  <c r="IK47" i="32"/>
  <c r="IR47" i="32"/>
  <c r="IJ47" i="32"/>
  <c r="IP47" i="32"/>
  <c r="IH47" i="32"/>
  <c r="IO47" i="32"/>
  <c r="IG47" i="32"/>
  <c r="IQ47" i="32"/>
  <c r="II47" i="32"/>
  <c r="JJ25" i="32"/>
  <c r="JH25" i="32"/>
  <c r="JG25" i="32"/>
  <c r="JF25" i="32"/>
  <c r="JE25" i="32"/>
  <c r="JD25" i="32"/>
  <c r="JK25" i="32"/>
  <c r="JI25" i="32"/>
  <c r="HL21" i="32"/>
  <c r="IF19" i="32"/>
  <c r="IJ24" i="32"/>
  <c r="IQ43" i="32"/>
  <c r="II43" i="32"/>
  <c r="IP43" i="32"/>
  <c r="IH43" i="32"/>
  <c r="IO43" i="32"/>
  <c r="IG43" i="32"/>
  <c r="IG58" i="32" s="1"/>
  <c r="IN43" i="32"/>
  <c r="IF43" i="32"/>
  <c r="IM43" i="32"/>
  <c r="IS43" i="32"/>
  <c r="IK43" i="32"/>
  <c r="IR43" i="32"/>
  <c r="IL43" i="32"/>
  <c r="IJ43" i="32"/>
  <c r="IJ58" i="32" s="1"/>
  <c r="IT43" i="32"/>
  <c r="HK20" i="32"/>
  <c r="HJ20" i="32"/>
  <c r="HI20" i="32"/>
  <c r="HO20" i="32"/>
  <c r="HH20" i="32"/>
  <c r="HN20" i="32"/>
  <c r="HM20" i="32"/>
  <c r="HL20" i="32"/>
  <c r="HK25" i="32"/>
  <c r="JJ26" i="32"/>
  <c r="JT21" i="32"/>
  <c r="CY20" i="32"/>
  <c r="EW20" i="32" s="1"/>
  <c r="JG21" i="32"/>
  <c r="HG27" i="32"/>
  <c r="HM21" i="32"/>
  <c r="IH19" i="32"/>
  <c r="IQ50" i="32"/>
  <c r="II50" i="32"/>
  <c r="IP50" i="32"/>
  <c r="IH50" i="32"/>
  <c r="IO50" i="32"/>
  <c r="IG50" i="32"/>
  <c r="IN50" i="32"/>
  <c r="IF50" i="32"/>
  <c r="IS50" i="32"/>
  <c r="IK50" i="32"/>
  <c r="IL50" i="32"/>
  <c r="IJ50" i="32"/>
  <c r="IR50" i="32"/>
  <c r="IM50" i="32"/>
  <c r="IT50" i="32"/>
  <c r="IL24" i="32"/>
  <c r="II18" i="32"/>
  <c r="IJ17" i="32"/>
  <c r="HC57" i="32"/>
  <c r="HC53" i="32"/>
  <c r="HC56" i="32"/>
  <c r="HC52" i="32"/>
  <c r="HC55" i="32"/>
  <c r="HC54" i="32"/>
  <c r="HC50" i="32"/>
  <c r="HC48" i="32"/>
  <c r="HC44" i="32"/>
  <c r="HX43" i="32"/>
  <c r="HC47" i="32"/>
  <c r="HC43" i="32"/>
  <c r="HC51" i="32"/>
  <c r="HC49" i="32"/>
  <c r="HC45" i="32"/>
  <c r="HC46" i="32"/>
  <c r="IE58" i="32"/>
  <c r="HM25" i="32"/>
  <c r="JE26" i="32"/>
  <c r="IT44" i="32"/>
  <c r="IL44" i="32"/>
  <c r="IS44" i="32"/>
  <c r="IK44" i="32"/>
  <c r="IR44" i="32"/>
  <c r="IJ44" i="32"/>
  <c r="IQ44" i="32"/>
  <c r="II44" i="32"/>
  <c r="IP44" i="32"/>
  <c r="IH44" i="32"/>
  <c r="IN44" i="32"/>
  <c r="IF44" i="32"/>
  <c r="IO44" i="32"/>
  <c r="IM44" i="32"/>
  <c r="IG44" i="32"/>
  <c r="JH21" i="32"/>
  <c r="IM52" i="32"/>
  <c r="IT52" i="32"/>
  <c r="IL52" i="32"/>
  <c r="IS52" i="32"/>
  <c r="IK52" i="32"/>
  <c r="IR52" i="32"/>
  <c r="IJ52" i="32"/>
  <c r="IQ52" i="32"/>
  <c r="II52" i="32"/>
  <c r="IO52" i="32"/>
  <c r="IG52" i="32"/>
  <c r="IP52" i="32"/>
  <c r="IN52" i="32"/>
  <c r="IH52" i="32"/>
  <c r="IF52" i="32"/>
  <c r="IM26" i="32"/>
  <c r="IL26" i="32"/>
  <c r="IG26" i="32"/>
  <c r="IK26" i="32"/>
  <c r="IJ26" i="32"/>
  <c r="II26" i="32"/>
  <c r="IF26" i="32"/>
  <c r="IH26" i="32"/>
  <c r="IO51" i="32"/>
  <c r="IG51" i="32"/>
  <c r="IN51" i="32"/>
  <c r="IF51" i="32"/>
  <c r="IM51" i="32"/>
  <c r="IT51" i="32"/>
  <c r="IL51" i="32"/>
  <c r="IQ51" i="32"/>
  <c r="II51" i="32"/>
  <c r="IS51" i="32"/>
  <c r="IR51" i="32"/>
  <c r="IP51" i="32"/>
  <c r="IK51" i="32"/>
  <c r="IJ51" i="32"/>
  <c r="IH51" i="32"/>
  <c r="HM17" i="32"/>
  <c r="HL18" i="32"/>
  <c r="HN25" i="32"/>
  <c r="JG26" i="32"/>
  <c r="IM23" i="32"/>
  <c r="IK23" i="32"/>
  <c r="IJ23" i="32"/>
  <c r="II23" i="32"/>
  <c r="IG23" i="32"/>
  <c r="IH23" i="32"/>
  <c r="IF23" i="32"/>
  <c r="IL23" i="32"/>
  <c r="HL29" i="32"/>
  <c r="HK30" i="32"/>
  <c r="IR49" i="32"/>
  <c r="IP49" i="32"/>
  <c r="IT49" i="32"/>
  <c r="IJ49" i="32"/>
  <c r="IS49" i="32"/>
  <c r="II49" i="32"/>
  <c r="IQ49" i="32"/>
  <c r="IH49" i="32"/>
  <c r="IO49" i="32"/>
  <c r="IG49" i="32"/>
  <c r="IN49" i="32"/>
  <c r="IF49" i="32"/>
  <c r="IL49" i="32"/>
  <c r="IK49" i="32"/>
  <c r="IM49" i="32"/>
  <c r="JJ21" i="32"/>
  <c r="MG52" i="31"/>
  <c r="LY52" i="31"/>
  <c r="MF52" i="31"/>
  <c r="LX52" i="31"/>
  <c r="ME52" i="31"/>
  <c r="ML52" i="31"/>
  <c r="MD52" i="31"/>
  <c r="MK52" i="31"/>
  <c r="MC52" i="31"/>
  <c r="MJ52" i="31"/>
  <c r="MB52" i="31"/>
  <c r="MA52" i="31"/>
  <c r="LZ52" i="31"/>
  <c r="MI52" i="31"/>
  <c r="MH52" i="31"/>
  <c r="LW56" i="31"/>
  <c r="MK54" i="31"/>
  <c r="MC54" i="31"/>
  <c r="MJ54" i="31"/>
  <c r="MB54" i="31"/>
  <c r="MI54" i="31"/>
  <c r="MA54" i="31"/>
  <c r="MH54" i="31"/>
  <c r="LZ54" i="31"/>
  <c r="MG54" i="31"/>
  <c r="LY54" i="31"/>
  <c r="MF54" i="31"/>
  <c r="LX54" i="31"/>
  <c r="ML54" i="31"/>
  <c r="ME54" i="31"/>
  <c r="MD54" i="31"/>
  <c r="ME53" i="31"/>
  <c r="ML53" i="31"/>
  <c r="MD53" i="31"/>
  <c r="MK53" i="31"/>
  <c r="MC53" i="31"/>
  <c r="MJ53" i="31"/>
  <c r="MB53" i="31"/>
  <c r="MI53" i="31"/>
  <c r="MA53" i="31"/>
  <c r="MH53" i="31"/>
  <c r="LZ53" i="31"/>
  <c r="MG53" i="31"/>
  <c r="MF53" i="31"/>
  <c r="LX53" i="31"/>
  <c r="LY53" i="31"/>
  <c r="MZ19" i="31"/>
  <c r="MY19" i="31"/>
  <c r="MX19" i="31"/>
  <c r="MW19" i="31"/>
  <c r="MV19" i="31"/>
  <c r="NC19" i="31"/>
  <c r="NB19" i="31"/>
  <c r="NA19" i="31"/>
  <c r="LF17" i="31"/>
  <c r="NL19" i="31"/>
  <c r="DW18" i="31"/>
  <c r="GS18" i="31" s="1"/>
  <c r="KZ19" i="31"/>
  <c r="NO21" i="31"/>
  <c r="NO23" i="31"/>
  <c r="NO18" i="31"/>
  <c r="NO24" i="31"/>
  <c r="NO19" i="31"/>
  <c r="NO22" i="31"/>
  <c r="NO20" i="31"/>
  <c r="NO17" i="31"/>
  <c r="MJ44" i="31"/>
  <c r="ML44" i="31"/>
  <c r="LF21" i="31"/>
  <c r="LE21" i="31"/>
  <c r="LD21" i="31"/>
  <c r="LC21" i="31"/>
  <c r="LB21" i="31"/>
  <c r="LA21" i="31"/>
  <c r="KZ21" i="31"/>
  <c r="LG21" i="31"/>
  <c r="MD44" i="31"/>
  <c r="MY16" i="31"/>
  <c r="MZ15" i="31"/>
  <c r="MI55" i="31"/>
  <c r="MA55" i="31"/>
  <c r="MH55" i="31"/>
  <c r="LZ55" i="31"/>
  <c r="MG55" i="31"/>
  <c r="LY55" i="31"/>
  <c r="MF55" i="31"/>
  <c r="LX55" i="31"/>
  <c r="ME55" i="31"/>
  <c r="ML55" i="31"/>
  <c r="MD55" i="31"/>
  <c r="MK55" i="31"/>
  <c r="MJ55" i="31"/>
  <c r="MC55" i="31"/>
  <c r="MB55" i="31"/>
  <c r="NB23" i="31"/>
  <c r="NA23" i="31"/>
  <c r="MY23" i="31"/>
  <c r="MX23" i="31"/>
  <c r="NC23" i="31"/>
  <c r="MZ23" i="31"/>
  <c r="MW23" i="31"/>
  <c r="MV23" i="31"/>
  <c r="LG17" i="31"/>
  <c r="MI49" i="31"/>
  <c r="MA49" i="31"/>
  <c r="MH49" i="31"/>
  <c r="LZ49" i="31"/>
  <c r="MG49" i="31"/>
  <c r="LY49" i="31"/>
  <c r="ME49" i="31"/>
  <c r="ML49" i="31"/>
  <c r="MD49" i="31"/>
  <c r="MC49" i="31"/>
  <c r="MB49" i="31"/>
  <c r="LX49" i="31"/>
  <c r="MK49" i="31"/>
  <c r="MJ49" i="31"/>
  <c r="MF49" i="31"/>
  <c r="LA19" i="31"/>
  <c r="KZ18" i="31"/>
  <c r="LG18" i="31"/>
  <c r="LF18" i="31"/>
  <c r="LE18" i="31"/>
  <c r="LD18" i="31"/>
  <c r="LC18" i="31"/>
  <c r="LB18" i="31"/>
  <c r="LA18" i="31"/>
  <c r="MA44" i="31"/>
  <c r="LX44" i="31"/>
  <c r="MH45" i="31"/>
  <c r="LZ45" i="31"/>
  <c r="MG45" i="31"/>
  <c r="LY45" i="31"/>
  <c r="ME45" i="31"/>
  <c r="ML45" i="31"/>
  <c r="MD45" i="31"/>
  <c r="LX45" i="31"/>
  <c r="MK45" i="31"/>
  <c r="MJ45" i="31"/>
  <c r="MF45" i="31"/>
  <c r="MC45" i="31"/>
  <c r="MB45" i="31"/>
  <c r="MA45" i="31"/>
  <c r="MI45" i="31"/>
  <c r="LB22" i="31"/>
  <c r="LA22" i="31"/>
  <c r="LG22" i="31"/>
  <c r="LF22" i="31"/>
  <c r="LD22" i="31"/>
  <c r="LC22" i="31"/>
  <c r="KZ22" i="31"/>
  <c r="LE22" i="31"/>
  <c r="LE17" i="31"/>
  <c r="MX21" i="31"/>
  <c r="MV21" i="31"/>
  <c r="NC21" i="31"/>
  <c r="NB21" i="31"/>
  <c r="NA21" i="31"/>
  <c r="MZ21" i="31"/>
  <c r="MY21" i="31"/>
  <c r="MW21" i="31"/>
  <c r="MD15" i="31"/>
  <c r="MC16" i="31"/>
  <c r="MJ43" i="31"/>
  <c r="MB43" i="31"/>
  <c r="MI43" i="31"/>
  <c r="MA43" i="31"/>
  <c r="MH43" i="31"/>
  <c r="LZ43" i="31"/>
  <c r="MF43" i="31"/>
  <c r="LX43" i="31"/>
  <c r="ME43" i="31"/>
  <c r="MG43" i="31"/>
  <c r="MD43" i="31"/>
  <c r="MC43" i="31"/>
  <c r="LY43" i="31"/>
  <c r="ML43" i="31"/>
  <c r="MK43" i="31"/>
  <c r="MF46" i="31"/>
  <c r="LX46" i="31"/>
  <c r="ME46" i="31"/>
  <c r="MK46" i="31"/>
  <c r="MC46" i="31"/>
  <c r="MJ46" i="31"/>
  <c r="MB46" i="31"/>
  <c r="MH46" i="31"/>
  <c r="MG46" i="31"/>
  <c r="MD46" i="31"/>
  <c r="LZ46" i="31"/>
  <c r="LY46" i="31"/>
  <c r="MI46" i="31"/>
  <c r="MA46" i="31"/>
  <c r="ML46" i="31"/>
  <c r="MY28" i="31"/>
  <c r="MZ27" i="31"/>
  <c r="KZ17" i="31"/>
  <c r="LB19" i="31"/>
  <c r="MB44" i="31"/>
  <c r="MF44" i="31"/>
  <c r="MI51" i="31"/>
  <c r="MA51" i="31"/>
  <c r="MH51" i="31"/>
  <c r="LZ51" i="31"/>
  <c r="MF51" i="31"/>
  <c r="LX51" i="31"/>
  <c r="ME51" i="31"/>
  <c r="ML51" i="31"/>
  <c r="MD51" i="31"/>
  <c r="MK51" i="31"/>
  <c r="MJ51" i="31"/>
  <c r="MG51" i="31"/>
  <c r="MB51" i="31"/>
  <c r="LY51" i="31"/>
  <c r="MC51" i="31"/>
  <c r="ME47" i="31"/>
  <c r="ML47" i="31"/>
  <c r="MD47" i="31"/>
  <c r="MK47" i="31"/>
  <c r="MC47" i="31"/>
  <c r="MI47" i="31"/>
  <c r="MA47" i="31"/>
  <c r="MH47" i="31"/>
  <c r="LZ47" i="31"/>
  <c r="LY47" i="31"/>
  <c r="LX47" i="31"/>
  <c r="MJ47" i="31"/>
  <c r="MG47" i="31"/>
  <c r="MF47" i="31"/>
  <c r="MB47" i="31"/>
  <c r="MV24" i="31"/>
  <c r="NC24" i="31"/>
  <c r="NA24" i="31"/>
  <c r="MZ24" i="31"/>
  <c r="NB24" i="31"/>
  <c r="MY24" i="31"/>
  <c r="MX24" i="31"/>
  <c r="MW24" i="31"/>
  <c r="MQ52" i="31"/>
  <c r="MQ55" i="31"/>
  <c r="MQ54" i="31"/>
  <c r="MQ50" i="31"/>
  <c r="MQ49" i="31"/>
  <c r="MQ45" i="31"/>
  <c r="MQ48" i="31"/>
  <c r="MQ44" i="31"/>
  <c r="MQ41" i="31"/>
  <c r="MQ47" i="31"/>
  <c r="MQ46" i="31"/>
  <c r="NL41" i="31"/>
  <c r="MQ53" i="31"/>
  <c r="MQ42" i="31"/>
  <c r="MQ51" i="31"/>
  <c r="MQ43" i="31"/>
  <c r="NO53" i="31"/>
  <c r="NO52" i="31"/>
  <c r="NO55" i="31"/>
  <c r="NO51" i="31"/>
  <c r="NO47" i="31"/>
  <c r="NO46" i="31"/>
  <c r="NO54" i="31"/>
  <c r="NO49" i="31"/>
  <c r="NO45" i="31"/>
  <c r="NO48" i="31"/>
  <c r="NO41" i="31"/>
  <c r="NO43" i="31"/>
  <c r="NO50" i="31"/>
  <c r="NO44" i="31"/>
  <c r="NO42" i="31"/>
  <c r="LA17" i="31"/>
  <c r="LC19" i="31"/>
  <c r="MH50" i="31"/>
  <c r="LZ50" i="31"/>
  <c r="MG50" i="31"/>
  <c r="LY50" i="31"/>
  <c r="MF50" i="31"/>
  <c r="LX50" i="31"/>
  <c r="ME50" i="31"/>
  <c r="MD50" i="31"/>
  <c r="MC50" i="31"/>
  <c r="ML50" i="31"/>
  <c r="MA50" i="31"/>
  <c r="MK50" i="31"/>
  <c r="MJ50" i="31"/>
  <c r="MI50" i="31"/>
  <c r="MB50" i="31"/>
  <c r="ME44" i="31"/>
  <c r="LY44" i="31"/>
  <c r="NW28" i="31"/>
  <c r="NX27" i="31"/>
  <c r="LD16" i="31"/>
  <c r="LE15" i="31"/>
  <c r="MZ22" i="31"/>
  <c r="MY22" i="31"/>
  <c r="MW22" i="31"/>
  <c r="MV22" i="31"/>
  <c r="NA22" i="31"/>
  <c r="MX22" i="31"/>
  <c r="NC22" i="31"/>
  <c r="NB22" i="31"/>
  <c r="MC27" i="31"/>
  <c r="MB28" i="31"/>
  <c r="LB17" i="31"/>
  <c r="LD19" i="31"/>
  <c r="NB20" i="31"/>
  <c r="NA20" i="31"/>
  <c r="MZ20" i="31"/>
  <c r="MY20" i="31"/>
  <c r="MX20" i="31"/>
  <c r="MW20" i="31"/>
  <c r="MV20" i="31"/>
  <c r="NC20" i="31"/>
  <c r="KU54" i="31"/>
  <c r="KU53" i="31"/>
  <c r="KU52" i="31"/>
  <c r="KU51" i="31"/>
  <c r="KU48" i="31"/>
  <c r="KU47" i="31"/>
  <c r="KU46" i="31"/>
  <c r="KU42" i="31"/>
  <c r="KU49" i="31"/>
  <c r="KU44" i="31"/>
  <c r="KU45" i="31"/>
  <c r="KU41" i="31"/>
  <c r="KU50" i="31"/>
  <c r="KU43" i="31"/>
  <c r="KU55" i="31"/>
  <c r="LF24" i="31"/>
  <c r="LE24" i="31"/>
  <c r="LC24" i="31"/>
  <c r="LB24" i="31"/>
  <c r="LG24" i="31"/>
  <c r="LD24" i="31"/>
  <c r="LA24" i="31"/>
  <c r="KZ24" i="31"/>
  <c r="MI44" i="31"/>
  <c r="MG44" i="31"/>
  <c r="LC17" i="31"/>
  <c r="LS22" i="31"/>
  <c r="LS24" i="31"/>
  <c r="LS19" i="31"/>
  <c r="MN17" i="31"/>
  <c r="LS20" i="31"/>
  <c r="LS21" i="31"/>
  <c r="LS23" i="31"/>
  <c r="LS18" i="31"/>
  <c r="LS17" i="31"/>
  <c r="MC44" i="31"/>
  <c r="MJ41" i="31"/>
  <c r="MB41" i="31"/>
  <c r="MI41" i="31"/>
  <c r="MA41" i="31"/>
  <c r="MH41" i="31"/>
  <c r="LZ41" i="31"/>
  <c r="LZ56" i="31" s="1"/>
  <c r="MF41" i="31"/>
  <c r="LX41" i="31"/>
  <c r="ME41" i="31"/>
  <c r="LY41" i="31"/>
  <c r="ML41" i="31"/>
  <c r="MK41" i="31"/>
  <c r="MG41" i="31"/>
  <c r="MD41" i="31"/>
  <c r="MD56" i="31" s="1"/>
  <c r="MC41" i="31"/>
  <c r="LG19" i="31"/>
  <c r="LD28" i="31"/>
  <c r="LE27" i="31"/>
  <c r="ML42" i="31"/>
  <c r="MD42" i="31"/>
  <c r="MK42" i="31"/>
  <c r="MC42" i="31"/>
  <c r="MJ42" i="31"/>
  <c r="MB42" i="31"/>
  <c r="MH42" i="31"/>
  <c r="LZ42" i="31"/>
  <c r="MG42" i="31"/>
  <c r="LY42" i="31"/>
  <c r="MI42" i="31"/>
  <c r="MF42" i="31"/>
  <c r="ME42" i="31"/>
  <c r="MA42" i="31"/>
  <c r="LX42" i="31"/>
  <c r="LP19" i="31"/>
  <c r="CA18" i="31"/>
  <c r="EW18" i="31" s="1"/>
  <c r="LD20" i="31"/>
  <c r="LC20" i="31"/>
  <c r="LB20" i="31"/>
  <c r="LA20" i="31"/>
  <c r="KZ20" i="31"/>
  <c r="LG20" i="31"/>
  <c r="LF20" i="31"/>
  <c r="LE20" i="31"/>
  <c r="NX15" i="31"/>
  <c r="NW16" i="31"/>
  <c r="LD17" i="31"/>
  <c r="LD25" i="31" s="1"/>
  <c r="LF19" i="31"/>
  <c r="LD23" i="31"/>
  <c r="LC23" i="31"/>
  <c r="LA23" i="31"/>
  <c r="KZ23" i="31"/>
  <c r="LG23" i="31"/>
  <c r="LF23" i="31"/>
  <c r="LE23" i="31"/>
  <c r="LB23" i="31"/>
  <c r="MK44" i="31"/>
  <c r="MH44" i="31"/>
  <c r="MK48" i="31"/>
  <c r="MC48" i="31"/>
  <c r="MJ48" i="31"/>
  <c r="MB48" i="31"/>
  <c r="MI48" i="31"/>
  <c r="MA48" i="31"/>
  <c r="MG48" i="31"/>
  <c r="LY48" i="31"/>
  <c r="MF48" i="31"/>
  <c r="LX48" i="31"/>
  <c r="MD48" i="31"/>
  <c r="LZ48" i="31"/>
  <c r="ML48" i="31"/>
  <c r="MH48" i="31"/>
  <c r="ME48" i="31"/>
  <c r="MK53" i="30"/>
  <c r="MC53" i="30"/>
  <c r="MJ53" i="30"/>
  <c r="MB53" i="30"/>
  <c r="MI53" i="30"/>
  <c r="MA53" i="30"/>
  <c r="MH53" i="30"/>
  <c r="LZ53" i="30"/>
  <c r="MG53" i="30"/>
  <c r="LY53" i="30"/>
  <c r="MF53" i="30"/>
  <c r="LX53" i="30"/>
  <c r="ML53" i="30"/>
  <c r="ME53" i="30"/>
  <c r="MD53" i="30"/>
  <c r="LY18" i="30"/>
  <c r="LX18" i="30"/>
  <c r="ME18" i="30"/>
  <c r="MC18" i="30"/>
  <c r="MD18" i="30"/>
  <c r="MA18" i="30"/>
  <c r="LZ18" i="30"/>
  <c r="MB18" i="30"/>
  <c r="LB19" i="30"/>
  <c r="LA19" i="30"/>
  <c r="KZ19" i="30"/>
  <c r="LF19" i="30"/>
  <c r="LE19" i="30"/>
  <c r="LG19" i="30"/>
  <c r="LD19" i="30"/>
  <c r="LC19" i="30"/>
  <c r="KZ18" i="30"/>
  <c r="LG18" i="30"/>
  <c r="LF18" i="30"/>
  <c r="LD18" i="30"/>
  <c r="LE18" i="30"/>
  <c r="LB18" i="30"/>
  <c r="LC18" i="30"/>
  <c r="LA18" i="30"/>
  <c r="MF44" i="30"/>
  <c r="LX44" i="30"/>
  <c r="ME44" i="30"/>
  <c r="MJ44" i="30"/>
  <c r="MB44" i="30"/>
  <c r="MA44" i="30"/>
  <c r="ML44" i="30"/>
  <c r="LZ44" i="30"/>
  <c r="MK44" i="30"/>
  <c r="LY44" i="30"/>
  <c r="MI44" i="30"/>
  <c r="MH44" i="30"/>
  <c r="MG44" i="30"/>
  <c r="MD44" i="30"/>
  <c r="MC44" i="30"/>
  <c r="KU53" i="30"/>
  <c r="KU52" i="30"/>
  <c r="KU51" i="30"/>
  <c r="KU50" i="30"/>
  <c r="KU46" i="30"/>
  <c r="KU49" i="30"/>
  <c r="KU45" i="30"/>
  <c r="KU54" i="30"/>
  <c r="KU48" i="30"/>
  <c r="KU47" i="30"/>
  <c r="KU43" i="30"/>
  <c r="KU42" i="30"/>
  <c r="KU40" i="30"/>
  <c r="KU41" i="30"/>
  <c r="KU44" i="30"/>
  <c r="MQ22" i="30"/>
  <c r="MQ23" i="30"/>
  <c r="MQ19" i="30"/>
  <c r="MQ20" i="30"/>
  <c r="MQ21" i="30"/>
  <c r="MQ17" i="30"/>
  <c r="MQ18" i="30"/>
  <c r="NL16" i="30"/>
  <c r="MQ16" i="30"/>
  <c r="LG21" i="30"/>
  <c r="LF21" i="30"/>
  <c r="LE21" i="30"/>
  <c r="LD21" i="30"/>
  <c r="LC21" i="30"/>
  <c r="LB21" i="30"/>
  <c r="LA21" i="30"/>
  <c r="KZ21" i="30"/>
  <c r="LP18" i="30"/>
  <c r="CA17" i="30"/>
  <c r="EW17" i="30" s="1"/>
  <c r="LD15" i="30"/>
  <c r="LE14" i="30"/>
  <c r="MB14" i="30"/>
  <c r="MA15" i="30"/>
  <c r="MB23" i="30"/>
  <c r="MA23" i="30"/>
  <c r="LZ23" i="30"/>
  <c r="LY23" i="30"/>
  <c r="LX23" i="30"/>
  <c r="ME23" i="30"/>
  <c r="MD23" i="30"/>
  <c r="MC23" i="30"/>
  <c r="LA16" i="30"/>
  <c r="LA24" i="30" s="1"/>
  <c r="KZ16" i="30"/>
  <c r="LE16" i="30"/>
  <c r="LB16" i="30"/>
  <c r="LG16" i="30"/>
  <c r="LF16" i="30"/>
  <c r="LD16" i="30"/>
  <c r="LC16" i="30"/>
  <c r="LX21" i="30"/>
  <c r="ME21" i="30"/>
  <c r="MD21" i="30"/>
  <c r="MC21" i="30"/>
  <c r="MB21" i="30"/>
  <c r="MA21" i="30"/>
  <c r="LZ21" i="30"/>
  <c r="LY21" i="30"/>
  <c r="EU18" i="30"/>
  <c r="HQ18" i="30" s="1"/>
  <c r="OJ19" i="30"/>
  <c r="LY16" i="30"/>
  <c r="LX16" i="30"/>
  <c r="MC16" i="30"/>
  <c r="ME16" i="30"/>
  <c r="MD16" i="30"/>
  <c r="MB16" i="30"/>
  <c r="LZ16" i="30"/>
  <c r="LZ24" i="30" s="1"/>
  <c r="MA16" i="30"/>
  <c r="NZ23" i="30"/>
  <c r="NY23" i="30"/>
  <c r="NX23" i="30"/>
  <c r="NW23" i="30"/>
  <c r="NV23" i="30"/>
  <c r="NU23" i="30"/>
  <c r="OA23" i="30"/>
  <c r="NT23" i="30"/>
  <c r="NT20" i="30"/>
  <c r="OA20" i="30"/>
  <c r="NZ20" i="30"/>
  <c r="NY20" i="30"/>
  <c r="NX20" i="30"/>
  <c r="NW20" i="30"/>
  <c r="NV20" i="30"/>
  <c r="NU20" i="30"/>
  <c r="NY19" i="30"/>
  <c r="NX19" i="30"/>
  <c r="NW19" i="30"/>
  <c r="NU19" i="30"/>
  <c r="OA19" i="30"/>
  <c r="NZ19" i="30"/>
  <c r="NV19" i="30"/>
  <c r="NT19" i="30"/>
  <c r="ME17" i="30"/>
  <c r="MD17" i="30"/>
  <c r="MA17" i="30"/>
  <c r="MC17" i="30"/>
  <c r="MB17" i="30"/>
  <c r="LY17" i="30"/>
  <c r="LX17" i="30"/>
  <c r="LZ17" i="30"/>
  <c r="NB26" i="30"/>
  <c r="NA27" i="30"/>
  <c r="LZ22" i="30"/>
  <c r="LY22" i="30"/>
  <c r="LX22" i="30"/>
  <c r="ME22" i="30"/>
  <c r="MD22" i="30"/>
  <c r="MC22" i="30"/>
  <c r="MB22" i="30"/>
  <c r="MA22" i="30"/>
  <c r="MN19" i="30"/>
  <c r="CY18" i="30"/>
  <c r="FU18" i="30" s="1"/>
  <c r="NW18" i="30"/>
  <c r="NV18" i="30"/>
  <c r="NU18" i="30"/>
  <c r="OA18" i="30"/>
  <c r="NX18" i="30"/>
  <c r="NZ18" i="30"/>
  <c r="NY18" i="30"/>
  <c r="NT18" i="30"/>
  <c r="MG51" i="30"/>
  <c r="LY51" i="30"/>
  <c r="MF51" i="30"/>
  <c r="LX51" i="30"/>
  <c r="ME51" i="30"/>
  <c r="ML51" i="30"/>
  <c r="MD51" i="30"/>
  <c r="MK51" i="30"/>
  <c r="MC51" i="30"/>
  <c r="MJ51" i="30"/>
  <c r="MB51" i="30"/>
  <c r="MH51" i="30"/>
  <c r="MA51" i="30"/>
  <c r="LZ51" i="30"/>
  <c r="MI51" i="30"/>
  <c r="NV21" i="30"/>
  <c r="NU21" i="30"/>
  <c r="NT21" i="30"/>
  <c r="OA21" i="30"/>
  <c r="NZ21" i="30"/>
  <c r="NY21" i="30"/>
  <c r="NX21" i="30"/>
  <c r="NW21" i="30"/>
  <c r="NZ26" i="30"/>
  <c r="NY27" i="30"/>
  <c r="LC23" i="30"/>
  <c r="LB23" i="30"/>
  <c r="LA23" i="30"/>
  <c r="KZ23" i="30"/>
  <c r="LG23" i="30"/>
  <c r="LF23" i="30"/>
  <c r="LE23" i="30"/>
  <c r="LD23" i="30"/>
  <c r="MH50" i="30"/>
  <c r="LZ50" i="30"/>
  <c r="MF50" i="30"/>
  <c r="LX50" i="30"/>
  <c r="ME50" i="30"/>
  <c r="ML50" i="30"/>
  <c r="MD50" i="30"/>
  <c r="MC50" i="30"/>
  <c r="MB50" i="30"/>
  <c r="MA50" i="30"/>
  <c r="LY50" i="30"/>
  <c r="MK50" i="30"/>
  <c r="MJ50" i="30"/>
  <c r="MI50" i="30"/>
  <c r="MG50" i="30"/>
  <c r="MJ49" i="30"/>
  <c r="MB49" i="30"/>
  <c r="MG49" i="30"/>
  <c r="MK49" i="30"/>
  <c r="LZ49" i="30"/>
  <c r="MI49" i="30"/>
  <c r="LY49" i="30"/>
  <c r="MH49" i="30"/>
  <c r="LX49" i="30"/>
  <c r="MF49" i="30"/>
  <c r="ME49" i="30"/>
  <c r="MD49" i="30"/>
  <c r="MC49" i="30"/>
  <c r="ML49" i="30"/>
  <c r="MA49" i="30"/>
  <c r="MK43" i="30"/>
  <c r="MC43" i="30"/>
  <c r="MJ43" i="30"/>
  <c r="MB43" i="30"/>
  <c r="MI43" i="30"/>
  <c r="MA43" i="30"/>
  <c r="MH43" i="30"/>
  <c r="LZ43" i="30"/>
  <c r="MG43" i="30"/>
  <c r="LY43" i="30"/>
  <c r="MF43" i="30"/>
  <c r="LX43" i="30"/>
  <c r="ME43" i="30"/>
  <c r="MD43" i="30"/>
  <c r="ML43" i="30"/>
  <c r="NX22" i="30"/>
  <c r="NW22" i="30"/>
  <c r="NV22" i="30"/>
  <c r="NU22" i="30"/>
  <c r="NT22" i="30"/>
  <c r="OA22" i="30"/>
  <c r="NZ22" i="30"/>
  <c r="NY22" i="30"/>
  <c r="MI54" i="30"/>
  <c r="MA54" i="30"/>
  <c r="MH54" i="30"/>
  <c r="LZ54" i="30"/>
  <c r="MG54" i="30"/>
  <c r="LY54" i="30"/>
  <c r="MF54" i="30"/>
  <c r="LX54" i="30"/>
  <c r="ME54" i="30"/>
  <c r="ML54" i="30"/>
  <c r="MD54" i="30"/>
  <c r="MK54" i="30"/>
  <c r="MJ54" i="30"/>
  <c r="MC54" i="30"/>
  <c r="MB54" i="30"/>
  <c r="LF27" i="30"/>
  <c r="LG26" i="30"/>
  <c r="ME52" i="30"/>
  <c r="ML52" i="30"/>
  <c r="MD52" i="30"/>
  <c r="MK52" i="30"/>
  <c r="MC52" i="30"/>
  <c r="MJ52" i="30"/>
  <c r="MB52" i="30"/>
  <c r="MI52" i="30"/>
  <c r="MA52" i="30"/>
  <c r="MH52" i="30"/>
  <c r="LZ52" i="30"/>
  <c r="MG52" i="30"/>
  <c r="MF52" i="30"/>
  <c r="LY52" i="30"/>
  <c r="LX52" i="30"/>
  <c r="NX15" i="30"/>
  <c r="NY14" i="30"/>
  <c r="MJ47" i="30"/>
  <c r="MB47" i="30"/>
  <c r="MI47" i="30"/>
  <c r="MA47" i="30"/>
  <c r="MH47" i="30"/>
  <c r="LZ47" i="30"/>
  <c r="MG47" i="30"/>
  <c r="LY47" i="30"/>
  <c r="MF47" i="30"/>
  <c r="LX47" i="30"/>
  <c r="ME47" i="30"/>
  <c r="ML47" i="30"/>
  <c r="MD47" i="30"/>
  <c r="MK47" i="30"/>
  <c r="MC47" i="30"/>
  <c r="MF45" i="30"/>
  <c r="LX45" i="30"/>
  <c r="ML45" i="30"/>
  <c r="MD45" i="30"/>
  <c r="MK45" i="30"/>
  <c r="MC45" i="30"/>
  <c r="MH45" i="30"/>
  <c r="LZ45" i="30"/>
  <c r="MJ45" i="30"/>
  <c r="MI45" i="30"/>
  <c r="MG45" i="30"/>
  <c r="ME45" i="30"/>
  <c r="MB45" i="30"/>
  <c r="MA45" i="30"/>
  <c r="LY45" i="30"/>
  <c r="LE20" i="30"/>
  <c r="LD20" i="30"/>
  <c r="LC20" i="30"/>
  <c r="LB20" i="30"/>
  <c r="LA20" i="30"/>
  <c r="KZ20" i="30"/>
  <c r="LG20" i="30"/>
  <c r="LF20" i="30"/>
  <c r="MQ51" i="30"/>
  <c r="MQ54" i="30"/>
  <c r="MQ53" i="30"/>
  <c r="MQ49" i="30"/>
  <c r="MQ52" i="30"/>
  <c r="MQ50" i="30"/>
  <c r="MQ48" i="30"/>
  <c r="MQ47" i="30"/>
  <c r="MQ46" i="30"/>
  <c r="MQ41" i="30"/>
  <c r="MQ43" i="30"/>
  <c r="MQ40" i="30"/>
  <c r="MQ45" i="30"/>
  <c r="MQ42" i="30"/>
  <c r="NL40" i="30"/>
  <c r="MQ44" i="30"/>
  <c r="MD20" i="30"/>
  <c r="MC20" i="30"/>
  <c r="MB20" i="30"/>
  <c r="MA20" i="30"/>
  <c r="LZ20" i="30"/>
  <c r="LY20" i="30"/>
  <c r="ME20" i="30"/>
  <c r="LX20" i="30"/>
  <c r="ME40" i="30"/>
  <c r="ML40" i="30"/>
  <c r="MD40" i="30"/>
  <c r="MD55" i="30" s="1"/>
  <c r="MK40" i="30"/>
  <c r="MC40" i="30"/>
  <c r="MJ40" i="30"/>
  <c r="MB40" i="30"/>
  <c r="MI40" i="30"/>
  <c r="MA40" i="30"/>
  <c r="MH40" i="30"/>
  <c r="LZ40" i="30"/>
  <c r="LZ55" i="30" s="1"/>
  <c r="MG40" i="30"/>
  <c r="LY40" i="30"/>
  <c r="LX40" i="30"/>
  <c r="MF40" i="30"/>
  <c r="LF17" i="30"/>
  <c r="LE17" i="30"/>
  <c r="LB17" i="30"/>
  <c r="KZ17" i="30"/>
  <c r="LG17" i="30"/>
  <c r="LD17" i="30"/>
  <c r="LC17" i="30"/>
  <c r="LA17" i="30"/>
  <c r="ME42" i="30"/>
  <c r="ML42" i="30"/>
  <c r="MD42" i="30"/>
  <c r="MK42" i="30"/>
  <c r="MC42" i="30"/>
  <c r="MJ42" i="30"/>
  <c r="MB42" i="30"/>
  <c r="MI42" i="30"/>
  <c r="MA42" i="30"/>
  <c r="MH42" i="30"/>
  <c r="LZ42" i="30"/>
  <c r="MG42" i="30"/>
  <c r="LY42" i="30"/>
  <c r="MF42" i="30"/>
  <c r="LX42" i="30"/>
  <c r="LA22" i="30"/>
  <c r="KZ22" i="30"/>
  <c r="LG22" i="30"/>
  <c r="LF22" i="30"/>
  <c r="LE22" i="30"/>
  <c r="LD22" i="30"/>
  <c r="LC22" i="30"/>
  <c r="LB22" i="30"/>
  <c r="MG41" i="30"/>
  <c r="LY41" i="30"/>
  <c r="MF41" i="30"/>
  <c r="LX41" i="30"/>
  <c r="ME41" i="30"/>
  <c r="ML41" i="30"/>
  <c r="MD41" i="30"/>
  <c r="MK41" i="30"/>
  <c r="MC41" i="30"/>
  <c r="MJ41" i="30"/>
  <c r="MB41" i="30"/>
  <c r="MI41" i="30"/>
  <c r="MA41" i="30"/>
  <c r="MH41" i="30"/>
  <c r="LZ41" i="30"/>
  <c r="MA19" i="30"/>
  <c r="LZ19" i="30"/>
  <c r="LY19" i="30"/>
  <c r="ME19" i="30"/>
  <c r="MD19" i="30"/>
  <c r="MB19" i="30"/>
  <c r="LX19" i="30"/>
  <c r="MC19" i="30"/>
  <c r="NU17" i="30"/>
  <c r="NT17" i="30"/>
  <c r="OA17" i="30"/>
  <c r="NY17" i="30"/>
  <c r="NZ17" i="30"/>
  <c r="NX17" i="30"/>
  <c r="NW17" i="30"/>
  <c r="NV17" i="30"/>
  <c r="OA16" i="30"/>
  <c r="NZ16" i="30"/>
  <c r="NU16" i="30"/>
  <c r="NU24" i="30" s="1"/>
  <c r="NT16" i="30"/>
  <c r="NY16" i="30"/>
  <c r="NY24" i="30" s="1"/>
  <c r="NX16" i="30"/>
  <c r="NX24" i="30" s="1"/>
  <c r="NW16" i="30"/>
  <c r="NW24" i="30" s="1"/>
  <c r="NV16" i="30"/>
  <c r="MZ14" i="30"/>
  <c r="MY15" i="30"/>
  <c r="ML48" i="30"/>
  <c r="MD48" i="30"/>
  <c r="MI48" i="30"/>
  <c r="LZ48" i="30"/>
  <c r="MH48" i="30"/>
  <c r="LY48" i="30"/>
  <c r="MG48" i="30"/>
  <c r="LX48" i="30"/>
  <c r="MF48" i="30"/>
  <c r="ME48" i="30"/>
  <c r="MC48" i="30"/>
  <c r="MK48" i="30"/>
  <c r="MB48" i="30"/>
  <c r="MJ48" i="30"/>
  <c r="MA48" i="30"/>
  <c r="LW55" i="30"/>
  <c r="MC27" i="30"/>
  <c r="MD26" i="30"/>
  <c r="ML46" i="30"/>
  <c r="MD46" i="30"/>
  <c r="MK46" i="30"/>
  <c r="MC46" i="30"/>
  <c r="MJ46" i="30"/>
  <c r="MB46" i="30"/>
  <c r="MI46" i="30"/>
  <c r="MA46" i="30"/>
  <c r="MG46" i="30"/>
  <c r="LY46" i="30"/>
  <c r="MF46" i="30"/>
  <c r="LX46" i="30"/>
  <c r="MH46" i="30"/>
  <c r="ME46" i="30"/>
  <c r="LZ46" i="30"/>
  <c r="NO52" i="30"/>
  <c r="NO51" i="30"/>
  <c r="NO54" i="30"/>
  <c r="NO50" i="30"/>
  <c r="NO45" i="30"/>
  <c r="NO44" i="30"/>
  <c r="NO49" i="30"/>
  <c r="NO53" i="30"/>
  <c r="NO47" i="30"/>
  <c r="NO42" i="30"/>
  <c r="OJ40" i="30"/>
  <c r="NO41" i="30"/>
  <c r="NO48" i="30"/>
  <c r="NO40" i="30"/>
  <c r="NO43" i="30"/>
  <c r="NO46" i="30"/>
  <c r="IR43" i="28"/>
  <c r="HK15" i="28"/>
  <c r="HJ15" i="28"/>
  <c r="HI15" i="28"/>
  <c r="HH15" i="28"/>
  <c r="HO15" i="28"/>
  <c r="HN15" i="28"/>
  <c r="HM15" i="28"/>
  <c r="HL15" i="28"/>
  <c r="HN16" i="28"/>
  <c r="HO14" i="28"/>
  <c r="HM16" i="28"/>
  <c r="HN14" i="28"/>
  <c r="HL16" i="28"/>
  <c r="HM14" i="28"/>
  <c r="HK16" i="28"/>
  <c r="HL14" i="28"/>
  <c r="HJ16" i="28"/>
  <c r="HK14" i="28"/>
  <c r="HI16" i="28"/>
  <c r="HJ14" i="28"/>
  <c r="HH14" i="28"/>
  <c r="HH16" i="28"/>
  <c r="HI14" i="28"/>
  <c r="HI22" i="28" s="1"/>
  <c r="HO16" i="28"/>
  <c r="HC52" i="28"/>
  <c r="HC48" i="28"/>
  <c r="HC51" i="28"/>
  <c r="HC47" i="28"/>
  <c r="HC50" i="28"/>
  <c r="HC46" i="28"/>
  <c r="HC49" i="28"/>
  <c r="HC45" i="28"/>
  <c r="HC41" i="28"/>
  <c r="HC38" i="28"/>
  <c r="HC40" i="28"/>
  <c r="HC44" i="28"/>
  <c r="HC43" i="28"/>
  <c r="HC39" i="28"/>
  <c r="HX38" i="28"/>
  <c r="HC42" i="28"/>
  <c r="HJ21" i="28"/>
  <c r="IO44" i="28"/>
  <c r="IL44" i="28"/>
  <c r="HJ19" i="28"/>
  <c r="HL18" i="28"/>
  <c r="HK18" i="28"/>
  <c r="HJ18" i="28"/>
  <c r="HI18" i="28"/>
  <c r="HH18" i="28"/>
  <c r="HO18" i="28"/>
  <c r="HN18" i="28"/>
  <c r="HM18" i="28"/>
  <c r="IR39" i="28"/>
  <c r="IG39" i="28"/>
  <c r="IQ49" i="28"/>
  <c r="II49" i="28"/>
  <c r="IP49" i="28"/>
  <c r="IH49" i="28"/>
  <c r="IO49" i="28"/>
  <c r="IG49" i="28"/>
  <c r="IN49" i="28"/>
  <c r="IF49" i="28"/>
  <c r="IM49" i="28"/>
  <c r="IT49" i="28"/>
  <c r="IL49" i="28"/>
  <c r="IS49" i="28"/>
  <c r="IK49" i="28"/>
  <c r="IR49" i="28"/>
  <c r="IJ49" i="28"/>
  <c r="IK43" i="28"/>
  <c r="IO43" i="28"/>
  <c r="IJ39" i="28"/>
  <c r="IN39" i="28"/>
  <c r="IG43" i="28"/>
  <c r="HG22" i="28"/>
  <c r="HL20" i="28"/>
  <c r="HJ20" i="28"/>
  <c r="HH20" i="28"/>
  <c r="HO20" i="28"/>
  <c r="HN20" i="28"/>
  <c r="HM20" i="28"/>
  <c r="HK20" i="28"/>
  <c r="HI20" i="28"/>
  <c r="IY50" i="28"/>
  <c r="IY46" i="28"/>
  <c r="IY49" i="28"/>
  <c r="IY52" i="28"/>
  <c r="IY48" i="28"/>
  <c r="IY51" i="28"/>
  <c r="IY47" i="28"/>
  <c r="IY43" i="28"/>
  <c r="IY39" i="28"/>
  <c r="IY42" i="28"/>
  <c r="IY38" i="28"/>
  <c r="IY41" i="28"/>
  <c r="IY44" i="28"/>
  <c r="IY40" i="28"/>
  <c r="JT38" i="28"/>
  <c r="IY45" i="28"/>
  <c r="HK21" i="28"/>
  <c r="IF44" i="28"/>
  <c r="IH44" i="28"/>
  <c r="HK19" i="28"/>
  <c r="IO46" i="28"/>
  <c r="IG46" i="28"/>
  <c r="IN46" i="28"/>
  <c r="IF46" i="28"/>
  <c r="IM46" i="28"/>
  <c r="IT46" i="28"/>
  <c r="IL46" i="28"/>
  <c r="IS46" i="28"/>
  <c r="IK46" i="28"/>
  <c r="IR46" i="28"/>
  <c r="IJ46" i="28"/>
  <c r="IQ46" i="28"/>
  <c r="II46" i="28"/>
  <c r="IP46" i="28"/>
  <c r="IH46" i="28"/>
  <c r="IK39" i="28"/>
  <c r="IO39" i="28"/>
  <c r="IS43" i="28"/>
  <c r="IH43" i="28"/>
  <c r="IM47" i="28"/>
  <c r="IT47" i="28"/>
  <c r="IL47" i="28"/>
  <c r="IS47" i="28"/>
  <c r="IK47" i="28"/>
  <c r="IR47" i="28"/>
  <c r="IJ47" i="28"/>
  <c r="IQ47" i="28"/>
  <c r="II47" i="28"/>
  <c r="IP47" i="28"/>
  <c r="IH47" i="28"/>
  <c r="IO47" i="28"/>
  <c r="IG47" i="28"/>
  <c r="IN47" i="28"/>
  <c r="IF47" i="28"/>
  <c r="IQ44" i="28"/>
  <c r="IS39" i="28"/>
  <c r="IP43" i="28"/>
  <c r="IV40" i="28"/>
  <c r="CA39" i="28"/>
  <c r="DY39" i="28" s="1"/>
  <c r="IA20" i="28"/>
  <c r="IA21" i="28"/>
  <c r="IA14" i="28"/>
  <c r="IA15" i="28"/>
  <c r="IA18" i="28"/>
  <c r="IV14" i="28"/>
  <c r="IA16" i="28"/>
  <c r="IA19" i="28"/>
  <c r="IA17" i="28"/>
  <c r="HO21" i="28"/>
  <c r="IG44" i="28"/>
  <c r="IJ44" i="28"/>
  <c r="HL19" i="28"/>
  <c r="IJ25" i="28"/>
  <c r="IK24" i="28"/>
  <c r="IL39" i="28"/>
  <c r="IP39" i="28"/>
  <c r="IS52" i="28"/>
  <c r="IK52" i="28"/>
  <c r="IR52" i="28"/>
  <c r="IJ52" i="28"/>
  <c r="IQ52" i="28"/>
  <c r="II52" i="28"/>
  <c r="IP52" i="28"/>
  <c r="IH52" i="28"/>
  <c r="IO52" i="28"/>
  <c r="IG52" i="28"/>
  <c r="IN52" i="28"/>
  <c r="IF52" i="28"/>
  <c r="IM52" i="28"/>
  <c r="IT52" i="28"/>
  <c r="IL52" i="28"/>
  <c r="IT43" i="28"/>
  <c r="IS48" i="28"/>
  <c r="IK48" i="28"/>
  <c r="IR48" i="28"/>
  <c r="IJ48" i="28"/>
  <c r="IQ48" i="28"/>
  <c r="II48" i="28"/>
  <c r="IP48" i="28"/>
  <c r="IH48" i="28"/>
  <c r="IO48" i="28"/>
  <c r="IG48" i="28"/>
  <c r="IN48" i="28"/>
  <c r="IF48" i="28"/>
  <c r="IM48" i="28"/>
  <c r="IT48" i="28"/>
  <c r="IL48" i="28"/>
  <c r="IL43" i="28"/>
  <c r="HI17" i="28"/>
  <c r="HH17" i="28"/>
  <c r="HO17" i="28"/>
  <c r="HN17" i="28"/>
  <c r="HM17" i="28"/>
  <c r="HL17" i="28"/>
  <c r="HK17" i="28"/>
  <c r="HJ17" i="28"/>
  <c r="HN21" i="28"/>
  <c r="JH25" i="28"/>
  <c r="JI24" i="28"/>
  <c r="IS44" i="28"/>
  <c r="IR44" i="28"/>
  <c r="HM19" i="28"/>
  <c r="IT39" i="28"/>
  <c r="IQ43" i="28"/>
  <c r="IM43" i="28"/>
  <c r="IT41" i="28"/>
  <c r="IL41" i="28"/>
  <c r="IS41" i="28"/>
  <c r="IK41" i="28"/>
  <c r="IR41" i="28"/>
  <c r="IJ41" i="28"/>
  <c r="IQ41" i="28"/>
  <c r="II41" i="28"/>
  <c r="IP41" i="28"/>
  <c r="IH41" i="28"/>
  <c r="IO41" i="28"/>
  <c r="IG41" i="28"/>
  <c r="IN41" i="28"/>
  <c r="IF41" i="28"/>
  <c r="IM41" i="28"/>
  <c r="BC15" i="28"/>
  <c r="DA15" i="28" s="1"/>
  <c r="HX16" i="28"/>
  <c r="IM51" i="28"/>
  <c r="IT51" i="28"/>
  <c r="IL51" i="28"/>
  <c r="IS51" i="28"/>
  <c r="IK51" i="28"/>
  <c r="IR51" i="28"/>
  <c r="IJ51" i="28"/>
  <c r="IQ51" i="28"/>
  <c r="II51" i="28"/>
  <c r="IP51" i="28"/>
  <c r="IH51" i="28"/>
  <c r="IO51" i="28"/>
  <c r="IG51" i="28"/>
  <c r="IN51" i="28"/>
  <c r="IF51" i="28"/>
  <c r="JH13" i="28"/>
  <c r="JI12" i="28"/>
  <c r="IP44" i="28"/>
  <c r="IR42" i="28"/>
  <c r="IJ42" i="28"/>
  <c r="IQ42" i="28"/>
  <c r="II42" i="28"/>
  <c r="IP42" i="28"/>
  <c r="IH42" i="28"/>
  <c r="IO42" i="28"/>
  <c r="IG42" i="28"/>
  <c r="IN42" i="28"/>
  <c r="IF42" i="28"/>
  <c r="IM42" i="28"/>
  <c r="IT42" i="28"/>
  <c r="IL42" i="28"/>
  <c r="IS42" i="28"/>
  <c r="IK42" i="28"/>
  <c r="IN40" i="28"/>
  <c r="IF40" i="28"/>
  <c r="IM40" i="28"/>
  <c r="IT40" i="28"/>
  <c r="IL40" i="28"/>
  <c r="IS40" i="28"/>
  <c r="IK40" i="28"/>
  <c r="IR40" i="28"/>
  <c r="IJ40" i="28"/>
  <c r="IQ40" i="28"/>
  <c r="II40" i="28"/>
  <c r="IP40" i="28"/>
  <c r="IH40" i="28"/>
  <c r="IG40" i="28"/>
  <c r="IO40" i="28"/>
  <c r="IY19" i="28"/>
  <c r="IY17" i="28"/>
  <c r="IY14" i="28"/>
  <c r="IY20" i="28"/>
  <c r="IY15" i="28"/>
  <c r="JT14" i="28"/>
  <c r="IY18" i="28"/>
  <c r="IY16" i="28"/>
  <c r="IY21" i="28"/>
  <c r="HH21" i="28"/>
  <c r="II44" i="28"/>
  <c r="IO50" i="28"/>
  <c r="IG50" i="28"/>
  <c r="IN50" i="28"/>
  <c r="IF50" i="28"/>
  <c r="IM50" i="28"/>
  <c r="IT50" i="28"/>
  <c r="IL50" i="28"/>
  <c r="IS50" i="28"/>
  <c r="IK50" i="28"/>
  <c r="IR50" i="28"/>
  <c r="IJ50" i="28"/>
  <c r="IQ50" i="28"/>
  <c r="II50" i="28"/>
  <c r="IH50" i="28"/>
  <c r="IP50" i="28"/>
  <c r="HO19" i="28"/>
  <c r="II39" i="28"/>
  <c r="IM39" i="28"/>
  <c r="HN24" i="28"/>
  <c r="HM25" i="28"/>
  <c r="II43" i="28"/>
  <c r="IQ45" i="28"/>
  <c r="II45" i="28"/>
  <c r="IP45" i="28"/>
  <c r="IH45" i="28"/>
  <c r="IN45" i="28"/>
  <c r="IF45" i="28"/>
  <c r="IM45" i="28"/>
  <c r="IG45" i="28"/>
  <c r="IT45" i="28"/>
  <c r="IS45" i="28"/>
  <c r="IR45" i="28"/>
  <c r="IO45" i="28"/>
  <c r="IL45" i="28"/>
  <c r="IK45" i="28"/>
  <c r="IJ45" i="28"/>
  <c r="IM38" i="28"/>
  <c r="IM53" i="28" s="1"/>
  <c r="IT38" i="28"/>
  <c r="IT53" i="28" s="1"/>
  <c r="IL38" i="28"/>
  <c r="IL53" i="28" s="1"/>
  <c r="IS38" i="28"/>
  <c r="IS53" i="28" s="1"/>
  <c r="IK38" i="28"/>
  <c r="IK53" i="28" s="1"/>
  <c r="IR38" i="28"/>
  <c r="IR53" i="28" s="1"/>
  <c r="IJ38" i="28"/>
  <c r="IJ53" i="28" s="1"/>
  <c r="IQ38" i="28"/>
  <c r="IQ53" i="28" s="1"/>
  <c r="II38" i="28"/>
  <c r="II53" i="28" s="1"/>
  <c r="IP38" i="28"/>
  <c r="IP53" i="28" s="1"/>
  <c r="IH38" i="28"/>
  <c r="IH53" i="28" s="1"/>
  <c r="IO38" i="28"/>
  <c r="IO53" i="28" s="1"/>
  <c r="IG38" i="28"/>
  <c r="IG53" i="28" s="1"/>
  <c r="IN38" i="28"/>
  <c r="IN53" i="28" s="1"/>
  <c r="IF38" i="28"/>
  <c r="IF53" i="28" s="1"/>
  <c r="IJ43" i="28"/>
  <c r="IN43" i="28"/>
  <c r="LA15" i="29"/>
  <c r="LB15" i="29"/>
  <c r="KZ15" i="29"/>
  <c r="LC15" i="29"/>
  <c r="LG15" i="29"/>
  <c r="LF15" i="29"/>
  <c r="LE15" i="29"/>
  <c r="LD15" i="29"/>
  <c r="ML42" i="29"/>
  <c r="MD42" i="29"/>
  <c r="MK42" i="29"/>
  <c r="MC42" i="29"/>
  <c r="MJ42" i="29"/>
  <c r="MB42" i="29"/>
  <c r="MI42" i="29"/>
  <c r="MA42" i="29"/>
  <c r="MH42" i="29"/>
  <c r="LZ42" i="29"/>
  <c r="MG42" i="29"/>
  <c r="LY42" i="29"/>
  <c r="MF42" i="29"/>
  <c r="ME42" i="29"/>
  <c r="LX42" i="29"/>
  <c r="LD25" i="29"/>
  <c r="LC26" i="29"/>
  <c r="NY26" i="29"/>
  <c r="NZ25" i="29"/>
  <c r="LF21" i="29"/>
  <c r="KZ21" i="29"/>
  <c r="LB21" i="29"/>
  <c r="LG21" i="29"/>
  <c r="LA21" i="29"/>
  <c r="LE21" i="29"/>
  <c r="LD21" i="29"/>
  <c r="LC21" i="29"/>
  <c r="NO51" i="29"/>
  <c r="NO53" i="29"/>
  <c r="NO49" i="29"/>
  <c r="NO50" i="29"/>
  <c r="NO52" i="29"/>
  <c r="NO46" i="29"/>
  <c r="NO47" i="29"/>
  <c r="NO45" i="29"/>
  <c r="NO48" i="29"/>
  <c r="NO41" i="29"/>
  <c r="OJ39" i="29"/>
  <c r="NO44" i="29"/>
  <c r="NO40" i="29"/>
  <c r="NO43" i="29"/>
  <c r="NO42" i="29"/>
  <c r="NO39" i="29"/>
  <c r="MB25" i="29"/>
  <c r="MA26" i="29"/>
  <c r="MI45" i="29"/>
  <c r="MA45" i="29"/>
  <c r="MH45" i="29"/>
  <c r="LZ45" i="29"/>
  <c r="MG45" i="29"/>
  <c r="LY45" i="29"/>
  <c r="MF45" i="29"/>
  <c r="LX45" i="29"/>
  <c r="ME45" i="29"/>
  <c r="ML45" i="29"/>
  <c r="MD45" i="29"/>
  <c r="MK45" i="29"/>
  <c r="MJ45" i="29"/>
  <c r="MC45" i="29"/>
  <c r="MB45" i="29"/>
  <c r="MR19" i="29"/>
  <c r="MT19" i="29" s="1"/>
  <c r="MU19" i="29"/>
  <c r="MI46" i="29"/>
  <c r="ME46" i="29"/>
  <c r="KZ19" i="29"/>
  <c r="NA13" i="29"/>
  <c r="MZ14" i="29"/>
  <c r="MJ48" i="29"/>
  <c r="MB48" i="29"/>
  <c r="MG48" i="29"/>
  <c r="LY48" i="29"/>
  <c r="MF48" i="29"/>
  <c r="LX48" i="29"/>
  <c r="MI48" i="29"/>
  <c r="MH48" i="29"/>
  <c r="ME48" i="29"/>
  <c r="MD48" i="29"/>
  <c r="MC48" i="29"/>
  <c r="MA48" i="29"/>
  <c r="ML48" i="29"/>
  <c r="LZ48" i="29"/>
  <c r="MK48" i="29"/>
  <c r="LG18" i="29"/>
  <c r="LF18" i="29"/>
  <c r="NZ13" i="29"/>
  <c r="NY14" i="29"/>
  <c r="LF16" i="29"/>
  <c r="LE16" i="29"/>
  <c r="LD16" i="29"/>
  <c r="LC16" i="29"/>
  <c r="LB16" i="29"/>
  <c r="KZ16" i="29"/>
  <c r="LG16" i="29"/>
  <c r="LA16" i="29"/>
  <c r="NL16" i="29"/>
  <c r="DW15" i="29"/>
  <c r="GS15" i="29" s="1"/>
  <c r="ME51" i="29"/>
  <c r="ML51" i="29"/>
  <c r="MD51" i="29"/>
  <c r="MI51" i="29"/>
  <c r="MA51" i="29"/>
  <c r="MH51" i="29"/>
  <c r="LZ51" i="29"/>
  <c r="LY51" i="29"/>
  <c r="LX51" i="29"/>
  <c r="MK51" i="29"/>
  <c r="MJ51" i="29"/>
  <c r="MG51" i="29"/>
  <c r="MF51" i="29"/>
  <c r="MC51" i="29"/>
  <c r="MB51" i="29"/>
  <c r="LF19" i="29"/>
  <c r="KY23" i="29"/>
  <c r="LD18" i="29"/>
  <c r="LZ22" i="29"/>
  <c r="LY22" i="29"/>
  <c r="LX22" i="29"/>
  <c r="ME22" i="29"/>
  <c r="MD22" i="29"/>
  <c r="MC22" i="29"/>
  <c r="MB22" i="29"/>
  <c r="MA22" i="29"/>
  <c r="MU17" i="29"/>
  <c r="MR17" i="29"/>
  <c r="MT17" i="29" s="1"/>
  <c r="LZ46" i="29"/>
  <c r="LX46" i="29"/>
  <c r="LA19" i="29"/>
  <c r="LF20" i="29"/>
  <c r="LE20" i="29"/>
  <c r="LD20" i="29"/>
  <c r="LC20" i="29"/>
  <c r="KZ20" i="29"/>
  <c r="LB20" i="29"/>
  <c r="LA20" i="29"/>
  <c r="LG20" i="29"/>
  <c r="MJ43" i="29"/>
  <c r="MB43" i="29"/>
  <c r="MI43" i="29"/>
  <c r="MA43" i="29"/>
  <c r="MH43" i="29"/>
  <c r="LZ43" i="29"/>
  <c r="MG43" i="29"/>
  <c r="LY43" i="29"/>
  <c r="MF43" i="29"/>
  <c r="LX43" i="29"/>
  <c r="ME43" i="29"/>
  <c r="ML43" i="29"/>
  <c r="MK43" i="29"/>
  <c r="MD43" i="29"/>
  <c r="MC43" i="29"/>
  <c r="LY15" i="29"/>
  <c r="LY23" i="29" s="1"/>
  <c r="MA15" i="29"/>
  <c r="MA23" i="29" s="1"/>
  <c r="LX15" i="29"/>
  <c r="LX23" i="29" s="1"/>
  <c r="ME15" i="29"/>
  <c r="ME23" i="29" s="1"/>
  <c r="MD15" i="29"/>
  <c r="MD23" i="29" s="1"/>
  <c r="MC15" i="29"/>
  <c r="MC23" i="29" s="1"/>
  <c r="MB15" i="29"/>
  <c r="MB23" i="29" s="1"/>
  <c r="LZ15" i="29"/>
  <c r="LZ23" i="29" s="1"/>
  <c r="LC18" i="29"/>
  <c r="MZ26" i="29"/>
  <c r="NA25" i="29"/>
  <c r="ME20" i="29"/>
  <c r="LX20" i="29"/>
  <c r="MD20" i="29"/>
  <c r="MC20" i="29"/>
  <c r="MB20" i="29"/>
  <c r="MA20" i="29"/>
  <c r="LY20" i="29"/>
  <c r="LZ20" i="29"/>
  <c r="MF41" i="29"/>
  <c r="LX41" i="29"/>
  <c r="ME41" i="29"/>
  <c r="ML41" i="29"/>
  <c r="MD41" i="29"/>
  <c r="MK41" i="29"/>
  <c r="MC41" i="29"/>
  <c r="MJ41" i="29"/>
  <c r="MB41" i="29"/>
  <c r="MI41" i="29"/>
  <c r="MA41" i="29"/>
  <c r="LY41" i="29"/>
  <c r="MH41" i="29"/>
  <c r="MG41" i="29"/>
  <c r="LZ41" i="29"/>
  <c r="LE19" i="29"/>
  <c r="CA18" i="29"/>
  <c r="EW18" i="29" s="1"/>
  <c r="LP19" i="29"/>
  <c r="MR18" i="29"/>
  <c r="MT18" i="29" s="1"/>
  <c r="MU18" i="29"/>
  <c r="MJ46" i="29"/>
  <c r="LY46" i="29"/>
  <c r="LB19" i="29"/>
  <c r="LX17" i="29"/>
  <c r="LA22" i="29"/>
  <c r="KZ22" i="29"/>
  <c r="LG22" i="29"/>
  <c r="LF22" i="29"/>
  <c r="LE22" i="29"/>
  <c r="LC22" i="29"/>
  <c r="LD22" i="29"/>
  <c r="LB22" i="29"/>
  <c r="KZ17" i="29"/>
  <c r="LG17" i="29"/>
  <c r="LF17" i="29"/>
  <c r="LA17" i="29"/>
  <c r="LE17" i="29"/>
  <c r="LD17" i="29"/>
  <c r="LB17" i="29"/>
  <c r="LC17" i="29"/>
  <c r="LA18" i="29"/>
  <c r="MQ50" i="29"/>
  <c r="MQ53" i="29"/>
  <c r="MQ52" i="29"/>
  <c r="MQ48" i="29"/>
  <c r="MQ51" i="29"/>
  <c r="MQ47" i="29"/>
  <c r="MQ46" i="29"/>
  <c r="MQ45" i="29"/>
  <c r="MQ49" i="29"/>
  <c r="MQ44" i="29"/>
  <c r="NL39" i="29"/>
  <c r="MQ40" i="29"/>
  <c r="MQ43" i="29"/>
  <c r="MQ42" i="29"/>
  <c r="MQ39" i="29"/>
  <c r="MQ41" i="29"/>
  <c r="MI53" i="29"/>
  <c r="MA53" i="29"/>
  <c r="MH53" i="29"/>
  <c r="LZ53" i="29"/>
  <c r="MG53" i="29"/>
  <c r="LY53" i="29"/>
  <c r="ME53" i="29"/>
  <c r="ML53" i="29"/>
  <c r="MD53" i="29"/>
  <c r="MC53" i="29"/>
  <c r="MB53" i="29"/>
  <c r="LX53" i="29"/>
  <c r="MK53" i="29"/>
  <c r="MJ53" i="29"/>
  <c r="MF53" i="29"/>
  <c r="ME16" i="29"/>
  <c r="LX16" i="29"/>
  <c r="MD16" i="29"/>
  <c r="MC16" i="29"/>
  <c r="MB16" i="29"/>
  <c r="MA16" i="29"/>
  <c r="LZ16" i="29"/>
  <c r="LY16" i="29"/>
  <c r="MH49" i="29"/>
  <c r="LZ49" i="29"/>
  <c r="ME49" i="29"/>
  <c r="ML49" i="29"/>
  <c r="MD49" i="29"/>
  <c r="MI49" i="29"/>
  <c r="MG49" i="29"/>
  <c r="MF49" i="29"/>
  <c r="MC49" i="29"/>
  <c r="MB49" i="29"/>
  <c r="MA49" i="29"/>
  <c r="MK49" i="29"/>
  <c r="LY49" i="29"/>
  <c r="MJ49" i="29"/>
  <c r="LX49" i="29"/>
  <c r="ML47" i="29"/>
  <c r="MD47" i="29"/>
  <c r="MF47" i="29"/>
  <c r="ME47" i="29"/>
  <c r="MC47" i="29"/>
  <c r="MK47" i="29"/>
  <c r="MB47" i="29"/>
  <c r="MJ47" i="29"/>
  <c r="MA47" i="29"/>
  <c r="MI47" i="29"/>
  <c r="LZ47" i="29"/>
  <c r="MH47" i="29"/>
  <c r="LY47" i="29"/>
  <c r="MG47" i="29"/>
  <c r="LX47" i="29"/>
  <c r="KZ18" i="29"/>
  <c r="MC19" i="29"/>
  <c r="MB19" i="29"/>
  <c r="MA19" i="29"/>
  <c r="MD19" i="29"/>
  <c r="LZ19" i="29"/>
  <c r="ME19" i="29"/>
  <c r="LY19" i="29"/>
  <c r="LX19" i="29"/>
  <c r="CY41" i="29"/>
  <c r="FU41" i="29" s="1"/>
  <c r="MN42" i="29"/>
  <c r="MU15" i="29"/>
  <c r="MU23" i="29" s="1"/>
  <c r="NK15" i="29" s="1" a="1"/>
  <c r="NK15" i="29" s="1"/>
  <c r="MR15" i="29"/>
  <c r="MT15" i="29" s="1"/>
  <c r="MU21" i="29"/>
  <c r="MR21" i="29"/>
  <c r="MT21" i="29" s="1"/>
  <c r="MC46" i="29"/>
  <c r="LC19" i="29"/>
  <c r="KU52" i="29"/>
  <c r="KU50" i="29"/>
  <c r="KU49" i="29"/>
  <c r="KU48" i="29"/>
  <c r="KU47" i="29"/>
  <c r="KU46" i="29"/>
  <c r="KU53" i="29"/>
  <c r="KU44" i="29"/>
  <c r="KU42" i="29"/>
  <c r="KU41" i="29"/>
  <c r="KU39" i="29"/>
  <c r="KU40" i="29"/>
  <c r="KU51" i="29"/>
  <c r="KU45" i="29"/>
  <c r="LP39" i="29"/>
  <c r="KU43" i="29"/>
  <c r="LZ17" i="29"/>
  <c r="LB18" i="29"/>
  <c r="MU20" i="29"/>
  <c r="MR20" i="29"/>
  <c r="MT20" i="29" s="1"/>
  <c r="CY18" i="29"/>
  <c r="FU18" i="29" s="1"/>
  <c r="MN19" i="29"/>
  <c r="MC14" i="29"/>
  <c r="MD13" i="29"/>
  <c r="LD13" i="29"/>
  <c r="LC14" i="29"/>
  <c r="MK52" i="29"/>
  <c r="MC52" i="29"/>
  <c r="MJ52" i="29"/>
  <c r="MB52" i="29"/>
  <c r="MI52" i="29"/>
  <c r="MA52" i="29"/>
  <c r="MG52" i="29"/>
  <c r="LY52" i="29"/>
  <c r="MF52" i="29"/>
  <c r="LX52" i="29"/>
  <c r="MD52" i="29"/>
  <c r="LZ52" i="29"/>
  <c r="ML52" i="29"/>
  <c r="MH52" i="29"/>
  <c r="ME52" i="29"/>
  <c r="MU16" i="29"/>
  <c r="MR16" i="29"/>
  <c r="MT16" i="29" s="1"/>
  <c r="MU22" i="29"/>
  <c r="MR22" i="29"/>
  <c r="MT22" i="29" s="1"/>
  <c r="MF39" i="29"/>
  <c r="MF54" i="29" s="1"/>
  <c r="LX39" i="29"/>
  <c r="LX54" i="29" s="1"/>
  <c r="ME39" i="29"/>
  <c r="ME54" i="29" s="1"/>
  <c r="ML39" i="29"/>
  <c r="ML54" i="29" s="1"/>
  <c r="MD39" i="29"/>
  <c r="MD54" i="29" s="1"/>
  <c r="MK39" i="29"/>
  <c r="MK54" i="29" s="1"/>
  <c r="MC39" i="29"/>
  <c r="MC54" i="29" s="1"/>
  <c r="MJ39" i="29"/>
  <c r="MJ54" i="29" s="1"/>
  <c r="MB39" i="29"/>
  <c r="MB54" i="29" s="1"/>
  <c r="MI39" i="29"/>
  <c r="MI54" i="29" s="1"/>
  <c r="MA39" i="29"/>
  <c r="MA54" i="29" s="1"/>
  <c r="MG39" i="29"/>
  <c r="MG54" i="29" s="1"/>
  <c r="LZ39" i="29"/>
  <c r="LZ54" i="29" s="1"/>
  <c r="LY39" i="29"/>
  <c r="LY54" i="29" s="1"/>
  <c r="MH39" i="29"/>
  <c r="MH54" i="29" s="1"/>
  <c r="ME40" i="29"/>
  <c r="MA40" i="29"/>
  <c r="MK40" i="29"/>
  <c r="ML40" i="29"/>
  <c r="LZ40" i="29"/>
  <c r="MH40" i="29"/>
  <c r="MD40" i="29"/>
  <c r="MB40" i="29"/>
  <c r="MG40" i="29"/>
  <c r="MC40" i="29"/>
  <c r="MI40" i="29"/>
  <c r="LY40" i="29"/>
  <c r="MJ40" i="29"/>
  <c r="MF40" i="29"/>
  <c r="LX40" i="29"/>
  <c r="MK44" i="29"/>
  <c r="MC44" i="29"/>
  <c r="MJ44" i="29"/>
  <c r="MB44" i="29"/>
  <c r="MH44" i="29"/>
  <c r="LZ44" i="29"/>
  <c r="MG44" i="29"/>
  <c r="LY44" i="29"/>
  <c r="ML44" i="29"/>
  <c r="MI44" i="29"/>
  <c r="MF44" i="29"/>
  <c r="ME44" i="29"/>
  <c r="MD44" i="29"/>
  <c r="MA44" i="29"/>
  <c r="LX44" i="29"/>
  <c r="LD19" i="29"/>
  <c r="NO22" i="29"/>
  <c r="NO21" i="29"/>
  <c r="NO17" i="29"/>
  <c r="NO16" i="29"/>
  <c r="NO18" i="29"/>
  <c r="NO20" i="29"/>
  <c r="NO19" i="29"/>
  <c r="OJ15" i="29"/>
  <c r="NO15" i="29"/>
  <c r="LE18" i="29"/>
  <c r="NW36" i="27"/>
  <c r="NX35" i="27"/>
  <c r="LC24" i="27"/>
  <c r="LD23" i="27"/>
  <c r="LP25" i="27"/>
  <c r="KU25" i="27"/>
  <c r="KU30" i="27"/>
  <c r="KU26" i="27"/>
  <c r="KU29" i="27"/>
  <c r="KU28" i="27"/>
  <c r="KU27" i="27"/>
  <c r="KU31" i="27"/>
  <c r="KU32" i="27"/>
  <c r="LB15" i="27"/>
  <c r="MY11" i="27"/>
  <c r="MZ10" i="27"/>
  <c r="LA15" i="27"/>
  <c r="MB24" i="27"/>
  <c r="MC23" i="27"/>
  <c r="LC57" i="27"/>
  <c r="LB57" i="27"/>
  <c r="LA57" i="27"/>
  <c r="KZ57" i="27"/>
  <c r="LD57" i="27"/>
  <c r="MC35" i="27"/>
  <c r="MB36" i="27"/>
  <c r="LA54" i="27"/>
  <c r="KZ54" i="27"/>
  <c r="LD54" i="27"/>
  <c r="LC54" i="27"/>
  <c r="LB54" i="27"/>
  <c r="LW25" i="27"/>
  <c r="LT25" i="27"/>
  <c r="LV25" i="27" s="1"/>
  <c r="NO15" i="27"/>
  <c r="NO16" i="27"/>
  <c r="NO17" i="27"/>
  <c r="NO13" i="27"/>
  <c r="NO12" i="27"/>
  <c r="NO14" i="27"/>
  <c r="KZ14" i="27"/>
  <c r="LD14" i="27"/>
  <c r="LB14" i="27"/>
  <c r="LA14" i="27"/>
  <c r="LC14" i="27"/>
  <c r="LC62" i="27"/>
  <c r="LB62" i="27"/>
  <c r="LA62" i="27"/>
  <c r="KZ62" i="27"/>
  <c r="LD62" i="27"/>
  <c r="NV25" i="27"/>
  <c r="NU25" i="27"/>
  <c r="NT25" i="27"/>
  <c r="NY25" i="27"/>
  <c r="NX25" i="27"/>
  <c r="NW25" i="27"/>
  <c r="LD60" i="27"/>
  <c r="LC60" i="27"/>
  <c r="LB60" i="27"/>
  <c r="LA60" i="27"/>
  <c r="KZ60" i="27"/>
  <c r="MQ30" i="27"/>
  <c r="MQ26" i="27"/>
  <c r="MQ32" i="27"/>
  <c r="MQ31" i="27"/>
  <c r="MQ27" i="27"/>
  <c r="MQ29" i="27"/>
  <c r="MQ25" i="27"/>
  <c r="MQ28" i="27"/>
  <c r="NL25" i="27"/>
  <c r="NW32" i="27"/>
  <c r="NU32" i="27"/>
  <c r="NX32" i="27"/>
  <c r="NV32" i="27"/>
  <c r="NT32" i="27"/>
  <c r="NY32" i="27"/>
  <c r="LS63" i="27"/>
  <c r="LS62" i="27"/>
  <c r="LS61" i="27"/>
  <c r="LS60" i="27"/>
  <c r="LS54" i="27"/>
  <c r="LS59" i="27"/>
  <c r="LS58" i="27"/>
  <c r="LS57" i="27"/>
  <c r="LS56" i="27"/>
  <c r="LS53" i="27"/>
  <c r="LS49" i="27"/>
  <c r="LS51" i="27"/>
  <c r="LS52" i="27"/>
  <c r="LS55" i="27"/>
  <c r="LS50" i="27"/>
  <c r="LB13" i="27"/>
  <c r="LD13" i="27"/>
  <c r="LC13" i="27"/>
  <c r="LA13" i="27"/>
  <c r="KZ13" i="27"/>
  <c r="LW30" i="27"/>
  <c r="LT30" i="27"/>
  <c r="LV30" i="27" s="1"/>
  <c r="NO61" i="27"/>
  <c r="NO60" i="27"/>
  <c r="NO63" i="27"/>
  <c r="NO59" i="27"/>
  <c r="NO62" i="27"/>
  <c r="NO58" i="27"/>
  <c r="NO56" i="27"/>
  <c r="NO52" i="27"/>
  <c r="NO57" i="27"/>
  <c r="NO55" i="27"/>
  <c r="NO54" i="27"/>
  <c r="NO53" i="27"/>
  <c r="NO51" i="27"/>
  <c r="NO50" i="27"/>
  <c r="NO49" i="27"/>
  <c r="KZ59" i="27"/>
  <c r="LC59" i="27"/>
  <c r="LA59" i="27"/>
  <c r="LD59" i="27"/>
  <c r="LB59" i="27"/>
  <c r="NY23" i="27"/>
  <c r="NX24" i="27"/>
  <c r="NS33" i="27"/>
  <c r="LT31" i="27"/>
  <c r="LV31" i="27" s="1"/>
  <c r="LW31" i="27"/>
  <c r="MQ16" i="27"/>
  <c r="MQ17" i="27"/>
  <c r="MQ13" i="27"/>
  <c r="MQ12" i="27"/>
  <c r="MQ14" i="27"/>
  <c r="NL12" i="27"/>
  <c r="MQ15" i="27"/>
  <c r="LW26" i="27"/>
  <c r="LT26" i="27"/>
  <c r="LV26" i="27" s="1"/>
  <c r="LD11" i="27"/>
  <c r="LE10" i="27"/>
  <c r="LE55" i="27" s="1"/>
  <c r="LD51" i="27"/>
  <c r="NT28" i="27"/>
  <c r="NY28" i="27"/>
  <c r="NW28" i="27"/>
  <c r="NX28" i="27"/>
  <c r="NV28" i="27"/>
  <c r="NU28" i="27"/>
  <c r="LD55" i="27"/>
  <c r="LC55" i="27"/>
  <c r="LB55" i="27"/>
  <c r="LA55" i="27"/>
  <c r="KZ55" i="27"/>
  <c r="LS17" i="27"/>
  <c r="LS14" i="27"/>
  <c r="LS15" i="27"/>
  <c r="LS16" i="27"/>
  <c r="LS13" i="27"/>
  <c r="LS12" i="27"/>
  <c r="KZ50" i="27"/>
  <c r="LE50" i="27"/>
  <c r="LD50" i="27"/>
  <c r="LC50" i="27"/>
  <c r="LB50" i="27"/>
  <c r="LA50" i="27"/>
  <c r="MQ60" i="27"/>
  <c r="MQ63" i="27"/>
  <c r="MQ59" i="27"/>
  <c r="MQ62" i="27"/>
  <c r="MQ61" i="27"/>
  <c r="MQ55" i="27"/>
  <c r="MQ58" i="27"/>
  <c r="MQ54" i="27"/>
  <c r="MQ57" i="27"/>
  <c r="NL49" i="27"/>
  <c r="MQ50" i="27"/>
  <c r="MQ56" i="27"/>
  <c r="MQ53" i="27"/>
  <c r="MQ49" i="27"/>
  <c r="MQ52" i="27"/>
  <c r="MQ51" i="27"/>
  <c r="KY18" i="27"/>
  <c r="NX30" i="27"/>
  <c r="NW30" i="27"/>
  <c r="NV30" i="27"/>
  <c r="NU30" i="27"/>
  <c r="NY30" i="27"/>
  <c r="NT30" i="27"/>
  <c r="LD49" i="27"/>
  <c r="LC49" i="27"/>
  <c r="LB49" i="27"/>
  <c r="LA49" i="27"/>
  <c r="KZ49" i="27"/>
  <c r="LB51" i="27"/>
  <c r="LA51" i="27"/>
  <c r="LC51" i="27"/>
  <c r="KZ51" i="27"/>
  <c r="LD15" i="27"/>
  <c r="LA12" i="27"/>
  <c r="KZ12" i="27"/>
  <c r="LD12" i="27"/>
  <c r="LC12" i="27"/>
  <c r="LB12" i="27"/>
  <c r="LW29" i="27"/>
  <c r="LT29" i="27"/>
  <c r="LV29" i="27" s="1"/>
  <c r="NX26" i="27"/>
  <c r="NW26" i="27"/>
  <c r="NV26" i="27"/>
  <c r="NU26" i="27"/>
  <c r="NY26" i="27"/>
  <c r="NT26" i="27"/>
  <c r="KY64" i="27"/>
  <c r="LE56" i="27"/>
  <c r="LD56" i="27"/>
  <c r="LC56" i="27"/>
  <c r="LB56" i="27"/>
  <c r="LA56" i="27"/>
  <c r="KZ56" i="27"/>
  <c r="NV29" i="27"/>
  <c r="NU29" i="27"/>
  <c r="NT29" i="27"/>
  <c r="NY29" i="27"/>
  <c r="NX29" i="27"/>
  <c r="NW29" i="27"/>
  <c r="MZ24" i="27"/>
  <c r="NA23" i="27"/>
  <c r="LE16" i="27"/>
  <c r="LD16" i="27"/>
  <c r="LC16" i="27"/>
  <c r="LB16" i="27"/>
  <c r="LA16" i="27"/>
  <c r="KZ16" i="27"/>
  <c r="LE17" i="27"/>
  <c r="LD17" i="27"/>
  <c r="LC17" i="27"/>
  <c r="LB17" i="27"/>
  <c r="LA17" i="27"/>
  <c r="KZ17" i="27"/>
  <c r="LA63" i="27"/>
  <c r="KZ63" i="27"/>
  <c r="LE63" i="27"/>
  <c r="LD63" i="27"/>
  <c r="LC63" i="27"/>
  <c r="LB63" i="27"/>
  <c r="NZ10" i="27"/>
  <c r="NZ25" i="27" s="1"/>
  <c r="NY11" i="27"/>
  <c r="LT28" i="27"/>
  <c r="LV28" i="27" s="1"/>
  <c r="LW28" i="27"/>
  <c r="LD52" i="27"/>
  <c r="LC52" i="27"/>
  <c r="LB52" i="27"/>
  <c r="LA52" i="27"/>
  <c r="KZ52" i="27"/>
  <c r="NY31" i="27"/>
  <c r="NX31" i="27"/>
  <c r="NW31" i="27"/>
  <c r="NU31" i="27"/>
  <c r="NV31" i="27"/>
  <c r="NT31" i="27"/>
  <c r="LC53" i="27"/>
  <c r="LB53" i="27"/>
  <c r="KZ53" i="27"/>
  <c r="LD53" i="27"/>
  <c r="LA53" i="27"/>
  <c r="LC15" i="27"/>
  <c r="NY27" i="27"/>
  <c r="NX27" i="27"/>
  <c r="NW27" i="27"/>
  <c r="NU27" i="27"/>
  <c r="NV27" i="27"/>
  <c r="NT27" i="27"/>
  <c r="LD61" i="27"/>
  <c r="LC61" i="27"/>
  <c r="LB61" i="27"/>
  <c r="LA61" i="27"/>
  <c r="KZ61" i="27"/>
  <c r="LW32" i="27"/>
  <c r="LT32" i="27"/>
  <c r="LV32" i="27" s="1"/>
  <c r="LT27" i="27"/>
  <c r="LV27" i="27" s="1"/>
  <c r="LW27" i="27"/>
  <c r="NB35" i="27"/>
  <c r="NA36" i="27"/>
  <c r="KZ15" i="27"/>
  <c r="MB10" i="27"/>
  <c r="MA11" i="27"/>
  <c r="LD35" i="27"/>
  <c r="LC36" i="27"/>
  <c r="LB58" i="27"/>
  <c r="KZ58" i="27"/>
  <c r="LD58" i="27"/>
  <c r="LC58" i="27"/>
  <c r="LA58" i="27"/>
  <c r="HH13" i="26"/>
  <c r="HL13" i="26"/>
  <c r="HK13" i="26"/>
  <c r="HJ13" i="26"/>
  <c r="HI13" i="26"/>
  <c r="II53" i="26"/>
  <c r="IH53" i="26"/>
  <c r="IF53" i="26"/>
  <c r="IG53" i="26"/>
  <c r="IH57" i="26"/>
  <c r="IG57" i="26"/>
  <c r="IF57" i="26"/>
  <c r="II57" i="26"/>
  <c r="HH31" i="26"/>
  <c r="HL25" i="26"/>
  <c r="HM24" i="26"/>
  <c r="JG31" i="26"/>
  <c r="JF31" i="26"/>
  <c r="JE31" i="26"/>
  <c r="JD31" i="26"/>
  <c r="HL14" i="26"/>
  <c r="HK14" i="26"/>
  <c r="HJ14" i="26"/>
  <c r="HI14" i="26"/>
  <c r="HH14" i="26"/>
  <c r="II59" i="26"/>
  <c r="IF59" i="26"/>
  <c r="IH59" i="26"/>
  <c r="IG59" i="26"/>
  <c r="IE17" i="26"/>
  <c r="IB17" i="26"/>
  <c r="ID17" i="26" s="1"/>
  <c r="HL11" i="26"/>
  <c r="HM10" i="26"/>
  <c r="HM13" i="26" s="1"/>
  <c r="JG33" i="26"/>
  <c r="JE33" i="26"/>
  <c r="JD33" i="26"/>
  <c r="JF33" i="26"/>
  <c r="HI54" i="26"/>
  <c r="HH54" i="26"/>
  <c r="HL54" i="26"/>
  <c r="HK54" i="26"/>
  <c r="HJ54" i="26"/>
  <c r="HM54" i="26"/>
  <c r="HM52" i="26"/>
  <c r="HL52" i="26"/>
  <c r="HJ52" i="26"/>
  <c r="HK52" i="26"/>
  <c r="HI52" i="26"/>
  <c r="HH52" i="26"/>
  <c r="HI31" i="26"/>
  <c r="HK29" i="26"/>
  <c r="HJ29" i="26"/>
  <c r="HI29" i="26"/>
  <c r="HL29" i="26"/>
  <c r="HH29" i="26"/>
  <c r="HM29" i="26"/>
  <c r="HH16" i="26"/>
  <c r="HL32" i="26"/>
  <c r="HK32" i="26"/>
  <c r="HI32" i="26"/>
  <c r="HH32" i="26"/>
  <c r="HM32" i="26"/>
  <c r="HJ32" i="26"/>
  <c r="IF62" i="26"/>
  <c r="IH62" i="26"/>
  <c r="II62" i="26"/>
  <c r="IG62" i="26"/>
  <c r="CA12" i="26"/>
  <c r="DY12" i="26" s="1"/>
  <c r="IV13" i="26"/>
  <c r="HL33" i="26"/>
  <c r="HM18" i="26"/>
  <c r="HL18" i="26"/>
  <c r="HK18" i="26"/>
  <c r="HJ18" i="26"/>
  <c r="HI18" i="26"/>
  <c r="HH18" i="26"/>
  <c r="HG34" i="26"/>
  <c r="HM36" i="26"/>
  <c r="HL37" i="26"/>
  <c r="JI24" i="26"/>
  <c r="JH25" i="26"/>
  <c r="HJ50" i="26"/>
  <c r="IY17" i="26"/>
  <c r="IY13" i="26"/>
  <c r="IY16" i="26"/>
  <c r="IY12" i="26"/>
  <c r="IY15" i="26"/>
  <c r="IY18" i="26"/>
  <c r="IY14" i="26"/>
  <c r="HM30" i="26"/>
  <c r="HL30" i="26"/>
  <c r="HJ30" i="26"/>
  <c r="HK30" i="26"/>
  <c r="HI30" i="26"/>
  <c r="HH30" i="26"/>
  <c r="HL63" i="26"/>
  <c r="HI63" i="26"/>
  <c r="HH63" i="26"/>
  <c r="HJ63" i="26"/>
  <c r="HM63" i="26"/>
  <c r="HK63" i="26"/>
  <c r="JD30" i="26"/>
  <c r="JG30" i="26"/>
  <c r="JE30" i="26"/>
  <c r="JF30" i="26"/>
  <c r="IE14" i="26"/>
  <c r="IB14" i="26"/>
  <c r="ID14" i="26" s="1"/>
  <c r="JC34" i="26"/>
  <c r="HM26" i="26"/>
  <c r="HL26" i="26"/>
  <c r="HJ26" i="26"/>
  <c r="HK26" i="26"/>
  <c r="HI26" i="26"/>
  <c r="HH26" i="26"/>
  <c r="HH28" i="26"/>
  <c r="HL28" i="26"/>
  <c r="HM28" i="26"/>
  <c r="HK28" i="26"/>
  <c r="HJ28" i="26"/>
  <c r="HI28" i="26"/>
  <c r="II11" i="26"/>
  <c r="IJ10" i="26"/>
  <c r="IJ55" i="26" s="1"/>
  <c r="HH17" i="26"/>
  <c r="HM17" i="26"/>
  <c r="HL17" i="26"/>
  <c r="HK17" i="26"/>
  <c r="HJ17" i="26"/>
  <c r="HI17" i="26"/>
  <c r="IH64" i="26"/>
  <c r="IG64" i="26"/>
  <c r="IF64" i="26"/>
  <c r="II64" i="26"/>
  <c r="JG32" i="26"/>
  <c r="JF32" i="26"/>
  <c r="JE32" i="26"/>
  <c r="JD32" i="26"/>
  <c r="IF58" i="26"/>
  <c r="IH58" i="26"/>
  <c r="II58" i="26"/>
  <c r="IG58" i="26"/>
  <c r="IG55" i="26"/>
  <c r="IF55" i="26"/>
  <c r="II55" i="26"/>
  <c r="IH55" i="26"/>
  <c r="HJ16" i="26"/>
  <c r="JG29" i="26"/>
  <c r="JE29" i="26"/>
  <c r="JF29" i="26"/>
  <c r="JD29" i="26"/>
  <c r="IG60" i="26"/>
  <c r="IH60" i="26"/>
  <c r="IF60" i="26"/>
  <c r="II60" i="26"/>
  <c r="IE18" i="26"/>
  <c r="IB18" i="26"/>
  <c r="ID18" i="26" s="1"/>
  <c r="HJ33" i="26"/>
  <c r="JF26" i="26"/>
  <c r="JG26" i="26"/>
  <c r="JE26" i="26"/>
  <c r="JD26" i="26"/>
  <c r="JD34" i="26" s="1"/>
  <c r="JE28" i="26"/>
  <c r="JD28" i="26"/>
  <c r="HM55" i="26"/>
  <c r="HL55" i="26"/>
  <c r="HJ55" i="26"/>
  <c r="HK55" i="26"/>
  <c r="HI55" i="26"/>
  <c r="HH55" i="26"/>
  <c r="HJ60" i="26"/>
  <c r="HL60" i="26"/>
  <c r="HK60" i="26"/>
  <c r="HH60" i="26"/>
  <c r="HM60" i="26"/>
  <c r="HI60" i="26"/>
  <c r="II25" i="26"/>
  <c r="IJ24" i="26"/>
  <c r="JG27" i="26"/>
  <c r="JF27" i="26"/>
  <c r="JE27" i="26"/>
  <c r="JD27" i="26"/>
  <c r="II56" i="26"/>
  <c r="IH56" i="26"/>
  <c r="IF56" i="26"/>
  <c r="IG56" i="26"/>
  <c r="HK50" i="26"/>
  <c r="II50" i="26"/>
  <c r="IG50" i="26"/>
  <c r="IH50" i="26"/>
  <c r="IF50" i="26"/>
  <c r="HJ64" i="26"/>
  <c r="HH64" i="26"/>
  <c r="HL64" i="26"/>
  <c r="HK64" i="26"/>
  <c r="HI64" i="26"/>
  <c r="HM64" i="26"/>
  <c r="HH15" i="26"/>
  <c r="HK62" i="26"/>
  <c r="HJ62" i="26"/>
  <c r="HH62" i="26"/>
  <c r="HM62" i="26"/>
  <c r="HL62" i="26"/>
  <c r="HI62" i="26"/>
  <c r="IY64" i="26"/>
  <c r="IY60" i="26"/>
  <c r="IY55" i="26"/>
  <c r="IY62" i="26"/>
  <c r="IY54" i="26"/>
  <c r="IY63" i="26"/>
  <c r="IY61" i="26"/>
  <c r="IY56" i="26"/>
  <c r="IY57" i="26"/>
  <c r="IY59" i="26"/>
  <c r="IY50" i="26"/>
  <c r="IY58" i="26"/>
  <c r="IY53" i="26"/>
  <c r="IY52" i="26"/>
  <c r="JT50" i="26"/>
  <c r="IY51" i="26"/>
  <c r="IE12" i="26"/>
  <c r="IE19" i="26" s="1"/>
  <c r="IB12" i="26"/>
  <c r="ID12" i="26" s="1"/>
  <c r="HK33" i="26"/>
  <c r="HK58" i="26"/>
  <c r="HH58" i="26"/>
  <c r="HI58" i="26"/>
  <c r="HM58" i="26"/>
  <c r="HJ58" i="26"/>
  <c r="HL58" i="26"/>
  <c r="IH61" i="26"/>
  <c r="IF61" i="26"/>
  <c r="II61" i="26"/>
  <c r="IG61" i="26"/>
  <c r="IH52" i="26"/>
  <c r="II52" i="26"/>
  <c r="IG52" i="26"/>
  <c r="IF52" i="26"/>
  <c r="HH57" i="26"/>
  <c r="HM57" i="26"/>
  <c r="HJ57" i="26"/>
  <c r="HL57" i="26"/>
  <c r="HK57" i="26"/>
  <c r="HI57" i="26"/>
  <c r="HM27" i="26"/>
  <c r="HL27" i="26"/>
  <c r="HK27" i="26"/>
  <c r="HI27" i="26"/>
  <c r="HJ27" i="26"/>
  <c r="HH27" i="26"/>
  <c r="HX28" i="26"/>
  <c r="BC27" i="26"/>
  <c r="DA27" i="26" s="1"/>
  <c r="HI50" i="26"/>
  <c r="IE65" i="26"/>
  <c r="HJ31" i="26"/>
  <c r="IG51" i="26"/>
  <c r="IF51" i="26"/>
  <c r="HI15" i="26"/>
  <c r="HG19" i="26"/>
  <c r="HK16" i="26"/>
  <c r="JI36" i="26"/>
  <c r="JH37" i="26"/>
  <c r="HL59" i="26"/>
  <c r="HI59" i="26"/>
  <c r="HH59" i="26"/>
  <c r="HM59" i="26"/>
  <c r="HK59" i="26"/>
  <c r="HJ59" i="26"/>
  <c r="IB15" i="26"/>
  <c r="ID15" i="26" s="1"/>
  <c r="IE15" i="26"/>
  <c r="HJ15" i="26"/>
  <c r="HM12" i="26"/>
  <c r="HL12" i="26"/>
  <c r="HL19" i="26" s="1"/>
  <c r="HK12" i="26"/>
  <c r="HJ12" i="26"/>
  <c r="HI12" i="26"/>
  <c r="HH12" i="26"/>
  <c r="HM51" i="26"/>
  <c r="HL51" i="26"/>
  <c r="HJ51" i="26"/>
  <c r="HK51" i="26"/>
  <c r="HI51" i="26"/>
  <c r="HH51" i="26"/>
  <c r="HH65" i="26" s="1"/>
  <c r="HL16" i="26"/>
  <c r="JH10" i="26"/>
  <c r="JH30" i="26" s="1"/>
  <c r="JG11" i="26"/>
  <c r="JG28" i="26"/>
  <c r="II63" i="26"/>
  <c r="IH63" i="26"/>
  <c r="IF63" i="26"/>
  <c r="IG63" i="26"/>
  <c r="HJ56" i="26"/>
  <c r="HH56" i="26"/>
  <c r="HL56" i="26"/>
  <c r="HM56" i="26"/>
  <c r="HK56" i="26"/>
  <c r="HI56" i="26"/>
  <c r="IB16" i="26"/>
  <c r="ID16" i="26" s="1"/>
  <c r="IE16" i="26"/>
  <c r="II54" i="26"/>
  <c r="IH54" i="26"/>
  <c r="IG54" i="26"/>
  <c r="IF54" i="26"/>
  <c r="HK53" i="26"/>
  <c r="HJ53" i="26"/>
  <c r="HI53" i="26"/>
  <c r="HH53" i="26"/>
  <c r="HL53" i="26"/>
  <c r="HM53" i="26"/>
  <c r="II37" i="26"/>
  <c r="IJ36" i="26"/>
  <c r="IA32" i="26"/>
  <c r="IA29" i="26"/>
  <c r="IA26" i="26"/>
  <c r="IA30" i="26"/>
  <c r="IV26" i="26"/>
  <c r="IA28" i="26"/>
  <c r="IA33" i="26"/>
  <c r="IA27" i="26"/>
  <c r="IA31" i="26"/>
  <c r="HL50" i="26"/>
  <c r="HH61" i="26"/>
  <c r="HM61" i="26"/>
  <c r="HJ61" i="26"/>
  <c r="HK61" i="26"/>
  <c r="HI61" i="26"/>
  <c r="HL61" i="26"/>
  <c r="HL31" i="26"/>
  <c r="IH51" i="26"/>
  <c r="HK15" i="26"/>
  <c r="IE13" i="26"/>
  <c r="IB13" i="26"/>
  <c r="ID13" i="26" s="1"/>
  <c r="HI33" i="26"/>
  <c r="HG43" i="32" l="1"/>
  <c r="HD43" i="32"/>
  <c r="HF43" i="32" s="1"/>
  <c r="HD52" i="32"/>
  <c r="HF52" i="32" s="1"/>
  <c r="HG52" i="32"/>
  <c r="IL58" i="32"/>
  <c r="IO58" i="32"/>
  <c r="HL27" i="32"/>
  <c r="JC47" i="32"/>
  <c r="IZ47" i="32"/>
  <c r="JB47" i="32" s="1"/>
  <c r="JC57" i="32"/>
  <c r="IZ57" i="32"/>
  <c r="JB57" i="32" s="1"/>
  <c r="JI27" i="32"/>
  <c r="HX22" i="32"/>
  <c r="BC21" i="32"/>
  <c r="DA21" i="32" s="1"/>
  <c r="HN17" i="32"/>
  <c r="HM18" i="32"/>
  <c r="HD47" i="32"/>
  <c r="HF47" i="32" s="1"/>
  <c r="HG47" i="32"/>
  <c r="HD56" i="32"/>
  <c r="HF56" i="32" s="1"/>
  <c r="HG56" i="32"/>
  <c r="IR58" i="32"/>
  <c r="IH58" i="32"/>
  <c r="HH27" i="32"/>
  <c r="HW19" i="32" s="1" a="1"/>
  <c r="HW19" i="32" s="1"/>
  <c r="CY43" i="32"/>
  <c r="EW43" i="32" s="1"/>
  <c r="IZ50" i="32"/>
  <c r="JB50" i="32" s="1"/>
  <c r="JC50" i="32"/>
  <c r="JJ27" i="32"/>
  <c r="BC43" i="32"/>
  <c r="DA43" i="32" s="1"/>
  <c r="HG53" i="32"/>
  <c r="HD53" i="32"/>
  <c r="HF53" i="32" s="1"/>
  <c r="IK58" i="32"/>
  <c r="IP58" i="32"/>
  <c r="HM27" i="32"/>
  <c r="IK27" i="32"/>
  <c r="IZ45" i="32"/>
  <c r="JB45" i="32" s="1"/>
  <c r="JC45" i="32"/>
  <c r="IZ54" i="32"/>
  <c r="JB54" i="32" s="1"/>
  <c r="JC54" i="32"/>
  <c r="JK27" i="32"/>
  <c r="HG55" i="32"/>
  <c r="HD55" i="32"/>
  <c r="HF55" i="32" s="1"/>
  <c r="JC48" i="32"/>
  <c r="IZ48" i="32"/>
  <c r="JB48" i="32" s="1"/>
  <c r="HD44" i="32"/>
  <c r="HF44" i="32" s="1"/>
  <c r="HG44" i="32"/>
  <c r="HG57" i="32"/>
  <c r="HD57" i="32"/>
  <c r="HF57" i="32" s="1"/>
  <c r="CY21" i="32"/>
  <c r="EW21" i="32" s="1"/>
  <c r="JT22" i="32"/>
  <c r="IS58" i="32"/>
  <c r="II58" i="32"/>
  <c r="HN27" i="32"/>
  <c r="IZ46" i="32"/>
  <c r="JB46" i="32" s="1"/>
  <c r="JC46" i="32"/>
  <c r="JC51" i="32"/>
  <c r="IZ51" i="32"/>
  <c r="JB51" i="32" s="1"/>
  <c r="IL27" i="32"/>
  <c r="JD27" i="32"/>
  <c r="JS19" i="32" s="1" a="1"/>
  <c r="JS19" i="32" s="1"/>
  <c r="JJ18" i="32"/>
  <c r="JK17" i="32"/>
  <c r="HG51" i="32"/>
  <c r="HD51" i="32"/>
  <c r="HF51" i="32" s="1"/>
  <c r="IG27" i="32"/>
  <c r="HG46" i="32"/>
  <c r="HD46" i="32"/>
  <c r="HF46" i="32" s="1"/>
  <c r="HD48" i="32"/>
  <c r="HF48" i="32" s="1"/>
  <c r="HG48" i="32"/>
  <c r="IJ18" i="32"/>
  <c r="IK17" i="32"/>
  <c r="IM58" i="32"/>
  <c r="IQ58" i="32"/>
  <c r="HO27" i="32"/>
  <c r="JC43" i="32"/>
  <c r="IZ43" i="32"/>
  <c r="JB43" i="32" s="1"/>
  <c r="JC55" i="32"/>
  <c r="IZ55" i="32"/>
  <c r="JB55" i="32" s="1"/>
  <c r="JF27" i="32"/>
  <c r="JC53" i="32"/>
  <c r="IZ53" i="32"/>
  <c r="JB53" i="32" s="1"/>
  <c r="JK29" i="32"/>
  <c r="JJ30" i="32"/>
  <c r="HM29" i="32"/>
  <c r="HL30" i="32"/>
  <c r="HG45" i="32"/>
  <c r="HD45" i="32"/>
  <c r="HF45" i="32" s="1"/>
  <c r="HG50" i="32"/>
  <c r="HD50" i="32"/>
  <c r="HF50" i="32" s="1"/>
  <c r="IF58" i="32"/>
  <c r="IU43" i="32" s="1" a="1"/>
  <c r="HJ27" i="32"/>
  <c r="IZ49" i="32"/>
  <c r="JB49" i="32" s="1"/>
  <c r="JC49" i="32"/>
  <c r="JC52" i="32"/>
  <c r="IZ52" i="32"/>
  <c r="JB52" i="32" s="1"/>
  <c r="JG27" i="32"/>
  <c r="IL30" i="32"/>
  <c r="IM29" i="32"/>
  <c r="HG49" i="32"/>
  <c r="HD49" i="32"/>
  <c r="HF49" i="32" s="1"/>
  <c r="HG54" i="32"/>
  <c r="HD54" i="32"/>
  <c r="HF54" i="32" s="1"/>
  <c r="IH27" i="32"/>
  <c r="IT58" i="32"/>
  <c r="IN58" i="32"/>
  <c r="IF27" i="32"/>
  <c r="IU19" i="32" s="1" a="1"/>
  <c r="IU19" i="32" s="1"/>
  <c r="IV19" i="32" s="1"/>
  <c r="HK27" i="32"/>
  <c r="JC44" i="32"/>
  <c r="IZ44" i="32"/>
  <c r="JB44" i="32" s="1"/>
  <c r="JC56" i="32"/>
  <c r="IZ56" i="32"/>
  <c r="JB56" i="32" s="1"/>
  <c r="JE27" i="32"/>
  <c r="LW18" i="31"/>
  <c r="LT18" i="31"/>
  <c r="LV18" i="31" s="1"/>
  <c r="LW22" i="31"/>
  <c r="LT22" i="31"/>
  <c r="LV22" i="31" s="1"/>
  <c r="KY41" i="31"/>
  <c r="KV41" i="31"/>
  <c r="KX41" i="31" s="1"/>
  <c r="KY48" i="31"/>
  <c r="KV48" i="31"/>
  <c r="KX48" i="31" s="1"/>
  <c r="MC28" i="31"/>
  <c r="MD27" i="31"/>
  <c r="NS42" i="31"/>
  <c r="NP42" i="31"/>
  <c r="NR42" i="31" s="1"/>
  <c r="NS49" i="31"/>
  <c r="NP49" i="31"/>
  <c r="NR49" i="31" s="1"/>
  <c r="MR43" i="31"/>
  <c r="MT43" i="31" s="1"/>
  <c r="MU43" i="31"/>
  <c r="MR44" i="31"/>
  <c r="MT44" i="31" s="1"/>
  <c r="MU44" i="31"/>
  <c r="NS24" i="31"/>
  <c r="NP24" i="31"/>
  <c r="NR24" i="31" s="1"/>
  <c r="LF25" i="31"/>
  <c r="MG56" i="31"/>
  <c r="MH56" i="31"/>
  <c r="LT23" i="31"/>
  <c r="LV23" i="31" s="1"/>
  <c r="LW23" i="31"/>
  <c r="LC25" i="31"/>
  <c r="KV45" i="31"/>
  <c r="KX45" i="31" s="1"/>
  <c r="KY45" i="31"/>
  <c r="KV51" i="31"/>
  <c r="KX51" i="31" s="1"/>
  <c r="KY51" i="31"/>
  <c r="LE16" i="31"/>
  <c r="LF15" i="31"/>
  <c r="NP44" i="31"/>
  <c r="NR44" i="31" s="1"/>
  <c r="NS44" i="31"/>
  <c r="NS54" i="31"/>
  <c r="NP54" i="31"/>
  <c r="NR54" i="31" s="1"/>
  <c r="MR51" i="31"/>
  <c r="MT51" i="31" s="1"/>
  <c r="MU51" i="31"/>
  <c r="MU48" i="31"/>
  <c r="MR48" i="31"/>
  <c r="MT48" i="31" s="1"/>
  <c r="KZ25" i="31"/>
  <c r="NX16" i="31"/>
  <c r="NY15" i="31"/>
  <c r="MK56" i="31"/>
  <c r="MA56" i="31"/>
  <c r="LW21" i="31"/>
  <c r="LT21" i="31"/>
  <c r="LV21" i="31" s="1"/>
  <c r="KY44" i="31"/>
  <c r="KV44" i="31"/>
  <c r="KX44" i="31" s="1"/>
  <c r="KY52" i="31"/>
  <c r="KV52" i="31"/>
  <c r="KX52" i="31" s="1"/>
  <c r="NP50" i="31"/>
  <c r="NR50" i="31" s="1"/>
  <c r="NS50" i="31"/>
  <c r="NP46" i="31"/>
  <c r="NR46" i="31" s="1"/>
  <c r="NS46" i="31"/>
  <c r="MU42" i="31"/>
  <c r="MR42" i="31"/>
  <c r="MT42" i="31" s="1"/>
  <c r="MR45" i="31"/>
  <c r="MT45" i="31" s="1"/>
  <c r="MU45" i="31"/>
  <c r="MZ28" i="31"/>
  <c r="NA27" i="31"/>
  <c r="NS18" i="31"/>
  <c r="NP18" i="31"/>
  <c r="NR18" i="31" s="1"/>
  <c r="ML56" i="31"/>
  <c r="MI56" i="31"/>
  <c r="KY49" i="31"/>
  <c r="KV49" i="31"/>
  <c r="KX49" i="31" s="1"/>
  <c r="KV53" i="31"/>
  <c r="KX53" i="31" s="1"/>
  <c r="KY53" i="31"/>
  <c r="NX28" i="31"/>
  <c r="NY27" i="31"/>
  <c r="NS47" i="31"/>
  <c r="NP47" i="31"/>
  <c r="NR47" i="31" s="1"/>
  <c r="MU53" i="31"/>
  <c r="MR53" i="31"/>
  <c r="MT53" i="31" s="1"/>
  <c r="MR49" i="31"/>
  <c r="MT49" i="31" s="1"/>
  <c r="MU49" i="31"/>
  <c r="MD16" i="31"/>
  <c r="ME15" i="31"/>
  <c r="NS17" i="31"/>
  <c r="NP17" i="31"/>
  <c r="NR17" i="31" s="1"/>
  <c r="NS23" i="31"/>
  <c r="NP23" i="31"/>
  <c r="NR23" i="31" s="1"/>
  <c r="CA19" i="31"/>
  <c r="EW19" i="31" s="1"/>
  <c r="LP20" i="31"/>
  <c r="LE28" i="31"/>
  <c r="LF27" i="31"/>
  <c r="LY56" i="31"/>
  <c r="MB56" i="31"/>
  <c r="LT20" i="31"/>
  <c r="LV20" i="31" s="1"/>
  <c r="LW20" i="31"/>
  <c r="KY54" i="31"/>
  <c r="KV54" i="31"/>
  <c r="KX54" i="31" s="1"/>
  <c r="NS43" i="31"/>
  <c r="NP43" i="31"/>
  <c r="NR43" i="31" s="1"/>
  <c r="NS51" i="31"/>
  <c r="NP51" i="31"/>
  <c r="NR51" i="31" s="1"/>
  <c r="NL42" i="31"/>
  <c r="DW41" i="31"/>
  <c r="GS41" i="31" s="1"/>
  <c r="MR50" i="31"/>
  <c r="MT50" i="31" s="1"/>
  <c r="MU50" i="31"/>
  <c r="LE25" i="31"/>
  <c r="NS20" i="31"/>
  <c r="NP20" i="31"/>
  <c r="NR20" i="31" s="1"/>
  <c r="NS21" i="31"/>
  <c r="NP21" i="31"/>
  <c r="NR21" i="31" s="1"/>
  <c r="ME56" i="31"/>
  <c r="MJ56" i="31"/>
  <c r="CY17" i="31"/>
  <c r="FU17" i="31" s="1"/>
  <c r="MN18" i="31"/>
  <c r="KY55" i="31"/>
  <c r="KV55" i="31"/>
  <c r="KX55" i="31" s="1"/>
  <c r="KV42" i="31"/>
  <c r="KX42" i="31" s="1"/>
  <c r="KY42" i="31"/>
  <c r="NP41" i="31"/>
  <c r="NR41" i="31" s="1"/>
  <c r="NS41" i="31"/>
  <c r="NS55" i="31"/>
  <c r="NP55" i="31"/>
  <c r="NR55" i="31" s="1"/>
  <c r="MU46" i="31"/>
  <c r="MR46" i="31"/>
  <c r="MT46" i="31" s="1"/>
  <c r="MU54" i="31"/>
  <c r="MR54" i="31"/>
  <c r="MT54" i="31" s="1"/>
  <c r="NP22" i="31"/>
  <c r="NR22" i="31" s="1"/>
  <c r="NS22" i="31"/>
  <c r="LX56" i="31"/>
  <c r="MM41" i="31" s="1" a="1"/>
  <c r="MM41" i="31" s="1"/>
  <c r="MN41" i="31" s="1"/>
  <c r="LW19" i="31"/>
  <c r="LT19" i="31"/>
  <c r="LV19" i="31" s="1"/>
  <c r="KY43" i="31"/>
  <c r="KV43" i="31"/>
  <c r="KX43" i="31" s="1"/>
  <c r="KY46" i="31"/>
  <c r="KV46" i="31"/>
  <c r="KX46" i="31" s="1"/>
  <c r="LB25" i="31"/>
  <c r="NS48" i="31"/>
  <c r="NP48" i="31"/>
  <c r="NR48" i="31" s="1"/>
  <c r="NP52" i="31"/>
  <c r="NR52" i="31" s="1"/>
  <c r="NS52" i="31"/>
  <c r="MU47" i="31"/>
  <c r="MR47" i="31"/>
  <c r="MT47" i="31" s="1"/>
  <c r="MR55" i="31"/>
  <c r="MT55" i="31" s="1"/>
  <c r="MU55" i="31"/>
  <c r="LG25" i="31"/>
  <c r="NA15" i="31"/>
  <c r="MZ16" i="31"/>
  <c r="MC56" i="31"/>
  <c r="MF56" i="31"/>
  <c r="LW17" i="31"/>
  <c r="LT17" i="31"/>
  <c r="LV17" i="31" s="1"/>
  <c r="LW24" i="31"/>
  <c r="LT24" i="31"/>
  <c r="LV24" i="31" s="1"/>
  <c r="KY50" i="31"/>
  <c r="KV50" i="31"/>
  <c r="KX50" i="31" s="1"/>
  <c r="KV47" i="31"/>
  <c r="KX47" i="31" s="1"/>
  <c r="KY47" i="31"/>
  <c r="LA25" i="31"/>
  <c r="NS45" i="31"/>
  <c r="NP45" i="31"/>
  <c r="NR45" i="31" s="1"/>
  <c r="NS53" i="31"/>
  <c r="NP53" i="31"/>
  <c r="NR53" i="31" s="1"/>
  <c r="MR41" i="31"/>
  <c r="MT41" i="31" s="1"/>
  <c r="MU41" i="31"/>
  <c r="MU56" i="31" s="1"/>
  <c r="NK41" i="31" s="1" a="1"/>
  <c r="NK41" i="31" s="1"/>
  <c r="MU52" i="31"/>
  <c r="MR52" i="31"/>
  <c r="MT52" i="31" s="1"/>
  <c r="NP19" i="31"/>
  <c r="NR19" i="31" s="1"/>
  <c r="NS19" i="31"/>
  <c r="NL20" i="31"/>
  <c r="DW19" i="31"/>
  <c r="GS19" i="31" s="1"/>
  <c r="NP51" i="30"/>
  <c r="NR51" i="30" s="1"/>
  <c r="NS51" i="30"/>
  <c r="MU53" i="30"/>
  <c r="MR53" i="30"/>
  <c r="MT53" i="30" s="1"/>
  <c r="NS47" i="30"/>
  <c r="NP47" i="30"/>
  <c r="NR47" i="30" s="1"/>
  <c r="NS52" i="30"/>
  <c r="NP52" i="30"/>
  <c r="NR52" i="30" s="1"/>
  <c r="MD27" i="30"/>
  <c r="ME26" i="30"/>
  <c r="NT24" i="30"/>
  <c r="MH55" i="30"/>
  <c r="ML55" i="30"/>
  <c r="MU41" i="30"/>
  <c r="MR41" i="30"/>
  <c r="MT41" i="30" s="1"/>
  <c r="MR54" i="30"/>
  <c r="MT54" i="30" s="1"/>
  <c r="MU54" i="30"/>
  <c r="NY15" i="30"/>
  <c r="NZ14" i="30"/>
  <c r="MB24" i="30"/>
  <c r="LC24" i="30"/>
  <c r="MR18" i="30"/>
  <c r="MT18" i="30" s="1"/>
  <c r="MU18" i="30"/>
  <c r="KY44" i="30"/>
  <c r="KV44" i="30"/>
  <c r="KX44" i="30" s="1"/>
  <c r="KY54" i="30"/>
  <c r="KV54" i="30"/>
  <c r="KX54" i="30" s="1"/>
  <c r="NS46" i="30"/>
  <c r="NP46" i="30"/>
  <c r="NR46" i="30" s="1"/>
  <c r="NS53" i="30"/>
  <c r="NP53" i="30"/>
  <c r="NR53" i="30" s="1"/>
  <c r="MA55" i="30"/>
  <c r="MM40" i="30" s="1" a="1"/>
  <c r="MM40" i="30" s="1"/>
  <c r="MN40" i="30" s="1"/>
  <c r="ME55" i="30"/>
  <c r="MU46" i="30"/>
  <c r="MR46" i="30"/>
  <c r="MT46" i="30" s="1"/>
  <c r="MU51" i="30"/>
  <c r="MR51" i="30"/>
  <c r="MT51" i="30" s="1"/>
  <c r="LH26" i="30"/>
  <c r="LG27" i="30"/>
  <c r="NZ27" i="30"/>
  <c r="OA26" i="30"/>
  <c r="MD24" i="30"/>
  <c r="LD24" i="30"/>
  <c r="MC14" i="30"/>
  <c r="MB15" i="30"/>
  <c r="MU17" i="30"/>
  <c r="MR17" i="30"/>
  <c r="MT17" i="30" s="1"/>
  <c r="KV45" i="30"/>
  <c r="KX45" i="30" s="1"/>
  <c r="KY45" i="30"/>
  <c r="NS42" i="30"/>
  <c r="NP42" i="30"/>
  <c r="NR42" i="30" s="1"/>
  <c r="NS43" i="30"/>
  <c r="NP43" i="30"/>
  <c r="NR43" i="30" s="1"/>
  <c r="NS49" i="30"/>
  <c r="NP49" i="30"/>
  <c r="NR49" i="30" s="1"/>
  <c r="NZ24" i="30"/>
  <c r="MI55" i="30"/>
  <c r="MU44" i="30"/>
  <c r="MR44" i="30"/>
  <c r="MT44" i="30" s="1"/>
  <c r="MR47" i="30"/>
  <c r="MT47" i="30" s="1"/>
  <c r="MU47" i="30"/>
  <c r="CY19" i="30"/>
  <c r="FU19" i="30" s="1"/>
  <c r="MN20" i="30"/>
  <c r="ME24" i="30"/>
  <c r="LF24" i="30"/>
  <c r="LF14" i="30"/>
  <c r="LE15" i="30"/>
  <c r="MU21" i="30"/>
  <c r="MR21" i="30"/>
  <c r="MT21" i="30" s="1"/>
  <c r="KY41" i="30"/>
  <c r="KV41" i="30"/>
  <c r="KX41" i="30" s="1"/>
  <c r="KV49" i="30"/>
  <c r="KX49" i="30" s="1"/>
  <c r="KY49" i="30"/>
  <c r="NS40" i="30"/>
  <c r="NP40" i="30"/>
  <c r="NR40" i="30" s="1"/>
  <c r="NP44" i="30"/>
  <c r="NR44" i="30" s="1"/>
  <c r="NS44" i="30"/>
  <c r="MZ15" i="30"/>
  <c r="NA14" i="30"/>
  <c r="OA24" i="30"/>
  <c r="MF55" i="30"/>
  <c r="MB55" i="30"/>
  <c r="DW40" i="30"/>
  <c r="GS40" i="30" s="1"/>
  <c r="MR48" i="30"/>
  <c r="MT48" i="30" s="1"/>
  <c r="MU48" i="30"/>
  <c r="MC24" i="30"/>
  <c r="LG24" i="30"/>
  <c r="MU20" i="30"/>
  <c r="MR20" i="30"/>
  <c r="MT20" i="30" s="1"/>
  <c r="KV40" i="30"/>
  <c r="KX40" i="30" s="1"/>
  <c r="KY40" i="30"/>
  <c r="KV46" i="30"/>
  <c r="KX46" i="30" s="1"/>
  <c r="KY46" i="30"/>
  <c r="MU22" i="30"/>
  <c r="MR22" i="30"/>
  <c r="MT22" i="30" s="1"/>
  <c r="NS48" i="30"/>
  <c r="NP48" i="30"/>
  <c r="NR48" i="30" s="1"/>
  <c r="NP45" i="30"/>
  <c r="NR45" i="30" s="1"/>
  <c r="NS45" i="30"/>
  <c r="NV24" i="30"/>
  <c r="LX55" i="30"/>
  <c r="MJ55" i="30"/>
  <c r="MU42" i="30"/>
  <c r="MR42" i="30"/>
  <c r="MT42" i="30" s="1"/>
  <c r="MR50" i="30"/>
  <c r="MT50" i="30" s="1"/>
  <c r="MU50" i="30"/>
  <c r="NB27" i="30"/>
  <c r="NC26" i="30"/>
  <c r="LX24" i="30"/>
  <c r="LB24" i="30"/>
  <c r="KV42" i="30"/>
  <c r="KX42" i="30" s="1"/>
  <c r="KY42" i="30"/>
  <c r="KV50" i="30"/>
  <c r="KX50" i="30" s="1"/>
  <c r="KY50" i="30"/>
  <c r="MU43" i="30"/>
  <c r="MR43" i="30"/>
  <c r="MT43" i="30" s="1"/>
  <c r="KY48" i="30"/>
  <c r="KV48" i="30"/>
  <c r="KX48" i="30" s="1"/>
  <c r="NP41" i="30"/>
  <c r="NR41" i="30" s="1"/>
  <c r="NS41" i="30"/>
  <c r="NP50" i="30"/>
  <c r="NR50" i="30" s="1"/>
  <c r="NS50" i="30"/>
  <c r="LY55" i="30"/>
  <c r="MC55" i="30"/>
  <c r="MU45" i="30"/>
  <c r="MR45" i="30"/>
  <c r="MT45" i="30" s="1"/>
  <c r="MU52" i="30"/>
  <c r="MR52" i="30"/>
  <c r="MT52" i="30" s="1"/>
  <c r="LY24" i="30"/>
  <c r="LE24" i="30"/>
  <c r="LP19" i="30"/>
  <c r="CA18" i="30"/>
  <c r="EW18" i="30" s="1"/>
  <c r="MR19" i="30"/>
  <c r="MT19" i="30" s="1"/>
  <c r="MU19" i="30"/>
  <c r="KY43" i="30"/>
  <c r="KV43" i="30"/>
  <c r="KX43" i="30" s="1"/>
  <c r="KY51" i="30"/>
  <c r="KV51" i="30"/>
  <c r="KX51" i="30" s="1"/>
  <c r="NL17" i="30"/>
  <c r="DW16" i="30"/>
  <c r="GS16" i="30" s="1"/>
  <c r="HS16" i="30" s="1"/>
  <c r="KY53" i="30"/>
  <c r="KV53" i="30"/>
  <c r="KX53" i="30" s="1"/>
  <c r="EU40" i="30"/>
  <c r="HQ40" i="30" s="1"/>
  <c r="NS54" i="30"/>
  <c r="NP54" i="30"/>
  <c r="NR54" i="30" s="1"/>
  <c r="MG55" i="30"/>
  <c r="MK55" i="30"/>
  <c r="MU40" i="30"/>
  <c r="MU55" i="30" s="1"/>
  <c r="MR40" i="30"/>
  <c r="MT40" i="30" s="1"/>
  <c r="MU49" i="30"/>
  <c r="MR49" i="30"/>
  <c r="MT49" i="30" s="1"/>
  <c r="MA24" i="30"/>
  <c r="OJ20" i="30"/>
  <c r="EU19" i="30"/>
  <c r="HQ19" i="30" s="1"/>
  <c r="KZ24" i="30"/>
  <c r="MR16" i="30"/>
  <c r="MT16" i="30" s="1"/>
  <c r="MU16" i="30"/>
  <c r="MR23" i="30"/>
  <c r="MT23" i="30" s="1"/>
  <c r="MU23" i="30"/>
  <c r="KY47" i="30"/>
  <c r="KV47" i="30"/>
  <c r="KX47" i="30" s="1"/>
  <c r="KV52" i="30"/>
  <c r="KX52" i="30" s="1"/>
  <c r="KY52" i="30"/>
  <c r="JC14" i="28"/>
  <c r="JC22" i="28" s="1"/>
  <c r="JS14" i="28" s="1" a="1"/>
  <c r="JS14" i="28" s="1"/>
  <c r="IZ14" i="28"/>
  <c r="JB14" i="28" s="1"/>
  <c r="IE16" i="28"/>
  <c r="IB16" i="28"/>
  <c r="ID16" i="28" s="1"/>
  <c r="IZ49" i="28"/>
  <c r="JB49" i="28" s="1"/>
  <c r="JC49" i="28"/>
  <c r="HG39" i="28"/>
  <c r="HD39" i="28"/>
  <c r="HF39" i="28" s="1"/>
  <c r="HG46" i="28"/>
  <c r="HD46" i="28"/>
  <c r="HF46" i="28" s="1"/>
  <c r="JC21" i="28"/>
  <c r="IZ21" i="28"/>
  <c r="JB21" i="28" s="1"/>
  <c r="JC17" i="28"/>
  <c r="IZ17" i="28"/>
  <c r="JB17" i="28" s="1"/>
  <c r="IV15" i="28"/>
  <c r="CA14" i="28"/>
  <c r="DY14" i="28" s="1"/>
  <c r="IZ42" i="28"/>
  <c r="JB42" i="28" s="1"/>
  <c r="JC42" i="28"/>
  <c r="JC46" i="28"/>
  <c r="IZ46" i="28"/>
  <c r="JB46" i="28" s="1"/>
  <c r="HG43" i="28"/>
  <c r="HD43" i="28"/>
  <c r="HF43" i="28" s="1"/>
  <c r="HG50" i="28"/>
  <c r="HD50" i="28"/>
  <c r="HF50" i="28" s="1"/>
  <c r="HH22" i="28"/>
  <c r="HW14" i="28" s="1" a="1"/>
  <c r="HW14" i="28" s="1"/>
  <c r="BC38" i="28"/>
  <c r="DA38" i="28" s="1"/>
  <c r="CA40" i="28"/>
  <c r="DY40" i="28" s="1"/>
  <c r="IV41" i="28"/>
  <c r="HM22" i="28"/>
  <c r="JC16" i="28"/>
  <c r="IZ16" i="28"/>
  <c r="JB16" i="28" s="1"/>
  <c r="JC19" i="28"/>
  <c r="IZ19" i="28"/>
  <c r="JB19" i="28" s="1"/>
  <c r="JI13" i="28"/>
  <c r="JJ12" i="28"/>
  <c r="JI25" i="28"/>
  <c r="JJ24" i="28"/>
  <c r="IB18" i="28"/>
  <c r="ID18" i="28" s="1"/>
  <c r="IE18" i="28"/>
  <c r="IZ39" i="28"/>
  <c r="JB39" i="28" s="1"/>
  <c r="JC39" i="28"/>
  <c r="JC50" i="28"/>
  <c r="IZ50" i="28"/>
  <c r="JB50" i="28" s="1"/>
  <c r="HG44" i="28"/>
  <c r="HD44" i="28"/>
  <c r="HF44" i="28" s="1"/>
  <c r="HD47" i="28"/>
  <c r="HF47" i="28" s="1"/>
  <c r="HG47" i="28"/>
  <c r="HJ22" i="28"/>
  <c r="HN22" i="28"/>
  <c r="JC52" i="28"/>
  <c r="IZ52" i="28"/>
  <c r="JB52" i="28" s="1"/>
  <c r="HG49" i="28"/>
  <c r="HD49" i="28"/>
  <c r="HF49" i="28" s="1"/>
  <c r="HX17" i="28"/>
  <c r="BC16" i="28"/>
  <c r="DA16" i="28" s="1"/>
  <c r="IB15" i="28"/>
  <c r="ID15" i="28" s="1"/>
  <c r="IE15" i="28"/>
  <c r="IZ45" i="28"/>
  <c r="JB45" i="28" s="1"/>
  <c r="JC45" i="28"/>
  <c r="IZ43" i="28"/>
  <c r="JB43" i="28" s="1"/>
  <c r="JC43" i="28"/>
  <c r="HD40" i="28"/>
  <c r="HF40" i="28" s="1"/>
  <c r="HG40" i="28"/>
  <c r="HD51" i="28"/>
  <c r="HF51" i="28" s="1"/>
  <c r="HG51" i="28"/>
  <c r="IK25" i="28"/>
  <c r="IL24" i="28"/>
  <c r="JC38" i="28"/>
  <c r="JC53" i="28" s="1"/>
  <c r="JS38" i="28" s="1" a="1"/>
  <c r="JS38" i="28" s="1"/>
  <c r="IZ38" i="28"/>
  <c r="JB38" i="28" s="1"/>
  <c r="HO24" i="28"/>
  <c r="HN25" i="28"/>
  <c r="IZ18" i="28"/>
  <c r="JB18" i="28" s="1"/>
  <c r="JC18" i="28"/>
  <c r="IE14" i="28"/>
  <c r="IE22" i="28" s="1"/>
  <c r="IU14" i="28" s="1" a="1"/>
  <c r="IU14" i="28" s="1"/>
  <c r="IB14" i="28"/>
  <c r="ID14" i="28" s="1"/>
  <c r="CY38" i="28"/>
  <c r="EW38" i="28" s="1"/>
  <c r="JT39" i="28"/>
  <c r="JC47" i="28"/>
  <c r="IZ47" i="28"/>
  <c r="JB47" i="28" s="1"/>
  <c r="HD38" i="28"/>
  <c r="HF38" i="28" s="1"/>
  <c r="HG38" i="28"/>
  <c r="HG48" i="28"/>
  <c r="HD48" i="28"/>
  <c r="HF48" i="28" s="1"/>
  <c r="HK22" i="28"/>
  <c r="HO22" i="28"/>
  <c r="IZ20" i="28"/>
  <c r="JB20" i="28" s="1"/>
  <c r="JC20" i="28"/>
  <c r="JC41" i="28"/>
  <c r="IZ41" i="28"/>
  <c r="JB41" i="28" s="1"/>
  <c r="JT15" i="28"/>
  <c r="CY14" i="28"/>
  <c r="EW14" i="28" s="1"/>
  <c r="IE17" i="28"/>
  <c r="IB17" i="28"/>
  <c r="ID17" i="28" s="1"/>
  <c r="IB21" i="28"/>
  <c r="ID21" i="28" s="1"/>
  <c r="IE21" i="28"/>
  <c r="JC40" i="28"/>
  <c r="IZ40" i="28"/>
  <c r="JB40" i="28" s="1"/>
  <c r="JC51" i="28"/>
  <c r="IZ51" i="28"/>
  <c r="JB51" i="28" s="1"/>
  <c r="HD41" i="28"/>
  <c r="HF41" i="28" s="1"/>
  <c r="HG41" i="28"/>
  <c r="HG52" i="28"/>
  <c r="HD52" i="28"/>
  <c r="HF52" i="28" s="1"/>
  <c r="IZ15" i="28"/>
  <c r="JB15" i="28" s="1"/>
  <c r="JC15" i="28"/>
  <c r="IE19" i="28"/>
  <c r="IB19" i="28"/>
  <c r="ID19" i="28" s="1"/>
  <c r="IE20" i="28"/>
  <c r="IB20" i="28"/>
  <c r="ID20" i="28" s="1"/>
  <c r="IZ44" i="28"/>
  <c r="JB44" i="28" s="1"/>
  <c r="JC44" i="28"/>
  <c r="JC48" i="28"/>
  <c r="IZ48" i="28"/>
  <c r="JB48" i="28" s="1"/>
  <c r="HG42" i="28"/>
  <c r="HD42" i="28"/>
  <c r="HF42" i="28" s="1"/>
  <c r="HD45" i="28"/>
  <c r="HF45" i="28" s="1"/>
  <c r="HG45" i="28"/>
  <c r="HL22" i="28"/>
  <c r="NS52" i="29"/>
  <c r="NP52" i="29"/>
  <c r="NR52" i="29" s="1"/>
  <c r="LD23" i="29"/>
  <c r="CY19" i="29"/>
  <c r="FU19" i="29" s="1"/>
  <c r="MN20" i="29"/>
  <c r="MW21" i="29"/>
  <c r="MV21" i="29"/>
  <c r="NB21" i="29"/>
  <c r="NA21" i="29"/>
  <c r="NC21" i="29"/>
  <c r="MZ21" i="29"/>
  <c r="MY21" i="29"/>
  <c r="MX21" i="29"/>
  <c r="MU48" i="29"/>
  <c r="MR48" i="29"/>
  <c r="MT48" i="29" s="1"/>
  <c r="NL17" i="29"/>
  <c r="DW16" i="29"/>
  <c r="GS16" i="29" s="1"/>
  <c r="NS44" i="29"/>
  <c r="NP44" i="29"/>
  <c r="NR44" i="29" s="1"/>
  <c r="LE23" i="29"/>
  <c r="NS15" i="29"/>
  <c r="NS23" i="29" s="1"/>
  <c r="OI15" i="29" s="1" a="1"/>
  <c r="OI15" i="29" s="1"/>
  <c r="NP15" i="29"/>
  <c r="NR15" i="29" s="1"/>
  <c r="NS21" i="29"/>
  <c r="NP21" i="29"/>
  <c r="NR21" i="29" s="1"/>
  <c r="MY22" i="29"/>
  <c r="MX22" i="29"/>
  <c r="MW22" i="29"/>
  <c r="MV22" i="29"/>
  <c r="NC22" i="29"/>
  <c r="NB22" i="29"/>
  <c r="NA22" i="29"/>
  <c r="MZ22" i="29"/>
  <c r="KV51" i="29"/>
  <c r="KX51" i="29" s="1"/>
  <c r="KY51" i="29"/>
  <c r="KV47" i="29"/>
  <c r="KX47" i="29" s="1"/>
  <c r="KY47" i="29"/>
  <c r="DW39" i="29"/>
  <c r="GS39" i="29" s="1"/>
  <c r="NL40" i="29"/>
  <c r="MU52" i="29"/>
  <c r="MR52" i="29"/>
  <c r="MT52" i="29" s="1"/>
  <c r="EU39" i="29"/>
  <c r="HQ39" i="29" s="1"/>
  <c r="OJ40" i="29"/>
  <c r="NS49" i="29"/>
  <c r="NP49" i="29"/>
  <c r="NR49" i="29" s="1"/>
  <c r="LF23" i="29"/>
  <c r="NS16" i="29"/>
  <c r="NP16" i="29"/>
  <c r="NR16" i="29" s="1"/>
  <c r="CA39" i="29"/>
  <c r="EW39" i="29" s="1"/>
  <c r="HS39" i="29" s="1"/>
  <c r="LE25" i="29"/>
  <c r="LD26" i="29"/>
  <c r="NS17" i="29"/>
  <c r="NP17" i="29"/>
  <c r="NR17" i="29" s="1"/>
  <c r="KY45" i="29"/>
  <c r="KV45" i="29"/>
  <c r="KX45" i="29" s="1"/>
  <c r="KY46" i="29"/>
  <c r="KV46" i="29"/>
  <c r="KX46" i="29" s="1"/>
  <c r="MR40" i="29"/>
  <c r="MT40" i="29" s="1"/>
  <c r="MU40" i="29"/>
  <c r="NP50" i="29"/>
  <c r="NR50" i="29" s="1"/>
  <c r="NS50" i="29"/>
  <c r="OJ16" i="29"/>
  <c r="EU15" i="29"/>
  <c r="HQ15" i="29" s="1"/>
  <c r="HS15" i="29" s="1"/>
  <c r="NP22" i="29"/>
  <c r="NR22" i="29" s="1"/>
  <c r="NS22" i="29"/>
  <c r="MV20" i="29"/>
  <c r="MX20" i="29"/>
  <c r="NC20" i="29"/>
  <c r="NB20" i="29"/>
  <c r="NA20" i="29"/>
  <c r="MZ20" i="29"/>
  <c r="MY20" i="29"/>
  <c r="MW20" i="29"/>
  <c r="KY40" i="29"/>
  <c r="KV40" i="29"/>
  <c r="KX40" i="29" s="1"/>
  <c r="KV48" i="29"/>
  <c r="KX48" i="29" s="1"/>
  <c r="KY48" i="29"/>
  <c r="MW15" i="29"/>
  <c r="MW23" i="29" s="1"/>
  <c r="MY15" i="29"/>
  <c r="MY23" i="29" s="1"/>
  <c r="MV15" i="29"/>
  <c r="MV23" i="29" s="1"/>
  <c r="NC15" i="29"/>
  <c r="NC23" i="29" s="1"/>
  <c r="MX15" i="29"/>
  <c r="MX23" i="29" s="1"/>
  <c r="NB15" i="29"/>
  <c r="NB23" i="29" s="1"/>
  <c r="NA15" i="29"/>
  <c r="NA23" i="29" s="1"/>
  <c r="MZ15" i="29"/>
  <c r="MZ23" i="29" s="1"/>
  <c r="MU44" i="29"/>
  <c r="MR44" i="29"/>
  <c r="MT44" i="29" s="1"/>
  <c r="MR53" i="29"/>
  <c r="MT53" i="29" s="1"/>
  <c r="MU53" i="29"/>
  <c r="MZ18" i="29"/>
  <c r="MY18" i="29"/>
  <c r="MX18" i="29"/>
  <c r="NA18" i="29"/>
  <c r="MW18" i="29"/>
  <c r="MV18" i="29"/>
  <c r="NB18" i="29"/>
  <c r="NC18" i="29"/>
  <c r="OA13" i="29"/>
  <c r="NZ14" i="29"/>
  <c r="NB19" i="29"/>
  <c r="MV19" i="29"/>
  <c r="NA19" i="29"/>
  <c r="MZ19" i="29"/>
  <c r="NC19" i="29"/>
  <c r="MY19" i="29"/>
  <c r="MX19" i="29"/>
  <c r="MW19" i="29"/>
  <c r="NP41" i="29"/>
  <c r="NR41" i="29" s="1"/>
  <c r="NS41" i="29"/>
  <c r="NS53" i="29"/>
  <c r="NP53" i="29"/>
  <c r="NR53" i="29" s="1"/>
  <c r="LG23" i="29"/>
  <c r="NS20" i="29"/>
  <c r="NP20" i="29"/>
  <c r="NR20" i="29" s="1"/>
  <c r="KV41" i="29"/>
  <c r="KX41" i="29" s="1"/>
  <c r="KY41" i="29"/>
  <c r="KY50" i="29"/>
  <c r="KV50" i="29"/>
  <c r="KX50" i="29" s="1"/>
  <c r="CY42" i="29"/>
  <c r="FU42" i="29" s="1"/>
  <c r="MN43" i="29"/>
  <c r="MU41" i="29"/>
  <c r="MR41" i="29"/>
  <c r="MT41" i="29" s="1"/>
  <c r="MR45" i="29"/>
  <c r="MT45" i="29" s="1"/>
  <c r="MU45" i="29"/>
  <c r="NS39" i="29"/>
  <c r="NS54" i="29" s="1"/>
  <c r="OI39" i="29" s="1" a="1"/>
  <c r="OI39" i="29" s="1"/>
  <c r="NP39" i="29"/>
  <c r="NR39" i="29" s="1"/>
  <c r="NS45" i="29"/>
  <c r="NP45" i="29"/>
  <c r="NR45" i="29" s="1"/>
  <c r="NZ26" i="29"/>
  <c r="OA25" i="29"/>
  <c r="KZ23" i="29"/>
  <c r="KY53" i="29"/>
  <c r="KV53" i="29"/>
  <c r="KX53" i="29" s="1"/>
  <c r="MR51" i="29"/>
  <c r="MT51" i="29" s="1"/>
  <c r="MU51" i="29"/>
  <c r="MV16" i="29"/>
  <c r="NC16" i="29"/>
  <c r="NB16" i="29"/>
  <c r="MX16" i="29"/>
  <c r="NA16" i="29"/>
  <c r="MZ16" i="29"/>
  <c r="MW16" i="29"/>
  <c r="MY16" i="29"/>
  <c r="KY39" i="29"/>
  <c r="KV39" i="29"/>
  <c r="KX39" i="29" s="1"/>
  <c r="KV49" i="29"/>
  <c r="KX49" i="29" s="1"/>
  <c r="KY49" i="29"/>
  <c r="MR49" i="29"/>
  <c r="MT49" i="29" s="1"/>
  <c r="MU49" i="29"/>
  <c r="MU50" i="29"/>
  <c r="MR50" i="29"/>
  <c r="MT50" i="29" s="1"/>
  <c r="MX17" i="29"/>
  <c r="MW17" i="29"/>
  <c r="MY17" i="29"/>
  <c r="MV17" i="29"/>
  <c r="NC17" i="29"/>
  <c r="MZ17" i="29"/>
  <c r="NB17" i="29"/>
  <c r="NA17" i="29"/>
  <c r="NP48" i="29"/>
  <c r="NR48" i="29" s="1"/>
  <c r="NS48" i="29"/>
  <c r="NS51" i="29"/>
  <c r="NP51" i="29"/>
  <c r="NR51" i="29" s="1"/>
  <c r="NP18" i="29"/>
  <c r="NR18" i="29" s="1"/>
  <c r="NS18" i="29"/>
  <c r="LE13" i="29"/>
  <c r="LD14" i="29"/>
  <c r="KV42" i="29"/>
  <c r="KX42" i="29" s="1"/>
  <c r="KY42" i="29"/>
  <c r="KY52" i="29"/>
  <c r="KV52" i="29"/>
  <c r="KX52" i="29" s="1"/>
  <c r="MU39" i="29"/>
  <c r="MU54" i="29" s="1"/>
  <c r="NK39" i="29" s="1" a="1"/>
  <c r="NK39" i="29" s="1"/>
  <c r="MR39" i="29"/>
  <c r="MT39" i="29" s="1"/>
  <c r="MU46" i="29"/>
  <c r="MR46" i="29"/>
  <c r="MT46" i="29" s="1"/>
  <c r="NB13" i="29"/>
  <c r="NA14" i="29"/>
  <c r="NS42" i="29"/>
  <c r="NP42" i="29"/>
  <c r="NR42" i="29" s="1"/>
  <c r="NS47" i="29"/>
  <c r="NP47" i="29"/>
  <c r="NR47" i="29" s="1"/>
  <c r="LB23" i="29"/>
  <c r="MR43" i="29"/>
  <c r="MT43" i="29" s="1"/>
  <c r="MU43" i="29"/>
  <c r="NP40" i="29"/>
  <c r="NR40" i="29" s="1"/>
  <c r="NS40" i="29"/>
  <c r="NS19" i="29"/>
  <c r="NP19" i="29"/>
  <c r="NR19" i="29" s="1"/>
  <c r="LP20" i="29"/>
  <c r="CA19" i="29"/>
  <c r="EW19" i="29" s="1"/>
  <c r="MC25" i="29"/>
  <c r="MB26" i="29"/>
  <c r="LC23" i="29"/>
  <c r="MD14" i="29"/>
  <c r="ME13" i="29"/>
  <c r="KY43" i="29"/>
  <c r="KV43" i="29"/>
  <c r="KX43" i="29" s="1"/>
  <c r="KY44" i="29"/>
  <c r="KV44" i="29"/>
  <c r="KX44" i="29" s="1"/>
  <c r="MU42" i="29"/>
  <c r="MR42" i="29"/>
  <c r="MT42" i="29" s="1"/>
  <c r="MU47" i="29"/>
  <c r="MR47" i="29"/>
  <c r="MT47" i="29" s="1"/>
  <c r="NA26" i="29"/>
  <c r="NB25" i="29"/>
  <c r="LO15" i="29" a="1"/>
  <c r="LO15" i="29" s="1"/>
  <c r="NS43" i="29"/>
  <c r="NP43" i="29"/>
  <c r="NR43" i="29" s="1"/>
  <c r="NP46" i="29"/>
  <c r="NR46" i="29" s="1"/>
  <c r="NS46" i="29"/>
  <c r="LA23" i="29"/>
  <c r="NY35" i="27"/>
  <c r="NX36" i="27"/>
  <c r="KY29" i="27"/>
  <c r="KV29" i="27"/>
  <c r="KX29" i="27" s="1"/>
  <c r="LE58" i="27"/>
  <c r="MZ11" i="27"/>
  <c r="NA10" i="27"/>
  <c r="KY26" i="27"/>
  <c r="KV26" i="27"/>
  <c r="KX26" i="27" s="1"/>
  <c r="LE60" i="27"/>
  <c r="LE61" i="27"/>
  <c r="KY30" i="27"/>
  <c r="KV30" i="27"/>
  <c r="KX30" i="27" s="1"/>
  <c r="LC18" i="27"/>
  <c r="LE49" i="27"/>
  <c r="KV25" i="27"/>
  <c r="KX25" i="27" s="1"/>
  <c r="KY25" i="27"/>
  <c r="LE59" i="27"/>
  <c r="KY32" i="27"/>
  <c r="KV32" i="27"/>
  <c r="KX32" i="27" s="1"/>
  <c r="LP26" i="27"/>
  <c r="CA25" i="27"/>
  <c r="EW25" i="27" s="1"/>
  <c r="KV28" i="27"/>
  <c r="KX28" i="27" s="1"/>
  <c r="KY28" i="27"/>
  <c r="LE53" i="27"/>
  <c r="LE12" i="27"/>
  <c r="KV31" i="27"/>
  <c r="KX31" i="27" s="1"/>
  <c r="KY31" i="27"/>
  <c r="LD24" i="27"/>
  <c r="LE23" i="27"/>
  <c r="LE52" i="27"/>
  <c r="MC24" i="27"/>
  <c r="MD23" i="27"/>
  <c r="KV27" i="27"/>
  <c r="KX27" i="27" s="1"/>
  <c r="LE25" i="27" s="1"/>
  <c r="KY27" i="27"/>
  <c r="LD18" i="27"/>
  <c r="LC64" i="27"/>
  <c r="MU56" i="27"/>
  <c r="MR56" i="27"/>
  <c r="MT56" i="27" s="1"/>
  <c r="MU62" i="27"/>
  <c r="MR62" i="27"/>
  <c r="MT62" i="27" s="1"/>
  <c r="LT15" i="27"/>
  <c r="LV15" i="27" s="1"/>
  <c r="LW15" i="27"/>
  <c r="NZ28" i="27"/>
  <c r="LE11" i="27"/>
  <c r="LF10" i="27"/>
  <c r="LE51" i="27"/>
  <c r="LE15" i="27"/>
  <c r="MR12" i="27"/>
  <c r="MT12" i="27" s="1"/>
  <c r="MU12" i="27"/>
  <c r="NY24" i="27"/>
  <c r="NZ23" i="27"/>
  <c r="NS54" i="27"/>
  <c r="NP54" i="27"/>
  <c r="NR54" i="27" s="1"/>
  <c r="NS63" i="27"/>
  <c r="NP63" i="27"/>
  <c r="NR63" i="27" s="1"/>
  <c r="LW49" i="27"/>
  <c r="LT49" i="27"/>
  <c r="LV49" i="27" s="1"/>
  <c r="LW61" i="27"/>
  <c r="LT61" i="27"/>
  <c r="LV61" i="27" s="1"/>
  <c r="MR27" i="27"/>
  <c r="MT27" i="27" s="1"/>
  <c r="MU27" i="27"/>
  <c r="NT33" i="27"/>
  <c r="NP16" i="27"/>
  <c r="NR16" i="27" s="1"/>
  <c r="NS16" i="27"/>
  <c r="LE54" i="27"/>
  <c r="LE57" i="27"/>
  <c r="LD36" i="27"/>
  <c r="LE35" i="27"/>
  <c r="MU53" i="27"/>
  <c r="MR53" i="27"/>
  <c r="MT53" i="27" s="1"/>
  <c r="LW16" i="27"/>
  <c r="LT16" i="27"/>
  <c r="LV16" i="27" s="1"/>
  <c r="MR14" i="27"/>
  <c r="MT14" i="27" s="1"/>
  <c r="MU14" i="27"/>
  <c r="NP59" i="27"/>
  <c r="NR59" i="27" s="1"/>
  <c r="NS59" i="27"/>
  <c r="LW51" i="27"/>
  <c r="LT51" i="27"/>
  <c r="LV51" i="27" s="1"/>
  <c r="MR50" i="27"/>
  <c r="MT50" i="27" s="1"/>
  <c r="MU50" i="27"/>
  <c r="MR59" i="27"/>
  <c r="MT59" i="27" s="1"/>
  <c r="MU59" i="27"/>
  <c r="LW14" i="27"/>
  <c r="LT14" i="27"/>
  <c r="LV14" i="27" s="1"/>
  <c r="MR13" i="27"/>
  <c r="MT13" i="27" s="1"/>
  <c r="MU13" i="27"/>
  <c r="NP55" i="27"/>
  <c r="NR55" i="27" s="1"/>
  <c r="NS55" i="27"/>
  <c r="NP60" i="27"/>
  <c r="NR60" i="27" s="1"/>
  <c r="NS60" i="27"/>
  <c r="LT53" i="27"/>
  <c r="LV53" i="27" s="1"/>
  <c r="LW53" i="27"/>
  <c r="LT62" i="27"/>
  <c r="LV62" i="27" s="1"/>
  <c r="LW62" i="27"/>
  <c r="MR31" i="27"/>
  <c r="MT31" i="27" s="1"/>
  <c r="MU31" i="27"/>
  <c r="NU33" i="27"/>
  <c r="MC10" i="27"/>
  <c r="MC26" i="27" s="1"/>
  <c r="MB11" i="27"/>
  <c r="KZ18" i="27"/>
  <c r="KZ64" i="27"/>
  <c r="LD64" i="27"/>
  <c r="DW49" i="27"/>
  <c r="GS49" i="27" s="1"/>
  <c r="MR63" i="27"/>
  <c r="MT63" i="27" s="1"/>
  <c r="MU63" i="27"/>
  <c r="LW17" i="27"/>
  <c r="LT17" i="27"/>
  <c r="LV17" i="27" s="1"/>
  <c r="LZ26" i="27"/>
  <c r="LY26" i="27"/>
  <c r="LX26" i="27"/>
  <c r="MB26" i="27"/>
  <c r="MA26" i="27"/>
  <c r="MR17" i="27"/>
  <c r="MT17" i="27" s="1"/>
  <c r="MU17" i="27"/>
  <c r="NP57" i="27"/>
  <c r="NR57" i="27" s="1"/>
  <c r="NS57" i="27"/>
  <c r="NS61" i="27"/>
  <c r="NP61" i="27"/>
  <c r="NR61" i="27" s="1"/>
  <c r="LE13" i="27"/>
  <c r="LW56" i="27"/>
  <c r="LT56" i="27"/>
  <c r="LV56" i="27" s="1"/>
  <c r="LW63" i="27"/>
  <c r="LT63" i="27"/>
  <c r="LV63" i="27" s="1"/>
  <c r="MR32" i="27"/>
  <c r="MT32" i="27" s="1"/>
  <c r="MU32" i="27"/>
  <c r="NV33" i="27"/>
  <c r="NS15" i="27"/>
  <c r="NP15" i="27"/>
  <c r="NR15" i="27" s="1"/>
  <c r="NZ27" i="27"/>
  <c r="NZ29" i="27"/>
  <c r="NZ26" i="27"/>
  <c r="LX29" i="27"/>
  <c r="MA29" i="27"/>
  <c r="MB29" i="27"/>
  <c r="LZ29" i="27"/>
  <c r="LY29" i="27"/>
  <c r="LA18" i="27"/>
  <c r="MU57" i="27"/>
  <c r="MR57" i="27"/>
  <c r="MT57" i="27" s="1"/>
  <c r="MU60" i="27"/>
  <c r="MR60" i="27"/>
  <c r="MT60" i="27" s="1"/>
  <c r="MU16" i="27"/>
  <c r="MR16" i="27"/>
  <c r="MT16" i="27" s="1"/>
  <c r="NS49" i="27"/>
  <c r="NP49" i="27"/>
  <c r="NR49" i="27" s="1"/>
  <c r="NS52" i="27"/>
  <c r="NP52" i="27"/>
  <c r="NR52" i="27" s="1"/>
  <c r="LZ30" i="27"/>
  <c r="LY30" i="27"/>
  <c r="LX30" i="27"/>
  <c r="MC30" i="27"/>
  <c r="MA30" i="27"/>
  <c r="MB30" i="27"/>
  <c r="LW50" i="27"/>
  <c r="LT50" i="27"/>
  <c r="LV50" i="27" s="1"/>
  <c r="LT57" i="27"/>
  <c r="LV57" i="27" s="1"/>
  <c r="LW57" i="27"/>
  <c r="NL26" i="27"/>
  <c r="DW25" i="27"/>
  <c r="GS25" i="27" s="1"/>
  <c r="MU26" i="27"/>
  <c r="MR26" i="27"/>
  <c r="MT26" i="27" s="1"/>
  <c r="LE14" i="27"/>
  <c r="NS14" i="27"/>
  <c r="NP14" i="27"/>
  <c r="NR14" i="27" s="1"/>
  <c r="LX25" i="27"/>
  <c r="MB25" i="27"/>
  <c r="MA25" i="27"/>
  <c r="LZ25" i="27"/>
  <c r="LY25" i="27"/>
  <c r="MU61" i="27"/>
  <c r="MR61" i="27"/>
  <c r="MT61" i="27" s="1"/>
  <c r="NB36" i="27"/>
  <c r="NC35" i="27"/>
  <c r="NZ31" i="27"/>
  <c r="LA64" i="27"/>
  <c r="NZ30" i="27"/>
  <c r="MU51" i="27"/>
  <c r="MR51" i="27"/>
  <c r="MT51" i="27" s="1"/>
  <c r="MR54" i="27"/>
  <c r="MT54" i="27" s="1"/>
  <c r="MU54" i="27"/>
  <c r="LW12" i="27"/>
  <c r="LT12" i="27"/>
  <c r="LV12" i="27" s="1"/>
  <c r="NP50" i="27"/>
  <c r="NR50" i="27" s="1"/>
  <c r="NS50" i="27"/>
  <c r="NS56" i="27"/>
  <c r="NP56" i="27"/>
  <c r="NR56" i="27" s="1"/>
  <c r="LT58" i="27"/>
  <c r="LV58" i="27" s="1"/>
  <c r="LW58" i="27"/>
  <c r="NZ32" i="27"/>
  <c r="MU28" i="27"/>
  <c r="MR28" i="27"/>
  <c r="MT28" i="27" s="1"/>
  <c r="MU30" i="27"/>
  <c r="MR30" i="27"/>
  <c r="MT30" i="27" s="1"/>
  <c r="NW33" i="27"/>
  <c r="LW33" i="27"/>
  <c r="LY32" i="27"/>
  <c r="MA32" i="27"/>
  <c r="LZ32" i="27"/>
  <c r="LX32" i="27"/>
  <c r="MC32" i="27"/>
  <c r="MB32" i="27"/>
  <c r="NP53" i="27"/>
  <c r="NR53" i="27" s="1"/>
  <c r="NS53" i="27"/>
  <c r="LW60" i="27"/>
  <c r="LT60" i="27"/>
  <c r="LV60" i="27" s="1"/>
  <c r="MB28" i="27"/>
  <c r="MA28" i="27"/>
  <c r="LY28" i="27"/>
  <c r="LZ28" i="27"/>
  <c r="LX28" i="27"/>
  <c r="MU52" i="27"/>
  <c r="MR52" i="27"/>
  <c r="MT52" i="27" s="1"/>
  <c r="MR58" i="27"/>
  <c r="MT58" i="27" s="1"/>
  <c r="MU58" i="27"/>
  <c r="MU15" i="27"/>
  <c r="MR15" i="27"/>
  <c r="MT15" i="27" s="1"/>
  <c r="MB31" i="27"/>
  <c r="MA31" i="27"/>
  <c r="LZ31" i="27"/>
  <c r="LY31" i="27"/>
  <c r="MC31" i="27"/>
  <c r="LX31" i="27"/>
  <c r="NS58" i="27"/>
  <c r="NP58" i="27"/>
  <c r="NR58" i="27" s="1"/>
  <c r="LW55" i="27"/>
  <c r="LT55" i="27"/>
  <c r="LV55" i="27" s="1"/>
  <c r="LW59" i="27"/>
  <c r="LT59" i="27"/>
  <c r="LV59" i="27" s="1"/>
  <c r="MU25" i="27"/>
  <c r="MR25" i="27"/>
  <c r="MT25" i="27" s="1"/>
  <c r="NX33" i="27"/>
  <c r="NS12" i="27"/>
  <c r="NP12" i="27"/>
  <c r="NR12" i="27" s="1"/>
  <c r="MC36" i="27"/>
  <c r="MD35" i="27"/>
  <c r="NZ11" i="27"/>
  <c r="OA10" i="27"/>
  <c r="NS17" i="27"/>
  <c r="NP17" i="27"/>
  <c r="NR17" i="27" s="1"/>
  <c r="MB27" i="27"/>
  <c r="MA27" i="27"/>
  <c r="LZ27" i="27"/>
  <c r="LY27" i="27"/>
  <c r="MC27" i="27"/>
  <c r="LX27" i="27"/>
  <c r="NA24" i="27"/>
  <c r="NB23" i="27"/>
  <c r="LB18" i="27"/>
  <c r="LB64" i="27"/>
  <c r="MU49" i="27"/>
  <c r="MR49" i="27"/>
  <c r="MT49" i="27" s="1"/>
  <c r="MU55" i="27"/>
  <c r="MR55" i="27"/>
  <c r="MT55" i="27" s="1"/>
  <c r="LT13" i="27"/>
  <c r="LV13" i="27" s="1"/>
  <c r="LW13" i="27"/>
  <c r="NL13" i="27"/>
  <c r="DW12" i="27"/>
  <c r="GS12" i="27" s="1"/>
  <c r="NP51" i="27"/>
  <c r="NR51" i="27" s="1"/>
  <c r="NS51" i="27"/>
  <c r="NS62" i="27"/>
  <c r="NP62" i="27"/>
  <c r="NR62" i="27" s="1"/>
  <c r="LW52" i="27"/>
  <c r="LT52" i="27"/>
  <c r="LV52" i="27" s="1"/>
  <c r="LW54" i="27"/>
  <c r="LT54" i="27"/>
  <c r="LV54" i="27" s="1"/>
  <c r="MU29" i="27"/>
  <c r="MR29" i="27"/>
  <c r="MT29" i="27" s="1"/>
  <c r="NY33" i="27"/>
  <c r="LE62" i="27"/>
  <c r="NS13" i="27"/>
  <c r="NP13" i="27"/>
  <c r="NR13" i="27" s="1"/>
  <c r="JC15" i="26"/>
  <c r="IZ15" i="26"/>
  <c r="JB15" i="26" s="1"/>
  <c r="IJ52" i="26"/>
  <c r="IJ61" i="26"/>
  <c r="JC51" i="26"/>
  <c r="IZ51" i="26"/>
  <c r="JB51" i="26" s="1"/>
  <c r="JC56" i="26"/>
  <c r="IZ56" i="26"/>
  <c r="JB56" i="26" s="1"/>
  <c r="IG65" i="26"/>
  <c r="IJ60" i="26"/>
  <c r="JH29" i="26"/>
  <c r="JC12" i="26"/>
  <c r="IZ12" i="26"/>
  <c r="JB12" i="26" s="1"/>
  <c r="IJ59" i="26"/>
  <c r="IH13" i="26"/>
  <c r="IG13" i="26"/>
  <c r="IF13" i="26"/>
  <c r="IJ13" i="26"/>
  <c r="II13" i="26"/>
  <c r="IE33" i="26"/>
  <c r="IB33" i="26"/>
  <c r="ID33" i="26" s="1"/>
  <c r="IJ54" i="26"/>
  <c r="IJ16" i="26"/>
  <c r="II16" i="26"/>
  <c r="IH16" i="26"/>
  <c r="IG16" i="26"/>
  <c r="IF16" i="26"/>
  <c r="CY50" i="26"/>
  <c r="EW50" i="26" s="1"/>
  <c r="IZ61" i="26"/>
  <c r="JB61" i="26" s="1"/>
  <c r="JC61" i="26"/>
  <c r="JH27" i="26"/>
  <c r="IF18" i="26"/>
  <c r="IJ18" i="26"/>
  <c r="II18" i="26"/>
  <c r="IH18" i="26"/>
  <c r="IG18" i="26"/>
  <c r="IZ16" i="26"/>
  <c r="JB16" i="26" s="1"/>
  <c r="JC16" i="26"/>
  <c r="HN36" i="26"/>
  <c r="HM37" i="26"/>
  <c r="IB32" i="26"/>
  <c r="ID32" i="26" s="1"/>
  <c r="IE32" i="26"/>
  <c r="IK10" i="26"/>
  <c r="IK12" i="26" s="1"/>
  <c r="IJ11" i="26"/>
  <c r="IJ51" i="26"/>
  <c r="IE28" i="26"/>
  <c r="IB28" i="26"/>
  <c r="ID28" i="26" s="1"/>
  <c r="JI10" i="26"/>
  <c r="JH11" i="26"/>
  <c r="JH28" i="26"/>
  <c r="JC52" i="26"/>
  <c r="IZ52" i="26"/>
  <c r="JB52" i="26" s="1"/>
  <c r="IZ63" i="26"/>
  <c r="JB63" i="26" s="1"/>
  <c r="JC63" i="26"/>
  <c r="II65" i="26"/>
  <c r="JE34" i="26"/>
  <c r="IJ58" i="26"/>
  <c r="JH32" i="26"/>
  <c r="HH34" i="26"/>
  <c r="IZ57" i="26"/>
  <c r="JB57" i="26" s="1"/>
  <c r="JC57" i="26"/>
  <c r="IJ37" i="26"/>
  <c r="IK36" i="26"/>
  <c r="CA26" i="26"/>
  <c r="DY26" i="26" s="1"/>
  <c r="IV27" i="26"/>
  <c r="HH19" i="26"/>
  <c r="JC53" i="26"/>
  <c r="IZ53" i="26"/>
  <c r="JB53" i="26" s="1"/>
  <c r="IZ54" i="26"/>
  <c r="JB54" i="26" s="1"/>
  <c r="JC54" i="26"/>
  <c r="JG34" i="26"/>
  <c r="HI34" i="26"/>
  <c r="IF14" i="26"/>
  <c r="IK14" i="26"/>
  <c r="IJ14" i="26"/>
  <c r="II14" i="26"/>
  <c r="IH14" i="26"/>
  <c r="IG14" i="26"/>
  <c r="IZ13" i="26"/>
  <c r="JB13" i="26" s="1"/>
  <c r="JC13" i="26"/>
  <c r="IV14" i="26"/>
  <c r="CA13" i="26"/>
  <c r="DY13" i="26" s="1"/>
  <c r="JH31" i="26"/>
  <c r="IJ57" i="26"/>
  <c r="IJ53" i="26"/>
  <c r="HX29" i="26"/>
  <c r="BC28" i="26"/>
  <c r="DA28" i="26" s="1"/>
  <c r="JI25" i="26"/>
  <c r="JJ24" i="26"/>
  <c r="IE30" i="26"/>
  <c r="IB30" i="26"/>
  <c r="ID30" i="26" s="1"/>
  <c r="IJ63" i="26"/>
  <c r="HI19" i="26"/>
  <c r="IK15" i="26"/>
  <c r="IJ15" i="26"/>
  <c r="II15" i="26"/>
  <c r="IH15" i="26"/>
  <c r="IG15" i="26"/>
  <c r="IF15" i="26"/>
  <c r="JC58" i="26"/>
  <c r="IZ58" i="26"/>
  <c r="JB58" i="26" s="1"/>
  <c r="JC62" i="26"/>
  <c r="IZ62" i="26"/>
  <c r="JB62" i="26" s="1"/>
  <c r="IF65" i="26"/>
  <c r="IJ50" i="26"/>
  <c r="IJ65" i="26" s="1"/>
  <c r="IJ56" i="26"/>
  <c r="JF34" i="26"/>
  <c r="HK34" i="26"/>
  <c r="JC14" i="26"/>
  <c r="IZ14" i="26"/>
  <c r="JB14" i="26" s="1"/>
  <c r="IZ17" i="26"/>
  <c r="JB17" i="26" s="1"/>
  <c r="JC17" i="26"/>
  <c r="HN10" i="26"/>
  <c r="HM11" i="26"/>
  <c r="HM16" i="26"/>
  <c r="HM50" i="26"/>
  <c r="HM65" i="26" s="1"/>
  <c r="HM15" i="26"/>
  <c r="HM31" i="26"/>
  <c r="HM33" i="26"/>
  <c r="HM34" i="26" s="1"/>
  <c r="HM14" i="26"/>
  <c r="HM19" i="26" s="1"/>
  <c r="IZ64" i="26"/>
  <c r="JB64" i="26" s="1"/>
  <c r="JC64" i="26"/>
  <c r="IB26" i="26"/>
  <c r="ID26" i="26" s="1"/>
  <c r="IE26" i="26"/>
  <c r="HJ19" i="26"/>
  <c r="JI37" i="26"/>
  <c r="JJ36" i="26"/>
  <c r="HI65" i="26"/>
  <c r="IZ50" i="26"/>
  <c r="JB50" i="26" s="1"/>
  <c r="JC50" i="26"/>
  <c r="IZ55" i="26"/>
  <c r="JB55" i="26" s="1"/>
  <c r="JC55" i="26"/>
  <c r="JH26" i="26"/>
  <c r="HJ34" i="26"/>
  <c r="JC18" i="26"/>
  <c r="IZ18" i="26"/>
  <c r="JB18" i="26" s="1"/>
  <c r="HJ65" i="26"/>
  <c r="IB27" i="26"/>
  <c r="ID27" i="26" s="1"/>
  <c r="IE27" i="26"/>
  <c r="HL65" i="26"/>
  <c r="IB31" i="26"/>
  <c r="ID31" i="26" s="1"/>
  <c r="IE31" i="26"/>
  <c r="IB29" i="26"/>
  <c r="ID29" i="26" s="1"/>
  <c r="IE29" i="26"/>
  <c r="HK19" i="26"/>
  <c r="IJ12" i="26"/>
  <c r="IJ19" i="26" s="1"/>
  <c r="II12" i="26"/>
  <c r="IH12" i="26"/>
  <c r="IH19" i="26" s="1"/>
  <c r="IG12" i="26"/>
  <c r="IF12" i="26"/>
  <c r="IF19" i="26" s="1"/>
  <c r="JC59" i="26"/>
  <c r="IZ59" i="26"/>
  <c r="JB59" i="26" s="1"/>
  <c r="JC60" i="26"/>
  <c r="IZ60" i="26"/>
  <c r="JB60" i="26" s="1"/>
  <c r="IH65" i="26"/>
  <c r="HK65" i="26"/>
  <c r="IK24" i="26"/>
  <c r="IJ25" i="26"/>
  <c r="IJ64" i="26"/>
  <c r="HL34" i="26"/>
  <c r="IJ62" i="26"/>
  <c r="JH33" i="26"/>
  <c r="IH17" i="26"/>
  <c r="IG17" i="26"/>
  <c r="IF17" i="26"/>
  <c r="IJ17" i="26"/>
  <c r="II17" i="26"/>
  <c r="HN24" i="26"/>
  <c r="HM25" i="26"/>
  <c r="IU43" i="32" l="1"/>
  <c r="IV44" i="32"/>
  <c r="IV20" i="32"/>
  <c r="CA19" i="32"/>
  <c r="DY19" i="32" s="1"/>
  <c r="EY19" i="32" s="1"/>
  <c r="IM30" i="32"/>
  <c r="IN29" i="32"/>
  <c r="JC58" i="32"/>
  <c r="HP46" i="32"/>
  <c r="HH46" i="32"/>
  <c r="HO46" i="32"/>
  <c r="HV46" i="32"/>
  <c r="HN46" i="32"/>
  <c r="HU46" i="32"/>
  <c r="HM46" i="32"/>
  <c r="HT46" i="32"/>
  <c r="HL46" i="32"/>
  <c r="HR46" i="32"/>
  <c r="HJ46" i="32"/>
  <c r="HQ46" i="32"/>
  <c r="HI46" i="32"/>
  <c r="HS46" i="32"/>
  <c r="HK46" i="32"/>
  <c r="JT23" i="32"/>
  <c r="CY22" i="32"/>
  <c r="EW22" i="32" s="1"/>
  <c r="JR45" i="32"/>
  <c r="JJ45" i="32"/>
  <c r="JQ45" i="32"/>
  <c r="JI45" i="32"/>
  <c r="JP45" i="32"/>
  <c r="JH45" i="32"/>
  <c r="JO45" i="32"/>
  <c r="JG45" i="32"/>
  <c r="JN45" i="32"/>
  <c r="JF45" i="32"/>
  <c r="JL45" i="32"/>
  <c r="JD45" i="32"/>
  <c r="JM45" i="32"/>
  <c r="JK45" i="32"/>
  <c r="JE45" i="32"/>
  <c r="EY43" i="32"/>
  <c r="JP43" i="32"/>
  <c r="JH43" i="32"/>
  <c r="JO43" i="32"/>
  <c r="JG43" i="32"/>
  <c r="JN43" i="32"/>
  <c r="JF43" i="32"/>
  <c r="JM43" i="32"/>
  <c r="JE43" i="32"/>
  <c r="JL43" i="32"/>
  <c r="JD43" i="32"/>
  <c r="JR43" i="32"/>
  <c r="JJ43" i="32"/>
  <c r="JQ43" i="32"/>
  <c r="JK43" i="32"/>
  <c r="JI43" i="32"/>
  <c r="JK30" i="32"/>
  <c r="JL29" i="32"/>
  <c r="JO51" i="32"/>
  <c r="JG51" i="32"/>
  <c r="JN51" i="32"/>
  <c r="JF51" i="32"/>
  <c r="JM51" i="32"/>
  <c r="JE51" i="32"/>
  <c r="JL51" i="32"/>
  <c r="JD51" i="32"/>
  <c r="JQ51" i="32"/>
  <c r="JI51" i="32"/>
  <c r="JP51" i="32"/>
  <c r="JK51" i="32"/>
  <c r="JJ51" i="32"/>
  <c r="JH51" i="32"/>
  <c r="JR51" i="32"/>
  <c r="HO55" i="32"/>
  <c r="HV55" i="32"/>
  <c r="HN55" i="32"/>
  <c r="HU55" i="32"/>
  <c r="HM55" i="32"/>
  <c r="HT55" i="32"/>
  <c r="HL55" i="32"/>
  <c r="HS55" i="32"/>
  <c r="HK55" i="32"/>
  <c r="HQ55" i="32"/>
  <c r="HI55" i="32"/>
  <c r="HR55" i="32"/>
  <c r="HP55" i="32"/>
  <c r="HJ55" i="32"/>
  <c r="HH55" i="32"/>
  <c r="HX23" i="32"/>
  <c r="BC22" i="32"/>
  <c r="DA22" i="32" s="1"/>
  <c r="JL48" i="32"/>
  <c r="JD48" i="32"/>
  <c r="JK48" i="32"/>
  <c r="JR48" i="32"/>
  <c r="JJ48" i="32"/>
  <c r="JQ48" i="32"/>
  <c r="JI48" i="32"/>
  <c r="JP48" i="32"/>
  <c r="JH48" i="32"/>
  <c r="JN48" i="32"/>
  <c r="JF48" i="32"/>
  <c r="JM48" i="32"/>
  <c r="JE48" i="32"/>
  <c r="JO48" i="32"/>
  <c r="JG48" i="32"/>
  <c r="HQ50" i="32"/>
  <c r="HI50" i="32"/>
  <c r="HP50" i="32"/>
  <c r="HH50" i="32"/>
  <c r="HO50" i="32"/>
  <c r="HV50" i="32"/>
  <c r="HN50" i="32"/>
  <c r="HS50" i="32"/>
  <c r="HK50" i="32"/>
  <c r="HR50" i="32"/>
  <c r="HM50" i="32"/>
  <c r="HL50" i="32"/>
  <c r="HJ50" i="32"/>
  <c r="HU50" i="32"/>
  <c r="HT50" i="32"/>
  <c r="JK53" i="32"/>
  <c r="JR53" i="32"/>
  <c r="JJ53" i="32"/>
  <c r="JQ53" i="32"/>
  <c r="JI53" i="32"/>
  <c r="JP53" i="32"/>
  <c r="JH53" i="32"/>
  <c r="JO53" i="32"/>
  <c r="JG53" i="32"/>
  <c r="JM53" i="32"/>
  <c r="JE53" i="32"/>
  <c r="JD53" i="32"/>
  <c r="JL53" i="32"/>
  <c r="JF53" i="32"/>
  <c r="JN53" i="32"/>
  <c r="HS57" i="32"/>
  <c r="HK57" i="32"/>
  <c r="HR57" i="32"/>
  <c r="HJ57" i="32"/>
  <c r="HQ57" i="32"/>
  <c r="HI57" i="32"/>
  <c r="HP57" i="32"/>
  <c r="HH57" i="32"/>
  <c r="HO57" i="32"/>
  <c r="HU57" i="32"/>
  <c r="HM57" i="32"/>
  <c r="HN57" i="32"/>
  <c r="HL57" i="32"/>
  <c r="HV57" i="32"/>
  <c r="HT57" i="32"/>
  <c r="JM56" i="32"/>
  <c r="JE56" i="32"/>
  <c r="JL56" i="32"/>
  <c r="JD56" i="32"/>
  <c r="JK56" i="32"/>
  <c r="JR56" i="32"/>
  <c r="JJ56" i="32"/>
  <c r="JQ56" i="32"/>
  <c r="JI56" i="32"/>
  <c r="JO56" i="32"/>
  <c r="JG56" i="32"/>
  <c r="JP56" i="32"/>
  <c r="JN56" i="32"/>
  <c r="JH56" i="32"/>
  <c r="JF56" i="32"/>
  <c r="HO51" i="32"/>
  <c r="HV51" i="32"/>
  <c r="HN51" i="32"/>
  <c r="HU51" i="32"/>
  <c r="HM51" i="32"/>
  <c r="HT51" i="32"/>
  <c r="HL51" i="32"/>
  <c r="HQ51" i="32"/>
  <c r="HI51" i="32"/>
  <c r="HS51" i="32"/>
  <c r="HR51" i="32"/>
  <c r="HP51" i="32"/>
  <c r="HK51" i="32"/>
  <c r="HH51" i="32"/>
  <c r="HJ51" i="32"/>
  <c r="HU56" i="32"/>
  <c r="HM56" i="32"/>
  <c r="HT56" i="32"/>
  <c r="HL56" i="32"/>
  <c r="HS56" i="32"/>
  <c r="HK56" i="32"/>
  <c r="HR56" i="32"/>
  <c r="HJ56" i="32"/>
  <c r="HQ56" i="32"/>
  <c r="HI56" i="32"/>
  <c r="HO56" i="32"/>
  <c r="HV56" i="32"/>
  <c r="HP56" i="32"/>
  <c r="HH56" i="32"/>
  <c r="HN56" i="32"/>
  <c r="JK57" i="32"/>
  <c r="JR57" i="32"/>
  <c r="JJ57" i="32"/>
  <c r="JQ57" i="32"/>
  <c r="JI57" i="32"/>
  <c r="JP57" i="32"/>
  <c r="JH57" i="32"/>
  <c r="JO57" i="32"/>
  <c r="JG57" i="32"/>
  <c r="JM57" i="32"/>
  <c r="JE57" i="32"/>
  <c r="JN57" i="32"/>
  <c r="JL57" i="32"/>
  <c r="JD57" i="32"/>
  <c r="JF57" i="32"/>
  <c r="JR49" i="32"/>
  <c r="JJ49" i="32"/>
  <c r="JQ49" i="32"/>
  <c r="JI49" i="32"/>
  <c r="JP49" i="32"/>
  <c r="JH49" i="32"/>
  <c r="JM49" i="32"/>
  <c r="JF49" i="32"/>
  <c r="JE49" i="32"/>
  <c r="JD49" i="32"/>
  <c r="JO49" i="32"/>
  <c r="JN49" i="32"/>
  <c r="JK49" i="32"/>
  <c r="JG49" i="32"/>
  <c r="JL49" i="32"/>
  <c r="HQ54" i="32"/>
  <c r="HI54" i="32"/>
  <c r="HP54" i="32"/>
  <c r="HH54" i="32"/>
  <c r="HO54" i="32"/>
  <c r="HV54" i="32"/>
  <c r="HN54" i="32"/>
  <c r="HU54" i="32"/>
  <c r="HM54" i="32"/>
  <c r="HS54" i="32"/>
  <c r="HK54" i="32"/>
  <c r="HJ54" i="32"/>
  <c r="HR54" i="32"/>
  <c r="HL54" i="32"/>
  <c r="HT54" i="32"/>
  <c r="JM52" i="32"/>
  <c r="JE52" i="32"/>
  <c r="JL52" i="32"/>
  <c r="JD52" i="32"/>
  <c r="JK52" i="32"/>
  <c r="JR52" i="32"/>
  <c r="JJ52" i="32"/>
  <c r="JQ52" i="32"/>
  <c r="JI52" i="32"/>
  <c r="JO52" i="32"/>
  <c r="JG52" i="32"/>
  <c r="JP52" i="32"/>
  <c r="JN52" i="32"/>
  <c r="JH52" i="32"/>
  <c r="JF52" i="32"/>
  <c r="HR45" i="32"/>
  <c r="HJ45" i="32"/>
  <c r="HQ45" i="32"/>
  <c r="HI45" i="32"/>
  <c r="HP45" i="32"/>
  <c r="HH45" i="32"/>
  <c r="HO45" i="32"/>
  <c r="HV45" i="32"/>
  <c r="HN45" i="32"/>
  <c r="HT45" i="32"/>
  <c r="HL45" i="32"/>
  <c r="HU45" i="32"/>
  <c r="HM45" i="32"/>
  <c r="HK45" i="32"/>
  <c r="HS45" i="32"/>
  <c r="IK18" i="32"/>
  <c r="IL17" i="32"/>
  <c r="JP46" i="32"/>
  <c r="JH46" i="32"/>
  <c r="JO46" i="32"/>
  <c r="JG46" i="32"/>
  <c r="JN46" i="32"/>
  <c r="JF46" i="32"/>
  <c r="JM46" i="32"/>
  <c r="JE46" i="32"/>
  <c r="JL46" i="32"/>
  <c r="JD46" i="32"/>
  <c r="JR46" i="32"/>
  <c r="JJ46" i="32"/>
  <c r="JQ46" i="32"/>
  <c r="JI46" i="32"/>
  <c r="JK46" i="32"/>
  <c r="JQ50" i="32"/>
  <c r="JI50" i="32"/>
  <c r="JP50" i="32"/>
  <c r="JH50" i="32"/>
  <c r="JO50" i="32"/>
  <c r="JG50" i="32"/>
  <c r="JN50" i="32"/>
  <c r="JF50" i="32"/>
  <c r="JK50" i="32"/>
  <c r="JE50" i="32"/>
  <c r="JD50" i="32"/>
  <c r="JR50" i="32"/>
  <c r="JL50" i="32"/>
  <c r="JJ50" i="32"/>
  <c r="JM50" i="32"/>
  <c r="HU52" i="32"/>
  <c r="HM52" i="32"/>
  <c r="HT52" i="32"/>
  <c r="HL52" i="32"/>
  <c r="HS52" i="32"/>
  <c r="HK52" i="32"/>
  <c r="HR52" i="32"/>
  <c r="HJ52" i="32"/>
  <c r="HQ52" i="32"/>
  <c r="HI52" i="32"/>
  <c r="HO52" i="32"/>
  <c r="HH52" i="32"/>
  <c r="HP52" i="32"/>
  <c r="HN52" i="32"/>
  <c r="HV52" i="32"/>
  <c r="HN29" i="32"/>
  <c r="HM30" i="32"/>
  <c r="HT48" i="32"/>
  <c r="HL48" i="32"/>
  <c r="HS48" i="32"/>
  <c r="HK48" i="32"/>
  <c r="HR48" i="32"/>
  <c r="HJ48" i="32"/>
  <c r="HQ48" i="32"/>
  <c r="HI48" i="32"/>
  <c r="HP48" i="32"/>
  <c r="HH48" i="32"/>
  <c r="HV48" i="32"/>
  <c r="HN48" i="32"/>
  <c r="HU48" i="32"/>
  <c r="HM48" i="32"/>
  <c r="HO48" i="32"/>
  <c r="HO17" i="32"/>
  <c r="HN18" i="32"/>
  <c r="JL44" i="32"/>
  <c r="JD44" i="32"/>
  <c r="JK44" i="32"/>
  <c r="JR44" i="32"/>
  <c r="JJ44" i="32"/>
  <c r="JQ44" i="32"/>
  <c r="JI44" i="32"/>
  <c r="JP44" i="32"/>
  <c r="JH44" i="32"/>
  <c r="JN44" i="32"/>
  <c r="JF44" i="32"/>
  <c r="JO44" i="32"/>
  <c r="JM44" i="32"/>
  <c r="JG44" i="32"/>
  <c r="JE44" i="32"/>
  <c r="JO55" i="32"/>
  <c r="JG55" i="32"/>
  <c r="JN55" i="32"/>
  <c r="JF55" i="32"/>
  <c r="JM55" i="32"/>
  <c r="JE55" i="32"/>
  <c r="JL55" i="32"/>
  <c r="JD55" i="32"/>
  <c r="JK55" i="32"/>
  <c r="JQ55" i="32"/>
  <c r="JI55" i="32"/>
  <c r="JR55" i="32"/>
  <c r="JJ55" i="32"/>
  <c r="JH55" i="32"/>
  <c r="JP55" i="32"/>
  <c r="JK18" i="32"/>
  <c r="JL17" i="32"/>
  <c r="HT44" i="32"/>
  <c r="HL44" i="32"/>
  <c r="HS44" i="32"/>
  <c r="HK44" i="32"/>
  <c r="HR44" i="32"/>
  <c r="HJ44" i="32"/>
  <c r="HQ44" i="32"/>
  <c r="HI44" i="32"/>
  <c r="HP44" i="32"/>
  <c r="HH44" i="32"/>
  <c r="HV44" i="32"/>
  <c r="HN44" i="32"/>
  <c r="HO44" i="32"/>
  <c r="HM44" i="32"/>
  <c r="HU44" i="32"/>
  <c r="HS53" i="32"/>
  <c r="HK53" i="32"/>
  <c r="HR53" i="32"/>
  <c r="HJ53" i="32"/>
  <c r="HQ53" i="32"/>
  <c r="HI53" i="32"/>
  <c r="HP53" i="32"/>
  <c r="HH53" i="32"/>
  <c r="HO53" i="32"/>
  <c r="HU53" i="32"/>
  <c r="HM53" i="32"/>
  <c r="HV53" i="32"/>
  <c r="HT53" i="32"/>
  <c r="HN53" i="32"/>
  <c r="HL53" i="32"/>
  <c r="HV47" i="32"/>
  <c r="HN47" i="32"/>
  <c r="HU47" i="32"/>
  <c r="HM47" i="32"/>
  <c r="HT47" i="32"/>
  <c r="HL47" i="32"/>
  <c r="HS47" i="32"/>
  <c r="HK47" i="32"/>
  <c r="HR47" i="32"/>
  <c r="HJ47" i="32"/>
  <c r="HP47" i="32"/>
  <c r="HH47" i="32"/>
  <c r="HO47" i="32"/>
  <c r="HI47" i="32"/>
  <c r="HQ47" i="32"/>
  <c r="JN47" i="32"/>
  <c r="JF47" i="32"/>
  <c r="JM47" i="32"/>
  <c r="JE47" i="32"/>
  <c r="JL47" i="32"/>
  <c r="JD47" i="32"/>
  <c r="JK47" i="32"/>
  <c r="JR47" i="32"/>
  <c r="JJ47" i="32"/>
  <c r="JP47" i="32"/>
  <c r="JH47" i="32"/>
  <c r="JO47" i="32"/>
  <c r="JG47" i="32"/>
  <c r="JI47" i="32"/>
  <c r="JQ47" i="32"/>
  <c r="HR43" i="32"/>
  <c r="HJ43" i="32"/>
  <c r="HQ43" i="32"/>
  <c r="HI43" i="32"/>
  <c r="HI58" i="32" s="1"/>
  <c r="HP43" i="32"/>
  <c r="HH43" i="32"/>
  <c r="HO43" i="32"/>
  <c r="HT43" i="32"/>
  <c r="HL43" i="32"/>
  <c r="HV43" i="32"/>
  <c r="HS43" i="32"/>
  <c r="HN43" i="32"/>
  <c r="HN58" i="32" s="1"/>
  <c r="HM43" i="32"/>
  <c r="HK43" i="32"/>
  <c r="HU43" i="32"/>
  <c r="HR49" i="32"/>
  <c r="HJ49" i="32"/>
  <c r="HQ49" i="32"/>
  <c r="HI49" i="32"/>
  <c r="HP49" i="32"/>
  <c r="HH49" i="32"/>
  <c r="HO49" i="32"/>
  <c r="HV49" i="32"/>
  <c r="HN49" i="32"/>
  <c r="HT49" i="32"/>
  <c r="HL49" i="32"/>
  <c r="HS49" i="32"/>
  <c r="HK49" i="32"/>
  <c r="HU49" i="32"/>
  <c r="HM49" i="32"/>
  <c r="JQ54" i="32"/>
  <c r="JI54" i="32"/>
  <c r="JP54" i="32"/>
  <c r="JH54" i="32"/>
  <c r="JO54" i="32"/>
  <c r="JG54" i="32"/>
  <c r="JN54" i="32"/>
  <c r="JF54" i="32"/>
  <c r="JM54" i="32"/>
  <c r="JE54" i="32"/>
  <c r="JK54" i="32"/>
  <c r="JR54" i="32"/>
  <c r="JL54" i="32"/>
  <c r="JJ54" i="32"/>
  <c r="JD54" i="32"/>
  <c r="HG58" i="32"/>
  <c r="CY41" i="31"/>
  <c r="FU41" i="31" s="1"/>
  <c r="MN42" i="31"/>
  <c r="NI41" i="31"/>
  <c r="NI56" i="31" s="1"/>
  <c r="NA41" i="31"/>
  <c r="NA56" i="31" s="1"/>
  <c r="NH41" i="31"/>
  <c r="NH56" i="31" s="1"/>
  <c r="MZ41" i="31"/>
  <c r="MZ56" i="31" s="1"/>
  <c r="NG41" i="31"/>
  <c r="NG56" i="31" s="1"/>
  <c r="MY41" i="31"/>
  <c r="MY56" i="31" s="1"/>
  <c r="NE41" i="31"/>
  <c r="NE56" i="31" s="1"/>
  <c r="MW41" i="31"/>
  <c r="MW56" i="31" s="1"/>
  <c r="ND41" i="31"/>
  <c r="ND56" i="31" s="1"/>
  <c r="MV41" i="31"/>
  <c r="MV56" i="31" s="1"/>
  <c r="NJ41" i="31"/>
  <c r="NJ56" i="31" s="1"/>
  <c r="NF41" i="31"/>
  <c r="NF56" i="31" s="1"/>
  <c r="NC41" i="31"/>
  <c r="NC56" i="31" s="1"/>
  <c r="NB41" i="31"/>
  <c r="NB56" i="31" s="1"/>
  <c r="MX41" i="31"/>
  <c r="MX56" i="31" s="1"/>
  <c r="LH50" i="31"/>
  <c r="KZ50" i="31"/>
  <c r="LG50" i="31"/>
  <c r="LN50" i="31"/>
  <c r="LF50" i="31"/>
  <c r="LE50" i="31"/>
  <c r="LD50" i="31"/>
  <c r="LC50" i="31"/>
  <c r="LL50" i="31"/>
  <c r="LA50" i="31"/>
  <c r="LK50" i="31"/>
  <c r="LM50" i="31"/>
  <c r="LI50" i="31"/>
  <c r="LB50" i="31"/>
  <c r="LJ50" i="31"/>
  <c r="OG52" i="31"/>
  <c r="NY52" i="31"/>
  <c r="OF52" i="31"/>
  <c r="NX52" i="31"/>
  <c r="OE52" i="31"/>
  <c r="NW52" i="31"/>
  <c r="OD52" i="31"/>
  <c r="NV52" i="31"/>
  <c r="OC52" i="31"/>
  <c r="NU52" i="31"/>
  <c r="OB52" i="31"/>
  <c r="NT52" i="31"/>
  <c r="OH52" i="31"/>
  <c r="OA52" i="31"/>
  <c r="NZ52" i="31"/>
  <c r="MA19" i="31"/>
  <c r="LZ19" i="31"/>
  <c r="LY19" i="31"/>
  <c r="LX19" i="31"/>
  <c r="ME19" i="31"/>
  <c r="MD19" i="31"/>
  <c r="MC19" i="31"/>
  <c r="MB19" i="31"/>
  <c r="OB43" i="31"/>
  <c r="NT43" i="31"/>
  <c r="OA43" i="31"/>
  <c r="OH43" i="31"/>
  <c r="NZ43" i="31"/>
  <c r="OF43" i="31"/>
  <c r="NX43" i="31"/>
  <c r="OE43" i="31"/>
  <c r="NW43" i="31"/>
  <c r="NY43" i="31"/>
  <c r="NV43" i="31"/>
  <c r="NU43" i="31"/>
  <c r="OG43" i="31"/>
  <c r="OD43" i="31"/>
  <c r="OC43" i="31"/>
  <c r="LF28" i="31"/>
  <c r="LG27" i="31"/>
  <c r="ME16" i="31"/>
  <c r="MF15" i="31"/>
  <c r="NZ27" i="31"/>
  <c r="NY28" i="31"/>
  <c r="NC48" i="31"/>
  <c r="NJ48" i="31"/>
  <c r="NB48" i="31"/>
  <c r="NI48" i="31"/>
  <c r="NA48" i="31"/>
  <c r="NG48" i="31"/>
  <c r="MY48" i="31"/>
  <c r="NF48" i="31"/>
  <c r="MX48" i="31"/>
  <c r="MW48" i="31"/>
  <c r="MV48" i="31"/>
  <c r="NH48" i="31"/>
  <c r="NE48" i="31"/>
  <c r="ND48" i="31"/>
  <c r="MZ48" i="31"/>
  <c r="LF16" i="31"/>
  <c r="LG15" i="31"/>
  <c r="MC23" i="31"/>
  <c r="MB23" i="31"/>
  <c r="LZ23" i="31"/>
  <c r="LY23" i="31"/>
  <c r="ME23" i="31"/>
  <c r="MD23" i="31"/>
  <c r="MA23" i="31"/>
  <c r="LX23" i="31"/>
  <c r="LK48" i="31"/>
  <c r="LC48" i="31"/>
  <c r="LJ48" i="31"/>
  <c r="LB48" i="31"/>
  <c r="LI48" i="31"/>
  <c r="LA48" i="31"/>
  <c r="LG48" i="31"/>
  <c r="LN48" i="31"/>
  <c r="LF48" i="31"/>
  <c r="LE48" i="31"/>
  <c r="LD48" i="31"/>
  <c r="KZ48" i="31"/>
  <c r="LM48" i="31"/>
  <c r="LL48" i="31"/>
  <c r="LH48" i="31"/>
  <c r="NL21" i="31"/>
  <c r="DW20" i="31"/>
  <c r="GS20" i="31" s="1"/>
  <c r="OE53" i="31"/>
  <c r="NW53" i="31"/>
  <c r="OD53" i="31"/>
  <c r="NV53" i="31"/>
  <c r="OC53" i="31"/>
  <c r="NU53" i="31"/>
  <c r="OB53" i="31"/>
  <c r="NT53" i="31"/>
  <c r="OA53" i="31"/>
  <c r="OH53" i="31"/>
  <c r="NZ53" i="31"/>
  <c r="OG53" i="31"/>
  <c r="OF53" i="31"/>
  <c r="NY53" i="31"/>
  <c r="NX53" i="31"/>
  <c r="NB15" i="31"/>
  <c r="NA16" i="31"/>
  <c r="OC48" i="31"/>
  <c r="NU48" i="31"/>
  <c r="OB48" i="31"/>
  <c r="NT48" i="31"/>
  <c r="OA48" i="31"/>
  <c r="OG48" i="31"/>
  <c r="NY48" i="31"/>
  <c r="OF48" i="31"/>
  <c r="NX48" i="31"/>
  <c r="NV48" i="31"/>
  <c r="OE48" i="31"/>
  <c r="OD48" i="31"/>
  <c r="OH48" i="31"/>
  <c r="NZ48" i="31"/>
  <c r="NW48" i="31"/>
  <c r="OA55" i="31"/>
  <c r="OH55" i="31"/>
  <c r="NZ55" i="31"/>
  <c r="OG55" i="31"/>
  <c r="NY55" i="31"/>
  <c r="OF55" i="31"/>
  <c r="NX55" i="31"/>
  <c r="OE55" i="31"/>
  <c r="NW55" i="31"/>
  <c r="OD55" i="31"/>
  <c r="NV55" i="31"/>
  <c r="OC55" i="31"/>
  <c r="OB55" i="31"/>
  <c r="NU55" i="31"/>
  <c r="NT55" i="31"/>
  <c r="MN19" i="31"/>
  <c r="CY18" i="31"/>
  <c r="FU18" i="31" s="1"/>
  <c r="NW18" i="31"/>
  <c r="NV18" i="31"/>
  <c r="NU18" i="31"/>
  <c r="NT18" i="31"/>
  <c r="OA18" i="31"/>
  <c r="NZ18" i="31"/>
  <c r="NY18" i="31"/>
  <c r="NX18" i="31"/>
  <c r="ME21" i="31"/>
  <c r="MD21" i="31"/>
  <c r="MC21" i="31"/>
  <c r="MB21" i="31"/>
  <c r="MA21" i="31"/>
  <c r="LZ21" i="31"/>
  <c r="LY21" i="31"/>
  <c r="LX21" i="31"/>
  <c r="NJ43" i="31"/>
  <c r="NB43" i="31"/>
  <c r="NI43" i="31"/>
  <c r="NA43" i="31"/>
  <c r="NH43" i="31"/>
  <c r="MZ43" i="31"/>
  <c r="NF43" i="31"/>
  <c r="MX43" i="31"/>
  <c r="NE43" i="31"/>
  <c r="MW43" i="31"/>
  <c r="NC43" i="31"/>
  <c r="MY43" i="31"/>
  <c r="MV43" i="31"/>
  <c r="NG43" i="31"/>
  <c r="ND43" i="31"/>
  <c r="LK54" i="31"/>
  <c r="LC54" i="31"/>
  <c r="LJ54" i="31"/>
  <c r="LB54" i="31"/>
  <c r="LI54" i="31"/>
  <c r="LA54" i="31"/>
  <c r="LH54" i="31"/>
  <c r="KZ54" i="31"/>
  <c r="LG54" i="31"/>
  <c r="LN54" i="31"/>
  <c r="LF54" i="31"/>
  <c r="LM54" i="31"/>
  <c r="LE54" i="31"/>
  <c r="LD54" i="31"/>
  <c r="LL54" i="31"/>
  <c r="CA20" i="31"/>
  <c r="EW20" i="31" s="1"/>
  <c r="LP21" i="31"/>
  <c r="OG46" i="31"/>
  <c r="NY46" i="31"/>
  <c r="OF46" i="31"/>
  <c r="NX46" i="31"/>
  <c r="OE46" i="31"/>
  <c r="NW46" i="31"/>
  <c r="OC46" i="31"/>
  <c r="NU46" i="31"/>
  <c r="OB46" i="31"/>
  <c r="NT46" i="31"/>
  <c r="OH46" i="31"/>
  <c r="OA46" i="31"/>
  <c r="NZ46" i="31"/>
  <c r="OD46" i="31"/>
  <c r="NV46" i="31"/>
  <c r="LK41" i="31"/>
  <c r="LC41" i="31"/>
  <c r="LJ41" i="31"/>
  <c r="LB41" i="31"/>
  <c r="LI41" i="31"/>
  <c r="LA41" i="31"/>
  <c r="LG41" i="31"/>
  <c r="LN41" i="31"/>
  <c r="LF41" i="31"/>
  <c r="LE41" i="31"/>
  <c r="LD41" i="31"/>
  <c r="KZ41" i="31"/>
  <c r="LM41" i="31"/>
  <c r="LL41" i="31"/>
  <c r="LH41" i="31"/>
  <c r="OH45" i="31"/>
  <c r="NZ45" i="31"/>
  <c r="OG45" i="31"/>
  <c r="NY45" i="31"/>
  <c r="OE45" i="31"/>
  <c r="NW45" i="31"/>
  <c r="OD45" i="31"/>
  <c r="NV45" i="31"/>
  <c r="NU45" i="31"/>
  <c r="NT45" i="31"/>
  <c r="OC45" i="31"/>
  <c r="OB45" i="31"/>
  <c r="OF45" i="31"/>
  <c r="OA45" i="31"/>
  <c r="NX45" i="31"/>
  <c r="NS56" i="31"/>
  <c r="NH50" i="31"/>
  <c r="MZ50" i="31"/>
  <c r="NG50" i="31"/>
  <c r="MY50" i="31"/>
  <c r="NF50" i="31"/>
  <c r="MX50" i="31"/>
  <c r="NE50" i="31"/>
  <c r="ND50" i="31"/>
  <c r="NC50" i="31"/>
  <c r="NA50" i="31"/>
  <c r="MW50" i="31"/>
  <c r="MV50" i="31"/>
  <c r="NJ50" i="31"/>
  <c r="NI50" i="31"/>
  <c r="NB50" i="31"/>
  <c r="NI49" i="31"/>
  <c r="NA49" i="31"/>
  <c r="NH49" i="31"/>
  <c r="MZ49" i="31"/>
  <c r="NG49" i="31"/>
  <c r="MY49" i="31"/>
  <c r="NE49" i="31"/>
  <c r="MW49" i="31"/>
  <c r="ND49" i="31"/>
  <c r="MV49" i="31"/>
  <c r="NB49" i="31"/>
  <c r="MX49" i="31"/>
  <c r="NJ49" i="31"/>
  <c r="NF49" i="31"/>
  <c r="NC49" i="31"/>
  <c r="LM53" i="31"/>
  <c r="LE53" i="31"/>
  <c r="LL53" i="31"/>
  <c r="LD53" i="31"/>
  <c r="LK53" i="31"/>
  <c r="LC53" i="31"/>
  <c r="LJ53" i="31"/>
  <c r="LB53" i="31"/>
  <c r="LI53" i="31"/>
  <c r="LA53" i="31"/>
  <c r="LH53" i="31"/>
  <c r="KZ53" i="31"/>
  <c r="LG53" i="31"/>
  <c r="LF53" i="31"/>
  <c r="LN53" i="31"/>
  <c r="NB27" i="31"/>
  <c r="NA28" i="31"/>
  <c r="NI51" i="31"/>
  <c r="NA51" i="31"/>
  <c r="NH51" i="31"/>
  <c r="MZ51" i="31"/>
  <c r="NF51" i="31"/>
  <c r="MX51" i="31"/>
  <c r="NE51" i="31"/>
  <c r="MW51" i="31"/>
  <c r="ND51" i="31"/>
  <c r="MV51" i="31"/>
  <c r="NG51" i="31"/>
  <c r="NC51" i="31"/>
  <c r="NB51" i="31"/>
  <c r="NJ51" i="31"/>
  <c r="MY51" i="31"/>
  <c r="LI51" i="31"/>
  <c r="LA51" i="31"/>
  <c r="LH51" i="31"/>
  <c r="KZ51" i="31"/>
  <c r="LN51" i="31"/>
  <c r="LF51" i="31"/>
  <c r="LM51" i="31"/>
  <c r="LE51" i="31"/>
  <c r="LL51" i="31"/>
  <c r="LD51" i="31"/>
  <c r="LK51" i="31"/>
  <c r="LG51" i="31"/>
  <c r="LC51" i="31"/>
  <c r="LJ51" i="31"/>
  <c r="LB51" i="31"/>
  <c r="KY56" i="31"/>
  <c r="NY19" i="31"/>
  <c r="NX19" i="31"/>
  <c r="NW19" i="31"/>
  <c r="NV19" i="31"/>
  <c r="NU19" i="31"/>
  <c r="NT19" i="31"/>
  <c r="OA19" i="31"/>
  <c r="NZ19" i="31"/>
  <c r="MA17" i="31"/>
  <c r="LZ17" i="31"/>
  <c r="LY17" i="31"/>
  <c r="LY25" i="31" s="1"/>
  <c r="LX17" i="31"/>
  <c r="ME17" i="31"/>
  <c r="MD17" i="31"/>
  <c r="MC17" i="31"/>
  <c r="MB17" i="31"/>
  <c r="NI55" i="31"/>
  <c r="NA55" i="31"/>
  <c r="NH55" i="31"/>
  <c r="MZ55" i="31"/>
  <c r="NG55" i="31"/>
  <c r="MY55" i="31"/>
  <c r="NF55" i="31"/>
  <c r="MX55" i="31"/>
  <c r="NE55" i="31"/>
  <c r="MW55" i="31"/>
  <c r="ND55" i="31"/>
  <c r="MV55" i="31"/>
  <c r="NJ55" i="31"/>
  <c r="NB55" i="31"/>
  <c r="NC55" i="31"/>
  <c r="LN46" i="31"/>
  <c r="LF46" i="31"/>
  <c r="LM46" i="31"/>
  <c r="LE46" i="31"/>
  <c r="LK46" i="31"/>
  <c r="LC46" i="31"/>
  <c r="LJ46" i="31"/>
  <c r="LB46" i="31"/>
  <c r="KZ46" i="31"/>
  <c r="LL46" i="31"/>
  <c r="LH46" i="31"/>
  <c r="LG46" i="31"/>
  <c r="LI46" i="31"/>
  <c r="LD46" i="31"/>
  <c r="LA46" i="31"/>
  <c r="NY22" i="31"/>
  <c r="NX22" i="31"/>
  <c r="NV22" i="31"/>
  <c r="NU22" i="31"/>
  <c r="NW22" i="31"/>
  <c r="NT22" i="31"/>
  <c r="OA22" i="31"/>
  <c r="NZ22" i="31"/>
  <c r="OH41" i="31"/>
  <c r="NZ41" i="31"/>
  <c r="OG41" i="31"/>
  <c r="NY41" i="31"/>
  <c r="OF41" i="31"/>
  <c r="OF56" i="31" s="1"/>
  <c r="NX41" i="31"/>
  <c r="OD41" i="31"/>
  <c r="NV41" i="31"/>
  <c r="OC41" i="31"/>
  <c r="NU41" i="31"/>
  <c r="OE41" i="31"/>
  <c r="OB41" i="31"/>
  <c r="OA41" i="31"/>
  <c r="OA56" i="31" s="1"/>
  <c r="NW41" i="31"/>
  <c r="NT41" i="31"/>
  <c r="OA23" i="31"/>
  <c r="NZ23" i="31"/>
  <c r="NX23" i="31"/>
  <c r="NW23" i="31"/>
  <c r="NY23" i="31"/>
  <c r="NV23" i="31"/>
  <c r="NU23" i="31"/>
  <c r="NT23" i="31"/>
  <c r="NE53" i="31"/>
  <c r="MW53" i="31"/>
  <c r="ND53" i="31"/>
  <c r="MV53" i="31"/>
  <c r="NC53" i="31"/>
  <c r="NJ53" i="31"/>
  <c r="NB53" i="31"/>
  <c r="NI53" i="31"/>
  <c r="NA53" i="31"/>
  <c r="NH53" i="31"/>
  <c r="MZ53" i="31"/>
  <c r="NF53" i="31"/>
  <c r="MY53" i="31"/>
  <c r="MX53" i="31"/>
  <c r="NG53" i="31"/>
  <c r="LI49" i="31"/>
  <c r="LA49" i="31"/>
  <c r="LH49" i="31"/>
  <c r="KZ49" i="31"/>
  <c r="LG49" i="31"/>
  <c r="LM49" i="31"/>
  <c r="LE49" i="31"/>
  <c r="LL49" i="31"/>
  <c r="LD49" i="31"/>
  <c r="LJ49" i="31"/>
  <c r="LF49" i="31"/>
  <c r="LC49" i="31"/>
  <c r="LN49" i="31"/>
  <c r="LK49" i="31"/>
  <c r="LB49" i="31"/>
  <c r="OH50" i="31"/>
  <c r="NZ50" i="31"/>
  <c r="OG50" i="31"/>
  <c r="NY50" i="31"/>
  <c r="OF50" i="31"/>
  <c r="NX50" i="31"/>
  <c r="NU50" i="31"/>
  <c r="OE50" i="31"/>
  <c r="NT50" i="31"/>
  <c r="OD50" i="31"/>
  <c r="OB50" i="31"/>
  <c r="OA50" i="31"/>
  <c r="OC50" i="31"/>
  <c r="NW50" i="31"/>
  <c r="NV50" i="31"/>
  <c r="OC54" i="31"/>
  <c r="NU54" i="31"/>
  <c r="OB54" i="31"/>
  <c r="NT54" i="31"/>
  <c r="OA54" i="31"/>
  <c r="OH54" i="31"/>
  <c r="NZ54" i="31"/>
  <c r="OG54" i="31"/>
  <c r="NY54" i="31"/>
  <c r="OF54" i="31"/>
  <c r="NX54" i="31"/>
  <c r="OE54" i="31"/>
  <c r="OD54" i="31"/>
  <c r="NW54" i="31"/>
  <c r="NV54" i="31"/>
  <c r="NU24" i="31"/>
  <c r="NT24" i="31"/>
  <c r="NZ24" i="31"/>
  <c r="NY24" i="31"/>
  <c r="OA24" i="31"/>
  <c r="NX24" i="31"/>
  <c r="NW24" i="31"/>
  <c r="NV24" i="31"/>
  <c r="OD42" i="31"/>
  <c r="NV42" i="31"/>
  <c r="OC42" i="31"/>
  <c r="NU42" i="31"/>
  <c r="OB42" i="31"/>
  <c r="NT42" i="31"/>
  <c r="OH42" i="31"/>
  <c r="NZ42" i="31"/>
  <c r="OG42" i="31"/>
  <c r="NY42" i="31"/>
  <c r="OA42" i="31"/>
  <c r="NX42" i="31"/>
  <c r="NW42" i="31"/>
  <c r="OF42" i="31"/>
  <c r="OE42" i="31"/>
  <c r="MA22" i="31"/>
  <c r="LZ22" i="31"/>
  <c r="LX22" i="31"/>
  <c r="ME22" i="31"/>
  <c r="MB22" i="31"/>
  <c r="LY22" i="31"/>
  <c r="MD22" i="31"/>
  <c r="MC22" i="31"/>
  <c r="NG52" i="31"/>
  <c r="MY52" i="31"/>
  <c r="NF52" i="31"/>
  <c r="MX52" i="31"/>
  <c r="NE52" i="31"/>
  <c r="MW52" i="31"/>
  <c r="ND52" i="31"/>
  <c r="MV52" i="31"/>
  <c r="NC52" i="31"/>
  <c r="NJ52" i="31"/>
  <c r="NB52" i="31"/>
  <c r="NH52" i="31"/>
  <c r="NA52" i="31"/>
  <c r="MZ52" i="31"/>
  <c r="NI52" i="31"/>
  <c r="LW25" i="31"/>
  <c r="NE47" i="31"/>
  <c r="MW47" i="31"/>
  <c r="ND47" i="31"/>
  <c r="MV47" i="31"/>
  <c r="NC47" i="31"/>
  <c r="NI47" i="31"/>
  <c r="NA47" i="31"/>
  <c r="NH47" i="31"/>
  <c r="MZ47" i="31"/>
  <c r="MX47" i="31"/>
  <c r="NG47" i="31"/>
  <c r="NF47" i="31"/>
  <c r="NJ47" i="31"/>
  <c r="NB47" i="31"/>
  <c r="MY47" i="31"/>
  <c r="NC54" i="31"/>
  <c r="NJ54" i="31"/>
  <c r="NB54" i="31"/>
  <c r="NI54" i="31"/>
  <c r="NA54" i="31"/>
  <c r="NH54" i="31"/>
  <c r="MZ54" i="31"/>
  <c r="NG54" i="31"/>
  <c r="MY54" i="31"/>
  <c r="NF54" i="31"/>
  <c r="MX54" i="31"/>
  <c r="MW54" i="31"/>
  <c r="MV54" i="31"/>
  <c r="NE54" i="31"/>
  <c r="ND54" i="31"/>
  <c r="NW21" i="31"/>
  <c r="NX21" i="31"/>
  <c r="NV21" i="31"/>
  <c r="NU21" i="31"/>
  <c r="NT21" i="31"/>
  <c r="OA21" i="31"/>
  <c r="NZ21" i="31"/>
  <c r="NY21" i="31"/>
  <c r="DW42" i="31"/>
  <c r="GS42" i="31" s="1"/>
  <c r="NL43" i="31"/>
  <c r="MC20" i="31"/>
  <c r="MB20" i="31"/>
  <c r="MA20" i="31"/>
  <c r="LZ20" i="31"/>
  <c r="LY20" i="31"/>
  <c r="LX20" i="31"/>
  <c r="ME20" i="31"/>
  <c r="MD20" i="31"/>
  <c r="LG52" i="31"/>
  <c r="LN52" i="31"/>
  <c r="LF52" i="31"/>
  <c r="LM52" i="31"/>
  <c r="LE52" i="31"/>
  <c r="LL52" i="31"/>
  <c r="LD52" i="31"/>
  <c r="LK52" i="31"/>
  <c r="LC52" i="31"/>
  <c r="LJ52" i="31"/>
  <c r="LB52" i="31"/>
  <c r="LI52" i="31"/>
  <c r="LH52" i="31"/>
  <c r="KZ52" i="31"/>
  <c r="LA52" i="31"/>
  <c r="NZ15" i="31"/>
  <c r="NY16" i="31"/>
  <c r="LH45" i="31"/>
  <c r="KZ45" i="31"/>
  <c r="LG45" i="31"/>
  <c r="LM45" i="31"/>
  <c r="LE45" i="31"/>
  <c r="LL45" i="31"/>
  <c r="LD45" i="31"/>
  <c r="LI45" i="31"/>
  <c r="LF45" i="31"/>
  <c r="LC45" i="31"/>
  <c r="LA45" i="31"/>
  <c r="LN45" i="31"/>
  <c r="LK45" i="31"/>
  <c r="LJ45" i="31"/>
  <c r="LB45" i="31"/>
  <c r="ME24" i="31"/>
  <c r="MD24" i="31"/>
  <c r="MB24" i="31"/>
  <c r="MA24" i="31"/>
  <c r="MC24" i="31"/>
  <c r="LZ24" i="31"/>
  <c r="LY24" i="31"/>
  <c r="LX24" i="31"/>
  <c r="LJ43" i="31"/>
  <c r="LB43" i="31"/>
  <c r="LI43" i="31"/>
  <c r="LA43" i="31"/>
  <c r="LH43" i="31"/>
  <c r="KZ43" i="31"/>
  <c r="LN43" i="31"/>
  <c r="LF43" i="31"/>
  <c r="LM43" i="31"/>
  <c r="LE43" i="31"/>
  <c r="LL43" i="31"/>
  <c r="LK43" i="31"/>
  <c r="LG43" i="31"/>
  <c r="LD43" i="31"/>
  <c r="LC43" i="31"/>
  <c r="LL42" i="31"/>
  <c r="LD42" i="31"/>
  <c r="LK42" i="31"/>
  <c r="LC42" i="31"/>
  <c r="LJ42" i="31"/>
  <c r="LB42" i="31"/>
  <c r="LH42" i="31"/>
  <c r="KZ42" i="31"/>
  <c r="LG42" i="31"/>
  <c r="LN42" i="31"/>
  <c r="LM42" i="31"/>
  <c r="LI42" i="31"/>
  <c r="LF42" i="31"/>
  <c r="LA42" i="31"/>
  <c r="LE42" i="31"/>
  <c r="OA51" i="31"/>
  <c r="OH51" i="31"/>
  <c r="NZ51" i="31"/>
  <c r="OF51" i="31"/>
  <c r="NX51" i="31"/>
  <c r="OE51" i="31"/>
  <c r="NW51" i="31"/>
  <c r="OD51" i="31"/>
  <c r="NV51" i="31"/>
  <c r="OB51" i="31"/>
  <c r="NY51" i="31"/>
  <c r="NU51" i="31"/>
  <c r="OG51" i="31"/>
  <c r="OC51" i="31"/>
  <c r="NT51" i="31"/>
  <c r="NW17" i="31"/>
  <c r="NV17" i="31"/>
  <c r="NU17" i="31"/>
  <c r="NT17" i="31"/>
  <c r="OA17" i="31"/>
  <c r="NZ17" i="31"/>
  <c r="NY17" i="31"/>
  <c r="NX17" i="31"/>
  <c r="OE47" i="31"/>
  <c r="NW47" i="31"/>
  <c r="OD47" i="31"/>
  <c r="NV47" i="31"/>
  <c r="OC47" i="31"/>
  <c r="NU47" i="31"/>
  <c r="OA47" i="31"/>
  <c r="OH47" i="31"/>
  <c r="NZ47" i="31"/>
  <c r="OG47" i="31"/>
  <c r="OB47" i="31"/>
  <c r="NY47" i="31"/>
  <c r="OF47" i="31"/>
  <c r="NX47" i="31"/>
  <c r="NT47" i="31"/>
  <c r="NH45" i="31"/>
  <c r="MZ45" i="31"/>
  <c r="NG45" i="31"/>
  <c r="MY45" i="31"/>
  <c r="NE45" i="31"/>
  <c r="MW45" i="31"/>
  <c r="ND45" i="31"/>
  <c r="MV45" i="31"/>
  <c r="NF45" i="31"/>
  <c r="NC45" i="31"/>
  <c r="NB45" i="31"/>
  <c r="MX45" i="31"/>
  <c r="NJ45" i="31"/>
  <c r="NI45" i="31"/>
  <c r="NA45" i="31"/>
  <c r="MD28" i="31"/>
  <c r="ME27" i="31"/>
  <c r="LY18" i="31"/>
  <c r="LX18" i="31"/>
  <c r="ME18" i="31"/>
  <c r="MD18" i="31"/>
  <c r="MC18" i="31"/>
  <c r="MB18" i="31"/>
  <c r="MA18" i="31"/>
  <c r="LZ18" i="31"/>
  <c r="OA49" i="31"/>
  <c r="OH49" i="31"/>
  <c r="NZ49" i="31"/>
  <c r="OG49" i="31"/>
  <c r="NY49" i="31"/>
  <c r="OE49" i="31"/>
  <c r="NW49" i="31"/>
  <c r="OD49" i="31"/>
  <c r="NV49" i="31"/>
  <c r="NU49" i="31"/>
  <c r="NT49" i="31"/>
  <c r="OF49" i="31"/>
  <c r="OC49" i="31"/>
  <c r="OB49" i="31"/>
  <c r="NX49" i="31"/>
  <c r="LM47" i="31"/>
  <c r="LE47" i="31"/>
  <c r="LL47" i="31"/>
  <c r="LD47" i="31"/>
  <c r="LK47" i="31"/>
  <c r="LC47" i="31"/>
  <c r="LI47" i="31"/>
  <c r="LA47" i="31"/>
  <c r="LH47" i="31"/>
  <c r="KZ47" i="31"/>
  <c r="LF47" i="31"/>
  <c r="LB47" i="31"/>
  <c r="LN47" i="31"/>
  <c r="LG47" i="31"/>
  <c r="LJ47" i="31"/>
  <c r="NF46" i="31"/>
  <c r="MX46" i="31"/>
  <c r="NE46" i="31"/>
  <c r="MW46" i="31"/>
  <c r="NC46" i="31"/>
  <c r="NJ46" i="31"/>
  <c r="NB46" i="31"/>
  <c r="MY46" i="31"/>
  <c r="MV46" i="31"/>
  <c r="NI46" i="31"/>
  <c r="NG46" i="31"/>
  <c r="ND46" i="31"/>
  <c r="NH46" i="31"/>
  <c r="NA46" i="31"/>
  <c r="MZ46" i="31"/>
  <c r="LI55" i="31"/>
  <c r="LA55" i="31"/>
  <c r="LH55" i="31"/>
  <c r="KZ55" i="31"/>
  <c r="LG55" i="31"/>
  <c r="LN55" i="31"/>
  <c r="LF55" i="31"/>
  <c r="LM55" i="31"/>
  <c r="LE55" i="31"/>
  <c r="LL55" i="31"/>
  <c r="LD55" i="31"/>
  <c r="LJ55" i="31"/>
  <c r="LC55" i="31"/>
  <c r="LB55" i="31"/>
  <c r="LK55" i="31"/>
  <c r="OA20" i="31"/>
  <c r="NZ20" i="31"/>
  <c r="NY20" i="31"/>
  <c r="NX20" i="31"/>
  <c r="NW20" i="31"/>
  <c r="NV20" i="31"/>
  <c r="NU20" i="31"/>
  <c r="NT20" i="31"/>
  <c r="NS25" i="31"/>
  <c r="ND42" i="31"/>
  <c r="MV42" i="31"/>
  <c r="NC42" i="31"/>
  <c r="NJ42" i="31"/>
  <c r="NB42" i="31"/>
  <c r="NH42" i="31"/>
  <c r="MZ42" i="31"/>
  <c r="NG42" i="31"/>
  <c r="MY42" i="31"/>
  <c r="NI42" i="31"/>
  <c r="NF42" i="31"/>
  <c r="NE42" i="31"/>
  <c r="NA42" i="31"/>
  <c r="MX42" i="31"/>
  <c r="MW42" i="31"/>
  <c r="LH44" i="31"/>
  <c r="KZ44" i="31"/>
  <c r="LG44" i="31"/>
  <c r="LN44" i="31"/>
  <c r="LF44" i="31"/>
  <c r="LL44" i="31"/>
  <c r="LD44" i="31"/>
  <c r="LK44" i="31"/>
  <c r="LC44" i="31"/>
  <c r="LM44" i="31"/>
  <c r="LJ44" i="31"/>
  <c r="LI44" i="31"/>
  <c r="LE44" i="31"/>
  <c r="LB44" i="31"/>
  <c r="LA44" i="31"/>
  <c r="LO17" i="31" a="1"/>
  <c r="LO17" i="31" s="1"/>
  <c r="OF44" i="31"/>
  <c r="NZ44" i="31"/>
  <c r="OH44" i="31"/>
  <c r="NY44" i="31"/>
  <c r="OG44" i="31"/>
  <c r="NX44" i="31"/>
  <c r="OD44" i="31"/>
  <c r="NV44" i="31"/>
  <c r="OC44" i="31"/>
  <c r="NU44" i="31"/>
  <c r="NW44" i="31"/>
  <c r="NT44" i="31"/>
  <c r="OE44" i="31"/>
  <c r="OB44" i="31"/>
  <c r="OA44" i="31"/>
  <c r="NH44" i="31"/>
  <c r="MZ44" i="31"/>
  <c r="NG44" i="31"/>
  <c r="MY44" i="31"/>
  <c r="NF44" i="31"/>
  <c r="MX44" i="31"/>
  <c r="ND44" i="31"/>
  <c r="MV44" i="31"/>
  <c r="NC44" i="31"/>
  <c r="NB44" i="31"/>
  <c r="NA44" i="31"/>
  <c r="MW44" i="31"/>
  <c r="NJ44" i="31"/>
  <c r="NI44" i="31"/>
  <c r="NE44" i="31"/>
  <c r="MN41" i="30"/>
  <c r="CY40" i="30"/>
  <c r="FU40" i="30" s="1"/>
  <c r="MN21" i="30"/>
  <c r="CY20" i="30"/>
  <c r="FU20" i="30" s="1"/>
  <c r="OE52" i="30"/>
  <c r="NW52" i="30"/>
  <c r="OD52" i="30"/>
  <c r="NV52" i="30"/>
  <c r="OC52" i="30"/>
  <c r="NU52" i="30"/>
  <c r="OB52" i="30"/>
  <c r="NT52" i="30"/>
  <c r="OA52" i="30"/>
  <c r="OH52" i="30"/>
  <c r="NZ52" i="30"/>
  <c r="NX52" i="30"/>
  <c r="OG52" i="30"/>
  <c r="OF52" i="30"/>
  <c r="NY52" i="30"/>
  <c r="LO16" i="30" a="1"/>
  <c r="LO16" i="30" s="1"/>
  <c r="NC43" i="30"/>
  <c r="NJ43" i="30"/>
  <c r="NB43" i="30"/>
  <c r="NI43" i="30"/>
  <c r="NA43" i="30"/>
  <c r="NH43" i="30"/>
  <c r="MZ43" i="30"/>
  <c r="NG43" i="30"/>
  <c r="MY43" i="30"/>
  <c r="NF43" i="30"/>
  <c r="MX43" i="30"/>
  <c r="NE43" i="30"/>
  <c r="MW43" i="30"/>
  <c r="ND43" i="30"/>
  <c r="MV43" i="30"/>
  <c r="MM16" i="30" a="1"/>
  <c r="MM16" i="30" s="1"/>
  <c r="OB49" i="30"/>
  <c r="NT49" i="30"/>
  <c r="OH49" i="30"/>
  <c r="NZ49" i="30"/>
  <c r="OG49" i="30"/>
  <c r="NY49" i="30"/>
  <c r="OF49" i="30"/>
  <c r="NV49" i="30"/>
  <c r="NU49" i="30"/>
  <c r="OE49" i="30"/>
  <c r="OD49" i="30"/>
  <c r="OC49" i="30"/>
  <c r="OA49" i="30"/>
  <c r="NX49" i="30"/>
  <c r="NW49" i="30"/>
  <c r="MV17" i="30"/>
  <c r="NC17" i="30"/>
  <c r="NB17" i="30"/>
  <c r="MZ17" i="30"/>
  <c r="MW17" i="30"/>
  <c r="NA17" i="30"/>
  <c r="MY17" i="30"/>
  <c r="MX17" i="30"/>
  <c r="OC53" i="30"/>
  <c r="NU53" i="30"/>
  <c r="OB53" i="30"/>
  <c r="NT53" i="30"/>
  <c r="OA53" i="30"/>
  <c r="OH53" i="30"/>
  <c r="NZ53" i="30"/>
  <c r="OG53" i="30"/>
  <c r="NY53" i="30"/>
  <c r="OF53" i="30"/>
  <c r="NX53" i="30"/>
  <c r="OE53" i="30"/>
  <c r="OD53" i="30"/>
  <c r="NW53" i="30"/>
  <c r="NV53" i="30"/>
  <c r="NG41" i="30"/>
  <c r="MY41" i="30"/>
  <c r="NF41" i="30"/>
  <c r="MX41" i="30"/>
  <c r="NE41" i="30"/>
  <c r="MW41" i="30"/>
  <c r="ND41" i="30"/>
  <c r="MV41" i="30"/>
  <c r="NC41" i="30"/>
  <c r="NJ41" i="30"/>
  <c r="NB41" i="30"/>
  <c r="NI41" i="30"/>
  <c r="NA41" i="30"/>
  <c r="NH41" i="30"/>
  <c r="MZ41" i="30"/>
  <c r="NI54" i="30"/>
  <c r="NA54" i="30"/>
  <c r="NH54" i="30"/>
  <c r="MZ54" i="30"/>
  <c r="NG54" i="30"/>
  <c r="MY54" i="30"/>
  <c r="NF54" i="30"/>
  <c r="MX54" i="30"/>
  <c r="NE54" i="30"/>
  <c r="MW54" i="30"/>
  <c r="ND54" i="30"/>
  <c r="MV54" i="30"/>
  <c r="NJ54" i="30"/>
  <c r="NC54" i="30"/>
  <c r="NB54" i="30"/>
  <c r="LM52" i="30"/>
  <c r="LE52" i="30"/>
  <c r="LL52" i="30"/>
  <c r="LD52" i="30"/>
  <c r="LK52" i="30"/>
  <c r="LC52" i="30"/>
  <c r="LJ52" i="30"/>
  <c r="LB52" i="30"/>
  <c r="LI52" i="30"/>
  <c r="LA52" i="30"/>
  <c r="LH52" i="30"/>
  <c r="KZ52" i="30"/>
  <c r="LN52" i="30"/>
  <c r="LG52" i="30"/>
  <c r="LF52" i="30"/>
  <c r="NL18" i="30"/>
  <c r="DW17" i="30"/>
  <c r="GS17" i="30" s="1"/>
  <c r="HS17" i="30" s="1"/>
  <c r="CA19" i="30"/>
  <c r="EW19" i="30" s="1"/>
  <c r="LP20" i="30"/>
  <c r="NC27" i="30"/>
  <c r="ND26" i="30"/>
  <c r="LL46" i="30"/>
  <c r="LD46" i="30"/>
  <c r="LK46" i="30"/>
  <c r="LC46" i="30"/>
  <c r="LJ46" i="30"/>
  <c r="LB46" i="30"/>
  <c r="LI46" i="30"/>
  <c r="LA46" i="30"/>
  <c r="LG46" i="30"/>
  <c r="LN46" i="30"/>
  <c r="LF46" i="30"/>
  <c r="KZ46" i="30"/>
  <c r="LM46" i="30"/>
  <c r="LH46" i="30"/>
  <c r="LE46" i="30"/>
  <c r="ND48" i="30"/>
  <c r="MV48" i="30"/>
  <c r="NC48" i="30"/>
  <c r="NB48" i="30"/>
  <c r="NJ48" i="30"/>
  <c r="NA48" i="30"/>
  <c r="NI48" i="30"/>
  <c r="MZ48" i="30"/>
  <c r="NH48" i="30"/>
  <c r="MY48" i="30"/>
  <c r="NG48" i="30"/>
  <c r="MX48" i="30"/>
  <c r="NF48" i="30"/>
  <c r="MW48" i="30"/>
  <c r="NE48" i="30"/>
  <c r="MW21" i="30"/>
  <c r="MV21" i="30"/>
  <c r="NC21" i="30"/>
  <c r="NB21" i="30"/>
  <c r="NA21" i="30"/>
  <c r="MZ21" i="30"/>
  <c r="MY21" i="30"/>
  <c r="MX21" i="30"/>
  <c r="LH27" i="30"/>
  <c r="LI26" i="30"/>
  <c r="MX18" i="30"/>
  <c r="MW18" i="30"/>
  <c r="MV18" i="30"/>
  <c r="NB18" i="30"/>
  <c r="NC18" i="30"/>
  <c r="NA18" i="30"/>
  <c r="MZ18" i="30"/>
  <c r="MY18" i="30"/>
  <c r="OB47" i="30"/>
  <c r="NT47" i="30"/>
  <c r="OA47" i="30"/>
  <c r="OH47" i="30"/>
  <c r="NZ47" i="30"/>
  <c r="OG47" i="30"/>
  <c r="NY47" i="30"/>
  <c r="OF47" i="30"/>
  <c r="NX47" i="30"/>
  <c r="OE47" i="30"/>
  <c r="NW47" i="30"/>
  <c r="OD47" i="30"/>
  <c r="NV47" i="30"/>
  <c r="OC47" i="30"/>
  <c r="NU47" i="30"/>
  <c r="LJ47" i="30"/>
  <c r="LB47" i="30"/>
  <c r="LI47" i="30"/>
  <c r="LA47" i="30"/>
  <c r="LH47" i="30"/>
  <c r="KZ47" i="30"/>
  <c r="LG47" i="30"/>
  <c r="LN47" i="30"/>
  <c r="LF47" i="30"/>
  <c r="LM47" i="30"/>
  <c r="LE47" i="30"/>
  <c r="LL47" i="30"/>
  <c r="LD47" i="30"/>
  <c r="LK47" i="30"/>
  <c r="LC47" i="30"/>
  <c r="EU20" i="30"/>
  <c r="HQ20" i="30" s="1"/>
  <c r="OJ21" i="30"/>
  <c r="OA54" i="30"/>
  <c r="OH54" i="30"/>
  <c r="NZ54" i="30"/>
  <c r="OG54" i="30"/>
  <c r="NY54" i="30"/>
  <c r="OF54" i="30"/>
  <c r="NX54" i="30"/>
  <c r="OE54" i="30"/>
  <c r="NW54" i="30"/>
  <c r="OD54" i="30"/>
  <c r="NV54" i="30"/>
  <c r="NT54" i="30"/>
  <c r="OC54" i="30"/>
  <c r="OB54" i="30"/>
  <c r="NU54" i="30"/>
  <c r="LG51" i="30"/>
  <c r="LN51" i="30"/>
  <c r="LF51" i="30"/>
  <c r="LM51" i="30"/>
  <c r="LE51" i="30"/>
  <c r="LL51" i="30"/>
  <c r="LD51" i="30"/>
  <c r="LK51" i="30"/>
  <c r="LC51" i="30"/>
  <c r="LJ51" i="30"/>
  <c r="LB51" i="30"/>
  <c r="KZ51" i="30"/>
  <c r="LI51" i="30"/>
  <c r="LH51" i="30"/>
  <c r="LA51" i="30"/>
  <c r="KY55" i="30"/>
  <c r="OH44" i="30"/>
  <c r="OF44" i="30"/>
  <c r="NX44" i="30"/>
  <c r="OE44" i="30"/>
  <c r="NW44" i="30"/>
  <c r="OB44" i="30"/>
  <c r="NT44" i="30"/>
  <c r="OC44" i="30"/>
  <c r="OA44" i="30"/>
  <c r="NZ44" i="30"/>
  <c r="NY44" i="30"/>
  <c r="NV44" i="30"/>
  <c r="NU44" i="30"/>
  <c r="OG44" i="30"/>
  <c r="OD44" i="30"/>
  <c r="NJ47" i="30"/>
  <c r="NB47" i="30"/>
  <c r="NI47" i="30"/>
  <c r="NA47" i="30"/>
  <c r="NH47" i="30"/>
  <c r="MZ47" i="30"/>
  <c r="NG47" i="30"/>
  <c r="MY47" i="30"/>
  <c r="NF47" i="30"/>
  <c r="MX47" i="30"/>
  <c r="NE47" i="30"/>
  <c r="MW47" i="30"/>
  <c r="ND47" i="30"/>
  <c r="MV47" i="30"/>
  <c r="NC47" i="30"/>
  <c r="OC43" i="30"/>
  <c r="NU43" i="30"/>
  <c r="OB43" i="30"/>
  <c r="NT43" i="30"/>
  <c r="OA43" i="30"/>
  <c r="OH43" i="30"/>
  <c r="NZ43" i="30"/>
  <c r="OG43" i="30"/>
  <c r="NY43" i="30"/>
  <c r="OF43" i="30"/>
  <c r="NX43" i="30"/>
  <c r="OE43" i="30"/>
  <c r="NW43" i="30"/>
  <c r="OD43" i="30"/>
  <c r="NV43" i="30"/>
  <c r="NG51" i="30"/>
  <c r="MY51" i="30"/>
  <c r="NF51" i="30"/>
  <c r="MX51" i="30"/>
  <c r="NE51" i="30"/>
  <c r="MW51" i="30"/>
  <c r="ND51" i="30"/>
  <c r="MV51" i="30"/>
  <c r="NC51" i="30"/>
  <c r="NJ51" i="30"/>
  <c r="NB51" i="30"/>
  <c r="NI51" i="30"/>
  <c r="NH51" i="30"/>
  <c r="NA51" i="30"/>
  <c r="MZ51" i="30"/>
  <c r="OD46" i="30"/>
  <c r="NV46" i="30"/>
  <c r="OC46" i="30"/>
  <c r="NU46" i="30"/>
  <c r="OB46" i="30"/>
  <c r="NT46" i="30"/>
  <c r="OA46" i="30"/>
  <c r="OH46" i="30"/>
  <c r="NZ46" i="30"/>
  <c r="OG46" i="30"/>
  <c r="NY46" i="30"/>
  <c r="OF46" i="30"/>
  <c r="NX46" i="30"/>
  <c r="OE46" i="30"/>
  <c r="NW46" i="30"/>
  <c r="MW16" i="30"/>
  <c r="MV16" i="30"/>
  <c r="NA16" i="30"/>
  <c r="NC16" i="30"/>
  <c r="NB16" i="30"/>
  <c r="NB24" i="30" s="1"/>
  <c r="MZ16" i="30"/>
  <c r="MY16" i="30"/>
  <c r="MY24" i="30" s="1"/>
  <c r="MX16" i="30"/>
  <c r="OH50" i="30"/>
  <c r="NZ50" i="30"/>
  <c r="OG50" i="30"/>
  <c r="NY50" i="30"/>
  <c r="OF50" i="30"/>
  <c r="NX50" i="30"/>
  <c r="OE50" i="30"/>
  <c r="NW50" i="30"/>
  <c r="OD50" i="30"/>
  <c r="NV50" i="30"/>
  <c r="OC50" i="30"/>
  <c r="OB50" i="30"/>
  <c r="OA50" i="30"/>
  <c r="NU50" i="30"/>
  <c r="NT50" i="30"/>
  <c r="LH50" i="30"/>
  <c r="KZ50" i="30"/>
  <c r="LN50" i="30"/>
  <c r="LF50" i="30"/>
  <c r="LM50" i="30"/>
  <c r="LE50" i="30"/>
  <c r="LL50" i="30"/>
  <c r="LD50" i="30"/>
  <c r="LK50" i="30"/>
  <c r="LJ50" i="30"/>
  <c r="LI50" i="30"/>
  <c r="LG50" i="30"/>
  <c r="LC50" i="30"/>
  <c r="LB50" i="30"/>
  <c r="LA50" i="30"/>
  <c r="OF45" i="30"/>
  <c r="NX45" i="30"/>
  <c r="OE45" i="30"/>
  <c r="NW45" i="30"/>
  <c r="OD45" i="30"/>
  <c r="NV45" i="30"/>
  <c r="OC45" i="30"/>
  <c r="NU45" i="30"/>
  <c r="OA45" i="30"/>
  <c r="OH45" i="30"/>
  <c r="NZ45" i="30"/>
  <c r="NY45" i="30"/>
  <c r="NT45" i="30"/>
  <c r="OG45" i="30"/>
  <c r="OB45" i="30"/>
  <c r="LN40" i="30"/>
  <c r="LF40" i="30"/>
  <c r="LM40" i="30"/>
  <c r="LE40" i="30"/>
  <c r="LL40" i="30"/>
  <c r="LD40" i="30"/>
  <c r="LK40" i="30"/>
  <c r="LC40" i="30"/>
  <c r="LJ40" i="30"/>
  <c r="LB40" i="30"/>
  <c r="LI40" i="30"/>
  <c r="LA40" i="30"/>
  <c r="LH40" i="30"/>
  <c r="KZ40" i="30"/>
  <c r="LG40" i="30"/>
  <c r="OC40" i="30"/>
  <c r="NU40" i="30"/>
  <c r="OB40" i="30"/>
  <c r="OB55" i="30" s="1"/>
  <c r="NT40" i="30"/>
  <c r="OA40" i="30"/>
  <c r="OH40" i="30"/>
  <c r="NZ40" i="30"/>
  <c r="OG40" i="30"/>
  <c r="NY40" i="30"/>
  <c r="OF40" i="30"/>
  <c r="NX40" i="30"/>
  <c r="OE40" i="30"/>
  <c r="NW40" i="30"/>
  <c r="NV40" i="30"/>
  <c r="OD40" i="30"/>
  <c r="NF44" i="30"/>
  <c r="MX44" i="30"/>
  <c r="NE44" i="30"/>
  <c r="MW44" i="30"/>
  <c r="NJ44" i="30"/>
  <c r="NB44" i="30"/>
  <c r="NA44" i="30"/>
  <c r="MZ44" i="30"/>
  <c r="MY44" i="30"/>
  <c r="NI44" i="30"/>
  <c r="MV44" i="30"/>
  <c r="NH44" i="30"/>
  <c r="NG44" i="30"/>
  <c r="ND44" i="30"/>
  <c r="NC44" i="30"/>
  <c r="MC15" i="30"/>
  <c r="MD14" i="30"/>
  <c r="NC53" i="30"/>
  <c r="NJ53" i="30"/>
  <c r="NB53" i="30"/>
  <c r="NI53" i="30"/>
  <c r="NA53" i="30"/>
  <c r="NH53" i="30"/>
  <c r="MZ53" i="30"/>
  <c r="NG53" i="30"/>
  <c r="MY53" i="30"/>
  <c r="NF53" i="30"/>
  <c r="MX53" i="30"/>
  <c r="ND53" i="30"/>
  <c r="MW53" i="30"/>
  <c r="MV53" i="30"/>
  <c r="NE53" i="30"/>
  <c r="MZ19" i="30"/>
  <c r="MY19" i="30"/>
  <c r="MX19" i="30"/>
  <c r="MV19" i="30"/>
  <c r="NC19" i="30"/>
  <c r="NB19" i="30"/>
  <c r="MW19" i="30"/>
  <c r="NA19" i="30"/>
  <c r="NB14" i="30"/>
  <c r="NA15" i="30"/>
  <c r="LG41" i="30"/>
  <c r="LN41" i="30"/>
  <c r="LF41" i="30"/>
  <c r="LM41" i="30"/>
  <c r="LE41" i="30"/>
  <c r="LL41" i="30"/>
  <c r="LD41" i="30"/>
  <c r="LK41" i="30"/>
  <c r="LC41" i="30"/>
  <c r="LJ41" i="30"/>
  <c r="LB41" i="30"/>
  <c r="LI41" i="30"/>
  <c r="LA41" i="30"/>
  <c r="LH41" i="30"/>
  <c r="KZ41" i="30"/>
  <c r="NJ49" i="30"/>
  <c r="NB49" i="30"/>
  <c r="NG49" i="30"/>
  <c r="MY49" i="30"/>
  <c r="NH49" i="30"/>
  <c r="MW49" i="30"/>
  <c r="NF49" i="30"/>
  <c r="MV49" i="30"/>
  <c r="NE49" i="30"/>
  <c r="ND49" i="30"/>
  <c r="NC49" i="30"/>
  <c r="NA49" i="30"/>
  <c r="MZ49" i="30"/>
  <c r="MX49" i="30"/>
  <c r="NI49" i="30"/>
  <c r="LK43" i="30"/>
  <c r="LC43" i="30"/>
  <c r="LJ43" i="30"/>
  <c r="LB43" i="30"/>
  <c r="LI43" i="30"/>
  <c r="LA43" i="30"/>
  <c r="LH43" i="30"/>
  <c r="KZ43" i="30"/>
  <c r="LG43" i="30"/>
  <c r="LN43" i="30"/>
  <c r="LF43" i="30"/>
  <c r="LM43" i="30"/>
  <c r="LE43" i="30"/>
  <c r="LL43" i="30"/>
  <c r="LD43" i="30"/>
  <c r="NE52" i="30"/>
  <c r="MW52" i="30"/>
  <c r="ND52" i="30"/>
  <c r="MV52" i="30"/>
  <c r="NC52" i="30"/>
  <c r="NJ52" i="30"/>
  <c r="NB52" i="30"/>
  <c r="NI52" i="30"/>
  <c r="NA52" i="30"/>
  <c r="NH52" i="30"/>
  <c r="MZ52" i="30"/>
  <c r="NG52" i="30"/>
  <c r="NF52" i="30"/>
  <c r="MY52" i="30"/>
  <c r="MX52" i="30"/>
  <c r="NH50" i="30"/>
  <c r="MZ50" i="30"/>
  <c r="NF50" i="30"/>
  <c r="MX50" i="30"/>
  <c r="NE50" i="30"/>
  <c r="MW50" i="30"/>
  <c r="ND50" i="30"/>
  <c r="MV50" i="30"/>
  <c r="NJ50" i="30"/>
  <c r="NI50" i="30"/>
  <c r="NG50" i="30"/>
  <c r="NC50" i="30"/>
  <c r="NB50" i="30"/>
  <c r="NA50" i="30"/>
  <c r="MY50" i="30"/>
  <c r="OD48" i="30"/>
  <c r="NV48" i="30"/>
  <c r="OF48" i="30"/>
  <c r="NW48" i="30"/>
  <c r="OE48" i="30"/>
  <c r="NU48" i="30"/>
  <c r="OC48" i="30"/>
  <c r="NT48" i="30"/>
  <c r="OB48" i="30"/>
  <c r="OA48" i="30"/>
  <c r="NZ48" i="30"/>
  <c r="OH48" i="30"/>
  <c r="NY48" i="30"/>
  <c r="OG48" i="30"/>
  <c r="NX48" i="30"/>
  <c r="NC20" i="30"/>
  <c r="NB20" i="30"/>
  <c r="NA20" i="30"/>
  <c r="MZ20" i="30"/>
  <c r="MY20" i="30"/>
  <c r="MX20" i="30"/>
  <c r="MW20" i="30"/>
  <c r="MV20" i="30"/>
  <c r="NS55" i="30"/>
  <c r="LF15" i="30"/>
  <c r="LG14" i="30"/>
  <c r="OE42" i="30"/>
  <c r="NW42" i="30"/>
  <c r="OD42" i="30"/>
  <c r="NV42" i="30"/>
  <c r="OC42" i="30"/>
  <c r="NU42" i="30"/>
  <c r="OB42" i="30"/>
  <c r="NT42" i="30"/>
  <c r="OA42" i="30"/>
  <c r="OH42" i="30"/>
  <c r="NZ42" i="30"/>
  <c r="OG42" i="30"/>
  <c r="NY42" i="30"/>
  <c r="OF42" i="30"/>
  <c r="NX42" i="30"/>
  <c r="ND46" i="30"/>
  <c r="MV46" i="30"/>
  <c r="NC46" i="30"/>
  <c r="NJ46" i="30"/>
  <c r="NB46" i="30"/>
  <c r="NI46" i="30"/>
  <c r="NA46" i="30"/>
  <c r="NG46" i="30"/>
  <c r="MY46" i="30"/>
  <c r="NF46" i="30"/>
  <c r="MX46" i="30"/>
  <c r="NH46" i="30"/>
  <c r="NE46" i="30"/>
  <c r="MZ46" i="30"/>
  <c r="MW46" i="30"/>
  <c r="LI54" i="30"/>
  <c r="LA54" i="30"/>
  <c r="LH54" i="30"/>
  <c r="KZ54" i="30"/>
  <c r="LG54" i="30"/>
  <c r="LN54" i="30"/>
  <c r="LF54" i="30"/>
  <c r="LM54" i="30"/>
  <c r="LE54" i="30"/>
  <c r="LL54" i="30"/>
  <c r="LD54" i="30"/>
  <c r="LK54" i="30"/>
  <c r="LJ54" i="30"/>
  <c r="LC54" i="30"/>
  <c r="LB54" i="30"/>
  <c r="NZ15" i="30"/>
  <c r="OA14" i="30"/>
  <c r="OI16" i="30" a="1"/>
  <c r="OI16" i="30" s="1"/>
  <c r="LN45" i="30"/>
  <c r="LF45" i="30"/>
  <c r="LL45" i="30"/>
  <c r="LD45" i="30"/>
  <c r="LK45" i="30"/>
  <c r="LC45" i="30"/>
  <c r="LH45" i="30"/>
  <c r="KZ45" i="30"/>
  <c r="LG45" i="30"/>
  <c r="LE45" i="30"/>
  <c r="LB45" i="30"/>
  <c r="LA45" i="30"/>
  <c r="LM45" i="30"/>
  <c r="LJ45" i="30"/>
  <c r="LI45" i="30"/>
  <c r="NA23" i="30"/>
  <c r="MZ23" i="30"/>
  <c r="MY23" i="30"/>
  <c r="MX23" i="30"/>
  <c r="MW23" i="30"/>
  <c r="MV23" i="30"/>
  <c r="NC23" i="30"/>
  <c r="NB23" i="30"/>
  <c r="OG41" i="30"/>
  <c r="NY41" i="30"/>
  <c r="OF41" i="30"/>
  <c r="NX41" i="30"/>
  <c r="OE41" i="30"/>
  <c r="NW41" i="30"/>
  <c r="OD41" i="30"/>
  <c r="NV41" i="30"/>
  <c r="OC41" i="30"/>
  <c r="NU41" i="30"/>
  <c r="OB41" i="30"/>
  <c r="NT41" i="30"/>
  <c r="OA41" i="30"/>
  <c r="OH41" i="30"/>
  <c r="NZ41" i="30"/>
  <c r="LM42" i="30"/>
  <c r="LE42" i="30"/>
  <c r="LL42" i="30"/>
  <c r="LD42" i="30"/>
  <c r="LK42" i="30"/>
  <c r="LC42" i="30"/>
  <c r="LJ42" i="30"/>
  <c r="LB42" i="30"/>
  <c r="LI42" i="30"/>
  <c r="LA42" i="30"/>
  <c r="LH42" i="30"/>
  <c r="KZ42" i="30"/>
  <c r="LG42" i="30"/>
  <c r="LN42" i="30"/>
  <c r="LF42" i="30"/>
  <c r="NE42" i="30"/>
  <c r="MW42" i="30"/>
  <c r="ND42" i="30"/>
  <c r="MV42" i="30"/>
  <c r="NC42" i="30"/>
  <c r="NJ42" i="30"/>
  <c r="NB42" i="30"/>
  <c r="NI42" i="30"/>
  <c r="NA42" i="30"/>
  <c r="NH42" i="30"/>
  <c r="MZ42" i="30"/>
  <c r="NG42" i="30"/>
  <c r="MY42" i="30"/>
  <c r="NF42" i="30"/>
  <c r="MX42" i="30"/>
  <c r="MF26" i="30"/>
  <c r="ME27" i="30"/>
  <c r="MU24" i="30"/>
  <c r="ND40" i="30"/>
  <c r="MV40" i="30"/>
  <c r="NC40" i="30"/>
  <c r="NJ40" i="30"/>
  <c r="NB40" i="30"/>
  <c r="NI40" i="30"/>
  <c r="NI55" i="30" s="1"/>
  <c r="NA40" i="30"/>
  <c r="NH40" i="30"/>
  <c r="MZ40" i="30"/>
  <c r="NG40" i="30"/>
  <c r="MY40" i="30"/>
  <c r="NF40" i="30"/>
  <c r="MX40" i="30"/>
  <c r="NE40" i="30"/>
  <c r="NE55" i="30" s="1"/>
  <c r="MW40" i="30"/>
  <c r="LK53" i="30"/>
  <c r="LC53" i="30"/>
  <c r="LJ53" i="30"/>
  <c r="LB53" i="30"/>
  <c r="LI53" i="30"/>
  <c r="LA53" i="30"/>
  <c r="LH53" i="30"/>
  <c r="KZ53" i="30"/>
  <c r="LG53" i="30"/>
  <c r="LN53" i="30"/>
  <c r="LF53" i="30"/>
  <c r="LM53" i="30"/>
  <c r="LL53" i="30"/>
  <c r="LE53" i="30"/>
  <c r="LD53" i="30"/>
  <c r="NF45" i="30"/>
  <c r="MX45" i="30"/>
  <c r="ND45" i="30"/>
  <c r="MV45" i="30"/>
  <c r="NC45" i="30"/>
  <c r="NH45" i="30"/>
  <c r="MZ45" i="30"/>
  <c r="NB45" i="30"/>
  <c r="NA45" i="30"/>
  <c r="MY45" i="30"/>
  <c r="MW45" i="30"/>
  <c r="NJ45" i="30"/>
  <c r="NI45" i="30"/>
  <c r="NG45" i="30"/>
  <c r="NE45" i="30"/>
  <c r="LH48" i="30"/>
  <c r="KZ48" i="30"/>
  <c r="LG48" i="30"/>
  <c r="LN48" i="30"/>
  <c r="LF48" i="30"/>
  <c r="LM48" i="30"/>
  <c r="LE48" i="30"/>
  <c r="LL48" i="30"/>
  <c r="LD48" i="30"/>
  <c r="LK48" i="30"/>
  <c r="LC48" i="30"/>
  <c r="LJ48" i="30"/>
  <c r="LB48" i="30"/>
  <c r="LI48" i="30"/>
  <c r="LA48" i="30"/>
  <c r="MY22" i="30"/>
  <c r="MX22" i="30"/>
  <c r="MW22" i="30"/>
  <c r="MV22" i="30"/>
  <c r="NC22" i="30"/>
  <c r="NB22" i="30"/>
  <c r="NA22" i="30"/>
  <c r="MZ22" i="30"/>
  <c r="LJ49" i="30"/>
  <c r="LB49" i="30"/>
  <c r="LF49" i="30"/>
  <c r="LN49" i="30"/>
  <c r="LE49" i="30"/>
  <c r="LM49" i="30"/>
  <c r="LD49" i="30"/>
  <c r="LL49" i="30"/>
  <c r="LC49" i="30"/>
  <c r="LK49" i="30"/>
  <c r="LA49" i="30"/>
  <c r="LI49" i="30"/>
  <c r="KZ49" i="30"/>
  <c r="LH49" i="30"/>
  <c r="LG49" i="30"/>
  <c r="OA27" i="30"/>
  <c r="OB26" i="30"/>
  <c r="LN44" i="30"/>
  <c r="LF44" i="30"/>
  <c r="LJ44" i="30"/>
  <c r="LB44" i="30"/>
  <c r="LM44" i="30"/>
  <c r="LC44" i="30"/>
  <c r="LL44" i="30"/>
  <c r="LA44" i="30"/>
  <c r="LK44" i="30"/>
  <c r="KZ44" i="30"/>
  <c r="LI44" i="30"/>
  <c r="LH44" i="30"/>
  <c r="LG44" i="30"/>
  <c r="LE44" i="30"/>
  <c r="LD44" i="30"/>
  <c r="OG51" i="30"/>
  <c r="NY51" i="30"/>
  <c r="OF51" i="30"/>
  <c r="NX51" i="30"/>
  <c r="OE51" i="30"/>
  <c r="NW51" i="30"/>
  <c r="OD51" i="30"/>
  <c r="NV51" i="30"/>
  <c r="OC51" i="30"/>
  <c r="NU51" i="30"/>
  <c r="OB51" i="30"/>
  <c r="NT51" i="30"/>
  <c r="OH51" i="30"/>
  <c r="OA51" i="30"/>
  <c r="NZ51" i="30"/>
  <c r="IK20" i="28"/>
  <c r="II20" i="28"/>
  <c r="IG20" i="28"/>
  <c r="IF20" i="28"/>
  <c r="IM20" i="28"/>
  <c r="IL20" i="28"/>
  <c r="IJ20" i="28"/>
  <c r="IH20" i="28"/>
  <c r="IH17" i="28"/>
  <c r="IG17" i="28"/>
  <c r="IF17" i="28"/>
  <c r="IM17" i="28"/>
  <c r="IL17" i="28"/>
  <c r="IK17" i="28"/>
  <c r="IJ17" i="28"/>
  <c r="II17" i="28"/>
  <c r="JT40" i="28"/>
  <c r="CY39" i="28"/>
  <c r="EW39" i="28" s="1"/>
  <c r="HO25" i="28"/>
  <c r="HP24" i="28"/>
  <c r="HV40" i="28"/>
  <c r="HN40" i="28"/>
  <c r="HU40" i="28"/>
  <c r="HM40" i="28"/>
  <c r="HT40" i="28"/>
  <c r="HL40" i="28"/>
  <c r="HS40" i="28"/>
  <c r="HK40" i="28"/>
  <c r="HR40" i="28"/>
  <c r="HJ40" i="28"/>
  <c r="HQ40" i="28"/>
  <c r="HI40" i="28"/>
  <c r="HP40" i="28"/>
  <c r="HH40" i="28"/>
  <c r="HO40" i="28"/>
  <c r="JD16" i="28"/>
  <c r="JK16" i="28"/>
  <c r="JJ16" i="28"/>
  <c r="JI16" i="28"/>
  <c r="JH16" i="28"/>
  <c r="JG16" i="28"/>
  <c r="JF16" i="28"/>
  <c r="JE16" i="28"/>
  <c r="HO50" i="28"/>
  <c r="HV50" i="28"/>
  <c r="HN50" i="28"/>
  <c r="HU50" i="28"/>
  <c r="HM50" i="28"/>
  <c r="HT50" i="28"/>
  <c r="HL50" i="28"/>
  <c r="HS50" i="28"/>
  <c r="HK50" i="28"/>
  <c r="HR50" i="28"/>
  <c r="HJ50" i="28"/>
  <c r="HQ50" i="28"/>
  <c r="HI50" i="28"/>
  <c r="HP50" i="28"/>
  <c r="HH50" i="28"/>
  <c r="EY14" i="28"/>
  <c r="HP39" i="28"/>
  <c r="HH39" i="28"/>
  <c r="HO39" i="28"/>
  <c r="HV39" i="28"/>
  <c r="HN39" i="28"/>
  <c r="HU39" i="28"/>
  <c r="HM39" i="28"/>
  <c r="HT39" i="28"/>
  <c r="HL39" i="28"/>
  <c r="HS39" i="28"/>
  <c r="HK39" i="28"/>
  <c r="HR39" i="28"/>
  <c r="HJ39" i="28"/>
  <c r="HQ39" i="28"/>
  <c r="HI39" i="28"/>
  <c r="HQ45" i="28"/>
  <c r="HP45" i="28"/>
  <c r="HH45" i="28"/>
  <c r="HV45" i="28"/>
  <c r="HN45" i="28"/>
  <c r="HU45" i="28"/>
  <c r="HM45" i="28"/>
  <c r="HR45" i="28"/>
  <c r="HO45" i="28"/>
  <c r="HL45" i="28"/>
  <c r="HK45" i="28"/>
  <c r="HJ45" i="28"/>
  <c r="HI45" i="28"/>
  <c r="HT45" i="28"/>
  <c r="HS45" i="28"/>
  <c r="HT41" i="28"/>
  <c r="HL41" i="28"/>
  <c r="HS41" i="28"/>
  <c r="HK41" i="28"/>
  <c r="HR41" i="28"/>
  <c r="HJ41" i="28"/>
  <c r="HQ41" i="28"/>
  <c r="HI41" i="28"/>
  <c r="HP41" i="28"/>
  <c r="HH41" i="28"/>
  <c r="HO41" i="28"/>
  <c r="HV41" i="28"/>
  <c r="HN41" i="28"/>
  <c r="HU41" i="28"/>
  <c r="HM41" i="28"/>
  <c r="JL38" i="28"/>
  <c r="JL53" i="28" s="1"/>
  <c r="JD38" i="28"/>
  <c r="JD53" i="28" s="1"/>
  <c r="JK38" i="28"/>
  <c r="JK53" i="28" s="1"/>
  <c r="JR38" i="28"/>
  <c r="JR53" i="28" s="1"/>
  <c r="JJ38" i="28"/>
  <c r="JJ53" i="28" s="1"/>
  <c r="JQ38" i="28"/>
  <c r="JQ53" i="28" s="1"/>
  <c r="JI38" i="28"/>
  <c r="JI53" i="28" s="1"/>
  <c r="JP38" i="28"/>
  <c r="JP53" i="28" s="1"/>
  <c r="JH38" i="28"/>
  <c r="JH53" i="28" s="1"/>
  <c r="JO38" i="28"/>
  <c r="JO53" i="28" s="1"/>
  <c r="JG38" i="28"/>
  <c r="JG53" i="28" s="1"/>
  <c r="JN38" i="28"/>
  <c r="JN53" i="28" s="1"/>
  <c r="JF38" i="28"/>
  <c r="JF53" i="28" s="1"/>
  <c r="JM38" i="28"/>
  <c r="JM53" i="28" s="1"/>
  <c r="JE38" i="28"/>
  <c r="JE53" i="28" s="1"/>
  <c r="HX18" i="28"/>
  <c r="BC17" i="28"/>
  <c r="DA17" i="28" s="1"/>
  <c r="HU47" i="28"/>
  <c r="HM47" i="28"/>
  <c r="HT47" i="28"/>
  <c r="HL47" i="28"/>
  <c r="HS47" i="28"/>
  <c r="HK47" i="28"/>
  <c r="HR47" i="28"/>
  <c r="HJ47" i="28"/>
  <c r="HQ47" i="28"/>
  <c r="HI47" i="28"/>
  <c r="HP47" i="28"/>
  <c r="HH47" i="28"/>
  <c r="HO47" i="28"/>
  <c r="HV47" i="28"/>
  <c r="HN47" i="28"/>
  <c r="IK18" i="28"/>
  <c r="IJ18" i="28"/>
  <c r="II18" i="28"/>
  <c r="IH18" i="28"/>
  <c r="IG18" i="28"/>
  <c r="IF18" i="28"/>
  <c r="IM18" i="28"/>
  <c r="IL18" i="28"/>
  <c r="IV16" i="28"/>
  <c r="CA15" i="28"/>
  <c r="DY15" i="28" s="1"/>
  <c r="HP44" i="28"/>
  <c r="HH44" i="28"/>
  <c r="HR44" i="28"/>
  <c r="HI44" i="28"/>
  <c r="HQ44" i="28"/>
  <c r="HO44" i="28"/>
  <c r="HN44" i="28"/>
  <c r="HV44" i="28"/>
  <c r="HM44" i="28"/>
  <c r="HU44" i="28"/>
  <c r="HL44" i="28"/>
  <c r="HT44" i="28"/>
  <c r="HK44" i="28"/>
  <c r="HS44" i="28"/>
  <c r="HJ44" i="28"/>
  <c r="JT16" i="28"/>
  <c r="CY15" i="28"/>
  <c r="EW15" i="28" s="1"/>
  <c r="IL25" i="28"/>
  <c r="IM24" i="28"/>
  <c r="JR43" i="28"/>
  <c r="JP43" i="28"/>
  <c r="JH43" i="28"/>
  <c r="JO43" i="28"/>
  <c r="JG43" i="28"/>
  <c r="JN43" i="28"/>
  <c r="JF43" i="28"/>
  <c r="JM43" i="28"/>
  <c r="JE43" i="28"/>
  <c r="JL43" i="28"/>
  <c r="JD43" i="28"/>
  <c r="JK43" i="28"/>
  <c r="JJ43" i="28"/>
  <c r="JQ43" i="28"/>
  <c r="JI43" i="28"/>
  <c r="CA41" i="28"/>
  <c r="DY41" i="28" s="1"/>
  <c r="IV42" i="28"/>
  <c r="JQ49" i="28"/>
  <c r="JI49" i="28"/>
  <c r="JP49" i="28"/>
  <c r="JH49" i="28"/>
  <c r="JO49" i="28"/>
  <c r="JG49" i="28"/>
  <c r="JN49" i="28"/>
  <c r="JF49" i="28"/>
  <c r="JM49" i="28"/>
  <c r="JE49" i="28"/>
  <c r="JL49" i="28"/>
  <c r="JD49" i="28"/>
  <c r="JK49" i="28"/>
  <c r="JJ49" i="28"/>
  <c r="JR49" i="28"/>
  <c r="HR42" i="28"/>
  <c r="HJ42" i="28"/>
  <c r="HQ42" i="28"/>
  <c r="HI42" i="28"/>
  <c r="HP42" i="28"/>
  <c r="HH42" i="28"/>
  <c r="HO42" i="28"/>
  <c r="HV42" i="28"/>
  <c r="HN42" i="28"/>
  <c r="HU42" i="28"/>
  <c r="HM42" i="28"/>
  <c r="HT42" i="28"/>
  <c r="HL42" i="28"/>
  <c r="HS42" i="28"/>
  <c r="HK42" i="28"/>
  <c r="JM51" i="28"/>
  <c r="JE51" i="28"/>
  <c r="JL51" i="28"/>
  <c r="JD51" i="28"/>
  <c r="JK51" i="28"/>
  <c r="JR51" i="28"/>
  <c r="JJ51" i="28"/>
  <c r="JQ51" i="28"/>
  <c r="JI51" i="28"/>
  <c r="JP51" i="28"/>
  <c r="JH51" i="28"/>
  <c r="JO51" i="28"/>
  <c r="JG51" i="28"/>
  <c r="JF51" i="28"/>
  <c r="JN51" i="28"/>
  <c r="HS48" i="28"/>
  <c r="HK48" i="28"/>
  <c r="HR48" i="28"/>
  <c r="HJ48" i="28"/>
  <c r="HQ48" i="28"/>
  <c r="HI48" i="28"/>
  <c r="HP48" i="28"/>
  <c r="HH48" i="28"/>
  <c r="HO48" i="28"/>
  <c r="HV48" i="28"/>
  <c r="HN48" i="28"/>
  <c r="HU48" i="28"/>
  <c r="HM48" i="28"/>
  <c r="HT48" i="28"/>
  <c r="HL48" i="28"/>
  <c r="HQ49" i="28"/>
  <c r="HI49" i="28"/>
  <c r="HP49" i="28"/>
  <c r="HH49" i="28"/>
  <c r="HO49" i="28"/>
  <c r="HV49" i="28"/>
  <c r="HN49" i="28"/>
  <c r="HU49" i="28"/>
  <c r="HM49" i="28"/>
  <c r="HT49" i="28"/>
  <c r="HL49" i="28"/>
  <c r="HS49" i="28"/>
  <c r="HK49" i="28"/>
  <c r="HJ49" i="28"/>
  <c r="HR49" i="28"/>
  <c r="JJ25" i="28"/>
  <c r="JK24" i="28"/>
  <c r="JK48" i="28"/>
  <c r="JR48" i="28"/>
  <c r="JJ48" i="28"/>
  <c r="JQ48" i="28"/>
  <c r="JI48" i="28"/>
  <c r="JP48" i="28"/>
  <c r="JH48" i="28"/>
  <c r="JO48" i="28"/>
  <c r="JG48" i="28"/>
  <c r="JN48" i="28"/>
  <c r="JF48" i="28"/>
  <c r="JM48" i="28"/>
  <c r="JE48" i="28"/>
  <c r="JL48" i="28"/>
  <c r="JD48" i="28"/>
  <c r="JN40" i="28"/>
  <c r="JF40" i="28"/>
  <c r="JM40" i="28"/>
  <c r="JE40" i="28"/>
  <c r="JL40" i="28"/>
  <c r="JD40" i="28"/>
  <c r="JK40" i="28"/>
  <c r="JR40" i="28"/>
  <c r="JJ40" i="28"/>
  <c r="JQ40" i="28"/>
  <c r="JI40" i="28"/>
  <c r="JP40" i="28"/>
  <c r="JH40" i="28"/>
  <c r="JO40" i="28"/>
  <c r="JG40" i="28"/>
  <c r="JL41" i="28"/>
  <c r="JD41" i="28"/>
  <c r="JK41" i="28"/>
  <c r="JR41" i="28"/>
  <c r="JJ41" i="28"/>
  <c r="JQ41" i="28"/>
  <c r="JI41" i="28"/>
  <c r="JP41" i="28"/>
  <c r="JH41" i="28"/>
  <c r="JO41" i="28"/>
  <c r="JG41" i="28"/>
  <c r="JN41" i="28"/>
  <c r="JF41" i="28"/>
  <c r="JM41" i="28"/>
  <c r="JE41" i="28"/>
  <c r="HG53" i="28"/>
  <c r="JK52" i="28"/>
  <c r="JR52" i="28"/>
  <c r="JJ52" i="28"/>
  <c r="JQ52" i="28"/>
  <c r="JI52" i="28"/>
  <c r="JP52" i="28"/>
  <c r="JH52" i="28"/>
  <c r="JO52" i="28"/>
  <c r="JG52" i="28"/>
  <c r="JN52" i="28"/>
  <c r="JF52" i="28"/>
  <c r="JM52" i="28"/>
  <c r="JE52" i="28"/>
  <c r="JL52" i="28"/>
  <c r="JD52" i="28"/>
  <c r="JO50" i="28"/>
  <c r="JG50" i="28"/>
  <c r="JN50" i="28"/>
  <c r="JF50" i="28"/>
  <c r="JM50" i="28"/>
  <c r="JE50" i="28"/>
  <c r="JL50" i="28"/>
  <c r="JD50" i="28"/>
  <c r="JK50" i="28"/>
  <c r="JR50" i="28"/>
  <c r="JJ50" i="28"/>
  <c r="JQ50" i="28"/>
  <c r="JI50" i="28"/>
  <c r="JP50" i="28"/>
  <c r="JH50" i="28"/>
  <c r="JJ13" i="28"/>
  <c r="JK12" i="28"/>
  <c r="JO46" i="28"/>
  <c r="JG46" i="28"/>
  <c r="JN46" i="28"/>
  <c r="JF46" i="28"/>
  <c r="JM46" i="28"/>
  <c r="JE46" i="28"/>
  <c r="JL46" i="28"/>
  <c r="JD46" i="28"/>
  <c r="JK46" i="28"/>
  <c r="JR46" i="28"/>
  <c r="JJ46" i="28"/>
  <c r="JQ46" i="28"/>
  <c r="JI46" i="28"/>
  <c r="JP46" i="28"/>
  <c r="JH46" i="28"/>
  <c r="JE21" i="28"/>
  <c r="JK21" i="28"/>
  <c r="JJ21" i="28"/>
  <c r="JI21" i="28"/>
  <c r="JH21" i="28"/>
  <c r="JG21" i="28"/>
  <c r="JF21" i="28"/>
  <c r="JD21" i="28"/>
  <c r="IM16" i="28"/>
  <c r="IL16" i="28"/>
  <c r="IK16" i="28"/>
  <c r="IJ16" i="28"/>
  <c r="II16" i="28"/>
  <c r="IH16" i="28"/>
  <c r="IG16" i="28"/>
  <c r="IF16" i="28"/>
  <c r="JI15" i="28"/>
  <c r="JH15" i="28"/>
  <c r="JG15" i="28"/>
  <c r="JF15" i="28"/>
  <c r="JE15" i="28"/>
  <c r="JD15" i="28"/>
  <c r="JK15" i="28"/>
  <c r="JJ15" i="28"/>
  <c r="HV38" i="28"/>
  <c r="HN38" i="28"/>
  <c r="HU38" i="28"/>
  <c r="HM38" i="28"/>
  <c r="HT38" i="28"/>
  <c r="HT53" i="28" s="1"/>
  <c r="HL38" i="28"/>
  <c r="HS38" i="28"/>
  <c r="HK38" i="28"/>
  <c r="HR38" i="28"/>
  <c r="HJ38" i="28"/>
  <c r="HQ38" i="28"/>
  <c r="HI38" i="28"/>
  <c r="HP38" i="28"/>
  <c r="HH38" i="28"/>
  <c r="HO38" i="28"/>
  <c r="JQ45" i="28"/>
  <c r="JI45" i="28"/>
  <c r="JP45" i="28"/>
  <c r="JH45" i="28"/>
  <c r="JO45" i="28"/>
  <c r="JG45" i="28"/>
  <c r="JN45" i="28"/>
  <c r="JF45" i="28"/>
  <c r="JM45" i="28"/>
  <c r="JE45" i="28"/>
  <c r="JL45" i="28"/>
  <c r="JR45" i="28"/>
  <c r="JK45" i="28"/>
  <c r="JJ45" i="28"/>
  <c r="JD45" i="28"/>
  <c r="EY38" i="28"/>
  <c r="HP43" i="28"/>
  <c r="HH43" i="28"/>
  <c r="HO43" i="28"/>
  <c r="HV43" i="28"/>
  <c r="HN43" i="28"/>
  <c r="HU43" i="28"/>
  <c r="HM43" i="28"/>
  <c r="HT43" i="28"/>
  <c r="HL43" i="28"/>
  <c r="HS43" i="28"/>
  <c r="HK43" i="28"/>
  <c r="HR43" i="28"/>
  <c r="HJ43" i="28"/>
  <c r="HQ43" i="28"/>
  <c r="HI43" i="28"/>
  <c r="HS52" i="28"/>
  <c r="HK52" i="28"/>
  <c r="HR52" i="28"/>
  <c r="HJ52" i="28"/>
  <c r="HQ52" i="28"/>
  <c r="HI52" i="28"/>
  <c r="HP52" i="28"/>
  <c r="HH52" i="28"/>
  <c r="HO52" i="28"/>
  <c r="HV52" i="28"/>
  <c r="HN52" i="28"/>
  <c r="HU52" i="28"/>
  <c r="HM52" i="28"/>
  <c r="HT52" i="28"/>
  <c r="HL52" i="28"/>
  <c r="JM47" i="28"/>
  <c r="JE47" i="28"/>
  <c r="JL47" i="28"/>
  <c r="JD47" i="28"/>
  <c r="JK47" i="28"/>
  <c r="JR47" i="28"/>
  <c r="JJ47" i="28"/>
  <c r="JQ47" i="28"/>
  <c r="JI47" i="28"/>
  <c r="JP47" i="28"/>
  <c r="JH47" i="28"/>
  <c r="JO47" i="28"/>
  <c r="JG47" i="28"/>
  <c r="JN47" i="28"/>
  <c r="JF47" i="28"/>
  <c r="JJ18" i="28"/>
  <c r="JI18" i="28"/>
  <c r="JH18" i="28"/>
  <c r="JG18" i="28"/>
  <c r="JF18" i="28"/>
  <c r="JE18" i="28"/>
  <c r="JD18" i="28"/>
  <c r="JK18" i="28"/>
  <c r="HU51" i="28"/>
  <c r="HM51" i="28"/>
  <c r="HT51" i="28"/>
  <c r="HL51" i="28"/>
  <c r="HS51" i="28"/>
  <c r="HK51" i="28"/>
  <c r="HR51" i="28"/>
  <c r="HJ51" i="28"/>
  <c r="HQ51" i="28"/>
  <c r="HI51" i="28"/>
  <c r="HP51" i="28"/>
  <c r="HH51" i="28"/>
  <c r="HO51" i="28"/>
  <c r="HV51" i="28"/>
  <c r="HN51" i="28"/>
  <c r="JG19" i="28"/>
  <c r="JE19" i="28"/>
  <c r="JK19" i="28"/>
  <c r="JJ19" i="28"/>
  <c r="JI19" i="28"/>
  <c r="JH19" i="28"/>
  <c r="JF19" i="28"/>
  <c r="JD19" i="28"/>
  <c r="HO46" i="28"/>
  <c r="HV46" i="28"/>
  <c r="HN46" i="28"/>
  <c r="HU46" i="28"/>
  <c r="HM46" i="28"/>
  <c r="HT46" i="28"/>
  <c r="HL46" i="28"/>
  <c r="HS46" i="28"/>
  <c r="HK46" i="28"/>
  <c r="HR46" i="28"/>
  <c r="HJ46" i="28"/>
  <c r="HQ46" i="28"/>
  <c r="HI46" i="28"/>
  <c r="HP46" i="28"/>
  <c r="HH46" i="28"/>
  <c r="JH14" i="28"/>
  <c r="JH22" i="28" s="1"/>
  <c r="JG14" i="28"/>
  <c r="JG22" i="28" s="1"/>
  <c r="JF14" i="28"/>
  <c r="JF22" i="28" s="1"/>
  <c r="JE14" i="28"/>
  <c r="JE22" i="28" s="1"/>
  <c r="JD14" i="28"/>
  <c r="JD22" i="28" s="1"/>
  <c r="JK14" i="28"/>
  <c r="JK22" i="28" s="1"/>
  <c r="JJ14" i="28"/>
  <c r="JJ22" i="28" s="1"/>
  <c r="JI14" i="28"/>
  <c r="JI22" i="28" s="1"/>
  <c r="IH19" i="28"/>
  <c r="IF19" i="28"/>
  <c r="IL19" i="28"/>
  <c r="IK19" i="28"/>
  <c r="IM19" i="28"/>
  <c r="IJ19" i="28"/>
  <c r="II19" i="28"/>
  <c r="IG19" i="28"/>
  <c r="IJ14" i="28"/>
  <c r="IJ22" i="28" s="1"/>
  <c r="II14" i="28"/>
  <c r="II22" i="28" s="1"/>
  <c r="IH14" i="28"/>
  <c r="IH22" i="28" s="1"/>
  <c r="IG14" i="28"/>
  <c r="IG22" i="28" s="1"/>
  <c r="IF14" i="28"/>
  <c r="IF22" i="28" s="1"/>
  <c r="IM14" i="28"/>
  <c r="IM22" i="28" s="1"/>
  <c r="IL14" i="28"/>
  <c r="IL22" i="28" s="1"/>
  <c r="IK14" i="28"/>
  <c r="IK22" i="28" s="1"/>
  <c r="JG17" i="28"/>
  <c r="JF17" i="28"/>
  <c r="JE17" i="28"/>
  <c r="JD17" i="28"/>
  <c r="JK17" i="28"/>
  <c r="JJ17" i="28"/>
  <c r="JI17" i="28"/>
  <c r="JH17" i="28"/>
  <c r="JR44" i="28"/>
  <c r="JJ44" i="28"/>
  <c r="JP44" i="28"/>
  <c r="JH44" i="28"/>
  <c r="JI44" i="28"/>
  <c r="JG44" i="28"/>
  <c r="JQ44" i="28"/>
  <c r="JF44" i="28"/>
  <c r="JO44" i="28"/>
  <c r="JE44" i="28"/>
  <c r="JN44" i="28"/>
  <c r="JD44" i="28"/>
  <c r="JM44" i="28"/>
  <c r="JL44" i="28"/>
  <c r="JK44" i="28"/>
  <c r="IF21" i="28"/>
  <c r="IL21" i="28"/>
  <c r="IK21" i="28"/>
  <c r="IJ21" i="28"/>
  <c r="II21" i="28"/>
  <c r="IM21" i="28"/>
  <c r="IH21" i="28"/>
  <c r="IG21" i="28"/>
  <c r="JJ20" i="28"/>
  <c r="JH20" i="28"/>
  <c r="JF20" i="28"/>
  <c r="JE20" i="28"/>
  <c r="JK20" i="28"/>
  <c r="JI20" i="28"/>
  <c r="JG20" i="28"/>
  <c r="JD20" i="28"/>
  <c r="IJ15" i="28"/>
  <c r="II15" i="28"/>
  <c r="IH15" i="28"/>
  <c r="IG15" i="28"/>
  <c r="IF15" i="28"/>
  <c r="IM15" i="28"/>
  <c r="IL15" i="28"/>
  <c r="IK15" i="28"/>
  <c r="JP39" i="28"/>
  <c r="JH39" i="28"/>
  <c r="JO39" i="28"/>
  <c r="JG39" i="28"/>
  <c r="JN39" i="28"/>
  <c r="JF39" i="28"/>
  <c r="JM39" i="28"/>
  <c r="JE39" i="28"/>
  <c r="JL39" i="28"/>
  <c r="JD39" i="28"/>
  <c r="JK39" i="28"/>
  <c r="JR39" i="28"/>
  <c r="JJ39" i="28"/>
  <c r="JQ39" i="28"/>
  <c r="JI39" i="28"/>
  <c r="JR42" i="28"/>
  <c r="JJ42" i="28"/>
  <c r="JQ42" i="28"/>
  <c r="JI42" i="28"/>
  <c r="JP42" i="28"/>
  <c r="JH42" i="28"/>
  <c r="JO42" i="28"/>
  <c r="JG42" i="28"/>
  <c r="JN42" i="28"/>
  <c r="JF42" i="28"/>
  <c r="JM42" i="28"/>
  <c r="JE42" i="28"/>
  <c r="JL42" i="28"/>
  <c r="JD42" i="28"/>
  <c r="JK42" i="28"/>
  <c r="LE14" i="29"/>
  <c r="LF13" i="29"/>
  <c r="OD39" i="29"/>
  <c r="OD54" i="29" s="1"/>
  <c r="NV39" i="29"/>
  <c r="NV54" i="29" s="1"/>
  <c r="OC39" i="29"/>
  <c r="OC54" i="29" s="1"/>
  <c r="NU39" i="29"/>
  <c r="NU54" i="29" s="1"/>
  <c r="OB39" i="29"/>
  <c r="OB54" i="29" s="1"/>
  <c r="NT39" i="29"/>
  <c r="NT54" i="29" s="1"/>
  <c r="OA39" i="29"/>
  <c r="OA54" i="29" s="1"/>
  <c r="OH39" i="29"/>
  <c r="OH54" i="29" s="1"/>
  <c r="NZ39" i="29"/>
  <c r="NZ54" i="29" s="1"/>
  <c r="OG39" i="29"/>
  <c r="OG54" i="29" s="1"/>
  <c r="NY39" i="29"/>
  <c r="NY54" i="29" s="1"/>
  <c r="OF39" i="29"/>
  <c r="OF54" i="29" s="1"/>
  <c r="OE39" i="29"/>
  <c r="OE54" i="29" s="1"/>
  <c r="NX39" i="29"/>
  <c r="NX54" i="29" s="1"/>
  <c r="NW39" i="29"/>
  <c r="NW54" i="29" s="1"/>
  <c r="LJ43" i="29"/>
  <c r="LB43" i="29"/>
  <c r="LI43" i="29"/>
  <c r="LA43" i="29"/>
  <c r="LH43" i="29"/>
  <c r="KZ43" i="29"/>
  <c r="LG43" i="29"/>
  <c r="LN43" i="29"/>
  <c r="LF43" i="29"/>
  <c r="LM43" i="29"/>
  <c r="LE43" i="29"/>
  <c r="LL43" i="29"/>
  <c r="LK43" i="29"/>
  <c r="LD43" i="29"/>
  <c r="LC43" i="29"/>
  <c r="LP21" i="29"/>
  <c r="CA20" i="29"/>
  <c r="EW20" i="29" s="1"/>
  <c r="OD47" i="29"/>
  <c r="NV47" i="29"/>
  <c r="OH47" i="29"/>
  <c r="OB47" i="29"/>
  <c r="OA47" i="29"/>
  <c r="NZ47" i="29"/>
  <c r="NY47" i="29"/>
  <c r="OG47" i="29"/>
  <c r="NX47" i="29"/>
  <c r="OF47" i="29"/>
  <c r="NW47" i="29"/>
  <c r="OE47" i="29"/>
  <c r="NU47" i="29"/>
  <c r="NT47" i="29"/>
  <c r="OC47" i="29"/>
  <c r="NE39" i="29"/>
  <c r="NE54" i="29" s="1"/>
  <c r="MW39" i="29"/>
  <c r="MW54" i="29" s="1"/>
  <c r="ND39" i="29"/>
  <c r="ND54" i="29" s="1"/>
  <c r="MV39" i="29"/>
  <c r="MV54" i="29" s="1"/>
  <c r="NC39" i="29"/>
  <c r="NC54" i="29" s="1"/>
  <c r="NJ39" i="29"/>
  <c r="NJ54" i="29" s="1"/>
  <c r="NB39" i="29"/>
  <c r="NB54" i="29" s="1"/>
  <c r="NI39" i="29"/>
  <c r="NI54" i="29" s="1"/>
  <c r="NA39" i="29"/>
  <c r="NA54" i="29" s="1"/>
  <c r="NH39" i="29"/>
  <c r="NH54" i="29" s="1"/>
  <c r="MZ39" i="29"/>
  <c r="MZ54" i="29" s="1"/>
  <c r="NG39" i="29"/>
  <c r="NG54" i="29" s="1"/>
  <c r="NF39" i="29"/>
  <c r="NF54" i="29" s="1"/>
  <c r="MY39" i="29"/>
  <c r="MY54" i="29" s="1"/>
  <c r="MX39" i="29"/>
  <c r="MX54" i="29" s="1"/>
  <c r="LI53" i="29"/>
  <c r="LA53" i="29"/>
  <c r="LH53" i="29"/>
  <c r="KZ53" i="29"/>
  <c r="LG53" i="29"/>
  <c r="LM53" i="29"/>
  <c r="LE53" i="29"/>
  <c r="LL53" i="29"/>
  <c r="LD53" i="29"/>
  <c r="LJ53" i="29"/>
  <c r="LF53" i="29"/>
  <c r="LC53" i="29"/>
  <c r="LB53" i="29"/>
  <c r="LN53" i="29"/>
  <c r="LK53" i="29"/>
  <c r="LG50" i="29"/>
  <c r="LN50" i="29"/>
  <c r="LF50" i="29"/>
  <c r="LK50" i="29"/>
  <c r="LC50" i="29"/>
  <c r="LJ50" i="29"/>
  <c r="LB50" i="29"/>
  <c r="KZ50" i="29"/>
  <c r="LM50" i="29"/>
  <c r="LL50" i="29"/>
  <c r="LI50" i="29"/>
  <c r="LH50" i="29"/>
  <c r="LE50" i="29"/>
  <c r="LD50" i="29"/>
  <c r="LA50" i="29"/>
  <c r="EU16" i="29"/>
  <c r="HQ16" i="29" s="1"/>
  <c r="HS16" i="29" s="1"/>
  <c r="OJ17" i="29"/>
  <c r="NL41" i="29"/>
  <c r="DW40" i="29"/>
  <c r="GS40" i="29" s="1"/>
  <c r="NU15" i="29"/>
  <c r="NU23" i="29" s="1"/>
  <c r="NW15" i="29"/>
  <c r="NW23" i="29" s="1"/>
  <c r="NT15" i="29"/>
  <c r="NT23" i="29" s="1"/>
  <c r="OA15" i="29"/>
  <c r="OA23" i="29" s="1"/>
  <c r="NZ15" i="29"/>
  <c r="NZ23" i="29" s="1"/>
  <c r="NY15" i="29"/>
  <c r="NY23" i="29" s="1"/>
  <c r="NX15" i="29"/>
  <c r="NX23" i="29" s="1"/>
  <c r="NV15" i="29"/>
  <c r="NV23" i="29" s="1"/>
  <c r="OA19" i="29"/>
  <c r="NU19" i="29"/>
  <c r="NZ19" i="29"/>
  <c r="NY19" i="29"/>
  <c r="NX19" i="29"/>
  <c r="NW19" i="29"/>
  <c r="NV19" i="29"/>
  <c r="NT19" i="29"/>
  <c r="NY18" i="29"/>
  <c r="NX18" i="29"/>
  <c r="NZ18" i="29"/>
  <c r="NW18" i="29"/>
  <c r="NV18" i="29"/>
  <c r="NU18" i="29"/>
  <c r="OA18" i="29"/>
  <c r="NT18" i="29"/>
  <c r="NH49" i="29"/>
  <c r="MZ49" i="29"/>
  <c r="NE49" i="29"/>
  <c r="MW49" i="29"/>
  <c r="ND49" i="29"/>
  <c r="MV49" i="29"/>
  <c r="NJ49" i="29"/>
  <c r="MX49" i="29"/>
  <c r="NI49" i="29"/>
  <c r="NG49" i="29"/>
  <c r="NF49" i="29"/>
  <c r="NC49" i="29"/>
  <c r="NB49" i="29"/>
  <c r="NA49" i="29"/>
  <c r="MY49" i="29"/>
  <c r="NW17" i="29"/>
  <c r="NX17" i="29"/>
  <c r="NV17" i="29"/>
  <c r="NU17" i="29"/>
  <c r="NT17" i="29"/>
  <c r="OA17" i="29"/>
  <c r="NY17" i="29"/>
  <c r="NZ17" i="29"/>
  <c r="MN21" i="29"/>
  <c r="CY20" i="29"/>
  <c r="FU20" i="29" s="1"/>
  <c r="NC44" i="29"/>
  <c r="NJ44" i="29"/>
  <c r="NB44" i="29"/>
  <c r="NH44" i="29"/>
  <c r="MZ44" i="29"/>
  <c r="NG44" i="29"/>
  <c r="MY44" i="29"/>
  <c r="ND44" i="29"/>
  <c r="NA44" i="29"/>
  <c r="MX44" i="29"/>
  <c r="MW44" i="29"/>
  <c r="MV44" i="29"/>
  <c r="NI44" i="29"/>
  <c r="NF44" i="29"/>
  <c r="NE44" i="29"/>
  <c r="NU16" i="29"/>
  <c r="NV16" i="29"/>
  <c r="NT16" i="29"/>
  <c r="OA16" i="29"/>
  <c r="NZ16" i="29"/>
  <c r="NY16" i="29"/>
  <c r="NW16" i="29"/>
  <c r="NX16" i="29"/>
  <c r="NB26" i="29"/>
  <c r="NC25" i="29"/>
  <c r="ND47" i="29"/>
  <c r="MV47" i="29"/>
  <c r="NI47" i="29"/>
  <c r="MZ47" i="29"/>
  <c r="NH47" i="29"/>
  <c r="MY47" i="29"/>
  <c r="NG47" i="29"/>
  <c r="MX47" i="29"/>
  <c r="NF47" i="29"/>
  <c r="MW47" i="29"/>
  <c r="NE47" i="29"/>
  <c r="NC47" i="29"/>
  <c r="NB47" i="29"/>
  <c r="NJ47" i="29"/>
  <c r="NA47" i="29"/>
  <c r="ME14" i="29"/>
  <c r="MF13" i="29"/>
  <c r="OD42" i="29"/>
  <c r="NV42" i="29"/>
  <c r="OC42" i="29"/>
  <c r="NU42" i="29"/>
  <c r="OB42" i="29"/>
  <c r="NT42" i="29"/>
  <c r="OA42" i="29"/>
  <c r="OH42" i="29"/>
  <c r="NZ42" i="29"/>
  <c r="OG42" i="29"/>
  <c r="NY42" i="29"/>
  <c r="OF42" i="29"/>
  <c r="OE42" i="29"/>
  <c r="NX42" i="29"/>
  <c r="NW42" i="29"/>
  <c r="LK52" i="29"/>
  <c r="LC52" i="29"/>
  <c r="LJ52" i="29"/>
  <c r="LB52" i="29"/>
  <c r="LI52" i="29"/>
  <c r="LA52" i="29"/>
  <c r="LG52" i="29"/>
  <c r="LN52" i="29"/>
  <c r="LF52" i="29"/>
  <c r="LE52" i="29"/>
  <c r="LD52" i="29"/>
  <c r="KZ52" i="29"/>
  <c r="LM52" i="29"/>
  <c r="LL52" i="29"/>
  <c r="LH52" i="29"/>
  <c r="OE51" i="29"/>
  <c r="NW51" i="29"/>
  <c r="OD51" i="29"/>
  <c r="NV51" i="29"/>
  <c r="OA51" i="29"/>
  <c r="OH51" i="29"/>
  <c r="NZ51" i="29"/>
  <c r="NX51" i="29"/>
  <c r="NU51" i="29"/>
  <c r="NT51" i="29"/>
  <c r="OG51" i="29"/>
  <c r="OF51" i="29"/>
  <c r="OC51" i="29"/>
  <c r="OB51" i="29"/>
  <c r="NY51" i="29"/>
  <c r="OF41" i="29"/>
  <c r="NX41" i="29"/>
  <c r="OE41" i="29"/>
  <c r="NW41" i="29"/>
  <c r="OD41" i="29"/>
  <c r="NV41" i="29"/>
  <c r="OC41" i="29"/>
  <c r="NU41" i="29"/>
  <c r="OB41" i="29"/>
  <c r="NT41" i="29"/>
  <c r="OA41" i="29"/>
  <c r="OG41" i="29"/>
  <c r="NZ41" i="29"/>
  <c r="NY41" i="29"/>
  <c r="OH41" i="29"/>
  <c r="LJ48" i="29"/>
  <c r="LB48" i="29"/>
  <c r="LG48" i="29"/>
  <c r="LN48" i="29"/>
  <c r="LF48" i="29"/>
  <c r="LH48" i="29"/>
  <c r="LE48" i="29"/>
  <c r="LD48" i="29"/>
  <c r="LC48" i="29"/>
  <c r="LM48" i="29"/>
  <c r="LA48" i="29"/>
  <c r="LL48" i="29"/>
  <c r="KZ48" i="29"/>
  <c r="LK48" i="29"/>
  <c r="LI48" i="29"/>
  <c r="OG50" i="29"/>
  <c r="NY50" i="29"/>
  <c r="OF50" i="29"/>
  <c r="NX50" i="29"/>
  <c r="OC50" i="29"/>
  <c r="NU50" i="29"/>
  <c r="OB50" i="29"/>
  <c r="NT50" i="29"/>
  <c r="OE50" i="29"/>
  <c r="OD50" i="29"/>
  <c r="OA50" i="29"/>
  <c r="NZ50" i="29"/>
  <c r="NW50" i="29"/>
  <c r="NV50" i="29"/>
  <c r="OH50" i="29"/>
  <c r="OH49" i="29"/>
  <c r="NZ49" i="29"/>
  <c r="OE49" i="29"/>
  <c r="NW49" i="29"/>
  <c r="OD49" i="29"/>
  <c r="NV49" i="29"/>
  <c r="NX49" i="29"/>
  <c r="NU49" i="29"/>
  <c r="OG49" i="29"/>
  <c r="NT49" i="29"/>
  <c r="OF49" i="29"/>
  <c r="OC49" i="29"/>
  <c r="OB49" i="29"/>
  <c r="OA49" i="29"/>
  <c r="NY49" i="29"/>
  <c r="NE51" i="29"/>
  <c r="MW51" i="29"/>
  <c r="ND51" i="29"/>
  <c r="MV51" i="29"/>
  <c r="NI51" i="29"/>
  <c r="NA51" i="29"/>
  <c r="NH51" i="29"/>
  <c r="MZ51" i="29"/>
  <c r="NG51" i="29"/>
  <c r="NF51" i="29"/>
  <c r="NC51" i="29"/>
  <c r="NB51" i="29"/>
  <c r="MY51" i="29"/>
  <c r="MX51" i="29"/>
  <c r="NJ51" i="29"/>
  <c r="LI45" i="29"/>
  <c r="LA45" i="29"/>
  <c r="LH45" i="29"/>
  <c r="KZ45" i="29"/>
  <c r="LG45" i="29"/>
  <c r="LN45" i="29"/>
  <c r="LF45" i="29"/>
  <c r="LM45" i="29"/>
  <c r="LE45" i="29"/>
  <c r="LK45" i="29"/>
  <c r="LJ45" i="29"/>
  <c r="LD45" i="29"/>
  <c r="LC45" i="29"/>
  <c r="LB45" i="29"/>
  <c r="LL45" i="29"/>
  <c r="NJ48" i="29"/>
  <c r="NB48" i="29"/>
  <c r="NG48" i="29"/>
  <c r="MY48" i="29"/>
  <c r="NF48" i="29"/>
  <c r="MX48" i="29"/>
  <c r="NI48" i="29"/>
  <c r="MV48" i="29"/>
  <c r="NH48" i="29"/>
  <c r="NE48" i="29"/>
  <c r="ND48" i="29"/>
  <c r="NC48" i="29"/>
  <c r="NA48" i="29"/>
  <c r="MZ48" i="29"/>
  <c r="MW48" i="29"/>
  <c r="NI45" i="29"/>
  <c r="NA45" i="29"/>
  <c r="NH45" i="29"/>
  <c r="MZ45" i="29"/>
  <c r="NG45" i="29"/>
  <c r="MY45" i="29"/>
  <c r="NF45" i="29"/>
  <c r="MX45" i="29"/>
  <c r="NE45" i="29"/>
  <c r="MW45" i="29"/>
  <c r="ND45" i="29"/>
  <c r="MV45" i="29"/>
  <c r="NJ45" i="29"/>
  <c r="NC45" i="29"/>
  <c r="NB45" i="29"/>
  <c r="LM47" i="29"/>
  <c r="LE47" i="29"/>
  <c r="LL47" i="29"/>
  <c r="LD47" i="29"/>
  <c r="LK47" i="29"/>
  <c r="LC47" i="29"/>
  <c r="LJ47" i="29"/>
  <c r="LB47" i="29"/>
  <c r="LI47" i="29"/>
  <c r="LA47" i="29"/>
  <c r="LH47" i="29"/>
  <c r="KZ47" i="29"/>
  <c r="LG47" i="29"/>
  <c r="LN47" i="29"/>
  <c r="LF47" i="29"/>
  <c r="OG46" i="29"/>
  <c r="NY46" i="29"/>
  <c r="OF46" i="29"/>
  <c r="NX46" i="29"/>
  <c r="OE46" i="29"/>
  <c r="NW46" i="29"/>
  <c r="OD46" i="29"/>
  <c r="NV46" i="29"/>
  <c r="OC46" i="29"/>
  <c r="NU46" i="29"/>
  <c r="OB46" i="29"/>
  <c r="NT46" i="29"/>
  <c r="OH46" i="29"/>
  <c r="OA46" i="29"/>
  <c r="NZ46" i="29"/>
  <c r="ND42" i="29"/>
  <c r="MV42" i="29"/>
  <c r="NC42" i="29"/>
  <c r="NJ42" i="29"/>
  <c r="NB42" i="29"/>
  <c r="NI42" i="29"/>
  <c r="NA42" i="29"/>
  <c r="NH42" i="29"/>
  <c r="MZ42" i="29"/>
  <c r="NG42" i="29"/>
  <c r="MY42" i="29"/>
  <c r="NF42" i="29"/>
  <c r="NE42" i="29"/>
  <c r="MX42" i="29"/>
  <c r="MW42" i="29"/>
  <c r="OH40" i="29"/>
  <c r="NZ40" i="29"/>
  <c r="OG40" i="29"/>
  <c r="NY40" i="29"/>
  <c r="OF40" i="29"/>
  <c r="NX40" i="29"/>
  <c r="OE40" i="29"/>
  <c r="NW40" i="29"/>
  <c r="OD40" i="29"/>
  <c r="NV40" i="29"/>
  <c r="OC40" i="29"/>
  <c r="NU40" i="29"/>
  <c r="OB40" i="29"/>
  <c r="OA40" i="29"/>
  <c r="NT40" i="29"/>
  <c r="LG39" i="29"/>
  <c r="LN39" i="29"/>
  <c r="LF39" i="29"/>
  <c r="LM39" i="29"/>
  <c r="LE39" i="29"/>
  <c r="LL39" i="29"/>
  <c r="LD39" i="29"/>
  <c r="LK39" i="29"/>
  <c r="LC39" i="29"/>
  <c r="LJ39" i="29"/>
  <c r="LB39" i="29"/>
  <c r="LA39" i="29"/>
  <c r="KZ39" i="29"/>
  <c r="LI39" i="29"/>
  <c r="LH39" i="29"/>
  <c r="NF41" i="29"/>
  <c r="MX41" i="29"/>
  <c r="NE41" i="29"/>
  <c r="MW41" i="29"/>
  <c r="ND41" i="29"/>
  <c r="MV41" i="29"/>
  <c r="NC41" i="29"/>
  <c r="NJ41" i="29"/>
  <c r="NB41" i="29"/>
  <c r="NI41" i="29"/>
  <c r="NA41" i="29"/>
  <c r="MZ41" i="29"/>
  <c r="MY41" i="29"/>
  <c r="NH41" i="29"/>
  <c r="NG41" i="29"/>
  <c r="NU20" i="29"/>
  <c r="NT20" i="29"/>
  <c r="OA20" i="29"/>
  <c r="NZ20" i="29"/>
  <c r="NY20" i="29"/>
  <c r="NW20" i="29"/>
  <c r="NX20" i="29"/>
  <c r="NV20" i="29"/>
  <c r="OA14" i="29"/>
  <c r="OB13" i="29"/>
  <c r="NH40" i="29"/>
  <c r="MZ40" i="29"/>
  <c r="NG40" i="29"/>
  <c r="MY40" i="29"/>
  <c r="NF40" i="29"/>
  <c r="MX40" i="29"/>
  <c r="NE40" i="29"/>
  <c r="MW40" i="29"/>
  <c r="ND40" i="29"/>
  <c r="MV40" i="29"/>
  <c r="NC40" i="29"/>
  <c r="NJ40" i="29"/>
  <c r="NI40" i="29"/>
  <c r="NB40" i="29"/>
  <c r="NA40" i="29"/>
  <c r="LF25" i="29"/>
  <c r="LE26" i="29"/>
  <c r="EU40" i="29"/>
  <c r="HQ40" i="29" s="1"/>
  <c r="OJ41" i="29"/>
  <c r="OC52" i="29"/>
  <c r="NU52" i="29"/>
  <c r="OB52" i="29"/>
  <c r="NT52" i="29"/>
  <c r="OA52" i="29"/>
  <c r="OG52" i="29"/>
  <c r="NY52" i="29"/>
  <c r="OF52" i="29"/>
  <c r="NX52" i="29"/>
  <c r="NV52" i="29"/>
  <c r="OH52" i="29"/>
  <c r="OE52" i="29"/>
  <c r="OD52" i="29"/>
  <c r="NZ52" i="29"/>
  <c r="NW52" i="29"/>
  <c r="LH49" i="29"/>
  <c r="KZ49" i="29"/>
  <c r="LM49" i="29"/>
  <c r="LE49" i="29"/>
  <c r="LL49" i="29"/>
  <c r="LD49" i="29"/>
  <c r="LI49" i="29"/>
  <c r="LG49" i="29"/>
  <c r="LF49" i="29"/>
  <c r="LC49" i="29"/>
  <c r="LB49" i="29"/>
  <c r="LN49" i="29"/>
  <c r="LA49" i="29"/>
  <c r="LK49" i="29"/>
  <c r="LJ49" i="29"/>
  <c r="LN41" i="29"/>
  <c r="LF41" i="29"/>
  <c r="LM41" i="29"/>
  <c r="LE41" i="29"/>
  <c r="LL41" i="29"/>
  <c r="LD41" i="29"/>
  <c r="LK41" i="29"/>
  <c r="LC41" i="29"/>
  <c r="LJ41" i="29"/>
  <c r="LB41" i="29"/>
  <c r="LI41" i="29"/>
  <c r="LA41" i="29"/>
  <c r="LH41" i="29"/>
  <c r="LG41" i="29"/>
  <c r="KZ41" i="29"/>
  <c r="LH40" i="29"/>
  <c r="KZ40" i="29"/>
  <c r="LG40" i="29"/>
  <c r="LN40" i="29"/>
  <c r="LF40" i="29"/>
  <c r="LM40" i="29"/>
  <c r="LE40" i="29"/>
  <c r="LL40" i="29"/>
  <c r="LD40" i="29"/>
  <c r="LK40" i="29"/>
  <c r="LC40" i="29"/>
  <c r="LJ40" i="29"/>
  <c r="LI40" i="29"/>
  <c r="LB40" i="29"/>
  <c r="LA40" i="29"/>
  <c r="OC44" i="29"/>
  <c r="NU44" i="29"/>
  <c r="OB44" i="29"/>
  <c r="NT44" i="29"/>
  <c r="OA44" i="29"/>
  <c r="OH44" i="29"/>
  <c r="NZ44" i="29"/>
  <c r="OG44" i="29"/>
  <c r="NY44" i="29"/>
  <c r="NW44" i="29"/>
  <c r="NV44" i="29"/>
  <c r="OF44" i="29"/>
  <c r="OE44" i="29"/>
  <c r="OD44" i="29"/>
  <c r="NX44" i="29"/>
  <c r="OD43" i="29"/>
  <c r="OB43" i="29"/>
  <c r="NT43" i="29"/>
  <c r="OA43" i="29"/>
  <c r="NZ43" i="29"/>
  <c r="OH43" i="29"/>
  <c r="NY43" i="29"/>
  <c r="OG43" i="29"/>
  <c r="NX43" i="29"/>
  <c r="OF43" i="29"/>
  <c r="NW43" i="29"/>
  <c r="OC43" i="29"/>
  <c r="NV43" i="29"/>
  <c r="NU43" i="29"/>
  <c r="OE43" i="29"/>
  <c r="NC13" i="29"/>
  <c r="NB14" i="29"/>
  <c r="LL42" i="29"/>
  <c r="LD42" i="29"/>
  <c r="LK42" i="29"/>
  <c r="LC42" i="29"/>
  <c r="LJ42" i="29"/>
  <c r="LB42" i="29"/>
  <c r="LI42" i="29"/>
  <c r="LA42" i="29"/>
  <c r="LH42" i="29"/>
  <c r="KZ42" i="29"/>
  <c r="LG42" i="29"/>
  <c r="LE42" i="29"/>
  <c r="LN42" i="29"/>
  <c r="LM42" i="29"/>
  <c r="LF42" i="29"/>
  <c r="OB48" i="29"/>
  <c r="NT48" i="29"/>
  <c r="OG48" i="29"/>
  <c r="NY48" i="29"/>
  <c r="OF48" i="29"/>
  <c r="NX48" i="29"/>
  <c r="NW48" i="29"/>
  <c r="NV48" i="29"/>
  <c r="OH48" i="29"/>
  <c r="NU48" i="29"/>
  <c r="OE48" i="29"/>
  <c r="OD48" i="29"/>
  <c r="OC48" i="29"/>
  <c r="OA48" i="29"/>
  <c r="NZ48" i="29"/>
  <c r="KY54" i="29"/>
  <c r="OA45" i="29"/>
  <c r="OH45" i="29"/>
  <c r="NZ45" i="29"/>
  <c r="OG45" i="29"/>
  <c r="NY45" i="29"/>
  <c r="OF45" i="29"/>
  <c r="NX45" i="29"/>
  <c r="OE45" i="29"/>
  <c r="NW45" i="29"/>
  <c r="OD45" i="29"/>
  <c r="NV45" i="29"/>
  <c r="OC45" i="29"/>
  <c r="OB45" i="29"/>
  <c r="NU45" i="29"/>
  <c r="NT45" i="29"/>
  <c r="LG46" i="29"/>
  <c r="LN46" i="29"/>
  <c r="LF46" i="29"/>
  <c r="LM46" i="29"/>
  <c r="LE46" i="29"/>
  <c r="LL46" i="29"/>
  <c r="LD46" i="29"/>
  <c r="LK46" i="29"/>
  <c r="LC46" i="29"/>
  <c r="LJ46" i="29"/>
  <c r="LB46" i="29"/>
  <c r="LI46" i="29"/>
  <c r="LH46" i="29"/>
  <c r="LA46" i="29"/>
  <c r="KZ46" i="29"/>
  <c r="LM51" i="29"/>
  <c r="LE51" i="29"/>
  <c r="LL51" i="29"/>
  <c r="LD51" i="29"/>
  <c r="LI51" i="29"/>
  <c r="LA51" i="29"/>
  <c r="LH51" i="29"/>
  <c r="KZ51" i="29"/>
  <c r="LJ51" i="29"/>
  <c r="LG51" i="29"/>
  <c r="LF51" i="29"/>
  <c r="LC51" i="29"/>
  <c r="LB51" i="29"/>
  <c r="LN51" i="29"/>
  <c r="LK51" i="29"/>
  <c r="OA53" i="29"/>
  <c r="OH53" i="29"/>
  <c r="NZ53" i="29"/>
  <c r="OG53" i="29"/>
  <c r="NY53" i="29"/>
  <c r="OE53" i="29"/>
  <c r="NW53" i="29"/>
  <c r="OD53" i="29"/>
  <c r="NV53" i="29"/>
  <c r="NU53" i="29"/>
  <c r="NT53" i="29"/>
  <c r="OF53" i="29"/>
  <c r="OC53" i="29"/>
  <c r="OB53" i="29"/>
  <c r="NX53" i="29"/>
  <c r="OB25" i="29"/>
  <c r="OA26" i="29"/>
  <c r="LK44" i="29"/>
  <c r="LJ44" i="29"/>
  <c r="LB44" i="29"/>
  <c r="LH44" i="29"/>
  <c r="KZ44" i="29"/>
  <c r="LG44" i="29"/>
  <c r="LE44" i="29"/>
  <c r="LD44" i="29"/>
  <c r="LC44" i="29"/>
  <c r="LN44" i="29"/>
  <c r="LA44" i="29"/>
  <c r="LM44" i="29"/>
  <c r="LL44" i="29"/>
  <c r="LF44" i="29"/>
  <c r="LI44" i="29"/>
  <c r="MD25" i="29"/>
  <c r="MC26" i="29"/>
  <c r="NJ43" i="29"/>
  <c r="NB43" i="29"/>
  <c r="NI43" i="29"/>
  <c r="NA43" i="29"/>
  <c r="NH43" i="29"/>
  <c r="MZ43" i="29"/>
  <c r="NG43" i="29"/>
  <c r="MY43" i="29"/>
  <c r="NF43" i="29"/>
  <c r="MX43" i="29"/>
  <c r="NE43" i="29"/>
  <c r="MW43" i="29"/>
  <c r="ND43" i="29"/>
  <c r="NC43" i="29"/>
  <c r="MV43" i="29"/>
  <c r="NG46" i="29"/>
  <c r="MY46" i="29"/>
  <c r="NF46" i="29"/>
  <c r="MX46" i="29"/>
  <c r="NE46" i="29"/>
  <c r="MW46" i="29"/>
  <c r="ND46" i="29"/>
  <c r="MV46" i="29"/>
  <c r="NC46" i="29"/>
  <c r="NJ46" i="29"/>
  <c r="NB46" i="29"/>
  <c r="NA46" i="29"/>
  <c r="MZ46" i="29"/>
  <c r="NI46" i="29"/>
  <c r="NH46" i="29"/>
  <c r="NG50" i="29"/>
  <c r="MY50" i="29"/>
  <c r="NF50" i="29"/>
  <c r="MX50" i="29"/>
  <c r="NC50" i="29"/>
  <c r="NJ50" i="29"/>
  <c r="NB50" i="29"/>
  <c r="MW50" i="29"/>
  <c r="MV50" i="29"/>
  <c r="NI50" i="29"/>
  <c r="NH50" i="29"/>
  <c r="NE50" i="29"/>
  <c r="ND50" i="29"/>
  <c r="NA50" i="29"/>
  <c r="MZ50" i="29"/>
  <c r="CY43" i="29"/>
  <c r="FU43" i="29" s="1"/>
  <c r="MN44" i="29"/>
  <c r="NI53" i="29"/>
  <c r="NA53" i="29"/>
  <c r="NH53" i="29"/>
  <c r="MZ53" i="29"/>
  <c r="NG53" i="29"/>
  <c r="MY53" i="29"/>
  <c r="NE53" i="29"/>
  <c r="MW53" i="29"/>
  <c r="ND53" i="29"/>
  <c r="MV53" i="29"/>
  <c r="NB53" i="29"/>
  <c r="MX53" i="29"/>
  <c r="NJ53" i="29"/>
  <c r="NF53" i="29"/>
  <c r="NC53" i="29"/>
  <c r="NX22" i="29"/>
  <c r="NW22" i="29"/>
  <c r="NV22" i="29"/>
  <c r="NU22" i="29"/>
  <c r="NT22" i="29"/>
  <c r="OA22" i="29"/>
  <c r="NZ22" i="29"/>
  <c r="NY22" i="29"/>
  <c r="NC52" i="29"/>
  <c r="NJ52" i="29"/>
  <c r="NB52" i="29"/>
  <c r="NI52" i="29"/>
  <c r="NA52" i="29"/>
  <c r="NG52" i="29"/>
  <c r="MY52" i="29"/>
  <c r="NF52" i="29"/>
  <c r="MX52" i="29"/>
  <c r="MW52" i="29"/>
  <c r="MV52" i="29"/>
  <c r="NH52" i="29"/>
  <c r="NE52" i="29"/>
  <c r="ND52" i="29"/>
  <c r="MZ52" i="29"/>
  <c r="NV21" i="29"/>
  <c r="NU21" i="29"/>
  <c r="OA21" i="29"/>
  <c r="NZ21" i="29"/>
  <c r="NY21" i="29"/>
  <c r="NX21" i="29"/>
  <c r="NW21" i="29"/>
  <c r="NT21" i="29"/>
  <c r="NL18" i="29"/>
  <c r="DW17" i="29"/>
  <c r="GS17" i="29" s="1"/>
  <c r="LE18" i="27"/>
  <c r="NY36" i="27"/>
  <c r="NZ35" i="27"/>
  <c r="LC25" i="27"/>
  <c r="LC27" i="27"/>
  <c r="LB27" i="27"/>
  <c r="LA27" i="27"/>
  <c r="KZ27" i="27"/>
  <c r="LE27" i="27"/>
  <c r="LD27" i="27"/>
  <c r="LD26" i="27"/>
  <c r="LB26" i="27"/>
  <c r="LC26" i="27"/>
  <c r="LA26" i="27"/>
  <c r="KZ26" i="27"/>
  <c r="LA25" i="27"/>
  <c r="KZ25" i="27"/>
  <c r="LD25" i="27"/>
  <c r="LB25" i="27"/>
  <c r="KZ28" i="27"/>
  <c r="LA28" i="27"/>
  <c r="LB28" i="27"/>
  <c r="LE28" i="27"/>
  <c r="LD28" i="27"/>
  <c r="LC28" i="27"/>
  <c r="NA11" i="27"/>
  <c r="NB10" i="27"/>
  <c r="NS64" i="27"/>
  <c r="LE29" i="27"/>
  <c r="NZ33" i="27"/>
  <c r="LE24" i="27"/>
  <c r="LF23" i="27"/>
  <c r="MD24" i="27"/>
  <c r="ME23" i="27"/>
  <c r="LE30" i="27"/>
  <c r="CA26" i="27"/>
  <c r="EW26" i="27" s="1"/>
  <c r="LP27" i="27"/>
  <c r="LA30" i="27"/>
  <c r="LB30" i="27"/>
  <c r="LC30" i="27"/>
  <c r="LD30" i="27"/>
  <c r="KZ30" i="27"/>
  <c r="KZ32" i="27"/>
  <c r="LE32" i="27"/>
  <c r="LD32" i="27"/>
  <c r="LB32" i="27"/>
  <c r="LC32" i="27"/>
  <c r="LA32" i="27"/>
  <c r="LD29" i="27"/>
  <c r="LB29" i="27"/>
  <c r="LC29" i="27"/>
  <c r="KZ29" i="27"/>
  <c r="LA29" i="27"/>
  <c r="LE64" i="27"/>
  <c r="LE26" i="27"/>
  <c r="KY33" i="27"/>
  <c r="LA31" i="27"/>
  <c r="KZ31" i="27"/>
  <c r="LE31" i="27"/>
  <c r="LC31" i="27"/>
  <c r="LD31" i="27"/>
  <c r="LB31" i="27"/>
  <c r="LO12" i="27" a="1"/>
  <c r="LO12" i="27" s="1"/>
  <c r="LP12" i="27" s="1"/>
  <c r="MW61" i="27"/>
  <c r="MV61" i="27"/>
  <c r="NA61" i="27"/>
  <c r="MZ61" i="27"/>
  <c r="MY61" i="27"/>
  <c r="MX61" i="27"/>
  <c r="NU62" i="27"/>
  <c r="NT62" i="27"/>
  <c r="OA62" i="27"/>
  <c r="NZ62" i="27"/>
  <c r="NY62" i="27"/>
  <c r="NX62" i="27"/>
  <c r="NW62" i="27"/>
  <c r="NV62" i="27"/>
  <c r="LY13" i="27"/>
  <c r="LX13" i="27"/>
  <c r="MC13" i="27"/>
  <c r="MB13" i="27"/>
  <c r="MA13" i="27"/>
  <c r="LZ13" i="27"/>
  <c r="LY55" i="27"/>
  <c r="LX55" i="27"/>
  <c r="MC55" i="27"/>
  <c r="MB55" i="27"/>
  <c r="MA55" i="27"/>
  <c r="LZ55" i="27"/>
  <c r="MW52" i="27"/>
  <c r="MV52" i="27"/>
  <c r="MY52" i="27"/>
  <c r="MX52" i="27"/>
  <c r="NA52" i="27"/>
  <c r="MZ52" i="27"/>
  <c r="MC28" i="27"/>
  <c r="MY30" i="27"/>
  <c r="MX30" i="27"/>
  <c r="MW30" i="27"/>
  <c r="MV30" i="27"/>
  <c r="NA30" i="27"/>
  <c r="MZ30" i="27"/>
  <c r="LX33" i="27"/>
  <c r="MY16" i="27"/>
  <c r="MX16" i="27"/>
  <c r="MW16" i="27"/>
  <c r="MV16" i="27"/>
  <c r="MZ16" i="27"/>
  <c r="NA16" i="27"/>
  <c r="NA14" i="27"/>
  <c r="MZ14" i="27"/>
  <c r="MX14" i="27"/>
  <c r="MY14" i="27"/>
  <c r="MW14" i="27"/>
  <c r="MV14" i="27"/>
  <c r="LX49" i="27"/>
  <c r="MC49" i="27"/>
  <c r="MB49" i="27"/>
  <c r="MA49" i="27"/>
  <c r="LZ49" i="27"/>
  <c r="LY49" i="27"/>
  <c r="MU18" i="27"/>
  <c r="LF11" i="27"/>
  <c r="LG10" i="27"/>
  <c r="LF25" i="27"/>
  <c r="LF51" i="27"/>
  <c r="LF30" i="27"/>
  <c r="LF29" i="27"/>
  <c r="LF26" i="27"/>
  <c r="LF54" i="27"/>
  <c r="LF50" i="27"/>
  <c r="LF49" i="27"/>
  <c r="LF58" i="27"/>
  <c r="LF52" i="27"/>
  <c r="LF28" i="27"/>
  <c r="LF53" i="27"/>
  <c r="LF59" i="27"/>
  <c r="LF56" i="27"/>
  <c r="LF61" i="27"/>
  <c r="LF57" i="27"/>
  <c r="LF32" i="27"/>
  <c r="LF60" i="27"/>
  <c r="LF63" i="27"/>
  <c r="LF62" i="27"/>
  <c r="LF55" i="27"/>
  <c r="LF27" i="27"/>
  <c r="LF31" i="27"/>
  <c r="MA52" i="27"/>
  <c r="LZ52" i="27"/>
  <c r="LY52" i="27"/>
  <c r="LX52" i="27"/>
  <c r="MC52" i="27"/>
  <c r="MB52" i="27"/>
  <c r="NB24" i="27"/>
  <c r="NC23" i="27"/>
  <c r="ME35" i="27"/>
  <c r="MD36" i="27"/>
  <c r="MZ58" i="27"/>
  <c r="MW58" i="27"/>
  <c r="NA58" i="27"/>
  <c r="MY58" i="27"/>
  <c r="MV58" i="27"/>
  <c r="MX58" i="27"/>
  <c r="NW56" i="27"/>
  <c r="NV56" i="27"/>
  <c r="NU56" i="27"/>
  <c r="NT56" i="27"/>
  <c r="OA56" i="27"/>
  <c r="NZ56" i="27"/>
  <c r="NY56" i="27"/>
  <c r="NX56" i="27"/>
  <c r="MX51" i="27"/>
  <c r="MW51" i="27"/>
  <c r="MV51" i="27"/>
  <c r="NA51" i="27"/>
  <c r="MZ51" i="27"/>
  <c r="MY51" i="27"/>
  <c r="NL27" i="27"/>
  <c r="DW26" i="27"/>
  <c r="GS26" i="27" s="1"/>
  <c r="NW61" i="27"/>
  <c r="NV61" i="27"/>
  <c r="NU61" i="27"/>
  <c r="NT61" i="27"/>
  <c r="OA61" i="27"/>
  <c r="NZ61" i="27"/>
  <c r="NY61" i="27"/>
  <c r="NX61" i="27"/>
  <c r="MC62" i="27"/>
  <c r="MB62" i="27"/>
  <c r="MA62" i="27"/>
  <c r="LZ62" i="27"/>
  <c r="LY62" i="27"/>
  <c r="LX62" i="27"/>
  <c r="MZ50" i="27"/>
  <c r="MY50" i="27"/>
  <c r="MX50" i="27"/>
  <c r="MW50" i="27"/>
  <c r="MV50" i="27"/>
  <c r="NA50" i="27"/>
  <c r="MW56" i="27"/>
  <c r="MV56" i="27"/>
  <c r="NA56" i="27"/>
  <c r="MZ56" i="27"/>
  <c r="MY56" i="27"/>
  <c r="MX56" i="27"/>
  <c r="MY55" i="27"/>
  <c r="MX55" i="27"/>
  <c r="MW55" i="27"/>
  <c r="MV55" i="27"/>
  <c r="NA55" i="27"/>
  <c r="MZ55" i="27"/>
  <c r="NW12" i="27"/>
  <c r="NT12" i="27"/>
  <c r="NU12" i="27"/>
  <c r="NY12" i="27"/>
  <c r="NX12" i="27"/>
  <c r="NV12" i="27"/>
  <c r="LY33" i="27"/>
  <c r="NU14" i="27"/>
  <c r="NT14" i="27"/>
  <c r="NY14" i="27"/>
  <c r="NX14" i="27"/>
  <c r="NW14" i="27"/>
  <c r="NV14" i="27"/>
  <c r="MC57" i="27"/>
  <c r="MB57" i="27"/>
  <c r="MA57" i="27"/>
  <c r="LZ57" i="27"/>
  <c r="LY57" i="27"/>
  <c r="LX57" i="27"/>
  <c r="MX32" i="27"/>
  <c r="MV32" i="27"/>
  <c r="NA32" i="27"/>
  <c r="MZ32" i="27"/>
  <c r="MW32" i="27"/>
  <c r="MY32" i="27"/>
  <c r="NA63" i="27"/>
  <c r="MZ63" i="27"/>
  <c r="MY63" i="27"/>
  <c r="MX63" i="27"/>
  <c r="MW63" i="27"/>
  <c r="MV63" i="27"/>
  <c r="MC53" i="27"/>
  <c r="MB53" i="27"/>
  <c r="LZ53" i="27"/>
  <c r="LX53" i="27"/>
  <c r="MA53" i="27"/>
  <c r="LY53" i="27"/>
  <c r="MZ13" i="27"/>
  <c r="MY13" i="27"/>
  <c r="MX13" i="27"/>
  <c r="MV13" i="27"/>
  <c r="NA13" i="27"/>
  <c r="MW13" i="27"/>
  <c r="LX16" i="27"/>
  <c r="MC16" i="27"/>
  <c r="MB16" i="27"/>
  <c r="MA16" i="27"/>
  <c r="LZ16" i="27"/>
  <c r="LY16" i="27"/>
  <c r="LW64" i="27"/>
  <c r="NA12" i="27"/>
  <c r="MZ12" i="27"/>
  <c r="MW12" i="27"/>
  <c r="MX12" i="27"/>
  <c r="MV12" i="27"/>
  <c r="MY12" i="27"/>
  <c r="LZ59" i="27"/>
  <c r="LY59" i="27"/>
  <c r="LX59" i="27"/>
  <c r="MC59" i="27"/>
  <c r="MB59" i="27"/>
  <c r="MA59" i="27"/>
  <c r="NT58" i="27"/>
  <c r="NZ58" i="27"/>
  <c r="NW58" i="27"/>
  <c r="NV58" i="27"/>
  <c r="NU58" i="27"/>
  <c r="OA58" i="27"/>
  <c r="NY58" i="27"/>
  <c r="NX58" i="27"/>
  <c r="NA28" i="27"/>
  <c r="MZ28" i="27"/>
  <c r="MX28" i="27"/>
  <c r="MY28" i="27"/>
  <c r="MW28" i="27"/>
  <c r="MV28" i="27"/>
  <c r="LZ33" i="27"/>
  <c r="LZ50" i="27"/>
  <c r="LY50" i="27"/>
  <c r="LX50" i="27"/>
  <c r="MC50" i="27"/>
  <c r="MB50" i="27"/>
  <c r="MA50" i="27"/>
  <c r="MA63" i="27"/>
  <c r="LZ63" i="27"/>
  <c r="LY63" i="27"/>
  <c r="LX63" i="27"/>
  <c r="MC63" i="27"/>
  <c r="MB63" i="27"/>
  <c r="NV57" i="27"/>
  <c r="NZ57" i="27"/>
  <c r="NY57" i="27"/>
  <c r="NX57" i="27"/>
  <c r="NW57" i="27"/>
  <c r="NU57" i="27"/>
  <c r="NT57" i="27"/>
  <c r="OA57" i="27"/>
  <c r="MC11" i="27"/>
  <c r="MD10" i="27"/>
  <c r="MD59" i="27" s="1"/>
  <c r="MA14" i="27"/>
  <c r="LZ14" i="27"/>
  <c r="LY14" i="27"/>
  <c r="MB14" i="27"/>
  <c r="LX14" i="27"/>
  <c r="MC14" i="27"/>
  <c r="NY16" i="27"/>
  <c r="NX16" i="27"/>
  <c r="NW16" i="27"/>
  <c r="NV16" i="27"/>
  <c r="NU16" i="27"/>
  <c r="NT16" i="27"/>
  <c r="OA63" i="27"/>
  <c r="NZ63" i="27"/>
  <c r="NY63" i="27"/>
  <c r="NX63" i="27"/>
  <c r="NW63" i="27"/>
  <c r="NV63" i="27"/>
  <c r="NU63" i="27"/>
  <c r="NT63" i="27"/>
  <c r="LY60" i="27"/>
  <c r="LX60" i="27"/>
  <c r="MD60" i="27"/>
  <c r="MC60" i="27"/>
  <c r="MB60" i="27"/>
  <c r="MA60" i="27"/>
  <c r="LZ60" i="27"/>
  <c r="NX51" i="27"/>
  <c r="NW51" i="27"/>
  <c r="NV51" i="27"/>
  <c r="NU51" i="27"/>
  <c r="NT51" i="27"/>
  <c r="OA51" i="27"/>
  <c r="NZ51" i="27"/>
  <c r="NY51" i="27"/>
  <c r="MW49" i="27"/>
  <c r="MV49" i="27"/>
  <c r="NB49" i="27"/>
  <c r="NA49" i="27"/>
  <c r="MZ49" i="27"/>
  <c r="MY49" i="27"/>
  <c r="MX49" i="27"/>
  <c r="NU17" i="27"/>
  <c r="NT17" i="27"/>
  <c r="NY17" i="27"/>
  <c r="NX17" i="27"/>
  <c r="NW17" i="27"/>
  <c r="NV17" i="27"/>
  <c r="MA12" i="27"/>
  <c r="LZ12" i="27"/>
  <c r="MB12" i="27"/>
  <c r="LY12" i="27"/>
  <c r="LX12" i="27"/>
  <c r="MC12" i="27"/>
  <c r="MA33" i="27"/>
  <c r="NY60" i="27"/>
  <c r="NX60" i="27"/>
  <c r="NW60" i="27"/>
  <c r="NV60" i="27"/>
  <c r="NU60" i="27"/>
  <c r="NT60" i="27"/>
  <c r="OA60" i="27"/>
  <c r="NZ60" i="27"/>
  <c r="LX51" i="27"/>
  <c r="MC51" i="27"/>
  <c r="MB51" i="27"/>
  <c r="MA51" i="27"/>
  <c r="LZ51" i="27"/>
  <c r="LY51" i="27"/>
  <c r="MZ53" i="27"/>
  <c r="MX53" i="27"/>
  <c r="MY53" i="27"/>
  <c r="MW53" i="27"/>
  <c r="MV53" i="27"/>
  <c r="NA53" i="27"/>
  <c r="MW29" i="27"/>
  <c r="MV29" i="27"/>
  <c r="NB29" i="27"/>
  <c r="MZ29" i="27"/>
  <c r="MX29" i="27"/>
  <c r="NA29" i="27"/>
  <c r="MY29" i="27"/>
  <c r="NZ50" i="27"/>
  <c r="NY50" i="27"/>
  <c r="NX50" i="27"/>
  <c r="NW50" i="27"/>
  <c r="NV50" i="27"/>
  <c r="NU50" i="27"/>
  <c r="NT50" i="27"/>
  <c r="OA50" i="27"/>
  <c r="MU64" i="27"/>
  <c r="MV25" i="27"/>
  <c r="NB25" i="27"/>
  <c r="NA25" i="27"/>
  <c r="MZ25" i="27"/>
  <c r="MY25" i="27"/>
  <c r="MX25" i="27"/>
  <c r="MW25" i="27"/>
  <c r="MV15" i="27"/>
  <c r="NA15" i="27"/>
  <c r="MZ15" i="27"/>
  <c r="MY15" i="27"/>
  <c r="MX15" i="27"/>
  <c r="MW15" i="27"/>
  <c r="LW18" i="27"/>
  <c r="MB33" i="27"/>
  <c r="MY26" i="27"/>
  <c r="MX26" i="27"/>
  <c r="MW26" i="27"/>
  <c r="MV26" i="27"/>
  <c r="NA26" i="27"/>
  <c r="MZ26" i="27"/>
  <c r="NW52" i="27"/>
  <c r="NV52" i="27"/>
  <c r="NT52" i="27"/>
  <c r="NZ52" i="27"/>
  <c r="OA52" i="27"/>
  <c r="NY52" i="27"/>
  <c r="NX52" i="27"/>
  <c r="NU52" i="27"/>
  <c r="MY60" i="27"/>
  <c r="MX60" i="27"/>
  <c r="MW60" i="27"/>
  <c r="MV60" i="27"/>
  <c r="NA60" i="27"/>
  <c r="MZ60" i="27"/>
  <c r="MD56" i="27"/>
  <c r="MC56" i="27"/>
  <c r="MB56" i="27"/>
  <c r="MA56" i="27"/>
  <c r="LZ56" i="27"/>
  <c r="LY56" i="27"/>
  <c r="LX56" i="27"/>
  <c r="OA54" i="27"/>
  <c r="NZ54" i="27"/>
  <c r="NY54" i="27"/>
  <c r="NX54" i="27"/>
  <c r="NV54" i="27"/>
  <c r="NT54" i="27"/>
  <c r="NW54" i="27"/>
  <c r="NU54" i="27"/>
  <c r="MC15" i="27"/>
  <c r="MB15" i="27"/>
  <c r="MA15" i="27"/>
  <c r="LZ15" i="27"/>
  <c r="LY15" i="27"/>
  <c r="LX15" i="27"/>
  <c r="NS18" i="27"/>
  <c r="MA54" i="27"/>
  <c r="LZ54" i="27"/>
  <c r="LY54" i="27"/>
  <c r="LX54" i="27"/>
  <c r="MD54" i="27"/>
  <c r="MC54" i="27"/>
  <c r="MB54" i="27"/>
  <c r="OA11" i="27"/>
  <c r="OB10" i="27"/>
  <c r="OB50" i="27" s="1"/>
  <c r="OA26" i="27"/>
  <c r="OA27" i="27"/>
  <c r="OA32" i="27"/>
  <c r="OA30" i="27"/>
  <c r="OA25" i="27"/>
  <c r="OA29" i="27"/>
  <c r="OA31" i="27"/>
  <c r="OA28" i="27"/>
  <c r="MU33" i="27"/>
  <c r="NU53" i="27"/>
  <c r="NT53" i="27"/>
  <c r="NZ53" i="27"/>
  <c r="NX53" i="27"/>
  <c r="OA53" i="27"/>
  <c r="NY53" i="27"/>
  <c r="NW53" i="27"/>
  <c r="NV53" i="27"/>
  <c r="ND35" i="27"/>
  <c r="NC36" i="27"/>
  <c r="MC25" i="27"/>
  <c r="MC29" i="27"/>
  <c r="NX15" i="27"/>
  <c r="NW15" i="27"/>
  <c r="NV15" i="27"/>
  <c r="NU15" i="27"/>
  <c r="NT15" i="27"/>
  <c r="NY15" i="27"/>
  <c r="NA17" i="27"/>
  <c r="MZ17" i="27"/>
  <c r="MY17" i="27"/>
  <c r="MX17" i="27"/>
  <c r="MW17" i="27"/>
  <c r="MV17" i="27"/>
  <c r="NA31" i="27"/>
  <c r="MZ31" i="27"/>
  <c r="MY31" i="27"/>
  <c r="MX31" i="27"/>
  <c r="MV31" i="27"/>
  <c r="MW31" i="27"/>
  <c r="NY55" i="27"/>
  <c r="NX55" i="27"/>
  <c r="NW55" i="27"/>
  <c r="NV55" i="27"/>
  <c r="NU55" i="27"/>
  <c r="OB55" i="27"/>
  <c r="NT55" i="27"/>
  <c r="NZ55" i="27"/>
  <c r="OA55" i="27"/>
  <c r="MZ59" i="27"/>
  <c r="MY59" i="27"/>
  <c r="MX59" i="27"/>
  <c r="MW59" i="27"/>
  <c r="MV59" i="27"/>
  <c r="NA59" i="27"/>
  <c r="LF35" i="27"/>
  <c r="LE36" i="27"/>
  <c r="NA27" i="27"/>
  <c r="MZ27" i="27"/>
  <c r="MY27" i="27"/>
  <c r="MX27" i="27"/>
  <c r="MV27" i="27"/>
  <c r="MW27" i="27"/>
  <c r="NA62" i="27"/>
  <c r="MZ62" i="27"/>
  <c r="MY62" i="27"/>
  <c r="MX62" i="27"/>
  <c r="MW62" i="27"/>
  <c r="MV62" i="27"/>
  <c r="NY13" i="27"/>
  <c r="NW13" i="27"/>
  <c r="NX13" i="27"/>
  <c r="NV13" i="27"/>
  <c r="NU13" i="27"/>
  <c r="NT13" i="27"/>
  <c r="NL14" i="27"/>
  <c r="DW13" i="27"/>
  <c r="GS13" i="27" s="1"/>
  <c r="MB58" i="27"/>
  <c r="MD58" i="27"/>
  <c r="MC58" i="27"/>
  <c r="MA58" i="27"/>
  <c r="LZ58" i="27"/>
  <c r="LY58" i="27"/>
  <c r="LX58" i="27"/>
  <c r="NA54" i="27"/>
  <c r="MZ54" i="27"/>
  <c r="MY54" i="27"/>
  <c r="MX54" i="27"/>
  <c r="MV54" i="27"/>
  <c r="MW54" i="27"/>
  <c r="NV49" i="27"/>
  <c r="NU49" i="27"/>
  <c r="OB49" i="27"/>
  <c r="NT49" i="27"/>
  <c r="OA49" i="27"/>
  <c r="NZ49" i="27"/>
  <c r="NY49" i="27"/>
  <c r="NX49" i="27"/>
  <c r="NW49" i="27"/>
  <c r="MV57" i="27"/>
  <c r="MX57" i="27"/>
  <c r="MW57" i="27"/>
  <c r="NA57" i="27"/>
  <c r="MZ57" i="27"/>
  <c r="MY57" i="27"/>
  <c r="MA17" i="27"/>
  <c r="LZ17" i="27"/>
  <c r="LY17" i="27"/>
  <c r="LX17" i="27"/>
  <c r="MC17" i="27"/>
  <c r="MB17" i="27"/>
  <c r="NZ59" i="27"/>
  <c r="NY59" i="27"/>
  <c r="NX59" i="27"/>
  <c r="NW59" i="27"/>
  <c r="NV59" i="27"/>
  <c r="NU59" i="27"/>
  <c r="OB59" i="27"/>
  <c r="OA59" i="27"/>
  <c r="NT59" i="27"/>
  <c r="MD61" i="27"/>
  <c r="MC61" i="27"/>
  <c r="MB61" i="27"/>
  <c r="MA61" i="27"/>
  <c r="LZ61" i="27"/>
  <c r="LY61" i="27"/>
  <c r="LX61" i="27"/>
  <c r="NZ24" i="27"/>
  <c r="OA23" i="27"/>
  <c r="JH64" i="26"/>
  <c r="JG64" i="26"/>
  <c r="JF64" i="26"/>
  <c r="JD64" i="26"/>
  <c r="JI64" i="26"/>
  <c r="JE64" i="26"/>
  <c r="IJ29" i="26"/>
  <c r="II29" i="26"/>
  <c r="IH29" i="26"/>
  <c r="IF29" i="26"/>
  <c r="IG29" i="26"/>
  <c r="IK29" i="26"/>
  <c r="JJ37" i="26"/>
  <c r="JK36" i="26"/>
  <c r="JD63" i="26"/>
  <c r="JI63" i="26"/>
  <c r="JH63" i="26"/>
  <c r="JF63" i="26"/>
  <c r="JE63" i="26"/>
  <c r="JG63" i="26"/>
  <c r="JJ16" i="26"/>
  <c r="JI16" i="26"/>
  <c r="JH16" i="26"/>
  <c r="JG16" i="26"/>
  <c r="JF16" i="26"/>
  <c r="JE16" i="26"/>
  <c r="JD16" i="26"/>
  <c r="JD12" i="26"/>
  <c r="JJ12" i="26"/>
  <c r="JI12" i="26"/>
  <c r="JH12" i="26"/>
  <c r="JG12" i="26"/>
  <c r="JF12" i="26"/>
  <c r="JE12" i="26"/>
  <c r="II19" i="26"/>
  <c r="JF14" i="26"/>
  <c r="JE14" i="26"/>
  <c r="JD14" i="26"/>
  <c r="JI14" i="26"/>
  <c r="JH14" i="26"/>
  <c r="JG14" i="26"/>
  <c r="CA14" i="26"/>
  <c r="DY14" i="26" s="1"/>
  <c r="IV15" i="26"/>
  <c r="JE52" i="26"/>
  <c r="JD52" i="26"/>
  <c r="JH52" i="26"/>
  <c r="JG52" i="26"/>
  <c r="JF52" i="26"/>
  <c r="JI52" i="26"/>
  <c r="IK13" i="26"/>
  <c r="IK19" i="26" s="1"/>
  <c r="JC19" i="26"/>
  <c r="JH17" i="26"/>
  <c r="JG17" i="26"/>
  <c r="JF17" i="26"/>
  <c r="JE17" i="26"/>
  <c r="JD17" i="26"/>
  <c r="JI17" i="26"/>
  <c r="HO24" i="26"/>
  <c r="HN25" i="26"/>
  <c r="JF58" i="26"/>
  <c r="JH58" i="26"/>
  <c r="JI58" i="26"/>
  <c r="JG58" i="26"/>
  <c r="JE58" i="26"/>
  <c r="JD58" i="26"/>
  <c r="JJ58" i="26"/>
  <c r="IE34" i="26"/>
  <c r="JH13" i="26"/>
  <c r="JG13" i="26"/>
  <c r="JF13" i="26"/>
  <c r="JE13" i="26"/>
  <c r="JD13" i="26"/>
  <c r="JJ13" i="26"/>
  <c r="JI13" i="26"/>
  <c r="JG60" i="26"/>
  <c r="JD60" i="26"/>
  <c r="JI60" i="26"/>
  <c r="JH60" i="26"/>
  <c r="JF60" i="26"/>
  <c r="JE60" i="26"/>
  <c r="IH31" i="26"/>
  <c r="IG31" i="26"/>
  <c r="IJ31" i="26"/>
  <c r="IK31" i="26"/>
  <c r="II31" i="26"/>
  <c r="IF31" i="26"/>
  <c r="IK11" i="26"/>
  <c r="IL10" i="26"/>
  <c r="IL29" i="26" s="1"/>
  <c r="IK51" i="26"/>
  <c r="IK52" i="26"/>
  <c r="IK53" i="26"/>
  <c r="IK58" i="26"/>
  <c r="IK60" i="26"/>
  <c r="IK63" i="26"/>
  <c r="IK50" i="26"/>
  <c r="IK64" i="26"/>
  <c r="IK55" i="26"/>
  <c r="IK54" i="26"/>
  <c r="IK57" i="26"/>
  <c r="IK61" i="26"/>
  <c r="IK56" i="26"/>
  <c r="IK59" i="26"/>
  <c r="IK62" i="26"/>
  <c r="JD59" i="26"/>
  <c r="JI59" i="26"/>
  <c r="JF59" i="26"/>
  <c r="JH59" i="26"/>
  <c r="JG59" i="26"/>
  <c r="JE59" i="26"/>
  <c r="JD55" i="26"/>
  <c r="JI55" i="26"/>
  <c r="JH55" i="26"/>
  <c r="JG55" i="26"/>
  <c r="JF55" i="26"/>
  <c r="JE55" i="26"/>
  <c r="JJ55" i="26"/>
  <c r="IL26" i="26"/>
  <c r="IK26" i="26"/>
  <c r="IJ26" i="26"/>
  <c r="IH26" i="26"/>
  <c r="II26" i="26"/>
  <c r="IG26" i="26"/>
  <c r="IF26" i="26"/>
  <c r="BC29" i="26"/>
  <c r="DA29" i="26" s="1"/>
  <c r="HX30" i="26"/>
  <c r="IK37" i="26"/>
  <c r="IL36" i="26"/>
  <c r="IK32" i="26"/>
  <c r="IJ32" i="26"/>
  <c r="IL32" i="26"/>
  <c r="IH32" i="26"/>
  <c r="IF32" i="26"/>
  <c r="II32" i="26"/>
  <c r="IG32" i="26"/>
  <c r="JD15" i="26"/>
  <c r="JI15" i="26"/>
  <c r="JH15" i="26"/>
  <c r="JG15" i="26"/>
  <c r="JF15" i="26"/>
  <c r="JE15" i="26"/>
  <c r="JF62" i="26"/>
  <c r="JJ62" i="26"/>
  <c r="JH62" i="26"/>
  <c r="JD62" i="26"/>
  <c r="JI62" i="26"/>
  <c r="JG62" i="26"/>
  <c r="JE62" i="26"/>
  <c r="JJ25" i="26"/>
  <c r="JK24" i="26"/>
  <c r="JH34" i="26"/>
  <c r="IV28" i="26"/>
  <c r="CA27" i="26"/>
  <c r="DY27" i="26" s="1"/>
  <c r="JH61" i="26"/>
  <c r="JE61" i="26"/>
  <c r="JG61" i="26"/>
  <c r="JF61" i="26"/>
  <c r="JD61" i="26"/>
  <c r="JI61" i="26"/>
  <c r="IK17" i="26"/>
  <c r="IL27" i="26"/>
  <c r="IK27" i="26"/>
  <c r="IJ27" i="26"/>
  <c r="IH27" i="26"/>
  <c r="II27" i="26"/>
  <c r="IG27" i="26"/>
  <c r="IF27" i="26"/>
  <c r="JC65" i="26"/>
  <c r="JI11" i="26"/>
  <c r="JJ10" i="26"/>
  <c r="JJ50" i="26" s="1"/>
  <c r="JI28" i="26"/>
  <c r="JI31" i="26"/>
  <c r="JI26" i="26"/>
  <c r="JI33" i="26"/>
  <c r="JI27" i="26"/>
  <c r="JI30" i="26"/>
  <c r="JI29" i="26"/>
  <c r="JI32" i="26"/>
  <c r="IK18" i="26"/>
  <c r="IK16" i="26"/>
  <c r="IH33" i="26"/>
  <c r="IF33" i="26"/>
  <c r="IK33" i="26"/>
  <c r="IL33" i="26"/>
  <c r="IJ33" i="26"/>
  <c r="II33" i="26"/>
  <c r="IG33" i="26"/>
  <c r="JF56" i="26"/>
  <c r="JE56" i="26"/>
  <c r="JD56" i="26"/>
  <c r="JI56" i="26"/>
  <c r="JH56" i="26"/>
  <c r="JG56" i="26"/>
  <c r="JI50" i="26"/>
  <c r="JH50" i="26"/>
  <c r="JF50" i="26"/>
  <c r="JG50" i="26"/>
  <c r="JE50" i="26"/>
  <c r="JD50" i="26"/>
  <c r="HO10" i="26"/>
  <c r="HN11" i="26"/>
  <c r="HN33" i="26"/>
  <c r="HN15" i="26"/>
  <c r="HN31" i="26"/>
  <c r="HN16" i="26"/>
  <c r="HN50" i="26"/>
  <c r="HN29" i="26"/>
  <c r="HN32" i="26"/>
  <c r="HN28" i="26"/>
  <c r="HN60" i="26"/>
  <c r="HN59" i="26"/>
  <c r="HN14" i="26"/>
  <c r="HN54" i="26"/>
  <c r="HN17" i="26"/>
  <c r="HN62" i="26"/>
  <c r="HN13" i="26"/>
  <c r="HN63" i="26"/>
  <c r="HN30" i="26"/>
  <c r="HN55" i="26"/>
  <c r="HN58" i="26"/>
  <c r="HN61" i="26"/>
  <c r="HN57" i="26"/>
  <c r="HN27" i="26"/>
  <c r="HN51" i="26"/>
  <c r="HN56" i="26"/>
  <c r="HN18" i="26"/>
  <c r="HN12" i="26"/>
  <c r="HN53" i="26"/>
  <c r="HN26" i="26"/>
  <c r="HN34" i="26" s="1"/>
  <c r="HN64" i="26"/>
  <c r="HN52" i="26"/>
  <c r="IL30" i="26"/>
  <c r="IF30" i="26"/>
  <c r="IJ30" i="26"/>
  <c r="IK30" i="26"/>
  <c r="II30" i="26"/>
  <c r="IH30" i="26"/>
  <c r="IG30" i="26"/>
  <c r="JI54" i="26"/>
  <c r="JH54" i="26"/>
  <c r="JG54" i="26"/>
  <c r="JF54" i="26"/>
  <c r="JD54" i="26"/>
  <c r="JE54" i="26"/>
  <c r="JJ54" i="26"/>
  <c r="IG28" i="26"/>
  <c r="IF28" i="26"/>
  <c r="IK28" i="26"/>
  <c r="IL28" i="26"/>
  <c r="IJ28" i="26"/>
  <c r="II28" i="26"/>
  <c r="IH28" i="26"/>
  <c r="HO36" i="26"/>
  <c r="HN37" i="26"/>
  <c r="IK25" i="26"/>
  <c r="IL24" i="26"/>
  <c r="IG19" i="26"/>
  <c r="JF18" i="26"/>
  <c r="JE18" i="26"/>
  <c r="JD18" i="26"/>
  <c r="JJ18" i="26"/>
  <c r="JI18" i="26"/>
  <c r="JH18" i="26"/>
  <c r="JG18" i="26"/>
  <c r="JJ53" i="26"/>
  <c r="JI53" i="26"/>
  <c r="JH53" i="26"/>
  <c r="JF53" i="26"/>
  <c r="JG53" i="26"/>
  <c r="JE53" i="26"/>
  <c r="JD53" i="26"/>
  <c r="JH57" i="26"/>
  <c r="JE57" i="26"/>
  <c r="JJ57" i="26"/>
  <c r="JI57" i="26"/>
  <c r="JG57" i="26"/>
  <c r="JF57" i="26"/>
  <c r="JD57" i="26"/>
  <c r="JE51" i="26"/>
  <c r="JD51" i="26"/>
  <c r="JG51" i="26"/>
  <c r="JF51" i="26"/>
  <c r="JI51" i="26"/>
  <c r="JH51" i="26"/>
  <c r="JI58" i="32" l="1"/>
  <c r="HS58" i="32"/>
  <c r="HQ58" i="32"/>
  <c r="HP17" i="32"/>
  <c r="HO18" i="32"/>
  <c r="JK58" i="32"/>
  <c r="JF58" i="32"/>
  <c r="JT24" i="32"/>
  <c r="CY23" i="32"/>
  <c r="EW23" i="32" s="1"/>
  <c r="HV58" i="32"/>
  <c r="HJ58" i="32"/>
  <c r="HN30" i="32"/>
  <c r="HO29" i="32"/>
  <c r="JQ58" i="32"/>
  <c r="JN58" i="32"/>
  <c r="IN30" i="32"/>
  <c r="IO29" i="32"/>
  <c r="JL18" i="32"/>
  <c r="JM17" i="32"/>
  <c r="HL58" i="32"/>
  <c r="HR58" i="32"/>
  <c r="JJ58" i="32"/>
  <c r="JG58" i="32"/>
  <c r="IL18" i="32"/>
  <c r="IM17" i="32"/>
  <c r="HT58" i="32"/>
  <c r="JR58" i="32"/>
  <c r="JO58" i="32"/>
  <c r="HU58" i="32"/>
  <c r="HO58" i="32"/>
  <c r="JD58" i="32"/>
  <c r="JS43" i="32" s="1" a="1"/>
  <c r="JH58" i="32"/>
  <c r="CA20" i="32"/>
  <c r="DY20" i="32" s="1"/>
  <c r="EY20" i="32" s="1"/>
  <c r="IV21" i="32"/>
  <c r="JM58" i="32"/>
  <c r="HK58" i="32"/>
  <c r="HH58" i="32"/>
  <c r="JM29" i="32"/>
  <c r="JL30" i="32"/>
  <c r="JL58" i="32"/>
  <c r="JP58" i="32"/>
  <c r="CA44" i="32"/>
  <c r="DY44" i="32" s="1"/>
  <c r="IV45" i="32"/>
  <c r="HM58" i="32"/>
  <c r="HP58" i="32"/>
  <c r="HW43" i="32" s="1" a="1"/>
  <c r="BC23" i="32"/>
  <c r="DA23" i="32" s="1"/>
  <c r="HX24" i="32"/>
  <c r="JE58" i="32"/>
  <c r="OA25" i="31"/>
  <c r="OB56" i="31"/>
  <c r="NY56" i="31"/>
  <c r="LZ25" i="31"/>
  <c r="LN56" i="31"/>
  <c r="NZ25" i="31"/>
  <c r="CA21" i="31"/>
  <c r="EW21" i="31" s="1"/>
  <c r="LP22" i="31"/>
  <c r="NT25" i="31"/>
  <c r="OE56" i="31"/>
  <c r="OG56" i="31"/>
  <c r="MA25" i="31"/>
  <c r="LH56" i="31"/>
  <c r="LG56" i="31"/>
  <c r="CY19" i="31"/>
  <c r="FU19" i="31" s="1"/>
  <c r="MN20" i="31"/>
  <c r="NC15" i="31"/>
  <c r="NB16" i="31"/>
  <c r="LF56" i="31"/>
  <c r="NU25" i="31"/>
  <c r="OI17" i="31" s="1" a="1"/>
  <c r="OI17" i="31" s="1"/>
  <c r="OJ17" i="31" s="1"/>
  <c r="OA15" i="31"/>
  <c r="NZ16" i="31"/>
  <c r="NL44" i="31"/>
  <c r="DW43" i="31"/>
  <c r="GS43" i="31" s="1"/>
  <c r="NU56" i="31"/>
  <c r="NZ56" i="31"/>
  <c r="MB25" i="31"/>
  <c r="NB28" i="31"/>
  <c r="NC27" i="31"/>
  <c r="LL56" i="31"/>
  <c r="LA56" i="31"/>
  <c r="NL22" i="31"/>
  <c r="DW21" i="31"/>
  <c r="GS21" i="31" s="1"/>
  <c r="LG16" i="31"/>
  <c r="LH15" i="31"/>
  <c r="LH27" i="31"/>
  <c r="LG28" i="31"/>
  <c r="NV25" i="31"/>
  <c r="OC56" i="31"/>
  <c r="OH56" i="31"/>
  <c r="MC25" i="31"/>
  <c r="LM56" i="31"/>
  <c r="LI56" i="31"/>
  <c r="LK56" i="31"/>
  <c r="NW25" i="31"/>
  <c r="NV56" i="31"/>
  <c r="MD25" i="31"/>
  <c r="KZ56" i="31"/>
  <c r="LB56" i="31"/>
  <c r="OA27" i="31"/>
  <c r="NZ28" i="31"/>
  <c r="ME28" i="31"/>
  <c r="MF27" i="31"/>
  <c r="NX25" i="31"/>
  <c r="NT56" i="31"/>
  <c r="OD56" i="31"/>
  <c r="ME25" i="31"/>
  <c r="LD56" i="31"/>
  <c r="LO41" i="31" s="1" a="1"/>
  <c r="LO41" i="31" s="1"/>
  <c r="LP41" i="31" s="1"/>
  <c r="LJ56" i="31"/>
  <c r="MF16" i="31"/>
  <c r="MG15" i="31"/>
  <c r="CY42" i="31"/>
  <c r="FU42" i="31" s="1"/>
  <c r="MN43" i="31"/>
  <c r="NY25" i="31"/>
  <c r="NW56" i="31"/>
  <c r="NX56" i="31"/>
  <c r="OI41" i="31" s="1" a="1"/>
  <c r="OI41" i="31" s="1"/>
  <c r="OJ41" i="31" s="1"/>
  <c r="LX25" i="31"/>
  <c r="MM17" i="31" s="1" a="1"/>
  <c r="MM17" i="31" s="1"/>
  <c r="LE56" i="31"/>
  <c r="LC56" i="31"/>
  <c r="NX55" i="30"/>
  <c r="LB55" i="30"/>
  <c r="LF55" i="30"/>
  <c r="OB27" i="30"/>
  <c r="OC26" i="30"/>
  <c r="MX55" i="30"/>
  <c r="NB55" i="30"/>
  <c r="OF55" i="30"/>
  <c r="NU55" i="30"/>
  <c r="LJ55" i="30"/>
  <c r="LN55" i="30"/>
  <c r="MZ24" i="30"/>
  <c r="EU21" i="30"/>
  <c r="HQ21" i="30" s="1"/>
  <c r="OJ22" i="30"/>
  <c r="LI27" i="30"/>
  <c r="LJ26" i="30"/>
  <c r="ND27" i="30"/>
  <c r="NE26" i="30"/>
  <c r="OC55" i="30"/>
  <c r="MY55" i="30"/>
  <c r="NC55" i="30"/>
  <c r="NB15" i="30"/>
  <c r="NC14" i="30"/>
  <c r="MD15" i="30"/>
  <c r="ME14" i="30"/>
  <c r="OG55" i="30"/>
  <c r="LG55" i="30"/>
  <c r="LK55" i="30"/>
  <c r="NC24" i="30"/>
  <c r="CA20" i="30"/>
  <c r="EW20" i="30" s="1"/>
  <c r="LP21" i="30"/>
  <c r="NF55" i="30"/>
  <c r="NY55" i="30"/>
  <c r="LC55" i="30"/>
  <c r="NG55" i="30"/>
  <c r="MV55" i="30"/>
  <c r="OD55" i="30"/>
  <c r="NZ55" i="30"/>
  <c r="KZ55" i="30"/>
  <c r="LO40" i="30" s="1" a="1"/>
  <c r="LO40" i="30" s="1"/>
  <c r="LP40" i="30" s="1"/>
  <c r="LD55" i="30"/>
  <c r="NA24" i="30"/>
  <c r="MN22" i="30"/>
  <c r="CY21" i="30"/>
  <c r="FU21" i="30" s="1"/>
  <c r="ND55" i="30"/>
  <c r="LH14" i="30"/>
  <c r="LG15" i="30"/>
  <c r="NV55" i="30"/>
  <c r="OH55" i="30"/>
  <c r="LH55" i="30"/>
  <c r="LL55" i="30"/>
  <c r="MV24" i="30"/>
  <c r="MG26" i="30"/>
  <c r="MF27" i="30"/>
  <c r="NJ55" i="30"/>
  <c r="NH55" i="30"/>
  <c r="OA15" i="30"/>
  <c r="OB14" i="30"/>
  <c r="NW55" i="30"/>
  <c r="OA55" i="30"/>
  <c r="LA55" i="30"/>
  <c r="LE55" i="30"/>
  <c r="MW24" i="30"/>
  <c r="NK16" i="30" s="1" a="1"/>
  <c r="NK16" i="30" s="1"/>
  <c r="NL19" i="30"/>
  <c r="DW18" i="30"/>
  <c r="GS18" i="30" s="1"/>
  <c r="HS18" i="30" s="1"/>
  <c r="MZ55" i="30"/>
  <c r="MW55" i="30"/>
  <c r="NA55" i="30"/>
  <c r="OE55" i="30"/>
  <c r="NT55" i="30"/>
  <c r="OI40" i="30" s="1" a="1"/>
  <c r="LI55" i="30"/>
  <c r="LM55" i="30"/>
  <c r="MX24" i="30"/>
  <c r="MN42" i="30"/>
  <c r="CY41" i="30"/>
  <c r="FU41" i="30" s="1"/>
  <c r="HO53" i="28"/>
  <c r="HS53" i="28"/>
  <c r="HH53" i="28"/>
  <c r="HL53" i="28"/>
  <c r="IV43" i="28"/>
  <c r="CA42" i="28"/>
  <c r="DY42" i="28" s="1"/>
  <c r="HI53" i="28"/>
  <c r="HM53" i="28"/>
  <c r="HW38" i="28" s="1" a="1"/>
  <c r="HQ53" i="28"/>
  <c r="HU53" i="28"/>
  <c r="JK25" i="28"/>
  <c r="JL24" i="28"/>
  <c r="HP25" i="28"/>
  <c r="HQ24" i="28"/>
  <c r="HJ53" i="28"/>
  <c r="HN53" i="28"/>
  <c r="CY16" i="28"/>
  <c r="EW16" i="28" s="1"/>
  <c r="JT17" i="28"/>
  <c r="EY15" i="28"/>
  <c r="HP53" i="28"/>
  <c r="IM25" i="28"/>
  <c r="IN24" i="28"/>
  <c r="HR53" i="28"/>
  <c r="HV53" i="28"/>
  <c r="JK13" i="28"/>
  <c r="JL12" i="28"/>
  <c r="IV17" i="28"/>
  <c r="CA16" i="28"/>
  <c r="DY16" i="28" s="1"/>
  <c r="EY16" i="28" s="1"/>
  <c r="HK53" i="28"/>
  <c r="HX19" i="28"/>
  <c r="BC18" i="28"/>
  <c r="DA18" i="28" s="1"/>
  <c r="JT41" i="28"/>
  <c r="CY40" i="28"/>
  <c r="EW40" i="28" s="1"/>
  <c r="LC54" i="29"/>
  <c r="LG25" i="29"/>
  <c r="LF26" i="29"/>
  <c r="OB14" i="29"/>
  <c r="OC13" i="29"/>
  <c r="LK54" i="29"/>
  <c r="EU17" i="29"/>
  <c r="HQ17" i="29" s="1"/>
  <c r="HS17" i="29" s="1"/>
  <c r="OJ18" i="29"/>
  <c r="LG54" i="29"/>
  <c r="LH54" i="29"/>
  <c r="LD54" i="29"/>
  <c r="MF14" i="29"/>
  <c r="MG13" i="29"/>
  <c r="LJ54" i="29"/>
  <c r="ME25" i="29"/>
  <c r="MD26" i="29"/>
  <c r="NC14" i="29"/>
  <c r="ND13" i="29"/>
  <c r="LI54" i="29"/>
  <c r="DW18" i="29"/>
  <c r="GS18" i="29" s="1"/>
  <c r="NL19" i="29"/>
  <c r="OC25" i="29"/>
  <c r="OB26" i="29"/>
  <c r="KZ54" i="29"/>
  <c r="LO39" i="29" s="1" a="1"/>
  <c r="LE54" i="29"/>
  <c r="LN54" i="29"/>
  <c r="CY44" i="29"/>
  <c r="FU44" i="29" s="1"/>
  <c r="MN45" i="29"/>
  <c r="LL54" i="29"/>
  <c r="NC26" i="29"/>
  <c r="ND25" i="29"/>
  <c r="LA54" i="29"/>
  <c r="LM54" i="29"/>
  <c r="MN22" i="29"/>
  <c r="CY22" i="29" s="1"/>
  <c r="CY21" i="29"/>
  <c r="FU21" i="29" s="1"/>
  <c r="LF14" i="29"/>
  <c r="LG13" i="29"/>
  <c r="EU41" i="29"/>
  <c r="HQ41" i="29" s="1"/>
  <c r="OJ42" i="29"/>
  <c r="LB54" i="29"/>
  <c r="LF54" i="29"/>
  <c r="NL42" i="29"/>
  <c r="DW41" i="29"/>
  <c r="GS41" i="29" s="1"/>
  <c r="LP22" i="29"/>
  <c r="CA22" i="29" s="1"/>
  <c r="CA21" i="29"/>
  <c r="EW21" i="29" s="1"/>
  <c r="NX64" i="27"/>
  <c r="LE33" i="27"/>
  <c r="LB33" i="27"/>
  <c r="NZ36" i="27"/>
  <c r="OA35" i="27"/>
  <c r="MC33" i="27"/>
  <c r="NB11" i="27"/>
  <c r="NC10" i="27"/>
  <c r="LD33" i="27"/>
  <c r="NB62" i="27"/>
  <c r="NB31" i="27"/>
  <c r="LY18" i="27"/>
  <c r="OB51" i="27"/>
  <c r="OB61" i="27"/>
  <c r="NB58" i="27"/>
  <c r="NZ64" i="27"/>
  <c r="NB60" i="27"/>
  <c r="NB51" i="27"/>
  <c r="LG23" i="27"/>
  <c r="LF24" i="27"/>
  <c r="KZ33" i="27"/>
  <c r="NB27" i="27"/>
  <c r="MX33" i="27"/>
  <c r="NB28" i="27"/>
  <c r="LF64" i="27"/>
  <c r="NB57" i="27"/>
  <c r="NB56" i="27"/>
  <c r="ME24" i="27"/>
  <c r="MF23" i="27"/>
  <c r="MD51" i="27"/>
  <c r="NB32" i="27"/>
  <c r="NB30" i="27"/>
  <c r="NB52" i="27"/>
  <c r="LA33" i="27"/>
  <c r="LX18" i="27"/>
  <c r="NB26" i="27"/>
  <c r="NB53" i="27"/>
  <c r="OB57" i="27"/>
  <c r="NB55" i="27"/>
  <c r="OB56" i="27"/>
  <c r="CA27" i="27"/>
  <c r="EW27" i="27" s="1"/>
  <c r="LP28" i="27"/>
  <c r="LC33" i="27"/>
  <c r="NB54" i="27"/>
  <c r="NB59" i="27"/>
  <c r="NB63" i="27"/>
  <c r="NB64" i="27" s="1"/>
  <c r="NB50" i="27"/>
  <c r="OB62" i="27"/>
  <c r="NB61" i="27"/>
  <c r="OB23" i="27"/>
  <c r="OA24" i="27"/>
  <c r="MY33" i="27"/>
  <c r="DW27" i="27"/>
  <c r="GS27" i="27" s="1"/>
  <c r="NL28" i="27"/>
  <c r="LX64" i="27"/>
  <c r="NY64" i="27"/>
  <c r="NE35" i="27"/>
  <c r="ND36" i="27"/>
  <c r="OB52" i="27"/>
  <c r="MZ33" i="27"/>
  <c r="MB18" i="27"/>
  <c r="MZ18" i="27"/>
  <c r="NU18" i="27"/>
  <c r="MB64" i="27"/>
  <c r="NU64" i="27"/>
  <c r="MW18" i="27"/>
  <c r="LG11" i="27"/>
  <c r="LH10" i="27"/>
  <c r="LG51" i="27"/>
  <c r="LG25" i="27"/>
  <c r="LG30" i="27"/>
  <c r="LG29" i="27"/>
  <c r="LG26" i="27"/>
  <c r="LG32" i="27"/>
  <c r="LG52" i="27"/>
  <c r="LG53" i="27"/>
  <c r="LG61" i="27"/>
  <c r="LG59" i="27"/>
  <c r="LG28" i="27"/>
  <c r="LG57" i="27"/>
  <c r="LG56" i="27"/>
  <c r="LG60" i="27"/>
  <c r="LG63" i="27"/>
  <c r="LG31" i="27"/>
  <c r="LG62" i="27"/>
  <c r="LG55" i="27"/>
  <c r="LG27" i="27"/>
  <c r="LG58" i="27"/>
  <c r="LG54" i="27"/>
  <c r="LG50" i="27"/>
  <c r="LG49" i="27"/>
  <c r="NV64" i="27"/>
  <c r="OC10" i="27"/>
  <c r="OB11" i="27"/>
  <c r="NA33" i="27"/>
  <c r="OB60" i="27"/>
  <c r="LZ18" i="27"/>
  <c r="MX64" i="27"/>
  <c r="MD63" i="27"/>
  <c r="NA18" i="27"/>
  <c r="NT18" i="27"/>
  <c r="MD62" i="27"/>
  <c r="NB33" i="27"/>
  <c r="MA18" i="27"/>
  <c r="OB63" i="27"/>
  <c r="NW18" i="27"/>
  <c r="LY64" i="27"/>
  <c r="MC64" i="27"/>
  <c r="NL15" i="27"/>
  <c r="DW14" i="27"/>
  <c r="GS14" i="27" s="1"/>
  <c r="OB54" i="27"/>
  <c r="MV33" i="27"/>
  <c r="MY64" i="27"/>
  <c r="NA64" i="27"/>
  <c r="NY18" i="27"/>
  <c r="LF36" i="27"/>
  <c r="LG35" i="27"/>
  <c r="NW64" i="27"/>
  <c r="OA64" i="27"/>
  <c r="OA33" i="27"/>
  <c r="OI25" i="27" s="1" a="1"/>
  <c r="OI25" i="27" s="1"/>
  <c r="OJ25" i="27" s="1"/>
  <c r="MV64" i="27"/>
  <c r="ME10" i="27"/>
  <c r="MD11" i="27"/>
  <c r="MD29" i="27"/>
  <c r="MD25" i="27"/>
  <c r="MD30" i="27"/>
  <c r="MD27" i="27"/>
  <c r="MD31" i="27"/>
  <c r="MD28" i="27"/>
  <c r="MD26" i="27"/>
  <c r="MD32" i="27"/>
  <c r="MD50" i="27"/>
  <c r="OB58" i="27"/>
  <c r="MY18" i="27"/>
  <c r="MD53" i="27"/>
  <c r="MD57" i="27"/>
  <c r="LZ64" i="27"/>
  <c r="MD49" i="27"/>
  <c r="LP13" i="27"/>
  <c r="CA12" i="27"/>
  <c r="EW12" i="27" s="1"/>
  <c r="NC24" i="27"/>
  <c r="ND23" i="27"/>
  <c r="NT64" i="27"/>
  <c r="OB53" i="27"/>
  <c r="MW33" i="27"/>
  <c r="MC18" i="27"/>
  <c r="MM12" i="27" s="1" a="1"/>
  <c r="MM12" i="27" s="1"/>
  <c r="MN12" i="27" s="1"/>
  <c r="MZ64" i="27"/>
  <c r="MV18" i="27"/>
  <c r="NK12" i="27" s="1" a="1"/>
  <c r="NK12" i="27" s="1"/>
  <c r="NV18" i="27"/>
  <c r="MD52" i="27"/>
  <c r="MW64" i="27"/>
  <c r="MX18" i="27"/>
  <c r="NX18" i="27"/>
  <c r="ME36" i="27"/>
  <c r="MF35" i="27"/>
  <c r="LF33" i="27"/>
  <c r="MA64" i="27"/>
  <c r="MD55" i="27"/>
  <c r="HP24" i="26"/>
  <c r="HO25" i="26"/>
  <c r="JL36" i="26"/>
  <c r="JK37" i="26"/>
  <c r="JD65" i="26"/>
  <c r="JH65" i="26"/>
  <c r="IF34" i="26"/>
  <c r="CA15" i="26"/>
  <c r="DY15" i="26" s="1"/>
  <c r="IV16" i="26"/>
  <c r="JD19" i="26"/>
  <c r="JJ56" i="26"/>
  <c r="IV29" i="26"/>
  <c r="CA28" i="26"/>
  <c r="DY28" i="26" s="1"/>
  <c r="JJ15" i="26"/>
  <c r="IG34" i="26"/>
  <c r="JJ17" i="26"/>
  <c r="JJ52" i="26"/>
  <c r="IL25" i="26"/>
  <c r="IM24" i="26"/>
  <c r="JE65" i="26"/>
  <c r="JI65" i="26"/>
  <c r="JI34" i="26"/>
  <c r="JJ61" i="26"/>
  <c r="II34" i="26"/>
  <c r="IL31" i="26"/>
  <c r="JE19" i="26"/>
  <c r="JJ63" i="26"/>
  <c r="HN19" i="26"/>
  <c r="HW12" i="26" s="1" a="1"/>
  <c r="HW12" i="26" s="1"/>
  <c r="HX12" i="26" s="1"/>
  <c r="JG65" i="26"/>
  <c r="JK25" i="26"/>
  <c r="JL24" i="26"/>
  <c r="IL37" i="26"/>
  <c r="IM36" i="26"/>
  <c r="IH34" i="26"/>
  <c r="JJ60" i="26"/>
  <c r="JF19" i="26"/>
  <c r="HP10" i="26"/>
  <c r="HO11" i="26"/>
  <c r="HO33" i="26"/>
  <c r="HO31" i="26"/>
  <c r="HO50" i="26"/>
  <c r="HO55" i="26"/>
  <c r="HO57" i="26"/>
  <c r="HO53" i="26"/>
  <c r="HO30" i="26"/>
  <c r="HO60" i="26"/>
  <c r="HO61" i="26"/>
  <c r="HO27" i="26"/>
  <c r="HO51" i="26"/>
  <c r="HO56" i="26"/>
  <c r="HO64" i="26"/>
  <c r="HO58" i="26"/>
  <c r="HO59" i="26"/>
  <c r="HO29" i="26"/>
  <c r="HO26" i="26"/>
  <c r="HO62" i="26"/>
  <c r="HO28" i="26"/>
  <c r="HO52" i="26"/>
  <c r="HO63" i="26"/>
  <c r="HO54" i="26"/>
  <c r="HO32" i="26"/>
  <c r="IJ34" i="26"/>
  <c r="IL11" i="26"/>
  <c r="IM10" i="26"/>
  <c r="IL51" i="26"/>
  <c r="IL64" i="26"/>
  <c r="IL61" i="26"/>
  <c r="IL63" i="26"/>
  <c r="IL54" i="26"/>
  <c r="IL50" i="26"/>
  <c r="IL59" i="26"/>
  <c r="IL57" i="26"/>
  <c r="IL60" i="26"/>
  <c r="IL53" i="26"/>
  <c r="IL58" i="26"/>
  <c r="IL55" i="26"/>
  <c r="IL56" i="26"/>
  <c r="IL52" i="26"/>
  <c r="IL62" i="26"/>
  <c r="IL16" i="26"/>
  <c r="IL18" i="26"/>
  <c r="IL13" i="26"/>
  <c r="IL12" i="26"/>
  <c r="IL19" i="26" s="1"/>
  <c r="IU12" i="26" s="1" a="1"/>
  <c r="IU12" i="26" s="1"/>
  <c r="IL15" i="26"/>
  <c r="IL14" i="26"/>
  <c r="IL17" i="26"/>
  <c r="JG19" i="26"/>
  <c r="HO37" i="26"/>
  <c r="HP36" i="26"/>
  <c r="JJ11" i="26"/>
  <c r="JK10" i="26"/>
  <c r="JJ28" i="26"/>
  <c r="JJ30" i="26"/>
  <c r="JJ27" i="26"/>
  <c r="JJ31" i="26"/>
  <c r="JJ29" i="26"/>
  <c r="JJ32" i="26"/>
  <c r="JJ33" i="26"/>
  <c r="JJ26" i="26"/>
  <c r="JJ34" i="26" s="1"/>
  <c r="IK34" i="26"/>
  <c r="IK65" i="26"/>
  <c r="JJ14" i="26"/>
  <c r="JJ19" i="26" s="1"/>
  <c r="JS12" i="26" s="1" a="1"/>
  <c r="JS12" i="26" s="1"/>
  <c r="JT12" i="26" s="1"/>
  <c r="JH19" i="26"/>
  <c r="HX31" i="26"/>
  <c r="BC30" i="26"/>
  <c r="DA30" i="26" s="1"/>
  <c r="JJ51" i="26"/>
  <c r="JJ65" i="26" s="1"/>
  <c r="HN65" i="26"/>
  <c r="JF65" i="26"/>
  <c r="IL34" i="26"/>
  <c r="JJ59" i="26"/>
  <c r="JI19" i="26"/>
  <c r="JJ64" i="26"/>
  <c r="HW43" i="32" l="1"/>
  <c r="HX44" i="32"/>
  <c r="JS43" i="32"/>
  <c r="JT44" i="32"/>
  <c r="CY24" i="32"/>
  <c r="EW24" i="32" s="1"/>
  <c r="JT25" i="32"/>
  <c r="IV46" i="32"/>
  <c r="CA45" i="32"/>
  <c r="DY45" i="32" s="1"/>
  <c r="HP29" i="32"/>
  <c r="HO30" i="32"/>
  <c r="JM18" i="32"/>
  <c r="JN17" i="32"/>
  <c r="HQ17" i="32"/>
  <c r="HP18" i="32"/>
  <c r="IV22" i="32"/>
  <c r="CA21" i="32"/>
  <c r="DY21" i="32" s="1"/>
  <c r="EY21" i="32" s="1"/>
  <c r="HX25" i="32"/>
  <c r="BC24" i="32"/>
  <c r="DA24" i="32" s="1"/>
  <c r="IM18" i="32"/>
  <c r="IN17" i="32"/>
  <c r="IP29" i="32"/>
  <c r="IO30" i="32"/>
  <c r="JN29" i="32"/>
  <c r="JM30" i="32"/>
  <c r="OJ18" i="31"/>
  <c r="EU17" i="31"/>
  <c r="HQ17" i="31" s="1"/>
  <c r="HS17" i="31" s="1"/>
  <c r="EU41" i="31"/>
  <c r="HQ41" i="31" s="1"/>
  <c r="OJ42" i="31"/>
  <c r="CA41" i="31"/>
  <c r="EW41" i="31" s="1"/>
  <c r="HS41" i="31" s="1"/>
  <c r="LP42" i="31"/>
  <c r="DW22" i="31"/>
  <c r="GS22" i="31" s="1"/>
  <c r="NL23" i="31"/>
  <c r="CY43" i="31"/>
  <c r="FU43" i="31" s="1"/>
  <c r="MN44" i="31"/>
  <c r="NC16" i="31"/>
  <c r="ND15" i="31"/>
  <c r="CY20" i="31"/>
  <c r="FU20" i="31" s="1"/>
  <c r="MN21" i="31"/>
  <c r="OA28" i="31"/>
  <c r="OB27" i="31"/>
  <c r="MG16" i="31"/>
  <c r="MH15" i="31"/>
  <c r="MG27" i="31"/>
  <c r="MF28" i="31"/>
  <c r="NC28" i="31"/>
  <c r="ND27" i="31"/>
  <c r="NL45" i="31"/>
  <c r="DW44" i="31"/>
  <c r="GS44" i="31" s="1"/>
  <c r="CA22" i="31"/>
  <c r="EW22" i="31" s="1"/>
  <c r="LP23" i="31"/>
  <c r="LI27" i="31"/>
  <c r="LH28" i="31"/>
  <c r="LH16" i="31"/>
  <c r="LI15" i="31"/>
  <c r="OB15" i="31"/>
  <c r="OA16" i="31"/>
  <c r="LP41" i="30"/>
  <c r="CA40" i="30"/>
  <c r="EW40" i="30" s="1"/>
  <c r="HS40" i="30" s="1"/>
  <c r="OI40" i="30"/>
  <c r="OJ41" i="30"/>
  <c r="LJ27" i="30"/>
  <c r="LK26" i="30"/>
  <c r="LH15" i="30"/>
  <c r="LI14" i="30"/>
  <c r="LP22" i="30"/>
  <c r="CA21" i="30"/>
  <c r="EW21" i="30" s="1"/>
  <c r="NC15" i="30"/>
  <c r="ND14" i="30"/>
  <c r="MG27" i="30"/>
  <c r="MH26" i="30"/>
  <c r="EU22" i="30"/>
  <c r="HQ22" i="30" s="1"/>
  <c r="OJ23" i="30"/>
  <c r="EU23" i="30" s="1"/>
  <c r="CY42" i="30"/>
  <c r="FU42" i="30" s="1"/>
  <c r="MN43" i="30"/>
  <c r="NK40" i="30" a="1"/>
  <c r="OC27" i="30"/>
  <c r="OD26" i="30"/>
  <c r="OB15" i="30"/>
  <c r="OC14" i="30"/>
  <c r="MN23" i="30"/>
  <c r="CY23" i="30" s="1"/>
  <c r="CY22" i="30"/>
  <c r="FU22" i="30" s="1"/>
  <c r="NL20" i="30"/>
  <c r="DW19" i="30"/>
  <c r="GS19" i="30" s="1"/>
  <c r="HS19" i="30" s="1"/>
  <c r="NF26" i="30"/>
  <c r="NE27" i="30"/>
  <c r="ME15" i="30"/>
  <c r="MF14" i="30"/>
  <c r="HW38" i="28"/>
  <c r="HX39" i="28"/>
  <c r="HX20" i="28"/>
  <c r="BC19" i="28"/>
  <c r="DA19" i="28" s="1"/>
  <c r="IN25" i="28"/>
  <c r="IO24" i="28"/>
  <c r="HQ25" i="28"/>
  <c r="HR24" i="28"/>
  <c r="IV44" i="28"/>
  <c r="CA43" i="28"/>
  <c r="DY43" i="28" s="1"/>
  <c r="IV18" i="28"/>
  <c r="CA17" i="28"/>
  <c r="DY17" i="28" s="1"/>
  <c r="EY17" i="28" s="1"/>
  <c r="JM24" i="28"/>
  <c r="JL25" i="28"/>
  <c r="JT42" i="28"/>
  <c r="CY41" i="28"/>
  <c r="EW41" i="28" s="1"/>
  <c r="JL13" i="28"/>
  <c r="JM12" i="28"/>
  <c r="CY17" i="28"/>
  <c r="EW17" i="28" s="1"/>
  <c r="JT18" i="28"/>
  <c r="LO39" i="29"/>
  <c r="LP40" i="29"/>
  <c r="EW22" i="29"/>
  <c r="D35" i="29"/>
  <c r="KV25" i="29" s="1"/>
  <c r="OD25" i="29"/>
  <c r="OC26" i="29"/>
  <c r="MF25" i="29"/>
  <c r="ME26" i="29"/>
  <c r="DW42" i="29"/>
  <c r="GS42" i="29" s="1"/>
  <c r="NL43" i="29"/>
  <c r="MN46" i="29"/>
  <c r="CY45" i="29"/>
  <c r="FU45" i="29" s="1"/>
  <c r="NL20" i="29"/>
  <c r="DW19" i="29"/>
  <c r="GS19" i="29" s="1"/>
  <c r="MG14" i="29"/>
  <c r="MH13" i="29"/>
  <c r="OD13" i="29"/>
  <c r="OC14" i="29"/>
  <c r="FU22" i="29"/>
  <c r="AB35" i="29"/>
  <c r="LT25" i="29" s="1"/>
  <c r="HS18" i="29"/>
  <c r="LG14" i="29"/>
  <c r="LH13" i="29"/>
  <c r="EU18" i="29"/>
  <c r="HQ18" i="29" s="1"/>
  <c r="OJ19" i="29"/>
  <c r="EU42" i="29"/>
  <c r="HQ42" i="29" s="1"/>
  <c r="OJ43" i="29"/>
  <c r="ND14" i="29"/>
  <c r="NE13" i="29"/>
  <c r="LG26" i="29"/>
  <c r="LH25" i="29"/>
  <c r="NE25" i="29"/>
  <c r="ND26" i="29"/>
  <c r="OB35" i="27"/>
  <c r="OA36" i="27"/>
  <c r="MF24" i="27"/>
  <c r="MG23" i="27"/>
  <c r="LG24" i="27"/>
  <c r="LH23" i="27"/>
  <c r="CA28" i="27"/>
  <c r="EW28" i="27" s="1"/>
  <c r="LP29" i="27"/>
  <c r="MD64" i="27"/>
  <c r="NC11" i="27"/>
  <c r="ND10" i="27"/>
  <c r="NC55" i="27"/>
  <c r="NC53" i="27"/>
  <c r="NC49" i="27"/>
  <c r="NC52" i="27"/>
  <c r="NC58" i="27"/>
  <c r="NC32" i="27"/>
  <c r="NC61" i="27"/>
  <c r="NC28" i="27"/>
  <c r="NC26" i="27"/>
  <c r="NC27" i="27"/>
  <c r="NC50" i="27"/>
  <c r="NC63" i="27"/>
  <c r="NC51" i="27"/>
  <c r="NC60" i="27"/>
  <c r="NC31" i="27"/>
  <c r="NC62" i="27"/>
  <c r="NC29" i="27"/>
  <c r="NC30" i="27"/>
  <c r="NC56" i="27"/>
  <c r="NC25" i="27"/>
  <c r="NC54" i="27"/>
  <c r="NC57" i="27"/>
  <c r="NC59" i="27"/>
  <c r="OI12" i="27" a="1"/>
  <c r="OI12" i="27" s="1"/>
  <c r="OJ12" i="27" s="1"/>
  <c r="OJ13" i="27" s="1"/>
  <c r="OB64" i="27"/>
  <c r="LG33" i="27"/>
  <c r="MN13" i="27"/>
  <c r="CY12" i="27"/>
  <c r="FU12" i="27" s="1"/>
  <c r="LH11" i="27"/>
  <c r="LI10" i="27"/>
  <c r="LH51" i="27"/>
  <c r="LH57" i="27"/>
  <c r="LH60" i="27"/>
  <c r="LH55" i="27"/>
  <c r="LH63" i="27"/>
  <c r="LH59" i="27"/>
  <c r="LH53" i="27"/>
  <c r="LH62" i="27"/>
  <c r="LH49" i="27"/>
  <c r="LH50" i="27"/>
  <c r="LH56" i="27"/>
  <c r="LH54" i="27"/>
  <c r="LH52" i="27"/>
  <c r="LH61" i="27"/>
  <c r="LH58" i="27"/>
  <c r="NL29" i="27"/>
  <c r="DW28" i="27"/>
  <c r="GS28" i="27" s="1"/>
  <c r="LG36" i="27"/>
  <c r="LH35" i="27"/>
  <c r="NE23" i="27"/>
  <c r="ND24" i="27"/>
  <c r="MF10" i="27"/>
  <c r="ME11" i="27"/>
  <c r="ME32" i="27"/>
  <c r="ME28" i="27"/>
  <c r="ME25" i="27"/>
  <c r="ME26" i="27"/>
  <c r="ME31" i="27"/>
  <c r="ME29" i="27"/>
  <c r="ME30" i="27"/>
  <c r="ME27" i="27"/>
  <c r="ME49" i="27"/>
  <c r="ME50" i="27"/>
  <c r="ME53" i="27"/>
  <c r="ME59" i="27"/>
  <c r="ME57" i="27"/>
  <c r="ME61" i="27"/>
  <c r="ME52" i="27"/>
  <c r="ME56" i="27"/>
  <c r="ME63" i="27"/>
  <c r="ME54" i="27"/>
  <c r="ME62" i="27"/>
  <c r="ME51" i="27"/>
  <c r="ME60" i="27"/>
  <c r="ME55" i="27"/>
  <c r="ME58" i="27"/>
  <c r="LG64" i="27"/>
  <c r="OD10" i="27"/>
  <c r="OC11" i="27"/>
  <c r="OC52" i="27"/>
  <c r="OC63" i="27"/>
  <c r="OC54" i="27"/>
  <c r="OC60" i="27"/>
  <c r="OC59" i="27"/>
  <c r="OC50" i="27"/>
  <c r="OC62" i="27"/>
  <c r="OC56" i="27"/>
  <c r="OC61" i="27"/>
  <c r="OC58" i="27"/>
  <c r="OC57" i="27"/>
  <c r="OC53" i="27"/>
  <c r="OC51" i="27"/>
  <c r="OC55" i="27"/>
  <c r="OC49" i="27"/>
  <c r="NL16" i="27"/>
  <c r="DW15" i="27"/>
  <c r="GS15" i="27" s="1"/>
  <c r="EU25" i="27"/>
  <c r="HQ25" i="27" s="1"/>
  <c r="OJ26" i="27"/>
  <c r="OC23" i="27"/>
  <c r="OB24" i="27"/>
  <c r="MG35" i="27"/>
  <c r="MF36" i="27"/>
  <c r="LP14" i="27"/>
  <c r="CA13" i="27"/>
  <c r="EW13" i="27" s="1"/>
  <c r="NF35" i="27"/>
  <c r="NE36" i="27"/>
  <c r="MD33" i="27"/>
  <c r="LO25" i="27" a="1"/>
  <c r="LO25" i="27" s="1"/>
  <c r="CY12" i="26"/>
  <c r="EW12" i="26" s="1"/>
  <c r="JT13" i="26"/>
  <c r="HO65" i="26"/>
  <c r="IM37" i="26"/>
  <c r="IN36" i="26"/>
  <c r="BC31" i="26"/>
  <c r="DA31" i="26" s="1"/>
  <c r="HX32" i="26"/>
  <c r="IM11" i="26"/>
  <c r="IN10" i="26"/>
  <c r="IM51" i="26"/>
  <c r="IM60" i="26"/>
  <c r="IM63" i="26"/>
  <c r="IM57" i="26"/>
  <c r="IM58" i="26"/>
  <c r="IM52" i="26"/>
  <c r="IM53" i="26"/>
  <c r="IM64" i="26"/>
  <c r="IM55" i="26"/>
  <c r="IM62" i="26"/>
  <c r="IM61" i="26"/>
  <c r="IM54" i="26"/>
  <c r="IM59" i="26"/>
  <c r="IM56" i="26"/>
  <c r="IM50" i="26"/>
  <c r="IM30" i="26"/>
  <c r="IM29" i="26"/>
  <c r="IM31" i="26"/>
  <c r="IM27" i="26"/>
  <c r="IM28" i="26"/>
  <c r="IM26" i="26"/>
  <c r="IM32" i="26"/>
  <c r="IM33" i="26"/>
  <c r="JL37" i="26"/>
  <c r="JM36" i="26"/>
  <c r="JK11" i="26"/>
  <c r="JL10" i="26"/>
  <c r="JK28" i="26"/>
  <c r="JK27" i="26"/>
  <c r="JK30" i="26"/>
  <c r="JK32" i="26"/>
  <c r="JK29" i="26"/>
  <c r="JK31" i="26"/>
  <c r="JK33" i="26"/>
  <c r="JK26" i="26"/>
  <c r="JK60" i="26"/>
  <c r="JK50" i="26"/>
  <c r="JK57" i="26"/>
  <c r="JK51" i="26"/>
  <c r="JK63" i="26"/>
  <c r="JK52" i="26"/>
  <c r="JK58" i="26"/>
  <c r="JK61" i="26"/>
  <c r="JK54" i="26"/>
  <c r="JK53" i="26"/>
  <c r="JK64" i="26"/>
  <c r="JK62" i="26"/>
  <c r="JK59" i="26"/>
  <c r="JK55" i="26"/>
  <c r="JK56" i="26"/>
  <c r="JL25" i="26"/>
  <c r="JM24" i="26"/>
  <c r="IV17" i="26"/>
  <c r="CA16" i="26"/>
  <c r="DY16" i="26" s="1"/>
  <c r="HQ36" i="26"/>
  <c r="HP37" i="26"/>
  <c r="HO34" i="26"/>
  <c r="HW26" i="26" s="1" a="1"/>
  <c r="HW26" i="26" s="1"/>
  <c r="IL65" i="26"/>
  <c r="HQ10" i="26"/>
  <c r="HP11" i="26"/>
  <c r="HP50" i="26"/>
  <c r="HP57" i="26"/>
  <c r="HP60" i="26"/>
  <c r="HP64" i="26"/>
  <c r="HP51" i="26"/>
  <c r="HP56" i="26"/>
  <c r="HP61" i="26"/>
  <c r="HP63" i="26"/>
  <c r="HP53" i="26"/>
  <c r="HP54" i="26"/>
  <c r="HP52" i="26"/>
  <c r="HP59" i="26"/>
  <c r="HP55" i="26"/>
  <c r="HP62" i="26"/>
  <c r="HP58" i="26"/>
  <c r="HQ24" i="26"/>
  <c r="HP25" i="26"/>
  <c r="HX13" i="26"/>
  <c r="BC12" i="26"/>
  <c r="DA12" i="26" s="1"/>
  <c r="EY12" i="26" s="1"/>
  <c r="IN24" i="26"/>
  <c r="IM25" i="26"/>
  <c r="IV30" i="26"/>
  <c r="CA29" i="26"/>
  <c r="DY29" i="26" s="1"/>
  <c r="JT26" i="32" l="1"/>
  <c r="CY26" i="32" s="1"/>
  <c r="CY25" i="32"/>
  <c r="EW25" i="32" s="1"/>
  <c r="JN30" i="32"/>
  <c r="JO29" i="32"/>
  <c r="IV47" i="32"/>
  <c r="CA46" i="32"/>
  <c r="DY46" i="32" s="1"/>
  <c r="IQ29" i="32"/>
  <c r="IP30" i="32"/>
  <c r="HR17" i="32"/>
  <c r="HQ18" i="32"/>
  <c r="IN18" i="32"/>
  <c r="IO17" i="32"/>
  <c r="JO17" i="32"/>
  <c r="JN18" i="32"/>
  <c r="CY44" i="32"/>
  <c r="EW44" i="32" s="1"/>
  <c r="JT45" i="32"/>
  <c r="CA22" i="32"/>
  <c r="DY22" i="32" s="1"/>
  <c r="EY22" i="32" s="1"/>
  <c r="IV23" i="32"/>
  <c r="BC44" i="32"/>
  <c r="DA44" i="32" s="1"/>
  <c r="EY44" i="32" s="1"/>
  <c r="HX45" i="32"/>
  <c r="HX26" i="32"/>
  <c r="BC26" i="32" s="1"/>
  <c r="BC25" i="32"/>
  <c r="DA25" i="32" s="1"/>
  <c r="HP30" i="32"/>
  <c r="HQ29" i="32"/>
  <c r="OB16" i="31"/>
  <c r="OC15" i="31"/>
  <c r="LI16" i="31"/>
  <c r="LJ15" i="31"/>
  <c r="OB28" i="31"/>
  <c r="OC27" i="31"/>
  <c r="NL24" i="31"/>
  <c r="DW24" i="31" s="1"/>
  <c r="DW23" i="31"/>
  <c r="GS23" i="31" s="1"/>
  <c r="NL46" i="31"/>
  <c r="DW45" i="31"/>
  <c r="GS45" i="31" s="1"/>
  <c r="ND28" i="31"/>
  <c r="NE27" i="31"/>
  <c r="LP43" i="31"/>
  <c r="CA42" i="31"/>
  <c r="EW42" i="31" s="1"/>
  <c r="LI28" i="31"/>
  <c r="LJ27" i="31"/>
  <c r="ND16" i="31"/>
  <c r="NE15" i="31"/>
  <c r="EU42" i="31"/>
  <c r="HQ42" i="31" s="1"/>
  <c r="OJ43" i="31"/>
  <c r="MN22" i="31"/>
  <c r="CY21" i="31"/>
  <c r="FU21" i="31" s="1"/>
  <c r="CA23" i="31"/>
  <c r="EW23" i="31" s="1"/>
  <c r="LP24" i="31"/>
  <c r="CA24" i="31" s="1"/>
  <c r="MH27" i="31"/>
  <c r="MG28" i="31"/>
  <c r="MH16" i="31"/>
  <c r="MI15" i="31"/>
  <c r="MN45" i="31"/>
  <c r="CY44" i="31"/>
  <c r="FU44" i="31" s="1"/>
  <c r="EU18" i="31"/>
  <c r="HQ18" i="31" s="1"/>
  <c r="HS18" i="31" s="1"/>
  <c r="OJ19" i="31"/>
  <c r="FU23" i="30"/>
  <c r="AB36" i="30"/>
  <c r="LT26" i="30" s="1"/>
  <c r="BX36" i="30"/>
  <c r="NP26" i="30" s="1"/>
  <c r="HQ23" i="30"/>
  <c r="LP42" i="30"/>
  <c r="CA41" i="30"/>
  <c r="EW41" i="30" s="1"/>
  <c r="MF15" i="30"/>
  <c r="MG14" i="30"/>
  <c r="OD14" i="30"/>
  <c r="OC15" i="30"/>
  <c r="LJ14" i="30"/>
  <c r="LI15" i="30"/>
  <c r="NL21" i="30"/>
  <c r="DW20" i="30"/>
  <c r="GS20" i="30" s="1"/>
  <c r="HS20" i="30" s="1"/>
  <c r="OE26" i="30"/>
  <c r="OD27" i="30"/>
  <c r="MI26" i="30"/>
  <c r="MH27" i="30"/>
  <c r="LL26" i="30"/>
  <c r="LK27" i="30"/>
  <c r="NF27" i="30"/>
  <c r="NG26" i="30"/>
  <c r="NK40" i="30"/>
  <c r="NL41" i="30"/>
  <c r="ND15" i="30"/>
  <c r="NE14" i="30"/>
  <c r="EU41" i="30"/>
  <c r="HQ41" i="30" s="1"/>
  <c r="OJ42" i="30"/>
  <c r="MN44" i="30"/>
  <c r="CY43" i="30"/>
  <c r="FU43" i="30" s="1"/>
  <c r="CA22" i="30"/>
  <c r="EW22" i="30" s="1"/>
  <c r="LP23" i="30"/>
  <c r="CA23" i="30" s="1"/>
  <c r="CY42" i="28"/>
  <c r="EW42" i="28" s="1"/>
  <c r="JT43" i="28"/>
  <c r="HS24" i="28"/>
  <c r="HR25" i="28"/>
  <c r="IO25" i="28"/>
  <c r="IP24" i="28"/>
  <c r="JM25" i="28"/>
  <c r="JN24" i="28"/>
  <c r="JT19" i="28"/>
  <c r="CY18" i="28"/>
  <c r="EW18" i="28" s="1"/>
  <c r="IV19" i="28"/>
  <c r="CA18" i="28"/>
  <c r="DY18" i="28" s="1"/>
  <c r="EY18" i="28" s="1"/>
  <c r="HX21" i="28"/>
  <c r="BC21" i="28" s="1"/>
  <c r="BC20" i="28"/>
  <c r="DA20" i="28" s="1"/>
  <c r="JN12" i="28"/>
  <c r="JM13" i="28"/>
  <c r="BC39" i="28"/>
  <c r="DA39" i="28" s="1"/>
  <c r="EY39" i="28" s="1"/>
  <c r="HX40" i="28"/>
  <c r="IV45" i="28"/>
  <c r="CA44" i="28"/>
  <c r="DY44" i="28" s="1"/>
  <c r="OJ44" i="29"/>
  <c r="EU43" i="29"/>
  <c r="HQ43" i="29" s="1"/>
  <c r="LH26" i="29"/>
  <c r="LI25" i="29"/>
  <c r="MI13" i="29"/>
  <c r="MH14" i="29"/>
  <c r="NF13" i="29"/>
  <c r="NE14" i="29"/>
  <c r="LS32" i="29"/>
  <c r="LS28" i="29"/>
  <c r="LS31" i="29"/>
  <c r="LS30" i="29"/>
  <c r="LS27" i="29"/>
  <c r="LS33" i="29"/>
  <c r="LS29" i="29"/>
  <c r="LH14" i="29"/>
  <c r="LI13" i="29"/>
  <c r="MF26" i="29"/>
  <c r="MG25" i="29"/>
  <c r="NL21" i="29"/>
  <c r="DW20" i="29"/>
  <c r="GS20" i="29" s="1"/>
  <c r="OD26" i="29"/>
  <c r="OE25" i="29"/>
  <c r="MN47" i="29"/>
  <c r="CY46" i="29"/>
  <c r="FU46" i="29" s="1"/>
  <c r="KU31" i="29"/>
  <c r="KU30" i="29"/>
  <c r="KU33" i="29"/>
  <c r="KU29" i="29"/>
  <c r="KU27" i="29"/>
  <c r="KU28" i="29"/>
  <c r="KU32" i="29"/>
  <c r="EU19" i="29"/>
  <c r="HQ19" i="29" s="1"/>
  <c r="HS19" i="29" s="1"/>
  <c r="OJ20" i="29"/>
  <c r="NL44" i="29"/>
  <c r="DW43" i="29"/>
  <c r="GS43" i="29" s="1"/>
  <c r="CA40" i="29"/>
  <c r="EW40" i="29" s="1"/>
  <c r="HS40" i="29" s="1"/>
  <c r="LP41" i="29"/>
  <c r="NF25" i="29"/>
  <c r="NE26" i="29"/>
  <c r="OE13" i="29"/>
  <c r="OD14" i="29"/>
  <c r="OC35" i="27"/>
  <c r="OB36" i="27"/>
  <c r="EU12" i="27"/>
  <c r="HQ12" i="27" s="1"/>
  <c r="HS12" i="27" s="1"/>
  <c r="NC33" i="27"/>
  <c r="NK25" i="27" s="1" a="1"/>
  <c r="NK25" i="27" s="1"/>
  <c r="LP30" i="27"/>
  <c r="CA29" i="27"/>
  <c r="EW29" i="27" s="1"/>
  <c r="LH24" i="27"/>
  <c r="LI23" i="27"/>
  <c r="NC64" i="27"/>
  <c r="ND58" i="27"/>
  <c r="ND53" i="27"/>
  <c r="ND57" i="27"/>
  <c r="ND51" i="27"/>
  <c r="ND60" i="27"/>
  <c r="ND54" i="27"/>
  <c r="ND55" i="27"/>
  <c r="NE10" i="27"/>
  <c r="ND56" i="27"/>
  <c r="ND49" i="27"/>
  <c r="ND62" i="27"/>
  <c r="ND61" i="27"/>
  <c r="ND52" i="27"/>
  <c r="ND50" i="27"/>
  <c r="ND63" i="27"/>
  <c r="ND11" i="27"/>
  <c r="ND59" i="27"/>
  <c r="MH23" i="27"/>
  <c r="MG24" i="27"/>
  <c r="NF23" i="27"/>
  <c r="NE24" i="27"/>
  <c r="MH35" i="27"/>
  <c r="MG36" i="27"/>
  <c r="LH36" i="27"/>
  <c r="LI35" i="27"/>
  <c r="ME33" i="27"/>
  <c r="MM25" i="27" s="1" a="1"/>
  <c r="MM25" i="27" s="1"/>
  <c r="MN25" i="27" s="1"/>
  <c r="CY13" i="27"/>
  <c r="FU13" i="27" s="1"/>
  <c r="MN14" i="27"/>
  <c r="OD23" i="27"/>
  <c r="OC24" i="27"/>
  <c r="NL17" i="27"/>
  <c r="DW17" i="27" s="1"/>
  <c r="GS17" i="27" s="1"/>
  <c r="DW16" i="27"/>
  <c r="GS16" i="27" s="1"/>
  <c r="LH64" i="27"/>
  <c r="NF36" i="27"/>
  <c r="NG35" i="27"/>
  <c r="OC64" i="27"/>
  <c r="OD11" i="27"/>
  <c r="OE10" i="27"/>
  <c r="OD63" i="27"/>
  <c r="OD60" i="27"/>
  <c r="OD53" i="27"/>
  <c r="OD59" i="27"/>
  <c r="OD62" i="27"/>
  <c r="OD57" i="27"/>
  <c r="OD50" i="27"/>
  <c r="OD55" i="27"/>
  <c r="OD49" i="27"/>
  <c r="OD56" i="27"/>
  <c r="OD61" i="27"/>
  <c r="OD58" i="27"/>
  <c r="OD51" i="27"/>
  <c r="OD52" i="27"/>
  <c r="OD54" i="27"/>
  <c r="ME64" i="27"/>
  <c r="NL30" i="27"/>
  <c r="DW29" i="27"/>
  <c r="GS29" i="27" s="1"/>
  <c r="LI11" i="27"/>
  <c r="LJ10" i="27"/>
  <c r="LI51" i="27"/>
  <c r="LI62" i="27"/>
  <c r="LI49" i="27"/>
  <c r="LI63" i="27"/>
  <c r="LI50" i="27"/>
  <c r="LI54" i="27"/>
  <c r="LI59" i="27"/>
  <c r="LI58" i="27"/>
  <c r="LI53" i="27"/>
  <c r="LI56" i="27"/>
  <c r="LI52" i="27"/>
  <c r="LI61" i="27"/>
  <c r="LI55" i="27"/>
  <c r="LI57" i="27"/>
  <c r="LI60" i="27"/>
  <c r="LP15" i="27"/>
  <c r="CA14" i="27"/>
  <c r="EW14" i="27" s="1"/>
  <c r="EU26" i="27"/>
  <c r="HQ26" i="27" s="1"/>
  <c r="OJ27" i="27"/>
  <c r="MG10" i="27"/>
  <c r="MF11" i="27"/>
  <c r="MF63" i="27"/>
  <c r="MF59" i="27"/>
  <c r="MF62" i="27"/>
  <c r="MF51" i="27"/>
  <c r="MF58" i="27"/>
  <c r="MF52" i="27"/>
  <c r="MF60" i="27"/>
  <c r="MF54" i="27"/>
  <c r="MF55" i="27"/>
  <c r="MF53" i="27"/>
  <c r="MF61" i="27"/>
  <c r="MF49" i="27"/>
  <c r="MF57" i="27"/>
  <c r="MF50" i="27"/>
  <c r="MF56" i="27"/>
  <c r="OJ14" i="27"/>
  <c r="EU13" i="27"/>
  <c r="HQ13" i="27" s="1"/>
  <c r="HS13" i="27" s="1"/>
  <c r="IO36" i="26"/>
  <c r="IN37" i="26"/>
  <c r="HR10" i="26"/>
  <c r="HQ11" i="26"/>
  <c r="HQ50" i="26"/>
  <c r="HQ57" i="26"/>
  <c r="HQ56" i="26"/>
  <c r="HQ61" i="26"/>
  <c r="HQ62" i="26"/>
  <c r="HQ51" i="26"/>
  <c r="HQ53" i="26"/>
  <c r="HQ54" i="26"/>
  <c r="HQ52" i="26"/>
  <c r="HQ64" i="26"/>
  <c r="HQ58" i="26"/>
  <c r="HQ63" i="26"/>
  <c r="HQ55" i="26"/>
  <c r="HQ59" i="26"/>
  <c r="HQ60" i="26"/>
  <c r="JM25" i="26"/>
  <c r="JN24" i="26"/>
  <c r="IO24" i="26"/>
  <c r="IN25" i="26"/>
  <c r="JK34" i="26"/>
  <c r="JS26" i="26" s="1" a="1"/>
  <c r="JS26" i="26" s="1"/>
  <c r="JT26" i="26" s="1"/>
  <c r="JL11" i="26"/>
  <c r="JM10" i="26"/>
  <c r="JL63" i="26"/>
  <c r="JL62" i="26"/>
  <c r="JL57" i="26"/>
  <c r="JL52" i="26"/>
  <c r="JL55" i="26"/>
  <c r="JL50" i="26"/>
  <c r="JL65" i="26" s="1"/>
  <c r="JL59" i="26"/>
  <c r="JL61" i="26"/>
  <c r="JL54" i="26"/>
  <c r="JL51" i="26"/>
  <c r="JL53" i="26"/>
  <c r="JL56" i="26"/>
  <c r="JL58" i="26"/>
  <c r="JL60" i="26"/>
  <c r="JL64" i="26"/>
  <c r="JK65" i="26"/>
  <c r="IV18" i="26"/>
  <c r="CA18" i="26" s="1"/>
  <c r="DY18" i="26" s="1"/>
  <c r="CA17" i="26"/>
  <c r="DY17" i="26" s="1"/>
  <c r="JM37" i="26"/>
  <c r="JN36" i="26"/>
  <c r="JT14" i="26"/>
  <c r="CY13" i="26"/>
  <c r="EW13" i="26" s="1"/>
  <c r="BC13" i="26"/>
  <c r="DA13" i="26" s="1"/>
  <c r="HX14" i="26"/>
  <c r="IN11" i="26"/>
  <c r="IO10" i="26"/>
  <c r="IN51" i="26"/>
  <c r="IN53" i="26"/>
  <c r="IN55" i="26"/>
  <c r="IN57" i="26"/>
  <c r="IN62" i="26"/>
  <c r="IN60" i="26"/>
  <c r="IN61" i="26"/>
  <c r="IN59" i="26"/>
  <c r="IN56" i="26"/>
  <c r="IN64" i="26"/>
  <c r="IN50" i="26"/>
  <c r="IN65" i="26" s="1"/>
  <c r="IN63" i="26"/>
  <c r="IN54" i="26"/>
  <c r="IN58" i="26"/>
  <c r="IN52" i="26"/>
  <c r="HR24" i="26"/>
  <c r="HQ25" i="26"/>
  <c r="IV31" i="26"/>
  <c r="CA30" i="26"/>
  <c r="DY30" i="26" s="1"/>
  <c r="IM34" i="26"/>
  <c r="IU26" i="26" s="1" a="1"/>
  <c r="IU26" i="26" s="1"/>
  <c r="HP65" i="26"/>
  <c r="HQ37" i="26"/>
  <c r="HR36" i="26"/>
  <c r="IM65" i="26"/>
  <c r="BC32" i="26"/>
  <c r="DA32" i="26" s="1"/>
  <c r="HX33" i="26"/>
  <c r="BC33" i="26" s="1"/>
  <c r="JT46" i="32" l="1"/>
  <c r="CY45" i="32"/>
  <c r="EW45" i="32" s="1"/>
  <c r="IQ30" i="32"/>
  <c r="IR29" i="32"/>
  <c r="DA26" i="32"/>
  <c r="D39" i="32"/>
  <c r="HD29" i="32" s="1"/>
  <c r="IV24" i="32"/>
  <c r="CA23" i="32"/>
  <c r="DY23" i="32" s="1"/>
  <c r="EY23" i="32" s="1"/>
  <c r="HX46" i="32"/>
  <c r="BC45" i="32"/>
  <c r="DA45" i="32" s="1"/>
  <c r="EY45" i="32" s="1"/>
  <c r="JP17" i="32"/>
  <c r="JO18" i="32"/>
  <c r="CA47" i="32"/>
  <c r="DY47" i="32" s="1"/>
  <c r="IV48" i="32"/>
  <c r="IO18" i="32"/>
  <c r="IP17" i="32"/>
  <c r="JO30" i="32"/>
  <c r="JP29" i="32"/>
  <c r="HQ30" i="32"/>
  <c r="HR29" i="32"/>
  <c r="HR18" i="32"/>
  <c r="HS17" i="32"/>
  <c r="AZ39" i="32"/>
  <c r="IZ29" i="32" s="1"/>
  <c r="EW26" i="32"/>
  <c r="NL47" i="31"/>
  <c r="DW46" i="31"/>
  <c r="GS46" i="31" s="1"/>
  <c r="EW24" i="31"/>
  <c r="D37" i="31"/>
  <c r="KV27" i="31" s="1"/>
  <c r="LK27" i="31"/>
  <c r="LJ28" i="31"/>
  <c r="MN46" i="31"/>
  <c r="CY45" i="31"/>
  <c r="FU45" i="31" s="1"/>
  <c r="HS42" i="31"/>
  <c r="GS24" i="31"/>
  <c r="AZ37" i="31"/>
  <c r="MR27" i="31" s="1"/>
  <c r="MI16" i="31"/>
  <c r="MJ15" i="31"/>
  <c r="CY22" i="31"/>
  <c r="FU22" i="31" s="1"/>
  <c r="MN23" i="31"/>
  <c r="LP44" i="31"/>
  <c r="CA43" i="31"/>
  <c r="EW43" i="31" s="1"/>
  <c r="HS43" i="31" s="1"/>
  <c r="OC28" i="31"/>
  <c r="OD27" i="31"/>
  <c r="OJ44" i="31"/>
  <c r="EU43" i="31"/>
  <c r="HQ43" i="31" s="1"/>
  <c r="NE28" i="31"/>
  <c r="NF27" i="31"/>
  <c r="LJ16" i="31"/>
  <c r="LK15" i="31"/>
  <c r="NE16" i="31"/>
  <c r="NF15" i="31"/>
  <c r="EU19" i="31"/>
  <c r="HQ19" i="31" s="1"/>
  <c r="HS19" i="31" s="1"/>
  <c r="OJ20" i="31"/>
  <c r="MH28" i="31"/>
  <c r="MI27" i="31"/>
  <c r="OC16" i="31"/>
  <c r="OD15" i="31"/>
  <c r="NL42" i="30"/>
  <c r="DW41" i="30"/>
  <c r="GS41" i="30" s="1"/>
  <c r="MG15" i="30"/>
  <c r="MH14" i="30"/>
  <c r="OE27" i="30"/>
  <c r="OF26" i="30"/>
  <c r="LJ15" i="30"/>
  <c r="LK14" i="30"/>
  <c r="LL27" i="30"/>
  <c r="LM26" i="30"/>
  <c r="HS41" i="30"/>
  <c r="MN45" i="30"/>
  <c r="CY44" i="30"/>
  <c r="FU44" i="30" s="1"/>
  <c r="NL22" i="30"/>
  <c r="DW21" i="30"/>
  <c r="GS21" i="30" s="1"/>
  <c r="HS21" i="30" s="1"/>
  <c r="LP43" i="30"/>
  <c r="CA42" i="30"/>
  <c r="EW42" i="30" s="1"/>
  <c r="LS28" i="30"/>
  <c r="LS33" i="30"/>
  <c r="LS29" i="30"/>
  <c r="LS34" i="30"/>
  <c r="LS31" i="30"/>
  <c r="LS32" i="30"/>
  <c r="LS30" i="30"/>
  <c r="EW23" i="30"/>
  <c r="D36" i="30"/>
  <c r="KV26" i="30" s="1"/>
  <c r="MJ26" i="30"/>
  <c r="MI27" i="30"/>
  <c r="OE14" i="30"/>
  <c r="OD15" i="30"/>
  <c r="NG27" i="30"/>
  <c r="NH26" i="30"/>
  <c r="EU42" i="30"/>
  <c r="HQ42" i="30" s="1"/>
  <c r="OJ43" i="30"/>
  <c r="NO34" i="30"/>
  <c r="NO33" i="30"/>
  <c r="NO28" i="30"/>
  <c r="NO31" i="30"/>
  <c r="NO32" i="30"/>
  <c r="NO30" i="30"/>
  <c r="OJ28" i="30"/>
  <c r="NO29" i="30"/>
  <c r="NE15" i="30"/>
  <c r="NF14" i="30"/>
  <c r="JO12" i="28"/>
  <c r="JN13" i="28"/>
  <c r="CY19" i="28"/>
  <c r="EW19" i="28" s="1"/>
  <c r="JT20" i="28"/>
  <c r="JN25" i="28"/>
  <c r="JO24" i="28"/>
  <c r="DA21" i="28"/>
  <c r="D34" i="28"/>
  <c r="HD24" i="28" s="1"/>
  <c r="IP25" i="28"/>
  <c r="IQ24" i="28"/>
  <c r="IV46" i="28"/>
  <c r="CA45" i="28"/>
  <c r="DY45" i="28" s="1"/>
  <c r="IV20" i="28"/>
  <c r="CA19" i="28"/>
  <c r="DY19" i="28" s="1"/>
  <c r="EY19" i="28" s="1"/>
  <c r="BC40" i="28"/>
  <c r="DA40" i="28" s="1"/>
  <c r="EY40" i="28" s="1"/>
  <c r="HX41" i="28"/>
  <c r="HT24" i="28"/>
  <c r="HS25" i="28"/>
  <c r="JT44" i="28"/>
  <c r="CY43" i="28"/>
  <c r="EW43" i="28" s="1"/>
  <c r="KV30" i="29"/>
  <c r="KX30" i="29" s="1"/>
  <c r="KY30" i="29"/>
  <c r="OF13" i="29"/>
  <c r="OE14" i="29"/>
  <c r="NL22" i="29"/>
  <c r="DW22" i="29" s="1"/>
  <c r="DW21" i="29"/>
  <c r="GS21" i="29" s="1"/>
  <c r="NG13" i="29"/>
  <c r="NF14" i="29"/>
  <c r="KY32" i="29"/>
  <c r="KV32" i="29"/>
  <c r="KX32" i="29" s="1"/>
  <c r="KY31" i="29"/>
  <c r="KV31" i="29"/>
  <c r="KX31" i="29" s="1"/>
  <c r="MG26" i="29"/>
  <c r="MH25" i="29"/>
  <c r="HS20" i="29"/>
  <c r="LW27" i="29"/>
  <c r="LW34" i="29" s="1"/>
  <c r="MM27" i="29" s="1" a="1"/>
  <c r="MM27" i="29" s="1"/>
  <c r="MN27" i="29" s="1"/>
  <c r="LT27" i="29"/>
  <c r="LV27" i="29" s="1"/>
  <c r="LW30" i="29"/>
  <c r="LT30" i="29"/>
  <c r="LV30" i="29" s="1"/>
  <c r="NF26" i="29"/>
  <c r="NG25" i="29"/>
  <c r="LT31" i="29"/>
  <c r="LV31" i="29" s="1"/>
  <c r="LW31" i="29"/>
  <c r="MJ13" i="29"/>
  <c r="MI14" i="29"/>
  <c r="OJ21" i="29"/>
  <c r="EU20" i="29"/>
  <c r="HQ20" i="29" s="1"/>
  <c r="LP42" i="29"/>
  <c r="CA41" i="29"/>
  <c r="EW41" i="29" s="1"/>
  <c r="HS41" i="29" s="1"/>
  <c r="KY27" i="29"/>
  <c r="KY34" i="29" s="1"/>
  <c r="LO27" i="29" s="1" a="1"/>
  <c r="LO27" i="29" s="1"/>
  <c r="LP27" i="29" s="1"/>
  <c r="KV27" i="29"/>
  <c r="KX27" i="29" s="1"/>
  <c r="CY47" i="29"/>
  <c r="FU47" i="29" s="1"/>
  <c r="MN48" i="29"/>
  <c r="LW28" i="29"/>
  <c r="LT28" i="29"/>
  <c r="LV28" i="29" s="1"/>
  <c r="KY28" i="29"/>
  <c r="KV28" i="29"/>
  <c r="KX28" i="29" s="1"/>
  <c r="LI14" i="29"/>
  <c r="LJ13" i="29"/>
  <c r="LI26" i="29"/>
  <c r="LJ25" i="29"/>
  <c r="KY29" i="29"/>
  <c r="KV29" i="29"/>
  <c r="KX29" i="29" s="1"/>
  <c r="OE26" i="29"/>
  <c r="OF25" i="29"/>
  <c r="LW29" i="29"/>
  <c r="LT29" i="29"/>
  <c r="LV29" i="29" s="1"/>
  <c r="LW32" i="29"/>
  <c r="LT32" i="29"/>
  <c r="LV32" i="29" s="1"/>
  <c r="NL45" i="29"/>
  <c r="DW44" i="29"/>
  <c r="GS44" i="29" s="1"/>
  <c r="KY33" i="29"/>
  <c r="KV33" i="29"/>
  <c r="KX33" i="29" s="1"/>
  <c r="LW33" i="29"/>
  <c r="LT33" i="29"/>
  <c r="LV33" i="29" s="1"/>
  <c r="OJ45" i="29"/>
  <c r="EU44" i="29"/>
  <c r="HQ44" i="29" s="1"/>
  <c r="LI64" i="27"/>
  <c r="OD35" i="27"/>
  <c r="OC36" i="27"/>
  <c r="NE58" i="27"/>
  <c r="NE60" i="27"/>
  <c r="NE49" i="27"/>
  <c r="NE62" i="27"/>
  <c r="NE63" i="27"/>
  <c r="NE59" i="27"/>
  <c r="NE54" i="27"/>
  <c r="NE57" i="27"/>
  <c r="NE53" i="27"/>
  <c r="NE11" i="27"/>
  <c r="NE51" i="27"/>
  <c r="NE56" i="27"/>
  <c r="NF10" i="27"/>
  <c r="NE55" i="27"/>
  <c r="NE50" i="27"/>
  <c r="NE52" i="27"/>
  <c r="NE61" i="27"/>
  <c r="LJ23" i="27"/>
  <c r="LI24" i="27"/>
  <c r="CA30" i="27"/>
  <c r="EW30" i="27" s="1"/>
  <c r="LP31" i="27"/>
  <c r="MH24" i="27"/>
  <c r="MI23" i="27"/>
  <c r="ND64" i="27"/>
  <c r="LJ11" i="27"/>
  <c r="LK10" i="27"/>
  <c r="LJ51" i="27"/>
  <c r="LJ58" i="27"/>
  <c r="LJ59" i="27"/>
  <c r="LJ56" i="27"/>
  <c r="LJ52" i="27"/>
  <c r="LJ61" i="27"/>
  <c r="LJ57" i="27"/>
  <c r="LJ54" i="27"/>
  <c r="LJ60" i="27"/>
  <c r="LJ63" i="27"/>
  <c r="LJ49" i="27"/>
  <c r="LJ55" i="27"/>
  <c r="LJ53" i="27"/>
  <c r="LJ50" i="27"/>
  <c r="LJ62" i="27"/>
  <c r="NG36" i="27"/>
  <c r="NH35" i="27"/>
  <c r="OE23" i="27"/>
  <c r="OD24" i="27"/>
  <c r="OJ28" i="27"/>
  <c r="EU27" i="27"/>
  <c r="HQ27" i="27" s="1"/>
  <c r="CY14" i="27"/>
  <c r="FU14" i="27" s="1"/>
  <c r="MN15" i="27"/>
  <c r="MI35" i="27"/>
  <c r="MH36" i="27"/>
  <c r="MG11" i="27"/>
  <c r="MH10" i="27"/>
  <c r="MG62" i="27"/>
  <c r="MG53" i="27"/>
  <c r="MG60" i="27"/>
  <c r="MG54" i="27"/>
  <c r="MG58" i="27"/>
  <c r="MG55" i="27"/>
  <c r="MG52" i="27"/>
  <c r="MG49" i="27"/>
  <c r="MG61" i="27"/>
  <c r="MG57" i="27"/>
  <c r="MG50" i="27"/>
  <c r="MG59" i="27"/>
  <c r="MG56" i="27"/>
  <c r="MG51" i="27"/>
  <c r="MG63" i="27"/>
  <c r="NL31" i="27"/>
  <c r="DW30" i="27"/>
  <c r="GS30" i="27" s="1"/>
  <c r="OD64" i="27"/>
  <c r="CA15" i="27"/>
  <c r="EW15" i="27" s="1"/>
  <c r="LP16" i="27"/>
  <c r="LJ35" i="27"/>
  <c r="LI36" i="27"/>
  <c r="EU14" i="27"/>
  <c r="HQ14" i="27" s="1"/>
  <c r="OJ15" i="27"/>
  <c r="MF64" i="27"/>
  <c r="OE11" i="27"/>
  <c r="OF10" i="27"/>
  <c r="OE62" i="27"/>
  <c r="OE56" i="27"/>
  <c r="OE61" i="27"/>
  <c r="OE54" i="27"/>
  <c r="OE49" i="27"/>
  <c r="OE59" i="27"/>
  <c r="OE53" i="27"/>
  <c r="OE51" i="27"/>
  <c r="OE52" i="27"/>
  <c r="OE55" i="27"/>
  <c r="OE50" i="27"/>
  <c r="OE57" i="27"/>
  <c r="OE58" i="27"/>
  <c r="OE63" i="27"/>
  <c r="OE60" i="27"/>
  <c r="MN26" i="27"/>
  <c r="CY25" i="27"/>
  <c r="FU25" i="27" s="1"/>
  <c r="HS25" i="27" s="1"/>
  <c r="NG23" i="27"/>
  <c r="NF24" i="27"/>
  <c r="JO36" i="26"/>
  <c r="JN37" i="26"/>
  <c r="IO25" i="26"/>
  <c r="IP24" i="26"/>
  <c r="CY26" i="26"/>
  <c r="EW26" i="26" s="1"/>
  <c r="EY26" i="26" s="1"/>
  <c r="JT27" i="26"/>
  <c r="JT15" i="26"/>
  <c r="CY14" i="26"/>
  <c r="EW14" i="26" s="1"/>
  <c r="HR25" i="26"/>
  <c r="HS24" i="26"/>
  <c r="IO11" i="26"/>
  <c r="IP10" i="26"/>
  <c r="IO51" i="26"/>
  <c r="IO57" i="26"/>
  <c r="IO62" i="26"/>
  <c r="IO63" i="26"/>
  <c r="IO58" i="26"/>
  <c r="IO56" i="26"/>
  <c r="IO61" i="26"/>
  <c r="IO52" i="26"/>
  <c r="IO60" i="26"/>
  <c r="IO59" i="26"/>
  <c r="IO64" i="26"/>
  <c r="IO54" i="26"/>
  <c r="IO53" i="26"/>
  <c r="IO50" i="26"/>
  <c r="IO55" i="26"/>
  <c r="JN25" i="26"/>
  <c r="JO24" i="26"/>
  <c r="HQ65" i="26"/>
  <c r="BC14" i="26"/>
  <c r="DA14" i="26" s="1"/>
  <c r="EY14" i="26" s="1"/>
  <c r="HX15" i="26"/>
  <c r="HS10" i="26"/>
  <c r="HR11" i="26"/>
  <c r="HR50" i="26"/>
  <c r="HR63" i="26"/>
  <c r="HR55" i="26"/>
  <c r="HR60" i="26"/>
  <c r="HR64" i="26"/>
  <c r="HR51" i="26"/>
  <c r="HR53" i="26"/>
  <c r="HR54" i="26"/>
  <c r="HR52" i="26"/>
  <c r="HR58" i="26"/>
  <c r="HR62" i="26"/>
  <c r="HR57" i="26"/>
  <c r="HR59" i="26"/>
  <c r="HR56" i="26"/>
  <c r="HR61" i="26"/>
  <c r="D46" i="26"/>
  <c r="HD36" i="26" s="1"/>
  <c r="DA33" i="26"/>
  <c r="EY13" i="26"/>
  <c r="JM11" i="26"/>
  <c r="JN10" i="26"/>
  <c r="JM59" i="26"/>
  <c r="JM50" i="26"/>
  <c r="JM61" i="26"/>
  <c r="JM64" i="26"/>
  <c r="JM56" i="26"/>
  <c r="JM53" i="26"/>
  <c r="JM52" i="26"/>
  <c r="JM55" i="26"/>
  <c r="JM51" i="26"/>
  <c r="JM58" i="26"/>
  <c r="JM54" i="26"/>
  <c r="JM63" i="26"/>
  <c r="JM62" i="26"/>
  <c r="JM57" i="26"/>
  <c r="JM60" i="26"/>
  <c r="IV32" i="26"/>
  <c r="CA31" i="26"/>
  <c r="DY31" i="26" s="1"/>
  <c r="HR37" i="26"/>
  <c r="HS36" i="26"/>
  <c r="IO37" i="26"/>
  <c r="IP36" i="26"/>
  <c r="IY35" i="32" l="1"/>
  <c r="IY34" i="32"/>
  <c r="IY32" i="32"/>
  <c r="IY31" i="32"/>
  <c r="IY36" i="32"/>
  <c r="IY37" i="32"/>
  <c r="IY33" i="32"/>
  <c r="IV25" i="32"/>
  <c r="CA24" i="32"/>
  <c r="DY24" i="32" s="1"/>
  <c r="EY24" i="32" s="1"/>
  <c r="HS18" i="32"/>
  <c r="HT17" i="32"/>
  <c r="CA48" i="32"/>
  <c r="DY48" i="32" s="1"/>
  <c r="IV49" i="32"/>
  <c r="HC37" i="32"/>
  <c r="HC33" i="32"/>
  <c r="HC36" i="32"/>
  <c r="HC32" i="32"/>
  <c r="HC31" i="32"/>
  <c r="HC34" i="32"/>
  <c r="HC35" i="32"/>
  <c r="HS29" i="32"/>
  <c r="HR30" i="32"/>
  <c r="IR30" i="32"/>
  <c r="IS29" i="32"/>
  <c r="JP18" i="32"/>
  <c r="JQ17" i="32"/>
  <c r="JP30" i="32"/>
  <c r="JQ29" i="32"/>
  <c r="HX47" i="32"/>
  <c r="BC46" i="32"/>
  <c r="DA46" i="32" s="1"/>
  <c r="EY46" i="32" s="1"/>
  <c r="IP18" i="32"/>
  <c r="IQ17" i="32"/>
  <c r="JT47" i="32"/>
  <c r="CY46" i="32"/>
  <c r="EW46" i="32" s="1"/>
  <c r="LP45" i="31"/>
  <c r="CA44" i="31"/>
  <c r="EW44" i="31" s="1"/>
  <c r="HS44" i="31" s="1"/>
  <c r="MN47" i="31"/>
  <c r="CY46" i="31"/>
  <c r="FU46" i="31" s="1"/>
  <c r="EU20" i="31"/>
  <c r="HQ20" i="31" s="1"/>
  <c r="HS20" i="31" s="1"/>
  <c r="OJ21" i="31"/>
  <c r="MK15" i="31"/>
  <c r="MJ16" i="31"/>
  <c r="OJ45" i="31"/>
  <c r="EU44" i="31"/>
  <c r="HQ44" i="31" s="1"/>
  <c r="LL27" i="31"/>
  <c r="LK28" i="31"/>
  <c r="NF16" i="31"/>
  <c r="NG15" i="31"/>
  <c r="OD28" i="31"/>
  <c r="OE27" i="31"/>
  <c r="KU33" i="31"/>
  <c r="KU32" i="31"/>
  <c r="KU35" i="31"/>
  <c r="KU31" i="31"/>
  <c r="KU30" i="31"/>
  <c r="KU29" i="31"/>
  <c r="KU34" i="31"/>
  <c r="MQ35" i="31"/>
  <c r="MQ31" i="31"/>
  <c r="MQ34" i="31"/>
  <c r="MQ30" i="31"/>
  <c r="MQ33" i="31"/>
  <c r="MQ32" i="31"/>
  <c r="MQ29" i="31"/>
  <c r="OE15" i="31"/>
  <c r="OD16" i="31"/>
  <c r="LK16" i="31"/>
  <c r="LL15" i="31"/>
  <c r="MJ27" i="31"/>
  <c r="MI28" i="31"/>
  <c r="NG27" i="31"/>
  <c r="NF28" i="31"/>
  <c r="MN24" i="31"/>
  <c r="CY24" i="31" s="1"/>
  <c r="CY23" i="31"/>
  <c r="FU23" i="31" s="1"/>
  <c r="NL48" i="31"/>
  <c r="DW47" i="31"/>
  <c r="GS47" i="31" s="1"/>
  <c r="OE15" i="30"/>
  <c r="OF14" i="30"/>
  <c r="NF15" i="30"/>
  <c r="NG14" i="30"/>
  <c r="NS28" i="30"/>
  <c r="NP28" i="30"/>
  <c r="NR28" i="30" s="1"/>
  <c r="LW31" i="30"/>
  <c r="LT31" i="30"/>
  <c r="LV31" i="30" s="1"/>
  <c r="NP33" i="30"/>
  <c r="NR33" i="30" s="1"/>
  <c r="NS33" i="30"/>
  <c r="LW34" i="30"/>
  <c r="LT34" i="30"/>
  <c r="LV34" i="30" s="1"/>
  <c r="NL23" i="30"/>
  <c r="DW23" i="30" s="1"/>
  <c r="DW22" i="30"/>
  <c r="GS22" i="30" s="1"/>
  <c r="HS22" i="30" s="1"/>
  <c r="OF27" i="30"/>
  <c r="OG26" i="30"/>
  <c r="OJ44" i="30"/>
  <c r="EU43" i="30"/>
  <c r="HQ43" i="30" s="1"/>
  <c r="MH15" i="30"/>
  <c r="MI14" i="30"/>
  <c r="NS34" i="30"/>
  <c r="NP34" i="30"/>
  <c r="NR34" i="30" s="1"/>
  <c r="MK26" i="30"/>
  <c r="MJ27" i="30"/>
  <c r="NS29" i="30"/>
  <c r="NP29" i="30"/>
  <c r="NR29" i="30" s="1"/>
  <c r="LT29" i="30"/>
  <c r="LV29" i="30" s="1"/>
  <c r="LW29" i="30"/>
  <c r="OJ29" i="30"/>
  <c r="EU28" i="30"/>
  <c r="HQ28" i="30" s="1"/>
  <c r="LT33" i="30"/>
  <c r="LV33" i="30" s="1"/>
  <c r="LW33" i="30"/>
  <c r="KU32" i="30"/>
  <c r="KU31" i="30"/>
  <c r="KU28" i="30"/>
  <c r="KU29" i="30"/>
  <c r="KU30" i="30"/>
  <c r="KU34" i="30"/>
  <c r="KU33" i="30"/>
  <c r="CY45" i="30"/>
  <c r="FU45" i="30" s="1"/>
  <c r="MN46" i="30"/>
  <c r="NP30" i="30"/>
  <c r="NR30" i="30" s="1"/>
  <c r="NS30" i="30"/>
  <c r="NH27" i="30"/>
  <c r="NI26" i="30"/>
  <c r="LT30" i="30"/>
  <c r="LV30" i="30" s="1"/>
  <c r="LW30" i="30"/>
  <c r="LW28" i="30"/>
  <c r="LW35" i="30" s="1"/>
  <c r="MM28" i="30" s="1" a="1"/>
  <c r="MM28" i="30" s="1"/>
  <c r="MN28" i="30" s="1"/>
  <c r="LT28" i="30"/>
  <c r="LV28" i="30" s="1"/>
  <c r="LN26" i="30"/>
  <c r="LN27" i="30" s="1"/>
  <c r="LM27" i="30"/>
  <c r="HS42" i="30"/>
  <c r="NL43" i="30"/>
  <c r="DW42" i="30"/>
  <c r="GS42" i="30" s="1"/>
  <c r="NP32" i="30"/>
  <c r="NR32" i="30" s="1"/>
  <c r="NS32" i="30"/>
  <c r="LW32" i="30"/>
  <c r="LT32" i="30"/>
  <c r="LV32" i="30" s="1"/>
  <c r="NP31" i="30"/>
  <c r="NR31" i="30" s="1"/>
  <c r="NS31" i="30"/>
  <c r="CA43" i="30"/>
  <c r="EW43" i="30" s="1"/>
  <c r="LP44" i="30"/>
  <c r="LL14" i="30"/>
  <c r="LK15" i="30"/>
  <c r="JO25" i="28"/>
  <c r="JP24" i="28"/>
  <c r="BC41" i="28"/>
  <c r="DA41" i="28" s="1"/>
  <c r="EY41" i="28" s="1"/>
  <c r="HX42" i="28"/>
  <c r="JO13" i="28"/>
  <c r="JP12" i="28"/>
  <c r="IV21" i="28"/>
  <c r="CA21" i="28" s="1"/>
  <c r="CA20" i="28"/>
  <c r="DY20" i="28" s="1"/>
  <c r="EY20" i="28" s="1"/>
  <c r="JT21" i="28"/>
  <c r="CY21" i="28" s="1"/>
  <c r="CY20" i="28"/>
  <c r="EW20" i="28" s="1"/>
  <c r="HC32" i="28"/>
  <c r="HC28" i="28"/>
  <c r="HC31" i="28"/>
  <c r="HC27" i="28"/>
  <c r="HC30" i="28"/>
  <c r="HC29" i="28"/>
  <c r="HC26" i="28"/>
  <c r="JT45" i="28"/>
  <c r="CY44" i="28"/>
  <c r="EW44" i="28" s="1"/>
  <c r="IV47" i="28"/>
  <c r="CA46" i="28"/>
  <c r="DY46" i="28" s="1"/>
  <c r="IQ25" i="28"/>
  <c r="IR24" i="28"/>
  <c r="HU24" i="28"/>
  <c r="HT25" i="28"/>
  <c r="EU45" i="29"/>
  <c r="HQ45" i="29" s="1"/>
  <c r="OJ46" i="29"/>
  <c r="MK13" i="29"/>
  <c r="MJ14" i="29"/>
  <c r="LP28" i="29"/>
  <c r="CA27" i="29"/>
  <c r="EW27" i="29" s="1"/>
  <c r="MI25" i="29"/>
  <c r="MH26" i="29"/>
  <c r="LF29" i="29"/>
  <c r="LE29" i="29"/>
  <c r="LD29" i="29"/>
  <c r="LC29" i="29"/>
  <c r="LB29" i="29"/>
  <c r="KZ29" i="29"/>
  <c r="LA29" i="29"/>
  <c r="MA28" i="29"/>
  <c r="LZ28" i="29"/>
  <c r="LY28" i="29"/>
  <c r="LX28" i="29"/>
  <c r="MD28" i="29"/>
  <c r="MC28" i="29"/>
  <c r="MB28" i="29"/>
  <c r="MD30" i="29"/>
  <c r="MC30" i="29"/>
  <c r="MB30" i="29"/>
  <c r="MA30" i="29"/>
  <c r="LZ30" i="29"/>
  <c r="LY30" i="29"/>
  <c r="LX30" i="29"/>
  <c r="OG13" i="29"/>
  <c r="OF14" i="29"/>
  <c r="NL46" i="29"/>
  <c r="DW45" i="29"/>
  <c r="GS45" i="29" s="1"/>
  <c r="OJ22" i="29"/>
  <c r="EU22" i="29" s="1"/>
  <c r="EU21" i="29"/>
  <c r="HQ21" i="29" s="1"/>
  <c r="LA32" i="29"/>
  <c r="KZ32" i="29"/>
  <c r="LF32" i="29"/>
  <c r="LE32" i="29"/>
  <c r="LD32" i="29"/>
  <c r="LC32" i="29"/>
  <c r="LB32" i="29"/>
  <c r="MN28" i="29"/>
  <c r="CY27" i="29"/>
  <c r="FU27" i="29" s="1"/>
  <c r="LY33" i="29"/>
  <c r="LX33" i="29"/>
  <c r="MD33" i="29"/>
  <c r="MC33" i="29"/>
  <c r="MB33" i="29"/>
  <c r="MA33" i="29"/>
  <c r="LZ33" i="29"/>
  <c r="LY29" i="29"/>
  <c r="LX29" i="29"/>
  <c r="MD29" i="29"/>
  <c r="MC29" i="29"/>
  <c r="MB29" i="29"/>
  <c r="MA29" i="29"/>
  <c r="LZ29" i="29"/>
  <c r="LJ14" i="29"/>
  <c r="LK13" i="29"/>
  <c r="KZ27" i="29"/>
  <c r="KZ34" i="29" s="1"/>
  <c r="LF27" i="29"/>
  <c r="LF34" i="29" s="1"/>
  <c r="LE27" i="29"/>
  <c r="LE34" i="29" s="1"/>
  <c r="LD27" i="29"/>
  <c r="LD34" i="29" s="1"/>
  <c r="LC27" i="29"/>
  <c r="LC34" i="29" s="1"/>
  <c r="LB27" i="29"/>
  <c r="LB34" i="29" s="1"/>
  <c r="LA27" i="29"/>
  <c r="LA34" i="29" s="1"/>
  <c r="NH13" i="29"/>
  <c r="NG14" i="29"/>
  <c r="MC31" i="29"/>
  <c r="MB31" i="29"/>
  <c r="MA31" i="29"/>
  <c r="LZ31" i="29"/>
  <c r="LY31" i="29"/>
  <c r="LX31" i="29"/>
  <c r="MD31" i="29"/>
  <c r="HS21" i="29"/>
  <c r="LF33" i="29"/>
  <c r="LE33" i="29"/>
  <c r="LD33" i="29"/>
  <c r="LC33" i="29"/>
  <c r="LB33" i="29"/>
  <c r="LA33" i="29"/>
  <c r="KZ33" i="29"/>
  <c r="OF26" i="29"/>
  <c r="OG25" i="29"/>
  <c r="LA28" i="29"/>
  <c r="KZ28" i="29"/>
  <c r="LF28" i="29"/>
  <c r="LE28" i="29"/>
  <c r="LD28" i="29"/>
  <c r="LC28" i="29"/>
  <c r="LB28" i="29"/>
  <c r="NG26" i="29"/>
  <c r="NH25" i="29"/>
  <c r="GS22" i="29"/>
  <c r="AZ35" i="29"/>
  <c r="MR25" i="29" s="1"/>
  <c r="LP43" i="29"/>
  <c r="CA42" i="29"/>
  <c r="EW42" i="29" s="1"/>
  <c r="HS42" i="29" s="1"/>
  <c r="LC31" i="29"/>
  <c r="LB31" i="29"/>
  <c r="LA31" i="29"/>
  <c r="KZ31" i="29"/>
  <c r="LF31" i="29"/>
  <c r="LE31" i="29"/>
  <c r="LD31" i="29"/>
  <c r="MA32" i="29"/>
  <c r="LZ32" i="29"/>
  <c r="LY32" i="29"/>
  <c r="LX32" i="29"/>
  <c r="MD32" i="29"/>
  <c r="MC32" i="29"/>
  <c r="MB32" i="29"/>
  <c r="LK25" i="29"/>
  <c r="LJ26" i="29"/>
  <c r="CY48" i="29"/>
  <c r="FU48" i="29" s="1"/>
  <c r="MN49" i="29"/>
  <c r="LY27" i="29"/>
  <c r="LY34" i="29" s="1"/>
  <c r="LX27" i="29"/>
  <c r="LX34" i="29" s="1"/>
  <c r="MD27" i="29"/>
  <c r="MD34" i="29" s="1"/>
  <c r="MC27" i="29"/>
  <c r="MC34" i="29" s="1"/>
  <c r="MB27" i="29"/>
  <c r="MB34" i="29" s="1"/>
  <c r="MA27" i="29"/>
  <c r="MA34" i="29" s="1"/>
  <c r="LZ27" i="29"/>
  <c r="LZ34" i="29" s="1"/>
  <c r="LE30" i="29"/>
  <c r="LD30" i="29"/>
  <c r="LC30" i="29"/>
  <c r="LB30" i="29"/>
  <c r="LA30" i="29"/>
  <c r="KZ30" i="29"/>
  <c r="LF30" i="29"/>
  <c r="OE35" i="27"/>
  <c r="OD36" i="27"/>
  <c r="MJ23" i="27"/>
  <c r="MI24" i="27"/>
  <c r="NE64" i="27"/>
  <c r="LP32" i="27"/>
  <c r="CA32" i="27" s="1"/>
  <c r="CA31" i="27"/>
  <c r="EW31" i="27" s="1"/>
  <c r="NF55" i="27"/>
  <c r="NF56" i="27"/>
  <c r="NF63" i="27"/>
  <c r="NF52" i="27"/>
  <c r="NF53" i="27"/>
  <c r="NF60" i="27"/>
  <c r="NF58" i="27"/>
  <c r="NG10" i="27"/>
  <c r="NF50" i="27"/>
  <c r="NF62" i="27"/>
  <c r="NF11" i="27"/>
  <c r="NF51" i="27"/>
  <c r="NF54" i="27"/>
  <c r="NF49" i="27"/>
  <c r="NF61" i="27"/>
  <c r="NF57" i="27"/>
  <c r="NF59" i="27"/>
  <c r="HS14" i="27"/>
  <c r="LK23" i="27"/>
  <c r="LJ24" i="27"/>
  <c r="EU28" i="27"/>
  <c r="HQ28" i="27" s="1"/>
  <c r="OJ29" i="27"/>
  <c r="MN27" i="27"/>
  <c r="CY26" i="27"/>
  <c r="FU26" i="27" s="1"/>
  <c r="HS26" i="27" s="1"/>
  <c r="OF11" i="27"/>
  <c r="OG10" i="27"/>
  <c r="OF51" i="27"/>
  <c r="OF57" i="27"/>
  <c r="OF52" i="27"/>
  <c r="OF49" i="27"/>
  <c r="OF58" i="27"/>
  <c r="OF63" i="27"/>
  <c r="OF54" i="27"/>
  <c r="OF55" i="27"/>
  <c r="OF56" i="27"/>
  <c r="OF60" i="27"/>
  <c r="OF53" i="27"/>
  <c r="OF59" i="27"/>
  <c r="OF62" i="27"/>
  <c r="OF61" i="27"/>
  <c r="OF50" i="27"/>
  <c r="LK35" i="27"/>
  <c r="LJ36" i="27"/>
  <c r="LP17" i="27"/>
  <c r="CA17" i="27" s="1"/>
  <c r="EW17" i="27" s="1"/>
  <c r="CA16" i="27"/>
  <c r="EW16" i="27" s="1"/>
  <c r="MJ35" i="27"/>
  <c r="MI36" i="27"/>
  <c r="CY15" i="27"/>
  <c r="FU15" i="27" s="1"/>
  <c r="MN16" i="27"/>
  <c r="LJ64" i="27"/>
  <c r="OE64" i="27"/>
  <c r="OF23" i="27"/>
  <c r="OE24" i="27"/>
  <c r="NH23" i="27"/>
  <c r="NG24" i="27"/>
  <c r="NH36" i="27"/>
  <c r="NI35" i="27"/>
  <c r="OJ16" i="27"/>
  <c r="EU15" i="27"/>
  <c r="HQ15" i="27" s="1"/>
  <c r="NL32" i="27"/>
  <c r="DW32" i="27" s="1"/>
  <c r="DW31" i="27"/>
  <c r="GS31" i="27" s="1"/>
  <c r="MG64" i="27"/>
  <c r="MH11" i="27"/>
  <c r="MI10" i="27"/>
  <c r="MH52" i="27"/>
  <c r="MH49" i="27"/>
  <c r="MH56" i="27"/>
  <c r="MH61" i="27"/>
  <c r="MH57" i="27"/>
  <c r="MH50" i="27"/>
  <c r="MH58" i="27"/>
  <c r="MH54" i="27"/>
  <c r="MH53" i="27"/>
  <c r="MH59" i="27"/>
  <c r="MH63" i="27"/>
  <c r="MH51" i="27"/>
  <c r="MH55" i="27"/>
  <c r="MH62" i="27"/>
  <c r="MH60" i="27"/>
  <c r="LL10" i="27"/>
  <c r="LK11" i="27"/>
  <c r="LK51" i="27"/>
  <c r="LK56" i="27"/>
  <c r="LK52" i="27"/>
  <c r="LK61" i="27"/>
  <c r="LK57" i="27"/>
  <c r="LK60" i="27"/>
  <c r="LK63" i="27"/>
  <c r="LK58" i="27"/>
  <c r="LK54" i="27"/>
  <c r="LK55" i="27"/>
  <c r="LK53" i="27"/>
  <c r="LK62" i="27"/>
  <c r="LK50" i="27"/>
  <c r="LK49" i="27"/>
  <c r="LK64" i="27" s="1"/>
  <c r="LK59" i="27"/>
  <c r="JT16" i="26"/>
  <c r="CY15" i="26"/>
  <c r="EW15" i="26" s="1"/>
  <c r="JP24" i="26"/>
  <c r="JO25" i="26"/>
  <c r="CY27" i="26"/>
  <c r="EW27" i="26" s="1"/>
  <c r="EY27" i="26" s="1"/>
  <c r="JT28" i="26"/>
  <c r="IP11" i="26"/>
  <c r="IQ10" i="26"/>
  <c r="IP51" i="26"/>
  <c r="IP56" i="26"/>
  <c r="IP62" i="26"/>
  <c r="IP64" i="26"/>
  <c r="IP54" i="26"/>
  <c r="IP58" i="26"/>
  <c r="IP55" i="26"/>
  <c r="IP61" i="26"/>
  <c r="IP63" i="26"/>
  <c r="IP60" i="26"/>
  <c r="IP52" i="26"/>
  <c r="IP59" i="26"/>
  <c r="IP50" i="26"/>
  <c r="IP53" i="26"/>
  <c r="IP57" i="26"/>
  <c r="HR65" i="26"/>
  <c r="IP25" i="26"/>
  <c r="IQ24" i="26"/>
  <c r="IQ36" i="26"/>
  <c r="IP37" i="26"/>
  <c r="HT36" i="26"/>
  <c r="HS37" i="26"/>
  <c r="HC43" i="26"/>
  <c r="HC42" i="26"/>
  <c r="HC38" i="26"/>
  <c r="HC44" i="26"/>
  <c r="HC41" i="26"/>
  <c r="HC40" i="26"/>
  <c r="HC39" i="26"/>
  <c r="HX38" i="26"/>
  <c r="IO65" i="26"/>
  <c r="HS25" i="26"/>
  <c r="HT24" i="26"/>
  <c r="JM65" i="26"/>
  <c r="HS11" i="26"/>
  <c r="HT10" i="26"/>
  <c r="HS50" i="26"/>
  <c r="HS54" i="26"/>
  <c r="HS56" i="26"/>
  <c r="HS61" i="26"/>
  <c r="HS51" i="26"/>
  <c r="HS52" i="26"/>
  <c r="HS62" i="26"/>
  <c r="HS64" i="26"/>
  <c r="HS59" i="26"/>
  <c r="HS55" i="26"/>
  <c r="HS58" i="26"/>
  <c r="HS57" i="26"/>
  <c r="HS63" i="26"/>
  <c r="HS60" i="26"/>
  <c r="HS53" i="26"/>
  <c r="IV33" i="26"/>
  <c r="CA33" i="26" s="1"/>
  <c r="CA32" i="26"/>
  <c r="DY32" i="26" s="1"/>
  <c r="JN11" i="26"/>
  <c r="JO10" i="26"/>
  <c r="JN56" i="26"/>
  <c r="JN54" i="26"/>
  <c r="JN58" i="26"/>
  <c r="JN62" i="26"/>
  <c r="JN52" i="26"/>
  <c r="JN61" i="26"/>
  <c r="JN53" i="26"/>
  <c r="JN57" i="26"/>
  <c r="JN64" i="26"/>
  <c r="JN60" i="26"/>
  <c r="JN55" i="26"/>
  <c r="JN63" i="26"/>
  <c r="JN59" i="26"/>
  <c r="JN51" i="26"/>
  <c r="JN50" i="26"/>
  <c r="JN65" i="26" s="1"/>
  <c r="BC15" i="26"/>
  <c r="DA15" i="26" s="1"/>
  <c r="EY15" i="26" s="1"/>
  <c r="HX16" i="26"/>
  <c r="JO37" i="26"/>
  <c r="JP36" i="26"/>
  <c r="JC37" i="32" l="1"/>
  <c r="IZ37" i="32"/>
  <c r="JB37" i="32" s="1"/>
  <c r="JQ18" i="32"/>
  <c r="JR17" i="32"/>
  <c r="JR18" i="32" s="1"/>
  <c r="HD34" i="32"/>
  <c r="HF34" i="32" s="1"/>
  <c r="HG34" i="32"/>
  <c r="IV50" i="32"/>
  <c r="CA49" i="32"/>
  <c r="DY49" i="32" s="1"/>
  <c r="HG37" i="32"/>
  <c r="HD37" i="32"/>
  <c r="HF37" i="32" s="1"/>
  <c r="JT48" i="32"/>
  <c r="CY47" i="32"/>
  <c r="EW47" i="32" s="1"/>
  <c r="HG31" i="32"/>
  <c r="HG38" i="32" s="1"/>
  <c r="HW31" i="32" s="1" a="1"/>
  <c r="HW31" i="32" s="1"/>
  <c r="HX31" i="32" s="1"/>
  <c r="HD31" i="32"/>
  <c r="HF31" i="32" s="1"/>
  <c r="IZ36" i="32"/>
  <c r="JB36" i="32" s="1"/>
  <c r="JC36" i="32"/>
  <c r="IQ18" i="32"/>
  <c r="IR17" i="32"/>
  <c r="IS30" i="32"/>
  <c r="IT29" i="32"/>
  <c r="IT30" i="32" s="1"/>
  <c r="HU17" i="32"/>
  <c r="HT18" i="32"/>
  <c r="IZ31" i="32"/>
  <c r="JB31" i="32" s="1"/>
  <c r="JC31" i="32"/>
  <c r="JC38" i="32" s="1"/>
  <c r="JS31" i="32" s="1" a="1"/>
  <c r="JS31" i="32" s="1"/>
  <c r="JT31" i="32" s="1"/>
  <c r="HG35" i="32"/>
  <c r="HD35" i="32"/>
  <c r="HF35" i="32" s="1"/>
  <c r="HG32" i="32"/>
  <c r="HD32" i="32"/>
  <c r="HF32" i="32" s="1"/>
  <c r="JC32" i="32"/>
  <c r="IZ32" i="32"/>
  <c r="JB32" i="32" s="1"/>
  <c r="BC47" i="32"/>
  <c r="DA47" i="32" s="1"/>
  <c r="EY47" i="32" s="1"/>
  <c r="HX48" i="32"/>
  <c r="HT29" i="32"/>
  <c r="HS30" i="32"/>
  <c r="HD36" i="32"/>
  <c r="HF36" i="32" s="1"/>
  <c r="HG36" i="32"/>
  <c r="CA25" i="32"/>
  <c r="DY25" i="32" s="1"/>
  <c r="EY25" i="32" s="1"/>
  <c r="IV26" i="32"/>
  <c r="CA26" i="32" s="1"/>
  <c r="IZ34" i="32"/>
  <c r="JB34" i="32" s="1"/>
  <c r="JC34" i="32"/>
  <c r="JQ30" i="32"/>
  <c r="JR29" i="32"/>
  <c r="JR30" i="32" s="1"/>
  <c r="HD33" i="32"/>
  <c r="HF33" i="32" s="1"/>
  <c r="HG33" i="32"/>
  <c r="JC33" i="32"/>
  <c r="IZ33" i="32"/>
  <c r="JB33" i="32" s="1"/>
  <c r="JC35" i="32"/>
  <c r="IZ35" i="32"/>
  <c r="JB35" i="32" s="1"/>
  <c r="KY33" i="31"/>
  <c r="KV33" i="31"/>
  <c r="KX33" i="31" s="1"/>
  <c r="MR30" i="31"/>
  <c r="MT30" i="31" s="1"/>
  <c r="MU30" i="31"/>
  <c r="ML15" i="31"/>
  <c r="ML16" i="31" s="1"/>
  <c r="MK16" i="31"/>
  <c r="DW48" i="31"/>
  <c r="GS48" i="31" s="1"/>
  <c r="NL49" i="31"/>
  <c r="MR34" i="31"/>
  <c r="MT34" i="31" s="1"/>
  <c r="MU34" i="31"/>
  <c r="KV29" i="31"/>
  <c r="KX29" i="31" s="1"/>
  <c r="KY29" i="31"/>
  <c r="KY36" i="31" s="1"/>
  <c r="LO29" i="31" s="1" a="1"/>
  <c r="LO29" i="31" s="1"/>
  <c r="LP29" i="31" s="1"/>
  <c r="NH15" i="31"/>
  <c r="NG16" i="31"/>
  <c r="EU21" i="31"/>
  <c r="HQ21" i="31" s="1"/>
  <c r="HS21" i="31" s="1"/>
  <c r="OJ22" i="31"/>
  <c r="LL16" i="31"/>
  <c r="LM15" i="31"/>
  <c r="KV30" i="31"/>
  <c r="KX30" i="31" s="1"/>
  <c r="KY30" i="31"/>
  <c r="MU31" i="31"/>
  <c r="MR31" i="31"/>
  <c r="MT31" i="31" s="1"/>
  <c r="FU24" i="31"/>
  <c r="AB37" i="31"/>
  <c r="LT27" i="31" s="1"/>
  <c r="MR29" i="31"/>
  <c r="MT29" i="31" s="1"/>
  <c r="MU29" i="31"/>
  <c r="MU36" i="31" s="1"/>
  <c r="NK29" i="31" s="1" a="1"/>
  <c r="NK29" i="31" s="1"/>
  <c r="NL29" i="31" s="1"/>
  <c r="KY35" i="31"/>
  <c r="KV35" i="31"/>
  <c r="KX35" i="31" s="1"/>
  <c r="LL28" i="31"/>
  <c r="LM27" i="31"/>
  <c r="MN48" i="31"/>
  <c r="CY47" i="31"/>
  <c r="FU47" i="31" s="1"/>
  <c r="OF15" i="31"/>
  <c r="OE16" i="31"/>
  <c r="KY31" i="31"/>
  <c r="KV31" i="31"/>
  <c r="KX31" i="31" s="1"/>
  <c r="MU35" i="31"/>
  <c r="MR35" i="31"/>
  <c r="MT35" i="31" s="1"/>
  <c r="NG28" i="31"/>
  <c r="NH27" i="31"/>
  <c r="KV32" i="31"/>
  <c r="KX32" i="31" s="1"/>
  <c r="KY32" i="31"/>
  <c r="EU45" i="31"/>
  <c r="HQ45" i="31" s="1"/>
  <c r="OJ46" i="31"/>
  <c r="MU32" i="31"/>
  <c r="MR32" i="31"/>
  <c r="MT32" i="31" s="1"/>
  <c r="MK27" i="31"/>
  <c r="MJ28" i="31"/>
  <c r="MU33" i="31"/>
  <c r="MR33" i="31"/>
  <c r="MT33" i="31" s="1"/>
  <c r="KY34" i="31"/>
  <c r="KV34" i="31"/>
  <c r="KX34" i="31" s="1"/>
  <c r="OE28" i="31"/>
  <c r="OF27" i="31"/>
  <c r="LP46" i="31"/>
  <c r="CA45" i="31"/>
  <c r="EW45" i="31" s="1"/>
  <c r="HS45" i="31" s="1"/>
  <c r="HS43" i="30"/>
  <c r="DW43" i="30"/>
  <c r="GS43" i="30" s="1"/>
  <c r="NL44" i="30"/>
  <c r="NJ26" i="30"/>
  <c r="NJ27" i="30" s="1"/>
  <c r="NI27" i="30"/>
  <c r="KY30" i="30"/>
  <c r="KV30" i="30"/>
  <c r="KX30" i="30" s="1"/>
  <c r="MD33" i="30"/>
  <c r="MB33" i="30"/>
  <c r="MA33" i="30"/>
  <c r="LY33" i="30"/>
  <c r="LX33" i="30"/>
  <c r="MC33" i="30"/>
  <c r="LZ33" i="30"/>
  <c r="OG27" i="30"/>
  <c r="OH26" i="30"/>
  <c r="OH27" i="30" s="1"/>
  <c r="LZ31" i="30"/>
  <c r="LX31" i="30"/>
  <c r="MB31" i="30"/>
  <c r="MD31" i="30"/>
  <c r="MC31" i="30"/>
  <c r="MA31" i="30"/>
  <c r="LY31" i="30"/>
  <c r="MK27" i="30"/>
  <c r="ML26" i="30"/>
  <c r="ML27" i="30" s="1"/>
  <c r="NZ31" i="30"/>
  <c r="NX31" i="30"/>
  <c r="NW31" i="30"/>
  <c r="NT31" i="30"/>
  <c r="NU31" i="30"/>
  <c r="NY31" i="30"/>
  <c r="NV31" i="30"/>
  <c r="KV29" i="30"/>
  <c r="KX29" i="30" s="1"/>
  <c r="KY29" i="30"/>
  <c r="NY34" i="30"/>
  <c r="NW34" i="30"/>
  <c r="NV34" i="30"/>
  <c r="NU34" i="30"/>
  <c r="NZ34" i="30"/>
  <c r="NX34" i="30"/>
  <c r="NT34" i="30"/>
  <c r="NZ28" i="30"/>
  <c r="NX28" i="30"/>
  <c r="NW28" i="30"/>
  <c r="NT28" i="30"/>
  <c r="NU28" i="30"/>
  <c r="NY28" i="30"/>
  <c r="NV28" i="30"/>
  <c r="NV35" i="30" s="1"/>
  <c r="LX32" i="30"/>
  <c r="MD32" i="30"/>
  <c r="MC32" i="30"/>
  <c r="LZ32" i="30"/>
  <c r="MB32" i="30"/>
  <c r="MA32" i="30"/>
  <c r="LY32" i="30"/>
  <c r="NT30" i="30"/>
  <c r="NZ30" i="30"/>
  <c r="NY30" i="30"/>
  <c r="NV30" i="30"/>
  <c r="NX30" i="30"/>
  <c r="NW30" i="30"/>
  <c r="NU30" i="30"/>
  <c r="KV28" i="30"/>
  <c r="KX28" i="30" s="1"/>
  <c r="KY28" i="30"/>
  <c r="KY35" i="30" s="1"/>
  <c r="LO28" i="30" s="1" a="1"/>
  <c r="LO28" i="30" s="1"/>
  <c r="LP28" i="30" s="1"/>
  <c r="EU29" i="30"/>
  <c r="HQ29" i="30" s="1"/>
  <c r="OJ30" i="30"/>
  <c r="AZ36" i="30"/>
  <c r="MR26" i="30" s="1"/>
  <c r="GS23" i="30"/>
  <c r="HS23" i="30" s="1"/>
  <c r="NS35" i="30"/>
  <c r="MB28" i="30"/>
  <c r="MB35" i="30" s="1"/>
  <c r="LZ28" i="30"/>
  <c r="LZ35" i="30" s="1"/>
  <c r="LY28" i="30"/>
  <c r="LY35" i="30" s="1"/>
  <c r="MD28" i="30"/>
  <c r="MD35" i="30" s="1"/>
  <c r="MA28" i="30"/>
  <c r="MA35" i="30" s="1"/>
  <c r="LX28" i="30"/>
  <c r="LX35" i="30" s="1"/>
  <c r="MC28" i="30"/>
  <c r="MC35" i="30" s="1"/>
  <c r="CY46" i="30"/>
  <c r="FU46" i="30" s="1"/>
  <c r="MN47" i="30"/>
  <c r="KY31" i="30"/>
  <c r="KV31" i="30"/>
  <c r="KX31" i="30" s="1"/>
  <c r="MJ14" i="30"/>
  <c r="MI15" i="30"/>
  <c r="LY34" i="30"/>
  <c r="MD34" i="30"/>
  <c r="MC34" i="30"/>
  <c r="MA34" i="30"/>
  <c r="LZ34" i="30"/>
  <c r="MB34" i="30"/>
  <c r="LX34" i="30"/>
  <c r="NG15" i="30"/>
  <c r="NH14" i="30"/>
  <c r="CY28" i="30"/>
  <c r="FU28" i="30" s="1"/>
  <c r="MN29" i="30"/>
  <c r="KV32" i="30"/>
  <c r="KX32" i="30" s="1"/>
  <c r="KY32" i="30"/>
  <c r="MD29" i="30"/>
  <c r="MB29" i="30"/>
  <c r="MA29" i="30"/>
  <c r="LX29" i="30"/>
  <c r="MC29" i="30"/>
  <c r="LZ29" i="30"/>
  <c r="LY29" i="30"/>
  <c r="LL15" i="30"/>
  <c r="LM14" i="30"/>
  <c r="NX32" i="30"/>
  <c r="NV32" i="30"/>
  <c r="NU32" i="30"/>
  <c r="NZ32" i="30"/>
  <c r="NY32" i="30"/>
  <c r="NW32" i="30"/>
  <c r="NT32" i="30"/>
  <c r="KV33" i="30"/>
  <c r="KX33" i="30" s="1"/>
  <c r="KY33" i="30"/>
  <c r="NV29" i="30"/>
  <c r="NT29" i="30"/>
  <c r="NX29" i="30"/>
  <c r="NY29" i="30"/>
  <c r="NW29" i="30"/>
  <c r="NU29" i="30"/>
  <c r="NZ29" i="30"/>
  <c r="OG14" i="30"/>
  <c r="OF15" i="30"/>
  <c r="CA44" i="30"/>
  <c r="EW44" i="30" s="1"/>
  <c r="LP45" i="30"/>
  <c r="MB30" i="30"/>
  <c r="LZ30" i="30"/>
  <c r="LY30" i="30"/>
  <c r="MD30" i="30"/>
  <c r="MC30" i="30"/>
  <c r="MA30" i="30"/>
  <c r="LX30" i="30"/>
  <c r="KY34" i="30"/>
  <c r="KV34" i="30"/>
  <c r="KX34" i="30" s="1"/>
  <c r="OJ45" i="30"/>
  <c r="EU44" i="30"/>
  <c r="HQ44" i="30" s="1"/>
  <c r="NY33" i="30"/>
  <c r="NX33" i="30"/>
  <c r="NW33" i="30"/>
  <c r="NV33" i="30"/>
  <c r="NT33" i="30"/>
  <c r="NZ33" i="30"/>
  <c r="NU33" i="30"/>
  <c r="HG28" i="28"/>
  <c r="HD28" i="28"/>
  <c r="HF28" i="28" s="1"/>
  <c r="DY21" i="28"/>
  <c r="AB34" i="28"/>
  <c r="IB24" i="28" s="1"/>
  <c r="HD31" i="28"/>
  <c r="HF31" i="28" s="1"/>
  <c r="HG31" i="28"/>
  <c r="CA47" i="28"/>
  <c r="DY47" i="28" s="1"/>
  <c r="IV48" i="28"/>
  <c r="HD27" i="28"/>
  <c r="HF27" i="28" s="1"/>
  <c r="HG27" i="28"/>
  <c r="JP13" i="28"/>
  <c r="JQ12" i="28"/>
  <c r="HX43" i="28"/>
  <c r="BC42" i="28"/>
  <c r="DA42" i="28" s="1"/>
  <c r="EY42" i="28" s="1"/>
  <c r="HG26" i="28"/>
  <c r="HG33" i="28" s="1"/>
  <c r="HW26" i="28" s="1" a="1"/>
  <c r="HW26" i="28" s="1"/>
  <c r="HX26" i="28" s="1"/>
  <c r="HD26" i="28"/>
  <c r="HF26" i="28" s="1"/>
  <c r="HG32" i="28"/>
  <c r="HD32" i="28"/>
  <c r="HF32" i="28" s="1"/>
  <c r="JT46" i="28"/>
  <c r="CY45" i="28"/>
  <c r="EW45" i="28" s="1"/>
  <c r="HV24" i="28"/>
  <c r="HV25" i="28" s="1"/>
  <c r="HU25" i="28"/>
  <c r="HG29" i="28"/>
  <c r="HD29" i="28"/>
  <c r="HF29" i="28" s="1"/>
  <c r="JP25" i="28"/>
  <c r="JQ24" i="28"/>
  <c r="IR25" i="28"/>
  <c r="IS24" i="28"/>
  <c r="EW21" i="28"/>
  <c r="AZ34" i="28"/>
  <c r="IZ24" i="28" s="1"/>
  <c r="HG30" i="28"/>
  <c r="HD30" i="28"/>
  <c r="HF30" i="28" s="1"/>
  <c r="OG26" i="29"/>
  <c r="OH25" i="29"/>
  <c r="OH26" i="29" s="1"/>
  <c r="OH13" i="29"/>
  <c r="OH14" i="29" s="1"/>
  <c r="OG14" i="29"/>
  <c r="MN50" i="29"/>
  <c r="CY49" i="29"/>
  <c r="FU49" i="29" s="1"/>
  <c r="LP29" i="29"/>
  <c r="CA28" i="29"/>
  <c r="EW28" i="29" s="1"/>
  <c r="NI13" i="29"/>
  <c r="NH14" i="29"/>
  <c r="LK14" i="29"/>
  <c r="LL13" i="29"/>
  <c r="DW46" i="29"/>
  <c r="GS46" i="29" s="1"/>
  <c r="NL47" i="29"/>
  <c r="MN29" i="29"/>
  <c r="CY28" i="29"/>
  <c r="FU28" i="29" s="1"/>
  <c r="ML13" i="29"/>
  <c r="ML14" i="29" s="1"/>
  <c r="MK14" i="29"/>
  <c r="LL25" i="29"/>
  <c r="LK26" i="29"/>
  <c r="LP44" i="29"/>
  <c r="CA43" i="29"/>
  <c r="EW43" i="29" s="1"/>
  <c r="HS43" i="29" s="1"/>
  <c r="HQ22" i="29"/>
  <c r="HS22" i="29" s="1"/>
  <c r="BX35" i="29"/>
  <c r="NP25" i="29" s="1"/>
  <c r="OJ47" i="29"/>
  <c r="EU46" i="29"/>
  <c r="HQ46" i="29" s="1"/>
  <c r="NH26" i="29"/>
  <c r="NI25" i="29"/>
  <c r="MJ25" i="29"/>
  <c r="MI26" i="29"/>
  <c r="MQ33" i="29"/>
  <c r="MQ29" i="29"/>
  <c r="MQ32" i="29"/>
  <c r="MQ28" i="29"/>
  <c r="MQ31" i="29"/>
  <c r="MQ30" i="29"/>
  <c r="MQ27" i="29"/>
  <c r="HS15" i="27"/>
  <c r="OE36" i="27"/>
  <c r="OF35" i="27"/>
  <c r="LK24" i="27"/>
  <c r="LL23" i="27"/>
  <c r="NG58" i="27"/>
  <c r="NG63" i="27"/>
  <c r="NG56" i="27"/>
  <c r="NG51" i="27"/>
  <c r="NG50" i="27"/>
  <c r="NG60" i="27"/>
  <c r="NG55" i="27"/>
  <c r="NG54" i="27"/>
  <c r="NG62" i="27"/>
  <c r="NG57" i="27"/>
  <c r="NG53" i="27"/>
  <c r="NG52" i="27"/>
  <c r="NH10" i="27"/>
  <c r="NG49" i="27"/>
  <c r="NG61" i="27"/>
  <c r="NG11" i="27"/>
  <c r="NG59" i="27"/>
  <c r="D45" i="27"/>
  <c r="KV35" i="27" s="1"/>
  <c r="EW32" i="27"/>
  <c r="NF64" i="27"/>
  <c r="MJ24" i="27"/>
  <c r="MK23" i="27"/>
  <c r="OF64" i="27"/>
  <c r="NJ35" i="27"/>
  <c r="NJ36" i="27" s="1"/>
  <c r="NI36" i="27"/>
  <c r="GS32" i="27"/>
  <c r="AZ45" i="27"/>
  <c r="MR35" i="27" s="1"/>
  <c r="OG23" i="27"/>
  <c r="OF24" i="27"/>
  <c r="MH64" i="27"/>
  <c r="EU16" i="27"/>
  <c r="HQ16" i="27" s="1"/>
  <c r="OJ17" i="27"/>
  <c r="EU17" i="27" s="1"/>
  <c r="HQ17" i="27" s="1"/>
  <c r="LL35" i="27"/>
  <c r="LK36" i="27"/>
  <c r="OH10" i="27"/>
  <c r="OG11" i="27"/>
  <c r="OG58" i="27"/>
  <c r="OG53" i="27"/>
  <c r="OG63" i="27"/>
  <c r="OG54" i="27"/>
  <c r="OG60" i="27"/>
  <c r="OG59" i="27"/>
  <c r="OG62" i="27"/>
  <c r="OG56" i="27"/>
  <c r="OG61" i="27"/>
  <c r="OG50" i="27"/>
  <c r="OG51" i="27"/>
  <c r="OG49" i="27"/>
  <c r="OG57" i="27"/>
  <c r="OG52" i="27"/>
  <c r="OG55" i="27"/>
  <c r="EU29" i="27"/>
  <c r="HQ29" i="27" s="1"/>
  <c r="OJ30" i="27"/>
  <c r="MK35" i="27"/>
  <c r="MJ36" i="27"/>
  <c r="LM10" i="27"/>
  <c r="LL11" i="27"/>
  <c r="LL51" i="27"/>
  <c r="LL60" i="27"/>
  <c r="LL63" i="27"/>
  <c r="LL54" i="27"/>
  <c r="LL62" i="27"/>
  <c r="LL55" i="27"/>
  <c r="LL50" i="27"/>
  <c r="LL49" i="27"/>
  <c r="LL58" i="27"/>
  <c r="LL57" i="27"/>
  <c r="LL52" i="27"/>
  <c r="LL59" i="27"/>
  <c r="LL53" i="27"/>
  <c r="LL56" i="27"/>
  <c r="LL61" i="27"/>
  <c r="MJ10" i="27"/>
  <c r="MI11" i="27"/>
  <c r="MI57" i="27"/>
  <c r="MI59" i="27"/>
  <c r="MI58" i="27"/>
  <c r="MI56" i="27"/>
  <c r="MI63" i="27"/>
  <c r="MI51" i="27"/>
  <c r="MI50" i="27"/>
  <c r="MI62" i="27"/>
  <c r="MI60" i="27"/>
  <c r="MI61" i="27"/>
  <c r="MI55" i="27"/>
  <c r="MI54" i="27"/>
  <c r="MI49" i="27"/>
  <c r="MI53" i="27"/>
  <c r="MI52" i="27"/>
  <c r="NH24" i="27"/>
  <c r="NI23" i="27"/>
  <c r="CY16" i="27"/>
  <c r="FU16" i="27" s="1"/>
  <c r="HS16" i="27" s="1"/>
  <c r="MN17" i="27"/>
  <c r="CY17" i="27" s="1"/>
  <c r="FU17" i="27" s="1"/>
  <c r="HS17" i="27" s="1"/>
  <c r="CY27" i="27"/>
  <c r="FU27" i="27" s="1"/>
  <c r="HS27" i="27" s="1"/>
  <c r="MN28" i="27"/>
  <c r="HS65" i="26"/>
  <c r="BC38" i="26"/>
  <c r="DA38" i="26" s="1"/>
  <c r="HX39" i="26"/>
  <c r="DY33" i="26"/>
  <c r="AB46" i="26"/>
  <c r="IB36" i="26" s="1"/>
  <c r="HT11" i="26"/>
  <c r="HU10" i="26"/>
  <c r="HT50" i="26"/>
  <c r="HT53" i="26"/>
  <c r="HT62" i="26"/>
  <c r="HT54" i="26"/>
  <c r="HT58" i="26"/>
  <c r="HT63" i="26"/>
  <c r="HT60" i="26"/>
  <c r="HT59" i="26"/>
  <c r="HT64" i="26"/>
  <c r="HT52" i="26"/>
  <c r="HT56" i="26"/>
  <c r="HT61" i="26"/>
  <c r="HT55" i="26"/>
  <c r="HT57" i="26"/>
  <c r="HT51" i="26"/>
  <c r="HD39" i="26"/>
  <c r="HF39" i="26" s="1"/>
  <c r="HG39" i="26"/>
  <c r="HT37" i="26"/>
  <c r="HU36" i="26"/>
  <c r="CY28" i="26"/>
  <c r="EW28" i="26" s="1"/>
  <c r="EY28" i="26" s="1"/>
  <c r="JT29" i="26"/>
  <c r="HD43" i="26"/>
  <c r="HF43" i="26" s="1"/>
  <c r="HG43" i="26"/>
  <c r="HG40" i="26"/>
  <c r="HD40" i="26"/>
  <c r="HF40" i="26" s="1"/>
  <c r="IP65" i="26"/>
  <c r="JQ36" i="26"/>
  <c r="JP37" i="26"/>
  <c r="HG41" i="26"/>
  <c r="HD41" i="26"/>
  <c r="HF41" i="26" s="1"/>
  <c r="IQ37" i="26"/>
  <c r="IR36" i="26"/>
  <c r="HX17" i="26"/>
  <c r="BC16" i="26"/>
  <c r="DA16" i="26" s="1"/>
  <c r="HT25" i="26"/>
  <c r="HU24" i="26"/>
  <c r="HG44" i="26"/>
  <c r="HD44" i="26"/>
  <c r="HF44" i="26" s="1"/>
  <c r="IQ25" i="26"/>
  <c r="IR24" i="26"/>
  <c r="JQ24" i="26"/>
  <c r="JP25" i="26"/>
  <c r="HD38" i="26"/>
  <c r="HF38" i="26" s="1"/>
  <c r="HG38" i="26"/>
  <c r="IQ11" i="26"/>
  <c r="IR10" i="26"/>
  <c r="IQ51" i="26"/>
  <c r="IQ57" i="26"/>
  <c r="IQ62" i="26"/>
  <c r="IQ58" i="26"/>
  <c r="IQ56" i="26"/>
  <c r="IQ55" i="26"/>
  <c r="IQ61" i="26"/>
  <c r="IQ63" i="26"/>
  <c r="IQ54" i="26"/>
  <c r="IQ59" i="26"/>
  <c r="IQ50" i="26"/>
  <c r="IQ53" i="26"/>
  <c r="IQ64" i="26"/>
  <c r="IQ60" i="26"/>
  <c r="IQ52" i="26"/>
  <c r="JP10" i="26"/>
  <c r="JO11" i="26"/>
  <c r="JO57" i="26"/>
  <c r="JO61" i="26"/>
  <c r="JO55" i="26"/>
  <c r="JO63" i="26"/>
  <c r="JO64" i="26"/>
  <c r="JO52" i="26"/>
  <c r="JO60" i="26"/>
  <c r="JO62" i="26"/>
  <c r="JO51" i="26"/>
  <c r="JO58" i="26"/>
  <c r="JO59" i="26"/>
  <c r="JO56" i="26"/>
  <c r="JO54" i="26"/>
  <c r="JO53" i="26"/>
  <c r="JO50" i="26"/>
  <c r="HG42" i="26"/>
  <c r="HD42" i="26"/>
  <c r="HF42" i="26" s="1"/>
  <c r="JT17" i="26"/>
  <c r="CY16" i="26"/>
  <c r="EW16" i="26" s="1"/>
  <c r="JJ35" i="32" l="1"/>
  <c r="JG35" i="32"/>
  <c r="JF35" i="32"/>
  <c r="JE35" i="32"/>
  <c r="JD35" i="32"/>
  <c r="JH35" i="32"/>
  <c r="JI35" i="32"/>
  <c r="BC48" i="32"/>
  <c r="DA48" i="32" s="1"/>
  <c r="EY48" i="32" s="1"/>
  <c r="HX49" i="32"/>
  <c r="JT32" i="32"/>
  <c r="CY31" i="32"/>
  <c r="EW31" i="32" s="1"/>
  <c r="JD34" i="32"/>
  <c r="JI34" i="32"/>
  <c r="JH34" i="32"/>
  <c r="JG34" i="32"/>
  <c r="JF34" i="32"/>
  <c r="JJ34" i="32"/>
  <c r="JE34" i="32"/>
  <c r="JI31" i="32"/>
  <c r="JI38" i="32" s="1"/>
  <c r="JG31" i="32"/>
  <c r="JG38" i="32" s="1"/>
  <c r="JF31" i="32"/>
  <c r="JF38" i="32" s="1"/>
  <c r="JE31" i="32"/>
  <c r="JE38" i="32" s="1"/>
  <c r="JD31" i="32"/>
  <c r="JD38" i="32" s="1"/>
  <c r="JJ31" i="32"/>
  <c r="JJ38" i="32" s="1"/>
  <c r="JH31" i="32"/>
  <c r="JH38" i="32" s="1"/>
  <c r="JH36" i="32"/>
  <c r="JE36" i="32"/>
  <c r="JD36" i="32"/>
  <c r="JJ36" i="32"/>
  <c r="JI36" i="32"/>
  <c r="JG36" i="32"/>
  <c r="JF36" i="32"/>
  <c r="IV51" i="32"/>
  <c r="CA50" i="32"/>
  <c r="DY50" i="32" s="1"/>
  <c r="JF33" i="32"/>
  <c r="JI33" i="32"/>
  <c r="JH33" i="32"/>
  <c r="JJ33" i="32"/>
  <c r="JG33" i="32"/>
  <c r="JE33" i="32"/>
  <c r="JD33" i="32"/>
  <c r="DY26" i="32"/>
  <c r="EY26" i="32" s="1"/>
  <c r="AB39" i="32"/>
  <c r="IB29" i="32" s="1"/>
  <c r="JE32" i="32"/>
  <c r="JJ32" i="32"/>
  <c r="JI32" i="32"/>
  <c r="JH32" i="32"/>
  <c r="JG32" i="32"/>
  <c r="JF32" i="32"/>
  <c r="JD32" i="32"/>
  <c r="HK31" i="32"/>
  <c r="HK38" i="32" s="1"/>
  <c r="HI31" i="32"/>
  <c r="HI38" i="32" s="1"/>
  <c r="HH31" i="32"/>
  <c r="HH38" i="32" s="1"/>
  <c r="HN31" i="32"/>
  <c r="HN38" i="32" s="1"/>
  <c r="HM31" i="32"/>
  <c r="HM38" i="32" s="1"/>
  <c r="HL31" i="32"/>
  <c r="HL38" i="32" s="1"/>
  <c r="HJ31" i="32"/>
  <c r="HJ38" i="32" s="1"/>
  <c r="HV17" i="32"/>
  <c r="HV18" i="32" s="1"/>
  <c r="HU18" i="32"/>
  <c r="HX32" i="32"/>
  <c r="BC31" i="32"/>
  <c r="DA31" i="32" s="1"/>
  <c r="HL34" i="32"/>
  <c r="HI34" i="32"/>
  <c r="HH34" i="32"/>
  <c r="HN34" i="32"/>
  <c r="HM34" i="32"/>
  <c r="HK34" i="32"/>
  <c r="HJ34" i="32"/>
  <c r="HM32" i="32"/>
  <c r="HK32" i="32"/>
  <c r="HJ32" i="32"/>
  <c r="HN32" i="32"/>
  <c r="HL32" i="32"/>
  <c r="HI32" i="32"/>
  <c r="HH32" i="32"/>
  <c r="HK33" i="32"/>
  <c r="HI33" i="32"/>
  <c r="HH33" i="32"/>
  <c r="HN33" i="32"/>
  <c r="HM33" i="32"/>
  <c r="HL33" i="32"/>
  <c r="HJ33" i="32"/>
  <c r="HH36" i="32"/>
  <c r="HM36" i="32"/>
  <c r="HL36" i="32"/>
  <c r="HK36" i="32"/>
  <c r="HJ36" i="32"/>
  <c r="HN36" i="32"/>
  <c r="HI36" i="32"/>
  <c r="JT49" i="32"/>
  <c r="CY48" i="32"/>
  <c r="EW48" i="32" s="1"/>
  <c r="HJ35" i="32"/>
  <c r="HN35" i="32"/>
  <c r="HM35" i="32"/>
  <c r="HL35" i="32"/>
  <c r="HK35" i="32"/>
  <c r="HI35" i="32"/>
  <c r="HH35" i="32"/>
  <c r="IR18" i="32"/>
  <c r="IS17" i="32"/>
  <c r="HN37" i="32"/>
  <c r="HK37" i="32"/>
  <c r="HJ37" i="32"/>
  <c r="HI37" i="32"/>
  <c r="HH37" i="32"/>
  <c r="HL37" i="32"/>
  <c r="HM37" i="32"/>
  <c r="JF37" i="32"/>
  <c r="JJ37" i="32"/>
  <c r="JI37" i="32"/>
  <c r="JH37" i="32"/>
  <c r="JG37" i="32"/>
  <c r="JE37" i="32"/>
  <c r="JD37" i="32"/>
  <c r="HU29" i="32"/>
  <c r="HT30" i="32"/>
  <c r="CA46" i="31"/>
  <c r="EW46" i="31" s="1"/>
  <c r="LP47" i="31"/>
  <c r="MK28" i="31"/>
  <c r="ML27" i="31"/>
  <c r="ML28" i="31" s="1"/>
  <c r="NL50" i="31"/>
  <c r="DW49" i="31"/>
  <c r="GS49" i="31" s="1"/>
  <c r="OG27" i="31"/>
  <c r="OF28" i="31"/>
  <c r="MW32" i="31"/>
  <c r="MV32" i="31"/>
  <c r="NA32" i="31"/>
  <c r="MZ32" i="31"/>
  <c r="MX32" i="31"/>
  <c r="NB32" i="31"/>
  <c r="MY32" i="31"/>
  <c r="MY35" i="31"/>
  <c r="MX35" i="31"/>
  <c r="MW35" i="31"/>
  <c r="NB35" i="31"/>
  <c r="NA35" i="31"/>
  <c r="MZ35" i="31"/>
  <c r="MV35" i="31"/>
  <c r="LM28" i="31"/>
  <c r="LN27" i="31"/>
  <c r="LN28" i="31" s="1"/>
  <c r="MY31" i="31"/>
  <c r="MX31" i="31"/>
  <c r="MW31" i="31"/>
  <c r="NB31" i="31"/>
  <c r="NA31" i="31"/>
  <c r="MZ31" i="31"/>
  <c r="MV31" i="31"/>
  <c r="OJ23" i="31"/>
  <c r="EU22" i="31"/>
  <c r="HQ22" i="31" s="1"/>
  <c r="HS22" i="31" s="1"/>
  <c r="LA34" i="31"/>
  <c r="KZ34" i="31"/>
  <c r="LE34" i="31"/>
  <c r="LD34" i="31"/>
  <c r="LF34" i="31"/>
  <c r="LC34" i="31"/>
  <c r="LB34" i="31"/>
  <c r="OJ47" i="31"/>
  <c r="EU46" i="31"/>
  <c r="HQ46" i="31" s="1"/>
  <c r="LF31" i="31"/>
  <c r="LE31" i="31"/>
  <c r="LC31" i="31"/>
  <c r="LB31" i="31"/>
  <c r="LD31" i="31"/>
  <c r="LA31" i="31"/>
  <c r="KZ31" i="31"/>
  <c r="LF35" i="31"/>
  <c r="LE35" i="31"/>
  <c r="LC35" i="31"/>
  <c r="LB35" i="31"/>
  <c r="LA35" i="31"/>
  <c r="KZ35" i="31"/>
  <c r="LD35" i="31"/>
  <c r="NI15" i="31"/>
  <c r="NH16" i="31"/>
  <c r="CY48" i="31"/>
  <c r="FU48" i="31" s="1"/>
  <c r="MN49" i="31"/>
  <c r="LA30" i="31"/>
  <c r="KZ30" i="31"/>
  <c r="LE30" i="31"/>
  <c r="LD30" i="31"/>
  <c r="LF30" i="31"/>
  <c r="LC30" i="31"/>
  <c r="LB30" i="31"/>
  <c r="LP30" i="31"/>
  <c r="CA29" i="31"/>
  <c r="EW29" i="31" s="1"/>
  <c r="DW29" i="31"/>
  <c r="GS29" i="31" s="1"/>
  <c r="NL30" i="31"/>
  <c r="LE29" i="31"/>
  <c r="LE36" i="31" s="1"/>
  <c r="LD29" i="31"/>
  <c r="LD36" i="31" s="1"/>
  <c r="LC29" i="31"/>
  <c r="LC36" i="31" s="1"/>
  <c r="LB29" i="31"/>
  <c r="LB36" i="31" s="1"/>
  <c r="LA29" i="31"/>
  <c r="LA36" i="31" s="1"/>
  <c r="LF29" i="31"/>
  <c r="LF36" i="31" s="1"/>
  <c r="KZ29" i="31"/>
  <c r="KZ36" i="31" s="1"/>
  <c r="NA30" i="31"/>
  <c r="MZ30" i="31"/>
  <c r="MY30" i="31"/>
  <c r="MW30" i="31"/>
  <c r="MV30" i="31"/>
  <c r="NB30" i="31"/>
  <c r="MX30" i="31"/>
  <c r="NB33" i="31"/>
  <c r="NA33" i="31"/>
  <c r="MY33" i="31"/>
  <c r="MX33" i="31"/>
  <c r="MZ33" i="31"/>
  <c r="MW33" i="31"/>
  <c r="MV33" i="31"/>
  <c r="LE32" i="31"/>
  <c r="LD32" i="31"/>
  <c r="LC32" i="31"/>
  <c r="LA32" i="31"/>
  <c r="KZ32" i="31"/>
  <c r="LF32" i="31"/>
  <c r="LB32" i="31"/>
  <c r="OF16" i="31"/>
  <c r="OG15" i="31"/>
  <c r="MW29" i="31"/>
  <c r="MW36" i="31" s="1"/>
  <c r="NA29" i="31"/>
  <c r="NA36" i="31" s="1"/>
  <c r="NB29" i="31"/>
  <c r="NB36" i="31" s="1"/>
  <c r="MZ29" i="31"/>
  <c r="MZ36" i="31" s="1"/>
  <c r="MY29" i="31"/>
  <c r="MY36" i="31" s="1"/>
  <c r="MX29" i="31"/>
  <c r="MX36" i="31" s="1"/>
  <c r="MV29" i="31"/>
  <c r="MV36" i="31" s="1"/>
  <c r="LN15" i="31"/>
  <c r="LN16" i="31" s="1"/>
  <c r="LM16" i="31"/>
  <c r="LC33" i="31"/>
  <c r="LB33" i="31"/>
  <c r="LA33" i="31"/>
  <c r="LF33" i="31"/>
  <c r="LE33" i="31"/>
  <c r="LD33" i="31"/>
  <c r="KZ33" i="31"/>
  <c r="NH28" i="31"/>
  <c r="NI27" i="31"/>
  <c r="LS34" i="31"/>
  <c r="LS30" i="31"/>
  <c r="LS33" i="31"/>
  <c r="LS32" i="31"/>
  <c r="LS29" i="31"/>
  <c r="LS31" i="31"/>
  <c r="LS35" i="31"/>
  <c r="NA34" i="31"/>
  <c r="MZ34" i="31"/>
  <c r="MY34" i="31"/>
  <c r="MW34" i="31"/>
  <c r="MV34" i="31"/>
  <c r="MX34" i="31"/>
  <c r="NB34" i="31"/>
  <c r="KZ31" i="30"/>
  <c r="LF31" i="30"/>
  <c r="LE31" i="30"/>
  <c r="LB31" i="30"/>
  <c r="LD31" i="30"/>
  <c r="LC31" i="30"/>
  <c r="LA31" i="30"/>
  <c r="LC28" i="30"/>
  <c r="LC35" i="30" s="1"/>
  <c r="LA28" i="30"/>
  <c r="LA35" i="30" s="1"/>
  <c r="KZ28" i="30"/>
  <c r="KZ35" i="30" s="1"/>
  <c r="LE28" i="30"/>
  <c r="LE35" i="30" s="1"/>
  <c r="LB28" i="30"/>
  <c r="LB35" i="30" s="1"/>
  <c r="LF28" i="30"/>
  <c r="LF35" i="30" s="1"/>
  <c r="LD28" i="30"/>
  <c r="LD35" i="30" s="1"/>
  <c r="NY35" i="30"/>
  <c r="LB30" i="30"/>
  <c r="KZ30" i="30"/>
  <c r="LD30" i="30"/>
  <c r="LF30" i="30"/>
  <c r="LE30" i="30"/>
  <c r="LC30" i="30"/>
  <c r="LA30" i="30"/>
  <c r="LD33" i="30"/>
  <c r="LB33" i="30"/>
  <c r="LA33" i="30"/>
  <c r="LF33" i="30"/>
  <c r="LE33" i="30"/>
  <c r="LC33" i="30"/>
  <c r="KZ33" i="30"/>
  <c r="EU45" i="30"/>
  <c r="HQ45" i="30" s="1"/>
  <c r="OJ46" i="30"/>
  <c r="LF32" i="30"/>
  <c r="LD32" i="30"/>
  <c r="LC32" i="30"/>
  <c r="KZ32" i="30"/>
  <c r="LE32" i="30"/>
  <c r="LB32" i="30"/>
  <c r="LA32" i="30"/>
  <c r="CY47" i="30"/>
  <c r="FU47" i="30" s="1"/>
  <c r="MN48" i="30"/>
  <c r="NU35" i="30"/>
  <c r="CA28" i="30"/>
  <c r="EW28" i="30" s="1"/>
  <c r="LP29" i="30"/>
  <c r="LE34" i="30"/>
  <c r="LD34" i="30"/>
  <c r="LC34" i="30"/>
  <c r="LB34" i="30"/>
  <c r="KZ34" i="30"/>
  <c r="LF34" i="30"/>
  <c r="LA34" i="30"/>
  <c r="CY29" i="30"/>
  <c r="FU29" i="30" s="1"/>
  <c r="MN30" i="30"/>
  <c r="NT35" i="30"/>
  <c r="OI28" i="30" s="1" a="1"/>
  <c r="OI28" i="30" s="1"/>
  <c r="LM15" i="30"/>
  <c r="LN14" i="30"/>
  <c r="LN15" i="30" s="1"/>
  <c r="LP46" i="30"/>
  <c r="CA45" i="30"/>
  <c r="EW45" i="30" s="1"/>
  <c r="NW35" i="30"/>
  <c r="NH15" i="30"/>
  <c r="NI14" i="30"/>
  <c r="MQ34" i="30"/>
  <c r="MQ30" i="30"/>
  <c r="MQ33" i="30"/>
  <c r="MQ31" i="30"/>
  <c r="MQ28" i="30"/>
  <c r="MQ32" i="30"/>
  <c r="MQ29" i="30"/>
  <c r="NX35" i="30"/>
  <c r="NL45" i="30"/>
  <c r="DW44" i="30"/>
  <c r="GS44" i="30" s="1"/>
  <c r="HS44" i="30" s="1"/>
  <c r="EU30" i="30"/>
  <c r="HQ30" i="30" s="1"/>
  <c r="OJ31" i="30"/>
  <c r="NZ35" i="30"/>
  <c r="OH14" i="30"/>
  <c r="OH15" i="30" s="1"/>
  <c r="OG15" i="30"/>
  <c r="MK14" i="30"/>
  <c r="MJ15" i="30"/>
  <c r="LD29" i="30"/>
  <c r="LB29" i="30"/>
  <c r="LA29" i="30"/>
  <c r="LF29" i="30"/>
  <c r="LE29" i="30"/>
  <c r="LC29" i="30"/>
  <c r="KZ29" i="30"/>
  <c r="IY32" i="28"/>
  <c r="IY30" i="28"/>
  <c r="IY26" i="28"/>
  <c r="IY29" i="28"/>
  <c r="IY28" i="28"/>
  <c r="IY31" i="28"/>
  <c r="IY27" i="28"/>
  <c r="HN30" i="28"/>
  <c r="HM30" i="28"/>
  <c r="HL30" i="28"/>
  <c r="HK30" i="28"/>
  <c r="HJ30" i="28"/>
  <c r="HI30" i="28"/>
  <c r="HH30" i="28"/>
  <c r="HI29" i="28"/>
  <c r="HH29" i="28"/>
  <c r="HN29" i="28"/>
  <c r="HM29" i="28"/>
  <c r="HL29" i="28"/>
  <c r="HK29" i="28"/>
  <c r="HJ29" i="28"/>
  <c r="HK26" i="28"/>
  <c r="HK33" i="28" s="1"/>
  <c r="HJ26" i="28"/>
  <c r="HJ33" i="28" s="1"/>
  <c r="HI26" i="28"/>
  <c r="HI33" i="28" s="1"/>
  <c r="HH26" i="28"/>
  <c r="HH33" i="28" s="1"/>
  <c r="HN26" i="28"/>
  <c r="HN33" i="28" s="1"/>
  <c r="HM26" i="28"/>
  <c r="HM33" i="28" s="1"/>
  <c r="HL26" i="28"/>
  <c r="HL33" i="28" s="1"/>
  <c r="IV49" i="28"/>
  <c r="CA48" i="28"/>
  <c r="DY48" i="28" s="1"/>
  <c r="HX27" i="28"/>
  <c r="BC26" i="28"/>
  <c r="DA26" i="28" s="1"/>
  <c r="HX44" i="28"/>
  <c r="BC43" i="28"/>
  <c r="DA43" i="28" s="1"/>
  <c r="EY43" i="28" s="1"/>
  <c r="HM31" i="28"/>
  <c r="HL31" i="28"/>
  <c r="HK31" i="28"/>
  <c r="HJ31" i="28"/>
  <c r="HI31" i="28"/>
  <c r="HH31" i="28"/>
  <c r="HN31" i="28"/>
  <c r="IS25" i="28"/>
  <c r="IT24" i="28"/>
  <c r="IT25" i="28" s="1"/>
  <c r="JQ13" i="28"/>
  <c r="JR12" i="28"/>
  <c r="JR13" i="28" s="1"/>
  <c r="IA29" i="28"/>
  <c r="IA26" i="28"/>
  <c r="IA32" i="28"/>
  <c r="IA28" i="28"/>
  <c r="IA31" i="28"/>
  <c r="IA27" i="28"/>
  <c r="IA30" i="28"/>
  <c r="JT47" i="28"/>
  <c r="CY46" i="28"/>
  <c r="EW46" i="28" s="1"/>
  <c r="EY21" i="28"/>
  <c r="JQ25" i="28"/>
  <c r="JR24" i="28"/>
  <c r="JR25" i="28" s="1"/>
  <c r="HM32" i="28"/>
  <c r="HL32" i="28"/>
  <c r="HK32" i="28"/>
  <c r="HJ32" i="28"/>
  <c r="HN32" i="28"/>
  <c r="HI32" i="28"/>
  <c r="HH32" i="28"/>
  <c r="HK28" i="28"/>
  <c r="HJ28" i="28"/>
  <c r="HI28" i="28"/>
  <c r="HH28" i="28"/>
  <c r="HN28" i="28"/>
  <c r="HM28" i="28"/>
  <c r="HL28" i="28"/>
  <c r="HM27" i="28"/>
  <c r="HL27" i="28"/>
  <c r="HK27" i="28"/>
  <c r="HJ27" i="28"/>
  <c r="HI27" i="28"/>
  <c r="HH27" i="28"/>
  <c r="HN27" i="28"/>
  <c r="LP30" i="29"/>
  <c r="CA29" i="29"/>
  <c r="EW29" i="29" s="1"/>
  <c r="MK25" i="29"/>
  <c r="MJ26" i="29"/>
  <c r="NI26" i="29"/>
  <c r="NJ25" i="29"/>
  <c r="NJ26" i="29" s="1"/>
  <c r="LP45" i="29"/>
  <c r="CA44" i="29"/>
  <c r="EW44" i="29" s="1"/>
  <c r="HS44" i="29" s="1"/>
  <c r="MN51" i="29"/>
  <c r="CY50" i="29"/>
  <c r="FU50" i="29" s="1"/>
  <c r="MN30" i="29"/>
  <c r="CY29" i="29"/>
  <c r="FU29" i="29" s="1"/>
  <c r="DW47" i="29"/>
  <c r="GS47" i="29" s="1"/>
  <c r="NL48" i="29"/>
  <c r="MR28" i="29"/>
  <c r="MT28" i="29" s="1"/>
  <c r="MU28" i="29"/>
  <c r="LL14" i="29"/>
  <c r="LM13" i="29"/>
  <c r="MU31" i="29"/>
  <c r="MR31" i="29"/>
  <c r="MT31" i="29" s="1"/>
  <c r="MU29" i="29"/>
  <c r="MR29" i="29"/>
  <c r="MT29" i="29" s="1"/>
  <c r="OJ48" i="29"/>
  <c r="EU47" i="29"/>
  <c r="HQ47" i="29" s="1"/>
  <c r="NI14" i="29"/>
  <c r="NJ13" i="29"/>
  <c r="NJ14" i="29" s="1"/>
  <c r="MU30" i="29"/>
  <c r="MR30" i="29"/>
  <c r="MT30" i="29" s="1"/>
  <c r="MR32" i="29"/>
  <c r="MT32" i="29" s="1"/>
  <c r="MU32" i="29"/>
  <c r="LM25" i="29"/>
  <c r="LL26" i="29"/>
  <c r="MU27" i="29"/>
  <c r="MU34" i="29" s="1"/>
  <c r="NK27" i="29" s="1" a="1"/>
  <c r="NK27" i="29" s="1"/>
  <c r="NL27" i="29" s="1"/>
  <c r="MR27" i="29"/>
  <c r="MT27" i="29" s="1"/>
  <c r="MU33" i="29"/>
  <c r="MR33" i="29"/>
  <c r="MT33" i="29" s="1"/>
  <c r="NO30" i="29"/>
  <c r="NO33" i="29"/>
  <c r="NO29" i="29"/>
  <c r="NO32" i="29"/>
  <c r="NO28" i="29"/>
  <c r="NO31" i="29"/>
  <c r="NO27" i="29"/>
  <c r="NG64" i="27"/>
  <c r="OG35" i="27"/>
  <c r="OF36" i="27"/>
  <c r="MK24" i="27"/>
  <c r="ML23" i="27"/>
  <c r="ML24" i="27" s="1"/>
  <c r="KU43" i="27"/>
  <c r="KU41" i="27"/>
  <c r="KU40" i="27"/>
  <c r="KU39" i="27"/>
  <c r="KU37" i="27"/>
  <c r="KU42" i="27"/>
  <c r="KU38" i="27"/>
  <c r="LP37" i="27"/>
  <c r="NH51" i="27"/>
  <c r="NH50" i="27"/>
  <c r="NH62" i="27"/>
  <c r="NH52" i="27"/>
  <c r="NI10" i="27"/>
  <c r="NH58" i="27"/>
  <c r="NH60" i="27"/>
  <c r="NH49" i="27"/>
  <c r="NH59" i="27"/>
  <c r="NH11" i="27"/>
  <c r="NH53" i="27"/>
  <c r="NH54" i="27"/>
  <c r="NH55" i="27"/>
  <c r="NH57" i="27"/>
  <c r="NH56" i="27"/>
  <c r="NH61" i="27"/>
  <c r="NH63" i="27"/>
  <c r="LL24" i="27"/>
  <c r="LM23" i="27"/>
  <c r="LL36" i="27"/>
  <c r="LM35" i="27"/>
  <c r="OG24" i="27"/>
  <c r="OH23" i="27"/>
  <c r="OH24" i="27" s="1"/>
  <c r="OG64" i="27"/>
  <c r="MQ43" i="27"/>
  <c r="MQ42" i="27"/>
  <c r="MQ41" i="27"/>
  <c r="MQ40" i="27"/>
  <c r="MQ38" i="27"/>
  <c r="MQ37" i="27"/>
  <c r="MQ39" i="27"/>
  <c r="NI24" i="27"/>
  <c r="NJ23" i="27"/>
  <c r="NJ24" i="27" s="1"/>
  <c r="MJ11" i="27"/>
  <c r="MK10" i="27"/>
  <c r="MJ59" i="27"/>
  <c r="MJ63" i="27"/>
  <c r="MJ53" i="27"/>
  <c r="MJ51" i="27"/>
  <c r="MJ62" i="27"/>
  <c r="MJ60" i="27"/>
  <c r="MJ54" i="27"/>
  <c r="MJ55" i="27"/>
  <c r="MJ52" i="27"/>
  <c r="MJ49" i="27"/>
  <c r="MJ50" i="27"/>
  <c r="MJ56" i="27"/>
  <c r="MJ61" i="27"/>
  <c r="MJ57" i="27"/>
  <c r="MJ58" i="27"/>
  <c r="MN29" i="27"/>
  <c r="CY28" i="27"/>
  <c r="FU28" i="27" s="1"/>
  <c r="HS28" i="27" s="1"/>
  <c r="LN10" i="27"/>
  <c r="LM11" i="27"/>
  <c r="LM51" i="27"/>
  <c r="LM57" i="27"/>
  <c r="LM54" i="27"/>
  <c r="LM50" i="27"/>
  <c r="LM49" i="27"/>
  <c r="LM55" i="27"/>
  <c r="LM52" i="27"/>
  <c r="LM58" i="27"/>
  <c r="LM59" i="27"/>
  <c r="LM56" i="27"/>
  <c r="LM53" i="27"/>
  <c r="LM61" i="27"/>
  <c r="LM62" i="27"/>
  <c r="LM60" i="27"/>
  <c r="LM63" i="27"/>
  <c r="MI64" i="27"/>
  <c r="LL64" i="27"/>
  <c r="MK36" i="27"/>
  <c r="ML35" i="27"/>
  <c r="ML36" i="27" s="1"/>
  <c r="EU30" i="27"/>
  <c r="HQ30" i="27" s="1"/>
  <c r="OJ31" i="27"/>
  <c r="OH11" i="27"/>
  <c r="OH63" i="27"/>
  <c r="OH60" i="27"/>
  <c r="OH54" i="27"/>
  <c r="OH59" i="27"/>
  <c r="OH62" i="27"/>
  <c r="OH56" i="27"/>
  <c r="OH61" i="27"/>
  <c r="OH50" i="27"/>
  <c r="OH51" i="27"/>
  <c r="OH53" i="27"/>
  <c r="OH55" i="27"/>
  <c r="OH49" i="27"/>
  <c r="OH52" i="27"/>
  <c r="OH58" i="27"/>
  <c r="OH57" i="27"/>
  <c r="HT65" i="26"/>
  <c r="HN39" i="26"/>
  <c r="HL39" i="26"/>
  <c r="HK39" i="26"/>
  <c r="HJ39" i="26"/>
  <c r="HI39" i="26"/>
  <c r="HH39" i="26"/>
  <c r="HM39" i="26"/>
  <c r="HV10" i="26"/>
  <c r="HU11" i="26"/>
  <c r="HU50" i="26"/>
  <c r="HU62" i="26"/>
  <c r="HU58" i="26"/>
  <c r="HU59" i="26"/>
  <c r="HU52" i="26"/>
  <c r="HU57" i="26"/>
  <c r="HU53" i="26"/>
  <c r="HU63" i="26"/>
  <c r="HU55" i="26"/>
  <c r="HU60" i="26"/>
  <c r="HU51" i="26"/>
  <c r="HU61" i="26"/>
  <c r="HU64" i="26"/>
  <c r="HU56" i="26"/>
  <c r="HU54" i="26"/>
  <c r="HN42" i="26"/>
  <c r="HM42" i="26"/>
  <c r="HK42" i="26"/>
  <c r="HH42" i="26"/>
  <c r="HL42" i="26"/>
  <c r="HJ42" i="26"/>
  <c r="HI42" i="26"/>
  <c r="HJ40" i="26"/>
  <c r="HI40" i="26"/>
  <c r="HN40" i="26"/>
  <c r="HM40" i="26"/>
  <c r="HL40" i="26"/>
  <c r="HK40" i="26"/>
  <c r="HH40" i="26"/>
  <c r="JO65" i="26"/>
  <c r="JQ10" i="26"/>
  <c r="JP11" i="26"/>
  <c r="JP62" i="26"/>
  <c r="JP64" i="26"/>
  <c r="JP53" i="26"/>
  <c r="JP63" i="26"/>
  <c r="JP58" i="26"/>
  <c r="JP54" i="26"/>
  <c r="JP57" i="26"/>
  <c r="JP51" i="26"/>
  <c r="JP50" i="26"/>
  <c r="JP55" i="26"/>
  <c r="JP52" i="26"/>
  <c r="JP60" i="26"/>
  <c r="JP56" i="26"/>
  <c r="JP59" i="26"/>
  <c r="JP61" i="26"/>
  <c r="IS10" i="26"/>
  <c r="IR11" i="26"/>
  <c r="IR51" i="26"/>
  <c r="IR56" i="26"/>
  <c r="IR50" i="26"/>
  <c r="IR62" i="26"/>
  <c r="IR53" i="26"/>
  <c r="IR57" i="26"/>
  <c r="IR59" i="26"/>
  <c r="IR54" i="26"/>
  <c r="IR55" i="26"/>
  <c r="IR63" i="26"/>
  <c r="IR60" i="26"/>
  <c r="IR61" i="26"/>
  <c r="IR52" i="26"/>
  <c r="IR64" i="26"/>
  <c r="IR58" i="26"/>
  <c r="HJ44" i="26"/>
  <c r="HI44" i="26"/>
  <c r="HH44" i="26"/>
  <c r="HN44" i="26"/>
  <c r="HM44" i="26"/>
  <c r="HL44" i="26"/>
  <c r="HK44" i="26"/>
  <c r="HH41" i="26"/>
  <c r="HM41" i="26"/>
  <c r="HI41" i="26"/>
  <c r="HL41" i="26"/>
  <c r="HK41" i="26"/>
  <c r="HJ41" i="26"/>
  <c r="HN41" i="26"/>
  <c r="HL43" i="26"/>
  <c r="HK43" i="26"/>
  <c r="HI43" i="26"/>
  <c r="HJ43" i="26"/>
  <c r="HN43" i="26"/>
  <c r="HM43" i="26"/>
  <c r="HH43" i="26"/>
  <c r="IA44" i="26"/>
  <c r="IA40" i="26"/>
  <c r="IA43" i="26"/>
  <c r="IA42" i="26"/>
  <c r="IA41" i="26"/>
  <c r="IA39" i="26"/>
  <c r="IA38" i="26"/>
  <c r="IS24" i="26"/>
  <c r="IR25" i="26"/>
  <c r="HG45" i="26"/>
  <c r="HV24" i="26"/>
  <c r="HV25" i="26" s="1"/>
  <c r="HU25" i="26"/>
  <c r="JT30" i="26"/>
  <c r="CY29" i="26"/>
  <c r="EW29" i="26" s="1"/>
  <c r="EY29" i="26" s="1"/>
  <c r="HL38" i="26"/>
  <c r="HJ38" i="26"/>
  <c r="HJ45" i="26" s="1"/>
  <c r="HI38" i="26"/>
  <c r="HN38" i="26"/>
  <c r="HM38" i="26"/>
  <c r="HK38" i="26"/>
  <c r="HK45" i="26" s="1"/>
  <c r="HH38" i="26"/>
  <c r="HH45" i="26" s="1"/>
  <c r="JQ37" i="26"/>
  <c r="JR36" i="26"/>
  <c r="JR37" i="26" s="1"/>
  <c r="HX40" i="26"/>
  <c r="BC39" i="26"/>
  <c r="DA39" i="26" s="1"/>
  <c r="EY16" i="26"/>
  <c r="HV36" i="26"/>
  <c r="HV37" i="26" s="1"/>
  <c r="HU37" i="26"/>
  <c r="IR37" i="26"/>
  <c r="IS36" i="26"/>
  <c r="JT18" i="26"/>
  <c r="CY18" i="26" s="1"/>
  <c r="EW18" i="26" s="1"/>
  <c r="CY17" i="26"/>
  <c r="EW17" i="26" s="1"/>
  <c r="IQ65" i="26"/>
  <c r="JQ25" i="26"/>
  <c r="JR24" i="26"/>
  <c r="JR25" i="26" s="1"/>
  <c r="BC17" i="26"/>
  <c r="DA17" i="26" s="1"/>
  <c r="EY17" i="26" s="1"/>
  <c r="HX18" i="26"/>
  <c r="BC18" i="26" s="1"/>
  <c r="DA18" i="26" s="1"/>
  <c r="EY18" i="26" s="1"/>
  <c r="IS18" i="32" l="1"/>
  <c r="IT17" i="32"/>
  <c r="IT18" i="32" s="1"/>
  <c r="BC32" i="32"/>
  <c r="DA32" i="32" s="1"/>
  <c r="HX33" i="32"/>
  <c r="HV29" i="32"/>
  <c r="HV30" i="32" s="1"/>
  <c r="HU30" i="32"/>
  <c r="IA34" i="32"/>
  <c r="IA31" i="32"/>
  <c r="IA37" i="32"/>
  <c r="IA33" i="32"/>
  <c r="IA35" i="32"/>
  <c r="IA32" i="32"/>
  <c r="IA36" i="32"/>
  <c r="JT50" i="32"/>
  <c r="CY49" i="32"/>
  <c r="EW49" i="32" s="1"/>
  <c r="JT33" i="32"/>
  <c r="CY32" i="32"/>
  <c r="EW32" i="32" s="1"/>
  <c r="IV52" i="32"/>
  <c r="CA51" i="32"/>
  <c r="DY51" i="32" s="1"/>
  <c r="HX50" i="32"/>
  <c r="BC49" i="32"/>
  <c r="DA49" i="32" s="1"/>
  <c r="LW31" i="31"/>
  <c r="LT31" i="31"/>
  <c r="LV31" i="31" s="1"/>
  <c r="OH27" i="31"/>
  <c r="OH28" i="31" s="1"/>
  <c r="OG28" i="31"/>
  <c r="NJ27" i="31"/>
  <c r="NJ28" i="31" s="1"/>
  <c r="NI28" i="31"/>
  <c r="NL31" i="31"/>
  <c r="DW30" i="31"/>
  <c r="GS30" i="31" s="1"/>
  <c r="OH15" i="31"/>
  <c r="OH16" i="31" s="1"/>
  <c r="OG16" i="31"/>
  <c r="LW29" i="31"/>
  <c r="LW36" i="31" s="1"/>
  <c r="MM29" i="31" s="1" a="1"/>
  <c r="MM29" i="31" s="1"/>
  <c r="MN29" i="31" s="1"/>
  <c r="LT29" i="31"/>
  <c r="LV29" i="31" s="1"/>
  <c r="LP31" i="31"/>
  <c r="CA30" i="31"/>
  <c r="EW30" i="31" s="1"/>
  <c r="CY49" i="31"/>
  <c r="FU49" i="31" s="1"/>
  <c r="MN50" i="31"/>
  <c r="DW50" i="31"/>
  <c r="GS50" i="31" s="1"/>
  <c r="NL51" i="31"/>
  <c r="LW32" i="31"/>
  <c r="LT32" i="31"/>
  <c r="LV32" i="31" s="1"/>
  <c r="LT33" i="31"/>
  <c r="LV33" i="31" s="1"/>
  <c r="LW33" i="31"/>
  <c r="LW30" i="31"/>
  <c r="LT30" i="31"/>
  <c r="LV30" i="31" s="1"/>
  <c r="NJ15" i="31"/>
  <c r="NJ16" i="31" s="1"/>
  <c r="NI16" i="31"/>
  <c r="EU47" i="31"/>
  <c r="HQ47" i="31" s="1"/>
  <c r="OJ48" i="31"/>
  <c r="LP48" i="31"/>
  <c r="CA47" i="31"/>
  <c r="EW47" i="31" s="1"/>
  <c r="HS47" i="31" s="1"/>
  <c r="EU23" i="31"/>
  <c r="HQ23" i="31" s="1"/>
  <c r="HS23" i="31" s="1"/>
  <c r="OJ24" i="31"/>
  <c r="EU24" i="31" s="1"/>
  <c r="LW35" i="31"/>
  <c r="LT35" i="31"/>
  <c r="LV35" i="31" s="1"/>
  <c r="LW34" i="31"/>
  <c r="LT34" i="31"/>
  <c r="LV34" i="31" s="1"/>
  <c r="HS46" i="31"/>
  <c r="MR30" i="30"/>
  <c r="MT30" i="30" s="1"/>
  <c r="MU30" i="30"/>
  <c r="MU29" i="30"/>
  <c r="MR29" i="30"/>
  <c r="MT29" i="30" s="1"/>
  <c r="MU34" i="30"/>
  <c r="MR34" i="30"/>
  <c r="MT34" i="30" s="1"/>
  <c r="EU46" i="30"/>
  <c r="HQ46" i="30" s="1"/>
  <c r="OJ47" i="30"/>
  <c r="MU32" i="30"/>
  <c r="MR32" i="30"/>
  <c r="MT32" i="30" s="1"/>
  <c r="NJ14" i="30"/>
  <c r="NJ15" i="30" s="1"/>
  <c r="NI15" i="30"/>
  <c r="MK15" i="30"/>
  <c r="ML14" i="30"/>
  <c r="ML15" i="30" s="1"/>
  <c r="OJ32" i="30"/>
  <c r="EU31" i="30"/>
  <c r="HQ31" i="30" s="1"/>
  <c r="MR28" i="30"/>
  <c r="MT28" i="30" s="1"/>
  <c r="MU28" i="30"/>
  <c r="MU35" i="30" s="1"/>
  <c r="NK28" i="30" s="1" a="1"/>
  <c r="NK28" i="30" s="1"/>
  <c r="NL28" i="30" s="1"/>
  <c r="CY30" i="30"/>
  <c r="FU30" i="30" s="1"/>
  <c r="MN31" i="30"/>
  <c r="MR31" i="30"/>
  <c r="MT31" i="30" s="1"/>
  <c r="MU31" i="30"/>
  <c r="LP30" i="30"/>
  <c r="CA29" i="30"/>
  <c r="EW29" i="30" s="1"/>
  <c r="MN49" i="30"/>
  <c r="CY48" i="30"/>
  <c r="FU48" i="30" s="1"/>
  <c r="NL46" i="30"/>
  <c r="DW45" i="30"/>
  <c r="GS45" i="30" s="1"/>
  <c r="HS45" i="30" s="1"/>
  <c r="MU33" i="30"/>
  <c r="MR33" i="30"/>
  <c r="MT33" i="30" s="1"/>
  <c r="LP47" i="30"/>
  <c r="CA46" i="30"/>
  <c r="EW46" i="30" s="1"/>
  <c r="BC27" i="28"/>
  <c r="DA27" i="28" s="1"/>
  <c r="HX28" i="28"/>
  <c r="IE30" i="28"/>
  <c r="IB30" i="28"/>
  <c r="ID30" i="28" s="1"/>
  <c r="IE29" i="28"/>
  <c r="IB29" i="28"/>
  <c r="ID29" i="28" s="1"/>
  <c r="JC27" i="28"/>
  <c r="IZ27" i="28"/>
  <c r="JB27" i="28" s="1"/>
  <c r="IE27" i="28"/>
  <c r="IB27" i="28"/>
  <c r="ID27" i="28" s="1"/>
  <c r="JT48" i="28"/>
  <c r="CY47" i="28"/>
  <c r="EW47" i="28" s="1"/>
  <c r="IV50" i="28"/>
  <c r="CA49" i="28"/>
  <c r="DY49" i="28" s="1"/>
  <c r="JC31" i="28"/>
  <c r="IZ31" i="28"/>
  <c r="JB31" i="28" s="1"/>
  <c r="JC28" i="28"/>
  <c r="IZ28" i="28"/>
  <c r="JB28" i="28" s="1"/>
  <c r="IZ29" i="28"/>
  <c r="JB29" i="28" s="1"/>
  <c r="JC29" i="28"/>
  <c r="IB28" i="28"/>
  <c r="ID28" i="28" s="1"/>
  <c r="IE28" i="28"/>
  <c r="BC44" i="28"/>
  <c r="DA44" i="28" s="1"/>
  <c r="EY44" i="28" s="1"/>
  <c r="HX45" i="28"/>
  <c r="IZ26" i="28"/>
  <c r="JB26" i="28" s="1"/>
  <c r="JC26" i="28"/>
  <c r="JC33" i="28" s="1"/>
  <c r="JS26" i="28" s="1" a="1"/>
  <c r="JS26" i="28" s="1"/>
  <c r="JT26" i="28" s="1"/>
  <c r="IE31" i="28"/>
  <c r="IB31" i="28"/>
  <c r="ID31" i="28" s="1"/>
  <c r="IE32" i="28"/>
  <c r="IB32" i="28"/>
  <c r="ID32" i="28" s="1"/>
  <c r="JC30" i="28"/>
  <c r="IZ30" i="28"/>
  <c r="JB30" i="28" s="1"/>
  <c r="IE26" i="28"/>
  <c r="IE33" i="28" s="1"/>
  <c r="IU26" i="28" s="1" a="1"/>
  <c r="IU26" i="28" s="1"/>
  <c r="IV26" i="28" s="1"/>
  <c r="IB26" i="28"/>
  <c r="ID26" i="28" s="1"/>
  <c r="JC32" i="28"/>
  <c r="IZ32" i="28"/>
  <c r="JB32" i="28" s="1"/>
  <c r="NP29" i="29"/>
  <c r="NR29" i="29" s="1"/>
  <c r="NS29" i="29"/>
  <c r="LN25" i="29"/>
  <c r="LN26" i="29" s="1"/>
  <c r="LM26" i="29"/>
  <c r="LP46" i="29"/>
  <c r="CA45" i="29"/>
  <c r="EW45" i="29" s="1"/>
  <c r="HS45" i="29" s="1"/>
  <c r="NP33" i="29"/>
  <c r="NR33" i="29" s="1"/>
  <c r="NS33" i="29"/>
  <c r="MY29" i="29"/>
  <c r="MX29" i="29"/>
  <c r="MW29" i="29"/>
  <c r="MV29" i="29"/>
  <c r="NB29" i="29"/>
  <c r="NA29" i="29"/>
  <c r="MZ29" i="29"/>
  <c r="DW48" i="29"/>
  <c r="GS48" i="29" s="1"/>
  <c r="NL49" i="29"/>
  <c r="OJ49" i="29"/>
  <c r="EU48" i="29"/>
  <c r="HQ48" i="29" s="1"/>
  <c r="NA28" i="29"/>
  <c r="MZ28" i="29"/>
  <c r="MY28" i="29"/>
  <c r="MX28" i="29"/>
  <c r="MW28" i="29"/>
  <c r="MV28" i="29"/>
  <c r="NB28" i="29"/>
  <c r="NS27" i="29"/>
  <c r="NS34" i="29" s="1"/>
  <c r="OI27" i="29" s="1" a="1"/>
  <c r="OI27" i="29" s="1"/>
  <c r="OJ27" i="29" s="1"/>
  <c r="NP27" i="29"/>
  <c r="NR27" i="29" s="1"/>
  <c r="NS30" i="29"/>
  <c r="NP30" i="29"/>
  <c r="NR30" i="29" s="1"/>
  <c r="NA32" i="29"/>
  <c r="MZ32" i="29"/>
  <c r="MY32" i="29"/>
  <c r="MX32" i="29"/>
  <c r="MW32" i="29"/>
  <c r="MV32" i="29"/>
  <c r="NB32" i="29"/>
  <c r="MY33" i="29"/>
  <c r="MX33" i="29"/>
  <c r="MW33" i="29"/>
  <c r="MV33" i="29"/>
  <c r="NB33" i="29"/>
  <c r="NA33" i="29"/>
  <c r="MZ33" i="29"/>
  <c r="CY30" i="29"/>
  <c r="FU30" i="29" s="1"/>
  <c r="MN31" i="29"/>
  <c r="ML25" i="29"/>
  <c r="ML26" i="29" s="1"/>
  <c r="MK26" i="29"/>
  <c r="NS31" i="29"/>
  <c r="NP31" i="29"/>
  <c r="NR31" i="29" s="1"/>
  <c r="MW30" i="29"/>
  <c r="MV30" i="29"/>
  <c r="NB30" i="29"/>
  <c r="NA30" i="29"/>
  <c r="MZ30" i="29"/>
  <c r="MY30" i="29"/>
  <c r="MX30" i="29"/>
  <c r="NB31" i="29"/>
  <c r="NA31" i="29"/>
  <c r="MZ31" i="29"/>
  <c r="MY31" i="29"/>
  <c r="MX31" i="29"/>
  <c r="MW31" i="29"/>
  <c r="MV31" i="29"/>
  <c r="NS28" i="29"/>
  <c r="NP28" i="29"/>
  <c r="NR28" i="29" s="1"/>
  <c r="MX27" i="29"/>
  <c r="MX34" i="29" s="1"/>
  <c r="MW27" i="29"/>
  <c r="MW34" i="29" s="1"/>
  <c r="MV27" i="29"/>
  <c r="MV34" i="29" s="1"/>
  <c r="NB27" i="29"/>
  <c r="NB34" i="29" s="1"/>
  <c r="NA27" i="29"/>
  <c r="NA34" i="29" s="1"/>
  <c r="MZ27" i="29"/>
  <c r="MZ34" i="29" s="1"/>
  <c r="MY27" i="29"/>
  <c r="MY34" i="29" s="1"/>
  <c r="LM14" i="29"/>
  <c r="LN13" i="29"/>
  <c r="LN14" i="29" s="1"/>
  <c r="NS32" i="29"/>
  <c r="NP32" i="29"/>
  <c r="NR32" i="29" s="1"/>
  <c r="DW27" i="29"/>
  <c r="GS27" i="29" s="1"/>
  <c r="NL28" i="29"/>
  <c r="MN52" i="29"/>
  <c r="CY51" i="29"/>
  <c r="FU51" i="29" s="1"/>
  <c r="LP31" i="29"/>
  <c r="CA30" i="29"/>
  <c r="EW30" i="29" s="1"/>
  <c r="OG36" i="27"/>
  <c r="OH35" i="27"/>
  <c r="OH36" i="27" s="1"/>
  <c r="KY39" i="27"/>
  <c r="KV39" i="27"/>
  <c r="KX39" i="27" s="1"/>
  <c r="NI52" i="27"/>
  <c r="NI60" i="27"/>
  <c r="NI55" i="27"/>
  <c r="NI59" i="27"/>
  <c r="NI63" i="27"/>
  <c r="NI56" i="27"/>
  <c r="NI11" i="27"/>
  <c r="NI51" i="27"/>
  <c r="NI54" i="27"/>
  <c r="NI50" i="27"/>
  <c r="NI62" i="27"/>
  <c r="NI49" i="27"/>
  <c r="NI61" i="27"/>
  <c r="NI57" i="27"/>
  <c r="NJ10" i="27"/>
  <c r="NI53" i="27"/>
  <c r="NI58" i="27"/>
  <c r="LM24" i="27"/>
  <c r="LN23" i="27"/>
  <c r="LN24" i="27" s="1"/>
  <c r="KV40" i="27"/>
  <c r="KX40" i="27" s="1"/>
  <c r="KY40" i="27"/>
  <c r="KV41" i="27"/>
  <c r="KX41" i="27" s="1"/>
  <c r="KY41" i="27"/>
  <c r="KV37" i="27"/>
  <c r="KX37" i="27" s="1"/>
  <c r="KY37" i="27"/>
  <c r="MJ64" i="27"/>
  <c r="KY43" i="27"/>
  <c r="KV43" i="27"/>
  <c r="KX43" i="27" s="1"/>
  <c r="KY42" i="27"/>
  <c r="KV42" i="27"/>
  <c r="KX42" i="27" s="1"/>
  <c r="NH64" i="27"/>
  <c r="CA37" i="27"/>
  <c r="EW37" i="27" s="1"/>
  <c r="LP38" i="27"/>
  <c r="KV38" i="27"/>
  <c r="KX38" i="27" s="1"/>
  <c r="KY38" i="27"/>
  <c r="OJ32" i="27"/>
  <c r="EU32" i="27" s="1"/>
  <c r="EU31" i="27"/>
  <c r="HQ31" i="27" s="1"/>
  <c r="MU39" i="27"/>
  <c r="MR39" i="27"/>
  <c r="MT39" i="27" s="1"/>
  <c r="MU43" i="27"/>
  <c r="MR43" i="27"/>
  <c r="MT43" i="27" s="1"/>
  <c r="MU37" i="27"/>
  <c r="MU44" i="27" s="1"/>
  <c r="NK37" i="27" s="1" a="1"/>
  <c r="NK37" i="27" s="1"/>
  <c r="NL37" i="27" s="1"/>
  <c r="MR37" i="27"/>
  <c r="MT37" i="27" s="1"/>
  <c r="MN30" i="27"/>
  <c r="CY29" i="27"/>
  <c r="FU29" i="27" s="1"/>
  <c r="HS29" i="27" s="1"/>
  <c r="MK11" i="27"/>
  <c r="ML10" i="27"/>
  <c r="MK62" i="27"/>
  <c r="MK60" i="27"/>
  <c r="MK55" i="27"/>
  <c r="MK54" i="27"/>
  <c r="MK52" i="27"/>
  <c r="MK53" i="27"/>
  <c r="MK49" i="27"/>
  <c r="MK50" i="27"/>
  <c r="MK56" i="27"/>
  <c r="MK61" i="27"/>
  <c r="MK58" i="27"/>
  <c r="MK57" i="27"/>
  <c r="MK59" i="27"/>
  <c r="MK63" i="27"/>
  <c r="MK51" i="27"/>
  <c r="MR38" i="27"/>
  <c r="MT38" i="27" s="1"/>
  <c r="MU38" i="27"/>
  <c r="MU40" i="27"/>
  <c r="MR40" i="27"/>
  <c r="MT40" i="27" s="1"/>
  <c r="MU41" i="27"/>
  <c r="MR41" i="27"/>
  <c r="MT41" i="27" s="1"/>
  <c r="LM64" i="27"/>
  <c r="LN35" i="27"/>
  <c r="LN36" i="27" s="1"/>
  <c r="LM36" i="27"/>
  <c r="LN11" i="27"/>
  <c r="LN51" i="27"/>
  <c r="LN56" i="27"/>
  <c r="LN53" i="27"/>
  <c r="LN59" i="27"/>
  <c r="LN61" i="27"/>
  <c r="LN58" i="27"/>
  <c r="LN50" i="27"/>
  <c r="LN57" i="27"/>
  <c r="LN52" i="27"/>
  <c r="LN60" i="27"/>
  <c r="LN63" i="27"/>
  <c r="LN62" i="27"/>
  <c r="LN55" i="27"/>
  <c r="LN49" i="27"/>
  <c r="LN54" i="27"/>
  <c r="MR42" i="27"/>
  <c r="MT42" i="27" s="1"/>
  <c r="MU42" i="27"/>
  <c r="OH64" i="27"/>
  <c r="OI49" i="27" s="1" a="1"/>
  <c r="OI49" i="27" s="1"/>
  <c r="OJ49" i="27" s="1"/>
  <c r="IB38" i="26"/>
  <c r="ID38" i="26" s="1"/>
  <c r="IE38" i="26"/>
  <c r="IE45" i="26" s="1"/>
  <c r="IU38" i="26" s="1" a="1"/>
  <c r="IU38" i="26" s="1"/>
  <c r="IV38" i="26" s="1"/>
  <c r="CY30" i="26"/>
  <c r="EW30" i="26" s="1"/>
  <c r="EY30" i="26" s="1"/>
  <c r="JT31" i="26"/>
  <c r="IR65" i="26"/>
  <c r="HM45" i="26"/>
  <c r="IE39" i="26"/>
  <c r="IB39" i="26"/>
  <c r="ID39" i="26" s="1"/>
  <c r="HN45" i="26"/>
  <c r="IE41" i="26"/>
  <c r="IB41" i="26"/>
  <c r="ID41" i="26" s="1"/>
  <c r="IE42" i="26"/>
  <c r="IB42" i="26"/>
  <c r="ID42" i="26" s="1"/>
  <c r="JP65" i="26"/>
  <c r="HU65" i="26"/>
  <c r="IB44" i="26"/>
  <c r="ID44" i="26" s="1"/>
  <c r="IE44" i="26"/>
  <c r="HX41" i="26"/>
  <c r="BC40" i="26"/>
  <c r="DA40" i="26" s="1"/>
  <c r="IE43" i="26"/>
  <c r="IB43" i="26"/>
  <c r="ID43" i="26" s="1"/>
  <c r="IS11" i="26"/>
  <c r="IT10" i="26"/>
  <c r="IS51" i="26"/>
  <c r="IS53" i="26"/>
  <c r="IS59" i="26"/>
  <c r="IS58" i="26"/>
  <c r="IS55" i="26"/>
  <c r="IS61" i="26"/>
  <c r="IS64" i="26"/>
  <c r="IS54" i="26"/>
  <c r="IS50" i="26"/>
  <c r="IS63" i="26"/>
  <c r="IS60" i="26"/>
  <c r="IS52" i="26"/>
  <c r="IS62" i="26"/>
  <c r="IS57" i="26"/>
  <c r="IS56" i="26"/>
  <c r="HI45" i="26"/>
  <c r="HW38" i="26" s="1" a="1"/>
  <c r="HW38" i="26" s="1"/>
  <c r="IS37" i="26"/>
  <c r="IT36" i="26"/>
  <c r="IT37" i="26" s="1"/>
  <c r="HL45" i="26"/>
  <c r="IT24" i="26"/>
  <c r="IT25" i="26" s="1"/>
  <c r="IS25" i="26"/>
  <c r="IB40" i="26"/>
  <c r="ID40" i="26" s="1"/>
  <c r="IE40" i="26"/>
  <c r="JQ11" i="26"/>
  <c r="JR10" i="26"/>
  <c r="JQ53" i="26"/>
  <c r="JQ64" i="26"/>
  <c r="JQ63" i="26"/>
  <c r="JQ52" i="26"/>
  <c r="JQ58" i="26"/>
  <c r="JQ56" i="26"/>
  <c r="JQ54" i="26"/>
  <c r="JQ51" i="26"/>
  <c r="JQ60" i="26"/>
  <c r="JQ62" i="26"/>
  <c r="JQ50" i="26"/>
  <c r="JQ59" i="26"/>
  <c r="JQ57" i="26"/>
  <c r="JQ61" i="26"/>
  <c r="JQ55" i="26"/>
  <c r="HV11" i="26"/>
  <c r="HV50" i="26"/>
  <c r="HV54" i="26"/>
  <c r="HV52" i="26"/>
  <c r="HV62" i="26"/>
  <c r="HV63" i="26"/>
  <c r="HV53" i="26"/>
  <c r="HV59" i="26"/>
  <c r="HV51" i="26"/>
  <c r="HV56" i="26"/>
  <c r="HV55" i="26"/>
  <c r="HV58" i="26"/>
  <c r="HV60" i="26"/>
  <c r="HV57" i="26"/>
  <c r="HV64" i="26"/>
  <c r="HV61" i="26"/>
  <c r="EY49" i="32" l="1"/>
  <c r="IE34" i="32"/>
  <c r="IB34" i="32"/>
  <c r="ID34" i="32" s="1"/>
  <c r="HX51" i="32"/>
  <c r="BC50" i="32"/>
  <c r="DA50" i="32" s="1"/>
  <c r="IE36" i="32"/>
  <c r="IB36" i="32"/>
  <c r="ID36" i="32" s="1"/>
  <c r="IB37" i="32"/>
  <c r="ID37" i="32" s="1"/>
  <c r="IE37" i="32"/>
  <c r="IE32" i="32"/>
  <c r="IB32" i="32"/>
  <c r="ID32" i="32" s="1"/>
  <c r="BC33" i="32"/>
  <c r="DA33" i="32" s="1"/>
  <c r="HX34" i="32"/>
  <c r="CA52" i="32"/>
  <c r="DY52" i="32" s="1"/>
  <c r="IV53" i="32"/>
  <c r="IB35" i="32"/>
  <c r="ID35" i="32" s="1"/>
  <c r="IE35" i="32"/>
  <c r="JT34" i="32"/>
  <c r="CY33" i="32"/>
  <c r="EW33" i="32" s="1"/>
  <c r="IB33" i="32"/>
  <c r="ID33" i="32" s="1"/>
  <c r="IE33" i="32"/>
  <c r="JT51" i="32"/>
  <c r="CY50" i="32"/>
  <c r="EW50" i="32" s="1"/>
  <c r="IE31" i="32"/>
  <c r="IE38" i="32" s="1"/>
  <c r="IU31" i="32" s="1" a="1"/>
  <c r="IU31" i="32" s="1"/>
  <c r="IV31" i="32" s="1"/>
  <c r="IB31" i="32"/>
  <c r="ID31" i="32" s="1"/>
  <c r="NL52" i="31"/>
  <c r="DW51" i="31"/>
  <c r="GS51" i="31" s="1"/>
  <c r="MA30" i="31"/>
  <c r="LZ30" i="31"/>
  <c r="LY30" i="31"/>
  <c r="MD30" i="31"/>
  <c r="MC30" i="31"/>
  <c r="MB30" i="31"/>
  <c r="LX30" i="31"/>
  <c r="NL32" i="31"/>
  <c r="DW31" i="31"/>
  <c r="GS31" i="31" s="1"/>
  <c r="LP49" i="31"/>
  <c r="CA48" i="31"/>
  <c r="EW48" i="31" s="1"/>
  <c r="MC33" i="31"/>
  <c r="MB33" i="31"/>
  <c r="MA33" i="31"/>
  <c r="LY33" i="31"/>
  <c r="LX33" i="31"/>
  <c r="MD33" i="31"/>
  <c r="LZ33" i="31"/>
  <c r="LP32" i="31"/>
  <c r="CA31" i="31"/>
  <c r="EW31" i="31" s="1"/>
  <c r="MA34" i="31"/>
  <c r="LZ34" i="31"/>
  <c r="LY34" i="31"/>
  <c r="MD34" i="31"/>
  <c r="MC34" i="31"/>
  <c r="MB34" i="31"/>
  <c r="LX34" i="31"/>
  <c r="OJ49" i="31"/>
  <c r="EU48" i="31"/>
  <c r="HQ48" i="31" s="1"/>
  <c r="MD32" i="31"/>
  <c r="MC32" i="31"/>
  <c r="MA32" i="31"/>
  <c r="LZ32" i="31"/>
  <c r="MB32" i="31"/>
  <c r="LY32" i="31"/>
  <c r="LX32" i="31"/>
  <c r="LX29" i="31"/>
  <c r="LX36" i="31" s="1"/>
  <c r="MB29" i="31"/>
  <c r="MB36" i="31" s="1"/>
  <c r="MD29" i="31"/>
  <c r="MD36" i="31" s="1"/>
  <c r="MC29" i="31"/>
  <c r="MC36" i="31" s="1"/>
  <c r="MA29" i="31"/>
  <c r="MA36" i="31" s="1"/>
  <c r="LZ29" i="31"/>
  <c r="LZ36" i="31" s="1"/>
  <c r="LY29" i="31"/>
  <c r="LY36" i="31" s="1"/>
  <c r="BX37" i="31"/>
  <c r="NP27" i="31" s="1"/>
  <c r="HQ24" i="31"/>
  <c r="HS24" i="31" s="1"/>
  <c r="MN51" i="31"/>
  <c r="CY50" i="31"/>
  <c r="FU50" i="31" s="1"/>
  <c r="MN30" i="31"/>
  <c r="CY29" i="31"/>
  <c r="FU29" i="31" s="1"/>
  <c r="LY35" i="31"/>
  <c r="LX35" i="31"/>
  <c r="MC35" i="31"/>
  <c r="MB35" i="31"/>
  <c r="MD35" i="31"/>
  <c r="MA35" i="31"/>
  <c r="LZ35" i="31"/>
  <c r="LY31" i="31"/>
  <c r="LX31" i="31"/>
  <c r="MC31" i="31"/>
  <c r="MB31" i="31"/>
  <c r="LZ31" i="31"/>
  <c r="MD31" i="31"/>
  <c r="MA31" i="31"/>
  <c r="OJ48" i="30"/>
  <c r="EU47" i="30"/>
  <c r="HQ47" i="30" s="1"/>
  <c r="LP31" i="30"/>
  <c r="CA30" i="30"/>
  <c r="EW30" i="30" s="1"/>
  <c r="OJ33" i="30"/>
  <c r="EU32" i="30"/>
  <c r="HQ32" i="30" s="1"/>
  <c r="MY34" i="30"/>
  <c r="MW34" i="30"/>
  <c r="MV34" i="30"/>
  <c r="NA34" i="30"/>
  <c r="MX34" i="30"/>
  <c r="NB34" i="30"/>
  <c r="MZ34" i="30"/>
  <c r="MX33" i="30"/>
  <c r="MV33" i="30"/>
  <c r="NB33" i="30"/>
  <c r="MZ33" i="30"/>
  <c r="MY33" i="30"/>
  <c r="MW33" i="30"/>
  <c r="NA33" i="30"/>
  <c r="DW46" i="30"/>
  <c r="GS46" i="30" s="1"/>
  <c r="NL47" i="30"/>
  <c r="MZ31" i="30"/>
  <c r="MX31" i="30"/>
  <c r="MW31" i="30"/>
  <c r="NB31" i="30"/>
  <c r="NA31" i="30"/>
  <c r="MY31" i="30"/>
  <c r="MV31" i="30"/>
  <c r="CY31" i="30"/>
  <c r="FU31" i="30" s="1"/>
  <c r="MN32" i="30"/>
  <c r="MV29" i="30"/>
  <c r="NB29" i="30"/>
  <c r="NA29" i="30"/>
  <c r="MX29" i="30"/>
  <c r="MZ29" i="30"/>
  <c r="MY29" i="30"/>
  <c r="MW29" i="30"/>
  <c r="CY49" i="30"/>
  <c r="FU49" i="30" s="1"/>
  <c r="MN50" i="30"/>
  <c r="HS46" i="30"/>
  <c r="DW28" i="30"/>
  <c r="GS28" i="30" s="1"/>
  <c r="HS28" i="30" s="1"/>
  <c r="NL29" i="30"/>
  <c r="MX32" i="30"/>
  <c r="MV32" i="30"/>
  <c r="NA32" i="30"/>
  <c r="MZ32" i="30"/>
  <c r="NB32" i="30"/>
  <c r="MY32" i="30"/>
  <c r="MW32" i="30"/>
  <c r="LP48" i="30"/>
  <c r="CA47" i="30"/>
  <c r="EW47" i="30" s="1"/>
  <c r="NA28" i="30"/>
  <c r="NA35" i="30" s="1"/>
  <c r="MY28" i="30"/>
  <c r="MY35" i="30" s="1"/>
  <c r="MX28" i="30"/>
  <c r="MX35" i="30" s="1"/>
  <c r="MW28" i="30"/>
  <c r="MW35" i="30" s="1"/>
  <c r="MV28" i="30"/>
  <c r="MV35" i="30" s="1"/>
  <c r="NB28" i="30"/>
  <c r="NB35" i="30" s="1"/>
  <c r="MZ28" i="30"/>
  <c r="MZ35" i="30" s="1"/>
  <c r="NB30" i="30"/>
  <c r="MZ30" i="30"/>
  <c r="MY30" i="30"/>
  <c r="MV30" i="30"/>
  <c r="NA30" i="30"/>
  <c r="MX30" i="30"/>
  <c r="MW30" i="30"/>
  <c r="JE27" i="28"/>
  <c r="JD27" i="28"/>
  <c r="JJ27" i="28"/>
  <c r="JI27" i="28"/>
  <c r="JH27" i="28"/>
  <c r="JG27" i="28"/>
  <c r="JF27" i="28"/>
  <c r="JG30" i="28"/>
  <c r="JF30" i="28"/>
  <c r="JE30" i="28"/>
  <c r="JD30" i="28"/>
  <c r="JJ30" i="28"/>
  <c r="JI30" i="28"/>
  <c r="JH30" i="28"/>
  <c r="JE31" i="28"/>
  <c r="JD31" i="28"/>
  <c r="JJ31" i="28"/>
  <c r="JI31" i="28"/>
  <c r="JH31" i="28"/>
  <c r="JG31" i="28"/>
  <c r="JF31" i="28"/>
  <c r="IL32" i="28"/>
  <c r="IK32" i="28"/>
  <c r="IJ32" i="28"/>
  <c r="IG32" i="28"/>
  <c r="IH32" i="28"/>
  <c r="IF32" i="28"/>
  <c r="II32" i="28"/>
  <c r="II29" i="28"/>
  <c r="IH29" i="28"/>
  <c r="IG29" i="28"/>
  <c r="IF29" i="28"/>
  <c r="IL29" i="28"/>
  <c r="IK29" i="28"/>
  <c r="IJ29" i="28"/>
  <c r="JE32" i="28"/>
  <c r="JD32" i="28"/>
  <c r="JJ32" i="28"/>
  <c r="JG32" i="28"/>
  <c r="JI32" i="28"/>
  <c r="JH32" i="28"/>
  <c r="JF32" i="28"/>
  <c r="IK28" i="28"/>
  <c r="IJ28" i="28"/>
  <c r="II28" i="28"/>
  <c r="IH28" i="28"/>
  <c r="IG28" i="28"/>
  <c r="IF28" i="28"/>
  <c r="IL28" i="28"/>
  <c r="IV51" i="28"/>
  <c r="CA50" i="28"/>
  <c r="DY50" i="28" s="1"/>
  <c r="HX46" i="28"/>
  <c r="BC45" i="28"/>
  <c r="DA45" i="28" s="1"/>
  <c r="EY45" i="28" s="1"/>
  <c r="IL31" i="28"/>
  <c r="IK31" i="28"/>
  <c r="IJ31" i="28"/>
  <c r="II31" i="28"/>
  <c r="IH31" i="28"/>
  <c r="IG31" i="28"/>
  <c r="IF31" i="28"/>
  <c r="IG30" i="28"/>
  <c r="IF30" i="28"/>
  <c r="IL30" i="28"/>
  <c r="IK30" i="28"/>
  <c r="IJ30" i="28"/>
  <c r="II30" i="28"/>
  <c r="IH30" i="28"/>
  <c r="IJ26" i="28"/>
  <c r="IJ33" i="28" s="1"/>
  <c r="II26" i="28"/>
  <c r="II33" i="28" s="1"/>
  <c r="IH26" i="28"/>
  <c r="IH33" i="28" s="1"/>
  <c r="IG26" i="28"/>
  <c r="IG33" i="28" s="1"/>
  <c r="IF26" i="28"/>
  <c r="IF33" i="28" s="1"/>
  <c r="IL26" i="28"/>
  <c r="IL33" i="28" s="1"/>
  <c r="IK26" i="28"/>
  <c r="IK33" i="28" s="1"/>
  <c r="JI29" i="28"/>
  <c r="JH29" i="28"/>
  <c r="JG29" i="28"/>
  <c r="JF29" i="28"/>
  <c r="JE29" i="28"/>
  <c r="JD29" i="28"/>
  <c r="JJ29" i="28"/>
  <c r="JT49" i="28"/>
  <c r="CY48" i="28"/>
  <c r="EW48" i="28" s="1"/>
  <c r="IV27" i="28"/>
  <c r="CA26" i="28"/>
  <c r="DY26" i="28" s="1"/>
  <c r="JT27" i="28"/>
  <c r="CY26" i="28"/>
  <c r="EW26" i="28" s="1"/>
  <c r="JJ28" i="28"/>
  <c r="JI28" i="28"/>
  <c r="JH28" i="28"/>
  <c r="JG28" i="28"/>
  <c r="JF28" i="28"/>
  <c r="JE28" i="28"/>
  <c r="JD28" i="28"/>
  <c r="IL27" i="28"/>
  <c r="IK27" i="28"/>
  <c r="IJ27" i="28"/>
  <c r="II27" i="28"/>
  <c r="IH27" i="28"/>
  <c r="IG27" i="28"/>
  <c r="IF27" i="28"/>
  <c r="BC28" i="28"/>
  <c r="DA28" i="28" s="1"/>
  <c r="HX29" i="28"/>
  <c r="JI26" i="28"/>
  <c r="JI33" i="28" s="1"/>
  <c r="JH26" i="28"/>
  <c r="JH33" i="28" s="1"/>
  <c r="JG26" i="28"/>
  <c r="JG33" i="28" s="1"/>
  <c r="JF26" i="28"/>
  <c r="JF33" i="28" s="1"/>
  <c r="JE26" i="28"/>
  <c r="JE33" i="28" s="1"/>
  <c r="JD26" i="28"/>
  <c r="JD33" i="28" s="1"/>
  <c r="JJ26" i="28"/>
  <c r="JJ33" i="28" s="1"/>
  <c r="NY33" i="29"/>
  <c r="NX33" i="29"/>
  <c r="NW33" i="29"/>
  <c r="NV33" i="29"/>
  <c r="NU33" i="29"/>
  <c r="NT33" i="29"/>
  <c r="NZ33" i="29"/>
  <c r="NZ32" i="29"/>
  <c r="NY32" i="29"/>
  <c r="NX32" i="29"/>
  <c r="NW32" i="29"/>
  <c r="NV32" i="29"/>
  <c r="NU32" i="29"/>
  <c r="NT32" i="29"/>
  <c r="CY31" i="29"/>
  <c r="FU31" i="29" s="1"/>
  <c r="MN32" i="29"/>
  <c r="NW30" i="29"/>
  <c r="NV30" i="29"/>
  <c r="NU30" i="29"/>
  <c r="NT30" i="29"/>
  <c r="NZ30" i="29"/>
  <c r="NY30" i="29"/>
  <c r="NX30" i="29"/>
  <c r="NL29" i="29"/>
  <c r="DW28" i="29"/>
  <c r="GS28" i="29" s="1"/>
  <c r="LP47" i="29"/>
  <c r="CA46" i="29"/>
  <c r="EW46" i="29" s="1"/>
  <c r="HS46" i="29" s="1"/>
  <c r="NW27" i="29"/>
  <c r="NW34" i="29" s="1"/>
  <c r="NV27" i="29"/>
  <c r="NV34" i="29" s="1"/>
  <c r="NU27" i="29"/>
  <c r="NU34" i="29" s="1"/>
  <c r="NT27" i="29"/>
  <c r="NT34" i="29" s="1"/>
  <c r="NZ27" i="29"/>
  <c r="NZ34" i="29" s="1"/>
  <c r="NY27" i="29"/>
  <c r="NY34" i="29" s="1"/>
  <c r="NX27" i="29"/>
  <c r="NX34" i="29" s="1"/>
  <c r="LP32" i="29"/>
  <c r="CA31" i="29"/>
  <c r="EW31" i="29" s="1"/>
  <c r="OJ28" i="29"/>
  <c r="EU27" i="29"/>
  <c r="HQ27" i="29" s="1"/>
  <c r="HS27" i="29" s="1"/>
  <c r="NZ28" i="29"/>
  <c r="NY28" i="29"/>
  <c r="NX28" i="29"/>
  <c r="NW28" i="29"/>
  <c r="NV28" i="29"/>
  <c r="NU28" i="29"/>
  <c r="NT28" i="29"/>
  <c r="NU31" i="29"/>
  <c r="NT31" i="29"/>
  <c r="NZ31" i="29"/>
  <c r="NY31" i="29"/>
  <c r="NX31" i="29"/>
  <c r="NV31" i="29"/>
  <c r="NW31" i="29"/>
  <c r="EU49" i="29"/>
  <c r="HQ49" i="29" s="1"/>
  <c r="OJ50" i="29"/>
  <c r="CY52" i="29"/>
  <c r="FU52" i="29" s="1"/>
  <c r="MN53" i="29"/>
  <c r="CY53" i="29" s="1"/>
  <c r="FU53" i="29" s="1"/>
  <c r="NL50" i="29"/>
  <c r="DW49" i="29"/>
  <c r="GS49" i="29" s="1"/>
  <c r="NY29" i="29"/>
  <c r="NX29" i="29"/>
  <c r="NW29" i="29"/>
  <c r="NV29" i="29"/>
  <c r="NU29" i="29"/>
  <c r="NT29" i="29"/>
  <c r="NZ29" i="29"/>
  <c r="LF43" i="27"/>
  <c r="LD43" i="27"/>
  <c r="LC43" i="27"/>
  <c r="LE43" i="27"/>
  <c r="LB43" i="27"/>
  <c r="KZ43" i="27"/>
  <c r="LA43" i="27"/>
  <c r="NI64" i="27"/>
  <c r="LB42" i="27"/>
  <c r="LA42" i="27"/>
  <c r="KZ42" i="27"/>
  <c r="LF42" i="27"/>
  <c r="LE42" i="27"/>
  <c r="LC42" i="27"/>
  <c r="LD42" i="27"/>
  <c r="LC38" i="27"/>
  <c r="LB38" i="27"/>
  <c r="LA38" i="27"/>
  <c r="LD38" i="27"/>
  <c r="KZ38" i="27"/>
  <c r="LF38" i="27"/>
  <c r="LE38" i="27"/>
  <c r="LA40" i="27"/>
  <c r="KZ40" i="27"/>
  <c r="LF40" i="27"/>
  <c r="LE40" i="27"/>
  <c r="LC40" i="27"/>
  <c r="LB40" i="27"/>
  <c r="LD40" i="27"/>
  <c r="CA38" i="27"/>
  <c r="EW38" i="27" s="1"/>
  <c r="LP39" i="27"/>
  <c r="KY44" i="27"/>
  <c r="LC41" i="27"/>
  <c r="LB41" i="27"/>
  <c r="LA41" i="27"/>
  <c r="LF41" i="27"/>
  <c r="KZ41" i="27"/>
  <c r="LD41" i="27"/>
  <c r="LE41" i="27"/>
  <c r="LA37" i="27"/>
  <c r="LB37" i="27"/>
  <c r="KZ37" i="27"/>
  <c r="LF37" i="27"/>
  <c r="LE37" i="27"/>
  <c r="LD37" i="27"/>
  <c r="LC37" i="27"/>
  <c r="LA39" i="27"/>
  <c r="LE39" i="27"/>
  <c r="LC39" i="27"/>
  <c r="KZ39" i="27"/>
  <c r="LF39" i="27"/>
  <c r="LD39" i="27"/>
  <c r="LB39" i="27"/>
  <c r="NJ11" i="27"/>
  <c r="NJ56" i="27"/>
  <c r="NJ61" i="27"/>
  <c r="NJ59" i="27"/>
  <c r="NJ53" i="27"/>
  <c r="NJ54" i="27"/>
  <c r="NJ57" i="27"/>
  <c r="NJ49" i="27"/>
  <c r="NJ55" i="27"/>
  <c r="NJ62" i="27"/>
  <c r="NJ52" i="27"/>
  <c r="NJ60" i="27"/>
  <c r="NJ58" i="27"/>
  <c r="NJ63" i="27"/>
  <c r="NJ50" i="27"/>
  <c r="NJ51" i="27"/>
  <c r="DW37" i="27"/>
  <c r="GS37" i="27" s="1"/>
  <c r="NL38" i="27"/>
  <c r="NA42" i="27"/>
  <c r="MZ42" i="27"/>
  <c r="MY42" i="27"/>
  <c r="MX42" i="27"/>
  <c r="MW42" i="27"/>
  <c r="MV42" i="27"/>
  <c r="NB42" i="27"/>
  <c r="MW37" i="27"/>
  <c r="MW44" i="27" s="1"/>
  <c r="NB37" i="27"/>
  <c r="NB44" i="27" s="1"/>
  <c r="NA37" i="27"/>
  <c r="NA44" i="27" s="1"/>
  <c r="MX37" i="27"/>
  <c r="MX44" i="27" s="1"/>
  <c r="MV37" i="27"/>
  <c r="MV44" i="27" s="1"/>
  <c r="MZ37" i="27"/>
  <c r="MZ44" i="27" s="1"/>
  <c r="MY37" i="27"/>
  <c r="MY44" i="27" s="1"/>
  <c r="LN64" i="27"/>
  <c r="LO49" i="27" s="1" a="1"/>
  <c r="LO49" i="27" s="1"/>
  <c r="LP49" i="27" s="1"/>
  <c r="NB43" i="27"/>
  <c r="NA43" i="27"/>
  <c r="MZ43" i="27"/>
  <c r="MY43" i="27"/>
  <c r="MW43" i="27"/>
  <c r="MX43" i="27"/>
  <c r="MV43" i="27"/>
  <c r="MV40" i="27"/>
  <c r="NB40" i="27"/>
  <c r="NA40" i="27"/>
  <c r="MZ40" i="27"/>
  <c r="MY40" i="27"/>
  <c r="MX40" i="27"/>
  <c r="MW40" i="27"/>
  <c r="MZ38" i="27"/>
  <c r="MX38" i="27"/>
  <c r="MW38" i="27"/>
  <c r="MV38" i="27"/>
  <c r="NB38" i="27"/>
  <c r="NA38" i="27"/>
  <c r="MY38" i="27"/>
  <c r="ML11" i="27"/>
  <c r="ML52" i="27"/>
  <c r="ML49" i="27"/>
  <c r="ML57" i="27"/>
  <c r="ML50" i="27"/>
  <c r="ML56" i="27"/>
  <c r="ML61" i="27"/>
  <c r="ML59" i="27"/>
  <c r="ML63" i="27"/>
  <c r="ML53" i="27"/>
  <c r="ML51" i="27"/>
  <c r="ML54" i="27"/>
  <c r="ML58" i="27"/>
  <c r="ML55" i="27"/>
  <c r="ML62" i="27"/>
  <c r="ML60" i="27"/>
  <c r="MX39" i="27"/>
  <c r="MV39" i="27"/>
  <c r="NB39" i="27"/>
  <c r="NA39" i="27"/>
  <c r="MZ39" i="27"/>
  <c r="MY39" i="27"/>
  <c r="MW39" i="27"/>
  <c r="MK64" i="27"/>
  <c r="EU49" i="27"/>
  <c r="HQ49" i="27" s="1"/>
  <c r="OJ50" i="27"/>
  <c r="NB41" i="27"/>
  <c r="NA41" i="27"/>
  <c r="MZ41" i="27"/>
  <c r="MY41" i="27"/>
  <c r="MX41" i="27"/>
  <c r="MW41" i="27"/>
  <c r="MV41" i="27"/>
  <c r="CY30" i="27"/>
  <c r="FU30" i="27" s="1"/>
  <c r="HS30" i="27" s="1"/>
  <c r="MN31" i="27"/>
  <c r="HQ32" i="27"/>
  <c r="BX45" i="27"/>
  <c r="NP35" i="27" s="1"/>
  <c r="IJ40" i="26"/>
  <c r="II40" i="26"/>
  <c r="IG40" i="26"/>
  <c r="IL40" i="26"/>
  <c r="IK40" i="26"/>
  <c r="IH40" i="26"/>
  <c r="IF40" i="26"/>
  <c r="IL43" i="26"/>
  <c r="IK43" i="26"/>
  <c r="II43" i="26"/>
  <c r="IG43" i="26"/>
  <c r="IF43" i="26"/>
  <c r="IJ43" i="26"/>
  <c r="IH43" i="26"/>
  <c r="IF42" i="26"/>
  <c r="IK42" i="26"/>
  <c r="IL42" i="26"/>
  <c r="IH42" i="26"/>
  <c r="IG42" i="26"/>
  <c r="IJ42" i="26"/>
  <c r="II42" i="26"/>
  <c r="IF39" i="26"/>
  <c r="IL39" i="26"/>
  <c r="IK39" i="26"/>
  <c r="IG39" i="26"/>
  <c r="IJ39" i="26"/>
  <c r="II39" i="26"/>
  <c r="IH39" i="26"/>
  <c r="JQ65" i="26"/>
  <c r="BC41" i="26"/>
  <c r="DA41" i="26" s="1"/>
  <c r="HX42" i="26"/>
  <c r="CY31" i="26"/>
  <c r="EW31" i="26" s="1"/>
  <c r="EY31" i="26" s="1"/>
  <c r="JT32" i="26"/>
  <c r="HV65" i="26"/>
  <c r="HW50" i="26" s="1" a="1"/>
  <c r="HW50" i="26" s="1"/>
  <c r="HX50" i="26" s="1"/>
  <c r="IH41" i="26"/>
  <c r="IG41" i="26"/>
  <c r="IL41" i="26"/>
  <c r="IK41" i="26"/>
  <c r="IJ41" i="26"/>
  <c r="II41" i="26"/>
  <c r="IF41" i="26"/>
  <c r="IV39" i="26"/>
  <c r="CA38" i="26"/>
  <c r="DY38" i="26" s="1"/>
  <c r="JR11" i="26"/>
  <c r="JR58" i="26"/>
  <c r="JR54" i="26"/>
  <c r="JR57" i="26"/>
  <c r="JR51" i="26"/>
  <c r="JR63" i="26"/>
  <c r="JR60" i="26"/>
  <c r="JR50" i="26"/>
  <c r="JR59" i="26"/>
  <c r="JR55" i="26"/>
  <c r="JR61" i="26"/>
  <c r="JR52" i="26"/>
  <c r="JR56" i="26"/>
  <c r="JR62" i="26"/>
  <c r="JR53" i="26"/>
  <c r="JR64" i="26"/>
  <c r="IS65" i="26"/>
  <c r="IT11" i="26"/>
  <c r="IT51" i="26"/>
  <c r="IT59" i="26"/>
  <c r="IT60" i="26"/>
  <c r="IT50" i="26"/>
  <c r="IT63" i="26"/>
  <c r="IT54" i="26"/>
  <c r="IT52" i="26"/>
  <c r="IT61" i="26"/>
  <c r="IT64" i="26"/>
  <c r="IT53" i="26"/>
  <c r="IT57" i="26"/>
  <c r="IT56" i="26"/>
  <c r="IT58" i="26"/>
  <c r="IT55" i="26"/>
  <c r="IT62" i="26"/>
  <c r="IJ44" i="26"/>
  <c r="II44" i="26"/>
  <c r="IG44" i="26"/>
  <c r="IL44" i="26"/>
  <c r="IK44" i="26"/>
  <c r="IH44" i="26"/>
  <c r="IF44" i="26"/>
  <c r="IK38" i="26"/>
  <c r="IK45" i="26" s="1"/>
  <c r="II38" i="26"/>
  <c r="II45" i="26" s="1"/>
  <c r="IH38" i="26"/>
  <c r="IH45" i="26" s="1"/>
  <c r="IL38" i="26"/>
  <c r="IL45" i="26" s="1"/>
  <c r="IJ38" i="26"/>
  <c r="IJ45" i="26" s="1"/>
  <c r="IG38" i="26"/>
  <c r="IG45" i="26" s="1"/>
  <c r="IF38" i="26"/>
  <c r="IF45" i="26" s="1"/>
  <c r="IF37" i="32" l="1"/>
  <c r="IK37" i="32"/>
  <c r="IJ37" i="32"/>
  <c r="II37" i="32"/>
  <c r="IH37" i="32"/>
  <c r="IL37" i="32"/>
  <c r="IG37" i="32"/>
  <c r="JT52" i="32"/>
  <c r="CY51" i="32"/>
  <c r="EW51" i="32" s="1"/>
  <c r="IH36" i="32"/>
  <c r="IL36" i="32"/>
  <c r="IK36" i="32"/>
  <c r="IJ36" i="32"/>
  <c r="IG36" i="32"/>
  <c r="IF36" i="32"/>
  <c r="II36" i="32"/>
  <c r="IV54" i="32"/>
  <c r="CA53" i="32"/>
  <c r="DY53" i="32" s="1"/>
  <c r="IK33" i="32"/>
  <c r="II33" i="32"/>
  <c r="IH33" i="32"/>
  <c r="IL33" i="32"/>
  <c r="IJ33" i="32"/>
  <c r="IG33" i="32"/>
  <c r="IF33" i="32"/>
  <c r="HX35" i="32"/>
  <c r="BC34" i="32"/>
  <c r="DA34" i="32" s="1"/>
  <c r="EY50" i="32"/>
  <c r="HX52" i="32"/>
  <c r="BC51" i="32"/>
  <c r="DA51" i="32" s="1"/>
  <c r="JT35" i="32"/>
  <c r="CY34" i="32"/>
  <c r="EW34" i="32" s="1"/>
  <c r="IK32" i="32"/>
  <c r="IJ32" i="32"/>
  <c r="IL32" i="32"/>
  <c r="II32" i="32"/>
  <c r="IH32" i="32"/>
  <c r="IG32" i="32"/>
  <c r="IF32" i="32"/>
  <c r="IL34" i="32"/>
  <c r="II34" i="32"/>
  <c r="IH34" i="32"/>
  <c r="IG34" i="32"/>
  <c r="IF34" i="32"/>
  <c r="IK34" i="32"/>
  <c r="IJ34" i="32"/>
  <c r="IJ31" i="32"/>
  <c r="IJ38" i="32" s="1"/>
  <c r="IH31" i="32"/>
  <c r="IH38" i="32" s="1"/>
  <c r="IG31" i="32"/>
  <c r="IG38" i="32" s="1"/>
  <c r="IL31" i="32"/>
  <c r="IL38" i="32" s="1"/>
  <c r="IK31" i="32"/>
  <c r="IK38" i="32" s="1"/>
  <c r="II31" i="32"/>
  <c r="II38" i="32" s="1"/>
  <c r="IF31" i="32"/>
  <c r="IF38" i="32" s="1"/>
  <c r="IV32" i="32"/>
  <c r="CA31" i="32"/>
  <c r="DY31" i="32" s="1"/>
  <c r="EY31" i="32" s="1"/>
  <c r="IJ35" i="32"/>
  <c r="IG35" i="32"/>
  <c r="IF35" i="32"/>
  <c r="IL35" i="32"/>
  <c r="IK35" i="32"/>
  <c r="II35" i="32"/>
  <c r="IH35" i="32"/>
  <c r="NL53" i="31"/>
  <c r="DW52" i="31"/>
  <c r="GS52" i="31" s="1"/>
  <c r="NO32" i="31"/>
  <c r="NO35" i="31"/>
  <c r="NO31" i="31"/>
  <c r="NO34" i="31"/>
  <c r="NO30" i="31"/>
  <c r="NO33" i="31"/>
  <c r="NO29" i="31"/>
  <c r="OJ50" i="31"/>
  <c r="EU49" i="31"/>
  <c r="HQ49" i="31" s="1"/>
  <c r="LP33" i="31"/>
  <c r="CA32" i="31"/>
  <c r="EW32" i="31" s="1"/>
  <c r="HS48" i="31"/>
  <c r="LP50" i="31"/>
  <c r="CA49" i="31"/>
  <c r="EW49" i="31" s="1"/>
  <c r="HS49" i="31" s="1"/>
  <c r="MN52" i="31"/>
  <c r="CY51" i="31"/>
  <c r="FU51" i="31" s="1"/>
  <c r="MN31" i="31"/>
  <c r="CY30" i="31"/>
  <c r="FU30" i="31" s="1"/>
  <c r="NL33" i="31"/>
  <c r="DW32" i="31"/>
  <c r="GS32" i="31" s="1"/>
  <c r="CY32" i="30"/>
  <c r="FU32" i="30" s="1"/>
  <c r="MN33" i="30"/>
  <c r="NL48" i="30"/>
  <c r="DW47" i="30"/>
  <c r="GS47" i="30" s="1"/>
  <c r="HS47" i="30"/>
  <c r="EU33" i="30"/>
  <c r="HQ33" i="30" s="1"/>
  <c r="OJ34" i="30"/>
  <c r="EU34" i="30" s="1"/>
  <c r="HQ34" i="30" s="1"/>
  <c r="LP49" i="30"/>
  <c r="CA48" i="30"/>
  <c r="EW48" i="30" s="1"/>
  <c r="NL30" i="30"/>
  <c r="DW29" i="30"/>
  <c r="GS29" i="30" s="1"/>
  <c r="HS29" i="30" s="1"/>
  <c r="LP32" i="30"/>
  <c r="CA31" i="30"/>
  <c r="EW31" i="30" s="1"/>
  <c r="MN51" i="30"/>
  <c r="CY50" i="30"/>
  <c r="FU50" i="30" s="1"/>
  <c r="OJ49" i="30"/>
  <c r="EU48" i="30"/>
  <c r="HQ48" i="30" s="1"/>
  <c r="JT28" i="28"/>
  <c r="CY27" i="28"/>
  <c r="EW27" i="28" s="1"/>
  <c r="EY26" i="28"/>
  <c r="HX30" i="28"/>
  <c r="BC29" i="28"/>
  <c r="DA29" i="28" s="1"/>
  <c r="CA27" i="28"/>
  <c r="DY27" i="28" s="1"/>
  <c r="EY27" i="28" s="1"/>
  <c r="IV28" i="28"/>
  <c r="BC46" i="28"/>
  <c r="DA46" i="28" s="1"/>
  <c r="EY46" i="28" s="1"/>
  <c r="HX47" i="28"/>
  <c r="JT50" i="28"/>
  <c r="CY49" i="28"/>
  <c r="EW49" i="28" s="1"/>
  <c r="CA51" i="28"/>
  <c r="DY51" i="28" s="1"/>
  <c r="IV52" i="28"/>
  <c r="CA52" i="28" s="1"/>
  <c r="DY52" i="28" s="1"/>
  <c r="MN33" i="29"/>
  <c r="CY33" i="29" s="1"/>
  <c r="FU33" i="29" s="1"/>
  <c r="CY32" i="29"/>
  <c r="FU32" i="29" s="1"/>
  <c r="EU28" i="29"/>
  <c r="HQ28" i="29" s="1"/>
  <c r="OJ29" i="29"/>
  <c r="OJ51" i="29"/>
  <c r="EU50" i="29"/>
  <c r="HQ50" i="29" s="1"/>
  <c r="NL30" i="29"/>
  <c r="DW29" i="29"/>
  <c r="GS29" i="29" s="1"/>
  <c r="DW50" i="29"/>
  <c r="GS50" i="29" s="1"/>
  <c r="NL51" i="29"/>
  <c r="LP48" i="29"/>
  <c r="CA47" i="29"/>
  <c r="EW47" i="29" s="1"/>
  <c r="HS47" i="29" s="1"/>
  <c r="LP33" i="29"/>
  <c r="CA33" i="29" s="1"/>
  <c r="EW33" i="29" s="1"/>
  <c r="CA32" i="29"/>
  <c r="EW32" i="29" s="1"/>
  <c r="HS28" i="29"/>
  <c r="LA44" i="27"/>
  <c r="NJ64" i="27"/>
  <c r="NK49" i="27" s="1" a="1"/>
  <c r="LD44" i="27"/>
  <c r="LE44" i="27"/>
  <c r="LF44" i="27"/>
  <c r="LC44" i="27"/>
  <c r="KZ44" i="27"/>
  <c r="LP40" i="27"/>
  <c r="CA39" i="27"/>
  <c r="EW39" i="27" s="1"/>
  <c r="LB44" i="27"/>
  <c r="CY31" i="27"/>
  <c r="FU31" i="27" s="1"/>
  <c r="HS31" i="27" s="1"/>
  <c r="MN32" i="27"/>
  <c r="CY32" i="27" s="1"/>
  <c r="ML64" i="27"/>
  <c r="MM49" i="27" s="1" a="1"/>
  <c r="MM49" i="27" s="1"/>
  <c r="MN49" i="27" s="1"/>
  <c r="EU50" i="27"/>
  <c r="HQ50" i="27" s="1"/>
  <c r="OJ51" i="27"/>
  <c r="NO42" i="27"/>
  <c r="NO43" i="27"/>
  <c r="NO38" i="27"/>
  <c r="NO41" i="27"/>
  <c r="NO39" i="27"/>
  <c r="NO40" i="27"/>
  <c r="NO37" i="27"/>
  <c r="OJ37" i="27"/>
  <c r="NL39" i="27"/>
  <c r="DW38" i="27"/>
  <c r="GS38" i="27" s="1"/>
  <c r="LP50" i="27"/>
  <c r="CA49" i="27"/>
  <c r="EW49" i="27" s="1"/>
  <c r="BC42" i="26"/>
  <c r="DA42" i="26" s="1"/>
  <c r="HX43" i="26"/>
  <c r="JR65" i="26"/>
  <c r="JS50" i="26" s="1" a="1"/>
  <c r="IV40" i="26"/>
  <c r="CA39" i="26"/>
  <c r="DY39" i="26" s="1"/>
  <c r="BC50" i="26"/>
  <c r="DA50" i="26" s="1"/>
  <c r="EY50" i="26" s="1"/>
  <c r="HX51" i="26"/>
  <c r="IT65" i="26"/>
  <c r="IU50" i="26" s="1" a="1"/>
  <c r="JT33" i="26"/>
  <c r="CY33" i="26" s="1"/>
  <c r="CY32" i="26"/>
  <c r="EW32" i="26" s="1"/>
  <c r="EY32" i="26" s="1"/>
  <c r="BC35" i="32" l="1"/>
  <c r="DA35" i="32" s="1"/>
  <c r="HX36" i="32"/>
  <c r="JT36" i="32"/>
  <c r="CY35" i="32"/>
  <c r="EW35" i="32" s="1"/>
  <c r="JT53" i="32"/>
  <c r="CY52" i="32"/>
  <c r="EW52" i="32" s="1"/>
  <c r="IV55" i="32"/>
  <c r="CA54" i="32"/>
  <c r="DY54" i="32" s="1"/>
  <c r="IV33" i="32"/>
  <c r="CA32" i="32"/>
  <c r="DY32" i="32" s="1"/>
  <c r="EY32" i="32" s="1"/>
  <c r="EY51" i="32"/>
  <c r="BC52" i="32"/>
  <c r="DA52" i="32" s="1"/>
  <c r="EY52" i="32" s="1"/>
  <c r="HX53" i="32"/>
  <c r="NS33" i="31"/>
  <c r="NP33" i="31"/>
  <c r="NR33" i="31" s="1"/>
  <c r="MN32" i="31"/>
  <c r="CY31" i="31"/>
  <c r="FU31" i="31" s="1"/>
  <c r="LP34" i="31"/>
  <c r="CA33" i="31"/>
  <c r="EW33" i="31" s="1"/>
  <c r="NS30" i="31"/>
  <c r="NP30" i="31"/>
  <c r="NR30" i="31" s="1"/>
  <c r="NS34" i="31"/>
  <c r="NP34" i="31"/>
  <c r="NR34" i="31" s="1"/>
  <c r="NP31" i="31"/>
  <c r="NR31" i="31" s="1"/>
  <c r="NS31" i="31"/>
  <c r="MN53" i="31"/>
  <c r="CY52" i="31"/>
  <c r="FU52" i="31" s="1"/>
  <c r="OJ51" i="31"/>
  <c r="EU50" i="31"/>
  <c r="HQ50" i="31" s="1"/>
  <c r="NP35" i="31"/>
  <c r="NR35" i="31" s="1"/>
  <c r="NS35" i="31"/>
  <c r="NS29" i="31"/>
  <c r="NS36" i="31" s="1"/>
  <c r="OI29" i="31" s="1" a="1"/>
  <c r="OI29" i="31" s="1"/>
  <c r="OJ29" i="31" s="1"/>
  <c r="NP29" i="31"/>
  <c r="NR29" i="31" s="1"/>
  <c r="NS32" i="31"/>
  <c r="NP32" i="31"/>
  <c r="NR32" i="31" s="1"/>
  <c r="LP51" i="31"/>
  <c r="CA50" i="31"/>
  <c r="EW50" i="31" s="1"/>
  <c r="HS50" i="31" s="1"/>
  <c r="DW33" i="31"/>
  <c r="GS33" i="31" s="1"/>
  <c r="NL34" i="31"/>
  <c r="NL54" i="31"/>
  <c r="DW53" i="31"/>
  <c r="GS53" i="31" s="1"/>
  <c r="LP50" i="30"/>
  <c r="CA49" i="30"/>
  <c r="EW49" i="30" s="1"/>
  <c r="MN52" i="30"/>
  <c r="CY51" i="30"/>
  <c r="FU51" i="30" s="1"/>
  <c r="LP33" i="30"/>
  <c r="CA32" i="30"/>
  <c r="EW32" i="30" s="1"/>
  <c r="DW48" i="30"/>
  <c r="GS48" i="30" s="1"/>
  <c r="NL49" i="30"/>
  <c r="NL31" i="30"/>
  <c r="DW30" i="30"/>
  <c r="GS30" i="30" s="1"/>
  <c r="HS30" i="30" s="1"/>
  <c r="MN34" i="30"/>
  <c r="CY34" i="30" s="1"/>
  <c r="FU34" i="30" s="1"/>
  <c r="CY33" i="30"/>
  <c r="FU33" i="30" s="1"/>
  <c r="EU49" i="30"/>
  <c r="HQ49" i="30" s="1"/>
  <c r="OJ50" i="30"/>
  <c r="HS48" i="30"/>
  <c r="BC30" i="28"/>
  <c r="DA30" i="28" s="1"/>
  <c r="HX31" i="28"/>
  <c r="IV29" i="28"/>
  <c r="CA28" i="28"/>
  <c r="DY28" i="28" s="1"/>
  <c r="EY28" i="28" s="1"/>
  <c r="JT51" i="28"/>
  <c r="CY50" i="28"/>
  <c r="EW50" i="28" s="1"/>
  <c r="BC47" i="28"/>
  <c r="DA47" i="28" s="1"/>
  <c r="EY47" i="28" s="1"/>
  <c r="HX48" i="28"/>
  <c r="JT29" i="28"/>
  <c r="CY28" i="28"/>
  <c r="EW28" i="28" s="1"/>
  <c r="EU51" i="29"/>
  <c r="HQ51" i="29" s="1"/>
  <c r="OJ52" i="29"/>
  <c r="NL52" i="29"/>
  <c r="DW51" i="29"/>
  <c r="GS51" i="29" s="1"/>
  <c r="NL31" i="29"/>
  <c r="DW30" i="29"/>
  <c r="GS30" i="29" s="1"/>
  <c r="EU29" i="29"/>
  <c r="HQ29" i="29" s="1"/>
  <c r="HS29" i="29" s="1"/>
  <c r="OJ30" i="29"/>
  <c r="CA48" i="29"/>
  <c r="EW48" i="29" s="1"/>
  <c r="HS48" i="29" s="1"/>
  <c r="LP49" i="29"/>
  <c r="LO37" i="27" a="1"/>
  <c r="LO37" i="27" s="1"/>
  <c r="CA40" i="27"/>
  <c r="EW40" i="27" s="1"/>
  <c r="LP41" i="27"/>
  <c r="NL50" i="27"/>
  <c r="NK49" i="27"/>
  <c r="NS41" i="27"/>
  <c r="NP41" i="27"/>
  <c r="NR41" i="27" s="1"/>
  <c r="EU51" i="27"/>
  <c r="HQ51" i="27" s="1"/>
  <c r="OJ52" i="27"/>
  <c r="NL40" i="27"/>
  <c r="DW39" i="27"/>
  <c r="GS39" i="27" s="1"/>
  <c r="NS43" i="27"/>
  <c r="NP43" i="27"/>
  <c r="NR43" i="27" s="1"/>
  <c r="NP39" i="27"/>
  <c r="NR39" i="27" s="1"/>
  <c r="NS39" i="27"/>
  <c r="MN50" i="27"/>
  <c r="CY49" i="27"/>
  <c r="FU49" i="27" s="1"/>
  <c r="HS49" i="27" s="1"/>
  <c r="LP51" i="27"/>
  <c r="CA50" i="27"/>
  <c r="EW50" i="27" s="1"/>
  <c r="NP38" i="27"/>
  <c r="NR38" i="27" s="1"/>
  <c r="NS38" i="27"/>
  <c r="EU37" i="27"/>
  <c r="HQ37" i="27" s="1"/>
  <c r="OJ38" i="27"/>
  <c r="NS37" i="27"/>
  <c r="NP37" i="27"/>
  <c r="NR37" i="27" s="1"/>
  <c r="FU32" i="27"/>
  <c r="HS32" i="27" s="1"/>
  <c r="AB45" i="27"/>
  <c r="LT35" i="27" s="1"/>
  <c r="NS42" i="27"/>
  <c r="NP42" i="27"/>
  <c r="NR42" i="27" s="1"/>
  <c r="NS40" i="27"/>
  <c r="NP40" i="27"/>
  <c r="NR40" i="27" s="1"/>
  <c r="IV41" i="26"/>
  <c r="CA40" i="26"/>
  <c r="DY40" i="26" s="1"/>
  <c r="JS50" i="26"/>
  <c r="JT51" i="26"/>
  <c r="EW33" i="26"/>
  <c r="EY33" i="26" s="1"/>
  <c r="AZ46" i="26"/>
  <c r="IZ36" i="26" s="1"/>
  <c r="BC43" i="26"/>
  <c r="DA43" i="26" s="1"/>
  <c r="HX44" i="26"/>
  <c r="BC44" i="26" s="1"/>
  <c r="DA44" i="26" s="1"/>
  <c r="IU50" i="26"/>
  <c r="IV51" i="26"/>
  <c r="BC51" i="26"/>
  <c r="DA51" i="26" s="1"/>
  <c r="HX52" i="26"/>
  <c r="BC53" i="32" l="1"/>
  <c r="DA53" i="32" s="1"/>
  <c r="EY53" i="32" s="1"/>
  <c r="HX54" i="32"/>
  <c r="BC36" i="32"/>
  <c r="DA36" i="32" s="1"/>
  <c r="HX37" i="32"/>
  <c r="BC37" i="32" s="1"/>
  <c r="DA37" i="32" s="1"/>
  <c r="IV34" i="32"/>
  <c r="CA33" i="32"/>
  <c r="DY33" i="32" s="1"/>
  <c r="EY33" i="32" s="1"/>
  <c r="IV56" i="32"/>
  <c r="CA55" i="32"/>
  <c r="DY55" i="32" s="1"/>
  <c r="JT54" i="32"/>
  <c r="CY53" i="32"/>
  <c r="EW53" i="32" s="1"/>
  <c r="JT37" i="32"/>
  <c r="CY37" i="32" s="1"/>
  <c r="EW37" i="32" s="1"/>
  <c r="CY36" i="32"/>
  <c r="EW36" i="32" s="1"/>
  <c r="NW32" i="31"/>
  <c r="NV32" i="31"/>
  <c r="NU32" i="31"/>
  <c r="NZ32" i="31"/>
  <c r="NX32" i="31"/>
  <c r="NT32" i="31"/>
  <c r="NY32" i="31"/>
  <c r="NZ30" i="31"/>
  <c r="NY30" i="31"/>
  <c r="NW30" i="31"/>
  <c r="NV30" i="31"/>
  <c r="NT30" i="31"/>
  <c r="NX30" i="31"/>
  <c r="NU30" i="31"/>
  <c r="NV29" i="31"/>
  <c r="NV36" i="31" s="1"/>
  <c r="NZ29" i="31"/>
  <c r="NZ36" i="31" s="1"/>
  <c r="NU29" i="31"/>
  <c r="NU36" i="31" s="1"/>
  <c r="NT29" i="31"/>
  <c r="NT36" i="31" s="1"/>
  <c r="NY29" i="31"/>
  <c r="NY36" i="31" s="1"/>
  <c r="NX29" i="31"/>
  <c r="NX36" i="31" s="1"/>
  <c r="NW29" i="31"/>
  <c r="NW36" i="31" s="1"/>
  <c r="CY53" i="31"/>
  <c r="FU53" i="31" s="1"/>
  <c r="MN54" i="31"/>
  <c r="OJ30" i="31"/>
  <c r="EU29" i="31"/>
  <c r="HQ29" i="31" s="1"/>
  <c r="HS29" i="31" s="1"/>
  <c r="NY31" i="31"/>
  <c r="NX31" i="31"/>
  <c r="NW31" i="31"/>
  <c r="NU31" i="31"/>
  <c r="NT31" i="31"/>
  <c r="NZ31" i="31"/>
  <c r="NV31" i="31"/>
  <c r="LP35" i="31"/>
  <c r="CA35" i="31" s="1"/>
  <c r="EW35" i="31" s="1"/>
  <c r="CA34" i="31"/>
  <c r="EW34" i="31" s="1"/>
  <c r="NL35" i="31"/>
  <c r="DW35" i="31" s="1"/>
  <c r="GS35" i="31" s="1"/>
  <c r="DW34" i="31"/>
  <c r="GS34" i="31" s="1"/>
  <c r="NY35" i="31"/>
  <c r="NX35" i="31"/>
  <c r="NW35" i="31"/>
  <c r="NU35" i="31"/>
  <c r="NT35" i="31"/>
  <c r="NZ35" i="31"/>
  <c r="NV35" i="31"/>
  <c r="NZ34" i="31"/>
  <c r="NY34" i="31"/>
  <c r="NW34" i="31"/>
  <c r="NV34" i="31"/>
  <c r="NX34" i="31"/>
  <c r="NU34" i="31"/>
  <c r="NT34" i="31"/>
  <c r="CY32" i="31"/>
  <c r="FU32" i="31" s="1"/>
  <c r="MN33" i="31"/>
  <c r="NU33" i="31"/>
  <c r="NT33" i="31"/>
  <c r="NY33" i="31"/>
  <c r="NX33" i="31"/>
  <c r="NZ33" i="31"/>
  <c r="NW33" i="31"/>
  <c r="NV33" i="31"/>
  <c r="DW54" i="31"/>
  <c r="GS54" i="31" s="1"/>
  <c r="NL55" i="31"/>
  <c r="DW55" i="31" s="1"/>
  <c r="GS55" i="31" s="1"/>
  <c r="LP52" i="31"/>
  <c r="CA51" i="31"/>
  <c r="EW51" i="31" s="1"/>
  <c r="HS51" i="31" s="1"/>
  <c r="EU51" i="31"/>
  <c r="HQ51" i="31" s="1"/>
  <c r="OJ52" i="31"/>
  <c r="EU50" i="30"/>
  <c r="HQ50" i="30" s="1"/>
  <c r="OJ51" i="30"/>
  <c r="LP34" i="30"/>
  <c r="CA34" i="30" s="1"/>
  <c r="EW34" i="30" s="1"/>
  <c r="CA33" i="30"/>
  <c r="EW33" i="30" s="1"/>
  <c r="CY52" i="30"/>
  <c r="FU52" i="30" s="1"/>
  <c r="MN53" i="30"/>
  <c r="NL32" i="30"/>
  <c r="DW31" i="30"/>
  <c r="GS31" i="30" s="1"/>
  <c r="HS31" i="30" s="1"/>
  <c r="HS49" i="30"/>
  <c r="DW49" i="30"/>
  <c r="GS49" i="30" s="1"/>
  <c r="NL50" i="30"/>
  <c r="LP51" i="30"/>
  <c r="CA50" i="30"/>
  <c r="EW50" i="30" s="1"/>
  <c r="BC48" i="28"/>
  <c r="DA48" i="28" s="1"/>
  <c r="EY48" i="28" s="1"/>
  <c r="HX49" i="28"/>
  <c r="JT52" i="28"/>
  <c r="CY52" i="28" s="1"/>
  <c r="EW52" i="28" s="1"/>
  <c r="CY51" i="28"/>
  <c r="EW51" i="28" s="1"/>
  <c r="IV30" i="28"/>
  <c r="CA29" i="28"/>
  <c r="DY29" i="28" s="1"/>
  <c r="EY29" i="28" s="1"/>
  <c r="HX32" i="28"/>
  <c r="BC32" i="28" s="1"/>
  <c r="DA32" i="28" s="1"/>
  <c r="BC31" i="28"/>
  <c r="DA31" i="28" s="1"/>
  <c r="JT30" i="28"/>
  <c r="CY29" i="28"/>
  <c r="EW29" i="28" s="1"/>
  <c r="LP50" i="29"/>
  <c r="CA49" i="29"/>
  <c r="EW49" i="29" s="1"/>
  <c r="HS49" i="29" s="1"/>
  <c r="DW52" i="29"/>
  <c r="GS52" i="29" s="1"/>
  <c r="NL53" i="29"/>
  <c r="DW53" i="29" s="1"/>
  <c r="GS53" i="29" s="1"/>
  <c r="DW31" i="29"/>
  <c r="GS31" i="29" s="1"/>
  <c r="NL32" i="29"/>
  <c r="OJ53" i="29"/>
  <c r="EU53" i="29" s="1"/>
  <c r="HQ53" i="29" s="1"/>
  <c r="EU52" i="29"/>
  <c r="HQ52" i="29" s="1"/>
  <c r="HS30" i="29"/>
  <c r="EU30" i="29"/>
  <c r="HQ30" i="29" s="1"/>
  <c r="OJ31" i="29"/>
  <c r="NL51" i="27"/>
  <c r="DW50" i="27"/>
  <c r="GS50" i="27" s="1"/>
  <c r="LP42" i="27"/>
  <c r="CA41" i="27"/>
  <c r="EW41" i="27" s="1"/>
  <c r="NS44" i="27"/>
  <c r="NL41" i="27"/>
  <c r="DW40" i="27"/>
  <c r="GS40" i="27" s="1"/>
  <c r="EU38" i="27"/>
  <c r="HQ38" i="27" s="1"/>
  <c r="OJ39" i="27"/>
  <c r="EU52" i="27"/>
  <c r="HQ52" i="27" s="1"/>
  <c r="OJ53" i="27"/>
  <c r="NW42" i="27"/>
  <c r="NV42" i="27"/>
  <c r="NY42" i="27"/>
  <c r="NT42" i="27"/>
  <c r="NZ42" i="27"/>
  <c r="NX42" i="27"/>
  <c r="NU42" i="27"/>
  <c r="MN51" i="27"/>
  <c r="CY50" i="27"/>
  <c r="FU50" i="27" s="1"/>
  <c r="HS50" i="27" s="1"/>
  <c r="NV37" i="27"/>
  <c r="NT37" i="27"/>
  <c r="NZ37" i="27"/>
  <c r="NY37" i="27"/>
  <c r="NW37" i="27"/>
  <c r="NU37" i="27"/>
  <c r="NX37" i="27"/>
  <c r="NV40" i="27"/>
  <c r="NU40" i="27"/>
  <c r="NT40" i="27"/>
  <c r="NZ40" i="27"/>
  <c r="NY40" i="27"/>
  <c r="NX40" i="27"/>
  <c r="NW40" i="27"/>
  <c r="NU41" i="27"/>
  <c r="NT41" i="27"/>
  <c r="NZ41" i="27"/>
  <c r="NY41" i="27"/>
  <c r="NX41" i="27"/>
  <c r="NW41" i="27"/>
  <c r="NV41" i="27"/>
  <c r="LS43" i="27"/>
  <c r="LS42" i="27"/>
  <c r="LS41" i="27"/>
  <c r="LS40" i="27"/>
  <c r="LS37" i="27"/>
  <c r="LS39" i="27"/>
  <c r="LS38" i="27"/>
  <c r="NZ38" i="27"/>
  <c r="NX38" i="27"/>
  <c r="NW38" i="27"/>
  <c r="NV38" i="27"/>
  <c r="NU38" i="27"/>
  <c r="NY38" i="27"/>
  <c r="NT38" i="27"/>
  <c r="NX39" i="27"/>
  <c r="NW39" i="27"/>
  <c r="NV39" i="27"/>
  <c r="NU39" i="27"/>
  <c r="NT39" i="27"/>
  <c r="NZ39" i="27"/>
  <c r="NY39" i="27"/>
  <c r="LP52" i="27"/>
  <c r="CA51" i="27"/>
  <c r="EW51" i="27" s="1"/>
  <c r="NU43" i="27"/>
  <c r="NT43" i="27"/>
  <c r="NZ43" i="27"/>
  <c r="NY43" i="27"/>
  <c r="NW43" i="27"/>
  <c r="NX43" i="27"/>
  <c r="NV43" i="27"/>
  <c r="IY41" i="26"/>
  <c r="IY44" i="26"/>
  <c r="IY40" i="26"/>
  <c r="IY43" i="26"/>
  <c r="IY42" i="26"/>
  <c r="IY38" i="26"/>
  <c r="IY39" i="26"/>
  <c r="JT52" i="26"/>
  <c r="CY51" i="26"/>
  <c r="EW51" i="26" s="1"/>
  <c r="BC52" i="26"/>
  <c r="DA52" i="26" s="1"/>
  <c r="HX53" i="26"/>
  <c r="IV52" i="26"/>
  <c r="CA51" i="26"/>
  <c r="DY51" i="26" s="1"/>
  <c r="EY51" i="26" s="1"/>
  <c r="IV42" i="26"/>
  <c r="CA41" i="26"/>
  <c r="DY41" i="26" s="1"/>
  <c r="CA56" i="32" l="1"/>
  <c r="DY56" i="32" s="1"/>
  <c r="IV57" i="32"/>
  <c r="CA57" i="32" s="1"/>
  <c r="DY57" i="32" s="1"/>
  <c r="CA34" i="32"/>
  <c r="DY34" i="32" s="1"/>
  <c r="EY34" i="32" s="1"/>
  <c r="IV35" i="32"/>
  <c r="JT55" i="32"/>
  <c r="CY54" i="32"/>
  <c r="EW54" i="32" s="1"/>
  <c r="HX55" i="32"/>
  <c r="BC54" i="32"/>
  <c r="DA54" i="32" s="1"/>
  <c r="EY54" i="32" s="1"/>
  <c r="CA52" i="31"/>
  <c r="EW52" i="31" s="1"/>
  <c r="HS52" i="31" s="1"/>
  <c r="LP53" i="31"/>
  <c r="CY54" i="31"/>
  <c r="FU54" i="31" s="1"/>
  <c r="MN55" i="31"/>
  <c r="CY55" i="31" s="1"/>
  <c r="FU55" i="31" s="1"/>
  <c r="CY33" i="31"/>
  <c r="FU33" i="31" s="1"/>
  <c r="MN34" i="31"/>
  <c r="EU30" i="31"/>
  <c r="HQ30" i="31" s="1"/>
  <c r="HS30" i="31" s="1"/>
  <c r="OJ31" i="31"/>
  <c r="EU52" i="31"/>
  <c r="HQ52" i="31" s="1"/>
  <c r="OJ53" i="31"/>
  <c r="NL33" i="30"/>
  <c r="DW32" i="30"/>
  <c r="GS32" i="30" s="1"/>
  <c r="HS32" i="30" s="1"/>
  <c r="CY53" i="30"/>
  <c r="FU53" i="30" s="1"/>
  <c r="MN54" i="30"/>
  <c r="CY54" i="30" s="1"/>
  <c r="FU54" i="30" s="1"/>
  <c r="HS50" i="30"/>
  <c r="CA51" i="30"/>
  <c r="EW51" i="30" s="1"/>
  <c r="LP52" i="30"/>
  <c r="NL51" i="30"/>
  <c r="DW50" i="30"/>
  <c r="GS50" i="30" s="1"/>
  <c r="EU51" i="30"/>
  <c r="HQ51" i="30" s="1"/>
  <c r="OJ52" i="30"/>
  <c r="IV31" i="28"/>
  <c r="CA30" i="28"/>
  <c r="DY30" i="28" s="1"/>
  <c r="EY30" i="28" s="1"/>
  <c r="JT31" i="28"/>
  <c r="CY30" i="28"/>
  <c r="EW30" i="28" s="1"/>
  <c r="HX50" i="28"/>
  <c r="BC49" i="28"/>
  <c r="DA49" i="28" s="1"/>
  <c r="EY49" i="28" s="1"/>
  <c r="NL33" i="29"/>
  <c r="DW33" i="29" s="1"/>
  <c r="GS33" i="29" s="1"/>
  <c r="DW32" i="29"/>
  <c r="GS32" i="29" s="1"/>
  <c r="CA50" i="29"/>
  <c r="EW50" i="29" s="1"/>
  <c r="HS50" i="29" s="1"/>
  <c r="LP51" i="29"/>
  <c r="OJ32" i="29"/>
  <c r="EU31" i="29"/>
  <c r="HQ31" i="29" s="1"/>
  <c r="HS31" i="29" s="1"/>
  <c r="LP43" i="27"/>
  <c r="CA43" i="27" s="1"/>
  <c r="EW43" i="27" s="1"/>
  <c r="CA42" i="27"/>
  <c r="EW42" i="27" s="1"/>
  <c r="DW51" i="27"/>
  <c r="GS51" i="27" s="1"/>
  <c r="NL52" i="27"/>
  <c r="MN52" i="27"/>
  <c r="CY51" i="27"/>
  <c r="FU51" i="27" s="1"/>
  <c r="HS51" i="27" s="1"/>
  <c r="LW38" i="27"/>
  <c r="LT38" i="27"/>
  <c r="LV38" i="27" s="1"/>
  <c r="NU44" i="27"/>
  <c r="OJ54" i="27"/>
  <c r="EU53" i="27"/>
  <c r="HQ53" i="27" s="1"/>
  <c r="LP53" i="27"/>
  <c r="CA52" i="27"/>
  <c r="EW52" i="27" s="1"/>
  <c r="LT39" i="27"/>
  <c r="LV39" i="27" s="1"/>
  <c r="LW39" i="27"/>
  <c r="NW44" i="27"/>
  <c r="LT37" i="27"/>
  <c r="LV37" i="27" s="1"/>
  <c r="LW37" i="27"/>
  <c r="LW44" i="27" s="1"/>
  <c r="MM37" i="27" s="1" a="1"/>
  <c r="MM37" i="27" s="1"/>
  <c r="MN37" i="27" s="1"/>
  <c r="NY44" i="27"/>
  <c r="EU39" i="27"/>
  <c r="HQ39" i="27" s="1"/>
  <c r="OJ40" i="27"/>
  <c r="LT40" i="27"/>
  <c r="LV40" i="27" s="1"/>
  <c r="LW40" i="27"/>
  <c r="NZ44" i="27"/>
  <c r="LT41" i="27"/>
  <c r="LV41" i="27" s="1"/>
  <c r="LW41" i="27"/>
  <c r="NT44" i="27"/>
  <c r="NX44" i="27"/>
  <c r="LW42" i="27"/>
  <c r="LT42" i="27"/>
  <c r="LV42" i="27" s="1"/>
  <c r="NV44" i="27"/>
  <c r="NL42" i="27"/>
  <c r="DW41" i="27"/>
  <c r="GS41" i="27" s="1"/>
  <c r="LT43" i="27"/>
  <c r="LV43" i="27" s="1"/>
  <c r="LW43" i="27"/>
  <c r="JC39" i="26"/>
  <c r="IZ39" i="26"/>
  <c r="JB39" i="26" s="1"/>
  <c r="JC38" i="26"/>
  <c r="JC45" i="26" s="1"/>
  <c r="JS38" i="26" s="1" a="1"/>
  <c r="JS38" i="26" s="1"/>
  <c r="JT38" i="26" s="1"/>
  <c r="IZ38" i="26"/>
  <c r="JB38" i="26" s="1"/>
  <c r="JC42" i="26"/>
  <c r="IZ42" i="26"/>
  <c r="JB42" i="26" s="1"/>
  <c r="JC43" i="26"/>
  <c r="IZ43" i="26"/>
  <c r="JB43" i="26" s="1"/>
  <c r="BC53" i="26"/>
  <c r="DA53" i="26" s="1"/>
  <c r="HX54" i="26"/>
  <c r="IV43" i="26"/>
  <c r="CA42" i="26"/>
  <c r="DY42" i="26" s="1"/>
  <c r="JT53" i="26"/>
  <c r="CY52" i="26"/>
  <c r="EW52" i="26" s="1"/>
  <c r="IZ40" i="26"/>
  <c r="JB40" i="26" s="1"/>
  <c r="JC40" i="26"/>
  <c r="JC44" i="26"/>
  <c r="IZ44" i="26"/>
  <c r="JB44" i="26" s="1"/>
  <c r="IV53" i="26"/>
  <c r="CA52" i="26"/>
  <c r="DY52" i="26" s="1"/>
  <c r="EY52" i="26" s="1"/>
  <c r="IZ41" i="26"/>
  <c r="JB41" i="26" s="1"/>
  <c r="JC41" i="26"/>
  <c r="JT56" i="32" l="1"/>
  <c r="CY55" i="32"/>
  <c r="EW55" i="32" s="1"/>
  <c r="IV36" i="32"/>
  <c r="CA35" i="32"/>
  <c r="DY35" i="32" s="1"/>
  <c r="EY35" i="32" s="1"/>
  <c r="BC55" i="32"/>
  <c r="DA55" i="32" s="1"/>
  <c r="EY55" i="32" s="1"/>
  <c r="HX56" i="32"/>
  <c r="OJ32" i="31"/>
  <c r="EU31" i="31"/>
  <c r="HQ31" i="31" s="1"/>
  <c r="HS31" i="31" s="1"/>
  <c r="MN35" i="31"/>
  <c r="CY35" i="31" s="1"/>
  <c r="FU35" i="31" s="1"/>
  <c r="CY34" i="31"/>
  <c r="FU34" i="31" s="1"/>
  <c r="EU53" i="31"/>
  <c r="HQ53" i="31" s="1"/>
  <c r="OJ54" i="31"/>
  <c r="LP54" i="31"/>
  <c r="CA53" i="31"/>
  <c r="EW53" i="31" s="1"/>
  <c r="LP53" i="30"/>
  <c r="CA52" i="30"/>
  <c r="EW52" i="30" s="1"/>
  <c r="EU52" i="30"/>
  <c r="HQ52" i="30" s="1"/>
  <c r="OJ53" i="30"/>
  <c r="NL52" i="30"/>
  <c r="DW51" i="30"/>
  <c r="GS51" i="30" s="1"/>
  <c r="HS51" i="30" s="1"/>
  <c r="NL34" i="30"/>
  <c r="DW34" i="30" s="1"/>
  <c r="GS34" i="30" s="1"/>
  <c r="HS34" i="30" s="1"/>
  <c r="DW33" i="30"/>
  <c r="GS33" i="30" s="1"/>
  <c r="HS33" i="30" s="1"/>
  <c r="BC50" i="28"/>
  <c r="DA50" i="28" s="1"/>
  <c r="EY50" i="28" s="1"/>
  <c r="HX51" i="28"/>
  <c r="JT32" i="28"/>
  <c r="CY32" i="28" s="1"/>
  <c r="EW32" i="28" s="1"/>
  <c r="CY31" i="28"/>
  <c r="EW31" i="28" s="1"/>
  <c r="IV32" i="28"/>
  <c r="CA32" i="28" s="1"/>
  <c r="DY32" i="28" s="1"/>
  <c r="CA31" i="28"/>
  <c r="DY31" i="28" s="1"/>
  <c r="EY31" i="28" s="1"/>
  <c r="EU32" i="29"/>
  <c r="HQ32" i="29" s="1"/>
  <c r="OJ33" i="29"/>
  <c r="EU33" i="29" s="1"/>
  <c r="HQ33" i="29" s="1"/>
  <c r="LP52" i="29"/>
  <c r="CA51" i="29"/>
  <c r="EW51" i="29" s="1"/>
  <c r="HS51" i="29" s="1"/>
  <c r="HS32" i="29"/>
  <c r="HS33" i="29"/>
  <c r="NL53" i="27"/>
  <c r="DW52" i="27"/>
  <c r="GS52" i="27" s="1"/>
  <c r="OI37" i="27" a="1"/>
  <c r="OI37" i="27" s="1"/>
  <c r="LZ38" i="27"/>
  <c r="LX38" i="27"/>
  <c r="MD38" i="27"/>
  <c r="MC38" i="27"/>
  <c r="MB38" i="27"/>
  <c r="MA38" i="27"/>
  <c r="LY38" i="27"/>
  <c r="MC41" i="27"/>
  <c r="MB41" i="27"/>
  <c r="MA41" i="27"/>
  <c r="LZ41" i="27"/>
  <c r="LY41" i="27"/>
  <c r="LX41" i="27"/>
  <c r="MD41" i="27"/>
  <c r="NL43" i="27"/>
  <c r="DW43" i="27" s="1"/>
  <c r="GS43" i="27" s="1"/>
  <c r="DW42" i="27"/>
  <c r="GS42" i="27" s="1"/>
  <c r="LX37" i="27"/>
  <c r="LX44" i="27" s="1"/>
  <c r="MD37" i="27"/>
  <c r="MD44" i="27" s="1"/>
  <c r="MC37" i="27"/>
  <c r="MC44" i="27" s="1"/>
  <c r="MB37" i="27"/>
  <c r="MB44" i="27" s="1"/>
  <c r="LY37" i="27"/>
  <c r="LY44" i="27" s="1"/>
  <c r="MA37" i="27"/>
  <c r="MA44" i="27" s="1"/>
  <c r="LZ37" i="27"/>
  <c r="LZ44" i="27" s="1"/>
  <c r="MA42" i="27"/>
  <c r="LZ42" i="27"/>
  <c r="LY42" i="27"/>
  <c r="LX42" i="27"/>
  <c r="MD42" i="27"/>
  <c r="MC42" i="27"/>
  <c r="MB42" i="27"/>
  <c r="MD40" i="27"/>
  <c r="MC40" i="27"/>
  <c r="MB40" i="27"/>
  <c r="MA40" i="27"/>
  <c r="LZ40" i="27"/>
  <c r="LY40" i="27"/>
  <c r="LX40" i="27"/>
  <c r="LX39" i="27"/>
  <c r="MD39" i="27"/>
  <c r="MC39" i="27"/>
  <c r="MB39" i="27"/>
  <c r="MA39" i="27"/>
  <c r="LZ39" i="27"/>
  <c r="LY39" i="27"/>
  <c r="CY52" i="27"/>
  <c r="FU52" i="27" s="1"/>
  <c r="HS52" i="27" s="1"/>
  <c r="MN53" i="27"/>
  <c r="MC43" i="27"/>
  <c r="MB43" i="27"/>
  <c r="MA43" i="27"/>
  <c r="LZ43" i="27"/>
  <c r="LY43" i="27"/>
  <c r="MD43" i="27"/>
  <c r="LX43" i="27"/>
  <c r="CA53" i="27"/>
  <c r="EW53" i="27" s="1"/>
  <c r="LP54" i="27"/>
  <c r="EU40" i="27"/>
  <c r="HQ40" i="27" s="1"/>
  <c r="OJ41" i="27"/>
  <c r="MN38" i="27"/>
  <c r="CY37" i="27"/>
  <c r="FU37" i="27" s="1"/>
  <c r="HS37" i="27" s="1"/>
  <c r="EU54" i="27"/>
  <c r="HQ54" i="27" s="1"/>
  <c r="OJ55" i="27"/>
  <c r="JH41" i="26"/>
  <c r="JG41" i="26"/>
  <c r="JE41" i="26"/>
  <c r="JJ41" i="26"/>
  <c r="JI41" i="26"/>
  <c r="JF41" i="26"/>
  <c r="JD41" i="26"/>
  <c r="JT54" i="26"/>
  <c r="CY53" i="26"/>
  <c r="EW53" i="26" s="1"/>
  <c r="JF42" i="26"/>
  <c r="JE42" i="26"/>
  <c r="JJ42" i="26"/>
  <c r="JI42" i="26"/>
  <c r="JH42" i="26"/>
  <c r="JG42" i="26"/>
  <c r="JD42" i="26"/>
  <c r="IV54" i="26"/>
  <c r="CA53" i="26"/>
  <c r="DY53" i="26" s="1"/>
  <c r="CA43" i="26"/>
  <c r="DY43" i="26" s="1"/>
  <c r="IV44" i="26"/>
  <c r="CA44" i="26" s="1"/>
  <c r="DY44" i="26" s="1"/>
  <c r="JJ38" i="26"/>
  <c r="JJ45" i="26" s="1"/>
  <c r="JH38" i="26"/>
  <c r="JH45" i="26" s="1"/>
  <c r="JG38" i="26"/>
  <c r="JG45" i="26" s="1"/>
  <c r="JE38" i="26"/>
  <c r="JE45" i="26" s="1"/>
  <c r="JD38" i="26"/>
  <c r="JD45" i="26" s="1"/>
  <c r="JI38" i="26"/>
  <c r="JI45" i="26" s="1"/>
  <c r="JF38" i="26"/>
  <c r="JF45" i="26" s="1"/>
  <c r="JT39" i="26"/>
  <c r="CY38" i="26"/>
  <c r="EW38" i="26" s="1"/>
  <c r="EY38" i="26" s="1"/>
  <c r="EY53" i="26"/>
  <c r="JF39" i="26"/>
  <c r="JE39" i="26"/>
  <c r="JD39" i="26"/>
  <c r="JJ39" i="26"/>
  <c r="JI39" i="26"/>
  <c r="JH39" i="26"/>
  <c r="JG39" i="26"/>
  <c r="JJ44" i="26"/>
  <c r="JI44" i="26"/>
  <c r="JG44" i="26"/>
  <c r="JH44" i="26"/>
  <c r="JF44" i="26"/>
  <c r="JE44" i="26"/>
  <c r="JD44" i="26"/>
  <c r="JD43" i="26"/>
  <c r="JI43" i="26"/>
  <c r="JE43" i="26"/>
  <c r="JJ43" i="26"/>
  <c r="JH43" i="26"/>
  <c r="JG43" i="26"/>
  <c r="JF43" i="26"/>
  <c r="HX55" i="26"/>
  <c r="BC54" i="26"/>
  <c r="DA54" i="26" s="1"/>
  <c r="JJ40" i="26"/>
  <c r="JI40" i="26"/>
  <c r="JG40" i="26"/>
  <c r="JH40" i="26"/>
  <c r="JF40" i="26"/>
  <c r="JE40" i="26"/>
  <c r="JD40" i="26"/>
  <c r="BC56" i="32" l="1"/>
  <c r="DA56" i="32" s="1"/>
  <c r="EY56" i="32" s="1"/>
  <c r="HX57" i="32"/>
  <c r="BC57" i="32" s="1"/>
  <c r="DA57" i="32" s="1"/>
  <c r="CA36" i="32"/>
  <c r="DY36" i="32" s="1"/>
  <c r="EY36" i="32" s="1"/>
  <c r="IV37" i="32"/>
  <c r="CA37" i="32" s="1"/>
  <c r="DY37" i="32" s="1"/>
  <c r="EY37" i="32" s="1"/>
  <c r="JT57" i="32"/>
  <c r="CY57" i="32" s="1"/>
  <c r="EW57" i="32" s="1"/>
  <c r="CY56" i="32"/>
  <c r="EW56" i="32" s="1"/>
  <c r="LP55" i="31"/>
  <c r="CA55" i="31" s="1"/>
  <c r="EW55" i="31" s="1"/>
  <c r="HS55" i="31" s="1"/>
  <c r="CA54" i="31"/>
  <c r="EW54" i="31" s="1"/>
  <c r="OJ55" i="31"/>
  <c r="EU55" i="31" s="1"/>
  <c r="HQ55" i="31" s="1"/>
  <c r="EU54" i="31"/>
  <c r="HQ54" i="31" s="1"/>
  <c r="HS53" i="31"/>
  <c r="EU32" i="31"/>
  <c r="HQ32" i="31" s="1"/>
  <c r="HS32" i="31" s="1"/>
  <c r="OJ33" i="31"/>
  <c r="NL53" i="30"/>
  <c r="DW52" i="30"/>
  <c r="GS52" i="30" s="1"/>
  <c r="OJ54" i="30"/>
  <c r="EU54" i="30" s="1"/>
  <c r="HQ54" i="30" s="1"/>
  <c r="EU53" i="30"/>
  <c r="HQ53" i="30" s="1"/>
  <c r="HS52" i="30"/>
  <c r="LP54" i="30"/>
  <c r="CA54" i="30" s="1"/>
  <c r="EW54" i="30" s="1"/>
  <c r="CA53" i="30"/>
  <c r="EW53" i="30" s="1"/>
  <c r="EY32" i="28"/>
  <c r="BC51" i="28"/>
  <c r="DA51" i="28" s="1"/>
  <c r="EY51" i="28" s="1"/>
  <c r="HX52" i="28"/>
  <c r="BC52" i="28" s="1"/>
  <c r="DA52" i="28" s="1"/>
  <c r="EY52" i="28" s="1"/>
  <c r="LP53" i="29"/>
  <c r="CA53" i="29" s="1"/>
  <c r="EW53" i="29" s="1"/>
  <c r="HS53" i="29" s="1"/>
  <c r="CA52" i="29"/>
  <c r="EW52" i="29" s="1"/>
  <c r="HS52" i="29" s="1"/>
  <c r="DW53" i="27"/>
  <c r="GS53" i="27" s="1"/>
  <c r="NL54" i="27"/>
  <c r="CY53" i="27"/>
  <c r="FU53" i="27" s="1"/>
  <c r="MN54" i="27"/>
  <c r="MN39" i="27"/>
  <c r="CY38" i="27"/>
  <c r="FU38" i="27" s="1"/>
  <c r="HS38" i="27" s="1"/>
  <c r="LP55" i="27"/>
  <c r="CA54" i="27"/>
  <c r="EW54" i="27" s="1"/>
  <c r="HS53" i="27"/>
  <c r="OJ42" i="27"/>
  <c r="EU41" i="27"/>
  <c r="HQ41" i="27" s="1"/>
  <c r="EU55" i="27"/>
  <c r="HQ55" i="27" s="1"/>
  <c r="OJ56" i="27"/>
  <c r="JT55" i="26"/>
  <c r="CY54" i="26"/>
  <c r="EW54" i="26" s="1"/>
  <c r="JT40" i="26"/>
  <c r="CY39" i="26"/>
  <c r="EW39" i="26" s="1"/>
  <c r="EY39" i="26" s="1"/>
  <c r="EY54" i="26"/>
  <c r="HX56" i="26"/>
  <c r="BC55" i="26"/>
  <c r="DA55" i="26" s="1"/>
  <c r="IV55" i="26"/>
  <c r="CA54" i="26"/>
  <c r="DY54" i="26" s="1"/>
  <c r="EY57" i="32" l="1"/>
  <c r="OJ34" i="31"/>
  <c r="EU33" i="31"/>
  <c r="HQ33" i="31" s="1"/>
  <c r="HS33" i="31" s="1"/>
  <c r="HS54" i="31"/>
  <c r="DW53" i="30"/>
  <c r="GS53" i="30" s="1"/>
  <c r="HS53" i="30" s="1"/>
  <c r="NL54" i="30"/>
  <c r="DW54" i="30" s="1"/>
  <c r="GS54" i="30" s="1"/>
  <c r="HS54" i="30" s="1"/>
  <c r="NL55" i="27"/>
  <c r="DW54" i="27"/>
  <c r="GS54" i="27" s="1"/>
  <c r="CA55" i="27"/>
  <c r="EW55" i="27" s="1"/>
  <c r="LP56" i="27"/>
  <c r="CY39" i="27"/>
  <c r="FU39" i="27" s="1"/>
  <c r="HS39" i="27" s="1"/>
  <c r="MN40" i="27"/>
  <c r="OJ57" i="27"/>
  <c r="EU56" i="27"/>
  <c r="HQ56" i="27" s="1"/>
  <c r="OJ43" i="27"/>
  <c r="EU43" i="27" s="1"/>
  <c r="HQ43" i="27" s="1"/>
  <c r="EU42" i="27"/>
  <c r="HQ42" i="27" s="1"/>
  <c r="MN55" i="27"/>
  <c r="CY54" i="27"/>
  <c r="FU54" i="27" s="1"/>
  <c r="HS54" i="27" s="1"/>
  <c r="BC56" i="26"/>
  <c r="DA56" i="26" s="1"/>
  <c r="HX57" i="26"/>
  <c r="JT41" i="26"/>
  <c r="CY40" i="26"/>
  <c r="EW40" i="26" s="1"/>
  <c r="EY40" i="26" s="1"/>
  <c r="IV56" i="26"/>
  <c r="CA55" i="26"/>
  <c r="DY55" i="26" s="1"/>
  <c r="EY55" i="26"/>
  <c r="CY55" i="26"/>
  <c r="EW55" i="26" s="1"/>
  <c r="JT56" i="26"/>
  <c r="EU34" i="31" l="1"/>
  <c r="HQ34" i="31" s="1"/>
  <c r="HS34" i="31" s="1"/>
  <c r="OJ35" i="31"/>
  <c r="EU35" i="31" s="1"/>
  <c r="HQ35" i="31" s="1"/>
  <c r="HS35" i="31" s="1"/>
  <c r="NL56" i="27"/>
  <c r="DW55" i="27"/>
  <c r="GS55" i="27" s="1"/>
  <c r="OJ58" i="27"/>
  <c r="EU57" i="27"/>
  <c r="HQ57" i="27" s="1"/>
  <c r="CY40" i="27"/>
  <c r="FU40" i="27" s="1"/>
  <c r="HS40" i="27" s="1"/>
  <c r="MN41" i="27"/>
  <c r="LP57" i="27"/>
  <c r="CA56" i="27"/>
  <c r="EW56" i="27" s="1"/>
  <c r="MN56" i="27"/>
  <c r="CY55" i="27"/>
  <c r="FU55" i="27" s="1"/>
  <c r="HS55" i="27" s="1"/>
  <c r="IV57" i="26"/>
  <c r="CA56" i="26"/>
  <c r="DY56" i="26" s="1"/>
  <c r="JT42" i="26"/>
  <c r="CY41" i="26"/>
  <c r="EW41" i="26" s="1"/>
  <c r="EY41" i="26" s="1"/>
  <c r="BC57" i="26"/>
  <c r="DA57" i="26" s="1"/>
  <c r="HX58" i="26"/>
  <c r="JT57" i="26"/>
  <c r="CY56" i="26"/>
  <c r="EW56" i="26" s="1"/>
  <c r="EY56" i="26" s="1"/>
  <c r="DW56" i="27" l="1"/>
  <c r="GS56" i="27" s="1"/>
  <c r="NL57" i="27"/>
  <c r="CA57" i="27"/>
  <c r="EW57" i="27" s="1"/>
  <c r="LP58" i="27"/>
  <c r="MN57" i="27"/>
  <c r="CY56" i="27"/>
  <c r="FU56" i="27" s="1"/>
  <c r="HS56" i="27" s="1"/>
  <c r="CY41" i="27"/>
  <c r="FU41" i="27" s="1"/>
  <c r="HS41" i="27" s="1"/>
  <c r="MN42" i="27"/>
  <c r="OJ59" i="27"/>
  <c r="EU58" i="27"/>
  <c r="HQ58" i="27" s="1"/>
  <c r="BC58" i="26"/>
  <c r="DA58" i="26" s="1"/>
  <c r="HX59" i="26"/>
  <c r="JT58" i="26"/>
  <c r="CY57" i="26"/>
  <c r="EW57" i="26" s="1"/>
  <c r="JT43" i="26"/>
  <c r="CY42" i="26"/>
  <c r="EW42" i="26" s="1"/>
  <c r="EY42" i="26" s="1"/>
  <c r="EY57" i="26"/>
  <c r="IV58" i="26"/>
  <c r="CA57" i="26"/>
  <c r="DY57" i="26" s="1"/>
  <c r="DW57" i="27" l="1"/>
  <c r="GS57" i="27" s="1"/>
  <c r="NL58" i="27"/>
  <c r="LP59" i="27"/>
  <c r="CA58" i="27"/>
  <c r="EW58" i="27" s="1"/>
  <c r="MN58" i="27"/>
  <c r="CY57" i="27"/>
  <c r="FU57" i="27" s="1"/>
  <c r="HS57" i="27" s="1"/>
  <c r="OJ60" i="27"/>
  <c r="EU59" i="27"/>
  <c r="HQ59" i="27" s="1"/>
  <c r="MN43" i="27"/>
  <c r="CY43" i="27" s="1"/>
  <c r="FU43" i="27" s="1"/>
  <c r="HS43" i="27" s="1"/>
  <c r="CY42" i="27"/>
  <c r="FU42" i="27" s="1"/>
  <c r="HS42" i="27" s="1"/>
  <c r="JT44" i="26"/>
  <c r="CY44" i="26" s="1"/>
  <c r="EW44" i="26" s="1"/>
  <c r="EY44" i="26" s="1"/>
  <c r="CY43" i="26"/>
  <c r="EW43" i="26" s="1"/>
  <c r="EY43" i="26" s="1"/>
  <c r="JT59" i="26"/>
  <c r="CY58" i="26"/>
  <c r="EW58" i="26" s="1"/>
  <c r="CA58" i="26"/>
  <c r="DY58" i="26" s="1"/>
  <c r="IV59" i="26"/>
  <c r="HX60" i="26"/>
  <c r="BC59" i="26"/>
  <c r="DA59" i="26" s="1"/>
  <c r="EY58" i="26"/>
  <c r="NL59" i="27" l="1"/>
  <c r="DW58" i="27"/>
  <c r="GS58" i="27" s="1"/>
  <c r="EU60" i="27"/>
  <c r="HQ60" i="27" s="1"/>
  <c r="OJ61" i="27"/>
  <c r="CY58" i="27"/>
  <c r="FU58" i="27" s="1"/>
  <c r="MN59" i="27"/>
  <c r="HS58" i="27"/>
  <c r="LP60" i="27"/>
  <c r="CA59" i="27"/>
  <c r="EW59" i="27" s="1"/>
  <c r="BC60" i="26"/>
  <c r="DA60" i="26" s="1"/>
  <c r="HX61" i="26"/>
  <c r="CA59" i="26"/>
  <c r="DY59" i="26" s="1"/>
  <c r="EY59" i="26" s="1"/>
  <c r="IV60" i="26"/>
  <c r="JT60" i="26"/>
  <c r="CY59" i="26"/>
  <c r="EW59" i="26" s="1"/>
  <c r="NL60" i="27" l="1"/>
  <c r="DW59" i="27"/>
  <c r="GS59" i="27" s="1"/>
  <c r="MN60" i="27"/>
  <c r="CY59" i="27"/>
  <c r="FU59" i="27" s="1"/>
  <c r="HS59" i="27" s="1"/>
  <c r="LP61" i="27"/>
  <c r="CA60" i="27"/>
  <c r="EW60" i="27" s="1"/>
  <c r="EU61" i="27"/>
  <c r="HQ61" i="27" s="1"/>
  <c r="OJ62" i="27"/>
  <c r="JT61" i="26"/>
  <c r="CY60" i="26"/>
  <c r="EW60" i="26" s="1"/>
  <c r="IV61" i="26"/>
  <c r="CA60" i="26"/>
  <c r="DY60" i="26" s="1"/>
  <c r="HX62" i="26"/>
  <c r="BC61" i="26"/>
  <c r="DA61" i="26" s="1"/>
  <c r="EY60" i="26"/>
  <c r="NL61" i="27" l="1"/>
  <c r="DW60" i="27"/>
  <c r="GS60" i="27" s="1"/>
  <c r="MN61" i="27"/>
  <c r="CY60" i="27"/>
  <c r="FU60" i="27" s="1"/>
  <c r="HS60" i="27" s="1"/>
  <c r="OJ63" i="27"/>
  <c r="EU63" i="27" s="1"/>
  <c r="HQ63" i="27" s="1"/>
  <c r="EU62" i="27"/>
  <c r="HQ62" i="27" s="1"/>
  <c r="LP62" i="27"/>
  <c r="CA61" i="27"/>
  <c r="EW61" i="27" s="1"/>
  <c r="BC62" i="26"/>
  <c r="DA62" i="26" s="1"/>
  <c r="HX63" i="26"/>
  <c r="IV62" i="26"/>
  <c r="CA61" i="26"/>
  <c r="DY61" i="26" s="1"/>
  <c r="EY61" i="26" s="1"/>
  <c r="JT62" i="26"/>
  <c r="CY61" i="26"/>
  <c r="EW61" i="26" s="1"/>
  <c r="DW61" i="27" l="1"/>
  <c r="GS61" i="27" s="1"/>
  <c r="NL62" i="27"/>
  <c r="LP63" i="27"/>
  <c r="CA63" i="27" s="1"/>
  <c r="EW63" i="27" s="1"/>
  <c r="CA62" i="27"/>
  <c r="EW62" i="27" s="1"/>
  <c r="CY61" i="27"/>
  <c r="FU61" i="27" s="1"/>
  <c r="HS61" i="27" s="1"/>
  <c r="MN62" i="27"/>
  <c r="JT63" i="26"/>
  <c r="CY62" i="26"/>
  <c r="EW62" i="26" s="1"/>
  <c r="IV63" i="26"/>
  <c r="CA62" i="26"/>
  <c r="DY62" i="26" s="1"/>
  <c r="HX64" i="26"/>
  <c r="BC64" i="26" s="1"/>
  <c r="DA64" i="26" s="1"/>
  <c r="BC63" i="26"/>
  <c r="DA63" i="26" s="1"/>
  <c r="EY62" i="26"/>
  <c r="NL63" i="27" l="1"/>
  <c r="DW63" i="27" s="1"/>
  <c r="GS63" i="27" s="1"/>
  <c r="DW62" i="27"/>
  <c r="GS62" i="27" s="1"/>
  <c r="CY62" i="27"/>
  <c r="FU62" i="27" s="1"/>
  <c r="HS62" i="27" s="1"/>
  <c r="MN63" i="27"/>
  <c r="CY63" i="27" s="1"/>
  <c r="FU63" i="27" s="1"/>
  <c r="HS63" i="27" s="1"/>
  <c r="CA63" i="26"/>
  <c r="DY63" i="26" s="1"/>
  <c r="EY63" i="26" s="1"/>
  <c r="IV64" i="26"/>
  <c r="CA64" i="26" s="1"/>
  <c r="DY64" i="26" s="1"/>
  <c r="EY64" i="26" s="1"/>
  <c r="JT64" i="26"/>
  <c r="CY64" i="26" s="1"/>
  <c r="EW64" i="26" s="1"/>
  <c r="CY63" i="26"/>
  <c r="EW63" i="26" s="1"/>
  <c r="F256" i="14" l="1"/>
  <c r="C241" i="16" l="1"/>
  <c r="D241" i="16"/>
  <c r="E241" i="16"/>
  <c r="E68" i="25"/>
  <c r="E69" i="25"/>
  <c r="B248" i="25" l="1"/>
  <c r="B249" i="25"/>
  <c r="B250" i="25"/>
  <c r="B251" i="25"/>
  <c r="B252" i="25"/>
  <c r="B253" i="25"/>
  <c r="B254" i="25"/>
  <c r="B247" i="25"/>
  <c r="C242" i="25"/>
  <c r="D242" i="25"/>
  <c r="E242" i="25"/>
  <c r="C243" i="25"/>
  <c r="D243" i="25"/>
  <c r="E243" i="25"/>
  <c r="C244" i="25"/>
  <c r="D244" i="25"/>
  <c r="E244" i="25"/>
  <c r="B243" i="25"/>
  <c r="B244" i="25"/>
  <c r="C240" i="25"/>
  <c r="D240" i="25"/>
  <c r="E240" i="25"/>
  <c r="B242" i="25"/>
  <c r="D103" i="25" l="1"/>
  <c r="E103" i="25"/>
  <c r="B103" i="25"/>
  <c r="F103" i="25" l="1"/>
  <c r="B6" i="12"/>
  <c r="B297" i="25"/>
  <c r="B298" i="25"/>
  <c r="B65" i="25"/>
  <c r="B58" i="7"/>
  <c r="B58" i="16"/>
  <c r="D6" i="25"/>
  <c r="B6" i="1"/>
  <c r="B6" i="2"/>
  <c r="B6" i="3"/>
  <c r="B6" i="4"/>
  <c r="B6" i="5"/>
  <c r="B6" i="6"/>
  <c r="B6" i="7"/>
  <c r="C6" i="8"/>
  <c r="D6" i="8"/>
  <c r="E6" i="8"/>
  <c r="B6" i="8"/>
  <c r="C6" i="9"/>
  <c r="D6" i="9"/>
  <c r="E6" i="9"/>
  <c r="B6" i="9"/>
  <c r="C6" i="10"/>
  <c r="D6" i="10"/>
  <c r="E6" i="10"/>
  <c r="B6" i="10"/>
  <c r="C6" i="11"/>
  <c r="D6" i="11"/>
  <c r="E6" i="11"/>
  <c r="B6" i="11"/>
  <c r="B6" i="13"/>
  <c r="B6" i="14"/>
  <c r="B6" i="15"/>
  <c r="B6" i="16"/>
  <c r="B58" i="14"/>
  <c r="O6" i="14"/>
  <c r="F294" i="15"/>
  <c r="B58" i="15"/>
  <c r="E57" i="12"/>
  <c r="H241" i="12"/>
  <c r="I241" i="12"/>
  <c r="J241" i="12"/>
  <c r="K241" i="12"/>
  <c r="L241" i="12"/>
  <c r="F46" i="6"/>
  <c r="B345" i="4" l="1"/>
  <c r="C345" i="4"/>
  <c r="D345" i="4"/>
  <c r="E345" i="4"/>
  <c r="B345" i="3"/>
  <c r="C345" i="3"/>
  <c r="D345" i="3"/>
  <c r="E345" i="3"/>
  <c r="B345" i="2"/>
  <c r="C345" i="2"/>
  <c r="D345" i="2"/>
  <c r="E345" i="2"/>
  <c r="B241" i="5"/>
  <c r="E294" i="25"/>
  <c r="C294" i="25"/>
  <c r="D294" i="25"/>
  <c r="B294" i="25"/>
  <c r="F294" i="11"/>
  <c r="E109" i="25"/>
  <c r="C58" i="5"/>
  <c r="D58" i="5"/>
  <c r="E58" i="5"/>
  <c r="B109" i="25"/>
  <c r="F109" i="10"/>
  <c r="B108" i="25"/>
  <c r="B353" i="2"/>
  <c r="F353" i="2" s="1"/>
  <c r="C353" i="2"/>
  <c r="D353" i="2"/>
  <c r="E353" i="2"/>
  <c r="E60" i="25"/>
  <c r="E61" i="25"/>
  <c r="E62" i="25"/>
  <c r="E63" i="25"/>
  <c r="E64" i="25"/>
  <c r="E65" i="25"/>
  <c r="B60" i="25"/>
  <c r="B61" i="25"/>
  <c r="B62" i="25"/>
  <c r="B63" i="25"/>
  <c r="B64" i="25"/>
  <c r="E8" i="25"/>
  <c r="E9" i="25"/>
  <c r="E10" i="25"/>
  <c r="E11" i="25"/>
  <c r="E12" i="25"/>
  <c r="E13" i="25"/>
  <c r="E14" i="25"/>
  <c r="E6" i="4"/>
  <c r="B8" i="25"/>
  <c r="B9" i="25"/>
  <c r="B10" i="25"/>
  <c r="B11" i="25"/>
  <c r="B12" i="25"/>
  <c r="B13" i="25"/>
  <c r="B14" i="25"/>
  <c r="C6" i="4"/>
  <c r="F14" i="4"/>
  <c r="C58" i="4"/>
  <c r="D58" i="4"/>
  <c r="E58" i="4"/>
  <c r="B58" i="4"/>
  <c r="F65" i="4"/>
  <c r="C8" i="25"/>
  <c r="C9" i="25"/>
  <c r="C10" i="25"/>
  <c r="C11" i="25"/>
  <c r="C12" i="25"/>
  <c r="C13" i="25"/>
  <c r="C14" i="25"/>
  <c r="F109" i="4"/>
  <c r="E241" i="4"/>
  <c r="B241" i="4"/>
  <c r="C241" i="4"/>
  <c r="D241" i="4"/>
  <c r="F244" i="4"/>
  <c r="E108" i="25"/>
  <c r="C108" i="25"/>
  <c r="C109" i="25"/>
  <c r="C65" i="25"/>
  <c r="D65" i="25"/>
  <c r="D353" i="25" s="1"/>
  <c r="B353" i="4"/>
  <c r="C353" i="4"/>
  <c r="D353" i="4"/>
  <c r="E353" i="4"/>
  <c r="B353" i="9"/>
  <c r="C353" i="9"/>
  <c r="D353" i="9"/>
  <c r="E353" i="9"/>
  <c r="G353" i="9"/>
  <c r="H353" i="9"/>
  <c r="I353" i="9"/>
  <c r="J353" i="9"/>
  <c r="K353" i="9"/>
  <c r="L353" i="9"/>
  <c r="F294" i="9"/>
  <c r="H241" i="9"/>
  <c r="I241" i="9"/>
  <c r="J241" i="9"/>
  <c r="K241" i="9"/>
  <c r="L241" i="9"/>
  <c r="G241" i="9"/>
  <c r="C241" i="9"/>
  <c r="D241" i="9"/>
  <c r="E241" i="9"/>
  <c r="B241" i="9"/>
  <c r="F242" i="9"/>
  <c r="F243" i="9"/>
  <c r="F244" i="9"/>
  <c r="F108" i="9"/>
  <c r="F109" i="9"/>
  <c r="B353" i="8"/>
  <c r="C353" i="8"/>
  <c r="D353" i="8"/>
  <c r="E353" i="8"/>
  <c r="G353" i="8"/>
  <c r="H353" i="8"/>
  <c r="I353" i="8"/>
  <c r="J353" i="8"/>
  <c r="K353" i="8"/>
  <c r="L353" i="8"/>
  <c r="F294" i="8"/>
  <c r="H58" i="9"/>
  <c r="I58" i="9"/>
  <c r="J58" i="9"/>
  <c r="K58" i="9"/>
  <c r="L58" i="9"/>
  <c r="G58" i="9"/>
  <c r="H241" i="8"/>
  <c r="I241" i="8"/>
  <c r="J241" i="8"/>
  <c r="K241" i="8"/>
  <c r="L241" i="8"/>
  <c r="C58" i="9"/>
  <c r="D58" i="9"/>
  <c r="E58" i="9"/>
  <c r="G241" i="8"/>
  <c r="B241" i="8"/>
  <c r="C241" i="8"/>
  <c r="D241" i="8"/>
  <c r="B58" i="9"/>
  <c r="E241" i="8"/>
  <c r="F59" i="9"/>
  <c r="F60" i="9"/>
  <c r="F61" i="9"/>
  <c r="F62" i="9"/>
  <c r="F63" i="9"/>
  <c r="F64" i="9"/>
  <c r="F65" i="9"/>
  <c r="F244" i="8"/>
  <c r="H6" i="9"/>
  <c r="I6" i="9"/>
  <c r="J6" i="9"/>
  <c r="K6" i="9"/>
  <c r="L6" i="9"/>
  <c r="G6" i="9"/>
  <c r="F109" i="8"/>
  <c r="F7" i="9"/>
  <c r="F8" i="9"/>
  <c r="F9" i="9"/>
  <c r="F10" i="9"/>
  <c r="F11" i="9"/>
  <c r="F12" i="9"/>
  <c r="F13" i="9"/>
  <c r="F14" i="9"/>
  <c r="H58" i="8"/>
  <c r="I58" i="8"/>
  <c r="J58" i="8"/>
  <c r="K58" i="8"/>
  <c r="L58" i="8"/>
  <c r="G58" i="8"/>
  <c r="B58" i="8"/>
  <c r="C58" i="8"/>
  <c r="D58" i="8"/>
  <c r="E58" i="8"/>
  <c r="F65" i="8"/>
  <c r="B353" i="10"/>
  <c r="C353" i="10"/>
  <c r="D353" i="10"/>
  <c r="E353" i="10"/>
  <c r="G353" i="10"/>
  <c r="H353" i="10"/>
  <c r="I353" i="10"/>
  <c r="J353" i="10"/>
  <c r="K353" i="10"/>
  <c r="B353" i="11"/>
  <c r="C353" i="11"/>
  <c r="D353" i="11"/>
  <c r="E353" i="11"/>
  <c r="G353" i="11"/>
  <c r="H353" i="11"/>
  <c r="I353" i="11"/>
  <c r="J353" i="11"/>
  <c r="K353" i="11"/>
  <c r="H6" i="8"/>
  <c r="I6" i="8"/>
  <c r="J6" i="8"/>
  <c r="K6" i="8"/>
  <c r="G6" i="8"/>
  <c r="B353" i="12"/>
  <c r="C353" i="12"/>
  <c r="D353" i="12"/>
  <c r="E353" i="12"/>
  <c r="G353" i="12"/>
  <c r="H353" i="12"/>
  <c r="I353" i="12"/>
  <c r="J353" i="12"/>
  <c r="K353" i="12"/>
  <c r="L353" i="12"/>
  <c r="F14" i="8"/>
  <c r="B353" i="13"/>
  <c r="C353" i="13"/>
  <c r="D353" i="13"/>
  <c r="E353" i="13"/>
  <c r="G353" i="13"/>
  <c r="H353" i="13"/>
  <c r="I353" i="13"/>
  <c r="J353" i="13"/>
  <c r="K353" i="13"/>
  <c r="L353" i="13"/>
  <c r="M353" i="13"/>
  <c r="B353" i="14"/>
  <c r="C353" i="14"/>
  <c r="D353" i="14"/>
  <c r="E353" i="14"/>
  <c r="G353" i="14"/>
  <c r="H353" i="14"/>
  <c r="I353" i="14"/>
  <c r="J353" i="14"/>
  <c r="K353" i="14"/>
  <c r="L353" i="14"/>
  <c r="M353" i="14"/>
  <c r="N353" i="14"/>
  <c r="O353" i="14"/>
  <c r="P353" i="14"/>
  <c r="B353" i="15"/>
  <c r="C353" i="15"/>
  <c r="D353" i="15"/>
  <c r="E353" i="15"/>
  <c r="G353" i="15"/>
  <c r="H353" i="15"/>
  <c r="I353" i="15"/>
  <c r="J353" i="15"/>
  <c r="K353" i="15"/>
  <c r="L353" i="15"/>
  <c r="M353" i="15"/>
  <c r="N353" i="15"/>
  <c r="B353" i="16"/>
  <c r="C353" i="16"/>
  <c r="D353" i="16"/>
  <c r="E353" i="16"/>
  <c r="G353" i="16"/>
  <c r="H353" i="16"/>
  <c r="I353" i="16"/>
  <c r="J353" i="16"/>
  <c r="B353" i="7"/>
  <c r="C353" i="7"/>
  <c r="D353" i="7"/>
  <c r="E353" i="7"/>
  <c r="G353" i="7"/>
  <c r="H353" i="7"/>
  <c r="I353" i="7"/>
  <c r="J353" i="7"/>
  <c r="K353" i="7"/>
  <c r="F294" i="10"/>
  <c r="F294" i="7"/>
  <c r="H241" i="10"/>
  <c r="I241" i="10"/>
  <c r="J241" i="10"/>
  <c r="K241" i="10"/>
  <c r="G241" i="10"/>
  <c r="C241" i="10"/>
  <c r="D241" i="10"/>
  <c r="E241" i="10"/>
  <c r="B241" i="10"/>
  <c r="F242" i="10"/>
  <c r="F243" i="10"/>
  <c r="F244" i="10"/>
  <c r="H58" i="10"/>
  <c r="I58" i="10"/>
  <c r="J58" i="10"/>
  <c r="K58" i="10"/>
  <c r="G58" i="10"/>
  <c r="F244" i="7"/>
  <c r="C58" i="10"/>
  <c r="D58" i="10"/>
  <c r="E58" i="10"/>
  <c r="B58" i="10"/>
  <c r="F59" i="10"/>
  <c r="F60" i="10"/>
  <c r="F61" i="10"/>
  <c r="F62" i="10"/>
  <c r="F63" i="10"/>
  <c r="F64" i="10"/>
  <c r="F65" i="10"/>
  <c r="H6" i="10"/>
  <c r="I6" i="10"/>
  <c r="J6" i="10"/>
  <c r="K6" i="10"/>
  <c r="F109" i="7"/>
  <c r="G6" i="10"/>
  <c r="H58" i="7"/>
  <c r="I58" i="7"/>
  <c r="J58" i="7"/>
  <c r="K58" i="7"/>
  <c r="G58" i="7"/>
  <c r="C58" i="7"/>
  <c r="D58" i="7"/>
  <c r="E58" i="7"/>
  <c r="F7" i="10"/>
  <c r="F8" i="10"/>
  <c r="F9" i="10"/>
  <c r="F10" i="10"/>
  <c r="F11" i="10"/>
  <c r="F12" i="10"/>
  <c r="F13" i="10"/>
  <c r="F14" i="10"/>
  <c r="F65" i="7"/>
  <c r="H6" i="7"/>
  <c r="I6" i="7"/>
  <c r="J6" i="7"/>
  <c r="K6" i="7"/>
  <c r="G6" i="7"/>
  <c r="H241" i="11"/>
  <c r="I241" i="11"/>
  <c r="J241" i="11"/>
  <c r="K241" i="11"/>
  <c r="C6" i="7"/>
  <c r="G241" i="11"/>
  <c r="E6" i="7"/>
  <c r="C241" i="11"/>
  <c r="D241" i="11"/>
  <c r="E241" i="11"/>
  <c r="B241" i="11"/>
  <c r="F242" i="11"/>
  <c r="F243" i="11"/>
  <c r="F244" i="11"/>
  <c r="F14" i="7"/>
  <c r="F108" i="11"/>
  <c r="F109" i="11"/>
  <c r="B353" i="6"/>
  <c r="C353" i="6"/>
  <c r="D353" i="6"/>
  <c r="E353" i="6"/>
  <c r="G353" i="6"/>
  <c r="H353" i="6"/>
  <c r="I353" i="6"/>
  <c r="J353" i="6"/>
  <c r="K353" i="6"/>
  <c r="L353" i="6"/>
  <c r="M353" i="6"/>
  <c r="N353" i="6"/>
  <c r="H58" i="11"/>
  <c r="I58" i="11"/>
  <c r="J58" i="11"/>
  <c r="K58" i="11"/>
  <c r="G58" i="11"/>
  <c r="F294" i="6"/>
  <c r="H241" i="6"/>
  <c r="I241" i="6"/>
  <c r="J241" i="6"/>
  <c r="K241" i="6"/>
  <c r="L241" i="6"/>
  <c r="M241" i="6"/>
  <c r="N241" i="6"/>
  <c r="G241" i="6"/>
  <c r="C58" i="11"/>
  <c r="D58" i="11"/>
  <c r="E58" i="11"/>
  <c r="B241" i="6"/>
  <c r="C241" i="6"/>
  <c r="D241" i="6"/>
  <c r="E241" i="6"/>
  <c r="B58" i="11"/>
  <c r="F59" i="11"/>
  <c r="F60" i="11"/>
  <c r="F61" i="11"/>
  <c r="F62" i="11"/>
  <c r="F63" i="11"/>
  <c r="F64" i="11"/>
  <c r="F65" i="11"/>
  <c r="F7" i="11"/>
  <c r="F8" i="11"/>
  <c r="F9" i="11"/>
  <c r="F10" i="11"/>
  <c r="F11" i="11"/>
  <c r="F12" i="11"/>
  <c r="F13" i="11"/>
  <c r="F14" i="11"/>
  <c r="F244" i="6"/>
  <c r="F294" i="12"/>
  <c r="F242" i="12"/>
  <c r="F243" i="12"/>
  <c r="F244" i="12"/>
  <c r="F108" i="12"/>
  <c r="F109" i="12"/>
  <c r="H58" i="12"/>
  <c r="I58" i="12"/>
  <c r="J58" i="12"/>
  <c r="K58" i="12"/>
  <c r="L58" i="12"/>
  <c r="G58" i="12"/>
  <c r="C58" i="12"/>
  <c r="D58" i="12"/>
  <c r="E58" i="12"/>
  <c r="F109" i="6"/>
  <c r="B58" i="12"/>
  <c r="H58" i="6"/>
  <c r="I58" i="6"/>
  <c r="J58" i="6"/>
  <c r="K58" i="6"/>
  <c r="L58" i="6"/>
  <c r="M58" i="6"/>
  <c r="N58" i="6"/>
  <c r="F59" i="12"/>
  <c r="F60" i="12"/>
  <c r="F61" i="12"/>
  <c r="F62" i="12"/>
  <c r="F63" i="12"/>
  <c r="F64" i="12"/>
  <c r="F65" i="12"/>
  <c r="G58" i="6"/>
  <c r="B58" i="6"/>
  <c r="C58" i="6"/>
  <c r="H6" i="12"/>
  <c r="I6" i="12"/>
  <c r="J6" i="12"/>
  <c r="K6" i="12"/>
  <c r="L6" i="12"/>
  <c r="E58" i="6"/>
  <c r="G6" i="12"/>
  <c r="C6" i="12"/>
  <c r="D6" i="12"/>
  <c r="E6" i="12"/>
  <c r="F65" i="6"/>
  <c r="F7" i="12"/>
  <c r="F8" i="12"/>
  <c r="F9" i="12"/>
  <c r="F10" i="12"/>
  <c r="F11" i="12"/>
  <c r="F12" i="12"/>
  <c r="F13" i="12"/>
  <c r="F14" i="12"/>
  <c r="C6" i="6"/>
  <c r="F294" i="13"/>
  <c r="F291" i="13"/>
  <c r="F292" i="13"/>
  <c r="F293" i="13"/>
  <c r="E6" i="6"/>
  <c r="H241" i="13"/>
  <c r="I241" i="13"/>
  <c r="J241" i="13"/>
  <c r="K241" i="13"/>
  <c r="L241" i="13"/>
  <c r="M241" i="13"/>
  <c r="H6" i="6"/>
  <c r="I6" i="6"/>
  <c r="J6" i="6"/>
  <c r="K6" i="6"/>
  <c r="L6" i="6"/>
  <c r="M6" i="6"/>
  <c r="N6" i="6"/>
  <c r="G241" i="13"/>
  <c r="G6" i="6"/>
  <c r="C241" i="13"/>
  <c r="D241" i="13"/>
  <c r="E241" i="13"/>
  <c r="F14" i="6"/>
  <c r="B241" i="13"/>
  <c r="F242" i="13"/>
  <c r="F243" i="13"/>
  <c r="F244" i="13"/>
  <c r="F108" i="13"/>
  <c r="F109" i="13"/>
  <c r="H58" i="13"/>
  <c r="I58" i="13"/>
  <c r="J58" i="13"/>
  <c r="K58" i="13"/>
  <c r="L58" i="13"/>
  <c r="M58" i="13"/>
  <c r="G58" i="13"/>
  <c r="C58" i="13"/>
  <c r="D58" i="13"/>
  <c r="E58" i="13"/>
  <c r="B58" i="13"/>
  <c r="B353" i="5"/>
  <c r="C353" i="5"/>
  <c r="D353" i="5"/>
  <c r="E353" i="5"/>
  <c r="G353" i="5"/>
  <c r="H353" i="5"/>
  <c r="I353" i="5"/>
  <c r="J353" i="5"/>
  <c r="K353" i="5"/>
  <c r="L353" i="5"/>
  <c r="M353" i="5"/>
  <c r="N353" i="5"/>
  <c r="O353" i="5"/>
  <c r="F59" i="13"/>
  <c r="F60" i="13"/>
  <c r="F61" i="13"/>
  <c r="F62" i="13"/>
  <c r="F63" i="13"/>
  <c r="F64" i="13"/>
  <c r="F65" i="13"/>
  <c r="H6" i="13"/>
  <c r="I6" i="13"/>
  <c r="J6" i="13"/>
  <c r="K6" i="13"/>
  <c r="L6" i="13"/>
  <c r="M6" i="13"/>
  <c r="G6" i="13"/>
  <c r="F7" i="13"/>
  <c r="F8" i="13"/>
  <c r="F9" i="13"/>
  <c r="F10" i="13"/>
  <c r="F11" i="13"/>
  <c r="F12" i="13"/>
  <c r="F13" i="13"/>
  <c r="F14" i="13"/>
  <c r="F294" i="5"/>
  <c r="C6" i="13"/>
  <c r="D6" i="13"/>
  <c r="E6" i="13"/>
  <c r="H241" i="5"/>
  <c r="I241" i="5"/>
  <c r="J241" i="5"/>
  <c r="K241" i="5"/>
  <c r="L241" i="5"/>
  <c r="M241" i="5"/>
  <c r="N241" i="5"/>
  <c r="O241" i="5"/>
  <c r="G241" i="5"/>
  <c r="C241" i="5"/>
  <c r="D241" i="5"/>
  <c r="F294" i="14"/>
  <c r="F244" i="5"/>
  <c r="O241" i="14"/>
  <c r="P241" i="14"/>
  <c r="H241" i="14"/>
  <c r="I241" i="14"/>
  <c r="J241" i="14"/>
  <c r="K241" i="14"/>
  <c r="L241" i="14"/>
  <c r="M241" i="14"/>
  <c r="N241" i="14"/>
  <c r="G241" i="14"/>
  <c r="C241" i="14"/>
  <c r="D241" i="14"/>
  <c r="E241" i="14"/>
  <c r="B241" i="14"/>
  <c r="F242" i="14"/>
  <c r="F243" i="14"/>
  <c r="F244" i="14"/>
  <c r="F108" i="14"/>
  <c r="F109" i="14"/>
  <c r="F109" i="5"/>
  <c r="H58" i="14"/>
  <c r="I58" i="14"/>
  <c r="J58" i="14"/>
  <c r="K58" i="14"/>
  <c r="L58" i="14"/>
  <c r="M58" i="14"/>
  <c r="N58" i="14"/>
  <c r="O58" i="14"/>
  <c r="O345" i="14" s="1"/>
  <c r="P58" i="14"/>
  <c r="G58" i="14"/>
  <c r="G58" i="5"/>
  <c r="F59" i="14"/>
  <c r="F60" i="14"/>
  <c r="F61" i="14"/>
  <c r="F62" i="14"/>
  <c r="F63" i="14"/>
  <c r="F64" i="14"/>
  <c r="F65" i="14"/>
  <c r="K58" i="5"/>
  <c r="L58" i="5"/>
  <c r="M58" i="5"/>
  <c r="N58" i="5"/>
  <c r="O58" i="5"/>
  <c r="C58" i="14"/>
  <c r="D58" i="14"/>
  <c r="E58" i="14"/>
  <c r="I58" i="5"/>
  <c r="J58" i="5"/>
  <c r="H347" i="5"/>
  <c r="H58" i="5"/>
  <c r="H6" i="14"/>
  <c r="I6" i="14"/>
  <c r="J6" i="14"/>
  <c r="K6" i="14"/>
  <c r="L6" i="14"/>
  <c r="M6" i="14"/>
  <c r="N6" i="14"/>
  <c r="B58" i="5"/>
  <c r="G6" i="14"/>
  <c r="C6" i="14"/>
  <c r="D6" i="14"/>
  <c r="E6" i="14"/>
  <c r="F7" i="14"/>
  <c r="F8" i="14"/>
  <c r="F9" i="14"/>
  <c r="F10" i="14"/>
  <c r="F11" i="14"/>
  <c r="F12" i="14"/>
  <c r="F13" i="14"/>
  <c r="F14" i="14"/>
  <c r="C6" i="5"/>
  <c r="O6" i="5"/>
  <c r="J6" i="5"/>
  <c r="K6" i="5"/>
  <c r="L6" i="5"/>
  <c r="M6" i="5"/>
  <c r="N6" i="5"/>
  <c r="H6" i="15"/>
  <c r="I6" i="15"/>
  <c r="J6" i="15"/>
  <c r="K6" i="15"/>
  <c r="L6" i="15"/>
  <c r="M6" i="15"/>
  <c r="N6" i="15"/>
  <c r="H6" i="5"/>
  <c r="I6" i="5"/>
  <c r="G6" i="5"/>
  <c r="G6" i="15"/>
  <c r="F7" i="15"/>
  <c r="F8" i="15"/>
  <c r="F9" i="15"/>
  <c r="F10" i="15"/>
  <c r="F11" i="15"/>
  <c r="F12" i="15"/>
  <c r="F13" i="15"/>
  <c r="F14" i="15"/>
  <c r="C6" i="15"/>
  <c r="D6" i="15"/>
  <c r="E6" i="15"/>
  <c r="H58" i="15"/>
  <c r="I58" i="15"/>
  <c r="J58" i="15"/>
  <c r="K58" i="15"/>
  <c r="L58" i="15"/>
  <c r="M58" i="15"/>
  <c r="N58" i="15"/>
  <c r="G58" i="15"/>
  <c r="C58" i="15"/>
  <c r="D58" i="15"/>
  <c r="E58" i="15"/>
  <c r="F59" i="15"/>
  <c r="F60" i="15"/>
  <c r="F61" i="15"/>
  <c r="F62" i="15"/>
  <c r="F63" i="15"/>
  <c r="F64" i="15"/>
  <c r="F65" i="15"/>
  <c r="F108" i="15"/>
  <c r="F109" i="15"/>
  <c r="F65" i="5"/>
  <c r="H241" i="15"/>
  <c r="I241" i="15"/>
  <c r="J241" i="15"/>
  <c r="K241" i="15"/>
  <c r="L241" i="15"/>
  <c r="M241" i="15"/>
  <c r="N241" i="15"/>
  <c r="G241" i="15"/>
  <c r="F242" i="15"/>
  <c r="F243" i="15"/>
  <c r="F244" i="15"/>
  <c r="C241" i="15"/>
  <c r="D241" i="15"/>
  <c r="E241" i="15"/>
  <c r="B241" i="15"/>
  <c r="F14" i="5"/>
  <c r="B353" i="3"/>
  <c r="F353" i="3" s="1"/>
  <c r="C353" i="3"/>
  <c r="D353" i="3"/>
  <c r="E353" i="3"/>
  <c r="G353" i="3"/>
  <c r="H353" i="3"/>
  <c r="I353" i="3"/>
  <c r="J353" i="3"/>
  <c r="B288" i="3"/>
  <c r="C288" i="3"/>
  <c r="F294" i="3"/>
  <c r="B241" i="3"/>
  <c r="C241" i="3"/>
  <c r="D241" i="3"/>
  <c r="E241" i="3"/>
  <c r="J241" i="3"/>
  <c r="I241" i="3"/>
  <c r="H241" i="3"/>
  <c r="G241" i="3"/>
  <c r="F244" i="3"/>
  <c r="F294" i="16"/>
  <c r="B241" i="16"/>
  <c r="H241" i="16"/>
  <c r="I241" i="16"/>
  <c r="J241" i="16"/>
  <c r="G241" i="16"/>
  <c r="F244" i="16"/>
  <c r="F109" i="3"/>
  <c r="F108" i="16"/>
  <c r="F109" i="16"/>
  <c r="H58" i="16"/>
  <c r="I58" i="16"/>
  <c r="J58" i="16"/>
  <c r="G58" i="16"/>
  <c r="C58" i="16"/>
  <c r="D58" i="16"/>
  <c r="E58" i="16"/>
  <c r="I58" i="3"/>
  <c r="J58" i="3"/>
  <c r="F65" i="16"/>
  <c r="H58" i="3"/>
  <c r="G58" i="3"/>
  <c r="E58" i="3"/>
  <c r="C6" i="16"/>
  <c r="D6" i="16"/>
  <c r="E6" i="16"/>
  <c r="D58" i="3"/>
  <c r="C58" i="3"/>
  <c r="B58" i="3"/>
  <c r="F14" i="16"/>
  <c r="F65" i="3"/>
  <c r="G6" i="3"/>
  <c r="C6" i="3"/>
  <c r="D6" i="3"/>
  <c r="E6" i="3"/>
  <c r="H6" i="3"/>
  <c r="I6" i="3"/>
  <c r="J6" i="3"/>
  <c r="F294" i="2"/>
  <c r="C241" i="2"/>
  <c r="D241" i="2"/>
  <c r="E241" i="2"/>
  <c r="B241" i="2"/>
  <c r="F244" i="2"/>
  <c r="F14" i="3"/>
  <c r="F108" i="2"/>
  <c r="F109" i="2"/>
  <c r="C58" i="2"/>
  <c r="D58" i="2"/>
  <c r="E58" i="2"/>
  <c r="B58" i="2"/>
  <c r="F65" i="2"/>
  <c r="C6" i="2"/>
  <c r="D6" i="2"/>
  <c r="E6" i="2"/>
  <c r="F14" i="2"/>
  <c r="G287" i="1"/>
  <c r="B289" i="1"/>
  <c r="B287" i="1" s="1"/>
  <c r="B288" i="1"/>
  <c r="F294" i="1"/>
  <c r="H241" i="1"/>
  <c r="I241" i="1"/>
  <c r="J241" i="1"/>
  <c r="K241" i="1"/>
  <c r="L241" i="1"/>
  <c r="G241" i="1"/>
  <c r="C241" i="1"/>
  <c r="D241" i="1"/>
  <c r="E241" i="1"/>
  <c r="F242" i="1"/>
  <c r="F243" i="1"/>
  <c r="F244" i="1"/>
  <c r="B244" i="1"/>
  <c r="B241" i="1" s="1"/>
  <c r="F108" i="1"/>
  <c r="F109" i="1"/>
  <c r="H58" i="1"/>
  <c r="I58" i="1"/>
  <c r="J58" i="1"/>
  <c r="K58" i="1"/>
  <c r="L58" i="1"/>
  <c r="G58" i="1"/>
  <c r="C58" i="1"/>
  <c r="D58" i="1"/>
  <c r="E58" i="1"/>
  <c r="B58" i="1"/>
  <c r="F65" i="1"/>
  <c r="F14" i="1"/>
  <c r="H6" i="1"/>
  <c r="I6" i="1"/>
  <c r="J6" i="1"/>
  <c r="K6" i="1"/>
  <c r="L6" i="1"/>
  <c r="G6" i="1"/>
  <c r="C6" i="1"/>
  <c r="D6" i="1"/>
  <c r="E6" i="1"/>
  <c r="B202" i="25"/>
  <c r="B203" i="25"/>
  <c r="B204" i="25"/>
  <c r="B205" i="25"/>
  <c r="B206" i="25"/>
  <c r="B207" i="25"/>
  <c r="B208" i="25"/>
  <c r="B201" i="25"/>
  <c r="B49" i="25"/>
  <c r="B48" i="25"/>
  <c r="E18" i="25"/>
  <c r="E19" i="25"/>
  <c r="E20" i="25"/>
  <c r="E21" i="25"/>
  <c r="E22" i="25"/>
  <c r="E23" i="25"/>
  <c r="E24" i="25"/>
  <c r="B36" i="25"/>
  <c r="B37" i="25"/>
  <c r="B38" i="25"/>
  <c r="B39" i="25"/>
  <c r="B40" i="25"/>
  <c r="B41" i="25"/>
  <c r="B42" i="25"/>
  <c r="B43" i="25"/>
  <c r="B44" i="25"/>
  <c r="B45" i="25"/>
  <c r="B46" i="25"/>
  <c r="B47" i="25"/>
  <c r="F353" i="9" l="1"/>
  <c r="F353" i="13"/>
  <c r="F6" i="15"/>
  <c r="F58" i="14"/>
  <c r="F241" i="14"/>
  <c r="F353" i="14"/>
  <c r="F241" i="15"/>
  <c r="F353" i="15"/>
  <c r="F58" i="15"/>
  <c r="F6" i="12"/>
  <c r="F241" i="13"/>
  <c r="F6" i="13"/>
  <c r="F353" i="12"/>
  <c r="F58" i="13"/>
  <c r="F353" i="16"/>
  <c r="F353" i="8"/>
  <c r="F353" i="6"/>
  <c r="C353" i="25"/>
  <c r="F353" i="7"/>
  <c r="F109" i="25"/>
  <c r="F353" i="5"/>
  <c r="F65" i="25"/>
  <c r="F353" i="10"/>
  <c r="F108" i="25"/>
  <c r="F353" i="11"/>
  <c r="E353" i="25"/>
  <c r="F14" i="25"/>
  <c r="B353" i="25"/>
  <c r="F353" i="4"/>
  <c r="F241" i="9"/>
  <c r="F58" i="9"/>
  <c r="F6" i="9"/>
  <c r="F58" i="10"/>
  <c r="F241" i="10"/>
  <c r="F6" i="10"/>
  <c r="F241" i="11"/>
  <c r="F58" i="11"/>
  <c r="F58" i="12"/>
  <c r="F6" i="14"/>
  <c r="F58" i="2"/>
  <c r="F241" i="1"/>
  <c r="F353" i="25" l="1"/>
  <c r="G288" i="16" l="1"/>
  <c r="G289" i="16"/>
  <c r="G6" i="16"/>
  <c r="F306" i="16"/>
  <c r="G287" i="16" l="1"/>
  <c r="F68" i="3"/>
  <c r="C254" i="25"/>
  <c r="D254" i="25"/>
  <c r="E254" i="25"/>
  <c r="B304" i="25"/>
  <c r="C304" i="25"/>
  <c r="D304" i="25"/>
  <c r="E304" i="25"/>
  <c r="C208" i="25"/>
  <c r="D208" i="25"/>
  <c r="E208" i="25"/>
  <c r="E163" i="25"/>
  <c r="B163" i="25"/>
  <c r="C163" i="25"/>
  <c r="E119" i="25"/>
  <c r="B119" i="25"/>
  <c r="C119" i="25"/>
  <c r="B75" i="25"/>
  <c r="C75" i="25"/>
  <c r="D75" i="25"/>
  <c r="E75" i="25"/>
  <c r="F298" i="16"/>
  <c r="F299" i="16"/>
  <c r="F300" i="16"/>
  <c r="F301" i="16"/>
  <c r="F302" i="16"/>
  <c r="F303" i="16"/>
  <c r="F304" i="16"/>
  <c r="F254" i="16"/>
  <c r="F208" i="16"/>
  <c r="F163" i="16"/>
  <c r="F119" i="16"/>
  <c r="F75" i="16"/>
  <c r="F304" i="15"/>
  <c r="F254" i="15"/>
  <c r="F208" i="15"/>
  <c r="F163" i="15"/>
  <c r="F119" i="15"/>
  <c r="F75" i="15"/>
  <c r="F304" i="14"/>
  <c r="F254" i="14"/>
  <c r="F208" i="14"/>
  <c r="F163" i="14"/>
  <c r="F119" i="14"/>
  <c r="F75" i="14"/>
  <c r="F304" i="13"/>
  <c r="F254" i="13"/>
  <c r="F208" i="13"/>
  <c r="F163" i="13"/>
  <c r="F119" i="13"/>
  <c r="F75" i="13"/>
  <c r="F304" i="12"/>
  <c r="F254" i="12"/>
  <c r="F208" i="12"/>
  <c r="F163" i="12"/>
  <c r="F119" i="12"/>
  <c r="F75" i="12"/>
  <c r="F304" i="11"/>
  <c r="F254" i="11"/>
  <c r="F208" i="11"/>
  <c r="F163" i="11"/>
  <c r="F119" i="11"/>
  <c r="F75" i="11"/>
  <c r="F304" i="10"/>
  <c r="F254" i="10"/>
  <c r="F208" i="10"/>
  <c r="F163" i="10"/>
  <c r="F119" i="10"/>
  <c r="F75" i="10"/>
  <c r="F304" i="9"/>
  <c r="F254" i="9"/>
  <c r="F208" i="9"/>
  <c r="F163" i="9"/>
  <c r="F119" i="9"/>
  <c r="F75" i="9"/>
  <c r="F304" i="8"/>
  <c r="F254" i="8"/>
  <c r="F208" i="8"/>
  <c r="F163" i="8"/>
  <c r="F119" i="8"/>
  <c r="F75" i="8"/>
  <c r="F304" i="7"/>
  <c r="F254" i="7"/>
  <c r="F208" i="7"/>
  <c r="F163" i="7"/>
  <c r="F119" i="7"/>
  <c r="F75" i="7"/>
  <c r="F316" i="6"/>
  <c r="F317" i="6"/>
  <c r="F318" i="6"/>
  <c r="F319" i="6"/>
  <c r="F320" i="6"/>
  <c r="F321" i="6"/>
  <c r="F322" i="6"/>
  <c r="F323" i="6"/>
  <c r="F324" i="6"/>
  <c r="F325" i="6"/>
  <c r="F326" i="6"/>
  <c r="F327" i="6"/>
  <c r="F307" i="6"/>
  <c r="F308" i="6"/>
  <c r="F309" i="6"/>
  <c r="F310" i="6"/>
  <c r="F311" i="6"/>
  <c r="F312" i="6"/>
  <c r="F306" i="6"/>
  <c r="F298" i="6"/>
  <c r="F299" i="6"/>
  <c r="F300" i="6"/>
  <c r="F301" i="6"/>
  <c r="F302" i="6"/>
  <c r="F303" i="6"/>
  <c r="F304" i="6"/>
  <c r="F254" i="6"/>
  <c r="F208" i="6"/>
  <c r="F163" i="6"/>
  <c r="F119" i="6"/>
  <c r="F75" i="6"/>
  <c r="F316" i="5"/>
  <c r="F317" i="5"/>
  <c r="F318" i="5"/>
  <c r="F319" i="5"/>
  <c r="F320" i="5"/>
  <c r="F321" i="5"/>
  <c r="F322" i="5"/>
  <c r="F323" i="5"/>
  <c r="F324" i="5"/>
  <c r="F325" i="5"/>
  <c r="F326" i="5"/>
  <c r="F327" i="5"/>
  <c r="F328" i="5"/>
  <c r="F329" i="5"/>
  <c r="F307" i="5"/>
  <c r="F308" i="5"/>
  <c r="F309" i="5"/>
  <c r="F310" i="5"/>
  <c r="F311" i="5"/>
  <c r="F312" i="5"/>
  <c r="F306" i="5"/>
  <c r="F298" i="5"/>
  <c r="F299" i="5"/>
  <c r="F300" i="5"/>
  <c r="F301" i="5"/>
  <c r="F302" i="5"/>
  <c r="F303" i="5"/>
  <c r="F304" i="5"/>
  <c r="F254" i="5"/>
  <c r="F208" i="5"/>
  <c r="F163" i="5"/>
  <c r="F119" i="5"/>
  <c r="F75" i="5"/>
  <c r="F316" i="4"/>
  <c r="F317" i="4"/>
  <c r="F318" i="4"/>
  <c r="F319" i="4"/>
  <c r="F320" i="4"/>
  <c r="F321" i="4"/>
  <c r="F322" i="4"/>
  <c r="F323" i="4"/>
  <c r="F324" i="4"/>
  <c r="F325" i="4"/>
  <c r="F326" i="4"/>
  <c r="F327" i="4"/>
  <c r="F328" i="4"/>
  <c r="F329" i="4"/>
  <c r="F307" i="4"/>
  <c r="F308" i="4"/>
  <c r="F309" i="4"/>
  <c r="F310" i="4"/>
  <c r="F311" i="4"/>
  <c r="F312" i="4"/>
  <c r="F306" i="4"/>
  <c r="F298" i="4"/>
  <c r="F299" i="4"/>
  <c r="F300" i="4"/>
  <c r="F301" i="4"/>
  <c r="F302" i="4"/>
  <c r="F303" i="4"/>
  <c r="F304" i="4"/>
  <c r="F254" i="4"/>
  <c r="F208" i="4"/>
  <c r="F163" i="4"/>
  <c r="F119" i="4"/>
  <c r="F75" i="4"/>
  <c r="F304" i="3"/>
  <c r="F254" i="3"/>
  <c r="F208" i="3"/>
  <c r="F163" i="3"/>
  <c r="F119" i="3"/>
  <c r="F75" i="3"/>
  <c r="F304" i="2"/>
  <c r="F254" i="2"/>
  <c r="F208" i="2"/>
  <c r="F163" i="2"/>
  <c r="F119" i="2"/>
  <c r="F75" i="2"/>
  <c r="F304" i="1"/>
  <c r="F254" i="1"/>
  <c r="F208" i="1"/>
  <c r="F163" i="1"/>
  <c r="F119" i="1"/>
  <c r="F316" i="3"/>
  <c r="F317" i="3"/>
  <c r="F318" i="3"/>
  <c r="F319" i="3"/>
  <c r="F320" i="3"/>
  <c r="F321" i="3"/>
  <c r="F322" i="3"/>
  <c r="F323" i="3"/>
  <c r="F324" i="3"/>
  <c r="F325" i="3"/>
  <c r="F326" i="3"/>
  <c r="F327" i="3"/>
  <c r="F328" i="3"/>
  <c r="F329" i="3"/>
  <c r="F307" i="3"/>
  <c r="F308" i="3"/>
  <c r="F309" i="3"/>
  <c r="F310" i="3"/>
  <c r="F311" i="3"/>
  <c r="F312" i="3"/>
  <c r="F306" i="3"/>
  <c r="F298" i="3"/>
  <c r="F299" i="3"/>
  <c r="F300" i="3"/>
  <c r="F301" i="3"/>
  <c r="F302" i="3"/>
  <c r="F303" i="3"/>
  <c r="B338" i="25"/>
  <c r="C338" i="25"/>
  <c r="D338" i="25"/>
  <c r="E338" i="25"/>
  <c r="B339" i="25"/>
  <c r="C339" i="25"/>
  <c r="D339" i="25"/>
  <c r="E339" i="25"/>
  <c r="B340" i="25"/>
  <c r="C340" i="25"/>
  <c r="D340" i="25"/>
  <c r="E340" i="25"/>
  <c r="C337" i="25"/>
  <c r="D337" i="25"/>
  <c r="E337" i="25"/>
  <c r="B337" i="25"/>
  <c r="B333" i="25"/>
  <c r="C332" i="25"/>
  <c r="D332" i="25"/>
  <c r="E332" i="25"/>
  <c r="C333" i="25"/>
  <c r="D333" i="25"/>
  <c r="E333" i="25"/>
  <c r="B332" i="25"/>
  <c r="B329" i="25"/>
  <c r="B316" i="25"/>
  <c r="C316" i="25"/>
  <c r="D316" i="25"/>
  <c r="E316" i="25"/>
  <c r="B317" i="25"/>
  <c r="C317" i="25"/>
  <c r="D317" i="25"/>
  <c r="E317" i="25"/>
  <c r="B318" i="25"/>
  <c r="C318" i="25"/>
  <c r="D318" i="25"/>
  <c r="E318" i="25"/>
  <c r="B319" i="25"/>
  <c r="C319" i="25"/>
  <c r="D319" i="25"/>
  <c r="E319" i="25"/>
  <c r="B320" i="25"/>
  <c r="C320" i="25"/>
  <c r="D320" i="25"/>
  <c r="E320" i="25"/>
  <c r="B321" i="25"/>
  <c r="C321" i="25"/>
  <c r="D321" i="25"/>
  <c r="E321" i="25"/>
  <c r="B322" i="25"/>
  <c r="C322" i="25"/>
  <c r="D322" i="25"/>
  <c r="E322" i="25"/>
  <c r="B323" i="25"/>
  <c r="C323" i="25"/>
  <c r="D323" i="25"/>
  <c r="E323" i="25"/>
  <c r="B324" i="25"/>
  <c r="C324" i="25"/>
  <c r="D324" i="25"/>
  <c r="E324" i="25"/>
  <c r="B325" i="25"/>
  <c r="C325" i="25"/>
  <c r="D325" i="25"/>
  <c r="E325" i="25"/>
  <c r="B326" i="25"/>
  <c r="C326" i="25"/>
  <c r="D326" i="25"/>
  <c r="E326" i="25"/>
  <c r="B327" i="25"/>
  <c r="C327" i="25"/>
  <c r="D327" i="25"/>
  <c r="E327" i="25"/>
  <c r="B328" i="25"/>
  <c r="C328" i="25"/>
  <c r="D328" i="25"/>
  <c r="E328" i="25"/>
  <c r="C329" i="25"/>
  <c r="D329" i="25"/>
  <c r="E329" i="25"/>
  <c r="C315" i="25"/>
  <c r="D315" i="25"/>
  <c r="E315" i="25"/>
  <c r="B315" i="25"/>
  <c r="B312" i="25"/>
  <c r="B307" i="25"/>
  <c r="C307" i="25"/>
  <c r="D307" i="25"/>
  <c r="E307" i="25"/>
  <c r="B308" i="25"/>
  <c r="C308" i="25"/>
  <c r="D308" i="25"/>
  <c r="E308" i="25"/>
  <c r="B309" i="25"/>
  <c r="C309" i="25"/>
  <c r="D309" i="25"/>
  <c r="E309" i="25"/>
  <c r="B310" i="25"/>
  <c r="C310" i="25"/>
  <c r="D310" i="25"/>
  <c r="E310" i="25"/>
  <c r="B311" i="25"/>
  <c r="C311" i="25"/>
  <c r="D311" i="25"/>
  <c r="E311" i="25"/>
  <c r="C312" i="25"/>
  <c r="D312" i="25"/>
  <c r="E312" i="25"/>
  <c r="C306" i="25"/>
  <c r="D306" i="25"/>
  <c r="E306" i="25"/>
  <c r="B306" i="25"/>
  <c r="B303" i="25"/>
  <c r="C303" i="25"/>
  <c r="D303" i="25"/>
  <c r="E303" i="25"/>
  <c r="C298" i="25"/>
  <c r="D298" i="25"/>
  <c r="E298" i="25"/>
  <c r="B299" i="25"/>
  <c r="C299" i="25"/>
  <c r="D299" i="25"/>
  <c r="E299" i="25"/>
  <c r="B300" i="25"/>
  <c r="C300" i="25"/>
  <c r="D300" i="25"/>
  <c r="E300" i="25"/>
  <c r="B301" i="25"/>
  <c r="C301" i="25"/>
  <c r="D301" i="25"/>
  <c r="E301" i="25"/>
  <c r="B302" i="25"/>
  <c r="C302" i="25"/>
  <c r="D302" i="25"/>
  <c r="E302" i="25"/>
  <c r="C297" i="25"/>
  <c r="D297" i="25"/>
  <c r="E297" i="25"/>
  <c r="B293" i="25"/>
  <c r="C290" i="25"/>
  <c r="D290" i="25"/>
  <c r="E290" i="25"/>
  <c r="C291" i="25"/>
  <c r="D291" i="25"/>
  <c r="E291" i="25"/>
  <c r="C292" i="25"/>
  <c r="D292" i="25"/>
  <c r="E292" i="25"/>
  <c r="C293" i="25"/>
  <c r="D293" i="25"/>
  <c r="E293" i="25"/>
  <c r="B291" i="25"/>
  <c r="B292" i="25"/>
  <c r="B290" i="25"/>
  <c r="B286" i="25"/>
  <c r="C286" i="25"/>
  <c r="D286" i="25"/>
  <c r="E286" i="25"/>
  <c r="B282" i="25"/>
  <c r="D282" i="25"/>
  <c r="E282" i="25"/>
  <c r="B279" i="25"/>
  <c r="B266" i="25"/>
  <c r="C266" i="25"/>
  <c r="D266" i="25"/>
  <c r="E266" i="25"/>
  <c r="B267" i="25"/>
  <c r="C267" i="25"/>
  <c r="D267" i="25"/>
  <c r="E267" i="25"/>
  <c r="B268" i="25"/>
  <c r="C268" i="25"/>
  <c r="D268" i="25"/>
  <c r="E268" i="25"/>
  <c r="B269" i="25"/>
  <c r="C269" i="25"/>
  <c r="D269" i="25"/>
  <c r="E269" i="25"/>
  <c r="B270" i="25"/>
  <c r="C270" i="25"/>
  <c r="D270" i="25"/>
  <c r="E270" i="25"/>
  <c r="B271" i="25"/>
  <c r="C271" i="25"/>
  <c r="D271" i="25"/>
  <c r="E271" i="25"/>
  <c r="B272" i="25"/>
  <c r="C272" i="25"/>
  <c r="D272" i="25"/>
  <c r="E272" i="25"/>
  <c r="B273" i="25"/>
  <c r="C273" i="25"/>
  <c r="D273" i="25"/>
  <c r="E273" i="25"/>
  <c r="B274" i="25"/>
  <c r="C274" i="25"/>
  <c r="D274" i="25"/>
  <c r="E274" i="25"/>
  <c r="B275" i="25"/>
  <c r="C275" i="25"/>
  <c r="D275" i="25"/>
  <c r="E275" i="25"/>
  <c r="B276" i="25"/>
  <c r="C276" i="25"/>
  <c r="D276" i="25"/>
  <c r="E276" i="25"/>
  <c r="B277" i="25"/>
  <c r="C277" i="25"/>
  <c r="D277" i="25"/>
  <c r="E277" i="25"/>
  <c r="B278" i="25"/>
  <c r="C278" i="25"/>
  <c r="D278" i="25"/>
  <c r="E278" i="25"/>
  <c r="C279" i="25"/>
  <c r="D279" i="25"/>
  <c r="E279" i="25"/>
  <c r="C265" i="25"/>
  <c r="D265" i="25"/>
  <c r="E265" i="25"/>
  <c r="B265" i="25"/>
  <c r="B262" i="25"/>
  <c r="B257" i="25"/>
  <c r="C257" i="25"/>
  <c r="D257" i="25"/>
  <c r="E257" i="25"/>
  <c r="B258" i="25"/>
  <c r="C258" i="25"/>
  <c r="D258" i="25"/>
  <c r="E258" i="25"/>
  <c r="B259" i="25"/>
  <c r="C259" i="25"/>
  <c r="D259" i="25"/>
  <c r="E259" i="25"/>
  <c r="B260" i="25"/>
  <c r="C260" i="25"/>
  <c r="D260" i="25"/>
  <c r="E260" i="25"/>
  <c r="B261" i="25"/>
  <c r="C261" i="25"/>
  <c r="D261" i="25"/>
  <c r="E261" i="25"/>
  <c r="C262" i="25"/>
  <c r="D262" i="25"/>
  <c r="E262" i="25"/>
  <c r="C256" i="25"/>
  <c r="D256" i="25"/>
  <c r="E256" i="25"/>
  <c r="B256" i="25"/>
  <c r="C247" i="25"/>
  <c r="D247" i="25"/>
  <c r="E247" i="25"/>
  <c r="C248" i="25"/>
  <c r="D248" i="25"/>
  <c r="E248" i="25"/>
  <c r="C249" i="25"/>
  <c r="D249" i="25"/>
  <c r="E249" i="25"/>
  <c r="C250" i="25"/>
  <c r="D250" i="25"/>
  <c r="E250" i="25"/>
  <c r="C251" i="25"/>
  <c r="D251" i="25"/>
  <c r="E251" i="25"/>
  <c r="C252" i="25"/>
  <c r="D252" i="25"/>
  <c r="E252" i="25"/>
  <c r="C253" i="25"/>
  <c r="D253" i="25"/>
  <c r="E253" i="25"/>
  <c r="B240" i="25"/>
  <c r="B236" i="25"/>
  <c r="D236" i="25"/>
  <c r="E236" i="25"/>
  <c r="B233" i="25"/>
  <c r="B220" i="25"/>
  <c r="C220" i="25"/>
  <c r="D220" i="25"/>
  <c r="E220" i="25"/>
  <c r="B221" i="25"/>
  <c r="C221" i="25"/>
  <c r="D221" i="25"/>
  <c r="E221" i="25"/>
  <c r="B222" i="25"/>
  <c r="C222" i="25"/>
  <c r="D222" i="25"/>
  <c r="E222" i="25"/>
  <c r="B223" i="25"/>
  <c r="C223" i="25"/>
  <c r="D223" i="25"/>
  <c r="E223" i="25"/>
  <c r="B224" i="25"/>
  <c r="C224" i="25"/>
  <c r="D224" i="25"/>
  <c r="E224" i="25"/>
  <c r="B225" i="25"/>
  <c r="C225" i="25"/>
  <c r="D225" i="25"/>
  <c r="E225" i="25"/>
  <c r="B226" i="25"/>
  <c r="C226" i="25"/>
  <c r="D226" i="25"/>
  <c r="E226" i="25"/>
  <c r="B227" i="25"/>
  <c r="C227" i="25"/>
  <c r="D227" i="25"/>
  <c r="E227" i="25"/>
  <c r="B228" i="25"/>
  <c r="C228" i="25"/>
  <c r="D228" i="25"/>
  <c r="E228" i="25"/>
  <c r="B229" i="25"/>
  <c r="C229" i="25"/>
  <c r="D229" i="25"/>
  <c r="E229" i="25"/>
  <c r="B230" i="25"/>
  <c r="C230" i="25"/>
  <c r="D230" i="25"/>
  <c r="E230" i="25"/>
  <c r="B231" i="25"/>
  <c r="C231" i="25"/>
  <c r="D231" i="25"/>
  <c r="E231" i="25"/>
  <c r="B232" i="25"/>
  <c r="C232" i="25"/>
  <c r="D232" i="25"/>
  <c r="E232" i="25"/>
  <c r="C233" i="25"/>
  <c r="D233" i="25"/>
  <c r="E233" i="25"/>
  <c r="C219" i="25"/>
  <c r="D219" i="25"/>
  <c r="E219" i="25"/>
  <c r="B219" i="25"/>
  <c r="B216" i="25"/>
  <c r="C210" i="25"/>
  <c r="D210" i="25"/>
  <c r="E210" i="25"/>
  <c r="C211" i="25"/>
  <c r="D211" i="25"/>
  <c r="E211" i="25"/>
  <c r="C212" i="25"/>
  <c r="D212" i="25"/>
  <c r="E212" i="25"/>
  <c r="C213" i="25"/>
  <c r="D213" i="25"/>
  <c r="E213" i="25"/>
  <c r="C214" i="25"/>
  <c r="D214" i="25"/>
  <c r="E214" i="25"/>
  <c r="C215" i="25"/>
  <c r="D215" i="25"/>
  <c r="E215" i="25"/>
  <c r="C216" i="25"/>
  <c r="D216" i="25"/>
  <c r="E216" i="25"/>
  <c r="B211" i="25"/>
  <c r="B212" i="25"/>
  <c r="B213" i="25"/>
  <c r="B214" i="25"/>
  <c r="B215" i="25"/>
  <c r="B210" i="25"/>
  <c r="C202" i="25"/>
  <c r="D202" i="25"/>
  <c r="E202" i="25"/>
  <c r="C203" i="25"/>
  <c r="D203" i="25"/>
  <c r="E203" i="25"/>
  <c r="C204" i="25"/>
  <c r="D204" i="25"/>
  <c r="E204" i="25"/>
  <c r="C205" i="25"/>
  <c r="D205" i="25"/>
  <c r="E205" i="25"/>
  <c r="C206" i="25"/>
  <c r="D206" i="25"/>
  <c r="E206" i="25"/>
  <c r="C207" i="25"/>
  <c r="D207" i="25"/>
  <c r="E207" i="25"/>
  <c r="C201" i="25"/>
  <c r="D201" i="25"/>
  <c r="E201" i="25"/>
  <c r="B198" i="25"/>
  <c r="C196" i="25"/>
  <c r="D196" i="25"/>
  <c r="E196" i="25"/>
  <c r="C197" i="25"/>
  <c r="D197" i="25"/>
  <c r="E197" i="25"/>
  <c r="C198" i="25"/>
  <c r="D198" i="25"/>
  <c r="E198" i="25"/>
  <c r="B197" i="25"/>
  <c r="B196" i="25"/>
  <c r="B192" i="25"/>
  <c r="C191" i="25"/>
  <c r="E191" i="25"/>
  <c r="C192" i="25"/>
  <c r="E192" i="25"/>
  <c r="B191" i="25"/>
  <c r="B188" i="25"/>
  <c r="B175" i="25"/>
  <c r="C175" i="25"/>
  <c r="E175" i="25"/>
  <c r="B176" i="25"/>
  <c r="C176" i="25"/>
  <c r="E176" i="25"/>
  <c r="B177" i="25"/>
  <c r="C177" i="25"/>
  <c r="E177" i="25"/>
  <c r="B178" i="25"/>
  <c r="C178" i="25"/>
  <c r="E178" i="25"/>
  <c r="B179" i="25"/>
  <c r="C179" i="25"/>
  <c r="E179" i="25"/>
  <c r="B180" i="25"/>
  <c r="C180" i="25"/>
  <c r="E180" i="25"/>
  <c r="B181" i="25"/>
  <c r="C181" i="25"/>
  <c r="E181" i="25"/>
  <c r="B182" i="25"/>
  <c r="C182" i="25"/>
  <c r="E182" i="25"/>
  <c r="B183" i="25"/>
  <c r="C183" i="25"/>
  <c r="E183" i="25"/>
  <c r="B184" i="25"/>
  <c r="C184" i="25"/>
  <c r="E184" i="25"/>
  <c r="B185" i="25"/>
  <c r="C185" i="25"/>
  <c r="E185" i="25"/>
  <c r="B186" i="25"/>
  <c r="C186" i="25"/>
  <c r="E186" i="25"/>
  <c r="B187" i="25"/>
  <c r="C187" i="25"/>
  <c r="E187" i="25"/>
  <c r="C188" i="25"/>
  <c r="E188" i="25"/>
  <c r="C174" i="25"/>
  <c r="E174" i="25"/>
  <c r="B174" i="25"/>
  <c r="B171" i="25"/>
  <c r="B166" i="25"/>
  <c r="C166" i="25"/>
  <c r="E166" i="25"/>
  <c r="B167" i="25"/>
  <c r="C167" i="25"/>
  <c r="E167" i="25"/>
  <c r="B168" i="25"/>
  <c r="C168" i="25"/>
  <c r="E168" i="25"/>
  <c r="B169" i="25"/>
  <c r="C169" i="25"/>
  <c r="E169" i="25"/>
  <c r="B170" i="25"/>
  <c r="C170" i="25"/>
  <c r="E170" i="25"/>
  <c r="C171" i="25"/>
  <c r="E171" i="25"/>
  <c r="C165" i="25"/>
  <c r="E165" i="25"/>
  <c r="B165" i="25"/>
  <c r="B162" i="25"/>
  <c r="C156" i="25"/>
  <c r="E156" i="25"/>
  <c r="C157" i="25"/>
  <c r="E157" i="25"/>
  <c r="C158" i="25"/>
  <c r="E158" i="25"/>
  <c r="C159" i="25"/>
  <c r="E159" i="25"/>
  <c r="C160" i="25"/>
  <c r="E160" i="25"/>
  <c r="C161" i="25"/>
  <c r="E161" i="25"/>
  <c r="C162" i="25"/>
  <c r="E162" i="25"/>
  <c r="B157" i="25"/>
  <c r="B158" i="25"/>
  <c r="B159" i="25"/>
  <c r="B160" i="25"/>
  <c r="B161" i="25"/>
  <c r="B156" i="25"/>
  <c r="B153" i="25"/>
  <c r="C151" i="25"/>
  <c r="E151" i="25"/>
  <c r="C152" i="25"/>
  <c r="E152" i="25"/>
  <c r="C153" i="25"/>
  <c r="E153" i="25"/>
  <c r="B152" i="25"/>
  <c r="B151" i="25"/>
  <c r="B147" i="25"/>
  <c r="C147" i="25"/>
  <c r="E147" i="25"/>
  <c r="B144" i="25"/>
  <c r="B131" i="25"/>
  <c r="C131" i="25"/>
  <c r="E131" i="25"/>
  <c r="B132" i="25"/>
  <c r="C132" i="25"/>
  <c r="E132" i="25"/>
  <c r="B133" i="25"/>
  <c r="C133" i="25"/>
  <c r="E133" i="25"/>
  <c r="B134" i="25"/>
  <c r="C134" i="25"/>
  <c r="E134" i="25"/>
  <c r="B135" i="25"/>
  <c r="C135" i="25"/>
  <c r="E135" i="25"/>
  <c r="B136" i="25"/>
  <c r="C136" i="25"/>
  <c r="E136" i="25"/>
  <c r="B137" i="25"/>
  <c r="C137" i="25"/>
  <c r="E137" i="25"/>
  <c r="B138" i="25"/>
  <c r="C138" i="25"/>
  <c r="E138" i="25"/>
  <c r="B139" i="25"/>
  <c r="C139" i="25"/>
  <c r="E139" i="25"/>
  <c r="B140" i="25"/>
  <c r="C140" i="25"/>
  <c r="E140" i="25"/>
  <c r="B141" i="25"/>
  <c r="C141" i="25"/>
  <c r="E141" i="25"/>
  <c r="B142" i="25"/>
  <c r="C142" i="25"/>
  <c r="E142" i="25"/>
  <c r="B143" i="25"/>
  <c r="C143" i="25"/>
  <c r="E143" i="25"/>
  <c r="C144" i="25"/>
  <c r="E144" i="25"/>
  <c r="E130" i="25"/>
  <c r="C130" i="25"/>
  <c r="B130" i="25"/>
  <c r="B122" i="25"/>
  <c r="C122" i="25"/>
  <c r="E122" i="25"/>
  <c r="B123" i="25"/>
  <c r="C123" i="25"/>
  <c r="E123" i="25"/>
  <c r="B124" i="25"/>
  <c r="C124" i="25"/>
  <c r="E124" i="25"/>
  <c r="B125" i="25"/>
  <c r="C125" i="25"/>
  <c r="E125" i="25"/>
  <c r="B126" i="25"/>
  <c r="C126" i="25"/>
  <c r="E126" i="25"/>
  <c r="B127" i="25"/>
  <c r="C127" i="25"/>
  <c r="E127" i="25"/>
  <c r="C121" i="25"/>
  <c r="E121" i="25"/>
  <c r="B121" i="25"/>
  <c r="E112" i="25"/>
  <c r="E113" i="25"/>
  <c r="E114" i="25"/>
  <c r="E115" i="25"/>
  <c r="E116" i="25"/>
  <c r="E117" i="25"/>
  <c r="E118" i="25"/>
  <c r="B113" i="25"/>
  <c r="C113" i="25"/>
  <c r="B114" i="25"/>
  <c r="C114" i="25"/>
  <c r="B115" i="25"/>
  <c r="C115" i="25"/>
  <c r="B116" i="25"/>
  <c r="C116" i="25"/>
  <c r="B117" i="25"/>
  <c r="C117" i="25"/>
  <c r="B118" i="25"/>
  <c r="C118" i="25"/>
  <c r="C112" i="25"/>
  <c r="B112" i="25"/>
  <c r="E107" i="25"/>
  <c r="C107" i="25"/>
  <c r="B107" i="25"/>
  <c r="B87" i="25"/>
  <c r="C87" i="25"/>
  <c r="D87" i="25"/>
  <c r="E87" i="25"/>
  <c r="B88" i="25"/>
  <c r="C88" i="25"/>
  <c r="D88" i="25"/>
  <c r="E88" i="25"/>
  <c r="B89" i="25"/>
  <c r="C89" i="25"/>
  <c r="D89" i="25"/>
  <c r="E89" i="25"/>
  <c r="B90" i="25"/>
  <c r="C90" i="25"/>
  <c r="D90" i="25"/>
  <c r="E90" i="25"/>
  <c r="B91" i="25"/>
  <c r="C91" i="25"/>
  <c r="D91" i="25"/>
  <c r="E91" i="25"/>
  <c r="B92" i="25"/>
  <c r="C92" i="25"/>
  <c r="D92" i="25"/>
  <c r="E92" i="25"/>
  <c r="B93" i="25"/>
  <c r="C93" i="25"/>
  <c r="D93" i="25"/>
  <c r="E93" i="25"/>
  <c r="B94" i="25"/>
  <c r="C94" i="25"/>
  <c r="D94" i="25"/>
  <c r="E94" i="25"/>
  <c r="B95" i="25"/>
  <c r="C95" i="25"/>
  <c r="D95" i="25"/>
  <c r="E95" i="25"/>
  <c r="B96" i="25"/>
  <c r="C96" i="25"/>
  <c r="D96" i="25"/>
  <c r="E96" i="25"/>
  <c r="B97" i="25"/>
  <c r="C97" i="25"/>
  <c r="D97" i="25"/>
  <c r="E97" i="25"/>
  <c r="B98" i="25"/>
  <c r="C98" i="25"/>
  <c r="D98" i="25"/>
  <c r="E98" i="25"/>
  <c r="B99" i="25"/>
  <c r="C99" i="25"/>
  <c r="D99" i="25"/>
  <c r="E99" i="25"/>
  <c r="B100" i="25"/>
  <c r="C100" i="25"/>
  <c r="D100" i="25"/>
  <c r="E100" i="25"/>
  <c r="C86" i="25"/>
  <c r="D86" i="25"/>
  <c r="E86" i="25"/>
  <c r="B86" i="25"/>
  <c r="B78" i="25"/>
  <c r="C78" i="25"/>
  <c r="D78" i="25"/>
  <c r="E78" i="25"/>
  <c r="B79" i="25"/>
  <c r="C79" i="25"/>
  <c r="D79" i="25"/>
  <c r="E79" i="25"/>
  <c r="B80" i="25"/>
  <c r="C80" i="25"/>
  <c r="D80" i="25"/>
  <c r="E80" i="25"/>
  <c r="B81" i="25"/>
  <c r="C81" i="25"/>
  <c r="D81" i="25"/>
  <c r="E81" i="25"/>
  <c r="B82" i="25"/>
  <c r="C82" i="25"/>
  <c r="D82" i="25"/>
  <c r="E82" i="25"/>
  <c r="B83" i="25"/>
  <c r="C83" i="25"/>
  <c r="D83" i="25"/>
  <c r="E83" i="25"/>
  <c r="C77" i="25"/>
  <c r="D77" i="25"/>
  <c r="E77" i="25"/>
  <c r="B77" i="25"/>
  <c r="B69" i="25"/>
  <c r="C69" i="25"/>
  <c r="D69" i="25"/>
  <c r="B70" i="25"/>
  <c r="C70" i="25"/>
  <c r="D70" i="25"/>
  <c r="E70" i="25"/>
  <c r="B71" i="25"/>
  <c r="C71" i="25"/>
  <c r="D71" i="25"/>
  <c r="E71" i="25"/>
  <c r="B72" i="25"/>
  <c r="C72" i="25"/>
  <c r="D72" i="25"/>
  <c r="E72" i="25"/>
  <c r="B73" i="25"/>
  <c r="C73" i="25"/>
  <c r="D73" i="25"/>
  <c r="E73" i="25"/>
  <c r="B74" i="25"/>
  <c r="C74" i="25"/>
  <c r="D74" i="25"/>
  <c r="E74" i="25"/>
  <c r="C68" i="25"/>
  <c r="D68" i="25"/>
  <c r="B68" i="25"/>
  <c r="C59" i="25"/>
  <c r="D59" i="25"/>
  <c r="E59" i="25"/>
  <c r="E58" i="25" s="1"/>
  <c r="C60" i="25"/>
  <c r="D60" i="25"/>
  <c r="C61" i="25"/>
  <c r="D61" i="25"/>
  <c r="C62" i="25"/>
  <c r="D62" i="25"/>
  <c r="C63" i="25"/>
  <c r="D63" i="25"/>
  <c r="C64" i="25"/>
  <c r="D64" i="25"/>
  <c r="B59" i="25"/>
  <c r="B58" i="25" s="1"/>
  <c r="C57" i="25"/>
  <c r="D57" i="25"/>
  <c r="E57" i="25"/>
  <c r="B57" i="25"/>
  <c r="E52" i="25"/>
  <c r="E53" i="25"/>
  <c r="B53" i="25"/>
  <c r="B52" i="25"/>
  <c r="E36" i="25"/>
  <c r="E37" i="25"/>
  <c r="E38" i="25"/>
  <c r="E39" i="25"/>
  <c r="E40" i="25"/>
  <c r="E41" i="25"/>
  <c r="E42" i="25"/>
  <c r="E43" i="25"/>
  <c r="E44" i="25"/>
  <c r="E45" i="25"/>
  <c r="E46" i="25"/>
  <c r="E47" i="25"/>
  <c r="E48" i="25"/>
  <c r="E49" i="25"/>
  <c r="E35" i="25"/>
  <c r="C36" i="25"/>
  <c r="C37" i="25"/>
  <c r="C38" i="25"/>
  <c r="C39" i="25"/>
  <c r="C40" i="25"/>
  <c r="C41" i="25"/>
  <c r="C42" i="25"/>
  <c r="C43" i="25"/>
  <c r="C44" i="25"/>
  <c r="C45" i="25"/>
  <c r="C46" i="25"/>
  <c r="C47" i="25"/>
  <c r="C48" i="25"/>
  <c r="C49" i="25"/>
  <c r="C35" i="25"/>
  <c r="B35" i="25"/>
  <c r="E27" i="25"/>
  <c r="E28" i="25"/>
  <c r="E29" i="25"/>
  <c r="E30" i="25"/>
  <c r="E31" i="25"/>
  <c r="E32" i="25"/>
  <c r="E26" i="25"/>
  <c r="B27" i="25"/>
  <c r="C27" i="25"/>
  <c r="B28" i="25"/>
  <c r="C28" i="25"/>
  <c r="B29" i="25"/>
  <c r="C29" i="25"/>
  <c r="B30" i="25"/>
  <c r="C30" i="25"/>
  <c r="B31" i="25"/>
  <c r="C31" i="25"/>
  <c r="B32" i="25"/>
  <c r="C32" i="25"/>
  <c r="C26" i="25"/>
  <c r="B26" i="25"/>
  <c r="B18" i="25"/>
  <c r="C18" i="25"/>
  <c r="B19" i="25"/>
  <c r="C19" i="25"/>
  <c r="B20" i="25"/>
  <c r="C20" i="25"/>
  <c r="B21" i="25"/>
  <c r="C21" i="25"/>
  <c r="B22" i="25"/>
  <c r="C22" i="25"/>
  <c r="B23" i="25"/>
  <c r="C23" i="25"/>
  <c r="B24" i="25"/>
  <c r="C24" i="25"/>
  <c r="C17" i="25"/>
  <c r="E17" i="25"/>
  <c r="B17" i="25"/>
  <c r="C7" i="25"/>
  <c r="C6" i="25" s="1"/>
  <c r="E7" i="25"/>
  <c r="E6" i="25" s="1"/>
  <c r="B7" i="25"/>
  <c r="B6" i="25" s="1"/>
  <c r="B5" i="25"/>
  <c r="E5" i="25"/>
  <c r="C5" i="25"/>
  <c r="F250" i="25" l="1"/>
  <c r="F253" i="25"/>
  <c r="F248" i="25"/>
  <c r="F254" i="25"/>
  <c r="F249" i="25"/>
  <c r="F252" i="25"/>
  <c r="F251" i="25"/>
  <c r="D58" i="25"/>
  <c r="C58" i="25"/>
  <c r="F75" i="25"/>
  <c r="F36" i="25"/>
  <c r="F304" i="25"/>
  <c r="F208" i="25"/>
  <c r="E352" i="25" l="1"/>
  <c r="D352" i="25"/>
  <c r="C352" i="25"/>
  <c r="B352" i="25"/>
  <c r="E351" i="25"/>
  <c r="D351" i="25"/>
  <c r="C351" i="25"/>
  <c r="B351" i="25"/>
  <c r="E350" i="25"/>
  <c r="D350" i="25"/>
  <c r="C350" i="25"/>
  <c r="B350" i="25"/>
  <c r="E349" i="25"/>
  <c r="D349" i="25"/>
  <c r="C349" i="25"/>
  <c r="B349" i="25"/>
  <c r="E348" i="25"/>
  <c r="D348" i="25"/>
  <c r="C348" i="25"/>
  <c r="B348" i="25"/>
  <c r="E347" i="25"/>
  <c r="D347" i="25"/>
  <c r="C347" i="25"/>
  <c r="B347" i="25"/>
  <c r="E346" i="25"/>
  <c r="D346" i="25"/>
  <c r="C346" i="25"/>
  <c r="B346" i="25"/>
  <c r="E344" i="25"/>
  <c r="D344" i="25"/>
  <c r="C344" i="25"/>
  <c r="B344" i="25"/>
  <c r="F340" i="25"/>
  <c r="F339" i="25"/>
  <c r="F338" i="25"/>
  <c r="F337" i="25"/>
  <c r="F333" i="25"/>
  <c r="F332" i="25"/>
  <c r="F329" i="25"/>
  <c r="F328" i="25"/>
  <c r="F327" i="25"/>
  <c r="F326" i="25"/>
  <c r="F325" i="25"/>
  <c r="F324" i="25"/>
  <c r="F323" i="25"/>
  <c r="F322" i="25"/>
  <c r="F321" i="25"/>
  <c r="F320" i="25"/>
  <c r="F319" i="25"/>
  <c r="F318" i="25"/>
  <c r="F317" i="25"/>
  <c r="F316" i="25"/>
  <c r="F315" i="25"/>
  <c r="F312" i="25"/>
  <c r="F311" i="25"/>
  <c r="F310" i="25"/>
  <c r="F309" i="25"/>
  <c r="F308" i="25"/>
  <c r="F307" i="25"/>
  <c r="F306" i="25"/>
  <c r="F303" i="25"/>
  <c r="F302" i="25"/>
  <c r="F301" i="25"/>
  <c r="F300" i="25"/>
  <c r="F299" i="25"/>
  <c r="F298" i="25"/>
  <c r="F297" i="25"/>
  <c r="F293" i="25"/>
  <c r="F292" i="25"/>
  <c r="F291" i="25"/>
  <c r="F290" i="25"/>
  <c r="E289" i="25"/>
  <c r="D289" i="25"/>
  <c r="C289" i="25"/>
  <c r="B289" i="25"/>
  <c r="E288" i="25"/>
  <c r="D288" i="25"/>
  <c r="C288" i="25"/>
  <c r="B288" i="25"/>
  <c r="F286" i="25"/>
  <c r="F282" i="25"/>
  <c r="F279" i="25"/>
  <c r="F278" i="25"/>
  <c r="F277" i="25"/>
  <c r="F276" i="25"/>
  <c r="F275" i="25"/>
  <c r="F274" i="25"/>
  <c r="F273" i="25"/>
  <c r="F272" i="25"/>
  <c r="F271" i="25"/>
  <c r="F270" i="25"/>
  <c r="F269" i="25"/>
  <c r="F268" i="25"/>
  <c r="F267" i="25"/>
  <c r="F266" i="25"/>
  <c r="F265" i="25"/>
  <c r="F262" i="25"/>
  <c r="F261" i="25"/>
  <c r="F260" i="25"/>
  <c r="F259" i="25"/>
  <c r="F258" i="25"/>
  <c r="F257" i="25"/>
  <c r="F256" i="25"/>
  <c r="F247" i="25"/>
  <c r="F243" i="25"/>
  <c r="F242" i="25"/>
  <c r="E241" i="25"/>
  <c r="D241" i="25"/>
  <c r="C241" i="25"/>
  <c r="B241" i="25"/>
  <c r="F240" i="25"/>
  <c r="F236" i="25"/>
  <c r="F233" i="25"/>
  <c r="F232" i="25"/>
  <c r="F231" i="25"/>
  <c r="F230" i="25"/>
  <c r="F229" i="25"/>
  <c r="F228" i="25"/>
  <c r="F227" i="25"/>
  <c r="F226" i="25"/>
  <c r="F225" i="25"/>
  <c r="F224" i="25"/>
  <c r="F223" i="25"/>
  <c r="F222" i="25"/>
  <c r="F221" i="25"/>
  <c r="F220" i="25"/>
  <c r="F219" i="25"/>
  <c r="F216" i="25"/>
  <c r="F215" i="25"/>
  <c r="F214" i="25"/>
  <c r="F213" i="25"/>
  <c r="F212" i="25"/>
  <c r="F211" i="25"/>
  <c r="F210" i="25"/>
  <c r="F207" i="25"/>
  <c r="F206" i="25"/>
  <c r="F205" i="25"/>
  <c r="F204" i="25"/>
  <c r="F203" i="25"/>
  <c r="F202" i="25"/>
  <c r="F201" i="25"/>
  <c r="F198" i="25"/>
  <c r="F197" i="25"/>
  <c r="F196" i="25"/>
  <c r="F192" i="25"/>
  <c r="F191" i="25"/>
  <c r="F188" i="25"/>
  <c r="F187" i="25"/>
  <c r="F186" i="25"/>
  <c r="F185" i="25"/>
  <c r="F184" i="25"/>
  <c r="F183" i="25"/>
  <c r="F182" i="25"/>
  <c r="F181" i="25"/>
  <c r="F180" i="25"/>
  <c r="F179" i="25"/>
  <c r="F178" i="25"/>
  <c r="F177" i="25"/>
  <c r="F176" i="25"/>
  <c r="F175" i="25"/>
  <c r="F174" i="25"/>
  <c r="F171" i="25"/>
  <c r="F170" i="25"/>
  <c r="F169" i="25"/>
  <c r="F168" i="25"/>
  <c r="F167" i="25"/>
  <c r="F166" i="25"/>
  <c r="F165" i="25"/>
  <c r="F162" i="25"/>
  <c r="F161" i="25"/>
  <c r="F160" i="25"/>
  <c r="F159" i="25"/>
  <c r="F158" i="25"/>
  <c r="F157" i="25"/>
  <c r="F156" i="25"/>
  <c r="F153" i="25"/>
  <c r="F152" i="25"/>
  <c r="F151" i="25"/>
  <c r="F147" i="25"/>
  <c r="F144" i="25"/>
  <c r="F143" i="25"/>
  <c r="F142" i="25"/>
  <c r="F141" i="25"/>
  <c r="F140" i="25"/>
  <c r="F139" i="25"/>
  <c r="F138" i="25"/>
  <c r="F137" i="25"/>
  <c r="F136" i="25"/>
  <c r="F135" i="25"/>
  <c r="F134" i="25"/>
  <c r="F133" i="25"/>
  <c r="F132" i="25"/>
  <c r="F131" i="25"/>
  <c r="F130" i="25"/>
  <c r="F127" i="25"/>
  <c r="F126" i="25"/>
  <c r="F125" i="25"/>
  <c r="F124" i="25"/>
  <c r="F123" i="25"/>
  <c r="F122" i="25"/>
  <c r="F121" i="25"/>
  <c r="F118" i="25"/>
  <c r="F117" i="25"/>
  <c r="F116" i="25"/>
  <c r="F115" i="25"/>
  <c r="F114" i="25"/>
  <c r="F113" i="25"/>
  <c r="F112" i="25"/>
  <c r="F107" i="25"/>
  <c r="F100" i="25"/>
  <c r="F99" i="25"/>
  <c r="F98" i="25"/>
  <c r="F97" i="25"/>
  <c r="F96" i="25"/>
  <c r="F95" i="25"/>
  <c r="F94" i="25"/>
  <c r="F93" i="25"/>
  <c r="F92" i="25"/>
  <c r="F91" i="25"/>
  <c r="F90" i="25"/>
  <c r="F89" i="25"/>
  <c r="F88" i="25"/>
  <c r="F87" i="25"/>
  <c r="F86" i="25"/>
  <c r="F83" i="25"/>
  <c r="F82" i="25"/>
  <c r="F81" i="25"/>
  <c r="F80" i="25"/>
  <c r="F79" i="25"/>
  <c r="F78" i="25"/>
  <c r="F77" i="25"/>
  <c r="F74" i="25"/>
  <c r="F73" i="25"/>
  <c r="F72" i="25"/>
  <c r="F71" i="25"/>
  <c r="F70" i="25"/>
  <c r="F69" i="25"/>
  <c r="F68" i="25"/>
  <c r="F64" i="25"/>
  <c r="F63" i="25"/>
  <c r="F62" i="25"/>
  <c r="F61" i="25"/>
  <c r="F60" i="25"/>
  <c r="F59" i="25"/>
  <c r="F57" i="25"/>
  <c r="F53" i="25"/>
  <c r="F52" i="25"/>
  <c r="F49" i="25"/>
  <c r="F48" i="25"/>
  <c r="F47" i="25"/>
  <c r="F46" i="25"/>
  <c r="F45" i="25"/>
  <c r="F44" i="25"/>
  <c r="F43" i="25"/>
  <c r="F42" i="25"/>
  <c r="F41" i="25"/>
  <c r="F40" i="25"/>
  <c r="F39" i="25"/>
  <c r="F38" i="25"/>
  <c r="F37" i="25"/>
  <c r="F35" i="25"/>
  <c r="F32" i="25"/>
  <c r="F31" i="25"/>
  <c r="F30" i="25"/>
  <c r="F29" i="25"/>
  <c r="F28" i="25"/>
  <c r="F27" i="25"/>
  <c r="F26" i="25"/>
  <c r="F24" i="25"/>
  <c r="F23" i="25"/>
  <c r="F22" i="25"/>
  <c r="F21" i="25"/>
  <c r="F20" i="25"/>
  <c r="F19" i="25"/>
  <c r="F18" i="25"/>
  <c r="F17" i="25"/>
  <c r="F13" i="25"/>
  <c r="F12" i="25"/>
  <c r="F11" i="25"/>
  <c r="F10" i="25"/>
  <c r="F9" i="25"/>
  <c r="F8" i="25"/>
  <c r="F7" i="25"/>
  <c r="F5" i="25"/>
  <c r="F316" i="16"/>
  <c r="F317" i="16"/>
  <c r="F318" i="16"/>
  <c r="F319" i="16"/>
  <c r="F320" i="16"/>
  <c r="F321" i="16"/>
  <c r="F322" i="16"/>
  <c r="F323" i="16"/>
  <c r="F324" i="16"/>
  <c r="F325" i="16"/>
  <c r="F326" i="16"/>
  <c r="F327" i="16"/>
  <c r="F328" i="16"/>
  <c r="F316" i="15"/>
  <c r="F317" i="15"/>
  <c r="F318" i="15"/>
  <c r="F319" i="15"/>
  <c r="F320" i="15"/>
  <c r="F321" i="15"/>
  <c r="F322" i="15"/>
  <c r="F323" i="15"/>
  <c r="F307" i="15"/>
  <c r="F308" i="15"/>
  <c r="F309" i="15"/>
  <c r="F306" i="15"/>
  <c r="F298" i="15"/>
  <c r="F299" i="15"/>
  <c r="F300" i="15"/>
  <c r="F301" i="15"/>
  <c r="F302" i="15"/>
  <c r="F303" i="15"/>
  <c r="F316" i="14"/>
  <c r="F317" i="14"/>
  <c r="F318" i="14"/>
  <c r="F319" i="14"/>
  <c r="F320" i="14"/>
  <c r="F321" i="14"/>
  <c r="F322" i="14"/>
  <c r="F323" i="14"/>
  <c r="F324" i="14"/>
  <c r="F325" i="14"/>
  <c r="F326" i="14"/>
  <c r="F307" i="14"/>
  <c r="F308" i="14"/>
  <c r="F309" i="14"/>
  <c r="F310" i="14"/>
  <c r="F306" i="14"/>
  <c r="F298" i="14"/>
  <c r="F299" i="14"/>
  <c r="F300" i="14"/>
  <c r="F301" i="14"/>
  <c r="F302" i="14"/>
  <c r="F303" i="14"/>
  <c r="F316" i="13"/>
  <c r="F317" i="13"/>
  <c r="F318" i="13"/>
  <c r="F319" i="13"/>
  <c r="F320" i="13"/>
  <c r="F321" i="13"/>
  <c r="F322" i="13"/>
  <c r="F323" i="13"/>
  <c r="F324" i="13"/>
  <c r="F325" i="13"/>
  <c r="F326" i="13"/>
  <c r="F307" i="13"/>
  <c r="F308" i="13"/>
  <c r="F306" i="13"/>
  <c r="F298" i="13"/>
  <c r="F299" i="13"/>
  <c r="F300" i="13"/>
  <c r="F301" i="13"/>
  <c r="F302" i="13"/>
  <c r="F303" i="13"/>
  <c r="F316" i="12"/>
  <c r="F317" i="12"/>
  <c r="F318" i="12"/>
  <c r="F319" i="12"/>
  <c r="F320" i="12"/>
  <c r="F321" i="12"/>
  <c r="F322" i="12"/>
  <c r="F323" i="12"/>
  <c r="F324" i="12"/>
  <c r="F325" i="12"/>
  <c r="F326" i="12"/>
  <c r="F327" i="12"/>
  <c r="F328" i="12"/>
  <c r="F307" i="12"/>
  <c r="F308" i="12"/>
  <c r="F309" i="12"/>
  <c r="F310" i="12"/>
  <c r="F306" i="12"/>
  <c r="F298" i="12"/>
  <c r="F299" i="12"/>
  <c r="F300" i="12"/>
  <c r="F301" i="12"/>
  <c r="F302" i="12"/>
  <c r="F303" i="12"/>
  <c r="F316" i="11"/>
  <c r="F317" i="11"/>
  <c r="F318" i="11"/>
  <c r="F319" i="11"/>
  <c r="F320" i="11"/>
  <c r="F321" i="11"/>
  <c r="F322" i="11"/>
  <c r="F323" i="11"/>
  <c r="F324" i="11"/>
  <c r="F325" i="11"/>
  <c r="F326" i="11"/>
  <c r="F307" i="11"/>
  <c r="F308" i="11"/>
  <c r="F309" i="11"/>
  <c r="F310" i="11"/>
  <c r="F306" i="11"/>
  <c r="F298" i="11"/>
  <c r="F299" i="11"/>
  <c r="F300" i="11"/>
  <c r="F301" i="11"/>
  <c r="F302" i="11"/>
  <c r="F303" i="11"/>
  <c r="F316" i="10"/>
  <c r="F317" i="10"/>
  <c r="F318" i="10"/>
  <c r="F319" i="10"/>
  <c r="F320" i="10"/>
  <c r="F321" i="10"/>
  <c r="F322" i="10"/>
  <c r="F323" i="10"/>
  <c r="F324" i="10"/>
  <c r="F325" i="10"/>
  <c r="F326" i="10"/>
  <c r="F327" i="10"/>
  <c r="F328" i="10"/>
  <c r="F329" i="10"/>
  <c r="F307" i="10"/>
  <c r="F308" i="10"/>
  <c r="F306" i="10"/>
  <c r="F298" i="10"/>
  <c r="F299" i="10"/>
  <c r="F300" i="10"/>
  <c r="F301" i="10"/>
  <c r="F302" i="10"/>
  <c r="F303" i="10"/>
  <c r="F316" i="9"/>
  <c r="F317" i="9"/>
  <c r="F318" i="9"/>
  <c r="F319" i="9"/>
  <c r="F320" i="9"/>
  <c r="F321" i="9"/>
  <c r="F322" i="9"/>
  <c r="F323" i="9"/>
  <c r="F324" i="9"/>
  <c r="F325" i="9"/>
  <c r="F326" i="9"/>
  <c r="F327" i="9"/>
  <c r="F328" i="9"/>
  <c r="F307" i="9"/>
  <c r="F308" i="9"/>
  <c r="F309" i="9"/>
  <c r="F310" i="9"/>
  <c r="F311" i="9"/>
  <c r="F312" i="9"/>
  <c r="F306" i="9"/>
  <c r="F298" i="9"/>
  <c r="F299" i="9"/>
  <c r="F300" i="9"/>
  <c r="F301" i="9"/>
  <c r="F302" i="9"/>
  <c r="F303" i="9"/>
  <c r="F316" i="8"/>
  <c r="F317" i="8"/>
  <c r="F318" i="8"/>
  <c r="F319" i="8"/>
  <c r="F320" i="8"/>
  <c r="F321" i="8"/>
  <c r="F322" i="8"/>
  <c r="F323" i="8"/>
  <c r="F324" i="8"/>
  <c r="F325" i="8"/>
  <c r="F326" i="8"/>
  <c r="F327" i="8"/>
  <c r="F328" i="8"/>
  <c r="F329" i="8"/>
  <c r="F307" i="8"/>
  <c r="F308" i="8"/>
  <c r="F309" i="8"/>
  <c r="F310" i="8"/>
  <c r="F311" i="8"/>
  <c r="F312" i="8"/>
  <c r="F306" i="8"/>
  <c r="F298" i="8"/>
  <c r="F299" i="8"/>
  <c r="F300" i="8"/>
  <c r="F301" i="8"/>
  <c r="F302" i="8"/>
  <c r="F303" i="8"/>
  <c r="F307" i="7"/>
  <c r="F308" i="7"/>
  <c r="F309" i="7"/>
  <c r="F310" i="7"/>
  <c r="F311" i="7"/>
  <c r="F312" i="7"/>
  <c r="F306" i="7"/>
  <c r="F298" i="7"/>
  <c r="F299" i="7"/>
  <c r="F300" i="7"/>
  <c r="F301" i="7"/>
  <c r="F302" i="7"/>
  <c r="F303" i="7"/>
  <c r="F316" i="7"/>
  <c r="F317" i="7"/>
  <c r="F318" i="7"/>
  <c r="F319" i="7"/>
  <c r="F320" i="7"/>
  <c r="F321" i="7"/>
  <c r="F322" i="7"/>
  <c r="F323" i="7"/>
  <c r="F324" i="7"/>
  <c r="F325" i="7"/>
  <c r="F326" i="7"/>
  <c r="F327" i="7"/>
  <c r="F236" i="2"/>
  <c r="F307" i="2"/>
  <c r="F308" i="2"/>
  <c r="F309" i="2"/>
  <c r="F310" i="2"/>
  <c r="F311" i="2"/>
  <c r="F312" i="2"/>
  <c r="F298" i="2"/>
  <c r="F299" i="2"/>
  <c r="F300" i="2"/>
  <c r="F301" i="2"/>
  <c r="F302" i="2"/>
  <c r="F303" i="2"/>
  <c r="F316" i="2"/>
  <c r="F317" i="2"/>
  <c r="F318" i="2"/>
  <c r="F319" i="2"/>
  <c r="F320" i="2"/>
  <c r="F321" i="2"/>
  <c r="F322" i="2"/>
  <c r="F323" i="2"/>
  <c r="F324" i="2"/>
  <c r="F325" i="2"/>
  <c r="F326" i="2"/>
  <c r="F327" i="2"/>
  <c r="F328" i="2"/>
  <c r="F329" i="2"/>
  <c r="F298" i="1"/>
  <c r="F299" i="1"/>
  <c r="F300" i="1"/>
  <c r="F301" i="1"/>
  <c r="F302" i="1"/>
  <c r="F303" i="1"/>
  <c r="F308" i="1"/>
  <c r="F309" i="1"/>
  <c r="F307" i="1"/>
  <c r="D345" i="25" l="1"/>
  <c r="C345" i="25"/>
  <c r="B345" i="25"/>
  <c r="E345" i="25"/>
  <c r="C287" i="25"/>
  <c r="E287" i="25"/>
  <c r="F347" i="25"/>
  <c r="F349" i="25"/>
  <c r="F351" i="25"/>
  <c r="F6" i="25"/>
  <c r="D287" i="25"/>
  <c r="F289" i="25"/>
  <c r="F58" i="25"/>
  <c r="F346" i="25"/>
  <c r="F348" i="25"/>
  <c r="F344" i="25"/>
  <c r="F350" i="25"/>
  <c r="F352" i="25"/>
  <c r="F241" i="25"/>
  <c r="F288" i="25"/>
  <c r="B287" i="25"/>
  <c r="F345" i="25" l="1"/>
  <c r="F287" i="25"/>
  <c r="F322" i="1" l="1"/>
  <c r="F321" i="1"/>
  <c r="F320" i="1"/>
  <c r="F319" i="1"/>
  <c r="F318" i="1"/>
  <c r="F317" i="1"/>
  <c r="F316" i="1"/>
  <c r="F306" i="1"/>
  <c r="F87" i="1"/>
  <c r="F88" i="1"/>
  <c r="F89" i="1"/>
  <c r="F90" i="1"/>
  <c r="F91" i="1"/>
  <c r="F92" i="1"/>
  <c r="F93" i="1"/>
  <c r="F94" i="1"/>
  <c r="F95" i="1"/>
  <c r="F96" i="1"/>
  <c r="F97" i="1"/>
  <c r="F98" i="1"/>
  <c r="F99" i="1"/>
  <c r="F100" i="1"/>
  <c r="J352" i="16"/>
  <c r="I352" i="16"/>
  <c r="H352" i="16"/>
  <c r="G352" i="16"/>
  <c r="E352" i="16"/>
  <c r="D352" i="16"/>
  <c r="C352" i="16"/>
  <c r="B352" i="16"/>
  <c r="J351" i="16"/>
  <c r="I351" i="16"/>
  <c r="H351" i="16"/>
  <c r="G351" i="16"/>
  <c r="E351" i="16"/>
  <c r="D351" i="16"/>
  <c r="C351" i="16"/>
  <c r="B351" i="16"/>
  <c r="J350" i="16"/>
  <c r="I350" i="16"/>
  <c r="H350" i="16"/>
  <c r="G350" i="16"/>
  <c r="E350" i="16"/>
  <c r="D350" i="16"/>
  <c r="C350" i="16"/>
  <c r="B350" i="16"/>
  <c r="J349" i="16"/>
  <c r="I349" i="16"/>
  <c r="H349" i="16"/>
  <c r="G349" i="16"/>
  <c r="E349" i="16"/>
  <c r="D349" i="16"/>
  <c r="C349" i="16"/>
  <c r="B349" i="16"/>
  <c r="J348" i="16"/>
  <c r="I348" i="16"/>
  <c r="H348" i="16"/>
  <c r="G348" i="16"/>
  <c r="E348" i="16"/>
  <c r="D348" i="16"/>
  <c r="C348" i="16"/>
  <c r="B348" i="16"/>
  <c r="J347" i="16"/>
  <c r="I347" i="16"/>
  <c r="H347" i="16"/>
  <c r="G347" i="16"/>
  <c r="E347" i="16"/>
  <c r="D347" i="16"/>
  <c r="C347" i="16"/>
  <c r="B347" i="16"/>
  <c r="J346" i="16"/>
  <c r="I346" i="16"/>
  <c r="H346" i="16"/>
  <c r="G346" i="16"/>
  <c r="E346" i="16"/>
  <c r="D346" i="16"/>
  <c r="C346" i="16"/>
  <c r="B346" i="16"/>
  <c r="J344" i="16"/>
  <c r="I344" i="16"/>
  <c r="H344" i="16"/>
  <c r="G344" i="16"/>
  <c r="E344" i="16"/>
  <c r="D344" i="16"/>
  <c r="C344" i="16"/>
  <c r="B344" i="16"/>
  <c r="F340" i="16"/>
  <c r="F339" i="16"/>
  <c r="F338" i="16"/>
  <c r="F337" i="16"/>
  <c r="F333" i="16"/>
  <c r="F332" i="16"/>
  <c r="F329" i="16"/>
  <c r="F315" i="16"/>
  <c r="F312" i="16"/>
  <c r="F311" i="16"/>
  <c r="F310" i="16"/>
  <c r="F309" i="16"/>
  <c r="F308" i="16"/>
  <c r="F307" i="16"/>
  <c r="F297" i="16"/>
  <c r="F293" i="16"/>
  <c r="F292" i="16"/>
  <c r="F291" i="16"/>
  <c r="F290" i="16"/>
  <c r="J289" i="16"/>
  <c r="I289" i="16"/>
  <c r="H289" i="16"/>
  <c r="D289" i="16"/>
  <c r="C289" i="16"/>
  <c r="B289" i="16"/>
  <c r="J288" i="16"/>
  <c r="I288" i="16"/>
  <c r="H288" i="16"/>
  <c r="E287" i="16"/>
  <c r="D288" i="16"/>
  <c r="C288" i="16"/>
  <c r="B288" i="16"/>
  <c r="F286" i="16"/>
  <c r="F282" i="16"/>
  <c r="F279" i="16"/>
  <c r="F278" i="16"/>
  <c r="F277" i="16"/>
  <c r="F276" i="16"/>
  <c r="F275" i="16"/>
  <c r="F274" i="16"/>
  <c r="F273" i="16"/>
  <c r="F272" i="16"/>
  <c r="F271" i="16"/>
  <c r="F270" i="16"/>
  <c r="F269" i="16"/>
  <c r="F268" i="16"/>
  <c r="F267" i="16"/>
  <c r="F266" i="16"/>
  <c r="F265" i="16"/>
  <c r="F262" i="16"/>
  <c r="F261" i="16"/>
  <c r="F260" i="16"/>
  <c r="F259" i="16"/>
  <c r="F258" i="16"/>
  <c r="F257" i="16"/>
  <c r="F256" i="16"/>
  <c r="F253" i="16"/>
  <c r="F252" i="16"/>
  <c r="F251" i="16"/>
  <c r="F250" i="16"/>
  <c r="F249" i="16"/>
  <c r="F248" i="16"/>
  <c r="F247" i="16"/>
  <c r="F243" i="16"/>
  <c r="F242" i="16"/>
  <c r="F240" i="16"/>
  <c r="F236" i="16"/>
  <c r="F233" i="16"/>
  <c r="F232" i="16"/>
  <c r="F231" i="16"/>
  <c r="F230" i="16"/>
  <c r="F229" i="16"/>
  <c r="F228" i="16"/>
  <c r="F227" i="16"/>
  <c r="F226" i="16"/>
  <c r="F225" i="16"/>
  <c r="F224" i="16"/>
  <c r="F223" i="16"/>
  <c r="F222" i="16"/>
  <c r="F221" i="16"/>
  <c r="F220" i="16"/>
  <c r="F219" i="16"/>
  <c r="F216" i="16"/>
  <c r="F215" i="16"/>
  <c r="F214" i="16"/>
  <c r="F213" i="16"/>
  <c r="F212" i="16"/>
  <c r="F211" i="16"/>
  <c r="F210" i="16"/>
  <c r="F207" i="16"/>
  <c r="F206" i="16"/>
  <c r="F205" i="16"/>
  <c r="F204" i="16"/>
  <c r="F203" i="16"/>
  <c r="F202" i="16"/>
  <c r="F201" i="16"/>
  <c r="F198" i="16"/>
  <c r="F197" i="16"/>
  <c r="F196" i="16"/>
  <c r="F192" i="16"/>
  <c r="F191" i="16"/>
  <c r="F188" i="16"/>
  <c r="F187" i="16"/>
  <c r="F186" i="16"/>
  <c r="F185" i="16"/>
  <c r="F184" i="16"/>
  <c r="F183" i="16"/>
  <c r="F182" i="16"/>
  <c r="F181" i="16"/>
  <c r="F180" i="16"/>
  <c r="F179" i="16"/>
  <c r="F178" i="16"/>
  <c r="F177" i="16"/>
  <c r="F176" i="16"/>
  <c r="F175" i="16"/>
  <c r="F174" i="16"/>
  <c r="F171" i="16"/>
  <c r="F170" i="16"/>
  <c r="F169" i="16"/>
  <c r="F168" i="16"/>
  <c r="F167" i="16"/>
  <c r="F166" i="16"/>
  <c r="F165" i="16"/>
  <c r="F162" i="16"/>
  <c r="F161" i="16"/>
  <c r="F160" i="16"/>
  <c r="F159" i="16"/>
  <c r="F158" i="16"/>
  <c r="F157" i="16"/>
  <c r="F156" i="16"/>
  <c r="F153" i="16"/>
  <c r="F152" i="16"/>
  <c r="F151" i="16"/>
  <c r="F147" i="16"/>
  <c r="F144" i="16"/>
  <c r="F143" i="16"/>
  <c r="F142" i="16"/>
  <c r="F141" i="16"/>
  <c r="F140" i="16"/>
  <c r="F139" i="16"/>
  <c r="F138" i="16"/>
  <c r="F137" i="16"/>
  <c r="F136" i="16"/>
  <c r="F135" i="16"/>
  <c r="F134" i="16"/>
  <c r="F133" i="16"/>
  <c r="F132" i="16"/>
  <c r="F131" i="16"/>
  <c r="F130" i="16"/>
  <c r="F127" i="16"/>
  <c r="F126" i="16"/>
  <c r="F125" i="16"/>
  <c r="F124" i="16"/>
  <c r="F123" i="16"/>
  <c r="F122" i="16"/>
  <c r="F121" i="16"/>
  <c r="F118" i="16"/>
  <c r="F117" i="16"/>
  <c r="F116" i="16"/>
  <c r="F115" i="16"/>
  <c r="F114" i="16"/>
  <c r="F113" i="16"/>
  <c r="F112" i="16"/>
  <c r="F107" i="16"/>
  <c r="F103" i="16"/>
  <c r="F100" i="16"/>
  <c r="F99" i="16"/>
  <c r="F98" i="16"/>
  <c r="F97" i="16"/>
  <c r="F96" i="16"/>
  <c r="F95" i="16"/>
  <c r="F94" i="16"/>
  <c r="F93" i="16"/>
  <c r="F92" i="16"/>
  <c r="F91" i="16"/>
  <c r="F90" i="16"/>
  <c r="F89" i="16"/>
  <c r="F88" i="16"/>
  <c r="F87" i="16"/>
  <c r="F86" i="16"/>
  <c r="F83" i="16"/>
  <c r="F82" i="16"/>
  <c r="F81" i="16"/>
  <c r="F80" i="16"/>
  <c r="F79" i="16"/>
  <c r="F78" i="16"/>
  <c r="F77" i="16"/>
  <c r="F74" i="16"/>
  <c r="F73" i="16"/>
  <c r="F72" i="16"/>
  <c r="F71" i="16"/>
  <c r="F70" i="16"/>
  <c r="F69" i="16"/>
  <c r="F68" i="16"/>
  <c r="F64" i="16"/>
  <c r="F63" i="16"/>
  <c r="F62" i="16"/>
  <c r="F61" i="16"/>
  <c r="F60" i="16"/>
  <c r="F59" i="16"/>
  <c r="F57" i="16"/>
  <c r="F53" i="16"/>
  <c r="F52" i="16"/>
  <c r="F49" i="16"/>
  <c r="F48" i="16"/>
  <c r="F47" i="16"/>
  <c r="F46" i="16"/>
  <c r="F45" i="16"/>
  <c r="F44" i="16"/>
  <c r="F43" i="16"/>
  <c r="F42" i="16"/>
  <c r="F41" i="16"/>
  <c r="F40" i="16"/>
  <c r="F39" i="16"/>
  <c r="F38" i="16"/>
  <c r="F37" i="16"/>
  <c r="F36" i="16"/>
  <c r="F35" i="16"/>
  <c r="F32" i="16"/>
  <c r="F31" i="16"/>
  <c r="F30" i="16"/>
  <c r="F29" i="16"/>
  <c r="F28" i="16"/>
  <c r="F27" i="16"/>
  <c r="F26" i="16"/>
  <c r="F24" i="16"/>
  <c r="F23" i="16"/>
  <c r="F22" i="16"/>
  <c r="F21" i="16"/>
  <c r="F20" i="16"/>
  <c r="F19" i="16"/>
  <c r="F18" i="16"/>
  <c r="F17" i="16"/>
  <c r="F13" i="16"/>
  <c r="F12" i="16"/>
  <c r="F11" i="16"/>
  <c r="F10" i="16"/>
  <c r="F9" i="16"/>
  <c r="F8" i="16"/>
  <c r="F7" i="16"/>
  <c r="J6" i="16"/>
  <c r="I6" i="16"/>
  <c r="H6" i="16"/>
  <c r="H345" i="16" s="1"/>
  <c r="F5" i="16"/>
  <c r="N352" i="15"/>
  <c r="M352" i="15"/>
  <c r="L352" i="15"/>
  <c r="K352" i="15"/>
  <c r="J352" i="15"/>
  <c r="I352" i="15"/>
  <c r="H352" i="15"/>
  <c r="G352" i="15"/>
  <c r="E352" i="15"/>
  <c r="D352" i="15"/>
  <c r="C352" i="15"/>
  <c r="B352" i="15"/>
  <c r="N351" i="15"/>
  <c r="M351" i="15"/>
  <c r="L351" i="15"/>
  <c r="K351" i="15"/>
  <c r="J351" i="15"/>
  <c r="I351" i="15"/>
  <c r="H351" i="15"/>
  <c r="G351" i="15"/>
  <c r="E351" i="15"/>
  <c r="D351" i="15"/>
  <c r="C351" i="15"/>
  <c r="B351" i="15"/>
  <c r="N350" i="15"/>
  <c r="M350" i="15"/>
  <c r="L350" i="15"/>
  <c r="K350" i="15"/>
  <c r="J350" i="15"/>
  <c r="I350" i="15"/>
  <c r="H350" i="15"/>
  <c r="G350" i="15"/>
  <c r="E350" i="15"/>
  <c r="D350" i="15"/>
  <c r="C350" i="15"/>
  <c r="B350" i="15"/>
  <c r="N349" i="15"/>
  <c r="M349" i="15"/>
  <c r="L349" i="15"/>
  <c r="K349" i="15"/>
  <c r="J349" i="15"/>
  <c r="I349" i="15"/>
  <c r="H349" i="15"/>
  <c r="G349" i="15"/>
  <c r="E349" i="15"/>
  <c r="D349" i="15"/>
  <c r="C349" i="15"/>
  <c r="B349" i="15"/>
  <c r="N348" i="15"/>
  <c r="M348" i="15"/>
  <c r="L348" i="15"/>
  <c r="K348" i="15"/>
  <c r="J348" i="15"/>
  <c r="I348" i="15"/>
  <c r="H348" i="15"/>
  <c r="G348" i="15"/>
  <c r="E348" i="15"/>
  <c r="D348" i="15"/>
  <c r="C348" i="15"/>
  <c r="B348" i="15"/>
  <c r="N347" i="15"/>
  <c r="M347" i="15"/>
  <c r="L347" i="15"/>
  <c r="K347" i="15"/>
  <c r="J347" i="15"/>
  <c r="I347" i="15"/>
  <c r="H347" i="15"/>
  <c r="G347" i="15"/>
  <c r="E347" i="15"/>
  <c r="D347" i="15"/>
  <c r="C347" i="15"/>
  <c r="B347" i="15"/>
  <c r="N346" i="15"/>
  <c r="M346" i="15"/>
  <c r="L346" i="15"/>
  <c r="K346" i="15"/>
  <c r="J346" i="15"/>
  <c r="I346" i="15"/>
  <c r="H346" i="15"/>
  <c r="G346" i="15"/>
  <c r="E346" i="15"/>
  <c r="D346" i="15"/>
  <c r="C346" i="15"/>
  <c r="B346" i="15"/>
  <c r="N344" i="15"/>
  <c r="M344" i="15"/>
  <c r="L344" i="15"/>
  <c r="K344" i="15"/>
  <c r="J344" i="15"/>
  <c r="I344" i="15"/>
  <c r="H344" i="15"/>
  <c r="G344" i="15"/>
  <c r="E344" i="15"/>
  <c r="D344" i="15"/>
  <c r="C344" i="15"/>
  <c r="B344" i="15"/>
  <c r="F340" i="15"/>
  <c r="F339" i="15"/>
  <c r="F338" i="15"/>
  <c r="F337" i="15"/>
  <c r="F333" i="15"/>
  <c r="F332" i="15"/>
  <c r="F329" i="15"/>
  <c r="F328" i="15"/>
  <c r="F327" i="15"/>
  <c r="F326" i="15"/>
  <c r="F325" i="15"/>
  <c r="F324" i="15"/>
  <c r="F315" i="15"/>
  <c r="F312" i="15"/>
  <c r="F311" i="15"/>
  <c r="F310" i="15"/>
  <c r="F297" i="15"/>
  <c r="F293" i="15"/>
  <c r="F292" i="15"/>
  <c r="F291" i="15"/>
  <c r="F290" i="15"/>
  <c r="N289" i="15"/>
  <c r="M289" i="15"/>
  <c r="L289" i="15"/>
  <c r="K289" i="15"/>
  <c r="J289" i="15"/>
  <c r="I289" i="15"/>
  <c r="H289" i="15"/>
  <c r="G289" i="15"/>
  <c r="E289" i="15"/>
  <c r="D289" i="15"/>
  <c r="C289" i="15"/>
  <c r="B289" i="15"/>
  <c r="N288" i="15"/>
  <c r="M288" i="15"/>
  <c r="L288" i="15"/>
  <c r="K288" i="15"/>
  <c r="J288" i="15"/>
  <c r="I288" i="15"/>
  <c r="H288" i="15"/>
  <c r="G288" i="15"/>
  <c r="E288" i="15"/>
  <c r="D288" i="15"/>
  <c r="C288" i="15"/>
  <c r="B288" i="15"/>
  <c r="F286" i="15"/>
  <c r="F282" i="15"/>
  <c r="F279" i="15"/>
  <c r="F278" i="15"/>
  <c r="F277" i="15"/>
  <c r="F276" i="15"/>
  <c r="F275" i="15"/>
  <c r="F274" i="15"/>
  <c r="F273" i="15"/>
  <c r="F272" i="15"/>
  <c r="F271" i="15"/>
  <c r="F270" i="15"/>
  <c r="F269" i="15"/>
  <c r="F268" i="15"/>
  <c r="F267" i="15"/>
  <c r="F266" i="15"/>
  <c r="F265" i="15"/>
  <c r="F262" i="15"/>
  <c r="F261" i="15"/>
  <c r="F260" i="15"/>
  <c r="F259" i="15"/>
  <c r="F258" i="15"/>
  <c r="F257" i="15"/>
  <c r="F256" i="15"/>
  <c r="F253" i="15"/>
  <c r="F252" i="15"/>
  <c r="F251" i="15"/>
  <c r="F250" i="15"/>
  <c r="F249" i="15"/>
  <c r="F248" i="15"/>
  <c r="F247" i="15"/>
  <c r="F240" i="15"/>
  <c r="F236" i="15"/>
  <c r="F233" i="15"/>
  <c r="F232" i="15"/>
  <c r="F231" i="15"/>
  <c r="F230" i="15"/>
  <c r="F229" i="15"/>
  <c r="F228" i="15"/>
  <c r="F227" i="15"/>
  <c r="F226" i="15"/>
  <c r="F225" i="15"/>
  <c r="F224" i="15"/>
  <c r="F223" i="15"/>
  <c r="F222" i="15"/>
  <c r="F221" i="15"/>
  <c r="F220" i="15"/>
  <c r="F219" i="15"/>
  <c r="F216" i="15"/>
  <c r="F215" i="15"/>
  <c r="F214" i="15"/>
  <c r="F213" i="15"/>
  <c r="F212" i="15"/>
  <c r="F211" i="15"/>
  <c r="F210" i="15"/>
  <c r="F207" i="15"/>
  <c r="F206" i="15"/>
  <c r="F205" i="15"/>
  <c r="F204" i="15"/>
  <c r="F203" i="15"/>
  <c r="F202" i="15"/>
  <c r="F201" i="15"/>
  <c r="F198" i="15"/>
  <c r="F197" i="15"/>
  <c r="F196" i="15"/>
  <c r="F192" i="15"/>
  <c r="F191" i="15"/>
  <c r="F188" i="15"/>
  <c r="F187" i="15"/>
  <c r="F186" i="15"/>
  <c r="F185" i="15"/>
  <c r="F184" i="15"/>
  <c r="F183" i="15"/>
  <c r="F182" i="15"/>
  <c r="F181" i="15"/>
  <c r="F180" i="15"/>
  <c r="F179" i="15"/>
  <c r="F178" i="15"/>
  <c r="F177" i="15"/>
  <c r="F176" i="15"/>
  <c r="F175" i="15"/>
  <c r="F174" i="15"/>
  <c r="F171" i="15"/>
  <c r="F170" i="15"/>
  <c r="F169" i="15"/>
  <c r="F168" i="15"/>
  <c r="F167" i="15"/>
  <c r="F166" i="15"/>
  <c r="F165" i="15"/>
  <c r="F162" i="15"/>
  <c r="F161" i="15"/>
  <c r="F160" i="15"/>
  <c r="F159" i="15"/>
  <c r="F158" i="15"/>
  <c r="F157" i="15"/>
  <c r="F156" i="15"/>
  <c r="F153" i="15"/>
  <c r="F152" i="15"/>
  <c r="F151" i="15"/>
  <c r="F147" i="15"/>
  <c r="F144" i="15"/>
  <c r="F143" i="15"/>
  <c r="F142" i="15"/>
  <c r="F141" i="15"/>
  <c r="F140" i="15"/>
  <c r="F139" i="15"/>
  <c r="F138" i="15"/>
  <c r="F137" i="15"/>
  <c r="F136" i="15"/>
  <c r="F135" i="15"/>
  <c r="F134" i="15"/>
  <c r="F133" i="15"/>
  <c r="F132" i="15"/>
  <c r="F131" i="15"/>
  <c r="F130" i="15"/>
  <c r="F127" i="15"/>
  <c r="F126" i="15"/>
  <c r="F125" i="15"/>
  <c r="F124" i="15"/>
  <c r="F123" i="15"/>
  <c r="F122" i="15"/>
  <c r="F121" i="15"/>
  <c r="F118" i="15"/>
  <c r="F117" i="15"/>
  <c r="F116" i="15"/>
  <c r="F115" i="15"/>
  <c r="F114" i="15"/>
  <c r="F113" i="15"/>
  <c r="F112" i="15"/>
  <c r="F107" i="15"/>
  <c r="F103" i="15"/>
  <c r="F100" i="15"/>
  <c r="F99" i="15"/>
  <c r="F98" i="15"/>
  <c r="F97" i="15"/>
  <c r="F96" i="15"/>
  <c r="F95" i="15"/>
  <c r="F94" i="15"/>
  <c r="F93" i="15"/>
  <c r="F92" i="15"/>
  <c r="F91" i="15"/>
  <c r="F90" i="15"/>
  <c r="F89" i="15"/>
  <c r="F88" i="15"/>
  <c r="F87" i="15"/>
  <c r="F86" i="15"/>
  <c r="F83" i="15"/>
  <c r="F82" i="15"/>
  <c r="F81" i="15"/>
  <c r="F80" i="15"/>
  <c r="F79" i="15"/>
  <c r="F78" i="15"/>
  <c r="F77" i="15"/>
  <c r="F74" i="15"/>
  <c r="F73" i="15"/>
  <c r="F72" i="15"/>
  <c r="F71" i="15"/>
  <c r="F70" i="15"/>
  <c r="F69" i="15"/>
  <c r="F68" i="15"/>
  <c r="F57" i="15"/>
  <c r="F53" i="15"/>
  <c r="F52" i="15"/>
  <c r="F49" i="15"/>
  <c r="F48" i="15"/>
  <c r="F47" i="15"/>
  <c r="F46" i="15"/>
  <c r="F45" i="15"/>
  <c r="F44" i="15"/>
  <c r="F43" i="15"/>
  <c r="F42" i="15"/>
  <c r="F41" i="15"/>
  <c r="F40" i="15"/>
  <c r="F39" i="15"/>
  <c r="F38" i="15"/>
  <c r="F37" i="15"/>
  <c r="F36" i="15"/>
  <c r="F35" i="15"/>
  <c r="F32" i="15"/>
  <c r="F31" i="15"/>
  <c r="F30" i="15"/>
  <c r="F29" i="15"/>
  <c r="F28" i="15"/>
  <c r="F27" i="15"/>
  <c r="F26" i="15"/>
  <c r="F24" i="15"/>
  <c r="F23" i="15"/>
  <c r="F22" i="15"/>
  <c r="F21" i="15"/>
  <c r="F20" i="15"/>
  <c r="F19" i="15"/>
  <c r="F18" i="15"/>
  <c r="F17" i="15"/>
  <c r="F5" i="15"/>
  <c r="K288" i="13"/>
  <c r="L288" i="13"/>
  <c r="K289" i="13"/>
  <c r="L289" i="13"/>
  <c r="J344" i="14"/>
  <c r="K344" i="14"/>
  <c r="L344" i="14"/>
  <c r="J346" i="14"/>
  <c r="K346" i="14"/>
  <c r="L346" i="14"/>
  <c r="J347" i="14"/>
  <c r="K347" i="14"/>
  <c r="L347" i="14"/>
  <c r="J348" i="14"/>
  <c r="K348" i="14"/>
  <c r="L348" i="14"/>
  <c r="J349" i="14"/>
  <c r="K349" i="14"/>
  <c r="L349" i="14"/>
  <c r="J350" i="14"/>
  <c r="K350" i="14"/>
  <c r="L350" i="14"/>
  <c r="J351" i="14"/>
  <c r="K351" i="14"/>
  <c r="L351" i="14"/>
  <c r="J352" i="14"/>
  <c r="K352" i="14"/>
  <c r="L352" i="14"/>
  <c r="J288" i="14"/>
  <c r="K288" i="14"/>
  <c r="L288" i="14"/>
  <c r="M288" i="14"/>
  <c r="N288" i="14"/>
  <c r="O288" i="14"/>
  <c r="P288" i="14"/>
  <c r="J289" i="14"/>
  <c r="K289" i="14"/>
  <c r="L289" i="14"/>
  <c r="M289" i="14"/>
  <c r="N289" i="14"/>
  <c r="O289" i="14"/>
  <c r="P289" i="14"/>
  <c r="L345" i="13"/>
  <c r="P6" i="14"/>
  <c r="P352" i="14"/>
  <c r="O352" i="14"/>
  <c r="N352" i="14"/>
  <c r="M352" i="14"/>
  <c r="I352" i="14"/>
  <c r="H352" i="14"/>
  <c r="G352" i="14"/>
  <c r="E352" i="14"/>
  <c r="D352" i="14"/>
  <c r="C352" i="14"/>
  <c r="B352" i="14"/>
  <c r="P351" i="14"/>
  <c r="O351" i="14"/>
  <c r="N351" i="14"/>
  <c r="M351" i="14"/>
  <c r="I351" i="14"/>
  <c r="H351" i="14"/>
  <c r="G351" i="14"/>
  <c r="E351" i="14"/>
  <c r="D351" i="14"/>
  <c r="C351" i="14"/>
  <c r="B351" i="14"/>
  <c r="P350" i="14"/>
  <c r="O350" i="14"/>
  <c r="N350" i="14"/>
  <c r="M350" i="14"/>
  <c r="I350" i="14"/>
  <c r="H350" i="14"/>
  <c r="G350" i="14"/>
  <c r="E350" i="14"/>
  <c r="D350" i="14"/>
  <c r="C350" i="14"/>
  <c r="B350" i="14"/>
  <c r="P349" i="14"/>
  <c r="O349" i="14"/>
  <c r="N349" i="14"/>
  <c r="M349" i="14"/>
  <c r="I349" i="14"/>
  <c r="H349" i="14"/>
  <c r="G349" i="14"/>
  <c r="E349" i="14"/>
  <c r="D349" i="14"/>
  <c r="C349" i="14"/>
  <c r="B349" i="14"/>
  <c r="P348" i="14"/>
  <c r="O348" i="14"/>
  <c r="N348" i="14"/>
  <c r="M348" i="14"/>
  <c r="I348" i="14"/>
  <c r="H348" i="14"/>
  <c r="G348" i="14"/>
  <c r="E348" i="14"/>
  <c r="D348" i="14"/>
  <c r="C348" i="14"/>
  <c r="B348" i="14"/>
  <c r="P347" i="14"/>
  <c r="O347" i="14"/>
  <c r="N347" i="14"/>
  <c r="M347" i="14"/>
  <c r="I347" i="14"/>
  <c r="H347" i="14"/>
  <c r="G347" i="14"/>
  <c r="E347" i="14"/>
  <c r="D347" i="14"/>
  <c r="C347" i="14"/>
  <c r="B347" i="14"/>
  <c r="P346" i="14"/>
  <c r="O346" i="14"/>
  <c r="N346" i="14"/>
  <c r="M346" i="14"/>
  <c r="I346" i="14"/>
  <c r="H346" i="14"/>
  <c r="G346" i="14"/>
  <c r="E346" i="14"/>
  <c r="D346" i="14"/>
  <c r="C346" i="14"/>
  <c r="B346" i="14"/>
  <c r="P344" i="14"/>
  <c r="O344" i="14"/>
  <c r="N344" i="14"/>
  <c r="M344" i="14"/>
  <c r="I344" i="14"/>
  <c r="H344" i="14"/>
  <c r="G344" i="14"/>
  <c r="E344" i="14"/>
  <c r="D344" i="14"/>
  <c r="C344" i="14"/>
  <c r="B344" i="14"/>
  <c r="F340" i="14"/>
  <c r="F339" i="14"/>
  <c r="F338" i="14"/>
  <c r="F337" i="14"/>
  <c r="F333" i="14"/>
  <c r="F332" i="14"/>
  <c r="F329" i="14"/>
  <c r="F328" i="14"/>
  <c r="F327" i="14"/>
  <c r="F315" i="14"/>
  <c r="F312" i="14"/>
  <c r="F311" i="14"/>
  <c r="F297" i="14"/>
  <c r="F293" i="14"/>
  <c r="F292" i="14"/>
  <c r="F291" i="14"/>
  <c r="F290" i="14"/>
  <c r="I289" i="14"/>
  <c r="H289" i="14"/>
  <c r="G289" i="14"/>
  <c r="E289" i="14"/>
  <c r="D289" i="14"/>
  <c r="C289" i="14"/>
  <c r="B289" i="14"/>
  <c r="I288" i="14"/>
  <c r="H288" i="14"/>
  <c r="G288" i="14"/>
  <c r="E288" i="14"/>
  <c r="D288" i="14"/>
  <c r="C288" i="14"/>
  <c r="B288" i="14"/>
  <c r="F286" i="14"/>
  <c r="F282" i="14"/>
  <c r="F279" i="14"/>
  <c r="F278" i="14"/>
  <c r="F277" i="14"/>
  <c r="F276" i="14"/>
  <c r="F275" i="14"/>
  <c r="F274" i="14"/>
  <c r="F273" i="14"/>
  <c r="F272" i="14"/>
  <c r="F271" i="14"/>
  <c r="F270" i="14"/>
  <c r="F269" i="14"/>
  <c r="F268" i="14"/>
  <c r="F267" i="14"/>
  <c r="F266" i="14"/>
  <c r="F265" i="14"/>
  <c r="F262" i="14"/>
  <c r="F261" i="14"/>
  <c r="F260" i="14"/>
  <c r="F259" i="14"/>
  <c r="F258" i="14"/>
  <c r="F257" i="14"/>
  <c r="F253" i="14"/>
  <c r="F252" i="14"/>
  <c r="F251" i="14"/>
  <c r="F250" i="14"/>
  <c r="F249" i="14"/>
  <c r="F248" i="14"/>
  <c r="F247" i="14"/>
  <c r="F240" i="14"/>
  <c r="F236" i="14"/>
  <c r="F233" i="14"/>
  <c r="F232" i="14"/>
  <c r="F231" i="14"/>
  <c r="F230" i="14"/>
  <c r="F229" i="14"/>
  <c r="F228" i="14"/>
  <c r="F227" i="14"/>
  <c r="F226" i="14"/>
  <c r="F225" i="14"/>
  <c r="F224" i="14"/>
  <c r="F223" i="14"/>
  <c r="F222" i="14"/>
  <c r="F221" i="14"/>
  <c r="F220" i="14"/>
  <c r="F219" i="14"/>
  <c r="F216" i="14"/>
  <c r="F215" i="14"/>
  <c r="F214" i="14"/>
  <c r="F213" i="14"/>
  <c r="F212" i="14"/>
  <c r="F211" i="14"/>
  <c r="F210" i="14"/>
  <c r="F207" i="14"/>
  <c r="F206" i="14"/>
  <c r="F205" i="14"/>
  <c r="F204" i="14"/>
  <c r="F203" i="14"/>
  <c r="F202" i="14"/>
  <c r="F201" i="14"/>
  <c r="F198" i="14"/>
  <c r="F197" i="14"/>
  <c r="F196" i="14"/>
  <c r="F192" i="14"/>
  <c r="F191" i="14"/>
  <c r="F188" i="14"/>
  <c r="F187" i="14"/>
  <c r="F186" i="14"/>
  <c r="F185" i="14"/>
  <c r="F184" i="14"/>
  <c r="F183" i="14"/>
  <c r="F182" i="14"/>
  <c r="F181" i="14"/>
  <c r="F180" i="14"/>
  <c r="F179" i="14"/>
  <c r="F178" i="14"/>
  <c r="F177" i="14"/>
  <c r="F176" i="14"/>
  <c r="F175" i="14"/>
  <c r="F174" i="14"/>
  <c r="F171" i="14"/>
  <c r="F170" i="14"/>
  <c r="F169" i="14"/>
  <c r="F168" i="14"/>
  <c r="F167" i="14"/>
  <c r="F166" i="14"/>
  <c r="F165" i="14"/>
  <c r="F162" i="14"/>
  <c r="F161" i="14"/>
  <c r="F160" i="14"/>
  <c r="F159" i="14"/>
  <c r="F158" i="14"/>
  <c r="F157" i="14"/>
  <c r="F156" i="14"/>
  <c r="F153" i="14"/>
  <c r="F152" i="14"/>
  <c r="F151" i="14"/>
  <c r="F147" i="14"/>
  <c r="F144" i="14"/>
  <c r="F143" i="14"/>
  <c r="F142" i="14"/>
  <c r="F141" i="14"/>
  <c r="F140" i="14"/>
  <c r="F139" i="14"/>
  <c r="F138" i="14"/>
  <c r="F137" i="14"/>
  <c r="F136" i="14"/>
  <c r="F135" i="14"/>
  <c r="F134" i="14"/>
  <c r="F133" i="14"/>
  <c r="F132" i="14"/>
  <c r="F131" i="14"/>
  <c r="F130" i="14"/>
  <c r="F127" i="14"/>
  <c r="F126" i="14"/>
  <c r="F125" i="14"/>
  <c r="F124" i="14"/>
  <c r="F123" i="14"/>
  <c r="F122" i="14"/>
  <c r="F121" i="14"/>
  <c r="F118" i="14"/>
  <c r="F117" i="14"/>
  <c r="F116" i="14"/>
  <c r="F115" i="14"/>
  <c r="F114" i="14"/>
  <c r="F113" i="14"/>
  <c r="F112" i="14"/>
  <c r="F107" i="14"/>
  <c r="F103" i="14"/>
  <c r="F100" i="14"/>
  <c r="F99" i="14"/>
  <c r="F98" i="14"/>
  <c r="F97" i="14"/>
  <c r="F96" i="14"/>
  <c r="F95" i="14"/>
  <c r="F94" i="14"/>
  <c r="F93" i="14"/>
  <c r="F92" i="14"/>
  <c r="F91" i="14"/>
  <c r="F90" i="14"/>
  <c r="F89" i="14"/>
  <c r="F88" i="14"/>
  <c r="F87" i="14"/>
  <c r="F86" i="14"/>
  <c r="F83" i="14"/>
  <c r="F82" i="14"/>
  <c r="F81" i="14"/>
  <c r="F80" i="14"/>
  <c r="F79" i="14"/>
  <c r="F78" i="14"/>
  <c r="F77" i="14"/>
  <c r="F74" i="14"/>
  <c r="F73" i="14"/>
  <c r="F72" i="14"/>
  <c r="F71" i="14"/>
  <c r="F70" i="14"/>
  <c r="F69" i="14"/>
  <c r="F68" i="14"/>
  <c r="F57" i="14"/>
  <c r="F53" i="14"/>
  <c r="F52" i="14"/>
  <c r="F49" i="14"/>
  <c r="F48" i="14"/>
  <c r="F47" i="14"/>
  <c r="F46" i="14"/>
  <c r="F45" i="14"/>
  <c r="F44" i="14"/>
  <c r="F43" i="14"/>
  <c r="F42" i="14"/>
  <c r="F41" i="14"/>
  <c r="F40" i="14"/>
  <c r="F39" i="14"/>
  <c r="F38" i="14"/>
  <c r="F37" i="14"/>
  <c r="F36" i="14"/>
  <c r="F35" i="14"/>
  <c r="F32" i="14"/>
  <c r="F31" i="14"/>
  <c r="F30" i="14"/>
  <c r="F29" i="14"/>
  <c r="F28" i="14"/>
  <c r="F27" i="14"/>
  <c r="F26" i="14"/>
  <c r="F24" i="14"/>
  <c r="F23" i="14"/>
  <c r="F22" i="14"/>
  <c r="F21" i="14"/>
  <c r="F20" i="14"/>
  <c r="F19" i="14"/>
  <c r="F18" i="14"/>
  <c r="F17" i="14"/>
  <c r="F5" i="14"/>
  <c r="L344" i="13"/>
  <c r="L346" i="13"/>
  <c r="L347" i="13"/>
  <c r="L348" i="13"/>
  <c r="L349" i="13"/>
  <c r="L350" i="13"/>
  <c r="L351" i="13"/>
  <c r="L352" i="13"/>
  <c r="M352" i="13"/>
  <c r="K352" i="13"/>
  <c r="J352" i="13"/>
  <c r="I352" i="13"/>
  <c r="H352" i="13"/>
  <c r="G352" i="13"/>
  <c r="E352" i="13"/>
  <c r="D352" i="13"/>
  <c r="C352" i="13"/>
  <c r="B352" i="13"/>
  <c r="M351" i="13"/>
  <c r="K351" i="13"/>
  <c r="J351" i="13"/>
  <c r="I351" i="13"/>
  <c r="H351" i="13"/>
  <c r="G351" i="13"/>
  <c r="E351" i="13"/>
  <c r="D351" i="13"/>
  <c r="C351" i="13"/>
  <c r="B351" i="13"/>
  <c r="M350" i="13"/>
  <c r="K350" i="13"/>
  <c r="J350" i="13"/>
  <c r="I350" i="13"/>
  <c r="H350" i="13"/>
  <c r="G350" i="13"/>
  <c r="E350" i="13"/>
  <c r="D350" i="13"/>
  <c r="C350" i="13"/>
  <c r="B350" i="13"/>
  <c r="M349" i="13"/>
  <c r="K349" i="13"/>
  <c r="J349" i="13"/>
  <c r="I349" i="13"/>
  <c r="H349" i="13"/>
  <c r="G349" i="13"/>
  <c r="E349" i="13"/>
  <c r="D349" i="13"/>
  <c r="C349" i="13"/>
  <c r="B349" i="13"/>
  <c r="M348" i="13"/>
  <c r="K348" i="13"/>
  <c r="J348" i="13"/>
  <c r="I348" i="13"/>
  <c r="H348" i="13"/>
  <c r="G348" i="13"/>
  <c r="E348" i="13"/>
  <c r="D348" i="13"/>
  <c r="C348" i="13"/>
  <c r="B348" i="13"/>
  <c r="M347" i="13"/>
  <c r="K347" i="13"/>
  <c r="J347" i="13"/>
  <c r="I347" i="13"/>
  <c r="H347" i="13"/>
  <c r="G347" i="13"/>
  <c r="E347" i="13"/>
  <c r="D347" i="13"/>
  <c r="C347" i="13"/>
  <c r="B347" i="13"/>
  <c r="M346" i="13"/>
  <c r="K346" i="13"/>
  <c r="J346" i="13"/>
  <c r="I346" i="13"/>
  <c r="H346" i="13"/>
  <c r="G346" i="13"/>
  <c r="E346" i="13"/>
  <c r="D346" i="13"/>
  <c r="C346" i="13"/>
  <c r="B346" i="13"/>
  <c r="M344" i="13"/>
  <c r="K344" i="13"/>
  <c r="J344" i="13"/>
  <c r="I344" i="13"/>
  <c r="H344" i="13"/>
  <c r="G344" i="13"/>
  <c r="E344" i="13"/>
  <c r="D344" i="13"/>
  <c r="C344" i="13"/>
  <c r="B344" i="13"/>
  <c r="F340" i="13"/>
  <c r="F339" i="13"/>
  <c r="F338" i="13"/>
  <c r="F337" i="13"/>
  <c r="F333" i="13"/>
  <c r="F332" i="13"/>
  <c r="F329" i="13"/>
  <c r="F328" i="13"/>
  <c r="F327" i="13"/>
  <c r="F315" i="13"/>
  <c r="F312" i="13"/>
  <c r="F311" i="13"/>
  <c r="F310" i="13"/>
  <c r="F309" i="13"/>
  <c r="F297" i="13"/>
  <c r="F290" i="13"/>
  <c r="M289" i="13"/>
  <c r="I289" i="13"/>
  <c r="H289" i="13"/>
  <c r="G289" i="13"/>
  <c r="E289" i="13"/>
  <c r="D289" i="13"/>
  <c r="C289" i="13"/>
  <c r="B289" i="13"/>
  <c r="M288" i="13"/>
  <c r="I288" i="13"/>
  <c r="H288" i="13"/>
  <c r="G288" i="13"/>
  <c r="E288" i="13"/>
  <c r="D288" i="13"/>
  <c r="C288" i="13"/>
  <c r="B288" i="13"/>
  <c r="F286" i="13"/>
  <c r="F282" i="13"/>
  <c r="F279" i="13"/>
  <c r="F278" i="13"/>
  <c r="F277" i="13"/>
  <c r="F276" i="13"/>
  <c r="F275" i="13"/>
  <c r="F274" i="13"/>
  <c r="F273" i="13"/>
  <c r="F272" i="13"/>
  <c r="F271" i="13"/>
  <c r="F270" i="13"/>
  <c r="F269" i="13"/>
  <c r="F268" i="13"/>
  <c r="F267" i="13"/>
  <c r="F266" i="13"/>
  <c r="F265" i="13"/>
  <c r="F262" i="13"/>
  <c r="F261" i="13"/>
  <c r="F260" i="13"/>
  <c r="F259" i="13"/>
  <c r="F258" i="13"/>
  <c r="F257" i="13"/>
  <c r="F256" i="13"/>
  <c r="F253" i="13"/>
  <c r="F252" i="13"/>
  <c r="F251" i="13"/>
  <c r="F250" i="13"/>
  <c r="F249" i="13"/>
  <c r="F248" i="13"/>
  <c r="F247" i="13"/>
  <c r="F240" i="13"/>
  <c r="F236" i="13"/>
  <c r="F233" i="13"/>
  <c r="F232" i="13"/>
  <c r="F231" i="13"/>
  <c r="F230" i="13"/>
  <c r="F229" i="13"/>
  <c r="F228" i="13"/>
  <c r="F227" i="13"/>
  <c r="F226" i="13"/>
  <c r="F225" i="13"/>
  <c r="F224" i="13"/>
  <c r="F223" i="13"/>
  <c r="F222" i="13"/>
  <c r="F221" i="13"/>
  <c r="F220" i="13"/>
  <c r="F219" i="13"/>
  <c r="F216" i="13"/>
  <c r="F215" i="13"/>
  <c r="F214" i="13"/>
  <c r="F213" i="13"/>
  <c r="F212" i="13"/>
  <c r="F211" i="13"/>
  <c r="F210" i="13"/>
  <c r="F207" i="13"/>
  <c r="F206" i="13"/>
  <c r="F205" i="13"/>
  <c r="F204" i="13"/>
  <c r="F203" i="13"/>
  <c r="F202" i="13"/>
  <c r="F201" i="13"/>
  <c r="F198" i="13"/>
  <c r="F197" i="13"/>
  <c r="F196" i="13"/>
  <c r="F192" i="13"/>
  <c r="F191" i="13"/>
  <c r="F188" i="13"/>
  <c r="F187" i="13"/>
  <c r="F186" i="13"/>
  <c r="F185" i="13"/>
  <c r="F184" i="13"/>
  <c r="F183" i="13"/>
  <c r="F182" i="13"/>
  <c r="F181" i="13"/>
  <c r="F180" i="13"/>
  <c r="F179" i="13"/>
  <c r="F178" i="13"/>
  <c r="F177" i="13"/>
  <c r="F176" i="13"/>
  <c r="F175" i="13"/>
  <c r="F174" i="13"/>
  <c r="F171" i="13"/>
  <c r="F170" i="13"/>
  <c r="F169" i="13"/>
  <c r="F168" i="13"/>
  <c r="F167" i="13"/>
  <c r="F166" i="13"/>
  <c r="F165" i="13"/>
  <c r="F162" i="13"/>
  <c r="F161" i="13"/>
  <c r="F160" i="13"/>
  <c r="F159" i="13"/>
  <c r="F158" i="13"/>
  <c r="F157" i="13"/>
  <c r="F156" i="13"/>
  <c r="F153" i="13"/>
  <c r="F152" i="13"/>
  <c r="F151" i="13"/>
  <c r="F147" i="13"/>
  <c r="F144" i="13"/>
  <c r="F143" i="13"/>
  <c r="F142" i="13"/>
  <c r="F141" i="13"/>
  <c r="F140" i="13"/>
  <c r="F139" i="13"/>
  <c r="F138" i="13"/>
  <c r="F137" i="13"/>
  <c r="F136" i="13"/>
  <c r="F135" i="13"/>
  <c r="F134" i="13"/>
  <c r="F133" i="13"/>
  <c r="F132" i="13"/>
  <c r="F131" i="13"/>
  <c r="F130" i="13"/>
  <c r="F127" i="13"/>
  <c r="F126" i="13"/>
  <c r="F125" i="13"/>
  <c r="F124" i="13"/>
  <c r="F123" i="13"/>
  <c r="F122" i="13"/>
  <c r="F121" i="13"/>
  <c r="F118" i="13"/>
  <c r="F117" i="13"/>
  <c r="F116" i="13"/>
  <c r="F115" i="13"/>
  <c r="F114" i="13"/>
  <c r="F113" i="13"/>
  <c r="F112" i="13"/>
  <c r="F107" i="13"/>
  <c r="F103" i="13"/>
  <c r="F100" i="13"/>
  <c r="F99" i="13"/>
  <c r="F98" i="13"/>
  <c r="F97" i="13"/>
  <c r="F96" i="13"/>
  <c r="F95" i="13"/>
  <c r="F94" i="13"/>
  <c r="F93" i="13"/>
  <c r="F92" i="13"/>
  <c r="F91" i="13"/>
  <c r="F90" i="13"/>
  <c r="F89" i="13"/>
  <c r="F88" i="13"/>
  <c r="F87" i="13"/>
  <c r="F86" i="13"/>
  <c r="F83" i="13"/>
  <c r="F82" i="13"/>
  <c r="F81" i="13"/>
  <c r="F80" i="13"/>
  <c r="F79" i="13"/>
  <c r="F78" i="13"/>
  <c r="F77" i="13"/>
  <c r="F74" i="13"/>
  <c r="F73" i="13"/>
  <c r="F72" i="13"/>
  <c r="F71" i="13"/>
  <c r="F70" i="13"/>
  <c r="F69" i="13"/>
  <c r="F68" i="13"/>
  <c r="F57" i="13"/>
  <c r="F53" i="13"/>
  <c r="F52" i="13"/>
  <c r="F49" i="13"/>
  <c r="F48" i="13"/>
  <c r="F47" i="13"/>
  <c r="F46" i="13"/>
  <c r="F45" i="13"/>
  <c r="F44" i="13"/>
  <c r="F43" i="13"/>
  <c r="F42" i="13"/>
  <c r="F41" i="13"/>
  <c r="F40" i="13"/>
  <c r="F39" i="13"/>
  <c r="F38" i="13"/>
  <c r="F37" i="13"/>
  <c r="F36" i="13"/>
  <c r="F35" i="13"/>
  <c r="F32" i="13"/>
  <c r="F31" i="13"/>
  <c r="F30" i="13"/>
  <c r="F29" i="13"/>
  <c r="F28" i="13"/>
  <c r="F27" i="13"/>
  <c r="F26" i="13"/>
  <c r="F24" i="13"/>
  <c r="F23" i="13"/>
  <c r="F22" i="13"/>
  <c r="F21" i="13"/>
  <c r="F20" i="13"/>
  <c r="F19" i="13"/>
  <c r="F18" i="13"/>
  <c r="F17" i="13"/>
  <c r="F5" i="13"/>
  <c r="K344" i="12"/>
  <c r="K345" i="12"/>
  <c r="K346" i="12"/>
  <c r="K347" i="12"/>
  <c r="K348" i="12"/>
  <c r="K349" i="12"/>
  <c r="K350" i="12"/>
  <c r="K351" i="12"/>
  <c r="K352" i="12"/>
  <c r="L352" i="12"/>
  <c r="J352" i="12"/>
  <c r="I352" i="12"/>
  <c r="H352" i="12"/>
  <c r="G352" i="12"/>
  <c r="E352" i="12"/>
  <c r="D352" i="12"/>
  <c r="C352" i="12"/>
  <c r="B352" i="12"/>
  <c r="L351" i="12"/>
  <c r="J351" i="12"/>
  <c r="I351" i="12"/>
  <c r="H351" i="12"/>
  <c r="G351" i="12"/>
  <c r="E351" i="12"/>
  <c r="D351" i="12"/>
  <c r="C351" i="12"/>
  <c r="B351" i="12"/>
  <c r="L350" i="12"/>
  <c r="J350" i="12"/>
  <c r="I350" i="12"/>
  <c r="H350" i="12"/>
  <c r="G350" i="12"/>
  <c r="E350" i="12"/>
  <c r="D350" i="12"/>
  <c r="C350" i="12"/>
  <c r="B350" i="12"/>
  <c r="L349" i="12"/>
  <c r="J349" i="12"/>
  <c r="I349" i="12"/>
  <c r="H349" i="12"/>
  <c r="G349" i="12"/>
  <c r="E349" i="12"/>
  <c r="D349" i="12"/>
  <c r="C349" i="12"/>
  <c r="B349" i="12"/>
  <c r="L348" i="12"/>
  <c r="J348" i="12"/>
  <c r="I348" i="12"/>
  <c r="H348" i="12"/>
  <c r="G348" i="12"/>
  <c r="E348" i="12"/>
  <c r="D348" i="12"/>
  <c r="C348" i="12"/>
  <c r="B348" i="12"/>
  <c r="L347" i="12"/>
  <c r="J347" i="12"/>
  <c r="I347" i="12"/>
  <c r="H347" i="12"/>
  <c r="G347" i="12"/>
  <c r="E347" i="12"/>
  <c r="D347" i="12"/>
  <c r="C347" i="12"/>
  <c r="B347" i="12"/>
  <c r="L346" i="12"/>
  <c r="J346" i="12"/>
  <c r="I346" i="12"/>
  <c r="H346" i="12"/>
  <c r="G346" i="12"/>
  <c r="E346" i="12"/>
  <c r="D346" i="12"/>
  <c r="C346" i="12"/>
  <c r="B346" i="12"/>
  <c r="L344" i="12"/>
  <c r="J344" i="12"/>
  <c r="I344" i="12"/>
  <c r="H344" i="12"/>
  <c r="G344" i="12"/>
  <c r="E344" i="12"/>
  <c r="D344" i="12"/>
  <c r="C344" i="12"/>
  <c r="B344" i="12"/>
  <c r="F340" i="12"/>
  <c r="F339" i="12"/>
  <c r="F338" i="12"/>
  <c r="F337" i="12"/>
  <c r="F333" i="12"/>
  <c r="F332" i="12"/>
  <c r="F329" i="12"/>
  <c r="F315" i="12"/>
  <c r="F312" i="12"/>
  <c r="F311" i="12"/>
  <c r="F297" i="12"/>
  <c r="F293" i="12"/>
  <c r="F292" i="12"/>
  <c r="F291" i="12"/>
  <c r="F290" i="12"/>
  <c r="G289" i="12"/>
  <c r="E289" i="12"/>
  <c r="D289" i="12"/>
  <c r="C289" i="12"/>
  <c r="B289" i="12"/>
  <c r="G288" i="12"/>
  <c r="E288" i="12"/>
  <c r="D288" i="12"/>
  <c r="C288" i="12"/>
  <c r="B288" i="12"/>
  <c r="F286" i="12"/>
  <c r="F282" i="12"/>
  <c r="F279" i="12"/>
  <c r="F278" i="12"/>
  <c r="F277" i="12"/>
  <c r="F276" i="12"/>
  <c r="F275" i="12"/>
  <c r="F274" i="12"/>
  <c r="F273" i="12"/>
  <c r="F272" i="12"/>
  <c r="F271" i="12"/>
  <c r="F270" i="12"/>
  <c r="F269" i="12"/>
  <c r="F268" i="12"/>
  <c r="F267" i="12"/>
  <c r="F266" i="12"/>
  <c r="F265" i="12"/>
  <c r="F262" i="12"/>
  <c r="F261" i="12"/>
  <c r="F260" i="12"/>
  <c r="F259" i="12"/>
  <c r="F258" i="12"/>
  <c r="F257" i="12"/>
  <c r="F256" i="12"/>
  <c r="F253" i="12"/>
  <c r="F252" i="12"/>
  <c r="F251" i="12"/>
  <c r="F250" i="12"/>
  <c r="F249" i="12"/>
  <c r="F248" i="12"/>
  <c r="F247" i="12"/>
  <c r="G241" i="12"/>
  <c r="E241" i="12"/>
  <c r="D241" i="12"/>
  <c r="C241" i="12"/>
  <c r="B241" i="12"/>
  <c r="F240" i="12"/>
  <c r="F236" i="12"/>
  <c r="F233" i="12"/>
  <c r="F232" i="12"/>
  <c r="F231" i="12"/>
  <c r="F230" i="12"/>
  <c r="F229" i="12"/>
  <c r="F228" i="12"/>
  <c r="F227" i="12"/>
  <c r="F226" i="12"/>
  <c r="F225" i="12"/>
  <c r="F224" i="12"/>
  <c r="F223" i="12"/>
  <c r="F222" i="12"/>
  <c r="F221" i="12"/>
  <c r="F220" i="12"/>
  <c r="F219" i="12"/>
  <c r="F216" i="12"/>
  <c r="F215" i="12"/>
  <c r="F214" i="12"/>
  <c r="F213" i="12"/>
  <c r="F212" i="12"/>
  <c r="F211" i="12"/>
  <c r="F210" i="12"/>
  <c r="F207" i="12"/>
  <c r="F206" i="12"/>
  <c r="F205" i="12"/>
  <c r="F204" i="12"/>
  <c r="F203" i="12"/>
  <c r="F202" i="12"/>
  <c r="F201" i="12"/>
  <c r="F198" i="12"/>
  <c r="F197" i="12"/>
  <c r="F196" i="12"/>
  <c r="F192" i="12"/>
  <c r="F191" i="12"/>
  <c r="F188" i="12"/>
  <c r="F187" i="12"/>
  <c r="F186" i="12"/>
  <c r="F185" i="12"/>
  <c r="F184" i="12"/>
  <c r="F183" i="12"/>
  <c r="F182" i="12"/>
  <c r="F181" i="12"/>
  <c r="F180" i="12"/>
  <c r="F179" i="12"/>
  <c r="F178" i="12"/>
  <c r="F177" i="12"/>
  <c r="F176" i="12"/>
  <c r="F175" i="12"/>
  <c r="F174" i="12"/>
  <c r="F171" i="12"/>
  <c r="F170" i="12"/>
  <c r="F169" i="12"/>
  <c r="F168" i="12"/>
  <c r="F167" i="12"/>
  <c r="F166" i="12"/>
  <c r="F165" i="12"/>
  <c r="F162" i="12"/>
  <c r="F161" i="12"/>
  <c r="F160" i="12"/>
  <c r="F159" i="12"/>
  <c r="F158" i="12"/>
  <c r="F157" i="12"/>
  <c r="F156" i="12"/>
  <c r="F153" i="12"/>
  <c r="F152" i="12"/>
  <c r="F151" i="12"/>
  <c r="F147" i="12"/>
  <c r="F144" i="12"/>
  <c r="F143" i="12"/>
  <c r="F142" i="12"/>
  <c r="F141" i="12"/>
  <c r="F140" i="12"/>
  <c r="F139" i="12"/>
  <c r="F138" i="12"/>
  <c r="F137" i="12"/>
  <c r="F136" i="12"/>
  <c r="F135" i="12"/>
  <c r="F134" i="12"/>
  <c r="F133" i="12"/>
  <c r="F132" i="12"/>
  <c r="F131" i="12"/>
  <c r="F130" i="12"/>
  <c r="F127" i="12"/>
  <c r="F126" i="12"/>
  <c r="F125" i="12"/>
  <c r="F124" i="12"/>
  <c r="F123" i="12"/>
  <c r="F122" i="12"/>
  <c r="F121" i="12"/>
  <c r="F118" i="12"/>
  <c r="F117" i="12"/>
  <c r="F116" i="12"/>
  <c r="F115" i="12"/>
  <c r="F114" i="12"/>
  <c r="F113" i="12"/>
  <c r="F112" i="12"/>
  <c r="F107" i="12"/>
  <c r="F103" i="12"/>
  <c r="F100" i="12"/>
  <c r="F99" i="12"/>
  <c r="F98" i="12"/>
  <c r="F97" i="12"/>
  <c r="F96" i="12"/>
  <c r="F95" i="12"/>
  <c r="F94" i="12"/>
  <c r="F93" i="12"/>
  <c r="F92" i="12"/>
  <c r="F91" i="12"/>
  <c r="F90" i="12"/>
  <c r="F89" i="12"/>
  <c r="F88" i="12"/>
  <c r="F87" i="12"/>
  <c r="F86" i="12"/>
  <c r="F83" i="12"/>
  <c r="F82" i="12"/>
  <c r="F81" i="12"/>
  <c r="F80" i="12"/>
  <c r="F79" i="12"/>
  <c r="F78" i="12"/>
  <c r="F77" i="12"/>
  <c r="F74" i="12"/>
  <c r="F73" i="12"/>
  <c r="F72" i="12"/>
  <c r="F71" i="12"/>
  <c r="F70" i="12"/>
  <c r="F69" i="12"/>
  <c r="F68" i="12"/>
  <c r="F57" i="12"/>
  <c r="F53" i="12"/>
  <c r="F52" i="12"/>
  <c r="F49" i="12"/>
  <c r="F48" i="12"/>
  <c r="F47" i="12"/>
  <c r="F46" i="12"/>
  <c r="F45" i="12"/>
  <c r="F44" i="12"/>
  <c r="F43" i="12"/>
  <c r="F42" i="12"/>
  <c r="F41" i="12"/>
  <c r="F40" i="12"/>
  <c r="F39" i="12"/>
  <c r="F38" i="12"/>
  <c r="F37" i="12"/>
  <c r="F36" i="12"/>
  <c r="F35" i="12"/>
  <c r="F32" i="12"/>
  <c r="F31" i="12"/>
  <c r="F30" i="12"/>
  <c r="F29" i="12"/>
  <c r="F28" i="12"/>
  <c r="F27" i="12"/>
  <c r="F26" i="12"/>
  <c r="F24" i="12"/>
  <c r="F23" i="12"/>
  <c r="F22" i="12"/>
  <c r="F21" i="12"/>
  <c r="F20" i="12"/>
  <c r="F19" i="12"/>
  <c r="F18" i="12"/>
  <c r="F17" i="12"/>
  <c r="I345" i="12"/>
  <c r="F5" i="12"/>
  <c r="K352" i="11"/>
  <c r="J352" i="11"/>
  <c r="I352" i="11"/>
  <c r="H352" i="11"/>
  <c r="G352" i="11"/>
  <c r="E352" i="11"/>
  <c r="D352" i="11"/>
  <c r="C352" i="11"/>
  <c r="B352" i="11"/>
  <c r="K351" i="11"/>
  <c r="J351" i="11"/>
  <c r="I351" i="11"/>
  <c r="H351" i="11"/>
  <c r="G351" i="11"/>
  <c r="E351" i="11"/>
  <c r="D351" i="11"/>
  <c r="C351" i="11"/>
  <c r="B351" i="11"/>
  <c r="K350" i="11"/>
  <c r="J350" i="11"/>
  <c r="I350" i="11"/>
  <c r="H350" i="11"/>
  <c r="G350" i="11"/>
  <c r="E350" i="11"/>
  <c r="D350" i="11"/>
  <c r="C350" i="11"/>
  <c r="B350" i="11"/>
  <c r="K349" i="11"/>
  <c r="J349" i="11"/>
  <c r="I349" i="11"/>
  <c r="H349" i="11"/>
  <c r="G349" i="11"/>
  <c r="E349" i="11"/>
  <c r="D349" i="11"/>
  <c r="C349" i="11"/>
  <c r="B349" i="11"/>
  <c r="K348" i="11"/>
  <c r="J348" i="11"/>
  <c r="I348" i="11"/>
  <c r="H348" i="11"/>
  <c r="G348" i="11"/>
  <c r="E348" i="11"/>
  <c r="D348" i="11"/>
  <c r="C348" i="11"/>
  <c r="B348" i="11"/>
  <c r="K347" i="11"/>
  <c r="J347" i="11"/>
  <c r="I347" i="11"/>
  <c r="H347" i="11"/>
  <c r="G347" i="11"/>
  <c r="E347" i="11"/>
  <c r="D347" i="11"/>
  <c r="C347" i="11"/>
  <c r="B347" i="11"/>
  <c r="K346" i="11"/>
  <c r="J346" i="11"/>
  <c r="I346" i="11"/>
  <c r="H346" i="11"/>
  <c r="G346" i="11"/>
  <c r="E346" i="11"/>
  <c r="D346" i="11"/>
  <c r="C346" i="11"/>
  <c r="B346" i="11"/>
  <c r="K344" i="11"/>
  <c r="J344" i="11"/>
  <c r="I344" i="11"/>
  <c r="H344" i="11"/>
  <c r="G344" i="11"/>
  <c r="E344" i="11"/>
  <c r="D344" i="11"/>
  <c r="C344" i="11"/>
  <c r="B344" i="11"/>
  <c r="F340" i="11"/>
  <c r="F339" i="11"/>
  <c r="F338" i="11"/>
  <c r="F337" i="11"/>
  <c r="F333" i="11"/>
  <c r="F332" i="11"/>
  <c r="F329" i="11"/>
  <c r="F328" i="11"/>
  <c r="F327" i="11"/>
  <c r="F315" i="11"/>
  <c r="F312" i="11"/>
  <c r="F311" i="11"/>
  <c r="F297" i="11"/>
  <c r="F293" i="11"/>
  <c r="F292" i="11"/>
  <c r="F291" i="11"/>
  <c r="F290" i="11"/>
  <c r="K289" i="11"/>
  <c r="J289" i="11"/>
  <c r="I289" i="11"/>
  <c r="H289" i="11"/>
  <c r="E289" i="11"/>
  <c r="D289" i="11"/>
  <c r="C289" i="11"/>
  <c r="B289" i="11"/>
  <c r="K288" i="11"/>
  <c r="J288" i="11"/>
  <c r="I288" i="11"/>
  <c r="H288" i="11"/>
  <c r="G288" i="11"/>
  <c r="E288" i="11"/>
  <c r="D288" i="11"/>
  <c r="C288" i="11"/>
  <c r="B288" i="11"/>
  <c r="F286" i="11"/>
  <c r="F282" i="11"/>
  <c r="F279" i="11"/>
  <c r="F278" i="11"/>
  <c r="F277" i="11"/>
  <c r="F276" i="11"/>
  <c r="F275" i="11"/>
  <c r="F274" i="11"/>
  <c r="F273" i="11"/>
  <c r="F272" i="11"/>
  <c r="F271" i="11"/>
  <c r="F270" i="11"/>
  <c r="F269" i="11"/>
  <c r="F268" i="11"/>
  <c r="F267" i="11"/>
  <c r="F266" i="11"/>
  <c r="F265" i="11"/>
  <c r="F262" i="11"/>
  <c r="F261" i="11"/>
  <c r="F260" i="11"/>
  <c r="F259" i="11"/>
  <c r="F258" i="11"/>
  <c r="F257" i="11"/>
  <c r="F256" i="11"/>
  <c r="F253" i="11"/>
  <c r="F252" i="11"/>
  <c r="F251" i="11"/>
  <c r="F250" i="11"/>
  <c r="F249" i="11"/>
  <c r="F248" i="11"/>
  <c r="F247" i="11"/>
  <c r="F240" i="11"/>
  <c r="F236" i="11"/>
  <c r="F233" i="11"/>
  <c r="F232" i="11"/>
  <c r="F231" i="11"/>
  <c r="F230" i="11"/>
  <c r="F229" i="11"/>
  <c r="F228" i="11"/>
  <c r="F227" i="11"/>
  <c r="F226" i="11"/>
  <c r="F225" i="11"/>
  <c r="F224" i="11"/>
  <c r="F223" i="11"/>
  <c r="F222" i="11"/>
  <c r="F221" i="11"/>
  <c r="F220" i="11"/>
  <c r="F219" i="11"/>
  <c r="F216" i="11"/>
  <c r="F215" i="11"/>
  <c r="F214" i="11"/>
  <c r="F213" i="11"/>
  <c r="F212" i="11"/>
  <c r="F211" i="11"/>
  <c r="F210" i="11"/>
  <c r="F207" i="11"/>
  <c r="F206" i="11"/>
  <c r="F205" i="11"/>
  <c r="F204" i="11"/>
  <c r="F203" i="11"/>
  <c r="F202" i="11"/>
  <c r="F201" i="11"/>
  <c r="F198" i="11"/>
  <c r="F197" i="11"/>
  <c r="F196" i="11"/>
  <c r="F192" i="11"/>
  <c r="F191" i="11"/>
  <c r="F188" i="11"/>
  <c r="F187" i="11"/>
  <c r="F186" i="11"/>
  <c r="F185" i="11"/>
  <c r="F184" i="11"/>
  <c r="F183" i="11"/>
  <c r="F182" i="11"/>
  <c r="F181" i="11"/>
  <c r="F180" i="11"/>
  <c r="F179" i="11"/>
  <c r="F178" i="11"/>
  <c r="F177" i="11"/>
  <c r="F176" i="11"/>
  <c r="F175" i="11"/>
  <c r="F174" i="11"/>
  <c r="F171" i="11"/>
  <c r="F170" i="11"/>
  <c r="F169" i="11"/>
  <c r="F168" i="11"/>
  <c r="F167" i="11"/>
  <c r="F166" i="11"/>
  <c r="F165" i="11"/>
  <c r="F162" i="11"/>
  <c r="F161" i="11"/>
  <c r="F160" i="11"/>
  <c r="F159" i="11"/>
  <c r="F158" i="11"/>
  <c r="F157" i="11"/>
  <c r="F156" i="11"/>
  <c r="F153" i="11"/>
  <c r="F152" i="11"/>
  <c r="F151" i="11"/>
  <c r="F147" i="11"/>
  <c r="F144" i="11"/>
  <c r="F143" i="11"/>
  <c r="F142" i="11"/>
  <c r="F141" i="11"/>
  <c r="F140" i="11"/>
  <c r="F139" i="11"/>
  <c r="F138" i="11"/>
  <c r="F137" i="11"/>
  <c r="F136" i="11"/>
  <c r="F135" i="11"/>
  <c r="F134" i="11"/>
  <c r="F133" i="11"/>
  <c r="F132" i="11"/>
  <c r="F131" i="11"/>
  <c r="F130" i="11"/>
  <c r="F127" i="11"/>
  <c r="F126" i="11"/>
  <c r="F125" i="11"/>
  <c r="F124" i="11"/>
  <c r="F123" i="11"/>
  <c r="F122" i="11"/>
  <c r="F121" i="11"/>
  <c r="F118" i="11"/>
  <c r="F117" i="11"/>
  <c r="F116" i="11"/>
  <c r="F115" i="11"/>
  <c r="F114" i="11"/>
  <c r="F113" i="11"/>
  <c r="F112" i="11"/>
  <c r="F107" i="11"/>
  <c r="F103" i="11"/>
  <c r="F100" i="11"/>
  <c r="F99" i="11"/>
  <c r="F98" i="11"/>
  <c r="F97" i="11"/>
  <c r="F96" i="11"/>
  <c r="F95" i="11"/>
  <c r="F94" i="11"/>
  <c r="F93" i="11"/>
  <c r="F92" i="11"/>
  <c r="F91" i="11"/>
  <c r="F90" i="11"/>
  <c r="F89" i="11"/>
  <c r="F88" i="11"/>
  <c r="F87" i="11"/>
  <c r="F86" i="11"/>
  <c r="F83" i="11"/>
  <c r="F82" i="11"/>
  <c r="F81" i="11"/>
  <c r="F80" i="11"/>
  <c r="F79" i="11"/>
  <c r="F78" i="11"/>
  <c r="F77" i="11"/>
  <c r="F74" i="11"/>
  <c r="F73" i="11"/>
  <c r="F72" i="11"/>
  <c r="F71" i="11"/>
  <c r="F70" i="11"/>
  <c r="F69" i="11"/>
  <c r="F68" i="11"/>
  <c r="F57" i="11"/>
  <c r="F53" i="11"/>
  <c r="F52" i="11"/>
  <c r="F49" i="11"/>
  <c r="F48" i="11"/>
  <c r="F47" i="11"/>
  <c r="F46" i="11"/>
  <c r="F45" i="11"/>
  <c r="F44" i="11"/>
  <c r="F43" i="11"/>
  <c r="F42" i="11"/>
  <c r="F41" i="11"/>
  <c r="F40" i="11"/>
  <c r="F39" i="11"/>
  <c r="F38" i="11"/>
  <c r="F37" i="11"/>
  <c r="F36" i="11"/>
  <c r="F35" i="11"/>
  <c r="F32" i="11"/>
  <c r="F31" i="11"/>
  <c r="F30" i="11"/>
  <c r="F29" i="11"/>
  <c r="F28" i="11"/>
  <c r="F27" i="11"/>
  <c r="F26" i="11"/>
  <c r="F24" i="11"/>
  <c r="F23" i="11"/>
  <c r="F22" i="11"/>
  <c r="F21" i="11"/>
  <c r="F20" i="11"/>
  <c r="F19" i="11"/>
  <c r="F18" i="11"/>
  <c r="F17" i="11"/>
  <c r="K6" i="11"/>
  <c r="J6" i="11"/>
  <c r="I6" i="11"/>
  <c r="I345" i="11" s="1"/>
  <c r="H6" i="11"/>
  <c r="G6" i="11"/>
  <c r="G345" i="11" s="1"/>
  <c r="F5" i="11"/>
  <c r="K352" i="10"/>
  <c r="J352" i="10"/>
  <c r="I352" i="10"/>
  <c r="H352" i="10"/>
  <c r="G352" i="10"/>
  <c r="E352" i="10"/>
  <c r="D352" i="10"/>
  <c r="C352" i="10"/>
  <c r="B352" i="10"/>
  <c r="K351" i="10"/>
  <c r="J351" i="10"/>
  <c r="I351" i="10"/>
  <c r="H351" i="10"/>
  <c r="G351" i="10"/>
  <c r="E351" i="10"/>
  <c r="D351" i="10"/>
  <c r="C351" i="10"/>
  <c r="B351" i="10"/>
  <c r="K350" i="10"/>
  <c r="J350" i="10"/>
  <c r="I350" i="10"/>
  <c r="H350" i="10"/>
  <c r="G350" i="10"/>
  <c r="E350" i="10"/>
  <c r="D350" i="10"/>
  <c r="C350" i="10"/>
  <c r="B350" i="10"/>
  <c r="K349" i="10"/>
  <c r="J349" i="10"/>
  <c r="I349" i="10"/>
  <c r="H349" i="10"/>
  <c r="G349" i="10"/>
  <c r="E349" i="10"/>
  <c r="D349" i="10"/>
  <c r="C349" i="10"/>
  <c r="B349" i="10"/>
  <c r="K348" i="10"/>
  <c r="J348" i="10"/>
  <c r="I348" i="10"/>
  <c r="H348" i="10"/>
  <c r="G348" i="10"/>
  <c r="E348" i="10"/>
  <c r="D348" i="10"/>
  <c r="C348" i="10"/>
  <c r="B348" i="10"/>
  <c r="K347" i="10"/>
  <c r="J347" i="10"/>
  <c r="I347" i="10"/>
  <c r="H347" i="10"/>
  <c r="G347" i="10"/>
  <c r="E347" i="10"/>
  <c r="D347" i="10"/>
  <c r="C347" i="10"/>
  <c r="B347" i="10"/>
  <c r="K346" i="10"/>
  <c r="J346" i="10"/>
  <c r="I346" i="10"/>
  <c r="H346" i="10"/>
  <c r="G346" i="10"/>
  <c r="E346" i="10"/>
  <c r="D346" i="10"/>
  <c r="C346" i="10"/>
  <c r="B346" i="10"/>
  <c r="K344" i="10"/>
  <c r="J344" i="10"/>
  <c r="I344" i="10"/>
  <c r="H344" i="10"/>
  <c r="G344" i="10"/>
  <c r="E344" i="10"/>
  <c r="D344" i="10"/>
  <c r="C344" i="10"/>
  <c r="B344" i="10"/>
  <c r="F340" i="10"/>
  <c r="F339" i="10"/>
  <c r="F338" i="10"/>
  <c r="F337" i="10"/>
  <c r="F333" i="10"/>
  <c r="F332" i="10"/>
  <c r="F315" i="10"/>
  <c r="F312" i="10"/>
  <c r="F311" i="10"/>
  <c r="F310" i="10"/>
  <c r="F309" i="10"/>
  <c r="F297" i="10"/>
  <c r="F293" i="10"/>
  <c r="F292" i="10"/>
  <c r="F291" i="10"/>
  <c r="F290" i="10"/>
  <c r="K289" i="10"/>
  <c r="J289" i="10"/>
  <c r="I289" i="10"/>
  <c r="H289" i="10"/>
  <c r="G289" i="10"/>
  <c r="E289" i="10"/>
  <c r="D289" i="10"/>
  <c r="C289" i="10"/>
  <c r="B289" i="10"/>
  <c r="K288" i="10"/>
  <c r="J288" i="10"/>
  <c r="I288" i="10"/>
  <c r="H288" i="10"/>
  <c r="G288" i="10"/>
  <c r="E288" i="10"/>
  <c r="D288" i="10"/>
  <c r="C288" i="10"/>
  <c r="B288" i="10"/>
  <c r="F286" i="10"/>
  <c r="F282" i="10"/>
  <c r="F279" i="10"/>
  <c r="F278" i="10"/>
  <c r="F277" i="10"/>
  <c r="F276" i="10"/>
  <c r="F275" i="10"/>
  <c r="F274" i="10"/>
  <c r="F273" i="10"/>
  <c r="F272" i="10"/>
  <c r="F271" i="10"/>
  <c r="F270" i="10"/>
  <c r="F269" i="10"/>
  <c r="F268" i="10"/>
  <c r="F267" i="10"/>
  <c r="F266" i="10"/>
  <c r="F265" i="10"/>
  <c r="F262" i="10"/>
  <c r="F261" i="10"/>
  <c r="F260" i="10"/>
  <c r="F259" i="10"/>
  <c r="F258" i="10"/>
  <c r="F257" i="10"/>
  <c r="F256" i="10"/>
  <c r="F253" i="10"/>
  <c r="F252" i="10"/>
  <c r="F251" i="10"/>
  <c r="F250" i="10"/>
  <c r="F249" i="10"/>
  <c r="F248" i="10"/>
  <c r="F247" i="10"/>
  <c r="F240" i="10"/>
  <c r="F236" i="10"/>
  <c r="F233" i="10"/>
  <c r="F232" i="10"/>
  <c r="F231" i="10"/>
  <c r="F230" i="10"/>
  <c r="F229" i="10"/>
  <c r="F228" i="10"/>
  <c r="F227" i="10"/>
  <c r="F226" i="10"/>
  <c r="F225" i="10"/>
  <c r="F224" i="10"/>
  <c r="F223" i="10"/>
  <c r="F222" i="10"/>
  <c r="F221" i="10"/>
  <c r="F220" i="10"/>
  <c r="F219" i="10"/>
  <c r="F216" i="10"/>
  <c r="F215" i="10"/>
  <c r="F214" i="10"/>
  <c r="F213" i="10"/>
  <c r="F212" i="10"/>
  <c r="F211" i="10"/>
  <c r="F210" i="10"/>
  <c r="F207" i="10"/>
  <c r="F206" i="10"/>
  <c r="F205" i="10"/>
  <c r="F204" i="10"/>
  <c r="F203" i="10"/>
  <c r="F202" i="10"/>
  <c r="F201" i="10"/>
  <c r="F198" i="10"/>
  <c r="F197" i="10"/>
  <c r="F196" i="10"/>
  <c r="F192" i="10"/>
  <c r="F191" i="10"/>
  <c r="F188" i="10"/>
  <c r="F187" i="10"/>
  <c r="F186" i="10"/>
  <c r="F185" i="10"/>
  <c r="F184" i="10"/>
  <c r="F183" i="10"/>
  <c r="F182" i="10"/>
  <c r="F181" i="10"/>
  <c r="F180" i="10"/>
  <c r="F179" i="10"/>
  <c r="F178" i="10"/>
  <c r="F177" i="10"/>
  <c r="F176" i="10"/>
  <c r="F175" i="10"/>
  <c r="F174" i="10"/>
  <c r="F171" i="10"/>
  <c r="F170" i="10"/>
  <c r="F169" i="10"/>
  <c r="F168" i="10"/>
  <c r="F167" i="10"/>
  <c r="F166" i="10"/>
  <c r="F165" i="10"/>
  <c r="F162" i="10"/>
  <c r="F161" i="10"/>
  <c r="F160" i="10"/>
  <c r="F159" i="10"/>
  <c r="F158" i="10"/>
  <c r="F157" i="10"/>
  <c r="F156" i="10"/>
  <c r="F153" i="10"/>
  <c r="F152" i="10"/>
  <c r="F151" i="10"/>
  <c r="F147" i="10"/>
  <c r="F144" i="10"/>
  <c r="F143" i="10"/>
  <c r="F142" i="10"/>
  <c r="F141" i="10"/>
  <c r="F140" i="10"/>
  <c r="F139" i="10"/>
  <c r="F138" i="10"/>
  <c r="F137" i="10"/>
  <c r="F136" i="10"/>
  <c r="F135" i="10"/>
  <c r="F134" i="10"/>
  <c r="F133" i="10"/>
  <c r="F132" i="10"/>
  <c r="F131" i="10"/>
  <c r="F130" i="10"/>
  <c r="F127" i="10"/>
  <c r="F126" i="10"/>
  <c r="F125" i="10"/>
  <c r="F124" i="10"/>
  <c r="F123" i="10"/>
  <c r="F122" i="10"/>
  <c r="F121" i="10"/>
  <c r="F118" i="10"/>
  <c r="F117" i="10"/>
  <c r="F116" i="10"/>
  <c r="F115" i="10"/>
  <c r="F114" i="10"/>
  <c r="F113" i="10"/>
  <c r="F112" i="10"/>
  <c r="F108" i="10"/>
  <c r="F107" i="10"/>
  <c r="F103" i="10"/>
  <c r="F100" i="10"/>
  <c r="F99" i="10"/>
  <c r="F98" i="10"/>
  <c r="F97" i="10"/>
  <c r="F96" i="10"/>
  <c r="F95" i="10"/>
  <c r="F94" i="10"/>
  <c r="F93" i="10"/>
  <c r="F92" i="10"/>
  <c r="F91" i="10"/>
  <c r="F90" i="10"/>
  <c r="F89" i="10"/>
  <c r="F88" i="10"/>
  <c r="F87" i="10"/>
  <c r="F86" i="10"/>
  <c r="F83" i="10"/>
  <c r="F82" i="10"/>
  <c r="F81" i="10"/>
  <c r="F80" i="10"/>
  <c r="F79" i="10"/>
  <c r="F78" i="10"/>
  <c r="F77" i="10"/>
  <c r="F74" i="10"/>
  <c r="F73" i="10"/>
  <c r="F72" i="10"/>
  <c r="F71" i="10"/>
  <c r="F70" i="10"/>
  <c r="F69" i="10"/>
  <c r="F68" i="10"/>
  <c r="F57" i="10"/>
  <c r="F53" i="10"/>
  <c r="F52" i="10"/>
  <c r="F49" i="10"/>
  <c r="F48" i="10"/>
  <c r="F47" i="10"/>
  <c r="F46" i="10"/>
  <c r="F45" i="10"/>
  <c r="F44" i="10"/>
  <c r="F43" i="10"/>
  <c r="F42" i="10"/>
  <c r="F41" i="10"/>
  <c r="F40" i="10"/>
  <c r="F39" i="10"/>
  <c r="F38" i="10"/>
  <c r="F37" i="10"/>
  <c r="F36" i="10"/>
  <c r="F35" i="10"/>
  <c r="F32" i="10"/>
  <c r="F31" i="10"/>
  <c r="F30" i="10"/>
  <c r="F29" i="10"/>
  <c r="F28" i="10"/>
  <c r="F27" i="10"/>
  <c r="F26" i="10"/>
  <c r="F24" i="10"/>
  <c r="F23" i="10"/>
  <c r="F22" i="10"/>
  <c r="F21" i="10"/>
  <c r="F20" i="10"/>
  <c r="F19" i="10"/>
  <c r="F18" i="10"/>
  <c r="F17" i="10"/>
  <c r="I345" i="10"/>
  <c r="F5" i="10"/>
  <c r="L352" i="9"/>
  <c r="K352" i="9"/>
  <c r="J352" i="9"/>
  <c r="I352" i="9"/>
  <c r="H352" i="9"/>
  <c r="G352" i="9"/>
  <c r="E352" i="9"/>
  <c r="D352" i="9"/>
  <c r="C352" i="9"/>
  <c r="B352" i="9"/>
  <c r="L351" i="9"/>
  <c r="K351" i="9"/>
  <c r="J351" i="9"/>
  <c r="I351" i="9"/>
  <c r="H351" i="9"/>
  <c r="G351" i="9"/>
  <c r="E351" i="9"/>
  <c r="D351" i="9"/>
  <c r="C351" i="9"/>
  <c r="B351" i="9"/>
  <c r="L350" i="9"/>
  <c r="K350" i="9"/>
  <c r="J350" i="9"/>
  <c r="I350" i="9"/>
  <c r="H350" i="9"/>
  <c r="G350" i="9"/>
  <c r="E350" i="9"/>
  <c r="D350" i="9"/>
  <c r="C350" i="9"/>
  <c r="B350" i="9"/>
  <c r="L349" i="9"/>
  <c r="K349" i="9"/>
  <c r="J349" i="9"/>
  <c r="I349" i="9"/>
  <c r="H349" i="9"/>
  <c r="G349" i="9"/>
  <c r="E349" i="9"/>
  <c r="D349" i="9"/>
  <c r="C349" i="9"/>
  <c r="B349" i="9"/>
  <c r="L348" i="9"/>
  <c r="K348" i="9"/>
  <c r="J348" i="9"/>
  <c r="I348" i="9"/>
  <c r="H348" i="9"/>
  <c r="G348" i="9"/>
  <c r="E348" i="9"/>
  <c r="D348" i="9"/>
  <c r="C348" i="9"/>
  <c r="B348" i="9"/>
  <c r="L347" i="9"/>
  <c r="K347" i="9"/>
  <c r="J347" i="9"/>
  <c r="I347" i="9"/>
  <c r="H347" i="9"/>
  <c r="G347" i="9"/>
  <c r="E347" i="9"/>
  <c r="D347" i="9"/>
  <c r="C347" i="9"/>
  <c r="B347" i="9"/>
  <c r="L346" i="9"/>
  <c r="K346" i="9"/>
  <c r="J346" i="9"/>
  <c r="I346" i="9"/>
  <c r="H346" i="9"/>
  <c r="G346" i="9"/>
  <c r="E346" i="9"/>
  <c r="D346" i="9"/>
  <c r="C346" i="9"/>
  <c r="B346" i="9"/>
  <c r="L344" i="9"/>
  <c r="K344" i="9"/>
  <c r="J344" i="9"/>
  <c r="I344" i="9"/>
  <c r="H344" i="9"/>
  <c r="G344" i="9"/>
  <c r="E344" i="9"/>
  <c r="D344" i="9"/>
  <c r="C344" i="9"/>
  <c r="B344" i="9"/>
  <c r="F340" i="9"/>
  <c r="F339" i="9"/>
  <c r="F338" i="9"/>
  <c r="F337" i="9"/>
  <c r="F333" i="9"/>
  <c r="F332" i="9"/>
  <c r="F329" i="9"/>
  <c r="F315" i="9"/>
  <c r="F297" i="9"/>
  <c r="F293" i="9"/>
  <c r="F292" i="9"/>
  <c r="F291" i="9"/>
  <c r="F290" i="9"/>
  <c r="L289" i="9"/>
  <c r="K289" i="9"/>
  <c r="J289" i="9"/>
  <c r="I289" i="9"/>
  <c r="H289" i="9"/>
  <c r="E289" i="9"/>
  <c r="D289" i="9"/>
  <c r="C289" i="9"/>
  <c r="B289" i="9"/>
  <c r="L288" i="9"/>
  <c r="K288" i="9"/>
  <c r="J288" i="9"/>
  <c r="I288" i="9"/>
  <c r="H288" i="9"/>
  <c r="G288" i="9"/>
  <c r="G287" i="9" s="1"/>
  <c r="E288" i="9"/>
  <c r="D288" i="9"/>
  <c r="C288" i="9"/>
  <c r="B288" i="9"/>
  <c r="F286" i="9"/>
  <c r="F282" i="9"/>
  <c r="F279" i="9"/>
  <c r="F278" i="9"/>
  <c r="F277" i="9"/>
  <c r="F276" i="9"/>
  <c r="F275" i="9"/>
  <c r="F274" i="9"/>
  <c r="F273" i="9"/>
  <c r="F272" i="9"/>
  <c r="F271" i="9"/>
  <c r="F270" i="9"/>
  <c r="F269" i="9"/>
  <c r="F268" i="9"/>
  <c r="F267" i="9"/>
  <c r="F266" i="9"/>
  <c r="F265" i="9"/>
  <c r="F262" i="9"/>
  <c r="F261" i="9"/>
  <c r="F260" i="9"/>
  <c r="F259" i="9"/>
  <c r="F258" i="9"/>
  <c r="F257" i="9"/>
  <c r="F256" i="9"/>
  <c r="F253" i="9"/>
  <c r="F252" i="9"/>
  <c r="F251" i="9"/>
  <c r="F250" i="9"/>
  <c r="F249" i="9"/>
  <c r="F248" i="9"/>
  <c r="F247" i="9"/>
  <c r="F240" i="9"/>
  <c r="F236" i="9"/>
  <c r="F233" i="9"/>
  <c r="F232" i="9"/>
  <c r="F231" i="9"/>
  <c r="F230" i="9"/>
  <c r="F229" i="9"/>
  <c r="F228" i="9"/>
  <c r="F227" i="9"/>
  <c r="F226" i="9"/>
  <c r="F225" i="9"/>
  <c r="F224" i="9"/>
  <c r="F223" i="9"/>
  <c r="F222" i="9"/>
  <c r="F221" i="9"/>
  <c r="F220" i="9"/>
  <c r="F219" i="9"/>
  <c r="F216" i="9"/>
  <c r="F215" i="9"/>
  <c r="F214" i="9"/>
  <c r="F213" i="9"/>
  <c r="F212" i="9"/>
  <c r="F211" i="9"/>
  <c r="F210" i="9"/>
  <c r="F207" i="9"/>
  <c r="F206" i="9"/>
  <c r="F205" i="9"/>
  <c r="F204" i="9"/>
  <c r="F203" i="9"/>
  <c r="F202" i="9"/>
  <c r="F201" i="9"/>
  <c r="F198" i="9"/>
  <c r="F197" i="9"/>
  <c r="F196" i="9"/>
  <c r="F192" i="9"/>
  <c r="F191" i="9"/>
  <c r="F188" i="9"/>
  <c r="F187" i="9"/>
  <c r="F186" i="9"/>
  <c r="F185" i="9"/>
  <c r="F184" i="9"/>
  <c r="F183" i="9"/>
  <c r="F182" i="9"/>
  <c r="F181" i="9"/>
  <c r="F180" i="9"/>
  <c r="F179" i="9"/>
  <c r="F178" i="9"/>
  <c r="F177" i="9"/>
  <c r="F176" i="9"/>
  <c r="F175" i="9"/>
  <c r="F174" i="9"/>
  <c r="F171" i="9"/>
  <c r="F170" i="9"/>
  <c r="F169" i="9"/>
  <c r="F168" i="9"/>
  <c r="F167" i="9"/>
  <c r="F166" i="9"/>
  <c r="F165" i="9"/>
  <c r="F162" i="9"/>
  <c r="F161" i="9"/>
  <c r="F160" i="9"/>
  <c r="F159" i="9"/>
  <c r="F158" i="9"/>
  <c r="F157" i="9"/>
  <c r="F156" i="9"/>
  <c r="F153" i="9"/>
  <c r="F152" i="9"/>
  <c r="F151" i="9"/>
  <c r="F147" i="9"/>
  <c r="F144" i="9"/>
  <c r="F143" i="9"/>
  <c r="F142" i="9"/>
  <c r="F141" i="9"/>
  <c r="F140" i="9"/>
  <c r="F139" i="9"/>
  <c r="F138" i="9"/>
  <c r="F137" i="9"/>
  <c r="F136" i="9"/>
  <c r="F135" i="9"/>
  <c r="F134" i="9"/>
  <c r="F133" i="9"/>
  <c r="F132" i="9"/>
  <c r="F131" i="9"/>
  <c r="F130" i="9"/>
  <c r="F127" i="9"/>
  <c r="F126" i="9"/>
  <c r="F125" i="9"/>
  <c r="F124" i="9"/>
  <c r="F123" i="9"/>
  <c r="F122" i="9"/>
  <c r="F121" i="9"/>
  <c r="F118" i="9"/>
  <c r="F117" i="9"/>
  <c r="F116" i="9"/>
  <c r="F115" i="9"/>
  <c r="F114" i="9"/>
  <c r="F113" i="9"/>
  <c r="F112" i="9"/>
  <c r="F107" i="9"/>
  <c r="F103" i="9"/>
  <c r="F100" i="9"/>
  <c r="F99" i="9"/>
  <c r="F98" i="9"/>
  <c r="F97" i="9"/>
  <c r="F96" i="9"/>
  <c r="F95" i="9"/>
  <c r="F94" i="9"/>
  <c r="F93" i="9"/>
  <c r="F92" i="9"/>
  <c r="F91" i="9"/>
  <c r="F90" i="9"/>
  <c r="F89" i="9"/>
  <c r="F88" i="9"/>
  <c r="F87" i="9"/>
  <c r="F86" i="9"/>
  <c r="F83" i="9"/>
  <c r="F82" i="9"/>
  <c r="F81" i="9"/>
  <c r="F80" i="9"/>
  <c r="F79" i="9"/>
  <c r="F78" i="9"/>
  <c r="F77" i="9"/>
  <c r="F74" i="9"/>
  <c r="F73" i="9"/>
  <c r="F72" i="9"/>
  <c r="F71" i="9"/>
  <c r="F70" i="9"/>
  <c r="F69" i="9"/>
  <c r="F68" i="9"/>
  <c r="F57" i="9"/>
  <c r="F53" i="9"/>
  <c r="F52" i="9"/>
  <c r="F49" i="9"/>
  <c r="F48" i="9"/>
  <c r="F47" i="9"/>
  <c r="F46" i="9"/>
  <c r="F45" i="9"/>
  <c r="F44" i="9"/>
  <c r="F43" i="9"/>
  <c r="F42" i="9"/>
  <c r="F41" i="9"/>
  <c r="F40" i="9"/>
  <c r="F39" i="9"/>
  <c r="F38" i="9"/>
  <c r="F37" i="9"/>
  <c r="F36" i="9"/>
  <c r="F35" i="9"/>
  <c r="F32" i="9"/>
  <c r="F31" i="9"/>
  <c r="F30" i="9"/>
  <c r="F29" i="9"/>
  <c r="F28" i="9"/>
  <c r="F27" i="9"/>
  <c r="F26" i="9"/>
  <c r="F24" i="9"/>
  <c r="F23" i="9"/>
  <c r="F22" i="9"/>
  <c r="F21" i="9"/>
  <c r="F20" i="9"/>
  <c r="F19" i="9"/>
  <c r="F18" i="9"/>
  <c r="F17" i="9"/>
  <c r="F5" i="9"/>
  <c r="L352" i="8"/>
  <c r="K352" i="8"/>
  <c r="J352" i="8"/>
  <c r="I352" i="8"/>
  <c r="H352" i="8"/>
  <c r="G352" i="8"/>
  <c r="E352" i="8"/>
  <c r="D352" i="8"/>
  <c r="C352" i="8"/>
  <c r="B352" i="8"/>
  <c r="L351" i="8"/>
  <c r="K351" i="8"/>
  <c r="J351" i="8"/>
  <c r="I351" i="8"/>
  <c r="H351" i="8"/>
  <c r="G351" i="8"/>
  <c r="E351" i="8"/>
  <c r="D351" i="8"/>
  <c r="C351" i="8"/>
  <c r="B351" i="8"/>
  <c r="L350" i="8"/>
  <c r="K350" i="8"/>
  <c r="J350" i="8"/>
  <c r="I350" i="8"/>
  <c r="H350" i="8"/>
  <c r="G350" i="8"/>
  <c r="E350" i="8"/>
  <c r="D350" i="8"/>
  <c r="C350" i="8"/>
  <c r="B350" i="8"/>
  <c r="L349" i="8"/>
  <c r="K349" i="8"/>
  <c r="J349" i="8"/>
  <c r="I349" i="8"/>
  <c r="H349" i="8"/>
  <c r="G349" i="8"/>
  <c r="E349" i="8"/>
  <c r="D349" i="8"/>
  <c r="C349" i="8"/>
  <c r="B349" i="8"/>
  <c r="L348" i="8"/>
  <c r="K348" i="8"/>
  <c r="J348" i="8"/>
  <c r="I348" i="8"/>
  <c r="H348" i="8"/>
  <c r="G348" i="8"/>
  <c r="E348" i="8"/>
  <c r="D348" i="8"/>
  <c r="C348" i="8"/>
  <c r="B348" i="8"/>
  <c r="L347" i="8"/>
  <c r="K347" i="8"/>
  <c r="J347" i="8"/>
  <c r="I347" i="8"/>
  <c r="H347" i="8"/>
  <c r="G347" i="8"/>
  <c r="E347" i="8"/>
  <c r="D347" i="8"/>
  <c r="C347" i="8"/>
  <c r="B347" i="8"/>
  <c r="L346" i="8"/>
  <c r="K346" i="8"/>
  <c r="J346" i="8"/>
  <c r="I346" i="8"/>
  <c r="H346" i="8"/>
  <c r="G346" i="8"/>
  <c r="E346" i="8"/>
  <c r="D346" i="8"/>
  <c r="C346" i="8"/>
  <c r="B346" i="8"/>
  <c r="L344" i="8"/>
  <c r="K344" i="8"/>
  <c r="J344" i="8"/>
  <c r="I344" i="8"/>
  <c r="H344" i="8"/>
  <c r="G344" i="8"/>
  <c r="E344" i="8"/>
  <c r="D344" i="8"/>
  <c r="C344" i="8"/>
  <c r="B344" i="8"/>
  <c r="F340" i="8"/>
  <c r="F339" i="8"/>
  <c r="F338" i="8"/>
  <c r="F337" i="8"/>
  <c r="F333" i="8"/>
  <c r="F332" i="8"/>
  <c r="F315" i="8"/>
  <c r="F297" i="8"/>
  <c r="F293" i="8"/>
  <c r="F292" i="8"/>
  <c r="F291" i="8"/>
  <c r="F290" i="8"/>
  <c r="L289" i="8"/>
  <c r="K289" i="8"/>
  <c r="J289" i="8"/>
  <c r="I289" i="8"/>
  <c r="H289" i="8"/>
  <c r="G289" i="8"/>
  <c r="E289" i="8"/>
  <c r="D289" i="8"/>
  <c r="C289" i="8"/>
  <c r="B289" i="8"/>
  <c r="L288" i="8"/>
  <c r="K288" i="8"/>
  <c r="J288" i="8"/>
  <c r="I288" i="8"/>
  <c r="H288" i="8"/>
  <c r="G288" i="8"/>
  <c r="E288" i="8"/>
  <c r="D288" i="8"/>
  <c r="C288" i="8"/>
  <c r="B288" i="8"/>
  <c r="F286" i="8"/>
  <c r="F282" i="8"/>
  <c r="F279" i="8"/>
  <c r="F278" i="8"/>
  <c r="F277" i="8"/>
  <c r="F276" i="8"/>
  <c r="F275" i="8"/>
  <c r="F274" i="8"/>
  <c r="F273" i="8"/>
  <c r="F272" i="8"/>
  <c r="F271" i="8"/>
  <c r="F270" i="8"/>
  <c r="F269" i="8"/>
  <c r="F268" i="8"/>
  <c r="F267" i="8"/>
  <c r="F266" i="8"/>
  <c r="F265" i="8"/>
  <c r="F262" i="8"/>
  <c r="F261" i="8"/>
  <c r="F260" i="8"/>
  <c r="F259" i="8"/>
  <c r="F258" i="8"/>
  <c r="F257" i="8"/>
  <c r="F256" i="8"/>
  <c r="F253" i="8"/>
  <c r="F252" i="8"/>
  <c r="F251" i="8"/>
  <c r="F250" i="8"/>
  <c r="F249" i="8"/>
  <c r="F248" i="8"/>
  <c r="F247" i="8"/>
  <c r="F243" i="8"/>
  <c r="F242" i="8"/>
  <c r="F240" i="8"/>
  <c r="F236" i="8"/>
  <c r="F233" i="8"/>
  <c r="F232" i="8"/>
  <c r="F231" i="8"/>
  <c r="F230" i="8"/>
  <c r="F229" i="8"/>
  <c r="F228" i="8"/>
  <c r="F227" i="8"/>
  <c r="F226" i="8"/>
  <c r="F225" i="8"/>
  <c r="F224" i="8"/>
  <c r="F223" i="8"/>
  <c r="F222" i="8"/>
  <c r="F221" i="8"/>
  <c r="F220" i="8"/>
  <c r="F219" i="8"/>
  <c r="F216" i="8"/>
  <c r="F215" i="8"/>
  <c r="F214" i="8"/>
  <c r="F213" i="8"/>
  <c r="F212" i="8"/>
  <c r="F211" i="8"/>
  <c r="F210" i="8"/>
  <c r="F207" i="8"/>
  <c r="F206" i="8"/>
  <c r="F205" i="8"/>
  <c r="F204" i="8"/>
  <c r="F203" i="8"/>
  <c r="F202" i="8"/>
  <c r="F201" i="8"/>
  <c r="F198" i="8"/>
  <c r="F197" i="8"/>
  <c r="F196" i="8"/>
  <c r="F192" i="8"/>
  <c r="F191" i="8"/>
  <c r="F188" i="8"/>
  <c r="F187" i="8"/>
  <c r="F186" i="8"/>
  <c r="F185" i="8"/>
  <c r="F184" i="8"/>
  <c r="F183" i="8"/>
  <c r="F182" i="8"/>
  <c r="F181" i="8"/>
  <c r="F180" i="8"/>
  <c r="F179" i="8"/>
  <c r="F178" i="8"/>
  <c r="F177" i="8"/>
  <c r="F176" i="8"/>
  <c r="F175" i="8"/>
  <c r="F174" i="8"/>
  <c r="F171" i="8"/>
  <c r="F170" i="8"/>
  <c r="F169" i="8"/>
  <c r="F168" i="8"/>
  <c r="F167" i="8"/>
  <c r="F166" i="8"/>
  <c r="F165" i="8"/>
  <c r="F162" i="8"/>
  <c r="F161" i="8"/>
  <c r="F160" i="8"/>
  <c r="F159" i="8"/>
  <c r="F158" i="8"/>
  <c r="F157" i="8"/>
  <c r="F156" i="8"/>
  <c r="F153" i="8"/>
  <c r="F152" i="8"/>
  <c r="F151" i="8"/>
  <c r="F147" i="8"/>
  <c r="F144" i="8"/>
  <c r="F143" i="8"/>
  <c r="F142" i="8"/>
  <c r="F141" i="8"/>
  <c r="F140" i="8"/>
  <c r="F139" i="8"/>
  <c r="F138" i="8"/>
  <c r="F137" i="8"/>
  <c r="F136" i="8"/>
  <c r="F135" i="8"/>
  <c r="F134" i="8"/>
  <c r="F133" i="8"/>
  <c r="F132" i="8"/>
  <c r="F131" i="8"/>
  <c r="F130" i="8"/>
  <c r="F127" i="8"/>
  <c r="F126" i="8"/>
  <c r="F125" i="8"/>
  <c r="F124" i="8"/>
  <c r="F123" i="8"/>
  <c r="F122" i="8"/>
  <c r="F121" i="8"/>
  <c r="F118" i="8"/>
  <c r="F117" i="8"/>
  <c r="F116" i="8"/>
  <c r="F115" i="8"/>
  <c r="F114" i="8"/>
  <c r="F113" i="8"/>
  <c r="F112" i="8"/>
  <c r="F108" i="8"/>
  <c r="F107" i="8"/>
  <c r="F103" i="8"/>
  <c r="F100" i="8"/>
  <c r="F99" i="8"/>
  <c r="F98" i="8"/>
  <c r="F97" i="8"/>
  <c r="F96" i="8"/>
  <c r="F95" i="8"/>
  <c r="F94" i="8"/>
  <c r="F93" i="8"/>
  <c r="F92" i="8"/>
  <c r="F91" i="8"/>
  <c r="F90" i="8"/>
  <c r="F89" i="8"/>
  <c r="F88" i="8"/>
  <c r="F87" i="8"/>
  <c r="F86" i="8"/>
  <c r="F83" i="8"/>
  <c r="F82" i="8"/>
  <c r="F81" i="8"/>
  <c r="F80" i="8"/>
  <c r="F79" i="8"/>
  <c r="F78" i="8"/>
  <c r="F77" i="8"/>
  <c r="F74" i="8"/>
  <c r="F73" i="8"/>
  <c r="F72" i="8"/>
  <c r="F71" i="8"/>
  <c r="F70" i="8"/>
  <c r="F69" i="8"/>
  <c r="F68" i="8"/>
  <c r="F64" i="8"/>
  <c r="F63" i="8"/>
  <c r="F62" i="8"/>
  <c r="F61" i="8"/>
  <c r="F60" i="8"/>
  <c r="F59" i="8"/>
  <c r="F57" i="8"/>
  <c r="F53" i="8"/>
  <c r="F52" i="8"/>
  <c r="F49" i="8"/>
  <c r="F48" i="8"/>
  <c r="F47" i="8"/>
  <c r="F46" i="8"/>
  <c r="F45" i="8"/>
  <c r="F44" i="8"/>
  <c r="F43" i="8"/>
  <c r="F42" i="8"/>
  <c r="F41" i="8"/>
  <c r="F40" i="8"/>
  <c r="F39" i="8"/>
  <c r="F38" i="8"/>
  <c r="F37" i="8"/>
  <c r="F36" i="8"/>
  <c r="F35" i="8"/>
  <c r="F32" i="8"/>
  <c r="F31" i="8"/>
  <c r="F30" i="8"/>
  <c r="F29" i="8"/>
  <c r="F28" i="8"/>
  <c r="F27" i="8"/>
  <c r="F26" i="8"/>
  <c r="F24" i="8"/>
  <c r="F23" i="8"/>
  <c r="F22" i="8"/>
  <c r="F21" i="8"/>
  <c r="F20" i="8"/>
  <c r="F19" i="8"/>
  <c r="F18" i="8"/>
  <c r="F17" i="8"/>
  <c r="F13" i="8"/>
  <c r="F12" i="8"/>
  <c r="F11" i="8"/>
  <c r="F10" i="8"/>
  <c r="F9" i="8"/>
  <c r="F8" i="8"/>
  <c r="F7" i="8"/>
  <c r="F5" i="8"/>
  <c r="K352" i="7"/>
  <c r="J352" i="7"/>
  <c r="I352" i="7"/>
  <c r="H352" i="7"/>
  <c r="G352" i="7"/>
  <c r="E352" i="7"/>
  <c r="D352" i="7"/>
  <c r="C352" i="7"/>
  <c r="B352" i="7"/>
  <c r="K351" i="7"/>
  <c r="J351" i="7"/>
  <c r="I351" i="7"/>
  <c r="H351" i="7"/>
  <c r="G351" i="7"/>
  <c r="E351" i="7"/>
  <c r="D351" i="7"/>
  <c r="C351" i="7"/>
  <c r="B351" i="7"/>
  <c r="K350" i="7"/>
  <c r="J350" i="7"/>
  <c r="I350" i="7"/>
  <c r="H350" i="7"/>
  <c r="G350" i="7"/>
  <c r="E350" i="7"/>
  <c r="D350" i="7"/>
  <c r="C350" i="7"/>
  <c r="B350" i="7"/>
  <c r="K349" i="7"/>
  <c r="J349" i="7"/>
  <c r="I349" i="7"/>
  <c r="H349" i="7"/>
  <c r="G349" i="7"/>
  <c r="E349" i="7"/>
  <c r="D349" i="7"/>
  <c r="C349" i="7"/>
  <c r="B349" i="7"/>
  <c r="K348" i="7"/>
  <c r="J348" i="7"/>
  <c r="I348" i="7"/>
  <c r="H348" i="7"/>
  <c r="G348" i="7"/>
  <c r="E348" i="7"/>
  <c r="D348" i="7"/>
  <c r="C348" i="7"/>
  <c r="B348" i="7"/>
  <c r="K347" i="7"/>
  <c r="J347" i="7"/>
  <c r="I347" i="7"/>
  <c r="H347" i="7"/>
  <c r="G347" i="7"/>
  <c r="E347" i="7"/>
  <c r="D347" i="7"/>
  <c r="C347" i="7"/>
  <c r="B347" i="7"/>
  <c r="K346" i="7"/>
  <c r="J346" i="7"/>
  <c r="I346" i="7"/>
  <c r="H346" i="7"/>
  <c r="G346" i="7"/>
  <c r="E346" i="7"/>
  <c r="D346" i="7"/>
  <c r="C346" i="7"/>
  <c r="B346" i="7"/>
  <c r="K344" i="7"/>
  <c r="J344" i="7"/>
  <c r="I344" i="7"/>
  <c r="H344" i="7"/>
  <c r="G344" i="7"/>
  <c r="E344" i="7"/>
  <c r="D344" i="7"/>
  <c r="C344" i="7"/>
  <c r="B344" i="7"/>
  <c r="F340" i="7"/>
  <c r="F339" i="7"/>
  <c r="F338" i="7"/>
  <c r="F337" i="7"/>
  <c r="F333" i="7"/>
  <c r="F332" i="7"/>
  <c r="F329" i="7"/>
  <c r="F328" i="7"/>
  <c r="F315" i="7"/>
  <c r="F297" i="7"/>
  <c r="F293" i="7"/>
  <c r="F292" i="7"/>
  <c r="F291" i="7"/>
  <c r="F290" i="7"/>
  <c r="K289" i="7"/>
  <c r="J289" i="7"/>
  <c r="I289" i="7"/>
  <c r="H289" i="7"/>
  <c r="G289" i="7"/>
  <c r="E289" i="7"/>
  <c r="D289" i="7"/>
  <c r="C289" i="7"/>
  <c r="B289" i="7"/>
  <c r="K288" i="7"/>
  <c r="J288" i="7"/>
  <c r="I288" i="7"/>
  <c r="H288" i="7"/>
  <c r="G288" i="7"/>
  <c r="E288" i="7"/>
  <c r="D288" i="7"/>
  <c r="C288" i="7"/>
  <c r="B288" i="7"/>
  <c r="F286" i="7"/>
  <c r="F282" i="7"/>
  <c r="F279" i="7"/>
  <c r="F278" i="7"/>
  <c r="F277" i="7"/>
  <c r="F276" i="7"/>
  <c r="F275" i="7"/>
  <c r="F274" i="7"/>
  <c r="F273" i="7"/>
  <c r="F272" i="7"/>
  <c r="F271" i="7"/>
  <c r="F270" i="7"/>
  <c r="F269" i="7"/>
  <c r="F268" i="7"/>
  <c r="F267" i="7"/>
  <c r="F266" i="7"/>
  <c r="F265" i="7"/>
  <c r="F262" i="7"/>
  <c r="F261" i="7"/>
  <c r="F260" i="7"/>
  <c r="F259" i="7"/>
  <c r="F258" i="7"/>
  <c r="F257" i="7"/>
  <c r="F256" i="7"/>
  <c r="F253" i="7"/>
  <c r="F252" i="7"/>
  <c r="F251" i="7"/>
  <c r="F250" i="7"/>
  <c r="F249" i="7"/>
  <c r="F248" i="7"/>
  <c r="F247" i="7"/>
  <c r="F243" i="7"/>
  <c r="F242" i="7"/>
  <c r="K241" i="7"/>
  <c r="J241" i="7"/>
  <c r="I241" i="7"/>
  <c r="H241" i="7"/>
  <c r="G241" i="7"/>
  <c r="E241" i="7"/>
  <c r="D241" i="7"/>
  <c r="C241" i="7"/>
  <c r="B241" i="7"/>
  <c r="F240" i="7"/>
  <c r="F236" i="7"/>
  <c r="F233" i="7"/>
  <c r="F232" i="7"/>
  <c r="F231" i="7"/>
  <c r="F230" i="7"/>
  <c r="F229" i="7"/>
  <c r="F228" i="7"/>
  <c r="F227" i="7"/>
  <c r="F226" i="7"/>
  <c r="F225" i="7"/>
  <c r="F224" i="7"/>
  <c r="F223" i="7"/>
  <c r="F222" i="7"/>
  <c r="F221" i="7"/>
  <c r="F220" i="7"/>
  <c r="F219" i="7"/>
  <c r="F216" i="7"/>
  <c r="F215" i="7"/>
  <c r="F214" i="7"/>
  <c r="F213" i="7"/>
  <c r="F212" i="7"/>
  <c r="F211" i="7"/>
  <c r="F210" i="7"/>
  <c r="F207" i="7"/>
  <c r="F206" i="7"/>
  <c r="F205" i="7"/>
  <c r="F204" i="7"/>
  <c r="F203" i="7"/>
  <c r="F202" i="7"/>
  <c r="F201" i="7"/>
  <c r="F198" i="7"/>
  <c r="F197" i="7"/>
  <c r="F196" i="7"/>
  <c r="F192" i="7"/>
  <c r="F191" i="7"/>
  <c r="F188" i="7"/>
  <c r="F187" i="7"/>
  <c r="F186" i="7"/>
  <c r="F185" i="7"/>
  <c r="F184" i="7"/>
  <c r="F183" i="7"/>
  <c r="F182" i="7"/>
  <c r="F181" i="7"/>
  <c r="F180" i="7"/>
  <c r="F179" i="7"/>
  <c r="F178" i="7"/>
  <c r="F177" i="7"/>
  <c r="F176" i="7"/>
  <c r="F175" i="7"/>
  <c r="F174" i="7"/>
  <c r="F171" i="7"/>
  <c r="F170" i="7"/>
  <c r="F169" i="7"/>
  <c r="F168" i="7"/>
  <c r="F167" i="7"/>
  <c r="F166" i="7"/>
  <c r="F165" i="7"/>
  <c r="F162" i="7"/>
  <c r="F161" i="7"/>
  <c r="F160" i="7"/>
  <c r="F159" i="7"/>
  <c r="F158" i="7"/>
  <c r="F157" i="7"/>
  <c r="F156" i="7"/>
  <c r="F153" i="7"/>
  <c r="F152" i="7"/>
  <c r="F151" i="7"/>
  <c r="F147" i="7"/>
  <c r="F144" i="7"/>
  <c r="F143" i="7"/>
  <c r="F142" i="7"/>
  <c r="F141" i="7"/>
  <c r="F140" i="7"/>
  <c r="F139" i="7"/>
  <c r="F138" i="7"/>
  <c r="F137" i="7"/>
  <c r="F136" i="7"/>
  <c r="F135" i="7"/>
  <c r="F134" i="7"/>
  <c r="F133" i="7"/>
  <c r="F132" i="7"/>
  <c r="F131" i="7"/>
  <c r="F130" i="7"/>
  <c r="F127" i="7"/>
  <c r="F126" i="7"/>
  <c r="F125" i="7"/>
  <c r="F124" i="7"/>
  <c r="F123" i="7"/>
  <c r="F122" i="7"/>
  <c r="F121" i="7"/>
  <c r="F118" i="7"/>
  <c r="F117" i="7"/>
  <c r="F116" i="7"/>
  <c r="F115" i="7"/>
  <c r="F114" i="7"/>
  <c r="F113" i="7"/>
  <c r="F112" i="7"/>
  <c r="F108" i="7"/>
  <c r="F107" i="7"/>
  <c r="F103" i="7"/>
  <c r="F100" i="7"/>
  <c r="F99" i="7"/>
  <c r="F98" i="7"/>
  <c r="F97" i="7"/>
  <c r="F96" i="7"/>
  <c r="F95" i="7"/>
  <c r="F94" i="7"/>
  <c r="F93" i="7"/>
  <c r="F92" i="7"/>
  <c r="F91" i="7"/>
  <c r="F90" i="7"/>
  <c r="F89" i="7"/>
  <c r="F88" i="7"/>
  <c r="F87" i="7"/>
  <c r="F86" i="7"/>
  <c r="F83" i="7"/>
  <c r="F82" i="7"/>
  <c r="F81" i="7"/>
  <c r="F80" i="7"/>
  <c r="F79" i="7"/>
  <c r="F78" i="7"/>
  <c r="F77" i="7"/>
  <c r="F74" i="7"/>
  <c r="F73" i="7"/>
  <c r="F72" i="7"/>
  <c r="F71" i="7"/>
  <c r="F70" i="7"/>
  <c r="F69" i="7"/>
  <c r="F68" i="7"/>
  <c r="F64" i="7"/>
  <c r="F63" i="7"/>
  <c r="F62" i="7"/>
  <c r="F61" i="7"/>
  <c r="F60" i="7"/>
  <c r="F59" i="7"/>
  <c r="F57" i="7"/>
  <c r="F53" i="7"/>
  <c r="F52" i="7"/>
  <c r="F49" i="7"/>
  <c r="F48" i="7"/>
  <c r="F47" i="7"/>
  <c r="F46" i="7"/>
  <c r="F45" i="7"/>
  <c r="F44" i="7"/>
  <c r="F43" i="7"/>
  <c r="F42" i="7"/>
  <c r="F41" i="7"/>
  <c r="F40" i="7"/>
  <c r="F39" i="7"/>
  <c r="F38" i="7"/>
  <c r="F37" i="7"/>
  <c r="F36" i="7"/>
  <c r="F35" i="7"/>
  <c r="F32" i="7"/>
  <c r="F31" i="7"/>
  <c r="F30" i="7"/>
  <c r="F29" i="7"/>
  <c r="F28" i="7"/>
  <c r="F27" i="7"/>
  <c r="F26" i="7"/>
  <c r="F24" i="7"/>
  <c r="F23" i="7"/>
  <c r="F22" i="7"/>
  <c r="F21" i="7"/>
  <c r="F20" i="7"/>
  <c r="F19" i="7"/>
  <c r="F18" i="7"/>
  <c r="F17" i="7"/>
  <c r="F13" i="7"/>
  <c r="F12" i="7"/>
  <c r="F11" i="7"/>
  <c r="F10" i="7"/>
  <c r="F9" i="7"/>
  <c r="F8" i="7"/>
  <c r="F7" i="7"/>
  <c r="F5" i="7"/>
  <c r="N352" i="6"/>
  <c r="M352" i="6"/>
  <c r="L352" i="6"/>
  <c r="K352" i="6"/>
  <c r="J352" i="6"/>
  <c r="I352" i="6"/>
  <c r="H352" i="6"/>
  <c r="G352" i="6"/>
  <c r="E352" i="6"/>
  <c r="D352" i="6"/>
  <c r="C352" i="6"/>
  <c r="B352" i="6"/>
  <c r="N351" i="6"/>
  <c r="M351" i="6"/>
  <c r="L351" i="6"/>
  <c r="K351" i="6"/>
  <c r="J351" i="6"/>
  <c r="I351" i="6"/>
  <c r="H351" i="6"/>
  <c r="G351" i="6"/>
  <c r="E351" i="6"/>
  <c r="D351" i="6"/>
  <c r="C351" i="6"/>
  <c r="B351" i="6"/>
  <c r="N350" i="6"/>
  <c r="M350" i="6"/>
  <c r="L350" i="6"/>
  <c r="K350" i="6"/>
  <c r="J350" i="6"/>
  <c r="I350" i="6"/>
  <c r="H350" i="6"/>
  <c r="G350" i="6"/>
  <c r="E350" i="6"/>
  <c r="D350" i="6"/>
  <c r="C350" i="6"/>
  <c r="B350" i="6"/>
  <c r="N349" i="6"/>
  <c r="M349" i="6"/>
  <c r="L349" i="6"/>
  <c r="K349" i="6"/>
  <c r="J349" i="6"/>
  <c r="I349" i="6"/>
  <c r="H349" i="6"/>
  <c r="G349" i="6"/>
  <c r="E349" i="6"/>
  <c r="D349" i="6"/>
  <c r="C349" i="6"/>
  <c r="B349" i="6"/>
  <c r="N348" i="6"/>
  <c r="M348" i="6"/>
  <c r="L348" i="6"/>
  <c r="K348" i="6"/>
  <c r="J348" i="6"/>
  <c r="I348" i="6"/>
  <c r="H348" i="6"/>
  <c r="G348" i="6"/>
  <c r="E348" i="6"/>
  <c r="D348" i="6"/>
  <c r="C348" i="6"/>
  <c r="B348" i="6"/>
  <c r="N347" i="6"/>
  <c r="M347" i="6"/>
  <c r="L347" i="6"/>
  <c r="K347" i="6"/>
  <c r="J347" i="6"/>
  <c r="I347" i="6"/>
  <c r="H347" i="6"/>
  <c r="G347" i="6"/>
  <c r="E347" i="6"/>
  <c r="D347" i="6"/>
  <c r="C347" i="6"/>
  <c r="B347" i="6"/>
  <c r="N346" i="6"/>
  <c r="M346" i="6"/>
  <c r="L346" i="6"/>
  <c r="K346" i="6"/>
  <c r="J346" i="6"/>
  <c r="I346" i="6"/>
  <c r="H346" i="6"/>
  <c r="G346" i="6"/>
  <c r="E346" i="6"/>
  <c r="D346" i="6"/>
  <c r="C346" i="6"/>
  <c r="B346" i="6"/>
  <c r="M345" i="6"/>
  <c r="N344" i="6"/>
  <c r="M344" i="6"/>
  <c r="L344" i="6"/>
  <c r="K344" i="6"/>
  <c r="J344" i="6"/>
  <c r="I344" i="6"/>
  <c r="H344" i="6"/>
  <c r="G344" i="6"/>
  <c r="E344" i="6"/>
  <c r="D344" i="6"/>
  <c r="C344" i="6"/>
  <c r="B344" i="6"/>
  <c r="F340" i="6"/>
  <c r="F339" i="6"/>
  <c r="F338" i="6"/>
  <c r="F337" i="6"/>
  <c r="F333" i="6"/>
  <c r="F332" i="6"/>
  <c r="F329" i="6"/>
  <c r="F328" i="6"/>
  <c r="F315" i="6"/>
  <c r="F297" i="6"/>
  <c r="F293" i="6"/>
  <c r="F292" i="6"/>
  <c r="F291" i="6"/>
  <c r="F290" i="6"/>
  <c r="N289" i="6"/>
  <c r="L289" i="6"/>
  <c r="K289" i="6"/>
  <c r="J289" i="6"/>
  <c r="I289" i="6"/>
  <c r="H289" i="6"/>
  <c r="G289" i="6"/>
  <c r="E289" i="6"/>
  <c r="D289" i="6"/>
  <c r="C289" i="6"/>
  <c r="B289" i="6"/>
  <c r="N288" i="6"/>
  <c r="L288" i="6"/>
  <c r="K288" i="6"/>
  <c r="J288" i="6"/>
  <c r="I288" i="6"/>
  <c r="H288" i="6"/>
  <c r="G288" i="6"/>
  <c r="E288" i="6"/>
  <c r="D288" i="6"/>
  <c r="D287" i="6" s="1"/>
  <c r="C288" i="6"/>
  <c r="B288" i="6"/>
  <c r="F286" i="6"/>
  <c r="F282" i="6"/>
  <c r="F279" i="6"/>
  <c r="F278" i="6"/>
  <c r="F277" i="6"/>
  <c r="F276" i="6"/>
  <c r="F275" i="6"/>
  <c r="F274" i="6"/>
  <c r="F273" i="6"/>
  <c r="F272" i="6"/>
  <c r="F271" i="6"/>
  <c r="F270" i="6"/>
  <c r="F269" i="6"/>
  <c r="F268" i="6"/>
  <c r="F267" i="6"/>
  <c r="F266" i="6"/>
  <c r="F265" i="6"/>
  <c r="F262" i="6"/>
  <c r="F261" i="6"/>
  <c r="F260" i="6"/>
  <c r="F259" i="6"/>
  <c r="F258" i="6"/>
  <c r="F257" i="6"/>
  <c r="F256" i="6"/>
  <c r="F253" i="6"/>
  <c r="F252" i="6"/>
  <c r="F251" i="6"/>
  <c r="F250" i="6"/>
  <c r="F249" i="6"/>
  <c r="F248" i="6"/>
  <c r="F247" i="6"/>
  <c r="F243" i="6"/>
  <c r="F242" i="6"/>
  <c r="F240" i="6"/>
  <c r="F236" i="6"/>
  <c r="F233" i="6"/>
  <c r="F232" i="6"/>
  <c r="F231" i="6"/>
  <c r="F230" i="6"/>
  <c r="F229" i="6"/>
  <c r="F228" i="6"/>
  <c r="F227" i="6"/>
  <c r="F226" i="6"/>
  <c r="F225" i="6"/>
  <c r="F224" i="6"/>
  <c r="F223" i="6"/>
  <c r="F222" i="6"/>
  <c r="F221" i="6"/>
  <c r="F220" i="6"/>
  <c r="F219" i="6"/>
  <c r="F216" i="6"/>
  <c r="F215" i="6"/>
  <c r="F214" i="6"/>
  <c r="F213" i="6"/>
  <c r="F212" i="6"/>
  <c r="F211" i="6"/>
  <c r="F210" i="6"/>
  <c r="F207" i="6"/>
  <c r="F206" i="6"/>
  <c r="F205" i="6"/>
  <c r="F204" i="6"/>
  <c r="F203" i="6"/>
  <c r="F202" i="6"/>
  <c r="F201" i="6"/>
  <c r="F198" i="6"/>
  <c r="F197" i="6"/>
  <c r="F196" i="6"/>
  <c r="F192" i="6"/>
  <c r="F191" i="6"/>
  <c r="F188" i="6"/>
  <c r="F187" i="6"/>
  <c r="F186" i="6"/>
  <c r="F185" i="6"/>
  <c r="F184" i="6"/>
  <c r="F183" i="6"/>
  <c r="F182" i="6"/>
  <c r="F181" i="6"/>
  <c r="F180" i="6"/>
  <c r="F179" i="6"/>
  <c r="F178" i="6"/>
  <c r="F177" i="6"/>
  <c r="F176" i="6"/>
  <c r="F175" i="6"/>
  <c r="F174" i="6"/>
  <c r="F171" i="6"/>
  <c r="F170" i="6"/>
  <c r="F169" i="6"/>
  <c r="F168" i="6"/>
  <c r="F167" i="6"/>
  <c r="F166" i="6"/>
  <c r="F165" i="6"/>
  <c r="F162" i="6"/>
  <c r="F161" i="6"/>
  <c r="F160" i="6"/>
  <c r="F159" i="6"/>
  <c r="F158" i="6"/>
  <c r="F157" i="6"/>
  <c r="F156" i="6"/>
  <c r="F153" i="6"/>
  <c r="F152" i="6"/>
  <c r="F151" i="6"/>
  <c r="F147" i="6"/>
  <c r="F144" i="6"/>
  <c r="F143" i="6"/>
  <c r="F142" i="6"/>
  <c r="F141" i="6"/>
  <c r="F140" i="6"/>
  <c r="F139" i="6"/>
  <c r="F138" i="6"/>
  <c r="F137" i="6"/>
  <c r="F136" i="6"/>
  <c r="F135" i="6"/>
  <c r="F134" i="6"/>
  <c r="F133" i="6"/>
  <c r="F132" i="6"/>
  <c r="F131" i="6"/>
  <c r="F130" i="6"/>
  <c r="F127" i="6"/>
  <c r="F126" i="6"/>
  <c r="F125" i="6"/>
  <c r="F124" i="6"/>
  <c r="F123" i="6"/>
  <c r="F122" i="6"/>
  <c r="F121" i="6"/>
  <c r="F118" i="6"/>
  <c r="F117" i="6"/>
  <c r="F116" i="6"/>
  <c r="F115" i="6"/>
  <c r="F114" i="6"/>
  <c r="F113" i="6"/>
  <c r="F112" i="6"/>
  <c r="F108" i="6"/>
  <c r="F107" i="6"/>
  <c r="F103" i="6"/>
  <c r="F100" i="6"/>
  <c r="F99" i="6"/>
  <c r="F98" i="6"/>
  <c r="F97" i="6"/>
  <c r="F96" i="6"/>
  <c r="F95" i="6"/>
  <c r="F94" i="6"/>
  <c r="F93" i="6"/>
  <c r="F92" i="6"/>
  <c r="F91" i="6"/>
  <c r="F90" i="6"/>
  <c r="F89" i="6"/>
  <c r="F88" i="6"/>
  <c r="F87" i="6"/>
  <c r="F86" i="6"/>
  <c r="F83" i="6"/>
  <c r="F82" i="6"/>
  <c r="F81" i="6"/>
  <c r="F80" i="6"/>
  <c r="F79" i="6"/>
  <c r="F78" i="6"/>
  <c r="F77" i="6"/>
  <c r="F74" i="6"/>
  <c r="F73" i="6"/>
  <c r="F72" i="6"/>
  <c r="F71" i="6"/>
  <c r="F70" i="6"/>
  <c r="F69" i="6"/>
  <c r="F68" i="6"/>
  <c r="F64" i="6"/>
  <c r="F63" i="6"/>
  <c r="F62" i="6"/>
  <c r="F61" i="6"/>
  <c r="F60" i="6"/>
  <c r="F59" i="6"/>
  <c r="F57" i="6"/>
  <c r="F53" i="6"/>
  <c r="F52" i="6"/>
  <c r="F49" i="6"/>
  <c r="F48" i="6"/>
  <c r="F47" i="6"/>
  <c r="F45" i="6"/>
  <c r="F44" i="6"/>
  <c r="F43" i="6"/>
  <c r="F42" i="6"/>
  <c r="F41" i="6"/>
  <c r="F40" i="6"/>
  <c r="F39" i="6"/>
  <c r="F38" i="6"/>
  <c r="F37" i="6"/>
  <c r="F36" i="6"/>
  <c r="F35" i="6"/>
  <c r="F32" i="6"/>
  <c r="F31" i="6"/>
  <c r="F30" i="6"/>
  <c r="F29" i="6"/>
  <c r="F28" i="6"/>
  <c r="F27" i="6"/>
  <c r="F26" i="6"/>
  <c r="F24" i="6"/>
  <c r="F23" i="6"/>
  <c r="F22" i="6"/>
  <c r="F21" i="6"/>
  <c r="F20" i="6"/>
  <c r="F19" i="6"/>
  <c r="F18" i="6"/>
  <c r="F17" i="6"/>
  <c r="F13" i="6"/>
  <c r="F12" i="6"/>
  <c r="F11" i="6"/>
  <c r="F10" i="6"/>
  <c r="F9" i="6"/>
  <c r="F8" i="6"/>
  <c r="F7" i="6"/>
  <c r="F5" i="6"/>
  <c r="M344" i="5"/>
  <c r="M346" i="5"/>
  <c r="M347" i="5"/>
  <c r="M348" i="5"/>
  <c r="M349" i="5"/>
  <c r="M350" i="5"/>
  <c r="M351" i="5"/>
  <c r="M352" i="5"/>
  <c r="L344" i="5"/>
  <c r="O352" i="5"/>
  <c r="N352" i="5"/>
  <c r="O351" i="5"/>
  <c r="N351" i="5"/>
  <c r="O350" i="5"/>
  <c r="N350" i="5"/>
  <c r="O349" i="5"/>
  <c r="N349" i="5"/>
  <c r="O348" i="5"/>
  <c r="N348" i="5"/>
  <c r="O347" i="5"/>
  <c r="N347" i="5"/>
  <c r="O346" i="5"/>
  <c r="N346" i="5"/>
  <c r="O344" i="5"/>
  <c r="N344" i="5"/>
  <c r="O289" i="5"/>
  <c r="N289" i="5"/>
  <c r="O288" i="5"/>
  <c r="N288" i="5"/>
  <c r="L352" i="5"/>
  <c r="K352" i="5"/>
  <c r="J352" i="5"/>
  <c r="I352" i="5"/>
  <c r="H352" i="5"/>
  <c r="G352" i="5"/>
  <c r="E352" i="5"/>
  <c r="D352" i="5"/>
  <c r="C352" i="5"/>
  <c r="B352" i="5"/>
  <c r="L351" i="5"/>
  <c r="K351" i="5"/>
  <c r="J351" i="5"/>
  <c r="I351" i="5"/>
  <c r="H351" i="5"/>
  <c r="G351" i="5"/>
  <c r="E351" i="5"/>
  <c r="D351" i="5"/>
  <c r="C351" i="5"/>
  <c r="B351" i="5"/>
  <c r="L350" i="5"/>
  <c r="K350" i="5"/>
  <c r="J350" i="5"/>
  <c r="I350" i="5"/>
  <c r="H350" i="5"/>
  <c r="G350" i="5"/>
  <c r="E350" i="5"/>
  <c r="D350" i="5"/>
  <c r="C350" i="5"/>
  <c r="B350" i="5"/>
  <c r="L349" i="5"/>
  <c r="K349" i="5"/>
  <c r="J349" i="5"/>
  <c r="I349" i="5"/>
  <c r="H349" i="5"/>
  <c r="G349" i="5"/>
  <c r="E349" i="5"/>
  <c r="D349" i="5"/>
  <c r="C349" i="5"/>
  <c r="B349" i="5"/>
  <c r="L348" i="5"/>
  <c r="K348" i="5"/>
  <c r="J348" i="5"/>
  <c r="I348" i="5"/>
  <c r="H348" i="5"/>
  <c r="G348" i="5"/>
  <c r="E348" i="5"/>
  <c r="D348" i="5"/>
  <c r="C348" i="5"/>
  <c r="B348" i="5"/>
  <c r="L347" i="5"/>
  <c r="K347" i="5"/>
  <c r="J347" i="5"/>
  <c r="I347" i="5"/>
  <c r="G347" i="5"/>
  <c r="E347" i="5"/>
  <c r="D347" i="5"/>
  <c r="C347" i="5"/>
  <c r="B347" i="5"/>
  <c r="L346" i="5"/>
  <c r="K346" i="5"/>
  <c r="J346" i="5"/>
  <c r="I346" i="5"/>
  <c r="H346" i="5"/>
  <c r="G346" i="5"/>
  <c r="E346" i="5"/>
  <c r="D346" i="5"/>
  <c r="C346" i="5"/>
  <c r="B346" i="5"/>
  <c r="K344" i="5"/>
  <c r="J344" i="5"/>
  <c r="I344" i="5"/>
  <c r="H344" i="5"/>
  <c r="G344" i="5"/>
  <c r="E344" i="5"/>
  <c r="D344" i="5"/>
  <c r="C344" i="5"/>
  <c r="B344" i="5"/>
  <c r="F340" i="5"/>
  <c r="F339" i="5"/>
  <c r="F338" i="5"/>
  <c r="F337" i="5"/>
  <c r="F333" i="5"/>
  <c r="F332" i="5"/>
  <c r="F315" i="5"/>
  <c r="F297" i="5"/>
  <c r="F293" i="5"/>
  <c r="F292" i="5"/>
  <c r="F291" i="5"/>
  <c r="F290" i="5"/>
  <c r="L289" i="5"/>
  <c r="K289" i="5"/>
  <c r="J289" i="5"/>
  <c r="I289" i="5"/>
  <c r="H289" i="5"/>
  <c r="G289" i="5"/>
  <c r="E289" i="5"/>
  <c r="D289" i="5"/>
  <c r="C289" i="5"/>
  <c r="B289" i="5"/>
  <c r="L288" i="5"/>
  <c r="K288" i="5"/>
  <c r="J288" i="5"/>
  <c r="I288" i="5"/>
  <c r="H288" i="5"/>
  <c r="G288" i="5"/>
  <c r="E288" i="5"/>
  <c r="D288" i="5"/>
  <c r="C288" i="5"/>
  <c r="B288" i="5"/>
  <c r="F286" i="5"/>
  <c r="F282" i="5"/>
  <c r="F279" i="5"/>
  <c r="F278" i="5"/>
  <c r="F277" i="5"/>
  <c r="F276" i="5"/>
  <c r="F275" i="5"/>
  <c r="F274" i="5"/>
  <c r="F273" i="5"/>
  <c r="F272" i="5"/>
  <c r="F271" i="5"/>
  <c r="F270" i="5"/>
  <c r="F269" i="5"/>
  <c r="F268" i="5"/>
  <c r="F267" i="5"/>
  <c r="F266" i="5"/>
  <c r="F265" i="5"/>
  <c r="F262" i="5"/>
  <c r="F261" i="5"/>
  <c r="F260" i="5"/>
  <c r="F259" i="5"/>
  <c r="F258" i="5"/>
  <c r="F257" i="5"/>
  <c r="F256" i="5"/>
  <c r="F253" i="5"/>
  <c r="F252" i="5"/>
  <c r="F251" i="5"/>
  <c r="F250" i="5"/>
  <c r="F249" i="5"/>
  <c r="F248" i="5"/>
  <c r="F247" i="5"/>
  <c r="F243" i="5"/>
  <c r="F242" i="5"/>
  <c r="E241" i="5"/>
  <c r="F240" i="5"/>
  <c r="F236" i="5"/>
  <c r="F233" i="5"/>
  <c r="F232" i="5"/>
  <c r="F231" i="5"/>
  <c r="F230" i="5"/>
  <c r="F229" i="5"/>
  <c r="F228" i="5"/>
  <c r="F227" i="5"/>
  <c r="F226" i="5"/>
  <c r="F225" i="5"/>
  <c r="F224" i="5"/>
  <c r="F223" i="5"/>
  <c r="F222" i="5"/>
  <c r="F221" i="5"/>
  <c r="F220" i="5"/>
  <c r="F219" i="5"/>
  <c r="F216" i="5"/>
  <c r="F215" i="5"/>
  <c r="F214" i="5"/>
  <c r="F213" i="5"/>
  <c r="F212" i="5"/>
  <c r="F211" i="5"/>
  <c r="F210" i="5"/>
  <c r="F207" i="5"/>
  <c r="F206" i="5"/>
  <c r="F205" i="5"/>
  <c r="F204" i="5"/>
  <c r="F203" i="5"/>
  <c r="F202" i="5"/>
  <c r="F201" i="5"/>
  <c r="F198" i="5"/>
  <c r="F197" i="5"/>
  <c r="F196" i="5"/>
  <c r="F192" i="5"/>
  <c r="F191" i="5"/>
  <c r="F188" i="5"/>
  <c r="F187" i="5"/>
  <c r="F186" i="5"/>
  <c r="F185" i="5"/>
  <c r="F184" i="5"/>
  <c r="F183" i="5"/>
  <c r="F182" i="5"/>
  <c r="F181" i="5"/>
  <c r="F180" i="5"/>
  <c r="F179" i="5"/>
  <c r="F178" i="5"/>
  <c r="F177" i="5"/>
  <c r="F176" i="5"/>
  <c r="F175" i="5"/>
  <c r="F174" i="5"/>
  <c r="F171" i="5"/>
  <c r="F170" i="5"/>
  <c r="F169" i="5"/>
  <c r="F168" i="5"/>
  <c r="F167" i="5"/>
  <c r="F166" i="5"/>
  <c r="F165" i="5"/>
  <c r="F162" i="5"/>
  <c r="F161" i="5"/>
  <c r="F160" i="5"/>
  <c r="F159" i="5"/>
  <c r="F158" i="5"/>
  <c r="F157" i="5"/>
  <c r="F156" i="5"/>
  <c r="F153" i="5"/>
  <c r="F152" i="5"/>
  <c r="F151" i="5"/>
  <c r="F147" i="5"/>
  <c r="F144" i="5"/>
  <c r="F143" i="5"/>
  <c r="F142" i="5"/>
  <c r="F141" i="5"/>
  <c r="F140" i="5"/>
  <c r="F139" i="5"/>
  <c r="F138" i="5"/>
  <c r="F137" i="5"/>
  <c r="F136" i="5"/>
  <c r="F135" i="5"/>
  <c r="F134" i="5"/>
  <c r="F133" i="5"/>
  <c r="F132" i="5"/>
  <c r="F131" i="5"/>
  <c r="F130" i="5"/>
  <c r="F127" i="5"/>
  <c r="F126" i="5"/>
  <c r="F125" i="5"/>
  <c r="F124" i="5"/>
  <c r="F123" i="5"/>
  <c r="F122" i="5"/>
  <c r="F121" i="5"/>
  <c r="F118" i="5"/>
  <c r="F117" i="5"/>
  <c r="F116" i="5"/>
  <c r="F115" i="5"/>
  <c r="F114" i="5"/>
  <c r="F113" i="5"/>
  <c r="F112" i="5"/>
  <c r="F108" i="5"/>
  <c r="F107" i="5"/>
  <c r="F103" i="5"/>
  <c r="F100" i="5"/>
  <c r="F99" i="5"/>
  <c r="F98" i="5"/>
  <c r="F97" i="5"/>
  <c r="F96" i="5"/>
  <c r="F95" i="5"/>
  <c r="F94" i="5"/>
  <c r="F93" i="5"/>
  <c r="F92" i="5"/>
  <c r="F91" i="5"/>
  <c r="F90" i="5"/>
  <c r="F89" i="5"/>
  <c r="F88" i="5"/>
  <c r="F87" i="5"/>
  <c r="F86" i="5"/>
  <c r="F83" i="5"/>
  <c r="F82" i="5"/>
  <c r="F81" i="5"/>
  <c r="F80" i="5"/>
  <c r="F79" i="5"/>
  <c r="F78" i="5"/>
  <c r="F77" i="5"/>
  <c r="F74" i="5"/>
  <c r="F73" i="5"/>
  <c r="F72" i="5"/>
  <c r="F71" i="5"/>
  <c r="F70" i="5"/>
  <c r="F69" i="5"/>
  <c r="F68" i="5"/>
  <c r="F64" i="5"/>
  <c r="F63" i="5"/>
  <c r="F62" i="5"/>
  <c r="F61" i="5"/>
  <c r="F60" i="5"/>
  <c r="F59" i="5"/>
  <c r="F57" i="5"/>
  <c r="F53" i="5"/>
  <c r="F52" i="5"/>
  <c r="F49" i="5"/>
  <c r="F48" i="5"/>
  <c r="F47" i="5"/>
  <c r="F46" i="5"/>
  <c r="F45" i="5"/>
  <c r="F44" i="5"/>
  <c r="F43" i="5"/>
  <c r="F42" i="5"/>
  <c r="F41" i="5"/>
  <c r="F40" i="5"/>
  <c r="F39" i="5"/>
  <c r="F38" i="5"/>
  <c r="F37" i="5"/>
  <c r="F36" i="5"/>
  <c r="F35" i="5"/>
  <c r="F32" i="5"/>
  <c r="F31" i="5"/>
  <c r="F30" i="5"/>
  <c r="F29" i="5"/>
  <c r="F28" i="5"/>
  <c r="F27" i="5"/>
  <c r="F26" i="5"/>
  <c r="F24" i="5"/>
  <c r="F23" i="5"/>
  <c r="F22" i="5"/>
  <c r="F21" i="5"/>
  <c r="F20" i="5"/>
  <c r="F19" i="5"/>
  <c r="F18" i="5"/>
  <c r="F17" i="5"/>
  <c r="F13" i="5"/>
  <c r="F12" i="5"/>
  <c r="F11" i="5"/>
  <c r="F10" i="5"/>
  <c r="F9" i="5"/>
  <c r="F8" i="5"/>
  <c r="F7" i="5"/>
  <c r="E6" i="5"/>
  <c r="D6" i="5"/>
  <c r="F5" i="5"/>
  <c r="E352" i="4"/>
  <c r="D352" i="4"/>
  <c r="C352" i="4"/>
  <c r="B352" i="4"/>
  <c r="E351" i="4"/>
  <c r="D351" i="4"/>
  <c r="C351" i="4"/>
  <c r="B351" i="4"/>
  <c r="E350" i="4"/>
  <c r="D350" i="4"/>
  <c r="C350" i="4"/>
  <c r="B350" i="4"/>
  <c r="E349" i="4"/>
  <c r="D349" i="4"/>
  <c r="C349" i="4"/>
  <c r="B349" i="4"/>
  <c r="E348" i="4"/>
  <c r="D348" i="4"/>
  <c r="C348" i="4"/>
  <c r="B348" i="4"/>
  <c r="E347" i="4"/>
  <c r="D347" i="4"/>
  <c r="C347" i="4"/>
  <c r="B347" i="4"/>
  <c r="E346" i="4"/>
  <c r="D346" i="4"/>
  <c r="C346" i="4"/>
  <c r="B346" i="4"/>
  <c r="E344" i="4"/>
  <c r="D344" i="4"/>
  <c r="C344" i="4"/>
  <c r="B344" i="4"/>
  <c r="F340" i="4"/>
  <c r="F339" i="4"/>
  <c r="F338" i="4"/>
  <c r="F337" i="4"/>
  <c r="F333" i="4"/>
  <c r="F332" i="4"/>
  <c r="F315" i="4"/>
  <c r="F297" i="4"/>
  <c r="F293" i="4"/>
  <c r="F292" i="4"/>
  <c r="F291" i="4"/>
  <c r="F290" i="4"/>
  <c r="E289" i="4"/>
  <c r="D289" i="4"/>
  <c r="C289" i="4"/>
  <c r="B289" i="4"/>
  <c r="E288" i="4"/>
  <c r="D288" i="4"/>
  <c r="C288" i="4"/>
  <c r="B288" i="4"/>
  <c r="F286" i="4"/>
  <c r="F282" i="4"/>
  <c r="F279" i="4"/>
  <c r="F278" i="4"/>
  <c r="F277" i="4"/>
  <c r="F276" i="4"/>
  <c r="F275" i="4"/>
  <c r="F274" i="4"/>
  <c r="F273" i="4"/>
  <c r="F272" i="4"/>
  <c r="F271" i="4"/>
  <c r="F270" i="4"/>
  <c r="F269" i="4"/>
  <c r="F268" i="4"/>
  <c r="F267" i="4"/>
  <c r="F266" i="4"/>
  <c r="F265" i="4"/>
  <c r="F262" i="4"/>
  <c r="F261" i="4"/>
  <c r="F260" i="4"/>
  <c r="F259" i="4"/>
  <c r="F258" i="4"/>
  <c r="F257" i="4"/>
  <c r="F256" i="4"/>
  <c r="F253" i="4"/>
  <c r="F252" i="4"/>
  <c r="F251" i="4"/>
  <c r="F250" i="4"/>
  <c r="F249" i="4"/>
  <c r="F248" i="4"/>
  <c r="F247" i="4"/>
  <c r="F243" i="4"/>
  <c r="F242" i="4"/>
  <c r="F240" i="4"/>
  <c r="F236" i="4"/>
  <c r="F233" i="4"/>
  <c r="F232" i="4"/>
  <c r="F231" i="4"/>
  <c r="F230" i="4"/>
  <c r="F229" i="4"/>
  <c r="F228" i="4"/>
  <c r="F227" i="4"/>
  <c r="F226" i="4"/>
  <c r="F225" i="4"/>
  <c r="F224" i="4"/>
  <c r="F223" i="4"/>
  <c r="F222" i="4"/>
  <c r="F221" i="4"/>
  <c r="F220" i="4"/>
  <c r="F219" i="4"/>
  <c r="F216" i="4"/>
  <c r="F215" i="4"/>
  <c r="F214" i="4"/>
  <c r="F213" i="4"/>
  <c r="F212" i="4"/>
  <c r="F211" i="4"/>
  <c r="F210" i="4"/>
  <c r="F207" i="4"/>
  <c r="F206" i="4"/>
  <c r="F205" i="4"/>
  <c r="F204" i="4"/>
  <c r="F203" i="4"/>
  <c r="F202" i="4"/>
  <c r="F201" i="4"/>
  <c r="F198" i="4"/>
  <c r="F197" i="4"/>
  <c r="F196" i="4"/>
  <c r="F192" i="4"/>
  <c r="F191" i="4"/>
  <c r="F188" i="4"/>
  <c r="F187" i="4"/>
  <c r="F186" i="4"/>
  <c r="F185" i="4"/>
  <c r="F184" i="4"/>
  <c r="F183" i="4"/>
  <c r="F182" i="4"/>
  <c r="F181" i="4"/>
  <c r="F180" i="4"/>
  <c r="F179" i="4"/>
  <c r="F178" i="4"/>
  <c r="F177" i="4"/>
  <c r="F176" i="4"/>
  <c r="F175" i="4"/>
  <c r="F174" i="4"/>
  <c r="F171" i="4"/>
  <c r="F170" i="4"/>
  <c r="F169" i="4"/>
  <c r="F168" i="4"/>
  <c r="F167" i="4"/>
  <c r="F166" i="4"/>
  <c r="F165" i="4"/>
  <c r="F162" i="4"/>
  <c r="F161" i="4"/>
  <c r="F160" i="4"/>
  <c r="F159" i="4"/>
  <c r="F158" i="4"/>
  <c r="F157" i="4"/>
  <c r="F156" i="4"/>
  <c r="F153" i="4"/>
  <c r="F152" i="4"/>
  <c r="F151" i="4"/>
  <c r="F147" i="4"/>
  <c r="F144" i="4"/>
  <c r="F143" i="4"/>
  <c r="F142" i="4"/>
  <c r="F141" i="4"/>
  <c r="F140" i="4"/>
  <c r="F139" i="4"/>
  <c r="F138" i="4"/>
  <c r="F137" i="4"/>
  <c r="F136" i="4"/>
  <c r="F135" i="4"/>
  <c r="F134" i="4"/>
  <c r="F133" i="4"/>
  <c r="F132" i="4"/>
  <c r="F131" i="4"/>
  <c r="F130" i="4"/>
  <c r="F127" i="4"/>
  <c r="F126" i="4"/>
  <c r="F125" i="4"/>
  <c r="F124" i="4"/>
  <c r="F123" i="4"/>
  <c r="F122" i="4"/>
  <c r="F121" i="4"/>
  <c r="F118" i="4"/>
  <c r="F117" i="4"/>
  <c r="F116" i="4"/>
  <c r="F115" i="4"/>
  <c r="F114" i="4"/>
  <c r="F113" i="4"/>
  <c r="F112" i="4"/>
  <c r="F108" i="4"/>
  <c r="F107" i="4"/>
  <c r="F103" i="4"/>
  <c r="F100" i="4"/>
  <c r="F99" i="4"/>
  <c r="F98" i="4"/>
  <c r="F97" i="4"/>
  <c r="F96" i="4"/>
  <c r="F95" i="4"/>
  <c r="F94" i="4"/>
  <c r="F93" i="4"/>
  <c r="F92" i="4"/>
  <c r="F91" i="4"/>
  <c r="F90" i="4"/>
  <c r="F89" i="4"/>
  <c r="F88" i="4"/>
  <c r="F87" i="4"/>
  <c r="F86" i="4"/>
  <c r="F83" i="4"/>
  <c r="F82" i="4"/>
  <c r="F81" i="4"/>
  <c r="F80" i="4"/>
  <c r="F79" i="4"/>
  <c r="F78" i="4"/>
  <c r="F77" i="4"/>
  <c r="F74" i="4"/>
  <c r="F73" i="4"/>
  <c r="F72" i="4"/>
  <c r="F71" i="4"/>
  <c r="F70" i="4"/>
  <c r="F69" i="4"/>
  <c r="F68" i="4"/>
  <c r="F64" i="4"/>
  <c r="F63" i="4"/>
  <c r="F62" i="4"/>
  <c r="F61" i="4"/>
  <c r="F60" i="4"/>
  <c r="F59" i="4"/>
  <c r="F57" i="4"/>
  <c r="F53" i="4"/>
  <c r="F52" i="4"/>
  <c r="F49" i="4"/>
  <c r="F48" i="4"/>
  <c r="F47" i="4"/>
  <c r="F46" i="4"/>
  <c r="F45" i="4"/>
  <c r="F44" i="4"/>
  <c r="F43" i="4"/>
  <c r="F42" i="4"/>
  <c r="F41" i="4"/>
  <c r="F40" i="4"/>
  <c r="F39" i="4"/>
  <c r="F38" i="4"/>
  <c r="F37" i="4"/>
  <c r="F36" i="4"/>
  <c r="F35" i="4"/>
  <c r="F32" i="4"/>
  <c r="F31" i="4"/>
  <c r="F30" i="4"/>
  <c r="F29" i="4"/>
  <c r="F28" i="4"/>
  <c r="F27" i="4"/>
  <c r="F26" i="4"/>
  <c r="F24" i="4"/>
  <c r="F23" i="4"/>
  <c r="F22" i="4"/>
  <c r="F21" i="4"/>
  <c r="F20" i="4"/>
  <c r="F19" i="4"/>
  <c r="F18" i="4"/>
  <c r="F17" i="4"/>
  <c r="F13" i="4"/>
  <c r="F12" i="4"/>
  <c r="F11" i="4"/>
  <c r="F10" i="4"/>
  <c r="F9" i="4"/>
  <c r="F8" i="4"/>
  <c r="F7" i="4"/>
  <c r="F5" i="4"/>
  <c r="F7" i="3"/>
  <c r="J352" i="3"/>
  <c r="I352" i="3"/>
  <c r="H352" i="3"/>
  <c r="G352" i="3"/>
  <c r="E352" i="3"/>
  <c r="D352" i="3"/>
  <c r="C352" i="3"/>
  <c r="B352" i="3"/>
  <c r="J351" i="3"/>
  <c r="I351" i="3"/>
  <c r="H351" i="3"/>
  <c r="G351" i="3"/>
  <c r="E351" i="3"/>
  <c r="D351" i="3"/>
  <c r="C351" i="3"/>
  <c r="B351" i="3"/>
  <c r="J350" i="3"/>
  <c r="I350" i="3"/>
  <c r="H350" i="3"/>
  <c r="G350" i="3"/>
  <c r="E350" i="3"/>
  <c r="D350" i="3"/>
  <c r="C350" i="3"/>
  <c r="B350" i="3"/>
  <c r="J349" i="3"/>
  <c r="I349" i="3"/>
  <c r="H349" i="3"/>
  <c r="G349" i="3"/>
  <c r="E349" i="3"/>
  <c r="D349" i="3"/>
  <c r="C349" i="3"/>
  <c r="B349" i="3"/>
  <c r="J348" i="3"/>
  <c r="I348" i="3"/>
  <c r="H348" i="3"/>
  <c r="G348" i="3"/>
  <c r="E348" i="3"/>
  <c r="D348" i="3"/>
  <c r="C348" i="3"/>
  <c r="B348" i="3"/>
  <c r="J347" i="3"/>
  <c r="I347" i="3"/>
  <c r="H347" i="3"/>
  <c r="G347" i="3"/>
  <c r="E347" i="3"/>
  <c r="D347" i="3"/>
  <c r="C347" i="3"/>
  <c r="B347" i="3"/>
  <c r="J346" i="3"/>
  <c r="I346" i="3"/>
  <c r="H346" i="3"/>
  <c r="G346" i="3"/>
  <c r="E346" i="3"/>
  <c r="D346" i="3"/>
  <c r="C346" i="3"/>
  <c r="B346" i="3"/>
  <c r="J344" i="3"/>
  <c r="I344" i="3"/>
  <c r="H344" i="3"/>
  <c r="G344" i="3"/>
  <c r="E344" i="3"/>
  <c r="D344" i="3"/>
  <c r="C344" i="3"/>
  <c r="B344" i="3"/>
  <c r="F340" i="3"/>
  <c r="F339" i="3"/>
  <c r="F338" i="3"/>
  <c r="F337" i="3"/>
  <c r="F333" i="3"/>
  <c r="F332" i="3"/>
  <c r="F315" i="3"/>
  <c r="F297" i="3"/>
  <c r="F293" i="3"/>
  <c r="F292" i="3"/>
  <c r="F291" i="3"/>
  <c r="F290" i="3"/>
  <c r="J289" i="3"/>
  <c r="I289" i="3"/>
  <c r="H289" i="3"/>
  <c r="G289" i="3"/>
  <c r="E289" i="3"/>
  <c r="D289" i="3"/>
  <c r="C289" i="3"/>
  <c r="B289" i="3"/>
  <c r="J288" i="3"/>
  <c r="I288" i="3"/>
  <c r="H288" i="3"/>
  <c r="G288" i="3"/>
  <c r="E288" i="3"/>
  <c r="E287" i="3" s="1"/>
  <c r="D288" i="3"/>
  <c r="B287" i="3"/>
  <c r="J287" i="3"/>
  <c r="F286" i="3"/>
  <c r="F282" i="3"/>
  <c r="F279" i="3"/>
  <c r="F278" i="3"/>
  <c r="F277" i="3"/>
  <c r="F276" i="3"/>
  <c r="F275" i="3"/>
  <c r="F274" i="3"/>
  <c r="F273" i="3"/>
  <c r="F272" i="3"/>
  <c r="F271" i="3"/>
  <c r="F270" i="3"/>
  <c r="F269" i="3"/>
  <c r="F268" i="3"/>
  <c r="F267" i="3"/>
  <c r="F266" i="3"/>
  <c r="F265" i="3"/>
  <c r="F262" i="3"/>
  <c r="F261" i="3"/>
  <c r="F260" i="3"/>
  <c r="F259" i="3"/>
  <c r="F258" i="3"/>
  <c r="F257" i="3"/>
  <c r="F256" i="3"/>
  <c r="F253" i="3"/>
  <c r="F252" i="3"/>
  <c r="F251" i="3"/>
  <c r="F250" i="3"/>
  <c r="F249" i="3"/>
  <c r="F248" i="3"/>
  <c r="F247" i="3"/>
  <c r="F243" i="3"/>
  <c r="F242" i="3"/>
  <c r="F240" i="3"/>
  <c r="F236" i="3"/>
  <c r="F233" i="3"/>
  <c r="F232" i="3"/>
  <c r="F231" i="3"/>
  <c r="F230" i="3"/>
  <c r="F229" i="3"/>
  <c r="F228" i="3"/>
  <c r="F227" i="3"/>
  <c r="F226" i="3"/>
  <c r="F225" i="3"/>
  <c r="F224" i="3"/>
  <c r="F223" i="3"/>
  <c r="F222" i="3"/>
  <c r="F221" i="3"/>
  <c r="F220" i="3"/>
  <c r="F219" i="3"/>
  <c r="F216" i="3"/>
  <c r="F215" i="3"/>
  <c r="F214" i="3"/>
  <c r="F213" i="3"/>
  <c r="F212" i="3"/>
  <c r="F211" i="3"/>
  <c r="F210" i="3"/>
  <c r="F207" i="3"/>
  <c r="F206" i="3"/>
  <c r="F205" i="3"/>
  <c r="F204" i="3"/>
  <c r="F203" i="3"/>
  <c r="F202" i="3"/>
  <c r="F201" i="3"/>
  <c r="F198" i="3"/>
  <c r="F197" i="3"/>
  <c r="F196" i="3"/>
  <c r="F192" i="3"/>
  <c r="F191" i="3"/>
  <c r="F188" i="3"/>
  <c r="F187" i="3"/>
  <c r="F186" i="3"/>
  <c r="F185" i="3"/>
  <c r="F184" i="3"/>
  <c r="F183" i="3"/>
  <c r="F182" i="3"/>
  <c r="F181" i="3"/>
  <c r="F180" i="3"/>
  <c r="F179" i="3"/>
  <c r="F178" i="3"/>
  <c r="F177" i="3"/>
  <c r="F176" i="3"/>
  <c r="F175" i="3"/>
  <c r="F174" i="3"/>
  <c r="F171" i="3"/>
  <c r="F170" i="3"/>
  <c r="F169" i="3"/>
  <c r="F168" i="3"/>
  <c r="F167" i="3"/>
  <c r="F166" i="3"/>
  <c r="F165" i="3"/>
  <c r="F162" i="3"/>
  <c r="F161" i="3"/>
  <c r="F160" i="3"/>
  <c r="F159" i="3"/>
  <c r="F158" i="3"/>
  <c r="F157" i="3"/>
  <c r="F156" i="3"/>
  <c r="F153" i="3"/>
  <c r="F152" i="3"/>
  <c r="F151" i="3"/>
  <c r="F147" i="3"/>
  <c r="F144" i="3"/>
  <c r="F143" i="3"/>
  <c r="F142" i="3"/>
  <c r="F141" i="3"/>
  <c r="F140" i="3"/>
  <c r="F139" i="3"/>
  <c r="F138" i="3"/>
  <c r="F137" i="3"/>
  <c r="F136" i="3"/>
  <c r="F135" i="3"/>
  <c r="F134" i="3"/>
  <c r="F133" i="3"/>
  <c r="F132" i="3"/>
  <c r="F131" i="3"/>
  <c r="F130" i="3"/>
  <c r="F127" i="3"/>
  <c r="F126" i="3"/>
  <c r="F125" i="3"/>
  <c r="F124" i="3"/>
  <c r="F123" i="3"/>
  <c r="F122" i="3"/>
  <c r="F121" i="3"/>
  <c r="F118" i="3"/>
  <c r="F117" i="3"/>
  <c r="F116" i="3"/>
  <c r="F115" i="3"/>
  <c r="F114" i="3"/>
  <c r="F113" i="3"/>
  <c r="F112" i="3"/>
  <c r="F108" i="3"/>
  <c r="F107" i="3"/>
  <c r="F103" i="3"/>
  <c r="F100" i="3"/>
  <c r="F99" i="3"/>
  <c r="F98" i="3"/>
  <c r="F97" i="3"/>
  <c r="F96" i="3"/>
  <c r="F95" i="3"/>
  <c r="F94" i="3"/>
  <c r="F93" i="3"/>
  <c r="F92" i="3"/>
  <c r="F91" i="3"/>
  <c r="F90" i="3"/>
  <c r="F89" i="3"/>
  <c r="F88" i="3"/>
  <c r="F87" i="3"/>
  <c r="F86" i="3"/>
  <c r="F83" i="3"/>
  <c r="F82" i="3"/>
  <c r="F81" i="3"/>
  <c r="F80" i="3"/>
  <c r="F79" i="3"/>
  <c r="F78" i="3"/>
  <c r="F77" i="3"/>
  <c r="F74" i="3"/>
  <c r="F73" i="3"/>
  <c r="F72" i="3"/>
  <c r="F71" i="3"/>
  <c r="F70" i="3"/>
  <c r="F69" i="3"/>
  <c r="F64" i="3"/>
  <c r="F63" i="3"/>
  <c r="F62" i="3"/>
  <c r="F61" i="3"/>
  <c r="F60" i="3"/>
  <c r="F59" i="3"/>
  <c r="F57" i="3"/>
  <c r="F53" i="3"/>
  <c r="F52" i="3"/>
  <c r="F49" i="3"/>
  <c r="F48" i="3"/>
  <c r="F47" i="3"/>
  <c r="F46" i="3"/>
  <c r="F45" i="3"/>
  <c r="F44" i="3"/>
  <c r="F43" i="3"/>
  <c r="F42" i="3"/>
  <c r="F41" i="3"/>
  <c r="F40" i="3"/>
  <c r="F39" i="3"/>
  <c r="F38" i="3"/>
  <c r="F37" i="3"/>
  <c r="F36" i="3"/>
  <c r="F35" i="3"/>
  <c r="F32" i="3"/>
  <c r="F31" i="3"/>
  <c r="F30" i="3"/>
  <c r="F29" i="3"/>
  <c r="F28" i="3"/>
  <c r="F27" i="3"/>
  <c r="F26" i="3"/>
  <c r="F24" i="3"/>
  <c r="F23" i="3"/>
  <c r="F22" i="3"/>
  <c r="F21" i="3"/>
  <c r="F20" i="3"/>
  <c r="F19" i="3"/>
  <c r="F18" i="3"/>
  <c r="F17" i="3"/>
  <c r="F13" i="3"/>
  <c r="F12" i="3"/>
  <c r="F11" i="3"/>
  <c r="F10" i="3"/>
  <c r="F9" i="3"/>
  <c r="F8" i="3"/>
  <c r="F5" i="3"/>
  <c r="E352" i="2"/>
  <c r="D352" i="2"/>
  <c r="C352" i="2"/>
  <c r="B352" i="2"/>
  <c r="E351" i="2"/>
  <c r="D351" i="2"/>
  <c r="C351" i="2"/>
  <c r="B351" i="2"/>
  <c r="E350" i="2"/>
  <c r="D350" i="2"/>
  <c r="C350" i="2"/>
  <c r="B350" i="2"/>
  <c r="E349" i="2"/>
  <c r="D349" i="2"/>
  <c r="C349" i="2"/>
  <c r="B349" i="2"/>
  <c r="E348" i="2"/>
  <c r="D348" i="2"/>
  <c r="C348" i="2"/>
  <c r="B348" i="2"/>
  <c r="E347" i="2"/>
  <c r="D347" i="2"/>
  <c r="C347" i="2"/>
  <c r="B347" i="2"/>
  <c r="E346" i="2"/>
  <c r="D346" i="2"/>
  <c r="C346" i="2"/>
  <c r="B346" i="2"/>
  <c r="E344" i="2"/>
  <c r="D344" i="2"/>
  <c r="C344" i="2"/>
  <c r="B344" i="2"/>
  <c r="F340" i="2"/>
  <c r="F339" i="2"/>
  <c r="F338" i="2"/>
  <c r="F337" i="2"/>
  <c r="F333" i="2"/>
  <c r="F332" i="2"/>
  <c r="F315" i="2"/>
  <c r="F306" i="2"/>
  <c r="F297" i="2"/>
  <c r="F293" i="2"/>
  <c r="F292" i="2"/>
  <c r="F291" i="2"/>
  <c r="F290" i="2"/>
  <c r="E289" i="2"/>
  <c r="D289" i="2"/>
  <c r="C289" i="2"/>
  <c r="B289" i="2"/>
  <c r="E288" i="2"/>
  <c r="D288" i="2"/>
  <c r="C288" i="2"/>
  <c r="B288" i="2"/>
  <c r="F286" i="2"/>
  <c r="F282" i="2"/>
  <c r="F279" i="2"/>
  <c r="F278" i="2"/>
  <c r="F277" i="2"/>
  <c r="F276" i="2"/>
  <c r="F275" i="2"/>
  <c r="F274" i="2"/>
  <c r="F273" i="2"/>
  <c r="F272" i="2"/>
  <c r="F271" i="2"/>
  <c r="F270" i="2"/>
  <c r="F269" i="2"/>
  <c r="F268" i="2"/>
  <c r="F267" i="2"/>
  <c r="F266" i="2"/>
  <c r="F265" i="2"/>
  <c r="F262" i="2"/>
  <c r="F261" i="2"/>
  <c r="F260" i="2"/>
  <c r="F259" i="2"/>
  <c r="F258" i="2"/>
  <c r="F257" i="2"/>
  <c r="F256" i="2"/>
  <c r="F253" i="2"/>
  <c r="F252" i="2"/>
  <c r="F251" i="2"/>
  <c r="F250" i="2"/>
  <c r="F249" i="2"/>
  <c r="F248" i="2"/>
  <c r="F247" i="2"/>
  <c r="F243" i="2"/>
  <c r="F242" i="2"/>
  <c r="F240" i="2"/>
  <c r="F233" i="2"/>
  <c r="F232" i="2"/>
  <c r="F231" i="2"/>
  <c r="F230" i="2"/>
  <c r="F229" i="2"/>
  <c r="F228" i="2"/>
  <c r="F227" i="2"/>
  <c r="F226" i="2"/>
  <c r="F225" i="2"/>
  <c r="F224" i="2"/>
  <c r="F223" i="2"/>
  <c r="F222" i="2"/>
  <c r="F221" i="2"/>
  <c r="F220" i="2"/>
  <c r="F219" i="2"/>
  <c r="F216" i="2"/>
  <c r="F215" i="2"/>
  <c r="F214" i="2"/>
  <c r="F213" i="2"/>
  <c r="F212" i="2"/>
  <c r="F211" i="2"/>
  <c r="F210" i="2"/>
  <c r="F207" i="2"/>
  <c r="F206" i="2"/>
  <c r="F205" i="2"/>
  <c r="F204" i="2"/>
  <c r="F203" i="2"/>
  <c r="F202" i="2"/>
  <c r="F201" i="2"/>
  <c r="F198" i="2"/>
  <c r="F197" i="2"/>
  <c r="F196" i="2"/>
  <c r="F192" i="2"/>
  <c r="F191" i="2"/>
  <c r="F188" i="2"/>
  <c r="F187" i="2"/>
  <c r="F186" i="2"/>
  <c r="F185" i="2"/>
  <c r="F184" i="2"/>
  <c r="F183" i="2"/>
  <c r="F182" i="2"/>
  <c r="F181" i="2"/>
  <c r="F180" i="2"/>
  <c r="F179" i="2"/>
  <c r="F178" i="2"/>
  <c r="F177" i="2"/>
  <c r="F176" i="2"/>
  <c r="F175" i="2"/>
  <c r="F174" i="2"/>
  <c r="F171" i="2"/>
  <c r="F170" i="2"/>
  <c r="F169" i="2"/>
  <c r="F168" i="2"/>
  <c r="F167" i="2"/>
  <c r="F166" i="2"/>
  <c r="F165" i="2"/>
  <c r="F162" i="2"/>
  <c r="F161" i="2"/>
  <c r="F160" i="2"/>
  <c r="F159" i="2"/>
  <c r="F158" i="2"/>
  <c r="F157" i="2"/>
  <c r="F156" i="2"/>
  <c r="F153" i="2"/>
  <c r="F152" i="2"/>
  <c r="F151" i="2"/>
  <c r="F147" i="2"/>
  <c r="F144" i="2"/>
  <c r="F143" i="2"/>
  <c r="F142" i="2"/>
  <c r="F141" i="2"/>
  <c r="F140" i="2"/>
  <c r="F139" i="2"/>
  <c r="F138" i="2"/>
  <c r="F137" i="2"/>
  <c r="F136" i="2"/>
  <c r="F135" i="2"/>
  <c r="F134" i="2"/>
  <c r="F133" i="2"/>
  <c r="F132" i="2"/>
  <c r="F131" i="2"/>
  <c r="F130" i="2"/>
  <c r="F127" i="2"/>
  <c r="F126" i="2"/>
  <c r="F125" i="2"/>
  <c r="F124" i="2"/>
  <c r="F123" i="2"/>
  <c r="F122" i="2"/>
  <c r="F121" i="2"/>
  <c r="F118" i="2"/>
  <c r="F117" i="2"/>
  <c r="F116" i="2"/>
  <c r="F115" i="2"/>
  <c r="F114" i="2"/>
  <c r="F113" i="2"/>
  <c r="F112" i="2"/>
  <c r="F107" i="2"/>
  <c r="F103" i="2"/>
  <c r="F100" i="2"/>
  <c r="F99" i="2"/>
  <c r="F98" i="2"/>
  <c r="F97" i="2"/>
  <c r="F96" i="2"/>
  <c r="F95" i="2"/>
  <c r="F94" i="2"/>
  <c r="F93" i="2"/>
  <c r="F92" i="2"/>
  <c r="F91" i="2"/>
  <c r="F90" i="2"/>
  <c r="F89" i="2"/>
  <c r="F88" i="2"/>
  <c r="F87" i="2"/>
  <c r="F86" i="2"/>
  <c r="F83" i="2"/>
  <c r="F82" i="2"/>
  <c r="F81" i="2"/>
  <c r="F80" i="2"/>
  <c r="F79" i="2"/>
  <c r="F78" i="2"/>
  <c r="F77" i="2"/>
  <c r="F74" i="2"/>
  <c r="F73" i="2"/>
  <c r="F72" i="2"/>
  <c r="F71" i="2"/>
  <c r="F70" i="2"/>
  <c r="F69" i="2"/>
  <c r="F68" i="2"/>
  <c r="F64" i="2"/>
  <c r="F63" i="2"/>
  <c r="F62" i="2"/>
  <c r="F61" i="2"/>
  <c r="F60" i="2"/>
  <c r="F59" i="2"/>
  <c r="F57" i="2"/>
  <c r="F53" i="2"/>
  <c r="F52" i="2"/>
  <c r="F49" i="2"/>
  <c r="F48" i="2"/>
  <c r="F47" i="2"/>
  <c r="F46" i="2"/>
  <c r="F45" i="2"/>
  <c r="F44" i="2"/>
  <c r="F43" i="2"/>
  <c r="F42" i="2"/>
  <c r="F41" i="2"/>
  <c r="F40" i="2"/>
  <c r="F39" i="2"/>
  <c r="F38" i="2"/>
  <c r="F37" i="2"/>
  <c r="F36" i="2"/>
  <c r="F35" i="2"/>
  <c r="F32" i="2"/>
  <c r="F31" i="2"/>
  <c r="F30" i="2"/>
  <c r="F29" i="2"/>
  <c r="F28" i="2"/>
  <c r="F27" i="2"/>
  <c r="F26" i="2"/>
  <c r="F24" i="2"/>
  <c r="F23" i="2"/>
  <c r="F22" i="2"/>
  <c r="F21" i="2"/>
  <c r="F20" i="2"/>
  <c r="F19" i="2"/>
  <c r="F18" i="2"/>
  <c r="F17" i="2"/>
  <c r="F13" i="2"/>
  <c r="F12" i="2"/>
  <c r="F11" i="2"/>
  <c r="F10" i="2"/>
  <c r="F9" i="2"/>
  <c r="F8" i="2"/>
  <c r="F7" i="2"/>
  <c r="F5" i="2"/>
  <c r="L352" i="1"/>
  <c r="K352" i="1"/>
  <c r="J352" i="1"/>
  <c r="I352" i="1"/>
  <c r="H352" i="1"/>
  <c r="G352" i="1"/>
  <c r="E352" i="1"/>
  <c r="D352" i="1"/>
  <c r="C352" i="1"/>
  <c r="B352" i="1"/>
  <c r="L351" i="1"/>
  <c r="K351" i="1"/>
  <c r="J351" i="1"/>
  <c r="I351" i="1"/>
  <c r="H351" i="1"/>
  <c r="G351" i="1"/>
  <c r="E351" i="1"/>
  <c r="D351" i="1"/>
  <c r="C351" i="1"/>
  <c r="B351" i="1"/>
  <c r="L350" i="1"/>
  <c r="K350" i="1"/>
  <c r="J350" i="1"/>
  <c r="I350" i="1"/>
  <c r="H350" i="1"/>
  <c r="G350" i="1"/>
  <c r="E350" i="1"/>
  <c r="D350" i="1"/>
  <c r="C350" i="1"/>
  <c r="B350" i="1"/>
  <c r="L349" i="1"/>
  <c r="K349" i="1"/>
  <c r="J349" i="1"/>
  <c r="I349" i="1"/>
  <c r="H349" i="1"/>
  <c r="G349" i="1"/>
  <c r="E349" i="1"/>
  <c r="D349" i="1"/>
  <c r="C349" i="1"/>
  <c r="B349" i="1"/>
  <c r="L348" i="1"/>
  <c r="K348" i="1"/>
  <c r="J348" i="1"/>
  <c r="I348" i="1"/>
  <c r="H348" i="1"/>
  <c r="G348" i="1"/>
  <c r="E348" i="1"/>
  <c r="D348" i="1"/>
  <c r="C348" i="1"/>
  <c r="B348" i="1"/>
  <c r="L347" i="1"/>
  <c r="K347" i="1"/>
  <c r="J347" i="1"/>
  <c r="I347" i="1"/>
  <c r="H347" i="1"/>
  <c r="G347" i="1"/>
  <c r="E347" i="1"/>
  <c r="D347" i="1"/>
  <c r="C347" i="1"/>
  <c r="B347" i="1"/>
  <c r="L346" i="1"/>
  <c r="K346" i="1"/>
  <c r="J346" i="1"/>
  <c r="I346" i="1"/>
  <c r="H346" i="1"/>
  <c r="G346" i="1"/>
  <c r="E346" i="1"/>
  <c r="D346" i="1"/>
  <c r="C346" i="1"/>
  <c r="B346" i="1"/>
  <c r="L344" i="1"/>
  <c r="K344" i="1"/>
  <c r="J344" i="1"/>
  <c r="I344" i="1"/>
  <c r="H344" i="1"/>
  <c r="G344" i="1"/>
  <c r="E344" i="1"/>
  <c r="D344" i="1"/>
  <c r="C344" i="1"/>
  <c r="B344" i="1"/>
  <c r="F340" i="1"/>
  <c r="F339" i="1"/>
  <c r="F338" i="1"/>
  <c r="F337" i="1"/>
  <c r="F333" i="1"/>
  <c r="F332" i="1"/>
  <c r="F329" i="1"/>
  <c r="F328" i="1"/>
  <c r="F327" i="1"/>
  <c r="F326" i="1"/>
  <c r="F325" i="1"/>
  <c r="F324" i="1"/>
  <c r="F323" i="1"/>
  <c r="F315" i="1"/>
  <c r="F312" i="1"/>
  <c r="F311" i="1"/>
  <c r="F310" i="1"/>
  <c r="F297" i="1"/>
  <c r="F293" i="1"/>
  <c r="F292" i="1"/>
  <c r="F291" i="1"/>
  <c r="F290" i="1"/>
  <c r="L289" i="1"/>
  <c r="K289" i="1"/>
  <c r="J289" i="1"/>
  <c r="I289" i="1"/>
  <c r="H289" i="1"/>
  <c r="G289" i="1"/>
  <c r="E289" i="1"/>
  <c r="D289" i="1"/>
  <c r="C289" i="1"/>
  <c r="L288" i="1"/>
  <c r="K288" i="1"/>
  <c r="J288" i="1"/>
  <c r="I288" i="1"/>
  <c r="H288" i="1"/>
  <c r="G288" i="1"/>
  <c r="E288" i="1"/>
  <c r="D288" i="1"/>
  <c r="C288" i="1"/>
  <c r="F286" i="1"/>
  <c r="F282" i="1"/>
  <c r="F279" i="1"/>
  <c r="F278" i="1"/>
  <c r="F277" i="1"/>
  <c r="F276" i="1"/>
  <c r="F275" i="1"/>
  <c r="F274" i="1"/>
  <c r="F273" i="1"/>
  <c r="F272" i="1"/>
  <c r="F271" i="1"/>
  <c r="F270" i="1"/>
  <c r="F269" i="1"/>
  <c r="F268" i="1"/>
  <c r="F267" i="1"/>
  <c r="F266" i="1"/>
  <c r="F265" i="1"/>
  <c r="F262" i="1"/>
  <c r="F261" i="1"/>
  <c r="F260" i="1"/>
  <c r="F259" i="1"/>
  <c r="F258" i="1"/>
  <c r="F257" i="1"/>
  <c r="F256" i="1"/>
  <c r="F253" i="1"/>
  <c r="F252" i="1"/>
  <c r="F251" i="1"/>
  <c r="F250" i="1"/>
  <c r="F249" i="1"/>
  <c r="F248" i="1"/>
  <c r="F247" i="1"/>
  <c r="F240" i="1"/>
  <c r="F236" i="1"/>
  <c r="F233" i="1"/>
  <c r="F232" i="1"/>
  <c r="F231" i="1"/>
  <c r="F230" i="1"/>
  <c r="F229" i="1"/>
  <c r="F228" i="1"/>
  <c r="F227" i="1"/>
  <c r="F226" i="1"/>
  <c r="F225" i="1"/>
  <c r="F224" i="1"/>
  <c r="F223" i="1"/>
  <c r="F222" i="1"/>
  <c r="F221" i="1"/>
  <c r="F220" i="1"/>
  <c r="F219" i="1"/>
  <c r="F216" i="1"/>
  <c r="F215" i="1"/>
  <c r="F214" i="1"/>
  <c r="F213" i="1"/>
  <c r="F212" i="1"/>
  <c r="F211" i="1"/>
  <c r="F210" i="1"/>
  <c r="F207" i="1"/>
  <c r="F206" i="1"/>
  <c r="F205" i="1"/>
  <c r="F204" i="1"/>
  <c r="F203" i="1"/>
  <c r="F202" i="1"/>
  <c r="F201" i="1"/>
  <c r="F198" i="1"/>
  <c r="F197" i="1"/>
  <c r="F196" i="1"/>
  <c r="F192" i="1"/>
  <c r="F191" i="1"/>
  <c r="F188" i="1"/>
  <c r="F187" i="1"/>
  <c r="F186" i="1"/>
  <c r="F185" i="1"/>
  <c r="F184" i="1"/>
  <c r="F183" i="1"/>
  <c r="F182" i="1"/>
  <c r="F181" i="1"/>
  <c r="F180" i="1"/>
  <c r="F179" i="1"/>
  <c r="F178" i="1"/>
  <c r="F177" i="1"/>
  <c r="F176" i="1"/>
  <c r="F175" i="1"/>
  <c r="F174" i="1"/>
  <c r="F171" i="1"/>
  <c r="F170" i="1"/>
  <c r="F169" i="1"/>
  <c r="F168" i="1"/>
  <c r="F167" i="1"/>
  <c r="F166" i="1"/>
  <c r="F165" i="1"/>
  <c r="F162" i="1"/>
  <c r="F161" i="1"/>
  <c r="F160" i="1"/>
  <c r="F159" i="1"/>
  <c r="F158" i="1"/>
  <c r="F157" i="1"/>
  <c r="F156" i="1"/>
  <c r="F153" i="1"/>
  <c r="F152" i="1"/>
  <c r="F151" i="1"/>
  <c r="F147" i="1"/>
  <c r="F144" i="1"/>
  <c r="F143" i="1"/>
  <c r="F142" i="1"/>
  <c r="F141" i="1"/>
  <c r="F140" i="1"/>
  <c r="F139" i="1"/>
  <c r="F138" i="1"/>
  <c r="F137" i="1"/>
  <c r="F136" i="1"/>
  <c r="F135" i="1"/>
  <c r="F134" i="1"/>
  <c r="F133" i="1"/>
  <c r="F132" i="1"/>
  <c r="F131" i="1"/>
  <c r="F130" i="1"/>
  <c r="F127" i="1"/>
  <c r="F126" i="1"/>
  <c r="F125" i="1"/>
  <c r="F124" i="1"/>
  <c r="F123" i="1"/>
  <c r="F122" i="1"/>
  <c r="F121" i="1"/>
  <c r="F118" i="1"/>
  <c r="F117" i="1"/>
  <c r="F116" i="1"/>
  <c r="F115" i="1"/>
  <c r="F114" i="1"/>
  <c r="F113" i="1"/>
  <c r="F112" i="1"/>
  <c r="F107" i="1"/>
  <c r="F103" i="1"/>
  <c r="F86" i="1"/>
  <c r="F83" i="1"/>
  <c r="F82" i="1"/>
  <c r="F81" i="1"/>
  <c r="F80" i="1"/>
  <c r="F79" i="1"/>
  <c r="F78" i="1"/>
  <c r="F77" i="1"/>
  <c r="F74" i="1"/>
  <c r="F73" i="1"/>
  <c r="F72" i="1"/>
  <c r="F71" i="1"/>
  <c r="F70" i="1"/>
  <c r="F69" i="1"/>
  <c r="F68" i="1"/>
  <c r="F64" i="1"/>
  <c r="F63" i="1"/>
  <c r="F62" i="1"/>
  <c r="F61" i="1"/>
  <c r="F60" i="1"/>
  <c r="F59" i="1"/>
  <c r="F57" i="1"/>
  <c r="F53" i="1"/>
  <c r="F52" i="1"/>
  <c r="F49" i="1"/>
  <c r="F48" i="1"/>
  <c r="F47" i="1"/>
  <c r="F46" i="1"/>
  <c r="F45" i="1"/>
  <c r="F44" i="1"/>
  <c r="F43" i="1"/>
  <c r="F42" i="1"/>
  <c r="F41" i="1"/>
  <c r="F40" i="1"/>
  <c r="F39" i="1"/>
  <c r="F38" i="1"/>
  <c r="F37" i="1"/>
  <c r="F36" i="1"/>
  <c r="F35" i="1"/>
  <c r="F32" i="1"/>
  <c r="F31" i="1"/>
  <c r="F30" i="1"/>
  <c r="F29" i="1"/>
  <c r="F28" i="1"/>
  <c r="F27" i="1"/>
  <c r="F26" i="1"/>
  <c r="F24" i="1"/>
  <c r="F23" i="1"/>
  <c r="F22" i="1"/>
  <c r="F21" i="1"/>
  <c r="F20" i="1"/>
  <c r="F19" i="1"/>
  <c r="F18" i="1"/>
  <c r="F17" i="1"/>
  <c r="F13" i="1"/>
  <c r="F12" i="1"/>
  <c r="F11" i="1"/>
  <c r="F10" i="1"/>
  <c r="F9" i="1"/>
  <c r="F8" i="1"/>
  <c r="F7" i="1"/>
  <c r="F5" i="1"/>
  <c r="H287" i="10" l="1"/>
  <c r="D345" i="9"/>
  <c r="E345" i="9"/>
  <c r="D345" i="8"/>
  <c r="D345" i="7"/>
  <c r="C345" i="7"/>
  <c r="D345" i="10"/>
  <c r="D345" i="12"/>
  <c r="D345" i="13"/>
  <c r="D345" i="15"/>
  <c r="D345" i="16"/>
  <c r="D345" i="14"/>
  <c r="E345" i="16"/>
  <c r="C345" i="16"/>
  <c r="B345" i="14"/>
  <c r="C345" i="14"/>
  <c r="E345" i="14"/>
  <c r="C345" i="15"/>
  <c r="B345" i="15"/>
  <c r="E345" i="15"/>
  <c r="C345" i="12"/>
  <c r="F241" i="12"/>
  <c r="E345" i="12"/>
  <c r="B345" i="13"/>
  <c r="C345" i="13"/>
  <c r="B345" i="12"/>
  <c r="E345" i="13"/>
  <c r="B345" i="16"/>
  <c r="B345" i="9"/>
  <c r="C345" i="9"/>
  <c r="C345" i="10"/>
  <c r="B345" i="10"/>
  <c r="E345" i="10"/>
  <c r="B345" i="7"/>
  <c r="E345" i="8"/>
  <c r="C345" i="8"/>
  <c r="B345" i="8"/>
  <c r="D345" i="6"/>
  <c r="C345" i="6"/>
  <c r="B345" i="6"/>
  <c r="E345" i="6"/>
  <c r="D345" i="11"/>
  <c r="E345" i="5"/>
  <c r="E345" i="7"/>
  <c r="D345" i="5"/>
  <c r="C345" i="5"/>
  <c r="C345" i="11"/>
  <c r="B345" i="11"/>
  <c r="E345" i="11"/>
  <c r="B345" i="5"/>
  <c r="F241" i="7"/>
  <c r="D287" i="11"/>
  <c r="F6" i="11"/>
  <c r="C287" i="6"/>
  <c r="L287" i="6"/>
  <c r="K345" i="11"/>
  <c r="J345" i="12"/>
  <c r="K287" i="13"/>
  <c r="E287" i="15"/>
  <c r="G287" i="15"/>
  <c r="F349" i="15"/>
  <c r="F351" i="15"/>
  <c r="J345" i="16"/>
  <c r="H287" i="16"/>
  <c r="I287" i="16"/>
  <c r="C287" i="16"/>
  <c r="F350" i="16"/>
  <c r="J287" i="15"/>
  <c r="H287" i="15"/>
  <c r="C287" i="15"/>
  <c r="L287" i="15"/>
  <c r="J287" i="14"/>
  <c r="F351" i="14"/>
  <c r="E287" i="12"/>
  <c r="C287" i="12"/>
  <c r="D287" i="12"/>
  <c r="G287" i="7"/>
  <c r="I345" i="7"/>
  <c r="D287" i="7"/>
  <c r="J287" i="1"/>
  <c r="D287" i="16"/>
  <c r="H345" i="15"/>
  <c r="F350" i="15"/>
  <c r="D287" i="15"/>
  <c r="K345" i="15"/>
  <c r="B287" i="15"/>
  <c r="K287" i="15"/>
  <c r="L345" i="15"/>
  <c r="M345" i="15"/>
  <c r="G345" i="15"/>
  <c r="N287" i="15"/>
  <c r="P345" i="14"/>
  <c r="L287" i="14"/>
  <c r="J345" i="14"/>
  <c r="I345" i="14"/>
  <c r="G287" i="14"/>
  <c r="L345" i="14"/>
  <c r="K287" i="14"/>
  <c r="K345" i="14"/>
  <c r="N345" i="14"/>
  <c r="O287" i="14"/>
  <c r="F347" i="14"/>
  <c r="F352" i="14"/>
  <c r="N287" i="14"/>
  <c r="M287" i="14"/>
  <c r="H345" i="13"/>
  <c r="J287" i="13"/>
  <c r="G345" i="13"/>
  <c r="I345" i="13"/>
  <c r="G287" i="13"/>
  <c r="K345" i="13"/>
  <c r="B287" i="13"/>
  <c r="F344" i="13"/>
  <c r="H287" i="13"/>
  <c r="L287" i="13"/>
  <c r="L345" i="12"/>
  <c r="F351" i="12"/>
  <c r="F348" i="12"/>
  <c r="H345" i="12"/>
  <c r="F288" i="12"/>
  <c r="J287" i="11"/>
  <c r="K287" i="11"/>
  <c r="J345" i="11"/>
  <c r="E287" i="11"/>
  <c r="F347" i="11"/>
  <c r="H345" i="11"/>
  <c r="F352" i="11"/>
  <c r="C287" i="11"/>
  <c r="F351" i="11"/>
  <c r="K287" i="10"/>
  <c r="G287" i="10"/>
  <c r="J287" i="10"/>
  <c r="G345" i="10"/>
  <c r="I287" i="10"/>
  <c r="B287" i="10"/>
  <c r="K345" i="10"/>
  <c r="L345" i="9"/>
  <c r="H345" i="9"/>
  <c r="K345" i="9"/>
  <c r="C287" i="9"/>
  <c r="L287" i="9"/>
  <c r="K287" i="9"/>
  <c r="J287" i="9"/>
  <c r="G345" i="9"/>
  <c r="H287" i="9"/>
  <c r="D287" i="9"/>
  <c r="F351" i="9"/>
  <c r="J345" i="9"/>
  <c r="F349" i="9"/>
  <c r="J345" i="8"/>
  <c r="G345" i="8"/>
  <c r="F241" i="8"/>
  <c r="H287" i="8"/>
  <c r="F352" i="7"/>
  <c r="I287" i="7"/>
  <c r="J345" i="7"/>
  <c r="J287" i="7"/>
  <c r="F351" i="7"/>
  <c r="B287" i="7"/>
  <c r="K287" i="7"/>
  <c r="H287" i="6"/>
  <c r="F289" i="6"/>
  <c r="I345" i="6"/>
  <c r="K287" i="6"/>
  <c r="G287" i="6"/>
  <c r="N345" i="6"/>
  <c r="F352" i="6"/>
  <c r="L345" i="6"/>
  <c r="F58" i="6"/>
  <c r="G345" i="6"/>
  <c r="J345" i="5"/>
  <c r="N287" i="5"/>
  <c r="M345" i="5"/>
  <c r="F347" i="5"/>
  <c r="O287" i="5"/>
  <c r="D287" i="5"/>
  <c r="C287" i="4"/>
  <c r="E287" i="4"/>
  <c r="F58" i="16"/>
  <c r="F241" i="16"/>
  <c r="F346" i="15"/>
  <c r="N345" i="15"/>
  <c r="J345" i="15"/>
  <c r="M287" i="15"/>
  <c r="F344" i="15"/>
  <c r="F344" i="14"/>
  <c r="C287" i="14"/>
  <c r="G345" i="14"/>
  <c r="F348" i="14"/>
  <c r="F350" i="14"/>
  <c r="E287" i="14"/>
  <c r="B287" i="14"/>
  <c r="I287" i="14"/>
  <c r="P287" i="14"/>
  <c r="F289" i="13"/>
  <c r="I287" i="13"/>
  <c r="F346" i="13"/>
  <c r="F350" i="13"/>
  <c r="F347" i="12"/>
  <c r="G287" i="11"/>
  <c r="F344" i="11"/>
  <c r="F346" i="11"/>
  <c r="I287" i="11"/>
  <c r="H287" i="11"/>
  <c r="B287" i="11"/>
  <c r="F289" i="11"/>
  <c r="F349" i="11"/>
  <c r="F348" i="11"/>
  <c r="F350" i="11"/>
  <c r="C287" i="10"/>
  <c r="E287" i="9"/>
  <c r="F352" i="9"/>
  <c r="I345" i="9"/>
  <c r="F289" i="9"/>
  <c r="F346" i="9"/>
  <c r="F347" i="9"/>
  <c r="F348" i="9"/>
  <c r="F288" i="9"/>
  <c r="I287" i="9"/>
  <c r="F344" i="9"/>
  <c r="F351" i="8"/>
  <c r="L287" i="8"/>
  <c r="E287" i="8"/>
  <c r="I287" i="8"/>
  <c r="I345" i="8"/>
  <c r="F347" i="8"/>
  <c r="K345" i="8"/>
  <c r="D287" i="8"/>
  <c r="F289" i="8"/>
  <c r="F289" i="7"/>
  <c r="F350" i="7"/>
  <c r="F346" i="7"/>
  <c r="F347" i="7"/>
  <c r="G345" i="7"/>
  <c r="F350" i="6"/>
  <c r="H345" i="6"/>
  <c r="I287" i="6"/>
  <c r="F348" i="6"/>
  <c r="F241" i="6"/>
  <c r="L287" i="5"/>
  <c r="G287" i="5"/>
  <c r="H287" i="5"/>
  <c r="F241" i="4"/>
  <c r="G287" i="3"/>
  <c r="E287" i="1"/>
  <c r="L345" i="1"/>
  <c r="F351" i="16"/>
  <c r="F352" i="16"/>
  <c r="F344" i="16"/>
  <c r="F6" i="16"/>
  <c r="G345" i="16"/>
  <c r="J287" i="16"/>
  <c r="F288" i="16"/>
  <c r="B287" i="16"/>
  <c r="I345" i="16"/>
  <c r="F346" i="16"/>
  <c r="F347" i="16"/>
  <c r="F348" i="16"/>
  <c r="F349" i="16"/>
  <c r="F289" i="16"/>
  <c r="F348" i="15"/>
  <c r="I345" i="15"/>
  <c r="F288" i="15"/>
  <c r="I287" i="15"/>
  <c r="F347" i="15"/>
  <c r="F352" i="15"/>
  <c r="F289" i="15"/>
  <c r="H345" i="14"/>
  <c r="M345" i="13"/>
  <c r="H287" i="14"/>
  <c r="F349" i="14"/>
  <c r="F346" i="14"/>
  <c r="F289" i="14"/>
  <c r="M345" i="14"/>
  <c r="D287" i="14"/>
  <c r="F288" i="14"/>
  <c r="M287" i="13"/>
  <c r="C287" i="13"/>
  <c r="F347" i="13"/>
  <c r="F288" i="13"/>
  <c r="D287" i="13"/>
  <c r="F348" i="13"/>
  <c r="F351" i="13"/>
  <c r="F352" i="13"/>
  <c r="J345" i="13"/>
  <c r="F349" i="13"/>
  <c r="E287" i="13"/>
  <c r="G345" i="12"/>
  <c r="F289" i="12"/>
  <c r="B287" i="12"/>
  <c r="F344" i="12"/>
  <c r="F349" i="12"/>
  <c r="F350" i="12"/>
  <c r="G287" i="12"/>
  <c r="F346" i="12"/>
  <c r="F352" i="12"/>
  <c r="F288" i="11"/>
  <c r="H345" i="10"/>
  <c r="E287" i="10"/>
  <c r="F346" i="10"/>
  <c r="F344" i="10"/>
  <c r="F348" i="10"/>
  <c r="J345" i="10"/>
  <c r="F347" i="10"/>
  <c r="F349" i="10"/>
  <c r="F350" i="10"/>
  <c r="F288" i="10"/>
  <c r="F289" i="10"/>
  <c r="F351" i="10"/>
  <c r="D287" i="10"/>
  <c r="F352" i="10"/>
  <c r="B287" i="9"/>
  <c r="F350" i="9"/>
  <c r="H345" i="8"/>
  <c r="F346" i="8"/>
  <c r="F350" i="8"/>
  <c r="F6" i="8"/>
  <c r="F344" i="8"/>
  <c r="J287" i="8"/>
  <c r="G287" i="8"/>
  <c r="F58" i="8"/>
  <c r="F288" i="8"/>
  <c r="K287" i="8"/>
  <c r="C287" i="8"/>
  <c r="F348" i="8"/>
  <c r="F349" i="8"/>
  <c r="F352" i="8"/>
  <c r="B287" i="8"/>
  <c r="E287" i="7"/>
  <c r="H345" i="7"/>
  <c r="F344" i="7"/>
  <c r="F348" i="7"/>
  <c r="F349" i="7"/>
  <c r="F6" i="7"/>
  <c r="K345" i="7"/>
  <c r="H287" i="7"/>
  <c r="F58" i="7"/>
  <c r="F288" i="7"/>
  <c r="C287" i="7"/>
  <c r="F351" i="6"/>
  <c r="N287" i="6"/>
  <c r="E287" i="6"/>
  <c r="J345" i="6"/>
  <c r="J287" i="6"/>
  <c r="F344" i="6"/>
  <c r="F346" i="6"/>
  <c r="F6" i="6"/>
  <c r="K345" i="6"/>
  <c r="F288" i="6"/>
  <c r="F349" i="6"/>
  <c r="F347" i="6"/>
  <c r="B287" i="6"/>
  <c r="F6" i="5"/>
  <c r="K345" i="5"/>
  <c r="I287" i="5"/>
  <c r="F349" i="5"/>
  <c r="N345" i="5"/>
  <c r="L345" i="5"/>
  <c r="J287" i="5"/>
  <c r="O345" i="5"/>
  <c r="F288" i="5"/>
  <c r="F58" i="5"/>
  <c r="F347" i="4"/>
  <c r="G345" i="3"/>
  <c r="C287" i="3"/>
  <c r="F6" i="3"/>
  <c r="E287" i="2"/>
  <c r="F351" i="2"/>
  <c r="I345" i="5"/>
  <c r="E287" i="5"/>
  <c r="G345" i="5"/>
  <c r="F344" i="5"/>
  <c r="F348" i="5"/>
  <c r="F352" i="5"/>
  <c r="F346" i="5"/>
  <c r="F289" i="5"/>
  <c r="K287" i="5"/>
  <c r="B287" i="5"/>
  <c r="C287" i="5"/>
  <c r="F241" i="5"/>
  <c r="F350" i="5"/>
  <c r="F351" i="5"/>
  <c r="D287" i="1"/>
  <c r="K345" i="1"/>
  <c r="I287" i="1"/>
  <c r="H345" i="1"/>
  <c r="F346" i="1"/>
  <c r="F58" i="1"/>
  <c r="F347" i="1"/>
  <c r="F289" i="1"/>
  <c r="I345" i="1"/>
  <c r="J345" i="1"/>
  <c r="F289" i="2"/>
  <c r="F349" i="2"/>
  <c r="C287" i="2"/>
  <c r="F346" i="2"/>
  <c r="F348" i="2"/>
  <c r="F352" i="2"/>
  <c r="I345" i="3"/>
  <c r="H345" i="3"/>
  <c r="J345" i="3"/>
  <c r="F58" i="3"/>
  <c r="F289" i="3"/>
  <c r="F350" i="3"/>
  <c r="F351" i="3"/>
  <c r="F352" i="3"/>
  <c r="F348" i="3"/>
  <c r="F349" i="3"/>
  <c r="F350" i="4"/>
  <c r="F352" i="4"/>
  <c r="F349" i="4"/>
  <c r="F351" i="4"/>
  <c r="F289" i="4"/>
  <c r="F344" i="4"/>
  <c r="F6" i="4"/>
  <c r="F346" i="4"/>
  <c r="D287" i="4"/>
  <c r="F58" i="4"/>
  <c r="F348" i="4"/>
  <c r="F288" i="4"/>
  <c r="B287" i="4"/>
  <c r="H287" i="3"/>
  <c r="F346" i="3"/>
  <c r="I287" i="3"/>
  <c r="F344" i="3"/>
  <c r="F288" i="3"/>
  <c r="F241" i="3"/>
  <c r="F347" i="3"/>
  <c r="D287" i="3"/>
  <c r="B287" i="2"/>
  <c r="F350" i="2"/>
  <c r="F6" i="2"/>
  <c r="F241" i="2"/>
  <c r="D287" i="2"/>
  <c r="F344" i="2"/>
  <c r="F347" i="2"/>
  <c r="F288" i="2"/>
  <c r="F344" i="1"/>
  <c r="D345" i="1"/>
  <c r="F349" i="1"/>
  <c r="F350" i="1"/>
  <c r="F6" i="1"/>
  <c r="C345" i="1"/>
  <c r="F351" i="1"/>
  <c r="H287" i="1"/>
  <c r="E345" i="1"/>
  <c r="G345" i="1"/>
  <c r="K287" i="1"/>
  <c r="F348" i="1"/>
  <c r="F352" i="1"/>
  <c r="C287" i="1"/>
  <c r="L287" i="1"/>
  <c r="B345" i="1"/>
  <c r="F288" i="1"/>
  <c r="F345" i="5" l="1"/>
  <c r="F345" i="14"/>
  <c r="F287" i="12"/>
  <c r="F287" i="15"/>
  <c r="F287" i="16"/>
  <c r="F345" i="15"/>
  <c r="F287" i="14"/>
  <c r="F345" i="12"/>
  <c r="F287" i="11"/>
  <c r="F287" i="10"/>
  <c r="F345" i="9"/>
  <c r="F287" i="9"/>
  <c r="F345" i="6"/>
  <c r="F287" i="3"/>
  <c r="F345" i="13"/>
  <c r="F287" i="13"/>
  <c r="F287" i="8"/>
  <c r="F345" i="8"/>
  <c r="F287" i="7"/>
  <c r="F287" i="4"/>
  <c r="F287" i="1"/>
  <c r="F345" i="16"/>
  <c r="F345" i="10"/>
  <c r="F345" i="7"/>
  <c r="F287" i="6"/>
  <c r="F287" i="5"/>
  <c r="F287" i="2"/>
  <c r="F345" i="3"/>
  <c r="F345" i="4"/>
  <c r="F345" i="2"/>
  <c r="F345" i="1"/>
  <c r="F345" i="11"/>
  <c r="H345" i="5"/>
  <c r="L6" i="8"/>
  <c r="L345" i="8" l="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3">
    <bk>
      <extLst>
        <ext uri="{3e2802c4-a4d2-4d8b-9148-e3be6c30e623}">
          <xlrd:rvb i="0"/>
        </ext>
      </extLst>
    </bk>
    <bk>
      <extLst>
        <ext uri="{3e2802c4-a4d2-4d8b-9148-e3be6c30e623}">
          <xlrd:rvb i="1"/>
        </ext>
      </extLst>
    </bk>
    <bk>
      <extLst>
        <ext uri="{3e2802c4-a4d2-4d8b-9148-e3be6c30e623}">
          <xlrd:rvb i="2"/>
        </ext>
      </extLst>
    </bk>
  </futureMetadata>
  <cellMetadata count="1">
    <bk>
      <rc t="1" v="0"/>
    </bk>
  </cellMetadata>
  <valueMetadata count="3">
    <bk>
      <rc t="2" v="0"/>
    </bk>
    <bk>
      <rc t="2" v="1"/>
    </bk>
    <bk>
      <rc t="2" v="2"/>
    </bk>
  </valueMetadata>
</metadata>
</file>

<file path=xl/sharedStrings.xml><?xml version="1.0" encoding="utf-8"?>
<sst xmlns="http://schemas.openxmlformats.org/spreadsheetml/2006/main" count="13632" uniqueCount="322">
  <si>
    <t>Region 1 Point-in-Time Homeless Count 01/24/2024</t>
  </si>
  <si>
    <t>Households with at Least One Adult and One Child</t>
  </si>
  <si>
    <t>Sheltered</t>
  </si>
  <si>
    <t>Unsheltered</t>
  </si>
  <si>
    <t>2024 Total</t>
  </si>
  <si>
    <t>Porter</t>
  </si>
  <si>
    <t>LaPorte</t>
  </si>
  <si>
    <t>Jasper</t>
  </si>
  <si>
    <t>Newton</t>
  </si>
  <si>
    <t xml:space="preserve">Pulaski </t>
  </si>
  <si>
    <t xml:space="preserve">Starke </t>
  </si>
  <si>
    <t>ES</t>
  </si>
  <si>
    <t>TH</t>
  </si>
  <si>
    <t>Total number of households</t>
  </si>
  <si>
    <t>Total number of persons (adults &amp; children)</t>
  </si>
  <si>
    <t xml:space="preserve">     Number of children (under age 18) </t>
  </si>
  <si>
    <t xml:space="preserve">     Number of youth (age 18-24)</t>
  </si>
  <si>
    <t xml:space="preserve">     Number of adults (age 25 to 34)</t>
  </si>
  <si>
    <t xml:space="preserve">     Number of adults (age 35 to 44)</t>
  </si>
  <si>
    <t xml:space="preserve">     Number of adults (age 45 to 54)</t>
  </si>
  <si>
    <t xml:space="preserve">     Number of adults (age 55 to 64)</t>
  </si>
  <si>
    <t xml:space="preserve">     Number of adults (age 65 or older)</t>
  </si>
  <si>
    <t>Gender (adults and children)</t>
  </si>
  <si>
    <t>Woman (Girl, if child)</t>
  </si>
  <si>
    <t>Man (Boy, if child)</t>
  </si>
  <si>
    <t xml:space="preserve">Culturally Specific Identity </t>
  </si>
  <si>
    <t>Transgender</t>
  </si>
  <si>
    <t>Non-Binary</t>
  </si>
  <si>
    <t xml:space="preserve">Questioning </t>
  </si>
  <si>
    <t>Different Identity</t>
  </si>
  <si>
    <t xml:space="preserve">More Than One Gender </t>
  </si>
  <si>
    <t>Of those that selected More Than One Gender, how many people reported gender identity that</t>
  </si>
  <si>
    <t>Incudes Woman (Girl, if child)</t>
  </si>
  <si>
    <t>Includes Man (Boy of child)</t>
  </si>
  <si>
    <t>Includes Culturally Specific Identity</t>
  </si>
  <si>
    <t>Includes Transgender</t>
  </si>
  <si>
    <t>Includes Non-Binary</t>
  </si>
  <si>
    <t>Includes Questioning</t>
  </si>
  <si>
    <t>Includes Different Identity</t>
  </si>
  <si>
    <t>Race and Ethnicity (adults and children)</t>
  </si>
  <si>
    <t xml:space="preserve">American Indian or Alaska Native, or Indigenous </t>
  </si>
  <si>
    <t xml:space="preserve">American Indian or Alaska Native, or Indigenous &amp; Hispanic/Latina/e/o </t>
  </si>
  <si>
    <t xml:space="preserve">Asian or Asian American </t>
  </si>
  <si>
    <t>Asian or Asian American &amp; Hispanic/Latina/e/o</t>
  </si>
  <si>
    <t xml:space="preserve">Black, African-American, or African </t>
  </si>
  <si>
    <t>Black, African-American, or African &amp; Hispanic/Latina/e/o</t>
  </si>
  <si>
    <t>Hispanic/Latina/e/o</t>
  </si>
  <si>
    <t>Middle Eastern or North African</t>
  </si>
  <si>
    <t>Middle Eastern or North African &amp; Hispanic/Latina/e/o</t>
  </si>
  <si>
    <t>Native Hawaiian or Pacific Islander</t>
  </si>
  <si>
    <t>Native Hawaiian or Pacific Islander &amp; Hispanic/Latina/e/o</t>
  </si>
  <si>
    <t>White</t>
  </si>
  <si>
    <t>White &amp; Hispanic/Latina/e/o</t>
  </si>
  <si>
    <t>Multi-Racial &amp; Hispanic/Latina/e/o</t>
  </si>
  <si>
    <t>Multi-Racial (not Hispanic/Latina/e/o)</t>
  </si>
  <si>
    <t>Chronically Homeless</t>
  </si>
  <si>
    <t>Total Number of households</t>
  </si>
  <si>
    <t>N/A</t>
  </si>
  <si>
    <t>Total Number of persons</t>
  </si>
  <si>
    <t xml:space="preserve">Households without children </t>
  </si>
  <si>
    <t>SH</t>
  </si>
  <si>
    <t>Total number of persons</t>
  </si>
  <si>
    <t>Gender</t>
  </si>
  <si>
    <t>Culturally Specific Identity (e.g., Two-Spirit)</t>
  </si>
  <si>
    <t>Race and Ethnicity</t>
  </si>
  <si>
    <t>Total Number of Persons</t>
  </si>
  <si>
    <t xml:space="preserve">Total number of households </t>
  </si>
  <si>
    <t xml:space="preserve"> Total number of children (under age 18)</t>
  </si>
  <si>
    <t>Veterans Households with at Least One adult and One child  - Subpopulation</t>
  </si>
  <si>
    <t>Total number of veterans</t>
  </si>
  <si>
    <t>Gender (veterans pnly)</t>
  </si>
  <si>
    <t>Race and Ethnicity (veterans only)</t>
  </si>
  <si>
    <t>Veteran Households without children - Subpopulation</t>
  </si>
  <si>
    <t>Gender (veterans only)</t>
  </si>
  <si>
    <t>Unaccompanied Youth Households - Subpopulation</t>
  </si>
  <si>
    <t>Total number of unaccompanied youth</t>
  </si>
  <si>
    <t>Gender (unaccompanied youth)</t>
  </si>
  <si>
    <t>Race and Ethnicity (unaccompanied youth)</t>
  </si>
  <si>
    <t>Parenting Youth Households - Subpopulation</t>
  </si>
  <si>
    <t>Total # parenting youth households</t>
  </si>
  <si>
    <t xml:space="preserve">Total # persons in parenting youth households </t>
  </si>
  <si>
    <t xml:space="preserve">Total Parenting Youth </t>
  </si>
  <si>
    <t>Total Children in Parenting Youth Households</t>
  </si>
  <si>
    <t>Number of parenting youth under age 18</t>
  </si>
  <si>
    <t xml:space="preserve">Children in households with parenting youth (under 18) </t>
  </si>
  <si>
    <t xml:space="preserve">Number of parenting youth age 18 to 24 </t>
  </si>
  <si>
    <t xml:space="preserve">Children in households w/ parenting youth age 18 to 24 </t>
  </si>
  <si>
    <t>Gender (youth parents only)</t>
  </si>
  <si>
    <t>Race and Ethnicity (youth parents only)</t>
  </si>
  <si>
    <t>Additional Homeless Populations</t>
  </si>
  <si>
    <t>Adults with a Serious Mental Illness</t>
  </si>
  <si>
    <t>Adults with Substance Use Disorder</t>
  </si>
  <si>
    <t>Adults with HIV/AIDS</t>
  </si>
  <si>
    <t>Adult Survivors of Domestic Violence (optional)</t>
  </si>
  <si>
    <t>ALL HOUSEHOLDS/ALL PERSONS</t>
  </si>
  <si>
    <t>Number of Households</t>
  </si>
  <si>
    <t>Number of persons</t>
  </si>
  <si>
    <t xml:space="preserve">     Number of adults (age 25-34)</t>
  </si>
  <si>
    <t xml:space="preserve">     Number of adults (age 35-44)</t>
  </si>
  <si>
    <t xml:space="preserve">     Number of adults (age 45-54)</t>
  </si>
  <si>
    <t xml:space="preserve">     Number of adults (age 55-64)</t>
  </si>
  <si>
    <r>
      <t xml:space="preserve">Households </t>
    </r>
    <r>
      <rPr>
        <b/>
        <i/>
        <u/>
        <sz val="12"/>
        <color rgb="FF000000"/>
        <rFont val="Calibri"/>
        <family val="2"/>
      </rPr>
      <t xml:space="preserve">with Only </t>
    </r>
    <r>
      <rPr>
        <b/>
        <sz val="12"/>
        <color rgb="FF000000"/>
        <rFont val="Calibri"/>
        <family val="2"/>
      </rPr>
      <t>Children (under age 18)</t>
    </r>
  </si>
  <si>
    <r>
      <t>Total # of unaccompanied youth</t>
    </r>
    <r>
      <rPr>
        <b/>
        <sz val="9"/>
        <color rgb="FF000000"/>
        <rFont val="Calibri"/>
        <family val="2"/>
      </rPr>
      <t xml:space="preserve"> households</t>
    </r>
  </si>
  <si>
    <r>
      <t xml:space="preserve">      Number of </t>
    </r>
    <r>
      <rPr>
        <b/>
        <sz val="10"/>
        <color rgb="FF000000"/>
        <rFont val="Calibri"/>
        <family val="2"/>
      </rPr>
      <t xml:space="preserve">unaccompanied youth </t>
    </r>
    <r>
      <rPr>
        <b/>
        <sz val="9"/>
        <color rgb="FF000000"/>
        <rFont val="Calibri"/>
        <family val="2"/>
      </rPr>
      <t>(under 18)</t>
    </r>
  </si>
  <si>
    <r>
      <t xml:space="preserve">      Number of </t>
    </r>
    <r>
      <rPr>
        <b/>
        <sz val="10"/>
        <color rgb="FF000000"/>
        <rFont val="Calibri"/>
        <family val="2"/>
      </rPr>
      <t xml:space="preserve">unaccompanied youth </t>
    </r>
    <r>
      <rPr>
        <b/>
        <sz val="9"/>
        <color rgb="FF000000"/>
        <rFont val="Calibri"/>
        <family val="2"/>
      </rPr>
      <t xml:space="preserve">(18-24) </t>
    </r>
  </si>
  <si>
    <t>Region 1a - Lake County - Point-in-Time Homeless Count 01/24/2024</t>
  </si>
  <si>
    <t>Elkhart</t>
  </si>
  <si>
    <t>Fulton</t>
  </si>
  <si>
    <t>Kosciusko</t>
  </si>
  <si>
    <t>Marshall</t>
  </si>
  <si>
    <t>Region 2 Point-in-Time Homeless Count 01/24/2024</t>
  </si>
  <si>
    <t>Region 2a - St. Joseph County - Point-in-Time Homeless Count 01/24/2024</t>
  </si>
  <si>
    <t>Region 3 Point-in-Time Homeless Count 01/24/2024</t>
  </si>
  <si>
    <t>Adams</t>
  </si>
  <si>
    <t>Allen</t>
  </si>
  <si>
    <t>De Kalb</t>
  </si>
  <si>
    <t>Lagrange</t>
  </si>
  <si>
    <t>Huntington</t>
  </si>
  <si>
    <t>Noble</t>
  </si>
  <si>
    <t>Wells</t>
  </si>
  <si>
    <t>Whitley</t>
  </si>
  <si>
    <t>Steuben</t>
  </si>
  <si>
    <t>Region 4 Point-in-Time Homeless Count 01/24/2024</t>
  </si>
  <si>
    <t>Benton</t>
  </si>
  <si>
    <t>Carroll</t>
  </si>
  <si>
    <t>Clinton</t>
  </si>
  <si>
    <t>Fountain</t>
  </si>
  <si>
    <t>Tippecanoe</t>
  </si>
  <si>
    <t>Warren</t>
  </si>
  <si>
    <t>Montgomery</t>
  </si>
  <si>
    <t>Region 5 Point-in-Time Homeless Count 01/24/2024</t>
  </si>
  <si>
    <t>Cass</t>
  </si>
  <si>
    <t>Howard</t>
  </si>
  <si>
    <t>Miami</t>
  </si>
  <si>
    <t>Tipton</t>
  </si>
  <si>
    <t>Wabash</t>
  </si>
  <si>
    <t>Region 6 Point-in-Time Homeless Count 01/24/2024</t>
  </si>
  <si>
    <t>Blackford</t>
  </si>
  <si>
    <t>Delaware</t>
  </si>
  <si>
    <t>Grant</t>
  </si>
  <si>
    <t>Henry</t>
  </si>
  <si>
    <t>Jay</t>
  </si>
  <si>
    <t>Randolph</t>
  </si>
  <si>
    <t>Region 7 Point-in-Time Homeless Count 01/24/2024</t>
  </si>
  <si>
    <t>Clay</t>
  </si>
  <si>
    <t>Parke</t>
  </si>
  <si>
    <t>Putnam</t>
  </si>
  <si>
    <t>Sullivan</t>
  </si>
  <si>
    <t>Vermillion</t>
  </si>
  <si>
    <t>Vigo</t>
  </si>
  <si>
    <t>Region 8 Point-in-Time Homeless Count 01/24/2024</t>
  </si>
  <si>
    <t>Boone</t>
  </si>
  <si>
    <t>Hamilton</t>
  </si>
  <si>
    <t>Hancock</t>
  </si>
  <si>
    <t>Hendricks</t>
  </si>
  <si>
    <t>Madison</t>
  </si>
  <si>
    <t>Region 9 Point-in-Time Homeless Count 01/24/2024</t>
  </si>
  <si>
    <t>Fayette</t>
  </si>
  <si>
    <t>Franklin</t>
  </si>
  <si>
    <t>Rush</t>
  </si>
  <si>
    <t>Union</t>
  </si>
  <si>
    <t>Wayne</t>
  </si>
  <si>
    <t>Region 10 Point-in-Time Homeless Count 01/24/2024</t>
  </si>
  <si>
    <t>Green</t>
  </si>
  <si>
    <t>Lawrence</t>
  </si>
  <si>
    <t>Martin</t>
  </si>
  <si>
    <t>Monroe</t>
  </si>
  <si>
    <t>Morgan</t>
  </si>
  <si>
    <t>Owen</t>
  </si>
  <si>
    <t>Region 11 Point-in-Time Homeless Count 01/24/2024</t>
  </si>
  <si>
    <t>Bartholomew</t>
  </si>
  <si>
    <t>Brown</t>
  </si>
  <si>
    <t>Decatur</t>
  </si>
  <si>
    <t>Jackson</t>
  </si>
  <si>
    <t>Jennings</t>
  </si>
  <si>
    <t>Johnson</t>
  </si>
  <si>
    <t>Shelby</t>
  </si>
  <si>
    <t>Region 12 Point-in-Time Homeless Count 01/24/2024</t>
  </si>
  <si>
    <t>Daviess</t>
  </si>
  <si>
    <t>Dubois</t>
  </si>
  <si>
    <t>Gibson</t>
  </si>
  <si>
    <t>Knox</t>
  </si>
  <si>
    <t>Perry</t>
  </si>
  <si>
    <t>Posey</t>
  </si>
  <si>
    <t>Pike</t>
  </si>
  <si>
    <t>Spencer</t>
  </si>
  <si>
    <t>Vanderburgh</t>
  </si>
  <si>
    <t>Warrick</t>
  </si>
  <si>
    <t>Region 13 Point-in-Time Homeless Count 01/24/2024</t>
  </si>
  <si>
    <t>Clark</t>
  </si>
  <si>
    <t>Crawford</t>
  </si>
  <si>
    <t>Floyd</t>
  </si>
  <si>
    <t>Jefferson</t>
  </si>
  <si>
    <t>Harrison</t>
  </si>
  <si>
    <t>Orange</t>
  </si>
  <si>
    <t>Scott</t>
  </si>
  <si>
    <t>Washington</t>
  </si>
  <si>
    <t>Region 14 Point-in-Time Homeless Count 01/24/2024</t>
  </si>
  <si>
    <t>Dearborn</t>
  </si>
  <si>
    <t>Ohio</t>
  </si>
  <si>
    <t>Ripley</t>
  </si>
  <si>
    <t>Switzerland</t>
  </si>
  <si>
    <t>2023 Total</t>
  </si>
  <si>
    <t>Indiana Balance of State - Point-in-Time Homeless Count 01/24/2024</t>
  </si>
  <si>
    <t>Unknown Age</t>
  </si>
  <si>
    <t>Unknow Age</t>
  </si>
  <si>
    <t xml:space="preserve">     Unknow Age</t>
  </si>
  <si>
    <t>Total number of children (under age 18)</t>
  </si>
  <si>
    <t xml:space="preserve">     Unknown Age</t>
  </si>
  <si>
    <t/>
  </si>
  <si>
    <t>]</t>
  </si>
  <si>
    <t>Total PIT Count</t>
  </si>
  <si>
    <t>Extrapolated Information</t>
  </si>
  <si>
    <t>Total</t>
  </si>
  <si>
    <t>Message 1</t>
  </si>
  <si>
    <t>Message 2</t>
  </si>
  <si>
    <t>Message 3</t>
  </si>
  <si>
    <t>UN</t>
  </si>
  <si>
    <t>Cause</t>
  </si>
  <si>
    <t>Blank cells remain</t>
  </si>
  <si>
    <t>No blank cells and person count too low</t>
  </si>
  <si>
    <t>Houdehold size is too high</t>
  </si>
  <si>
    <r>
      <t>Total number of households</t>
    </r>
    <r>
      <rPr>
        <sz val="12"/>
        <color rgb="FFFF0000"/>
        <rFont val="Arial Narrow"/>
        <family val="2"/>
      </rPr>
      <t>*</t>
    </r>
  </si>
  <si>
    <t>Calculated message</t>
  </si>
  <si>
    <r>
      <t>Total number of persons</t>
    </r>
    <r>
      <rPr>
        <sz val="12"/>
        <color rgb="FFFF0000"/>
        <rFont val="Arial Narrow"/>
        <family val="2"/>
      </rPr>
      <t>*</t>
    </r>
  </si>
  <si>
    <t>Show Message?</t>
  </si>
  <si>
    <t>age</t>
  </si>
  <si>
    <t>find and replace $HF with $ID in these columns, find and replace $HC with $IA in these columns</t>
  </si>
  <si>
    <t>find and replace $HF with $JB in these columns, find and replace $HC with $IY in these columns</t>
  </si>
  <si>
    <t>* Please enter these totals before moving on to the counts by demographics</t>
  </si>
  <si>
    <t>Full Message</t>
  </si>
  <si>
    <t># persons to distribute:</t>
  </si>
  <si>
    <t>Age (adults and children)</t>
  </si>
  <si>
    <t>decimal only</t>
  </si>
  <si>
    <t>adjustment to break ties</t>
  </si>
  <si>
    <t>decimal plus adjustment</t>
  </si>
  <si>
    <t>round down only</t>
  </si>
  <si>
    <t>Filter</t>
  </si>
  <si>
    <t>Final</t>
  </si>
  <si>
    <t>Number of persons (persons under age 18)</t>
  </si>
  <si>
    <t>Number of persons (persons age 18-24)</t>
  </si>
  <si>
    <t>Number of persons (persons age 25-34)</t>
  </si>
  <si>
    <t>Number of persons (persons age 35-44)</t>
  </si>
  <si>
    <t>Number of persons (persons age 45-54)</t>
  </si>
  <si>
    <t>Number of persons (persons age 55-64)</t>
  </si>
  <si>
    <t>Number of persons (persons over age 64)</t>
  </si>
  <si>
    <t>No blank cells and over 20% missing data</t>
  </si>
  <si>
    <t>No blank cells and count with known age too high</t>
  </si>
  <si>
    <t>Total number of persons for which age IS KNOWN</t>
  </si>
  <si>
    <t>Total number of persons for which age IS NOT KNOWN</t>
  </si>
  <si>
    <t>gender</t>
  </si>
  <si>
    <t>Woman (Girl if child)</t>
  </si>
  <si>
    <t>Man (Boy if child)</t>
  </si>
  <si>
    <t>Culturally Specific Identity</t>
  </si>
  <si>
    <t>Questioning</t>
  </si>
  <si>
    <r>
      <t>More Than One Gender (</t>
    </r>
    <r>
      <rPr>
        <u/>
        <sz val="10"/>
        <color theme="1"/>
        <rFont val="Arial Narrow"/>
        <family val="2"/>
      </rPr>
      <t xml:space="preserve">This should be a </t>
    </r>
    <r>
      <rPr>
        <i/>
        <u/>
        <sz val="10"/>
        <color theme="1"/>
        <rFont val="Arial Narrow"/>
        <family val="2"/>
      </rPr>
      <t>deduplicated</t>
    </r>
    <r>
      <rPr>
        <u/>
        <sz val="10"/>
        <color theme="1"/>
        <rFont val="Arial Narrow"/>
        <family val="2"/>
      </rPr>
      <t xml:space="preserve"> count of the total number of people who identified as more than one gender</t>
    </r>
    <r>
      <rPr>
        <sz val="10"/>
        <color theme="1"/>
        <rFont val="Arial Narrow"/>
        <family val="2"/>
      </rPr>
      <t>)</t>
    </r>
  </si>
  <si>
    <t>No blank cells and count with known gender too high</t>
  </si>
  <si>
    <t>Total number of persons for which gender IS KNOWN</t>
  </si>
  <si>
    <t>Total number of persons for which gender IS NOT KNOWN</t>
  </si>
  <si>
    <t>multi-gender</t>
  </si>
  <si>
    <r>
      <t xml:space="preserve">Of those that selected </t>
    </r>
    <r>
      <rPr>
        <b/>
        <i/>
        <sz val="10"/>
        <color theme="1"/>
        <rFont val="Arial Narrow"/>
        <family val="2"/>
      </rPr>
      <t>More Than One Gender</t>
    </r>
  </si>
  <si>
    <t>Includes Woman (Girl if child)</t>
  </si>
  <si>
    <t>Includes Man (Boy if child)</t>
  </si>
  <si>
    <t>No blank cells and number of multi-gender people too low.</t>
  </si>
  <si>
    <t>Total number of genders identified</t>
  </si>
  <si>
    <r>
      <t xml:space="preserve">Number of genders for extrapolation </t>
    </r>
    <r>
      <rPr>
        <i/>
        <sz val="10"/>
        <color theme="1"/>
        <rFont val="Arial Narrow"/>
        <family val="2"/>
      </rPr>
      <t>(This field is calculated as part of the extrapolation process. You do not need to do anything with this field.</t>
    </r>
    <r>
      <rPr>
        <sz val="10"/>
        <color theme="1"/>
        <rFont val="Arial Narrow"/>
        <family val="2"/>
      </rPr>
      <t>)</t>
    </r>
  </si>
  <si>
    <t>race</t>
  </si>
  <si>
    <t>Race/Ethnicity (adults and children)</t>
  </si>
  <si>
    <t>American Indian, Alaska Native, or Indigenous</t>
  </si>
  <si>
    <t>American Indian, Alaska Native, or Indigenous &amp; Hispanic/Latina/e/o</t>
  </si>
  <si>
    <t>Asian or Asian American</t>
  </si>
  <si>
    <t>Black, African American, or African</t>
  </si>
  <si>
    <t>Black, African American, or African &amp; Hispanic/Latina/e/o</t>
  </si>
  <si>
    <t>Total number of persons for which race/ethnicity IS KNOWN</t>
  </si>
  <si>
    <t>Total number of persons for which race/ethnicity IS NOT KNOWN</t>
  </si>
  <si>
    <t>Chronically homeless</t>
  </si>
  <si>
    <t>Number of households</t>
  </si>
  <si>
    <t>Households without Children</t>
  </si>
  <si>
    <t>Age</t>
  </si>
  <si>
    <t>Race/Ethnicity</t>
  </si>
  <si>
    <t>Households with Only Children</t>
  </si>
  <si>
    <r>
      <t>Total number of children</t>
    </r>
    <r>
      <rPr>
        <sz val="12"/>
        <color rgb="FFFF0000"/>
        <rFont val="Arial Narrow"/>
        <family val="2"/>
      </rPr>
      <t>*</t>
    </r>
  </si>
  <si>
    <t># children to distribute:</t>
  </si>
  <si>
    <t>Total number of children for which gender IS KNOWN</t>
  </si>
  <si>
    <t>Total number of children for which gender IS NOT KNOWN</t>
  </si>
  <si>
    <t>Total number of children for which race/ethnicity IS KNOWN</t>
  </si>
  <si>
    <t>Total number of children for which race/ethnicity IS NOT KNOWN</t>
  </si>
  <si>
    <t>Number of children</t>
  </si>
  <si>
    <t>Veteran Households with at Least One Adult and One Child</t>
  </si>
  <si>
    <r>
      <t>Total number of veterans</t>
    </r>
    <r>
      <rPr>
        <sz val="12"/>
        <color rgb="FFFF0000"/>
        <rFont val="Arial Narrow"/>
        <family val="2"/>
      </rPr>
      <t>*</t>
    </r>
  </si>
  <si>
    <t>Race/Ethnicity (veterans only)</t>
  </si>
  <si>
    <t>Veteran Households without Children</t>
  </si>
  <si>
    <t># veterans to distribute:</t>
  </si>
  <si>
    <t>Total number of veterans for which gender IS KNOWN</t>
  </si>
  <si>
    <t>Total number of veterans for which gender IS NOT KNOWN</t>
  </si>
  <si>
    <t>Total number of veterans for which race/ethnicity IS KNOWN</t>
  </si>
  <si>
    <t>Total number of veterans for which race/ethnicity IS NOT KNOWN</t>
  </si>
  <si>
    <t>Number of veterans</t>
  </si>
  <si>
    <t>Unaccompanied Youth Households</t>
  </si>
  <si>
    <t>No blank cells and youth count too low</t>
  </si>
  <si>
    <t>No blank cells and average HH size is over 3</t>
  </si>
  <si>
    <r>
      <t>Total number of unaccompanied youth households</t>
    </r>
    <r>
      <rPr>
        <sz val="12"/>
        <color rgb="FFFF0000"/>
        <rFont val="Arial Narrow"/>
        <family val="2"/>
      </rPr>
      <t>*</t>
    </r>
  </si>
  <si>
    <r>
      <t>Number of youth under age 18</t>
    </r>
    <r>
      <rPr>
        <sz val="12"/>
        <color rgb="FFFF0000"/>
        <rFont val="Arial Narrow"/>
        <family val="2"/>
      </rPr>
      <t>*</t>
    </r>
  </si>
  <si>
    <r>
      <t>Number of youth age 18-24</t>
    </r>
    <r>
      <rPr>
        <sz val="12"/>
        <color rgb="FFFF0000"/>
        <rFont val="Arial Narrow"/>
        <family val="2"/>
      </rPr>
      <t>*</t>
    </r>
  </si>
  <si>
    <t># youth to distribute:</t>
  </si>
  <si>
    <t>Gender (unaccompanied youth only)</t>
  </si>
  <si>
    <t>Total number of youth for which gender IS KNOWN</t>
  </si>
  <si>
    <t>Total number of youth for which gender IS NOT KNOWN</t>
  </si>
  <si>
    <t>Total number of youth for which race/ethnicity IS KNOWN</t>
  </si>
  <si>
    <t>Total number of youth for which race/ethnicity IS NOT KNOWN</t>
  </si>
  <si>
    <t>Number of youth</t>
  </si>
  <si>
    <t>Parenting Youth Households</t>
  </si>
  <si>
    <t>Message 4</t>
  </si>
  <si>
    <t>No blank cells and youth parent count too low</t>
  </si>
  <si>
    <t>No blank cells and children count too low</t>
  </si>
  <si>
    <r>
      <t>Number of youth parents under 18</t>
    </r>
    <r>
      <rPr>
        <sz val="12"/>
        <color rgb="FFFF0000"/>
        <rFont val="Arial Narrow"/>
        <family val="2"/>
      </rPr>
      <t>*</t>
    </r>
  </si>
  <si>
    <r>
      <t>Number of youth parents age 18-24</t>
    </r>
    <r>
      <rPr>
        <sz val="12"/>
        <color rgb="FFFF0000"/>
        <rFont val="Arial Narrow"/>
        <family val="2"/>
      </rPr>
      <t>*</t>
    </r>
  </si>
  <si>
    <r>
      <t>Number of children in households with parenting youth under age 18</t>
    </r>
    <r>
      <rPr>
        <sz val="12"/>
        <color rgb="FFFF0000"/>
        <rFont val="Arial Narrow"/>
        <family val="2"/>
      </rPr>
      <t>*</t>
    </r>
  </si>
  <si>
    <r>
      <t>Number of children in households with parenting youth are 18 to 24</t>
    </r>
    <r>
      <rPr>
        <sz val="12"/>
        <color rgb="FFFF0000"/>
        <rFont val="Arial Narrow"/>
        <family val="2"/>
      </rPr>
      <t>*</t>
    </r>
  </si>
  <si>
    <t>No blank cells and number of multi-gender youth parents too low.</t>
  </si>
  <si>
    <t>.</t>
  </si>
  <si>
    <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</si>
</sst>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000"/>
  </numFmts>
  <fonts count="41" x14ac:knownFonts="1">
    <font>
      <sz val="11"/>
      <color theme="1"/>
      <name val="Aptos Narrow"/>
      <family val="2"/>
      <scheme val="minor"/>
    </font>
    <font>
      <b/>
      <sz val="14"/>
      <color rgb="FF000000"/>
      <name val="Calibri"/>
      <family val="2"/>
    </font>
    <font>
      <b/>
      <sz val="12"/>
      <color rgb="FF000000"/>
      <name val="Calibri"/>
      <family val="2"/>
    </font>
    <font>
      <sz val="11"/>
      <color rgb="FF000000"/>
      <name val="Calibri"/>
      <family val="2"/>
    </font>
    <font>
      <b/>
      <sz val="11"/>
      <color rgb="FF000000"/>
      <name val="Calibri"/>
      <family val="2"/>
    </font>
    <font>
      <b/>
      <sz val="11"/>
      <name val="Calibri"/>
      <family val="2"/>
    </font>
    <font>
      <i/>
      <sz val="11"/>
      <color rgb="FF000000"/>
      <name val="Calibri"/>
      <family val="2"/>
    </font>
    <font>
      <b/>
      <i/>
      <sz val="11"/>
      <color rgb="FF000000"/>
      <name val="Calibri"/>
      <family val="2"/>
    </font>
    <font>
      <sz val="11"/>
      <color theme="1"/>
      <name val="Calibri"/>
      <family val="2"/>
    </font>
    <font>
      <b/>
      <i/>
      <u/>
      <sz val="12"/>
      <color rgb="FF000000"/>
      <name val="Calibri"/>
      <family val="2"/>
    </font>
    <font>
      <b/>
      <sz val="9"/>
      <color rgb="FF000000"/>
      <name val="Calibri"/>
      <family val="2"/>
    </font>
    <font>
      <b/>
      <sz val="10"/>
      <color rgb="FF000000"/>
      <name val="Calibri"/>
      <family val="2"/>
    </font>
    <font>
      <b/>
      <sz val="11"/>
      <color theme="1"/>
      <name val="Calibri"/>
      <family val="2"/>
    </font>
    <font>
      <sz val="11"/>
      <color theme="1"/>
      <name val="Aptos Narrow"/>
      <family val="2"/>
      <scheme val="minor"/>
    </font>
    <font>
      <b/>
      <sz val="11"/>
      <color rgb="FF000000"/>
      <name val="Calibri"/>
    </font>
    <font>
      <sz val="11"/>
      <color rgb="FF000000"/>
      <name val="Calibri"/>
    </font>
    <font>
      <sz val="11"/>
      <color rgb="FF9C0006"/>
      <name val="Aptos Narrow"/>
      <family val="2"/>
      <scheme val="minor"/>
    </font>
    <font>
      <b/>
      <sz val="11"/>
      <color theme="0"/>
      <name val="Aptos Narrow"/>
      <family val="2"/>
      <scheme val="minor"/>
    </font>
    <font>
      <b/>
      <sz val="11"/>
      <color theme="1"/>
      <name val="Aptos Narrow"/>
      <family val="2"/>
      <scheme val="minor"/>
    </font>
    <font>
      <b/>
      <sz val="11"/>
      <name val="Arial Narrow"/>
      <family val="2"/>
    </font>
    <font>
      <b/>
      <sz val="14"/>
      <color theme="1"/>
      <name val="Arial Narrow"/>
      <family val="2"/>
    </font>
    <font>
      <b/>
      <sz val="10"/>
      <color theme="0"/>
      <name val="Arial Narrow"/>
      <family val="2"/>
    </font>
    <font>
      <b/>
      <sz val="10"/>
      <name val="Arial Narrow"/>
      <family val="2"/>
    </font>
    <font>
      <sz val="10"/>
      <color theme="1"/>
      <name val="Arial Narrow"/>
      <family val="2"/>
    </font>
    <font>
      <b/>
      <sz val="10"/>
      <color theme="1"/>
      <name val="Arial Narrow"/>
      <family val="2"/>
    </font>
    <font>
      <sz val="12"/>
      <color theme="1"/>
      <name val="Arial Narrow"/>
      <family val="2"/>
    </font>
    <font>
      <sz val="12"/>
      <color rgb="FFFF0000"/>
      <name val="Arial Narrow"/>
      <family val="2"/>
    </font>
    <font>
      <sz val="12"/>
      <name val="Arial Narrow"/>
      <family val="2"/>
    </font>
    <font>
      <sz val="9"/>
      <name val="Arial Narrow"/>
      <family val="2"/>
    </font>
    <font>
      <b/>
      <sz val="10"/>
      <color rgb="FFFF0000"/>
      <name val="Arial Narrow"/>
      <family val="2"/>
    </font>
    <font>
      <sz val="9"/>
      <color rgb="FFFF0000"/>
      <name val="Arial Narrow"/>
      <family val="2"/>
    </font>
    <font>
      <b/>
      <i/>
      <sz val="11"/>
      <color theme="1"/>
      <name val="Aptos Narrow"/>
      <family val="2"/>
      <scheme val="minor"/>
    </font>
    <font>
      <i/>
      <sz val="11"/>
      <color rgb="FFC00000"/>
      <name val="Arial Narrow"/>
      <family val="2"/>
    </font>
    <font>
      <sz val="9"/>
      <color rgb="FFC00000"/>
      <name val="Arial Narrow"/>
      <family val="2"/>
    </font>
    <font>
      <b/>
      <sz val="12"/>
      <color theme="1"/>
      <name val="Arial Narrow"/>
      <family val="2"/>
    </font>
    <font>
      <sz val="10"/>
      <name val="Arial Narrow"/>
      <family val="2"/>
    </font>
    <font>
      <u/>
      <sz val="10"/>
      <color theme="1"/>
      <name val="Arial Narrow"/>
      <family val="2"/>
    </font>
    <font>
      <i/>
      <u/>
      <sz val="10"/>
      <color theme="1"/>
      <name val="Arial Narrow"/>
      <family val="2"/>
    </font>
    <font>
      <b/>
      <i/>
      <sz val="10"/>
      <color theme="1"/>
      <name val="Arial Narrow"/>
      <family val="2"/>
    </font>
    <font>
      <sz val="10"/>
      <color theme="4" tint="-0.249977111117893"/>
      <name val="Arial Narrow"/>
      <family val="2"/>
    </font>
    <font>
      <i/>
      <sz val="10"/>
      <color theme="1"/>
      <name val="Arial Narrow"/>
      <family val="2"/>
    </font>
  </fonts>
  <fills count="36">
    <fill>
      <patternFill patternType="none"/>
    </fill>
    <fill>
      <patternFill patternType="gray125"/>
    </fill>
    <fill>
      <patternFill patternType="solid">
        <fgColor rgb="FFDCE6F1"/>
        <bgColor rgb="FF000000"/>
      </patternFill>
    </fill>
    <fill>
      <patternFill patternType="solid">
        <fgColor rgb="FFFFFF66"/>
        <bgColor rgb="FF000000"/>
      </patternFill>
    </fill>
    <fill>
      <patternFill patternType="solid">
        <fgColor rgb="FFC4D79B"/>
        <bgColor rgb="FF000000"/>
      </patternFill>
    </fill>
    <fill>
      <patternFill patternType="solid">
        <fgColor rgb="FFE6B9B8"/>
        <bgColor rgb="FF000000"/>
      </patternFill>
    </fill>
    <fill>
      <patternFill patternType="solid">
        <fgColor rgb="FFFFC000"/>
        <bgColor rgb="FF000000"/>
      </patternFill>
    </fill>
    <fill>
      <patternFill patternType="solid">
        <fgColor rgb="FFFCD5B4"/>
        <bgColor rgb="FF000000"/>
      </patternFill>
    </fill>
    <fill>
      <patternFill patternType="solid">
        <fgColor rgb="FFBFBFBF"/>
        <bgColor rgb="FF000000"/>
      </patternFill>
    </fill>
    <fill>
      <patternFill patternType="solid">
        <fgColor rgb="FFE6B8B7"/>
        <bgColor rgb="FF000000"/>
      </patternFill>
    </fill>
    <fill>
      <patternFill patternType="solid">
        <fgColor rgb="FFCCCCFF"/>
        <bgColor rgb="FF000000"/>
      </patternFill>
    </fill>
    <fill>
      <patternFill patternType="solid">
        <fgColor rgb="FFEBF1DE"/>
        <bgColor rgb="FF000000"/>
      </patternFill>
    </fill>
    <fill>
      <patternFill patternType="solid">
        <fgColor rgb="FFFFFFFF"/>
        <bgColor rgb="FF000000"/>
      </patternFill>
    </fill>
    <fill>
      <patternFill patternType="solid">
        <fgColor rgb="FFFFFF00"/>
        <bgColor rgb="FF000000"/>
      </patternFill>
    </fill>
    <fill>
      <patternFill patternType="solid">
        <fgColor theme="0"/>
        <bgColor indexed="64"/>
      </patternFill>
    </fill>
    <fill>
      <patternFill patternType="solid">
        <fgColor theme="0"/>
        <bgColor rgb="FF000000"/>
      </patternFill>
    </fill>
    <fill>
      <patternFill patternType="solid">
        <fgColor theme="9" tint="0.79998168889431442"/>
        <bgColor indexed="64"/>
      </patternFill>
    </fill>
    <fill>
      <patternFill patternType="solid">
        <fgColor theme="2" tint="-0.249977111117893"/>
        <bgColor indexed="64"/>
      </patternFill>
    </fill>
    <fill>
      <patternFill patternType="solid">
        <fgColor rgb="FFFFC7CE"/>
      </patternFill>
    </fill>
    <fill>
      <patternFill patternType="solid">
        <fgColor theme="0" tint="-0.249977111117893"/>
        <bgColor indexed="64"/>
      </patternFill>
    </fill>
    <fill>
      <patternFill patternType="solid">
        <fgColor theme="0" tint="-0.34998626667073579"/>
        <bgColor indexed="64"/>
      </patternFill>
    </fill>
    <fill>
      <patternFill patternType="solid">
        <fgColor theme="0" tint="-0.249977111117893"/>
        <bgColor rgb="FF000000"/>
      </patternFill>
    </fill>
    <fill>
      <patternFill patternType="solid">
        <fgColor theme="0" tint="-0.14999847407452621"/>
        <bgColor indexed="64"/>
      </patternFill>
    </fill>
    <fill>
      <patternFill patternType="solid">
        <fgColor theme="0" tint="-0.499984740745262"/>
        <bgColor indexed="64"/>
      </patternFill>
    </fill>
    <fill>
      <patternFill patternType="solid">
        <fgColor theme="1"/>
        <bgColor indexed="64"/>
      </patternFill>
    </fill>
    <fill>
      <patternFill patternType="solid">
        <fgColor theme="1" tint="0.34998626667073579"/>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rgb="FFFFCC66"/>
        <bgColor indexed="64"/>
      </patternFill>
    </fill>
    <fill>
      <patternFill patternType="solid">
        <fgColor theme="5"/>
        <bgColor indexed="64"/>
      </patternFill>
    </fill>
    <fill>
      <patternFill patternType="solid">
        <fgColor rgb="FFFFFF00"/>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6795556505021"/>
        <bgColor indexed="64"/>
      </patternFill>
    </fill>
    <fill>
      <patternFill patternType="solid">
        <fgColor theme="7" tint="-0.249977111117893"/>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thin">
        <color indexed="64"/>
      </bottom>
      <diagonal/>
    </border>
    <border>
      <left/>
      <right/>
      <top/>
      <bottom style="thin">
        <color theme="0" tint="-0.1499679555650502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64"/>
      </left>
      <right style="thin">
        <color indexed="64"/>
      </right>
      <top/>
      <bottom/>
      <diagonal/>
    </border>
    <border>
      <left style="thin">
        <color theme="0" tint="-0.24994659260841701"/>
      </left>
      <right style="thin">
        <color theme="0" tint="-0.24994659260841701"/>
      </right>
      <top style="thin">
        <color theme="0" tint="-0.24994659260841701"/>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3" fontId="13" fillId="0" borderId="0" applyFont="0" applyFill="0" applyBorder="0" applyAlignment="0" applyProtection="0"/>
    <xf numFmtId="9" fontId="13" fillId="0" borderId="0" applyFont="0" applyFill="0" applyBorder="0" applyAlignment="0" applyProtection="0"/>
    <xf numFmtId="0" fontId="16" fillId="18" borderId="0" applyNumberFormat="0" applyBorder="0" applyAlignment="0" applyProtection="0"/>
  </cellStyleXfs>
  <cellXfs count="300">
    <xf numFmtId="0" fontId="0" fillId="0" borderId="0" xfId="0"/>
    <xf numFmtId="0" fontId="2" fillId="3" borderId="1" xfId="0" applyFont="1" applyFill="1" applyBorder="1" applyAlignment="1">
      <alignment horizontal="center"/>
    </xf>
    <xf numFmtId="0" fontId="4" fillId="4" borderId="1" xfId="0" applyFont="1" applyFill="1" applyBorder="1" applyAlignment="1">
      <alignment horizontal="center"/>
    </xf>
    <xf numFmtId="0" fontId="4" fillId="4" borderId="1" xfId="0" applyFont="1" applyFill="1" applyBorder="1" applyAlignment="1">
      <alignment horizontal="center" wrapText="1"/>
    </xf>
    <xf numFmtId="0" fontId="4" fillId="8" borderId="1" xfId="0" applyFont="1" applyFill="1" applyBorder="1" applyAlignment="1">
      <alignment horizontal="center"/>
    </xf>
    <xf numFmtId="0" fontId="5" fillId="0" borderId="1" xfId="0" applyFont="1" applyBorder="1" applyAlignment="1">
      <alignment wrapText="1"/>
    </xf>
    <xf numFmtId="0" fontId="3"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center"/>
      <protection hidden="1"/>
    </xf>
    <xf numFmtId="0" fontId="4" fillId="0" borderId="1" xfId="0" applyFont="1" applyBorder="1" applyAlignment="1" applyProtection="1">
      <alignment horizontal="center"/>
      <protection locked="0"/>
    </xf>
    <xf numFmtId="0" fontId="4" fillId="0" borderId="1" xfId="0" applyFont="1" applyBorder="1" applyAlignment="1">
      <alignment wrapText="1"/>
    </xf>
    <xf numFmtId="0" fontId="3" fillId="2" borderId="1" xfId="0" applyFont="1" applyFill="1" applyBorder="1" applyAlignment="1">
      <alignment horizontal="center"/>
    </xf>
    <xf numFmtId="0" fontId="4" fillId="2" borderId="1" xfId="0" applyFont="1" applyFill="1" applyBorder="1" applyAlignment="1" applyProtection="1">
      <alignment horizontal="center" vertical="center"/>
      <protection hidden="1"/>
    </xf>
    <xf numFmtId="0" fontId="4" fillId="10" borderId="1" xfId="0" applyFont="1" applyFill="1" applyBorder="1" applyAlignment="1">
      <alignment wrapText="1"/>
    </xf>
    <xf numFmtId="0" fontId="3" fillId="8" borderId="1" xfId="0" applyFont="1" applyFill="1" applyBorder="1" applyAlignment="1" applyProtection="1">
      <alignment horizontal="center" wrapText="1"/>
      <protection locked="0"/>
    </xf>
    <xf numFmtId="0" fontId="4" fillId="0" borderId="1" xfId="0" applyFont="1" applyBorder="1" applyAlignment="1">
      <alignment horizontal="left" vertical="top" wrapText="1"/>
    </xf>
    <xf numFmtId="0" fontId="3" fillId="8"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protection locked="0"/>
    </xf>
    <xf numFmtId="0" fontId="3" fillId="8" borderId="1" xfId="0" applyFont="1" applyFill="1" applyBorder="1" applyAlignment="1" applyProtection="1">
      <alignment horizontal="center"/>
      <protection locked="0"/>
    </xf>
    <xf numFmtId="0" fontId="8" fillId="12" borderId="0" xfId="0" applyFont="1" applyFill="1" applyAlignment="1">
      <alignment horizontal="center"/>
    </xf>
    <xf numFmtId="0" fontId="4" fillId="0" borderId="1" xfId="0" applyFont="1" applyBorder="1" applyAlignment="1">
      <alignment horizontal="left" wrapText="1"/>
    </xf>
    <xf numFmtId="0" fontId="8" fillId="0" borderId="1" xfId="0" applyFont="1" applyBorder="1" applyAlignment="1">
      <alignment horizontal="center" vertical="center"/>
    </xf>
    <xf numFmtId="0" fontId="4" fillId="0" borderId="1" xfId="0" applyFont="1" applyBorder="1" applyAlignment="1">
      <alignment horizontal="center"/>
    </xf>
    <xf numFmtId="0" fontId="4" fillId="0" borderId="1" xfId="0" applyFont="1" applyBorder="1" applyAlignment="1">
      <alignment vertical="top" wrapText="1"/>
    </xf>
    <xf numFmtId="0" fontId="11" fillId="0" borderId="1" xfId="0" applyFont="1" applyBorder="1" applyAlignment="1">
      <alignment wrapText="1"/>
    </xf>
    <xf numFmtId="0" fontId="11" fillId="0" borderId="1" xfId="0" applyFont="1" applyBorder="1" applyAlignment="1">
      <alignment vertical="top" wrapText="1"/>
    </xf>
    <xf numFmtId="0" fontId="3" fillId="2" borderId="1" xfId="0" applyFont="1" applyFill="1" applyBorder="1" applyAlignment="1">
      <alignment horizontal="center" wrapText="1"/>
    </xf>
    <xf numFmtId="0" fontId="11" fillId="0" borderId="1" xfId="0" applyFont="1" applyBorder="1" applyAlignment="1">
      <alignment horizontal="left" wrapText="1"/>
    </xf>
    <xf numFmtId="0" fontId="3" fillId="0" borderId="1" xfId="0" applyFont="1" applyBorder="1" applyAlignment="1">
      <alignment wrapText="1"/>
    </xf>
    <xf numFmtId="0" fontId="8" fillId="12" borderId="0" xfId="0" applyFont="1" applyFill="1" applyAlignment="1">
      <alignment wrapText="1"/>
    </xf>
    <xf numFmtId="0" fontId="4" fillId="12" borderId="0" xfId="0" applyFont="1" applyFill="1" applyAlignment="1">
      <alignment horizontal="center"/>
    </xf>
    <xf numFmtId="0" fontId="4" fillId="2" borderId="1" xfId="0" applyFont="1" applyFill="1" applyBorder="1" applyAlignment="1">
      <alignment horizontal="center"/>
    </xf>
    <xf numFmtId="0" fontId="8" fillId="0" borderId="0" xfId="0" applyFont="1" applyAlignment="1">
      <alignment wrapText="1"/>
    </xf>
    <xf numFmtId="0" fontId="0" fillId="14" borderId="0" xfId="0" applyFill="1"/>
    <xf numFmtId="0" fontId="8" fillId="12" borderId="1" xfId="0" applyFont="1" applyFill="1" applyBorder="1" applyAlignment="1">
      <alignment horizontal="center"/>
    </xf>
    <xf numFmtId="0" fontId="1" fillId="13" borderId="1" xfId="0" applyFont="1" applyFill="1" applyBorder="1" applyAlignment="1">
      <alignment horizontal="center"/>
    </xf>
    <xf numFmtId="0" fontId="6" fillId="11" borderId="1" xfId="0" applyFont="1" applyFill="1" applyBorder="1" applyAlignment="1">
      <alignment vertical="top" wrapText="1"/>
    </xf>
    <xf numFmtId="0" fontId="4" fillId="0" borderId="1" xfId="0" applyFont="1" applyBorder="1" applyAlignment="1" applyProtection="1">
      <alignment horizontal="center" vertical="center" wrapText="1"/>
      <protection locked="0"/>
    </xf>
    <xf numFmtId="0" fontId="12" fillId="12" borderId="1" xfId="0" applyFont="1" applyFill="1" applyBorder="1" applyAlignment="1">
      <alignment horizontal="center"/>
    </xf>
    <xf numFmtId="0" fontId="6" fillId="15" borderId="0" xfId="0" applyFont="1" applyFill="1" applyAlignment="1">
      <alignment vertical="top" wrapText="1"/>
    </xf>
    <xf numFmtId="0" fontId="4" fillId="15" borderId="0" xfId="0" applyFont="1" applyFill="1" applyAlignment="1" applyProtection="1">
      <alignment horizontal="center"/>
      <protection hidden="1"/>
    </xf>
    <xf numFmtId="0" fontId="3" fillId="17" borderId="1" xfId="0" applyFont="1" applyFill="1" applyBorder="1" applyAlignment="1" applyProtection="1">
      <alignment horizontal="center" vertical="center" wrapText="1"/>
      <protection locked="0"/>
    </xf>
    <xf numFmtId="43" fontId="4" fillId="8" borderId="1" xfId="1" applyFont="1" applyFill="1" applyBorder="1" applyAlignment="1">
      <alignment horizontal="center"/>
    </xf>
    <xf numFmtId="0" fontId="4" fillId="0" borderId="2" xfId="0" applyFont="1" applyBorder="1" applyAlignment="1">
      <alignment horizontal="left" vertical="top" wrapText="1"/>
    </xf>
    <xf numFmtId="0" fontId="4" fillId="0" borderId="1" xfId="0" quotePrefix="1" applyFont="1" applyBorder="1" applyAlignment="1" applyProtection="1">
      <alignment horizontal="center"/>
      <protection locked="0"/>
    </xf>
    <xf numFmtId="0" fontId="14" fillId="0" borderId="1" xfId="0" applyFont="1" applyBorder="1" applyAlignment="1">
      <alignment wrapText="1"/>
    </xf>
    <xf numFmtId="0" fontId="15" fillId="2" borderId="1" xfId="0" applyFont="1" applyFill="1" applyBorder="1" applyAlignment="1">
      <alignment horizontal="center"/>
    </xf>
    <xf numFmtId="0" fontId="14" fillId="2" borderId="1" xfId="0" applyFont="1" applyFill="1" applyBorder="1" applyAlignment="1" applyProtection="1">
      <alignment horizontal="center"/>
      <protection hidden="1"/>
    </xf>
    <xf numFmtId="0" fontId="14" fillId="2" borderId="1" xfId="0" applyFont="1" applyFill="1" applyBorder="1" applyAlignment="1">
      <alignment horizontal="center"/>
    </xf>
    <xf numFmtId="0" fontId="3" fillId="0" borderId="5" xfId="0" applyFont="1" applyBorder="1" applyAlignment="1" applyProtection="1">
      <alignment horizontal="center" vertical="center" wrapText="1"/>
      <protection locked="0"/>
    </xf>
    <xf numFmtId="0" fontId="4" fillId="2" borderId="5" xfId="0" applyFont="1" applyFill="1" applyBorder="1" applyAlignment="1" applyProtection="1">
      <alignment horizontal="center"/>
      <protection hidden="1"/>
    </xf>
    <xf numFmtId="0" fontId="4" fillId="0" borderId="5" xfId="0" applyFont="1" applyBorder="1" applyAlignment="1" applyProtection="1">
      <alignment horizontal="center"/>
      <protection locked="0"/>
    </xf>
    <xf numFmtId="0" fontId="15" fillId="0" borderId="1" xfId="0" applyFont="1" applyBorder="1" applyAlignment="1" applyProtection="1">
      <alignment horizontal="center" vertical="center" wrapText="1"/>
      <protection locked="0"/>
    </xf>
    <xf numFmtId="0" fontId="14" fillId="8" borderId="1" xfId="0" applyFont="1" applyFill="1" applyBorder="1" applyAlignment="1">
      <alignment horizontal="center"/>
    </xf>
    <xf numFmtId="0" fontId="14" fillId="0" borderId="1" xfId="0" applyFont="1" applyBorder="1" applyAlignment="1" applyProtection="1">
      <alignment horizontal="center"/>
      <protection locked="0"/>
    </xf>
    <xf numFmtId="0" fontId="3" fillId="0" borderId="1" xfId="0" applyFont="1" applyBorder="1" applyAlignment="1" applyProtection="1">
      <alignment horizontal="center" wrapText="1"/>
      <protection locked="0"/>
    </xf>
    <xf numFmtId="0" fontId="15" fillId="8" borderId="1" xfId="0" applyFont="1" applyFill="1" applyBorder="1" applyAlignment="1" applyProtection="1">
      <alignment horizontal="center" wrapText="1"/>
      <protection locked="0"/>
    </xf>
    <xf numFmtId="0" fontId="4" fillId="12" borderId="0" xfId="0" quotePrefix="1" applyFont="1" applyFill="1" applyAlignment="1">
      <alignment horizontal="center"/>
    </xf>
    <xf numFmtId="0" fontId="3" fillId="0" borderId="1" xfId="0" applyFont="1" applyBorder="1" applyAlignment="1">
      <alignment horizontal="center" wrapText="1"/>
    </xf>
    <xf numFmtId="0" fontId="3" fillId="0" borderId="1" xfId="0" applyFont="1" applyBorder="1" applyAlignment="1">
      <alignment horizontal="center"/>
    </xf>
    <xf numFmtId="0" fontId="4" fillId="0" borderId="1" xfId="0" applyFont="1" applyBorder="1" applyAlignment="1">
      <alignment horizontal="center" vertical="center"/>
    </xf>
    <xf numFmtId="0" fontId="3" fillId="0" borderId="1" xfId="0" applyFont="1" applyBorder="1" applyAlignment="1">
      <alignment horizontal="center" vertical="center"/>
    </xf>
    <xf numFmtId="0" fontId="4" fillId="0" borderId="6" xfId="0" applyFont="1" applyBorder="1" applyAlignment="1" applyProtection="1">
      <alignment horizontal="center"/>
      <protection locked="0"/>
    </xf>
    <xf numFmtId="0" fontId="6" fillId="11" borderId="1" xfId="0" applyFont="1" applyFill="1" applyBorder="1" applyAlignment="1">
      <alignment horizontal="left" vertical="top" wrapText="1"/>
    </xf>
    <xf numFmtId="0" fontId="7" fillId="11" borderId="1" xfId="0" applyFont="1" applyFill="1" applyBorder="1" applyAlignment="1">
      <alignment horizontal="left" vertical="top" wrapText="1"/>
    </xf>
    <xf numFmtId="0" fontId="4" fillId="7" borderId="1" xfId="0" applyFont="1" applyFill="1" applyBorder="1" applyAlignment="1">
      <alignment horizontal="center" vertical="center"/>
    </xf>
    <xf numFmtId="0" fontId="1" fillId="13" borderId="1" xfId="0" applyFont="1" applyFill="1" applyBorder="1" applyAlignment="1">
      <alignment horizontal="center"/>
    </xf>
    <xf numFmtId="0" fontId="3" fillId="0" borderId="1" xfId="0" applyFont="1" applyBorder="1" applyAlignment="1">
      <alignment horizontal="center" wrapText="1"/>
    </xf>
    <xf numFmtId="0" fontId="4" fillId="4" borderId="1" xfId="0" applyFont="1" applyFill="1" applyBorder="1" applyAlignment="1">
      <alignment horizontal="center"/>
    </xf>
    <xf numFmtId="0" fontId="4" fillId="5" borderId="1" xfId="0" applyFont="1" applyFill="1" applyBorder="1" applyAlignment="1">
      <alignment horizontal="center" vertical="center"/>
    </xf>
    <xf numFmtId="0" fontId="4" fillId="6" borderId="1" xfId="0" applyFont="1" applyFill="1" applyBorder="1" applyAlignment="1">
      <alignment horizontal="center" vertical="center"/>
    </xf>
    <xf numFmtId="0" fontId="4" fillId="9" borderId="1" xfId="0" applyFont="1" applyFill="1" applyBorder="1" applyAlignment="1">
      <alignment horizontal="center" vertical="center"/>
    </xf>
    <xf numFmtId="0" fontId="4" fillId="5" borderId="1" xfId="0" applyFont="1" applyFill="1" applyBorder="1" applyAlignment="1">
      <alignment horizontal="center" vertical="center" wrapText="1"/>
    </xf>
    <xf numFmtId="0" fontId="2" fillId="3" borderId="1" xfId="0" applyFont="1" applyFill="1" applyBorder="1" applyAlignment="1">
      <alignment horizontal="center"/>
    </xf>
    <xf numFmtId="0" fontId="4" fillId="7" borderId="5" xfId="0" applyFont="1" applyFill="1" applyBorder="1" applyAlignment="1">
      <alignment horizontal="center" vertical="center"/>
    </xf>
    <xf numFmtId="0" fontId="4" fillId="7" borderId="6" xfId="0" applyFont="1" applyFill="1" applyBorder="1" applyAlignment="1">
      <alignment horizontal="center" vertical="center"/>
    </xf>
    <xf numFmtId="0" fontId="4" fillId="4" borderId="2" xfId="0" applyFont="1" applyFill="1" applyBorder="1" applyAlignment="1">
      <alignment horizontal="center"/>
    </xf>
    <xf numFmtId="0" fontId="4" fillId="4" borderId="3" xfId="0" applyFont="1" applyFill="1" applyBorder="1" applyAlignment="1">
      <alignment horizontal="center"/>
    </xf>
    <xf numFmtId="0" fontId="4" fillId="4" borderId="4" xfId="0" applyFont="1" applyFill="1" applyBorder="1" applyAlignment="1">
      <alignment horizontal="center"/>
    </xf>
    <xf numFmtId="0" fontId="4" fillId="5" borderId="5" xfId="0" applyFont="1" applyFill="1" applyBorder="1" applyAlignment="1">
      <alignment horizontal="center" vertical="center" wrapText="1"/>
    </xf>
    <xf numFmtId="0" fontId="4" fillId="5" borderId="6" xfId="0" applyFont="1" applyFill="1" applyBorder="1" applyAlignment="1">
      <alignment horizontal="center" vertical="center" wrapText="1"/>
    </xf>
    <xf numFmtId="0" fontId="4" fillId="6" borderId="5" xfId="0" applyFont="1" applyFill="1" applyBorder="1" applyAlignment="1">
      <alignment horizontal="center" vertical="center"/>
    </xf>
    <xf numFmtId="0" fontId="4" fillId="6" borderId="6" xfId="0" applyFont="1" applyFill="1" applyBorder="1" applyAlignment="1">
      <alignment horizontal="center" vertical="center"/>
    </xf>
    <xf numFmtId="0" fontId="4" fillId="9" borderId="1" xfId="0" applyFont="1" applyFill="1" applyBorder="1" applyAlignment="1">
      <alignment horizontal="center" vertical="center" wrapText="1"/>
    </xf>
    <xf numFmtId="0" fontId="1" fillId="2" borderId="1" xfId="0" applyFont="1" applyFill="1" applyBorder="1" applyAlignment="1">
      <alignment horizontal="center"/>
    </xf>
    <xf numFmtId="0" fontId="6" fillId="11" borderId="1" xfId="0" applyFont="1" applyFill="1" applyBorder="1" applyAlignment="1">
      <alignment vertical="top" wrapText="1"/>
    </xf>
    <xf numFmtId="0" fontId="6" fillId="11" borderId="2" xfId="0" applyFont="1" applyFill="1" applyBorder="1" applyAlignment="1">
      <alignment vertical="top" wrapText="1"/>
    </xf>
    <xf numFmtId="0" fontId="6" fillId="11" borderId="3" xfId="0" applyFont="1" applyFill="1" applyBorder="1" applyAlignment="1">
      <alignment vertical="top" wrapText="1"/>
    </xf>
    <xf numFmtId="0" fontId="6" fillId="11" borderId="4" xfId="0" applyFont="1" applyFill="1" applyBorder="1" applyAlignment="1">
      <alignment vertical="top" wrapText="1"/>
    </xf>
    <xf numFmtId="0" fontId="6" fillId="16" borderId="2" xfId="0" applyFont="1" applyFill="1" applyBorder="1" applyAlignment="1">
      <alignment wrapText="1"/>
    </xf>
    <xf numFmtId="0" fontId="6" fillId="16" borderId="3" xfId="0" applyFont="1" applyFill="1" applyBorder="1" applyAlignment="1">
      <alignment wrapText="1"/>
    </xf>
    <xf numFmtId="0" fontId="6" fillId="16" borderId="4" xfId="0" applyFont="1" applyFill="1" applyBorder="1" applyAlignment="1">
      <alignment wrapText="1"/>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2" fillId="3" borderId="4" xfId="0" applyFont="1" applyFill="1" applyBorder="1" applyAlignment="1">
      <alignment horizontal="center"/>
    </xf>
    <xf numFmtId="0" fontId="3" fillId="19" borderId="1" xfId="0" applyFont="1" applyFill="1" applyBorder="1" applyAlignment="1" applyProtection="1">
      <alignment horizontal="center" vertical="center" wrapText="1"/>
      <protection locked="0"/>
    </xf>
    <xf numFmtId="0" fontId="4" fillId="19" borderId="1" xfId="0" applyFont="1" applyFill="1" applyBorder="1" applyAlignment="1" applyProtection="1">
      <alignment horizontal="center"/>
      <protection locked="0"/>
    </xf>
    <xf numFmtId="0" fontId="4" fillId="19" borderId="1" xfId="0" applyFont="1" applyFill="1" applyBorder="1" applyAlignment="1" applyProtection="1">
      <alignment horizontal="center" vertical="center"/>
      <protection locked="0"/>
    </xf>
    <xf numFmtId="0" fontId="8" fillId="19" borderId="1" xfId="0" applyFont="1" applyFill="1" applyBorder="1" applyAlignment="1">
      <alignment horizontal="center" vertical="center"/>
    </xf>
    <xf numFmtId="0" fontId="4" fillId="19" borderId="1" xfId="0" applyFont="1" applyFill="1" applyBorder="1" applyAlignment="1">
      <alignment horizontal="center"/>
    </xf>
    <xf numFmtId="0" fontId="0" fillId="19" borderId="0" xfId="0" applyFill="1"/>
    <xf numFmtId="0" fontId="0" fillId="0" borderId="0" xfId="0" applyFill="1"/>
    <xf numFmtId="0" fontId="3"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center"/>
      <protection locked="0"/>
    </xf>
    <xf numFmtId="0" fontId="3" fillId="14" borderId="1" xfId="0" applyFont="1" applyFill="1" applyBorder="1" applyAlignment="1" applyProtection="1">
      <alignment horizontal="center" vertical="center" wrapText="1"/>
      <protection locked="0"/>
    </xf>
    <xf numFmtId="0" fontId="4" fillId="21" borderId="1" xfId="0" applyFont="1" applyFill="1" applyBorder="1" applyAlignment="1">
      <alignment horizontal="center"/>
    </xf>
    <xf numFmtId="0" fontId="4" fillId="14" borderId="1" xfId="0" applyFont="1" applyFill="1" applyBorder="1" applyAlignment="1" applyProtection="1">
      <alignment horizontal="center" vertical="center"/>
      <protection locked="0"/>
    </xf>
    <xf numFmtId="0" fontId="18" fillId="22" borderId="0" xfId="0" applyFont="1" applyFill="1" applyAlignment="1">
      <alignment horizontal="center" vertical="top"/>
    </xf>
    <xf numFmtId="0" fontId="18" fillId="23" borderId="0" xfId="0" applyFont="1" applyFill="1" applyAlignment="1">
      <alignment horizontal="center" vertical="top"/>
    </xf>
    <xf numFmtId="0" fontId="17" fillId="24" borderId="0" xfId="0" applyFont="1" applyFill="1" applyAlignment="1">
      <alignment horizontal="center" vertical="top"/>
    </xf>
    <xf numFmtId="0" fontId="18" fillId="20" borderId="0" xfId="0" applyFont="1" applyFill="1" applyAlignment="1">
      <alignment horizontal="center" vertical="top"/>
    </xf>
    <xf numFmtId="0" fontId="18" fillId="0" borderId="0" xfId="0" applyFont="1" applyAlignment="1">
      <alignment horizontal="center" vertical="top"/>
    </xf>
    <xf numFmtId="0" fontId="0" fillId="0" borderId="7" xfId="0" applyBorder="1"/>
    <xf numFmtId="0" fontId="0" fillId="0" borderId="8" xfId="0" applyBorder="1"/>
    <xf numFmtId="0" fontId="20" fillId="14" borderId="10" xfId="0" applyFont="1" applyFill="1" applyBorder="1" applyAlignment="1">
      <alignment vertical="top" wrapText="1"/>
    </xf>
    <xf numFmtId="0" fontId="21" fillId="25" borderId="0" xfId="0" applyFont="1" applyFill="1" applyAlignment="1">
      <alignment horizontal="center" vertical="center"/>
    </xf>
    <xf numFmtId="0" fontId="21" fillId="14" borderId="0" xfId="0" applyFont="1" applyFill="1" applyAlignment="1">
      <alignment vertical="center"/>
    </xf>
    <xf numFmtId="0" fontId="22" fillId="26" borderId="0" xfId="0" applyFont="1" applyFill="1" applyAlignment="1">
      <alignment horizontal="center" vertical="center" wrapText="1"/>
    </xf>
    <xf numFmtId="0" fontId="23" fillId="14" borderId="0" xfId="0" applyFont="1" applyFill="1"/>
    <xf numFmtId="0" fontId="21" fillId="27" borderId="0" xfId="0" applyFont="1" applyFill="1" applyAlignment="1">
      <alignment horizontal="center" vertical="center"/>
    </xf>
    <xf numFmtId="0" fontId="21" fillId="14" borderId="0" xfId="0" applyFont="1" applyFill="1" applyAlignment="1">
      <alignment horizontal="center" vertical="center"/>
    </xf>
    <xf numFmtId="0" fontId="22" fillId="25" borderId="0" xfId="0" applyFont="1" applyFill="1" applyAlignment="1">
      <alignment vertical="center"/>
    </xf>
    <xf numFmtId="0" fontId="0" fillId="0" borderId="11" xfId="0" applyBorder="1"/>
    <xf numFmtId="0" fontId="0" fillId="0" borderId="0" xfId="0" applyAlignment="1">
      <alignment horizontal="center"/>
    </xf>
    <xf numFmtId="0" fontId="23" fillId="14" borderId="0" xfId="0" applyFont="1" applyFill="1" applyAlignment="1">
      <alignment horizontal="center" vertical="center"/>
    </xf>
    <xf numFmtId="0" fontId="18" fillId="22" borderId="12" xfId="0" applyFont="1" applyFill="1" applyBorder="1" applyAlignment="1">
      <alignment horizontal="center" vertical="top"/>
    </xf>
    <xf numFmtId="0" fontId="18" fillId="23" borderId="12" xfId="0" applyFont="1" applyFill="1" applyBorder="1" applyAlignment="1">
      <alignment horizontal="center" vertical="top"/>
    </xf>
    <xf numFmtId="0" fontId="17" fillId="24" borderId="12" xfId="0" applyFont="1" applyFill="1" applyBorder="1" applyAlignment="1">
      <alignment horizontal="center" vertical="top"/>
    </xf>
    <xf numFmtId="0" fontId="20" fillId="14" borderId="10" xfId="0" applyFont="1" applyFill="1" applyBorder="1" applyAlignment="1">
      <alignment horizontal="left" vertical="top" wrapText="1"/>
    </xf>
    <xf numFmtId="0" fontId="21" fillId="25" borderId="0" xfId="0" applyFont="1" applyFill="1" applyAlignment="1">
      <alignment horizontal="center" vertical="center"/>
    </xf>
    <xf numFmtId="0" fontId="21" fillId="24" borderId="0" xfId="0" applyFont="1" applyFill="1" applyAlignment="1">
      <alignment horizontal="center" vertical="center"/>
    </xf>
    <xf numFmtId="0" fontId="24" fillId="26" borderId="0" xfId="0" applyFont="1" applyFill="1" applyAlignment="1">
      <alignment horizontal="center" vertical="center"/>
    </xf>
    <xf numFmtId="0" fontId="24" fillId="26" borderId="0" xfId="0" applyFont="1" applyFill="1" applyAlignment="1">
      <alignment horizontal="center" vertical="center"/>
    </xf>
    <xf numFmtId="0" fontId="21" fillId="27" borderId="0" xfId="0" applyFont="1" applyFill="1" applyAlignment="1">
      <alignment horizontal="center" vertical="center"/>
    </xf>
    <xf numFmtId="0" fontId="0" fillId="0" borderId="4" xfId="0" applyBorder="1" applyAlignment="1">
      <alignment wrapText="1"/>
    </xf>
    <xf numFmtId="0" fontId="0" fillId="0" borderId="1" xfId="0" applyBorder="1" applyAlignment="1">
      <alignment horizontal="center"/>
    </xf>
    <xf numFmtId="0" fontId="0" fillId="0" borderId="1" xfId="0" applyBorder="1" applyAlignment="1">
      <alignment wrapText="1"/>
    </xf>
    <xf numFmtId="0" fontId="24" fillId="14" borderId="0" xfId="0" applyFont="1" applyFill="1" applyAlignment="1">
      <alignment horizontal="center" vertical="center"/>
    </xf>
    <xf numFmtId="0" fontId="24" fillId="14" borderId="13" xfId="0" applyFont="1" applyFill="1" applyBorder="1" applyAlignment="1">
      <alignment horizontal="center" vertical="center"/>
    </xf>
    <xf numFmtId="0" fontId="22" fillId="14" borderId="0" xfId="0" applyFont="1" applyFill="1" applyAlignment="1">
      <alignment horizontal="center" vertical="center"/>
    </xf>
    <xf numFmtId="0" fontId="23" fillId="14" borderId="0" xfId="0" applyFont="1" applyFill="1" applyAlignment="1">
      <alignment horizontal="center"/>
    </xf>
    <xf numFmtId="0" fontId="0" fillId="0" borderId="4" xfId="0" applyBorder="1" applyAlignment="1">
      <alignment vertical="center" wrapText="1"/>
    </xf>
    <xf numFmtId="0" fontId="0" fillId="0" borderId="1" xfId="0" applyBorder="1" applyAlignment="1">
      <alignment horizontal="center" vertical="center"/>
    </xf>
    <xf numFmtId="0" fontId="0" fillId="0" borderId="1" xfId="0" applyBorder="1"/>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vertical="center" wrapText="1"/>
    </xf>
    <xf numFmtId="0" fontId="18" fillId="20" borderId="12" xfId="0" applyFont="1" applyFill="1" applyBorder="1" applyAlignment="1">
      <alignment horizontal="center" vertical="top"/>
    </xf>
    <xf numFmtId="0" fontId="25" fillId="14" borderId="10" xfId="0" applyFont="1" applyFill="1" applyBorder="1" applyAlignment="1">
      <alignment vertical="center"/>
    </xf>
    <xf numFmtId="3" fontId="27" fillId="28" borderId="14" xfId="0" applyNumberFormat="1" applyFont="1" applyFill="1" applyBorder="1" applyAlignment="1" applyProtection="1">
      <alignment horizontal="center" vertical="center"/>
      <protection locked="0"/>
    </xf>
    <xf numFmtId="3" fontId="28" fillId="29" borderId="0" xfId="0" applyNumberFormat="1" applyFont="1" applyFill="1" applyAlignment="1" applyProtection="1">
      <alignment horizontal="center" vertical="top" wrapText="1"/>
      <protection locked="0"/>
    </xf>
    <xf numFmtId="3" fontId="24" fillId="22" borderId="14" xfId="0" applyNumberFormat="1" applyFont="1" applyFill="1" applyBorder="1" applyAlignment="1">
      <alignment horizontal="center" vertical="center"/>
    </xf>
    <xf numFmtId="3" fontId="28" fillId="29" borderId="0" xfId="0" applyNumberFormat="1" applyFont="1" applyFill="1" applyAlignment="1">
      <alignment horizontal="center" vertical="top" wrapText="1"/>
    </xf>
    <xf numFmtId="0" fontId="29" fillId="0" borderId="0" xfId="3" applyFont="1" applyFill="1" applyBorder="1" applyAlignment="1" applyProtection="1">
      <alignment vertical="top" wrapText="1"/>
    </xf>
    <xf numFmtId="3" fontId="30" fillId="29" borderId="0" xfId="0" applyNumberFormat="1" applyFont="1" applyFill="1" applyAlignment="1" applyProtection="1">
      <alignment horizontal="center" vertical="top" wrapText="1"/>
      <protection locked="0"/>
    </xf>
    <xf numFmtId="3" fontId="30" fillId="29" borderId="0" xfId="0" applyNumberFormat="1" applyFont="1" applyFill="1" applyAlignment="1">
      <alignment horizontal="center" vertical="top" wrapText="1"/>
    </xf>
    <xf numFmtId="0" fontId="0" fillId="0" borderId="0" xfId="0" applyAlignment="1">
      <alignment horizontal="center" vertical="center"/>
    </xf>
    <xf numFmtId="0" fontId="0" fillId="30" borderId="0" xfId="0" applyFill="1"/>
    <xf numFmtId="0" fontId="0" fillId="0" borderId="0" xfId="0" applyAlignment="1">
      <alignment vertical="top"/>
    </xf>
    <xf numFmtId="0" fontId="31" fillId="31" borderId="1" xfId="0" applyFont="1" applyFill="1" applyBorder="1" applyAlignment="1">
      <alignment horizontal="center"/>
    </xf>
    <xf numFmtId="0" fontId="31" fillId="0" borderId="0" xfId="0" applyFont="1" applyAlignment="1">
      <alignment horizontal="center"/>
    </xf>
    <xf numFmtId="0" fontId="32" fillId="14" borderId="10" xfId="0" applyFont="1" applyFill="1" applyBorder="1" applyAlignment="1">
      <alignment vertical="top" wrapText="1"/>
    </xf>
    <xf numFmtId="3" fontId="33" fillId="14" borderId="0" xfId="0" applyNumberFormat="1" applyFont="1" applyFill="1" applyAlignment="1">
      <alignment horizontal="center" vertical="top" wrapText="1"/>
    </xf>
    <xf numFmtId="0" fontId="0" fillId="0" borderId="1" xfId="0" applyBorder="1" applyAlignment="1">
      <alignment horizontal="center" vertical="center" wrapText="1"/>
    </xf>
    <xf numFmtId="0" fontId="0" fillId="32" borderId="1" xfId="0" applyFill="1" applyBorder="1" applyAlignment="1">
      <alignment horizontal="center"/>
    </xf>
    <xf numFmtId="3" fontId="0" fillId="32" borderId="1" xfId="0" applyNumberFormat="1" applyFill="1" applyBorder="1" applyAlignment="1">
      <alignment horizontal="center"/>
    </xf>
    <xf numFmtId="0" fontId="34" fillId="14" borderId="10" xfId="0" applyFont="1" applyFill="1" applyBorder="1" applyAlignment="1">
      <alignment vertical="center"/>
    </xf>
    <xf numFmtId="0" fontId="0" fillId="0" borderId="0" xfId="0" applyAlignment="1">
      <alignment horizontal="center" wrapText="1"/>
    </xf>
    <xf numFmtId="0" fontId="23" fillId="14" borderId="10" xfId="0" applyFont="1" applyFill="1" applyBorder="1" applyAlignment="1">
      <alignment horizontal="left" vertical="center"/>
    </xf>
    <xf numFmtId="3" fontId="35" fillId="28" borderId="14" xfId="0" applyNumberFormat="1" applyFont="1" applyFill="1" applyBorder="1" applyAlignment="1" applyProtection="1">
      <alignment horizontal="center" vertical="center"/>
      <protection locked="0"/>
    </xf>
    <xf numFmtId="3" fontId="35" fillId="33" borderId="14" xfId="0" applyNumberFormat="1" applyFont="1" applyFill="1" applyBorder="1" applyAlignment="1">
      <alignment horizontal="center" vertical="center"/>
    </xf>
    <xf numFmtId="1" fontId="0" fillId="0" borderId="1" xfId="2" applyNumberFormat="1" applyFont="1" applyBorder="1" applyAlignment="1" applyProtection="1">
      <alignment horizontal="center"/>
    </xf>
    <xf numFmtId="164" fontId="0" fillId="0" borderId="1" xfId="2" applyNumberFormat="1" applyFont="1" applyBorder="1" applyAlignment="1" applyProtection="1">
      <alignment horizontal="center"/>
    </xf>
    <xf numFmtId="164" fontId="0" fillId="0" borderId="1" xfId="0" applyNumberFormat="1" applyBorder="1" applyAlignment="1">
      <alignment horizontal="center"/>
    </xf>
    <xf numFmtId="1" fontId="0" fillId="0" borderId="1" xfId="0" applyNumberFormat="1" applyBorder="1" applyAlignment="1">
      <alignment horizontal="center"/>
    </xf>
    <xf numFmtId="0" fontId="0" fillId="19" borderId="1" xfId="0" applyFill="1" applyBorder="1" applyAlignment="1">
      <alignment horizontal="center"/>
    </xf>
    <xf numFmtId="1" fontId="0" fillId="0" borderId="0" xfId="0" applyNumberFormat="1" applyAlignment="1">
      <alignment horizontal="center" vertical="top"/>
    </xf>
    <xf numFmtId="0" fontId="0" fillId="0" borderId="15" xfId="0" applyBorder="1" applyAlignment="1">
      <alignment horizontal="center"/>
    </xf>
    <xf numFmtId="0" fontId="29" fillId="14" borderId="0" xfId="3" applyFont="1" applyFill="1" applyBorder="1" applyAlignment="1" applyProtection="1">
      <alignment vertical="top" wrapText="1"/>
    </xf>
    <xf numFmtId="0" fontId="31" fillId="0" borderId="0" xfId="0" applyFont="1"/>
    <xf numFmtId="3" fontId="24" fillId="22" borderId="16" xfId="0" applyNumberFormat="1" applyFont="1" applyFill="1" applyBorder="1" applyAlignment="1">
      <alignment horizontal="center" vertical="center"/>
    </xf>
    <xf numFmtId="0" fontId="23" fillId="14" borderId="10" xfId="0" applyFont="1" applyFill="1" applyBorder="1" applyAlignment="1">
      <alignment horizontal="left" vertical="center" indent="3"/>
    </xf>
    <xf numFmtId="3" fontId="35" fillId="22" borderId="14" xfId="0" applyNumberFormat="1" applyFont="1" applyFill="1" applyBorder="1" applyAlignment="1">
      <alignment horizontal="center" vertical="center"/>
    </xf>
    <xf numFmtId="3" fontId="23" fillId="14" borderId="0" xfId="0" applyNumberFormat="1" applyFont="1" applyFill="1" applyAlignment="1">
      <alignment horizontal="right" vertical="top"/>
    </xf>
    <xf numFmtId="3" fontId="23" fillId="14" borderId="0" xfId="0" applyNumberFormat="1" applyFont="1" applyFill="1" applyAlignment="1">
      <alignment horizontal="center" vertical="center"/>
    </xf>
    <xf numFmtId="0" fontId="0" fillId="0" borderId="0" xfId="0" applyAlignment="1">
      <alignment horizontal="center" vertical="top"/>
    </xf>
    <xf numFmtId="0" fontId="23" fillId="14" borderId="10" xfId="0" applyFont="1" applyFill="1" applyBorder="1" applyAlignment="1">
      <alignment vertical="top"/>
    </xf>
    <xf numFmtId="3" fontId="30" fillId="14" borderId="0" xfId="0" applyNumberFormat="1" applyFont="1" applyFill="1" applyAlignment="1">
      <alignment horizontal="center" vertical="top" wrapText="1"/>
    </xf>
    <xf numFmtId="0" fontId="23" fillId="14" borderId="0" xfId="0" applyFont="1" applyFill="1" applyAlignment="1">
      <alignment vertical="top"/>
    </xf>
    <xf numFmtId="0" fontId="23" fillId="14" borderId="0" xfId="0" applyFont="1" applyFill="1" applyAlignment="1">
      <alignment horizontal="center" vertical="top"/>
    </xf>
    <xf numFmtId="3" fontId="24" fillId="14" borderId="0" xfId="0" applyNumberFormat="1" applyFont="1" applyFill="1" applyAlignment="1">
      <alignment horizontal="right" vertical="top"/>
    </xf>
    <xf numFmtId="0" fontId="0" fillId="0" borderId="11" xfId="0" applyBorder="1" applyAlignment="1">
      <alignment vertical="top"/>
    </xf>
    <xf numFmtId="0" fontId="23" fillId="14" borderId="10" xfId="0" applyFont="1" applyFill="1" applyBorder="1" applyAlignment="1">
      <alignment vertical="center"/>
    </xf>
    <xf numFmtId="0" fontId="23" fillId="14" borderId="0" xfId="0" applyFont="1" applyFill="1" applyAlignment="1">
      <alignment vertical="center"/>
    </xf>
    <xf numFmtId="0" fontId="0" fillId="0" borderId="0" xfId="0" applyAlignment="1">
      <alignment horizontal="center"/>
    </xf>
    <xf numFmtId="0" fontId="0" fillId="0" borderId="10" xfId="0" applyBorder="1"/>
    <xf numFmtId="3" fontId="23" fillId="14" borderId="0" xfId="0" applyNumberFormat="1" applyFont="1" applyFill="1" applyAlignment="1">
      <alignment horizontal="right" vertical="center"/>
    </xf>
    <xf numFmtId="3" fontId="24" fillId="14" borderId="0" xfId="0" applyNumberFormat="1" applyFont="1" applyFill="1" applyAlignment="1">
      <alignment horizontal="right" vertical="center"/>
    </xf>
    <xf numFmtId="0" fontId="23" fillId="0" borderId="10" xfId="0" applyFont="1" applyBorder="1" applyAlignment="1">
      <alignment vertical="center" wrapText="1"/>
    </xf>
    <xf numFmtId="0" fontId="0" fillId="0" borderId="1" xfId="0" applyBorder="1" applyAlignment="1">
      <alignment horizontal="center" wrapText="1"/>
    </xf>
    <xf numFmtId="0" fontId="0" fillId="0" borderId="1" xfId="0" applyBorder="1" applyAlignment="1">
      <alignment horizontal="left" vertical="center" wrapText="1"/>
    </xf>
    <xf numFmtId="3" fontId="33" fillId="14" borderId="0" xfId="0" applyNumberFormat="1" applyFont="1" applyFill="1" applyAlignment="1">
      <alignment horizontal="center" vertical="center" wrapText="1"/>
    </xf>
    <xf numFmtId="3" fontId="30" fillId="14" borderId="0" xfId="0" applyNumberFormat="1" applyFont="1" applyFill="1" applyAlignment="1">
      <alignment horizontal="center" vertical="center" wrapText="1"/>
    </xf>
    <xf numFmtId="0" fontId="0" fillId="0" borderId="4" xfId="0" applyBorder="1" applyAlignment="1">
      <alignment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0" borderId="0" xfId="0" applyAlignment="1">
      <alignment horizontal="center" vertical="top" wrapText="1"/>
    </xf>
    <xf numFmtId="0" fontId="0" fillId="0" borderId="1" xfId="0" applyBorder="1" applyAlignment="1">
      <alignment vertical="top" wrapText="1"/>
    </xf>
    <xf numFmtId="3" fontId="23" fillId="0" borderId="0" xfId="0" applyNumberFormat="1" applyFont="1" applyAlignment="1">
      <alignment horizontal="right" vertical="center"/>
    </xf>
    <xf numFmtId="0" fontId="23" fillId="14" borderId="10" xfId="0" applyFont="1" applyFill="1" applyBorder="1" applyAlignment="1">
      <alignment horizontal="left" vertical="center" wrapText="1" indent="3"/>
    </xf>
    <xf numFmtId="0" fontId="23" fillId="0" borderId="10" xfId="0" applyFont="1" applyBorder="1" applyAlignment="1">
      <alignment horizontal="left" vertical="center" wrapText="1" indent="3"/>
    </xf>
    <xf numFmtId="3" fontId="23" fillId="22" borderId="14" xfId="0" applyNumberFormat="1" applyFont="1" applyFill="1" applyBorder="1" applyAlignment="1">
      <alignment horizontal="center" vertical="center"/>
    </xf>
    <xf numFmtId="0" fontId="23" fillId="14" borderId="10" xfId="0" applyFont="1" applyFill="1" applyBorder="1" applyAlignment="1">
      <alignment horizontal="left" vertical="top"/>
    </xf>
    <xf numFmtId="0" fontId="23" fillId="14" borderId="10" xfId="0" applyFont="1" applyFill="1" applyBorder="1" applyAlignment="1">
      <alignment horizontal="left" indent="3"/>
    </xf>
    <xf numFmtId="0" fontId="23" fillId="14" borderId="10" xfId="0" applyFont="1" applyFill="1" applyBorder="1"/>
    <xf numFmtId="3" fontId="22" fillId="34" borderId="14" xfId="0" applyNumberFormat="1" applyFont="1" applyFill="1" applyBorder="1" applyAlignment="1">
      <alignment horizontal="center" vertical="center"/>
    </xf>
    <xf numFmtId="0" fontId="0" fillId="0" borderId="18" xfId="0" applyBorder="1"/>
    <xf numFmtId="0" fontId="23" fillId="14" borderId="18" xfId="0" applyFont="1" applyFill="1" applyBorder="1"/>
    <xf numFmtId="0" fontId="18" fillId="14" borderId="0" xfId="0" applyFont="1" applyFill="1" applyAlignment="1">
      <alignment horizontal="center" vertical="top"/>
    </xf>
    <xf numFmtId="0" fontId="17" fillId="14" borderId="0" xfId="0" applyFont="1" applyFill="1" applyAlignment="1">
      <alignment horizontal="center" vertical="top"/>
    </xf>
    <xf numFmtId="0" fontId="18" fillId="14" borderId="0" xfId="0" applyFont="1" applyFill="1" applyAlignment="1">
      <alignment horizontal="center" vertical="top"/>
    </xf>
    <xf numFmtId="0" fontId="19" fillId="14" borderId="0" xfId="0" applyFont="1" applyFill="1" applyAlignment="1">
      <alignment horizontal="left" vertical="top"/>
    </xf>
    <xf numFmtId="0" fontId="0" fillId="14" borderId="7" xfId="0" applyFill="1" applyBorder="1"/>
    <xf numFmtId="0" fontId="0" fillId="14" borderId="8" xfId="0" applyFill="1" applyBorder="1"/>
    <xf numFmtId="0" fontId="0" fillId="14" borderId="9" xfId="0" applyFill="1" applyBorder="1"/>
    <xf numFmtId="0" fontId="0" fillId="14" borderId="11" xfId="0" applyFill="1" applyBorder="1"/>
    <xf numFmtId="0" fontId="0" fillId="14" borderId="0" xfId="0" applyFill="1" applyAlignment="1">
      <alignment horizontal="center"/>
    </xf>
    <xf numFmtId="0" fontId="18" fillId="14" borderId="12" xfId="0" applyFont="1" applyFill="1" applyBorder="1" applyAlignment="1">
      <alignment horizontal="center" vertical="top"/>
    </xf>
    <xf numFmtId="0" fontId="17" fillId="14" borderId="12" xfId="0" applyFont="1" applyFill="1" applyBorder="1" applyAlignment="1">
      <alignment horizontal="center" vertical="top"/>
    </xf>
    <xf numFmtId="0" fontId="0" fillId="14" borderId="4" xfId="0" applyFill="1" applyBorder="1" applyAlignment="1">
      <alignment wrapText="1"/>
    </xf>
    <xf numFmtId="0" fontId="0" fillId="14" borderId="1" xfId="0" applyFill="1" applyBorder="1" applyAlignment="1">
      <alignment horizontal="center"/>
    </xf>
    <xf numFmtId="0" fontId="0" fillId="14" borderId="1" xfId="0" applyFill="1" applyBorder="1" applyAlignment="1">
      <alignment wrapText="1"/>
    </xf>
    <xf numFmtId="0" fontId="0" fillId="14" borderId="4" xfId="0" applyFill="1" applyBorder="1" applyAlignment="1">
      <alignment vertical="center" wrapText="1"/>
    </xf>
    <xf numFmtId="0" fontId="0" fillId="14" borderId="1" xfId="0" applyFill="1" applyBorder="1" applyAlignment="1">
      <alignment horizontal="center" vertical="center"/>
    </xf>
    <xf numFmtId="0" fontId="0" fillId="14" borderId="1" xfId="0" applyFill="1" applyBorder="1"/>
    <xf numFmtId="0" fontId="0" fillId="14" borderId="1" xfId="0" applyFill="1" applyBorder="1" applyAlignment="1">
      <alignment horizontal="center" vertical="center" wrapText="1"/>
    </xf>
    <xf numFmtId="0" fontId="0" fillId="14" borderId="0" xfId="0" applyFill="1" applyAlignment="1">
      <alignment horizontal="center" vertical="center" wrapText="1"/>
    </xf>
    <xf numFmtId="0" fontId="0" fillId="14" borderId="1" xfId="0" applyFill="1" applyBorder="1" applyAlignment="1">
      <alignment vertical="center" wrapText="1"/>
    </xf>
    <xf numFmtId="0" fontId="0" fillId="14" borderId="0" xfId="0" applyFill="1" applyAlignment="1">
      <alignment horizontal="center" vertical="center"/>
    </xf>
    <xf numFmtId="0" fontId="0" fillId="14" borderId="0" xfId="0" applyFill="1" applyAlignment="1">
      <alignment vertical="top"/>
    </xf>
    <xf numFmtId="0" fontId="31" fillId="14" borderId="0" xfId="0" applyFont="1" applyFill="1" applyAlignment="1">
      <alignment horizontal="center"/>
    </xf>
    <xf numFmtId="3" fontId="0" fillId="14" borderId="1" xfId="0" applyNumberFormat="1" applyFill="1" applyBorder="1" applyAlignment="1">
      <alignment horizontal="center"/>
    </xf>
    <xf numFmtId="0" fontId="0" fillId="14" borderId="0" xfId="0" applyFill="1" applyAlignment="1">
      <alignment horizontal="center" wrapText="1"/>
    </xf>
    <xf numFmtId="1" fontId="0" fillId="14" borderId="1" xfId="2" applyNumberFormat="1" applyFont="1" applyFill="1" applyBorder="1" applyAlignment="1" applyProtection="1">
      <alignment horizontal="center"/>
    </xf>
    <xf numFmtId="164" fontId="0" fillId="14" borderId="1" xfId="2" applyNumberFormat="1" applyFont="1" applyFill="1" applyBorder="1" applyAlignment="1" applyProtection="1">
      <alignment horizontal="center"/>
    </xf>
    <xf numFmtId="164" fontId="0" fillId="14" borderId="1" xfId="0" applyNumberFormat="1" applyFill="1" applyBorder="1" applyAlignment="1">
      <alignment horizontal="center"/>
    </xf>
    <xf numFmtId="1" fontId="0" fillId="14" borderId="1" xfId="0" applyNumberFormat="1" applyFill="1" applyBorder="1" applyAlignment="1">
      <alignment horizontal="center"/>
    </xf>
    <xf numFmtId="0" fontId="0" fillId="14" borderId="15" xfId="0" applyFill="1" applyBorder="1" applyAlignment="1">
      <alignment horizontal="center"/>
    </xf>
    <xf numFmtId="0" fontId="31" fillId="14" borderId="0" xfId="0" applyFont="1" applyFill="1"/>
    <xf numFmtId="0" fontId="0" fillId="14" borderId="0" xfId="0" applyFill="1" applyAlignment="1">
      <alignment horizontal="center" vertical="top"/>
    </xf>
    <xf numFmtId="1" fontId="0" fillId="14" borderId="0" xfId="0" applyNumberFormat="1" applyFill="1" applyAlignment="1">
      <alignment horizontal="center" vertical="top"/>
    </xf>
    <xf numFmtId="0" fontId="0" fillId="14" borderId="11" xfId="0" applyFill="1" applyBorder="1" applyAlignment="1">
      <alignment vertical="top"/>
    </xf>
    <xf numFmtId="0" fontId="0" fillId="14" borderId="0" xfId="0" applyFill="1" applyAlignment="1">
      <alignment horizontal="center"/>
    </xf>
    <xf numFmtId="0" fontId="0" fillId="14" borderId="1" xfId="0" applyFill="1" applyBorder="1" applyAlignment="1">
      <alignment horizontal="center" wrapText="1"/>
    </xf>
    <xf numFmtId="0" fontId="0" fillId="14" borderId="1" xfId="0" applyFill="1" applyBorder="1" applyAlignment="1">
      <alignment horizontal="left" vertical="center" wrapText="1"/>
    </xf>
    <xf numFmtId="0" fontId="0" fillId="14" borderId="4" xfId="0" applyFill="1" applyBorder="1" applyAlignment="1">
      <alignment vertical="top" wrapText="1"/>
    </xf>
    <xf numFmtId="0" fontId="0" fillId="14" borderId="2" xfId="0" applyFill="1" applyBorder="1" applyAlignment="1">
      <alignment horizontal="center" vertical="top" wrapText="1"/>
    </xf>
    <xf numFmtId="0" fontId="0" fillId="14" borderId="3" xfId="0" applyFill="1" applyBorder="1" applyAlignment="1">
      <alignment horizontal="center" vertical="top" wrapText="1"/>
    </xf>
    <xf numFmtId="0" fontId="0" fillId="14" borderId="4" xfId="0" applyFill="1" applyBorder="1" applyAlignment="1">
      <alignment horizontal="center" vertical="top" wrapText="1"/>
    </xf>
    <xf numFmtId="0" fontId="0" fillId="14" borderId="0" xfId="0" applyFill="1" applyAlignment="1">
      <alignment horizontal="center" vertical="top" wrapText="1"/>
    </xf>
    <xf numFmtId="0" fontId="0" fillId="14" borderId="1" xfId="0" applyFill="1" applyBorder="1" applyAlignment="1">
      <alignment vertical="top" wrapText="1"/>
    </xf>
    <xf numFmtId="3" fontId="39" fillId="14" borderId="0" xfId="0" applyNumberFormat="1" applyFont="1" applyFill="1" applyAlignment="1">
      <alignment horizontal="right" vertical="center"/>
    </xf>
    <xf numFmtId="3" fontId="22" fillId="14" borderId="0" xfId="0" applyNumberFormat="1" applyFont="1" applyFill="1" applyAlignment="1">
      <alignment horizontal="right" vertical="center"/>
    </xf>
    <xf numFmtId="0" fontId="0" fillId="14" borderId="17" xfId="0" applyFill="1" applyBorder="1"/>
    <xf numFmtId="0" fontId="0" fillId="14" borderId="18" xfId="0" applyFill="1" applyBorder="1"/>
    <xf numFmtId="0" fontId="0" fillId="14" borderId="19" xfId="0" applyFill="1" applyBorder="1"/>
    <xf numFmtId="0" fontId="17" fillId="35" borderId="0" xfId="0" applyFont="1" applyFill="1" applyAlignment="1">
      <alignment horizontal="center" vertical="top"/>
    </xf>
    <xf numFmtId="0" fontId="17" fillId="35" borderId="12" xfId="0" applyFont="1" applyFill="1" applyBorder="1" applyAlignment="1">
      <alignment horizontal="center" vertical="top"/>
    </xf>
    <xf numFmtId="0" fontId="0" fillId="32" borderId="2" xfId="0" applyFill="1" applyBorder="1" applyAlignment="1">
      <alignment horizontal="center"/>
    </xf>
    <xf numFmtId="0" fontId="0" fillId="32" borderId="4" xfId="0" applyFill="1" applyBorder="1" applyAlignment="1">
      <alignment horizontal="center"/>
    </xf>
    <xf numFmtId="0" fontId="31" fillId="14" borderId="2" xfId="0" applyFont="1" applyFill="1" applyBorder="1" applyAlignment="1">
      <alignment horizontal="center"/>
    </xf>
    <xf numFmtId="0" fontId="31" fillId="14" borderId="3" xfId="0" applyFont="1" applyFill="1" applyBorder="1" applyAlignment="1">
      <alignment horizontal="center"/>
    </xf>
    <xf numFmtId="0" fontId="31" fillId="14" borderId="4" xfId="0" applyFont="1" applyFill="1" applyBorder="1" applyAlignment="1">
      <alignment horizontal="center"/>
    </xf>
    <xf numFmtId="0" fontId="0" fillId="14" borderId="2" xfId="0" applyFill="1" applyBorder="1" applyAlignment="1">
      <alignment horizontal="center" vertical="center" wrapText="1"/>
    </xf>
    <xf numFmtId="0" fontId="0" fillId="14" borderId="3" xfId="0" applyFill="1" applyBorder="1" applyAlignment="1">
      <alignment horizontal="center" vertical="center" wrapText="1"/>
    </xf>
    <xf numFmtId="0" fontId="0" fillId="14" borderId="4" xfId="0" applyFill="1" applyBorder="1" applyAlignment="1">
      <alignment horizontal="center" vertical="center" wrapText="1"/>
    </xf>
    <xf numFmtId="0" fontId="0" fillId="14" borderId="2" xfId="0" applyFill="1" applyBorder="1" applyAlignment="1">
      <alignment horizontal="center"/>
    </xf>
    <xf numFmtId="0" fontId="0" fillId="14" borderId="4" xfId="0" applyFill="1" applyBorder="1" applyAlignment="1">
      <alignment horizontal="center"/>
    </xf>
    <xf numFmtId="0" fontId="18" fillId="22" borderId="1" xfId="0" applyFont="1" applyFill="1" applyBorder="1" applyAlignment="1">
      <alignment horizontal="center" vertical="top"/>
    </xf>
    <xf numFmtId="0" fontId="18" fillId="22" borderId="4" xfId="0" applyFont="1" applyFill="1" applyBorder="1" applyAlignment="1">
      <alignment horizontal="center" vertical="top"/>
    </xf>
    <xf numFmtId="0" fontId="0" fillId="0" borderId="1" xfId="0" applyBorder="1" applyAlignment="1">
      <alignment horizontal="center" vertical="top" wrapText="1"/>
    </xf>
    <xf numFmtId="3" fontId="25" fillId="22" borderId="14" xfId="0" applyNumberFormat="1" applyFont="1" applyFill="1" applyBorder="1" applyAlignment="1">
      <alignment horizontal="center" vertical="center"/>
    </xf>
    <xf numFmtId="0" fontId="25" fillId="14" borderId="10" xfId="0" applyFont="1" applyFill="1" applyBorder="1" applyAlignment="1">
      <alignment horizontal="left" vertical="center" indent="2"/>
    </xf>
    <xf numFmtId="0" fontId="31" fillId="31" borderId="0" xfId="0" applyFont="1" applyFill="1" applyAlignment="1">
      <alignment horizontal="center"/>
    </xf>
    <xf numFmtId="0" fontId="25" fillId="14" borderId="10" xfId="0" applyFont="1" applyFill="1" applyBorder="1" applyAlignment="1">
      <alignment horizontal="left" vertical="center" indent="4"/>
    </xf>
    <xf numFmtId="0" fontId="0" fillId="0" borderId="1" xfId="0" applyBorder="1" applyAlignment="1">
      <alignment horizontal="left" vertical="top" wrapText="1"/>
    </xf>
    <xf numFmtId="0" fontId="4" fillId="19" borderId="5" xfId="0" applyFont="1" applyFill="1" applyBorder="1" applyAlignment="1" applyProtection="1">
      <alignment horizontal="center"/>
      <protection locked="0"/>
    </xf>
    <xf numFmtId="0" fontId="3" fillId="21" borderId="1" xfId="0" applyFont="1" applyFill="1" applyBorder="1" applyAlignment="1" applyProtection="1">
      <alignment horizontal="center" wrapText="1"/>
      <protection locked="0"/>
    </xf>
    <xf numFmtId="0" fontId="4" fillId="21" borderId="1" xfId="0" applyFont="1" applyFill="1" applyBorder="1" applyAlignment="1">
      <alignment horizontal="center"/>
    </xf>
    <xf numFmtId="0" fontId="15" fillId="19" borderId="1" xfId="0" applyFont="1" applyFill="1" applyBorder="1" applyAlignment="1" applyProtection="1">
      <alignment horizontal="center" vertical="center" wrapText="1"/>
      <protection locked="0"/>
    </xf>
    <xf numFmtId="0" fontId="14" fillId="19" borderId="1" xfId="0" applyFont="1" applyFill="1" applyBorder="1" applyAlignment="1" applyProtection="1">
      <alignment horizontal="center"/>
      <protection locked="0"/>
    </xf>
    <xf numFmtId="0" fontId="15" fillId="19" borderId="1" xfId="0" applyFont="1" applyFill="1" applyBorder="1" applyAlignment="1">
      <alignment horizontal="center"/>
    </xf>
    <xf numFmtId="0" fontId="4" fillId="19" borderId="1" xfId="0" applyFont="1" applyFill="1" applyBorder="1" applyAlignment="1" applyProtection="1">
      <alignment horizontal="center" vertical="center" wrapText="1"/>
      <protection locked="0"/>
    </xf>
    <xf numFmtId="0" fontId="3" fillId="19" borderId="1" xfId="0" applyFont="1" applyFill="1" applyBorder="1" applyAlignment="1" applyProtection="1">
      <alignment horizontal="center" wrapText="1"/>
      <protection locked="0"/>
    </xf>
    <xf numFmtId="0" fontId="15" fillId="19" borderId="1" xfId="0" applyFont="1" applyFill="1" applyBorder="1" applyAlignment="1" applyProtection="1">
      <alignment horizontal="center" wrapText="1"/>
      <protection locked="0"/>
    </xf>
    <xf numFmtId="0" fontId="14" fillId="19" borderId="5" xfId="0" applyFont="1" applyFill="1" applyBorder="1" applyAlignment="1" applyProtection="1">
      <alignment horizontal="center"/>
      <protection locked="0"/>
    </xf>
    <xf numFmtId="0" fontId="14" fillId="19" borderId="1" xfId="0" applyFont="1" applyFill="1" applyBorder="1" applyAlignment="1">
      <alignment horizontal="center"/>
    </xf>
  </cellXfs>
  <cellStyles count="4">
    <cellStyle name="Bad" xfId="3" builtinId="27"/>
    <cellStyle name="Comma" xfId="1" builtinId="3"/>
    <cellStyle name="Normal" xfId="0" builtinId="0"/>
    <cellStyle name="Percent" xfId="2" builtinId="5"/>
  </cellStyles>
  <dxfs count="90">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theme="0"/>
      </font>
      <fill>
        <patternFill>
          <bgColor theme="4" tint="-0.24994659260841701"/>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ont>
        <color auto="1"/>
      </font>
      <fill>
        <patternFill>
          <bgColor theme="4" tint="0.39994506668294322"/>
        </patternFill>
      </fill>
    </dxf>
    <dxf>
      <fill>
        <patternFill>
          <bgColor theme="6" tint="0.59996337778862885"/>
        </patternFill>
      </fill>
    </dxf>
    <dxf>
      <fill>
        <patternFill>
          <bgColor theme="6" tint="0.59996337778862885"/>
        </patternFill>
      </fill>
    </dxf>
    <dxf>
      <fill>
        <patternFill>
          <bgColor theme="6" tint="0.59996337778862885"/>
        </patternFill>
      </fill>
    </dxf>
    <dxf>
      <font>
        <color rgb="FFFF0000"/>
      </font>
      <fill>
        <patternFill>
          <bgColor theme="5" tint="0.79998168889431442"/>
        </patternFill>
      </fill>
    </dxf>
    <dxf>
      <fill>
        <patternFill>
          <bgColor theme="6" tint="0.59996337778862885"/>
        </patternFill>
      </fill>
    </dxf>
    <dxf>
      <fill>
        <patternFill>
          <bgColor theme="6" tint="0.59996337778862885"/>
        </patternFill>
      </fill>
    </dxf>
    <dxf>
      <fill>
        <patternFill>
          <bgColor theme="6"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17/06/relationships/rdRichValue" Target="richData/rdrichvalu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eetMetadata" Target="metadata.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06/relationships/rdRichValueTypes" Target="richData/rdRichValueTyp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microsoft.com/office/2017/06/relationships/rdRichValueStructure" Target="richData/rdrichvaluestructure.xml"/><Relationship Id="rId35" Type="http://schemas.openxmlformats.org/officeDocument/2006/relationships/customXml" Target="../customXml/item2.xml"/><Relationship Id="rId8" Type="http://schemas.openxmlformats.org/officeDocument/2006/relationships/worksheet" Target="worksheets/sheet8.xml"/></Relationships>
</file>

<file path=xl/drawings/drawing1.xml><?xml version="1.0" encoding="utf-8"?>
<xdr:wsDr xmlns:xdr="http://schemas.openxmlformats.org/drawingml/2006/spreadsheetDrawing" xmlns:a="http://schemas.openxmlformats.org/drawingml/2006/main">
  <xdr:twoCellAnchor>
    <xdr:from>
      <xdr:col>1</xdr:col>
      <xdr:colOff>93716</xdr:colOff>
      <xdr:row>0</xdr:row>
      <xdr:rowOff>19897</xdr:rowOff>
    </xdr:from>
    <xdr:to>
      <xdr:col>2</xdr:col>
      <xdr:colOff>1656875</xdr:colOff>
      <xdr:row>1</xdr:row>
      <xdr:rowOff>369359</xdr:rowOff>
    </xdr:to>
    <xdr:sp macro="" textlink="">
      <xdr:nvSpPr>
        <xdr:cNvPr id="2" name="Rectangle 1">
          <a:extLst>
            <a:ext uri="{FF2B5EF4-FFF2-40B4-BE49-F238E27FC236}">
              <a16:creationId xmlns:a16="http://schemas.microsoft.com/office/drawing/2014/main" id="{33B71012-A886-4819-A077-2C92ECE594EF}"/>
            </a:ext>
          </a:extLst>
        </xdr:cNvPr>
        <xdr:cNvSpPr>
          <a:spLocks/>
        </xdr:cNvSpPr>
      </xdr:nvSpPr>
      <xdr:spPr>
        <a:xfrm>
          <a:off x="198491" y="19897"/>
          <a:ext cx="1667934" cy="730462"/>
        </a:xfrm>
        <a:prstGeom prst="rect">
          <a:avLst/>
        </a:prstGeom>
        <a:solidFill>
          <a:schemeClr val="tx1">
            <a:lumMod val="65000"/>
            <a:lumOff val="35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All Households</a:t>
          </a:r>
        </a:p>
        <a:p>
          <a:pPr marL="0" marR="0" indent="0" algn="ctr" defTabSz="914400" eaLnBrk="1" fontAlgn="auto" latinLnBrk="0" hangingPunct="1">
            <a:lnSpc>
              <a:spcPct val="100000"/>
            </a:lnSpc>
            <a:spcBef>
              <a:spcPts val="0"/>
            </a:spcBef>
            <a:spcAft>
              <a:spcPts val="0"/>
            </a:spcAft>
            <a:buClrTx/>
            <a:buSzTx/>
            <a:buFontTx/>
            <a:buNone/>
            <a:tabLst/>
            <a:defRPr/>
          </a:pPr>
          <a:endParaRPr lang="en-US" sz="1000" b="1">
            <a:solidFill>
              <a:schemeClr val="bg1"/>
            </a:solidFill>
            <a:effectLst/>
            <a:latin typeface="Arial Narrow" panose="020B0606020202030204" pitchFamily="34" charset="0"/>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Households with at Least One Adult and One Child</a:t>
          </a:r>
          <a:endParaRPr lang="en-US" sz="1000">
            <a:solidFill>
              <a:schemeClr val="bg1"/>
            </a:solidFill>
            <a:effectLst/>
            <a:latin typeface="Arial Narrow" panose="020B0606020202030204" pitchFamily="34" charset="0"/>
          </a:endParaRPr>
        </a:p>
        <a:p>
          <a:pPr marL="0" marR="0" indent="0" algn="ctr" defTabSz="914400" eaLnBrk="1" fontAlgn="auto" latinLnBrk="0" hangingPunct="1">
            <a:lnSpc>
              <a:spcPct val="100000"/>
            </a:lnSpc>
            <a:spcBef>
              <a:spcPts val="0"/>
            </a:spcBef>
            <a:spcAft>
              <a:spcPts val="0"/>
            </a:spcAft>
            <a:buClrTx/>
            <a:buSzTx/>
            <a:buFontTx/>
            <a:buNone/>
            <a:tabLst/>
            <a:defRPr/>
          </a:pPr>
          <a:endParaRPr lang="en-US" sz="1100" b="1">
            <a:solidFill>
              <a:sysClr val="windowText" lastClr="000000"/>
            </a:solidFill>
            <a:latin typeface="Arial Narrow" panose="020B0606020202030204" pitchFamily="34" charset="0"/>
            <a:ea typeface="+mn-ea"/>
            <a:cs typeface="+mn-cs"/>
          </a:endParaRP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1</xdr:col>
      <xdr:colOff>93716</xdr:colOff>
      <xdr:row>0</xdr:row>
      <xdr:rowOff>28575</xdr:rowOff>
    </xdr:from>
    <xdr:to>
      <xdr:col>2</xdr:col>
      <xdr:colOff>1618775</xdr:colOff>
      <xdr:row>2</xdr:row>
      <xdr:rowOff>4657</xdr:rowOff>
    </xdr:to>
    <xdr:sp macro="" textlink="">
      <xdr:nvSpPr>
        <xdr:cNvPr id="4" name="Rectangle 3">
          <a:extLst>
            <a:ext uri="{FF2B5EF4-FFF2-40B4-BE49-F238E27FC236}">
              <a16:creationId xmlns:a16="http://schemas.microsoft.com/office/drawing/2014/main" id="{B7189CD7-770E-45D6-8B2A-AD58CF6BCC5E}"/>
            </a:ext>
          </a:extLst>
        </xdr:cNvPr>
        <xdr:cNvSpPr>
          <a:spLocks/>
        </xdr:cNvSpPr>
      </xdr:nvSpPr>
      <xdr:spPr>
        <a:xfrm>
          <a:off x="198491" y="28575"/>
          <a:ext cx="1629834" cy="738082"/>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All Households</a:t>
          </a:r>
        </a:p>
        <a:p>
          <a:pPr marL="0" marR="0" indent="0" algn="ctr" defTabSz="914400" eaLnBrk="1" fontAlgn="auto" latinLnBrk="0" hangingPunct="1">
            <a:lnSpc>
              <a:spcPct val="100000"/>
            </a:lnSpc>
            <a:spcBef>
              <a:spcPts val="0"/>
            </a:spcBef>
            <a:spcAft>
              <a:spcPts val="0"/>
            </a:spcAft>
            <a:buClrTx/>
            <a:buSzTx/>
            <a:buFontTx/>
            <a:buNone/>
            <a:tabLst/>
            <a:defRPr/>
          </a:pPr>
          <a:endParaRPr lang="en-US" sz="1000" b="1">
            <a:solidFill>
              <a:schemeClr val="bg1"/>
            </a:solidFill>
            <a:effectLst/>
            <a:latin typeface="Arial Narrow" panose="020B0606020202030204" pitchFamily="34" charset="0"/>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Households without Children</a:t>
          </a:r>
          <a:endParaRPr lang="en-US" sz="1100" b="1">
            <a:solidFill>
              <a:schemeClr val="bg1"/>
            </a:solidFill>
            <a:latin typeface="Arial Narrow" panose="020B0606020202030204" pitchFamily="34" charset="0"/>
            <a:ea typeface="+mn-ea"/>
            <a:cs typeface="+mn-cs"/>
          </a:endParaRP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1</xdr:col>
      <xdr:colOff>93716</xdr:colOff>
      <xdr:row>0</xdr:row>
      <xdr:rowOff>28575</xdr:rowOff>
    </xdr:from>
    <xdr:to>
      <xdr:col>2</xdr:col>
      <xdr:colOff>1560265</xdr:colOff>
      <xdr:row>2</xdr:row>
      <xdr:rowOff>4657</xdr:rowOff>
    </xdr:to>
    <xdr:sp macro="" textlink="">
      <xdr:nvSpPr>
        <xdr:cNvPr id="3" name="Rectangle 2">
          <a:extLst>
            <a:ext uri="{FF2B5EF4-FFF2-40B4-BE49-F238E27FC236}">
              <a16:creationId xmlns:a16="http://schemas.microsoft.com/office/drawing/2014/main" id="{722D4670-6261-4F1E-8EBE-C6590312B5A7}"/>
            </a:ext>
          </a:extLst>
        </xdr:cNvPr>
        <xdr:cNvSpPr>
          <a:spLocks/>
        </xdr:cNvSpPr>
      </xdr:nvSpPr>
      <xdr:spPr>
        <a:xfrm>
          <a:off x="198491" y="28575"/>
          <a:ext cx="1571324" cy="738082"/>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All Households</a:t>
          </a:r>
        </a:p>
        <a:p>
          <a:pPr marL="0" marR="0" indent="0" algn="ctr" defTabSz="914400" eaLnBrk="1" fontAlgn="auto" latinLnBrk="0" hangingPunct="1">
            <a:lnSpc>
              <a:spcPct val="100000"/>
            </a:lnSpc>
            <a:spcBef>
              <a:spcPts val="0"/>
            </a:spcBef>
            <a:spcAft>
              <a:spcPts val="0"/>
            </a:spcAft>
            <a:buClrTx/>
            <a:buSzTx/>
            <a:buFontTx/>
            <a:buNone/>
            <a:tabLst/>
            <a:defRPr/>
          </a:pPr>
          <a:endParaRPr lang="en-US" sz="1000" b="1">
            <a:solidFill>
              <a:schemeClr val="bg1"/>
            </a:solidFill>
            <a:effectLst/>
            <a:latin typeface="Arial Narrow" panose="020B0606020202030204" pitchFamily="34" charset="0"/>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Households with Only Children (under age 18)</a:t>
          </a:r>
          <a:endParaRPr lang="en-US" sz="1100" b="1">
            <a:solidFill>
              <a:schemeClr val="bg1"/>
            </a:solidFill>
            <a:latin typeface="Arial Narrow" panose="020B0606020202030204" pitchFamily="34" charset="0"/>
            <a:ea typeface="+mn-ea"/>
            <a:cs typeface="+mn-cs"/>
          </a:endParaRPr>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1</xdr:col>
      <xdr:colOff>97641</xdr:colOff>
      <xdr:row>0</xdr:row>
      <xdr:rowOff>28575</xdr:rowOff>
    </xdr:from>
    <xdr:to>
      <xdr:col>2</xdr:col>
      <xdr:colOff>1592297</xdr:colOff>
      <xdr:row>2</xdr:row>
      <xdr:rowOff>4657</xdr:rowOff>
    </xdr:to>
    <xdr:sp macro="" textlink="">
      <xdr:nvSpPr>
        <xdr:cNvPr id="7" name="Rectangle 6">
          <a:extLst>
            <a:ext uri="{FF2B5EF4-FFF2-40B4-BE49-F238E27FC236}">
              <a16:creationId xmlns:a16="http://schemas.microsoft.com/office/drawing/2014/main" id="{5E35E9CA-0D5C-4880-94D4-2A0157EC828A}"/>
            </a:ext>
          </a:extLst>
        </xdr:cNvPr>
        <xdr:cNvSpPr>
          <a:spLocks/>
        </xdr:cNvSpPr>
      </xdr:nvSpPr>
      <xdr:spPr>
        <a:xfrm>
          <a:off x="202416" y="28575"/>
          <a:ext cx="1599431" cy="738082"/>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latin typeface="Arial Narrow" panose="020B0606020202030204" pitchFamily="34" charset="0"/>
              <a:ea typeface="+mn-ea"/>
              <a:cs typeface="+mn-cs"/>
            </a:rPr>
            <a:t>Veteran Households Only</a:t>
          </a:r>
        </a:p>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latin typeface="Arial Narrow" panose="020B0606020202030204" pitchFamily="34" charset="0"/>
              <a:ea typeface="+mn-ea"/>
              <a:cs typeface="+mn-cs"/>
            </a:rPr>
            <a:t> </a:t>
          </a:r>
        </a:p>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latin typeface="Arial Narrow" panose="020B0606020202030204" pitchFamily="34" charset="0"/>
              <a:ea typeface="+mn-ea"/>
              <a:cs typeface="+mn-cs"/>
            </a:rPr>
            <a:t>Households with at Least One Adult and One Child</a:t>
          </a:r>
        </a:p>
      </xdr:txBody>
    </xdr:sp>
    <xdr:clientData fPrintsWithSheet="0"/>
  </xdr:twoCellAnchor>
</xdr:wsDr>
</file>

<file path=xl/drawings/drawing5.xml><?xml version="1.0" encoding="utf-8"?>
<xdr:wsDr xmlns:xdr="http://schemas.openxmlformats.org/drawingml/2006/spreadsheetDrawing" xmlns:a="http://schemas.openxmlformats.org/drawingml/2006/main">
  <xdr:twoCellAnchor>
    <xdr:from>
      <xdr:col>1</xdr:col>
      <xdr:colOff>95809</xdr:colOff>
      <xdr:row>0</xdr:row>
      <xdr:rowOff>30382</xdr:rowOff>
    </xdr:from>
    <xdr:to>
      <xdr:col>2</xdr:col>
      <xdr:colOff>1576609</xdr:colOff>
      <xdr:row>2</xdr:row>
      <xdr:rowOff>6464</xdr:rowOff>
    </xdr:to>
    <xdr:sp macro="" textlink="">
      <xdr:nvSpPr>
        <xdr:cNvPr id="8" name="Rectangle 7">
          <a:extLst>
            <a:ext uri="{FF2B5EF4-FFF2-40B4-BE49-F238E27FC236}">
              <a16:creationId xmlns:a16="http://schemas.microsoft.com/office/drawing/2014/main" id="{2CDEEE41-8DA9-4675-A1EA-1740EBB596D7}"/>
            </a:ext>
          </a:extLst>
        </xdr:cNvPr>
        <xdr:cNvSpPr>
          <a:spLocks/>
        </xdr:cNvSpPr>
      </xdr:nvSpPr>
      <xdr:spPr>
        <a:xfrm>
          <a:off x="200584" y="30382"/>
          <a:ext cx="1585575" cy="738082"/>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latin typeface="Arial Narrow" panose="020B0606020202030204" pitchFamily="34" charset="0"/>
              <a:ea typeface="+mn-ea"/>
              <a:cs typeface="+mn-cs"/>
            </a:rPr>
            <a:t>Veteran Households Only</a:t>
          </a:r>
        </a:p>
        <a:p>
          <a:pPr marL="0" marR="0" indent="0" algn="ctr" defTabSz="914400" eaLnBrk="1" fontAlgn="auto" latinLnBrk="0" hangingPunct="1">
            <a:lnSpc>
              <a:spcPct val="100000"/>
            </a:lnSpc>
            <a:spcBef>
              <a:spcPts val="0"/>
            </a:spcBef>
            <a:spcAft>
              <a:spcPts val="0"/>
            </a:spcAft>
            <a:buClrTx/>
            <a:buSzTx/>
            <a:buFontTx/>
            <a:buNone/>
            <a:tabLst/>
            <a:defRPr/>
          </a:pPr>
          <a:endParaRPr lang="en-US" sz="1000" b="1">
            <a:solidFill>
              <a:schemeClr val="bg1"/>
            </a:solidFill>
            <a:latin typeface="Arial Narrow" panose="020B0606020202030204" pitchFamily="34" charset="0"/>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latin typeface="Arial Narrow" panose="020B0606020202030204" pitchFamily="34" charset="0"/>
              <a:ea typeface="+mn-ea"/>
              <a:cs typeface="+mn-cs"/>
            </a:rPr>
            <a:t>Households without Children</a:t>
          </a:r>
        </a:p>
      </xdr:txBody>
    </xdr:sp>
    <xdr:clientData fPrintsWithSheet="0"/>
  </xdr:twoCellAnchor>
</xdr:wsDr>
</file>

<file path=xl/drawings/drawing6.xml><?xml version="1.0" encoding="utf-8"?>
<xdr:wsDr xmlns:xdr="http://schemas.openxmlformats.org/drawingml/2006/spreadsheetDrawing" xmlns:a="http://schemas.openxmlformats.org/drawingml/2006/main">
  <xdr:twoCellAnchor>
    <xdr:from>
      <xdr:col>1</xdr:col>
      <xdr:colOff>88424</xdr:colOff>
      <xdr:row>0</xdr:row>
      <xdr:rowOff>19050</xdr:rowOff>
    </xdr:from>
    <xdr:to>
      <xdr:col>2</xdr:col>
      <xdr:colOff>1613483</xdr:colOff>
      <xdr:row>1</xdr:row>
      <xdr:rowOff>376132</xdr:rowOff>
    </xdr:to>
    <xdr:sp macro="" textlink="">
      <xdr:nvSpPr>
        <xdr:cNvPr id="5" name="Rectangle 4">
          <a:extLst>
            <a:ext uri="{FF2B5EF4-FFF2-40B4-BE49-F238E27FC236}">
              <a16:creationId xmlns:a16="http://schemas.microsoft.com/office/drawing/2014/main" id="{3B988A51-8333-4111-860F-0D2250D76CCB}"/>
            </a:ext>
          </a:extLst>
        </xdr:cNvPr>
        <xdr:cNvSpPr>
          <a:spLocks/>
        </xdr:cNvSpPr>
      </xdr:nvSpPr>
      <xdr:spPr>
        <a:xfrm>
          <a:off x="193199" y="19050"/>
          <a:ext cx="1629834" cy="738082"/>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Youth Households Only</a:t>
          </a:r>
        </a:p>
        <a:p>
          <a:pPr marL="0" marR="0" indent="0" algn="ctr" defTabSz="914400" eaLnBrk="1" fontAlgn="auto" latinLnBrk="0" hangingPunct="1">
            <a:lnSpc>
              <a:spcPct val="100000"/>
            </a:lnSpc>
            <a:spcBef>
              <a:spcPts val="0"/>
            </a:spcBef>
            <a:spcAft>
              <a:spcPts val="0"/>
            </a:spcAft>
            <a:buClrTx/>
            <a:buSzTx/>
            <a:buFontTx/>
            <a:buNone/>
            <a:tabLst/>
            <a:defRPr/>
          </a:pPr>
          <a:endParaRPr lang="en-US" sz="1000" b="1">
            <a:solidFill>
              <a:schemeClr val="bg1"/>
            </a:solidFill>
            <a:effectLst/>
            <a:latin typeface="Arial Narrow" panose="020B0606020202030204" pitchFamily="34" charset="0"/>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Unaccompanied Youth Households</a:t>
          </a:r>
          <a:endParaRPr lang="en-US" sz="1100" b="1">
            <a:solidFill>
              <a:schemeClr val="bg1"/>
            </a:solidFill>
            <a:latin typeface="Arial Narrow" panose="020B0606020202030204" pitchFamily="34" charset="0"/>
            <a:ea typeface="+mn-ea"/>
            <a:cs typeface="+mn-cs"/>
          </a:endParaRP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xdr:from>
      <xdr:col>1</xdr:col>
      <xdr:colOff>94563</xdr:colOff>
      <xdr:row>0</xdr:row>
      <xdr:rowOff>28575</xdr:rowOff>
    </xdr:from>
    <xdr:to>
      <xdr:col>2</xdr:col>
      <xdr:colOff>1624239</xdr:colOff>
      <xdr:row>2</xdr:row>
      <xdr:rowOff>4657</xdr:rowOff>
    </xdr:to>
    <xdr:sp macro="" textlink="">
      <xdr:nvSpPr>
        <xdr:cNvPr id="6" name="Rectangle 5">
          <a:extLst>
            <a:ext uri="{FF2B5EF4-FFF2-40B4-BE49-F238E27FC236}">
              <a16:creationId xmlns:a16="http://schemas.microsoft.com/office/drawing/2014/main" id="{8BEB50CA-F906-495E-9225-69620681F8A2}"/>
            </a:ext>
          </a:extLst>
        </xdr:cNvPr>
        <xdr:cNvSpPr>
          <a:spLocks/>
        </xdr:cNvSpPr>
      </xdr:nvSpPr>
      <xdr:spPr>
        <a:xfrm>
          <a:off x="199338" y="28575"/>
          <a:ext cx="1634451" cy="738082"/>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Youth Households Only</a:t>
          </a:r>
        </a:p>
        <a:p>
          <a:pPr marL="0" marR="0" indent="0" algn="ctr" defTabSz="914400" eaLnBrk="1" fontAlgn="auto" latinLnBrk="0" hangingPunct="1">
            <a:lnSpc>
              <a:spcPct val="100000"/>
            </a:lnSpc>
            <a:spcBef>
              <a:spcPts val="0"/>
            </a:spcBef>
            <a:spcAft>
              <a:spcPts val="0"/>
            </a:spcAft>
            <a:buClrTx/>
            <a:buSzTx/>
            <a:buFontTx/>
            <a:buNone/>
            <a:tabLst/>
            <a:defRPr/>
          </a:pPr>
          <a:endParaRPr lang="en-US" sz="1000" b="1">
            <a:solidFill>
              <a:schemeClr val="bg1"/>
            </a:solidFill>
            <a:effectLst/>
            <a:latin typeface="Arial Narrow" panose="020B0606020202030204" pitchFamily="34" charset="0"/>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defRPr/>
          </a:pPr>
          <a:r>
            <a:rPr lang="en-US" sz="1000" b="1">
              <a:solidFill>
                <a:schemeClr val="bg1"/>
              </a:solidFill>
              <a:effectLst/>
              <a:latin typeface="Arial Narrow" panose="020B0606020202030204" pitchFamily="34" charset="0"/>
              <a:ea typeface="+mn-ea"/>
              <a:cs typeface="+mn-cs"/>
            </a:rPr>
            <a:t>Parenting Youth Households</a:t>
          </a:r>
          <a:endParaRPr lang="en-US" sz="1100" b="1">
            <a:solidFill>
              <a:schemeClr val="bg1"/>
            </a:solidFill>
            <a:latin typeface="Arial Narrow" panose="020B0606020202030204" pitchFamily="34" charset="0"/>
            <a:ea typeface="+mn-ea"/>
            <a:cs typeface="+mn-cs"/>
          </a:endParaRPr>
        </a:p>
      </xdr:txBody>
    </xdr:sp>
    <xdr:clientData fPrintsWithSheet="0"/>
  </xdr:twoCellAnchor>
</xdr:wsDr>
</file>

<file path=xl/persons/person.xml><?xml version="1.0" encoding="utf-8"?>
<personList xmlns="http://schemas.microsoft.com/office/spreadsheetml/2018/threadedcomments" xmlns:x="http://schemas.openxmlformats.org/spreadsheetml/2006/main"/>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3">
  <rv s="0">
    <v>8</v>
    <v>8</v>
    <v>7</v>
    <v>1</v>
  </rv>
  <rv s="0">
    <v>7</v>
    <v>8</v>
    <v>8</v>
    <v>1</v>
  </rv>
  <rv s="0">
    <v>9</v>
    <v>8</v>
    <v>6</v>
    <v>1</v>
  </rv>
</rvData>
</file>

<file path=xl/richData/rdrichvaluestructure.xml><?xml version="1.0" encoding="utf-8"?>
<rvStructures xmlns="http://schemas.microsoft.com/office/spreadsheetml/2017/richdata" count="1">
  <s t="_error">
    <k n="colOffset" t="i"/>
    <k n="errorType" t="i"/>
    <k n="rwOffset" t="i"/>
    <k n="subType" t="i"/>
  </s>
</rvStructure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306AC8-886C-493D-98AB-2DC6FF29D113}">
  <sheetPr>
    <tabColor theme="9" tint="0.79998168889431442"/>
  </sheetPr>
  <dimension ref="A1:Q353"/>
  <sheetViews>
    <sheetView workbookViewId="0">
      <selection activeCell="Q263" sqref="Q24:Q263"/>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5703125" style="29" customWidth="1"/>
    <col min="8" max="8" width="10" style="29" customWidth="1"/>
    <col min="9" max="12" width="8.7109375" style="29" customWidth="1"/>
    <col min="13" max="16384" width="9.140625" style="32"/>
  </cols>
  <sheetData>
    <row r="1" spans="1:12" ht="18.75" x14ac:dyDescent="0.3">
      <c r="A1" s="83" t="s">
        <v>0</v>
      </c>
      <c r="B1" s="83"/>
      <c r="C1" s="83"/>
      <c r="D1" s="83"/>
      <c r="E1" s="83"/>
      <c r="F1" s="83"/>
      <c r="G1" s="83"/>
      <c r="H1" s="83"/>
      <c r="I1" s="83"/>
      <c r="J1" s="83"/>
      <c r="K1" s="83"/>
      <c r="L1" s="83"/>
    </row>
    <row r="2" spans="1:12" ht="15.75" x14ac:dyDescent="0.25">
      <c r="A2" s="72" t="s">
        <v>1</v>
      </c>
      <c r="B2" s="72"/>
      <c r="C2" s="72"/>
      <c r="D2" s="72"/>
      <c r="E2" s="72"/>
      <c r="F2" s="72"/>
      <c r="G2" s="72"/>
      <c r="H2" s="72"/>
      <c r="I2" s="72"/>
      <c r="J2" s="72"/>
      <c r="K2" s="72"/>
      <c r="L2" s="72"/>
    </row>
    <row r="3" spans="1:12" x14ac:dyDescent="0.25">
      <c r="A3" s="66"/>
      <c r="B3" s="67" t="s">
        <v>2</v>
      </c>
      <c r="C3" s="67"/>
      <c r="D3" s="67"/>
      <c r="E3" s="68" t="s">
        <v>3</v>
      </c>
      <c r="F3" s="69" t="s">
        <v>4</v>
      </c>
      <c r="G3" s="64" t="s">
        <v>5</v>
      </c>
      <c r="H3" s="64" t="s">
        <v>6</v>
      </c>
      <c r="I3" s="64" t="s">
        <v>7</v>
      </c>
      <c r="J3" s="64" t="s">
        <v>8</v>
      </c>
      <c r="K3" s="64" t="s">
        <v>9</v>
      </c>
      <c r="L3" s="64" t="s">
        <v>10</v>
      </c>
    </row>
    <row r="4" spans="1:12" x14ac:dyDescent="0.25">
      <c r="A4" s="66"/>
      <c r="B4" s="3" t="s">
        <v>11</v>
      </c>
      <c r="C4" s="3" t="s">
        <v>12</v>
      </c>
      <c r="D4" s="4"/>
      <c r="E4" s="68"/>
      <c r="F4" s="69"/>
      <c r="G4" s="64"/>
      <c r="H4" s="64"/>
      <c r="I4" s="64"/>
      <c r="J4" s="64"/>
      <c r="K4" s="64"/>
      <c r="L4" s="64"/>
    </row>
    <row r="5" spans="1:12" x14ac:dyDescent="0.25">
      <c r="A5" s="5" t="s">
        <v>13</v>
      </c>
      <c r="B5" s="6">
        <v>23</v>
      </c>
      <c r="C5" s="6">
        <v>5</v>
      </c>
      <c r="D5" s="4"/>
      <c r="E5" s="6">
        <v>1</v>
      </c>
      <c r="F5" s="7">
        <f>SUM(B5:E5)</f>
        <v>29</v>
      </c>
      <c r="G5" s="8">
        <v>13</v>
      </c>
      <c r="H5" s="8">
        <v>15</v>
      </c>
      <c r="I5" s="8">
        <v>1</v>
      </c>
      <c r="J5" s="98">
        <v>0</v>
      </c>
      <c r="K5" s="98">
        <v>0</v>
      </c>
      <c r="L5" s="98">
        <v>0</v>
      </c>
    </row>
    <row r="6" spans="1:12" x14ac:dyDescent="0.25">
      <c r="A6" s="9" t="s">
        <v>14</v>
      </c>
      <c r="B6" s="10">
        <f>SUM(B7:B14)</f>
        <v>80</v>
      </c>
      <c r="C6" s="10">
        <f t="shared" ref="C6:E6" si="0">SUM(C7:C14)</f>
        <v>11</v>
      </c>
      <c r="D6" s="10">
        <f t="shared" si="0"/>
        <v>0</v>
      </c>
      <c r="E6" s="10">
        <f t="shared" si="0"/>
        <v>4</v>
      </c>
      <c r="F6" s="7">
        <f>SUM(B6:E6)</f>
        <v>95</v>
      </c>
      <c r="G6" s="10">
        <f>SUM(G7:G14)</f>
        <v>45</v>
      </c>
      <c r="H6" s="10">
        <f t="shared" ref="H6:L6" si="1">SUM(H7:H14)</f>
        <v>47</v>
      </c>
      <c r="I6" s="10">
        <f t="shared" si="1"/>
        <v>3</v>
      </c>
      <c r="J6" s="10">
        <f t="shared" si="1"/>
        <v>0</v>
      </c>
      <c r="K6" s="10">
        <f t="shared" si="1"/>
        <v>0</v>
      </c>
      <c r="L6" s="10">
        <f t="shared" si="1"/>
        <v>0</v>
      </c>
    </row>
    <row r="7" spans="1:12" x14ac:dyDescent="0.25">
      <c r="A7" s="9" t="s">
        <v>15</v>
      </c>
      <c r="B7" s="6">
        <v>54</v>
      </c>
      <c r="C7" s="6">
        <v>6</v>
      </c>
      <c r="D7" s="4"/>
      <c r="E7" s="6">
        <v>2</v>
      </c>
      <c r="F7" s="7">
        <f t="shared" ref="F7:F14" si="2">SUM(B7:E7)</f>
        <v>62</v>
      </c>
      <c r="G7" s="8">
        <v>28</v>
      </c>
      <c r="H7" s="8">
        <v>32</v>
      </c>
      <c r="I7" s="8">
        <v>2</v>
      </c>
      <c r="J7" s="98">
        <v>0</v>
      </c>
      <c r="K7" s="98">
        <v>0</v>
      </c>
      <c r="L7" s="98">
        <v>0</v>
      </c>
    </row>
    <row r="8" spans="1:12" x14ac:dyDescent="0.25">
      <c r="A8" s="9" t="s">
        <v>16</v>
      </c>
      <c r="B8" s="6">
        <v>2</v>
      </c>
      <c r="C8" s="6">
        <v>2</v>
      </c>
      <c r="D8" s="4"/>
      <c r="E8" s="6">
        <v>1</v>
      </c>
      <c r="F8" s="7">
        <f t="shared" si="2"/>
        <v>5</v>
      </c>
      <c r="G8" s="8">
        <v>3</v>
      </c>
      <c r="H8" s="8">
        <v>2</v>
      </c>
      <c r="I8" s="8">
        <v>0</v>
      </c>
      <c r="J8" s="98">
        <v>0</v>
      </c>
      <c r="K8" s="98">
        <v>0</v>
      </c>
      <c r="L8" s="98">
        <v>0</v>
      </c>
    </row>
    <row r="9" spans="1:12" x14ac:dyDescent="0.25">
      <c r="A9" s="9" t="s">
        <v>17</v>
      </c>
      <c r="B9" s="6">
        <v>12</v>
      </c>
      <c r="C9" s="6">
        <v>1</v>
      </c>
      <c r="D9" s="4"/>
      <c r="E9" s="6">
        <v>0</v>
      </c>
      <c r="F9" s="7">
        <f t="shared" si="2"/>
        <v>13</v>
      </c>
      <c r="G9" s="8">
        <v>4</v>
      </c>
      <c r="H9" s="8">
        <v>8</v>
      </c>
      <c r="I9" s="8">
        <v>1</v>
      </c>
      <c r="J9" s="98">
        <v>0</v>
      </c>
      <c r="K9" s="98">
        <v>0</v>
      </c>
      <c r="L9" s="98">
        <v>0</v>
      </c>
    </row>
    <row r="10" spans="1:12" x14ac:dyDescent="0.25">
      <c r="A10" s="9" t="s">
        <v>18</v>
      </c>
      <c r="B10" s="6">
        <v>9</v>
      </c>
      <c r="C10" s="6">
        <v>1</v>
      </c>
      <c r="D10" s="4"/>
      <c r="E10" s="6">
        <v>0</v>
      </c>
      <c r="F10" s="7">
        <f t="shared" si="2"/>
        <v>10</v>
      </c>
      <c r="G10" s="8">
        <v>6</v>
      </c>
      <c r="H10" s="8">
        <v>4</v>
      </c>
      <c r="I10" s="8">
        <v>0</v>
      </c>
      <c r="J10" s="98">
        <v>0</v>
      </c>
      <c r="K10" s="98">
        <v>0</v>
      </c>
      <c r="L10" s="98">
        <v>0</v>
      </c>
    </row>
    <row r="11" spans="1:12" x14ac:dyDescent="0.25">
      <c r="A11" s="9" t="s">
        <v>19</v>
      </c>
      <c r="B11" s="6">
        <v>2</v>
      </c>
      <c r="C11" s="6">
        <v>1</v>
      </c>
      <c r="D11" s="4"/>
      <c r="E11" s="6">
        <v>1</v>
      </c>
      <c r="F11" s="7">
        <f t="shared" si="2"/>
        <v>4</v>
      </c>
      <c r="G11" s="8">
        <v>3</v>
      </c>
      <c r="H11" s="8">
        <v>1</v>
      </c>
      <c r="I11" s="8">
        <v>0</v>
      </c>
      <c r="J11" s="98">
        <v>0</v>
      </c>
      <c r="K11" s="98">
        <v>0</v>
      </c>
      <c r="L11" s="98">
        <v>0</v>
      </c>
    </row>
    <row r="12" spans="1:12" x14ac:dyDescent="0.25">
      <c r="A12" s="9" t="s">
        <v>20</v>
      </c>
      <c r="B12" s="6">
        <v>1</v>
      </c>
      <c r="C12" s="6">
        <v>0</v>
      </c>
      <c r="D12" s="4"/>
      <c r="E12" s="6">
        <v>0</v>
      </c>
      <c r="F12" s="7">
        <f t="shared" si="2"/>
        <v>1</v>
      </c>
      <c r="G12" s="8">
        <v>1</v>
      </c>
      <c r="H12" s="8">
        <v>0</v>
      </c>
      <c r="I12" s="8">
        <v>0</v>
      </c>
      <c r="J12" s="98">
        <v>0</v>
      </c>
      <c r="K12" s="98">
        <v>0</v>
      </c>
      <c r="L12" s="98">
        <v>0</v>
      </c>
    </row>
    <row r="13" spans="1:12" x14ac:dyDescent="0.25">
      <c r="A13" s="9" t="s">
        <v>21</v>
      </c>
      <c r="B13" s="6">
        <v>0</v>
      </c>
      <c r="C13" s="6">
        <v>0</v>
      </c>
      <c r="D13" s="4"/>
      <c r="E13" s="6">
        <v>0</v>
      </c>
      <c r="F13" s="7">
        <f t="shared" si="2"/>
        <v>0</v>
      </c>
      <c r="G13" s="8">
        <v>0</v>
      </c>
      <c r="H13" s="8">
        <v>0</v>
      </c>
      <c r="I13" s="8">
        <v>0</v>
      </c>
      <c r="J13" s="98">
        <v>0</v>
      </c>
      <c r="K13" s="98">
        <v>0</v>
      </c>
      <c r="L13" s="98">
        <v>0</v>
      </c>
    </row>
    <row r="14" spans="1:12" x14ac:dyDescent="0.25">
      <c r="A14" s="9" t="s">
        <v>204</v>
      </c>
      <c r="B14" s="6">
        <v>0</v>
      </c>
      <c r="C14" s="6">
        <v>0</v>
      </c>
      <c r="D14" s="4"/>
      <c r="E14" s="6">
        <v>0</v>
      </c>
      <c r="F14" s="7">
        <f t="shared" si="2"/>
        <v>0</v>
      </c>
      <c r="G14" s="8">
        <v>0</v>
      </c>
      <c r="H14" s="8">
        <v>0</v>
      </c>
      <c r="I14" s="8">
        <v>0</v>
      </c>
      <c r="J14" s="98">
        <v>0</v>
      </c>
      <c r="K14" s="98">
        <v>0</v>
      </c>
      <c r="L14" s="98">
        <v>0</v>
      </c>
    </row>
    <row r="15" spans="1:12" x14ac:dyDescent="0.25">
      <c r="A15" s="9"/>
      <c r="B15" s="67" t="s">
        <v>2</v>
      </c>
      <c r="C15" s="67"/>
      <c r="D15" s="67"/>
      <c r="E15" s="82" t="s">
        <v>3</v>
      </c>
      <c r="F15" s="69" t="s">
        <v>4</v>
      </c>
      <c r="G15" s="64" t="s">
        <v>5</v>
      </c>
      <c r="H15" s="64" t="s">
        <v>6</v>
      </c>
      <c r="I15" s="64" t="s">
        <v>7</v>
      </c>
      <c r="J15" s="64" t="s">
        <v>8</v>
      </c>
      <c r="K15" s="64" t="s">
        <v>9</v>
      </c>
      <c r="L15" s="64" t="s">
        <v>10</v>
      </c>
    </row>
    <row r="16" spans="1:12" x14ac:dyDescent="0.25">
      <c r="A16" s="12" t="s">
        <v>22</v>
      </c>
      <c r="B16" s="3" t="s">
        <v>11</v>
      </c>
      <c r="C16" s="3" t="s">
        <v>12</v>
      </c>
      <c r="D16" s="4"/>
      <c r="E16" s="82"/>
      <c r="F16" s="69"/>
      <c r="G16" s="64"/>
      <c r="H16" s="64"/>
      <c r="I16" s="64"/>
      <c r="J16" s="64"/>
      <c r="K16" s="64"/>
      <c r="L16" s="64"/>
    </row>
    <row r="17" spans="1:12" x14ac:dyDescent="0.25">
      <c r="A17" s="9" t="s">
        <v>23</v>
      </c>
      <c r="B17" s="6">
        <v>48</v>
      </c>
      <c r="C17" s="6">
        <v>10</v>
      </c>
      <c r="D17" s="13"/>
      <c r="E17" s="6">
        <v>4</v>
      </c>
      <c r="F17" s="7">
        <f t="shared" ref="F17:F23" si="3">SUM(B17:E17)</f>
        <v>62</v>
      </c>
      <c r="G17" s="8">
        <v>28</v>
      </c>
      <c r="H17" s="8">
        <v>33</v>
      </c>
      <c r="I17" s="8">
        <v>1</v>
      </c>
      <c r="J17" s="98">
        <v>0</v>
      </c>
      <c r="K17" s="98">
        <v>0</v>
      </c>
      <c r="L17" s="98">
        <v>0</v>
      </c>
    </row>
    <row r="18" spans="1:12" x14ac:dyDescent="0.25">
      <c r="A18" s="9" t="s">
        <v>24</v>
      </c>
      <c r="B18" s="6">
        <v>32</v>
      </c>
      <c r="C18" s="6">
        <v>1</v>
      </c>
      <c r="D18" s="13"/>
      <c r="E18" s="6">
        <v>0</v>
      </c>
      <c r="F18" s="7">
        <f t="shared" si="3"/>
        <v>33</v>
      </c>
      <c r="G18" s="8">
        <v>17</v>
      </c>
      <c r="H18" s="8">
        <v>14</v>
      </c>
      <c r="I18" s="8">
        <v>2</v>
      </c>
      <c r="J18" s="98">
        <v>0</v>
      </c>
      <c r="K18" s="98">
        <v>0</v>
      </c>
      <c r="L18" s="98">
        <v>0</v>
      </c>
    </row>
    <row r="19" spans="1:12" x14ac:dyDescent="0.25">
      <c r="A19" s="9" t="s">
        <v>25</v>
      </c>
      <c r="B19" s="6">
        <v>0</v>
      </c>
      <c r="C19" s="6">
        <v>0</v>
      </c>
      <c r="D19" s="13"/>
      <c r="E19" s="6">
        <v>0</v>
      </c>
      <c r="F19" s="7">
        <f t="shared" si="3"/>
        <v>0</v>
      </c>
      <c r="G19" s="8">
        <v>0</v>
      </c>
      <c r="H19" s="8">
        <v>0</v>
      </c>
      <c r="I19" s="8">
        <v>0</v>
      </c>
      <c r="J19" s="98">
        <v>0</v>
      </c>
      <c r="K19" s="98">
        <v>0</v>
      </c>
      <c r="L19" s="98">
        <v>0</v>
      </c>
    </row>
    <row r="20" spans="1:12" x14ac:dyDescent="0.25">
      <c r="A20" s="14" t="s">
        <v>26</v>
      </c>
      <c r="B20" s="6">
        <v>0</v>
      </c>
      <c r="C20" s="6">
        <v>0</v>
      </c>
      <c r="D20" s="15"/>
      <c r="E20" s="6">
        <v>0</v>
      </c>
      <c r="F20" s="7">
        <f t="shared" si="3"/>
        <v>0</v>
      </c>
      <c r="G20" s="16">
        <v>0</v>
      </c>
      <c r="H20" s="16">
        <v>0</v>
      </c>
      <c r="I20" s="16">
        <v>0</v>
      </c>
      <c r="J20" s="98">
        <v>0</v>
      </c>
      <c r="K20" s="98">
        <v>0</v>
      </c>
      <c r="L20" s="98">
        <v>0</v>
      </c>
    </row>
    <row r="21" spans="1:12" x14ac:dyDescent="0.25">
      <c r="A21" s="14" t="s">
        <v>27</v>
      </c>
      <c r="B21" s="6">
        <v>0</v>
      </c>
      <c r="C21" s="6">
        <v>0</v>
      </c>
      <c r="D21" s="15"/>
      <c r="E21" s="6">
        <v>0</v>
      </c>
      <c r="F21" s="7">
        <f t="shared" si="3"/>
        <v>0</v>
      </c>
      <c r="G21" s="16">
        <v>0</v>
      </c>
      <c r="H21" s="16">
        <v>0</v>
      </c>
      <c r="I21" s="16">
        <v>0</v>
      </c>
      <c r="J21" s="98">
        <v>0</v>
      </c>
      <c r="K21" s="98">
        <v>0</v>
      </c>
      <c r="L21" s="98">
        <v>0</v>
      </c>
    </row>
    <row r="22" spans="1:12" x14ac:dyDescent="0.25">
      <c r="A22" s="14" t="s">
        <v>28</v>
      </c>
      <c r="B22" s="6">
        <v>0</v>
      </c>
      <c r="C22" s="6">
        <v>0</v>
      </c>
      <c r="D22" s="15"/>
      <c r="E22" s="6">
        <v>0</v>
      </c>
      <c r="F22" s="7">
        <f t="shared" si="3"/>
        <v>0</v>
      </c>
      <c r="G22" s="16">
        <v>0</v>
      </c>
      <c r="H22" s="16">
        <v>0</v>
      </c>
      <c r="I22" s="16">
        <v>0</v>
      </c>
      <c r="J22" s="98">
        <v>0</v>
      </c>
      <c r="K22" s="98">
        <v>0</v>
      </c>
      <c r="L22" s="98">
        <v>0</v>
      </c>
    </row>
    <row r="23" spans="1:12" x14ac:dyDescent="0.25">
      <c r="A23" s="14" t="s">
        <v>29</v>
      </c>
      <c r="B23" s="6">
        <v>0</v>
      </c>
      <c r="C23" s="6">
        <v>0</v>
      </c>
      <c r="D23" s="15"/>
      <c r="E23" s="6">
        <v>0</v>
      </c>
      <c r="F23" s="7">
        <f t="shared" si="3"/>
        <v>0</v>
      </c>
      <c r="G23" s="16">
        <v>0</v>
      </c>
      <c r="H23" s="16">
        <v>0</v>
      </c>
      <c r="I23" s="16">
        <v>0</v>
      </c>
      <c r="J23" s="98">
        <v>0</v>
      </c>
      <c r="K23" s="98">
        <v>0</v>
      </c>
      <c r="L23" s="98">
        <v>0</v>
      </c>
    </row>
    <row r="24" spans="1:12" x14ac:dyDescent="0.25">
      <c r="A24" s="14" t="s">
        <v>30</v>
      </c>
      <c r="B24" s="6">
        <v>0</v>
      </c>
      <c r="C24" s="6">
        <v>0</v>
      </c>
      <c r="D24" s="15"/>
      <c r="E24" s="6">
        <v>0</v>
      </c>
      <c r="F24" s="7">
        <f>SUM(B24:E24)</f>
        <v>0</v>
      </c>
      <c r="G24" s="16">
        <v>0</v>
      </c>
      <c r="H24" s="16">
        <v>0</v>
      </c>
      <c r="I24" s="16">
        <v>0</v>
      </c>
      <c r="J24" s="98">
        <v>0</v>
      </c>
      <c r="K24" s="98">
        <v>0</v>
      </c>
      <c r="L24" s="98">
        <v>0</v>
      </c>
    </row>
    <row r="25" spans="1:12" x14ac:dyDescent="0.25">
      <c r="A25" s="62" t="s">
        <v>31</v>
      </c>
      <c r="B25" s="63"/>
      <c r="C25" s="63"/>
      <c r="D25" s="63"/>
      <c r="E25" s="63"/>
      <c r="F25" s="63"/>
      <c r="G25" s="63"/>
      <c r="H25" s="63"/>
      <c r="I25" s="63"/>
      <c r="J25" s="63"/>
      <c r="K25" s="63"/>
      <c r="L25" s="63"/>
    </row>
    <row r="26" spans="1:12" x14ac:dyDescent="0.25">
      <c r="A26" s="14" t="s">
        <v>32</v>
      </c>
      <c r="B26" s="6">
        <v>0</v>
      </c>
      <c r="C26" s="6">
        <v>0</v>
      </c>
      <c r="D26" s="15"/>
      <c r="E26" s="6">
        <v>0</v>
      </c>
      <c r="F26" s="7">
        <f>SUM(B26:E26)</f>
        <v>0</v>
      </c>
      <c r="G26" s="16">
        <v>0</v>
      </c>
      <c r="H26" s="16">
        <v>0</v>
      </c>
      <c r="I26" s="16">
        <v>0</v>
      </c>
      <c r="J26" s="99">
        <v>0</v>
      </c>
      <c r="K26" s="99">
        <v>0</v>
      </c>
      <c r="L26" s="98">
        <v>0</v>
      </c>
    </row>
    <row r="27" spans="1:12" x14ac:dyDescent="0.25">
      <c r="A27" s="14" t="s">
        <v>33</v>
      </c>
      <c r="B27" s="6">
        <v>0</v>
      </c>
      <c r="C27" s="6">
        <v>0</v>
      </c>
      <c r="D27" s="15"/>
      <c r="E27" s="6">
        <v>0</v>
      </c>
      <c r="F27" s="7">
        <f t="shared" ref="F27:F32" si="4">SUM(B27:E27)</f>
        <v>0</v>
      </c>
      <c r="G27" s="16">
        <v>0</v>
      </c>
      <c r="H27" s="16">
        <v>0</v>
      </c>
      <c r="I27" s="16">
        <v>0</v>
      </c>
      <c r="J27" s="99">
        <v>0</v>
      </c>
      <c r="K27" s="99">
        <v>0</v>
      </c>
      <c r="L27" s="98">
        <v>0</v>
      </c>
    </row>
    <row r="28" spans="1:12" x14ac:dyDescent="0.25">
      <c r="A28" s="14" t="s">
        <v>34</v>
      </c>
      <c r="B28" s="6">
        <v>0</v>
      </c>
      <c r="C28" s="6">
        <v>0</v>
      </c>
      <c r="D28" s="15"/>
      <c r="E28" s="6">
        <v>0</v>
      </c>
      <c r="F28" s="7">
        <f t="shared" si="4"/>
        <v>0</v>
      </c>
      <c r="G28" s="16">
        <v>0</v>
      </c>
      <c r="H28" s="16">
        <v>0</v>
      </c>
      <c r="I28" s="16">
        <v>0</v>
      </c>
      <c r="J28" s="99">
        <v>0</v>
      </c>
      <c r="K28" s="99">
        <v>0</v>
      </c>
      <c r="L28" s="98">
        <v>0</v>
      </c>
    </row>
    <row r="29" spans="1:12" x14ac:dyDescent="0.25">
      <c r="A29" s="14" t="s">
        <v>35</v>
      </c>
      <c r="B29" s="6">
        <v>0</v>
      </c>
      <c r="C29" s="6">
        <v>0</v>
      </c>
      <c r="D29" s="15"/>
      <c r="E29" s="6">
        <v>0</v>
      </c>
      <c r="F29" s="7">
        <f t="shared" si="4"/>
        <v>0</v>
      </c>
      <c r="G29" s="16">
        <v>0</v>
      </c>
      <c r="H29" s="16">
        <v>0</v>
      </c>
      <c r="I29" s="16">
        <v>0</v>
      </c>
      <c r="J29" s="99">
        <v>0</v>
      </c>
      <c r="K29" s="99">
        <v>0</v>
      </c>
      <c r="L29" s="98">
        <v>0</v>
      </c>
    </row>
    <row r="30" spans="1:12" x14ac:dyDescent="0.25">
      <c r="A30" s="14" t="s">
        <v>36</v>
      </c>
      <c r="B30" s="6">
        <v>0</v>
      </c>
      <c r="C30" s="6">
        <v>0</v>
      </c>
      <c r="D30" s="15"/>
      <c r="E30" s="6">
        <v>0</v>
      </c>
      <c r="F30" s="7">
        <f t="shared" si="4"/>
        <v>0</v>
      </c>
      <c r="G30" s="16">
        <v>0</v>
      </c>
      <c r="H30" s="16">
        <v>0</v>
      </c>
      <c r="I30" s="16">
        <v>0</v>
      </c>
      <c r="J30" s="99">
        <v>0</v>
      </c>
      <c r="K30" s="99">
        <v>0</v>
      </c>
      <c r="L30" s="98">
        <v>0</v>
      </c>
    </row>
    <row r="31" spans="1:12" x14ac:dyDescent="0.25">
      <c r="A31" s="14" t="s">
        <v>37</v>
      </c>
      <c r="B31" s="6">
        <v>0</v>
      </c>
      <c r="C31" s="6">
        <v>0</v>
      </c>
      <c r="D31" s="15"/>
      <c r="E31" s="6">
        <v>0</v>
      </c>
      <c r="F31" s="7">
        <f t="shared" si="4"/>
        <v>0</v>
      </c>
      <c r="G31" s="16">
        <v>0</v>
      </c>
      <c r="H31" s="16">
        <v>0</v>
      </c>
      <c r="I31" s="16">
        <v>0</v>
      </c>
      <c r="J31" s="99">
        <v>0</v>
      </c>
      <c r="K31" s="99">
        <v>0</v>
      </c>
      <c r="L31" s="98">
        <v>0</v>
      </c>
    </row>
    <row r="32" spans="1:12" x14ac:dyDescent="0.25">
      <c r="A32" s="14" t="s">
        <v>38</v>
      </c>
      <c r="B32" s="6">
        <v>0</v>
      </c>
      <c r="C32" s="6">
        <v>0</v>
      </c>
      <c r="D32" s="15"/>
      <c r="E32" s="6">
        <v>0</v>
      </c>
      <c r="F32" s="7">
        <f t="shared" si="4"/>
        <v>0</v>
      </c>
      <c r="G32" s="16">
        <v>0</v>
      </c>
      <c r="H32" s="16">
        <v>0</v>
      </c>
      <c r="I32" s="16">
        <v>0</v>
      </c>
      <c r="J32" s="99">
        <v>0</v>
      </c>
      <c r="K32" s="99">
        <v>0</v>
      </c>
      <c r="L32" s="98">
        <v>0</v>
      </c>
    </row>
    <row r="33" spans="1:12" x14ac:dyDescent="0.25">
      <c r="A33" s="9"/>
      <c r="B33" s="67" t="s">
        <v>2</v>
      </c>
      <c r="C33" s="67"/>
      <c r="D33" s="67"/>
      <c r="E33" s="68" t="s">
        <v>3</v>
      </c>
      <c r="F33" s="69" t="s">
        <v>4</v>
      </c>
      <c r="G33" s="64" t="s">
        <v>5</v>
      </c>
      <c r="H33" s="64" t="s">
        <v>6</v>
      </c>
      <c r="I33" s="64" t="s">
        <v>7</v>
      </c>
      <c r="J33" s="64" t="s">
        <v>8</v>
      </c>
      <c r="K33" s="64" t="s">
        <v>9</v>
      </c>
      <c r="L33" s="64" t="s">
        <v>10</v>
      </c>
    </row>
    <row r="34" spans="1:12" x14ac:dyDescent="0.25">
      <c r="A34" s="12" t="s">
        <v>39</v>
      </c>
      <c r="B34" s="3" t="s">
        <v>11</v>
      </c>
      <c r="C34" s="3" t="s">
        <v>12</v>
      </c>
      <c r="D34" s="4"/>
      <c r="E34" s="68"/>
      <c r="F34" s="69"/>
      <c r="G34" s="64"/>
      <c r="H34" s="64"/>
      <c r="I34" s="64"/>
      <c r="J34" s="64"/>
      <c r="K34" s="64"/>
      <c r="L34" s="64"/>
    </row>
    <row r="35" spans="1:12" x14ac:dyDescent="0.25">
      <c r="A35" s="9" t="s">
        <v>40</v>
      </c>
      <c r="B35" s="6">
        <v>0</v>
      </c>
      <c r="C35" s="6">
        <v>0</v>
      </c>
      <c r="D35" s="13"/>
      <c r="E35" s="6">
        <v>0</v>
      </c>
      <c r="F35" s="11">
        <f>SUM(B35:E35)</f>
        <v>0</v>
      </c>
      <c r="G35" s="36">
        <v>0</v>
      </c>
      <c r="H35" s="8">
        <v>0</v>
      </c>
      <c r="I35" s="8">
        <v>0</v>
      </c>
      <c r="J35" s="98">
        <v>0</v>
      </c>
      <c r="K35" s="98">
        <v>0</v>
      </c>
      <c r="L35" s="98">
        <v>0</v>
      </c>
    </row>
    <row r="36" spans="1:12" ht="30" x14ac:dyDescent="0.25">
      <c r="A36" s="9" t="s">
        <v>41</v>
      </c>
      <c r="B36" s="6">
        <v>1</v>
      </c>
      <c r="C36" s="6">
        <v>0</v>
      </c>
      <c r="D36" s="13"/>
      <c r="E36" s="6">
        <v>0</v>
      </c>
      <c r="F36" s="11">
        <f t="shared" ref="F36:F49" si="5">SUM(B36:E36)</f>
        <v>1</v>
      </c>
      <c r="G36" s="36">
        <v>1</v>
      </c>
      <c r="H36" s="8">
        <v>0</v>
      </c>
      <c r="I36" s="8">
        <v>0</v>
      </c>
      <c r="J36" s="98">
        <v>0</v>
      </c>
      <c r="K36" s="98">
        <v>0</v>
      </c>
      <c r="L36" s="98">
        <v>0</v>
      </c>
    </row>
    <row r="37" spans="1:12" x14ac:dyDescent="0.25">
      <c r="A37" s="9" t="s">
        <v>42</v>
      </c>
      <c r="B37" s="6">
        <v>0</v>
      </c>
      <c r="C37" s="6">
        <v>0</v>
      </c>
      <c r="D37" s="13"/>
      <c r="E37" s="6">
        <v>0</v>
      </c>
      <c r="F37" s="11">
        <f t="shared" si="5"/>
        <v>0</v>
      </c>
      <c r="G37" s="36">
        <v>0</v>
      </c>
      <c r="H37" s="8">
        <v>0</v>
      </c>
      <c r="I37" s="8">
        <v>0</v>
      </c>
      <c r="J37" s="98">
        <v>0</v>
      </c>
      <c r="K37" s="98">
        <v>0</v>
      </c>
      <c r="L37" s="98">
        <v>0</v>
      </c>
    </row>
    <row r="38" spans="1:12" x14ac:dyDescent="0.25">
      <c r="A38" s="9" t="s">
        <v>43</v>
      </c>
      <c r="B38" s="6">
        <v>0</v>
      </c>
      <c r="C38" s="6">
        <v>0</v>
      </c>
      <c r="D38" s="13"/>
      <c r="E38" s="6">
        <v>0</v>
      </c>
      <c r="F38" s="11">
        <f t="shared" si="5"/>
        <v>0</v>
      </c>
      <c r="G38" s="36">
        <v>0</v>
      </c>
      <c r="H38" s="8">
        <v>0</v>
      </c>
      <c r="I38" s="8">
        <v>0</v>
      </c>
      <c r="J38" s="98">
        <v>0</v>
      </c>
      <c r="K38" s="98">
        <v>0</v>
      </c>
      <c r="L38" s="98">
        <v>0</v>
      </c>
    </row>
    <row r="39" spans="1:12" x14ac:dyDescent="0.25">
      <c r="A39" s="9" t="s">
        <v>44</v>
      </c>
      <c r="B39" s="6">
        <v>26</v>
      </c>
      <c r="C39" s="6">
        <v>8</v>
      </c>
      <c r="D39" s="13"/>
      <c r="E39" s="6">
        <v>4</v>
      </c>
      <c r="F39" s="11">
        <f t="shared" si="5"/>
        <v>38</v>
      </c>
      <c r="G39" s="36">
        <v>16</v>
      </c>
      <c r="H39" s="8">
        <v>22</v>
      </c>
      <c r="I39" s="8">
        <v>0</v>
      </c>
      <c r="J39" s="98">
        <v>0</v>
      </c>
      <c r="K39" s="98">
        <v>0</v>
      </c>
      <c r="L39" s="98">
        <v>0</v>
      </c>
    </row>
    <row r="40" spans="1:12" ht="30" x14ac:dyDescent="0.25">
      <c r="A40" s="9" t="s">
        <v>45</v>
      </c>
      <c r="B40" s="6">
        <v>1</v>
      </c>
      <c r="C40" s="6">
        <v>0</v>
      </c>
      <c r="D40" s="13"/>
      <c r="E40" s="6">
        <v>0</v>
      </c>
      <c r="F40" s="11">
        <f t="shared" si="5"/>
        <v>1</v>
      </c>
      <c r="G40" s="36">
        <v>1</v>
      </c>
      <c r="H40" s="8">
        <v>0</v>
      </c>
      <c r="I40" s="8">
        <v>0</v>
      </c>
      <c r="J40" s="98">
        <v>0</v>
      </c>
      <c r="K40" s="98">
        <v>0</v>
      </c>
      <c r="L40" s="98">
        <v>0</v>
      </c>
    </row>
    <row r="41" spans="1:12" x14ac:dyDescent="0.25">
      <c r="A41" s="9" t="s">
        <v>46</v>
      </c>
      <c r="B41" s="6">
        <v>1</v>
      </c>
      <c r="C41" s="6">
        <v>0</v>
      </c>
      <c r="D41" s="13"/>
      <c r="E41" s="6">
        <v>0</v>
      </c>
      <c r="F41" s="11">
        <f t="shared" si="5"/>
        <v>1</v>
      </c>
      <c r="G41" s="36">
        <v>1</v>
      </c>
      <c r="H41" s="8">
        <v>0</v>
      </c>
      <c r="I41" s="8">
        <v>0</v>
      </c>
      <c r="J41" s="98">
        <v>0</v>
      </c>
      <c r="K41" s="98">
        <v>0</v>
      </c>
      <c r="L41" s="98">
        <v>0</v>
      </c>
    </row>
    <row r="42" spans="1:12" x14ac:dyDescent="0.25">
      <c r="A42" s="9" t="s">
        <v>47</v>
      </c>
      <c r="B42" s="6">
        <v>0</v>
      </c>
      <c r="C42" s="6">
        <v>0</v>
      </c>
      <c r="D42" s="13"/>
      <c r="E42" s="6">
        <v>0</v>
      </c>
      <c r="F42" s="11">
        <f t="shared" si="5"/>
        <v>0</v>
      </c>
      <c r="G42" s="36">
        <v>0</v>
      </c>
      <c r="H42" s="8">
        <v>0</v>
      </c>
      <c r="I42" s="8">
        <v>0</v>
      </c>
      <c r="J42" s="98">
        <v>0</v>
      </c>
      <c r="K42" s="98">
        <v>0</v>
      </c>
      <c r="L42" s="98">
        <v>0</v>
      </c>
    </row>
    <row r="43" spans="1:12" ht="30" x14ac:dyDescent="0.25">
      <c r="A43" s="9" t="s">
        <v>48</v>
      </c>
      <c r="B43" s="6">
        <v>0</v>
      </c>
      <c r="C43" s="6">
        <v>0</v>
      </c>
      <c r="D43" s="13"/>
      <c r="E43" s="6">
        <v>0</v>
      </c>
      <c r="F43" s="11">
        <f t="shared" si="5"/>
        <v>0</v>
      </c>
      <c r="G43" s="36">
        <v>0</v>
      </c>
      <c r="H43" s="8">
        <v>0</v>
      </c>
      <c r="I43" s="8">
        <v>0</v>
      </c>
      <c r="J43" s="98">
        <v>0</v>
      </c>
      <c r="K43" s="98">
        <v>0</v>
      </c>
      <c r="L43" s="98">
        <v>0</v>
      </c>
    </row>
    <row r="44" spans="1:12" x14ac:dyDescent="0.25">
      <c r="A44" s="9" t="s">
        <v>49</v>
      </c>
      <c r="B44" s="6">
        <v>0</v>
      </c>
      <c r="C44" s="6">
        <v>0</v>
      </c>
      <c r="D44" s="17"/>
      <c r="E44" s="6">
        <v>0</v>
      </c>
      <c r="F44" s="11">
        <f t="shared" si="5"/>
        <v>0</v>
      </c>
      <c r="G44" s="36">
        <v>0</v>
      </c>
      <c r="H44" s="8">
        <v>0</v>
      </c>
      <c r="I44" s="8">
        <v>0</v>
      </c>
      <c r="J44" s="98">
        <v>0</v>
      </c>
      <c r="K44" s="98">
        <v>0</v>
      </c>
      <c r="L44" s="98">
        <v>0</v>
      </c>
    </row>
    <row r="45" spans="1:12" ht="30" x14ac:dyDescent="0.25">
      <c r="A45" s="9" t="s">
        <v>50</v>
      </c>
      <c r="B45" s="6">
        <v>0</v>
      </c>
      <c r="C45" s="6">
        <v>0</v>
      </c>
      <c r="D45" s="17"/>
      <c r="E45" s="6">
        <v>0</v>
      </c>
      <c r="F45" s="11">
        <f t="shared" si="5"/>
        <v>0</v>
      </c>
      <c r="G45" s="36">
        <v>0</v>
      </c>
      <c r="H45" s="8">
        <v>0</v>
      </c>
      <c r="I45" s="8">
        <v>0</v>
      </c>
      <c r="J45" s="98">
        <v>0</v>
      </c>
      <c r="K45" s="98">
        <v>0</v>
      </c>
      <c r="L45" s="98">
        <v>0</v>
      </c>
    </row>
    <row r="46" spans="1:12" x14ac:dyDescent="0.25">
      <c r="A46" s="9" t="s">
        <v>51</v>
      </c>
      <c r="B46" s="6">
        <v>42</v>
      </c>
      <c r="C46" s="6">
        <v>3</v>
      </c>
      <c r="D46" s="13"/>
      <c r="E46" s="6">
        <v>0</v>
      </c>
      <c r="F46" s="11">
        <f t="shared" si="5"/>
        <v>45</v>
      </c>
      <c r="G46" s="36">
        <v>25</v>
      </c>
      <c r="H46" s="8">
        <v>17</v>
      </c>
      <c r="I46" s="8">
        <v>3</v>
      </c>
      <c r="J46" s="98">
        <v>0</v>
      </c>
      <c r="K46" s="98">
        <v>0</v>
      </c>
      <c r="L46" s="98">
        <v>0</v>
      </c>
    </row>
    <row r="47" spans="1:12" x14ac:dyDescent="0.25">
      <c r="A47" s="9" t="s">
        <v>52</v>
      </c>
      <c r="B47" s="33">
        <v>1</v>
      </c>
      <c r="C47" s="6">
        <v>0</v>
      </c>
      <c r="D47" s="13"/>
      <c r="E47" s="6">
        <v>0</v>
      </c>
      <c r="F47" s="11">
        <f t="shared" si="5"/>
        <v>1</v>
      </c>
      <c r="G47" s="37">
        <v>1</v>
      </c>
      <c r="H47" s="8">
        <v>0</v>
      </c>
      <c r="I47" s="8">
        <v>0</v>
      </c>
      <c r="J47" s="98">
        <v>0</v>
      </c>
      <c r="K47" s="98">
        <v>0</v>
      </c>
      <c r="L47" s="98">
        <v>0</v>
      </c>
    </row>
    <row r="48" spans="1:12" x14ac:dyDescent="0.25">
      <c r="A48" s="9" t="s">
        <v>53</v>
      </c>
      <c r="B48" s="6">
        <v>0</v>
      </c>
      <c r="C48" s="6">
        <v>0</v>
      </c>
      <c r="D48" s="13"/>
      <c r="E48" s="6">
        <v>0</v>
      </c>
      <c r="F48" s="11">
        <f t="shared" si="5"/>
        <v>0</v>
      </c>
      <c r="G48" s="36">
        <v>0</v>
      </c>
      <c r="H48" s="8">
        <v>0</v>
      </c>
      <c r="I48" s="8">
        <v>0</v>
      </c>
      <c r="J48" s="98">
        <v>0</v>
      </c>
      <c r="K48" s="98">
        <v>0</v>
      </c>
      <c r="L48" s="98">
        <v>0</v>
      </c>
    </row>
    <row r="49" spans="1:12" x14ac:dyDescent="0.25">
      <c r="A49" s="9" t="s">
        <v>54</v>
      </c>
      <c r="B49" s="6">
        <v>8</v>
      </c>
      <c r="C49" s="6">
        <v>0</v>
      </c>
      <c r="D49" s="13"/>
      <c r="E49" s="6">
        <v>0</v>
      </c>
      <c r="F49" s="11">
        <f t="shared" si="5"/>
        <v>8</v>
      </c>
      <c r="G49" s="36">
        <v>0</v>
      </c>
      <c r="H49" s="8">
        <v>8</v>
      </c>
      <c r="I49" s="8">
        <v>0</v>
      </c>
      <c r="J49" s="98">
        <v>0</v>
      </c>
      <c r="K49" s="98">
        <v>0</v>
      </c>
      <c r="L49" s="98">
        <v>0</v>
      </c>
    </row>
    <row r="50" spans="1:12" x14ac:dyDescent="0.25">
      <c r="A50" s="9"/>
      <c r="B50" s="67" t="s">
        <v>2</v>
      </c>
      <c r="C50" s="67"/>
      <c r="D50" s="67"/>
      <c r="E50" s="71" t="s">
        <v>3</v>
      </c>
      <c r="F50" s="69" t="s">
        <v>4</v>
      </c>
      <c r="G50" s="64" t="s">
        <v>5</v>
      </c>
      <c r="H50" s="64" t="s">
        <v>6</v>
      </c>
      <c r="I50" s="64" t="s">
        <v>7</v>
      </c>
      <c r="J50" s="64" t="s">
        <v>8</v>
      </c>
      <c r="K50" s="64" t="s">
        <v>9</v>
      </c>
      <c r="L50" s="64" t="s">
        <v>10</v>
      </c>
    </row>
    <row r="51" spans="1:12" x14ac:dyDescent="0.25">
      <c r="A51" s="12" t="s">
        <v>55</v>
      </c>
      <c r="B51" s="3" t="s">
        <v>11</v>
      </c>
      <c r="C51" s="3" t="s">
        <v>12</v>
      </c>
      <c r="D51" s="4"/>
      <c r="E51" s="71"/>
      <c r="F51" s="69"/>
      <c r="G51" s="64"/>
      <c r="H51" s="64"/>
      <c r="I51" s="64"/>
      <c r="J51" s="64"/>
      <c r="K51" s="64"/>
      <c r="L51" s="64"/>
    </row>
    <row r="52" spans="1:12" x14ac:dyDescent="0.25">
      <c r="A52" s="9" t="s">
        <v>56</v>
      </c>
      <c r="B52" s="6">
        <v>1</v>
      </c>
      <c r="C52" s="6" t="s">
        <v>57</v>
      </c>
      <c r="D52" s="13"/>
      <c r="E52" s="6">
        <v>0</v>
      </c>
      <c r="F52" s="7">
        <f t="shared" ref="F52:F53" si="6">SUM(B52:E52)</f>
        <v>1</v>
      </c>
      <c r="G52" s="8">
        <v>1</v>
      </c>
      <c r="H52" s="8">
        <v>0</v>
      </c>
      <c r="I52" s="8">
        <v>0</v>
      </c>
      <c r="J52" s="98">
        <v>0</v>
      </c>
      <c r="K52" s="98">
        <v>0</v>
      </c>
      <c r="L52" s="98">
        <v>0</v>
      </c>
    </row>
    <row r="53" spans="1:12" x14ac:dyDescent="0.25">
      <c r="A53" s="9" t="s">
        <v>58</v>
      </c>
      <c r="B53" s="6">
        <v>2</v>
      </c>
      <c r="C53" s="6" t="s">
        <v>57</v>
      </c>
      <c r="D53" s="13"/>
      <c r="E53" s="6">
        <v>0</v>
      </c>
      <c r="F53" s="7">
        <f t="shared" si="6"/>
        <v>2</v>
      </c>
      <c r="G53" s="8">
        <v>2</v>
      </c>
      <c r="H53" s="8">
        <v>0</v>
      </c>
      <c r="I53" s="8">
        <v>0</v>
      </c>
      <c r="J53" s="98">
        <v>0</v>
      </c>
      <c r="K53" s="98">
        <v>0</v>
      </c>
      <c r="L53" s="98">
        <v>0</v>
      </c>
    </row>
    <row r="54" spans="1:12" ht="15.75" x14ac:dyDescent="0.25">
      <c r="A54" s="72" t="s">
        <v>59</v>
      </c>
      <c r="B54" s="72"/>
      <c r="C54" s="72"/>
      <c r="D54" s="72"/>
      <c r="E54" s="72"/>
      <c r="F54" s="72"/>
      <c r="G54" s="72"/>
      <c r="H54" s="72"/>
      <c r="I54" s="72"/>
      <c r="J54" s="72"/>
      <c r="K54" s="72"/>
      <c r="L54" s="72"/>
    </row>
    <row r="55" spans="1:12" x14ac:dyDescent="0.25">
      <c r="A55" s="66"/>
      <c r="B55" s="67" t="s">
        <v>2</v>
      </c>
      <c r="C55" s="67"/>
      <c r="D55" s="67"/>
      <c r="E55" s="70" t="s">
        <v>3</v>
      </c>
      <c r="F55" s="69" t="s">
        <v>4</v>
      </c>
      <c r="G55" s="64" t="s">
        <v>5</v>
      </c>
      <c r="H55" s="64" t="s">
        <v>6</v>
      </c>
      <c r="I55" s="64" t="s">
        <v>7</v>
      </c>
      <c r="J55" s="64" t="s">
        <v>8</v>
      </c>
      <c r="K55" s="64" t="s">
        <v>9</v>
      </c>
      <c r="L55" s="64" t="s">
        <v>10</v>
      </c>
    </row>
    <row r="56" spans="1:12" x14ac:dyDescent="0.25">
      <c r="A56" s="66"/>
      <c r="B56" s="3" t="s">
        <v>11</v>
      </c>
      <c r="C56" s="3" t="s">
        <v>12</v>
      </c>
      <c r="D56" s="2" t="s">
        <v>60</v>
      </c>
      <c r="E56" s="70"/>
      <c r="F56" s="69"/>
      <c r="G56" s="64"/>
      <c r="H56" s="64"/>
      <c r="I56" s="64"/>
      <c r="J56" s="64"/>
      <c r="K56" s="64"/>
      <c r="L56" s="64"/>
    </row>
    <row r="57" spans="1:12" x14ac:dyDescent="0.25">
      <c r="A57" s="9" t="s">
        <v>13</v>
      </c>
      <c r="B57" s="6">
        <v>73</v>
      </c>
      <c r="C57" s="6">
        <v>5</v>
      </c>
      <c r="D57" s="97">
        <v>0</v>
      </c>
      <c r="E57" s="6">
        <v>22</v>
      </c>
      <c r="F57" s="7">
        <f t="shared" ref="F57:F65" si="7">SUM(B57:E57)</f>
        <v>100</v>
      </c>
      <c r="G57" s="8">
        <v>26</v>
      </c>
      <c r="H57" s="8">
        <v>71</v>
      </c>
      <c r="I57" s="8">
        <v>1</v>
      </c>
      <c r="J57" s="98">
        <v>0</v>
      </c>
      <c r="K57" s="98">
        <v>0</v>
      </c>
      <c r="L57" s="8">
        <v>3</v>
      </c>
    </row>
    <row r="58" spans="1:12" x14ac:dyDescent="0.25">
      <c r="A58" s="9" t="s">
        <v>61</v>
      </c>
      <c r="B58" s="10">
        <f>SUM(B59:B65)</f>
        <v>73</v>
      </c>
      <c r="C58" s="10">
        <f t="shared" ref="C58:E58" si="8">SUM(C59:C65)</f>
        <v>5</v>
      </c>
      <c r="D58" s="10">
        <f t="shared" si="8"/>
        <v>0</v>
      </c>
      <c r="E58" s="10">
        <f t="shared" si="8"/>
        <v>24</v>
      </c>
      <c r="F58" s="7">
        <f t="shared" si="7"/>
        <v>102</v>
      </c>
      <c r="G58" s="10">
        <f>SUM(G59:G65)</f>
        <v>26</v>
      </c>
      <c r="H58" s="10">
        <f t="shared" ref="H58:L58" si="9">SUM(H59:H65)</f>
        <v>71</v>
      </c>
      <c r="I58" s="10">
        <f t="shared" si="9"/>
        <v>2</v>
      </c>
      <c r="J58" s="10">
        <f t="shared" si="9"/>
        <v>0</v>
      </c>
      <c r="K58" s="10">
        <f t="shared" si="9"/>
        <v>0</v>
      </c>
      <c r="L58" s="10">
        <f t="shared" si="9"/>
        <v>3</v>
      </c>
    </row>
    <row r="59" spans="1:12" x14ac:dyDescent="0.25">
      <c r="A59" s="9" t="s">
        <v>16</v>
      </c>
      <c r="B59" s="6">
        <v>5</v>
      </c>
      <c r="C59" s="6">
        <v>0</v>
      </c>
      <c r="D59" s="97">
        <v>0</v>
      </c>
      <c r="E59" s="6">
        <v>2</v>
      </c>
      <c r="F59" s="7">
        <f t="shared" si="7"/>
        <v>7</v>
      </c>
      <c r="G59" s="8">
        <v>5</v>
      </c>
      <c r="H59" s="8">
        <v>1</v>
      </c>
      <c r="I59" s="8">
        <v>0</v>
      </c>
      <c r="J59" s="98">
        <v>0</v>
      </c>
      <c r="K59" s="98">
        <v>0</v>
      </c>
      <c r="L59" s="8">
        <v>1</v>
      </c>
    </row>
    <row r="60" spans="1:12" x14ac:dyDescent="0.25">
      <c r="A60" s="9" t="s">
        <v>17</v>
      </c>
      <c r="B60" s="6">
        <v>17</v>
      </c>
      <c r="C60" s="6">
        <v>2</v>
      </c>
      <c r="D60" s="97">
        <v>0</v>
      </c>
      <c r="E60" s="6">
        <v>4</v>
      </c>
      <c r="F60" s="7">
        <f t="shared" si="7"/>
        <v>23</v>
      </c>
      <c r="G60" s="8">
        <v>3</v>
      </c>
      <c r="H60" s="8">
        <v>18</v>
      </c>
      <c r="I60" s="8">
        <v>0</v>
      </c>
      <c r="J60" s="98">
        <v>0</v>
      </c>
      <c r="K60" s="98">
        <v>0</v>
      </c>
      <c r="L60" s="8">
        <v>2</v>
      </c>
    </row>
    <row r="61" spans="1:12" x14ac:dyDescent="0.25">
      <c r="A61" s="9" t="s">
        <v>18</v>
      </c>
      <c r="B61" s="6">
        <v>10</v>
      </c>
      <c r="C61" s="6">
        <v>1</v>
      </c>
      <c r="D61" s="97">
        <v>0</v>
      </c>
      <c r="E61" s="6">
        <v>6</v>
      </c>
      <c r="F61" s="7">
        <f t="shared" si="7"/>
        <v>17</v>
      </c>
      <c r="G61" s="8">
        <v>6</v>
      </c>
      <c r="H61" s="8">
        <v>11</v>
      </c>
      <c r="I61" s="8">
        <v>0</v>
      </c>
      <c r="J61" s="98">
        <v>0</v>
      </c>
      <c r="K61" s="98">
        <v>0</v>
      </c>
      <c r="L61" s="8">
        <v>0</v>
      </c>
    </row>
    <row r="62" spans="1:12" x14ac:dyDescent="0.25">
      <c r="A62" s="9" t="s">
        <v>19</v>
      </c>
      <c r="B62" s="6">
        <v>14</v>
      </c>
      <c r="C62" s="6">
        <v>0</v>
      </c>
      <c r="D62" s="97">
        <v>0</v>
      </c>
      <c r="E62" s="6">
        <v>8</v>
      </c>
      <c r="F62" s="7">
        <f t="shared" si="7"/>
        <v>22</v>
      </c>
      <c r="G62" s="8">
        <v>8</v>
      </c>
      <c r="H62" s="8">
        <v>12</v>
      </c>
      <c r="I62" s="8">
        <v>2</v>
      </c>
      <c r="J62" s="98">
        <v>0</v>
      </c>
      <c r="K62" s="98">
        <v>0</v>
      </c>
      <c r="L62" s="8">
        <v>0</v>
      </c>
    </row>
    <row r="63" spans="1:12" x14ac:dyDescent="0.25">
      <c r="A63" s="9" t="s">
        <v>20</v>
      </c>
      <c r="B63" s="6">
        <v>23</v>
      </c>
      <c r="C63" s="6">
        <v>2</v>
      </c>
      <c r="D63" s="97">
        <v>0</v>
      </c>
      <c r="E63" s="6">
        <v>3</v>
      </c>
      <c r="F63" s="7">
        <f t="shared" si="7"/>
        <v>28</v>
      </c>
      <c r="G63" s="8">
        <v>4</v>
      </c>
      <c r="H63" s="8">
        <v>24</v>
      </c>
      <c r="I63" s="8">
        <v>0</v>
      </c>
      <c r="J63" s="98">
        <v>0</v>
      </c>
      <c r="K63" s="98">
        <v>0</v>
      </c>
      <c r="L63" s="8">
        <v>0</v>
      </c>
    </row>
    <row r="64" spans="1:12" x14ac:dyDescent="0.25">
      <c r="A64" s="9" t="s">
        <v>21</v>
      </c>
      <c r="B64" s="6">
        <v>4</v>
      </c>
      <c r="C64" s="6">
        <v>0</v>
      </c>
      <c r="D64" s="97">
        <v>0</v>
      </c>
      <c r="E64" s="6">
        <v>1</v>
      </c>
      <c r="F64" s="7">
        <f t="shared" si="7"/>
        <v>5</v>
      </c>
      <c r="G64" s="8">
        <v>0</v>
      </c>
      <c r="H64" s="8">
        <v>5</v>
      </c>
      <c r="I64" s="8">
        <v>0</v>
      </c>
      <c r="J64" s="98">
        <v>0</v>
      </c>
      <c r="K64" s="98">
        <v>0</v>
      </c>
      <c r="L64" s="8">
        <v>0</v>
      </c>
    </row>
    <row r="65" spans="1:12" x14ac:dyDescent="0.25">
      <c r="A65" s="9" t="s">
        <v>204</v>
      </c>
      <c r="B65" s="6">
        <v>0</v>
      </c>
      <c r="C65" s="6">
        <v>0</v>
      </c>
      <c r="D65" s="97">
        <v>0</v>
      </c>
      <c r="E65" s="48">
        <v>0</v>
      </c>
      <c r="F65" s="49">
        <f t="shared" si="7"/>
        <v>0</v>
      </c>
      <c r="G65" s="50">
        <v>0</v>
      </c>
      <c r="H65" s="50">
        <v>0</v>
      </c>
      <c r="I65" s="50">
        <v>0</v>
      </c>
      <c r="J65" s="289">
        <v>0</v>
      </c>
      <c r="K65" s="289">
        <v>0</v>
      </c>
      <c r="L65" s="50">
        <v>0</v>
      </c>
    </row>
    <row r="66" spans="1:12" x14ac:dyDescent="0.25">
      <c r="A66" s="9"/>
      <c r="B66" s="75" t="s">
        <v>2</v>
      </c>
      <c r="C66" s="76"/>
      <c r="D66" s="77"/>
      <c r="E66" s="78" t="s">
        <v>3</v>
      </c>
      <c r="F66" s="80" t="s">
        <v>4</v>
      </c>
      <c r="G66" s="73" t="s">
        <v>5</v>
      </c>
      <c r="H66" s="73" t="s">
        <v>6</v>
      </c>
      <c r="I66" s="73" t="s">
        <v>7</v>
      </c>
      <c r="J66" s="73" t="s">
        <v>8</v>
      </c>
      <c r="K66" s="73" t="s">
        <v>9</v>
      </c>
      <c r="L66" s="73" t="s">
        <v>10</v>
      </c>
    </row>
    <row r="67" spans="1:12" x14ac:dyDescent="0.25">
      <c r="A67" s="12" t="s">
        <v>62</v>
      </c>
      <c r="B67" s="3" t="s">
        <v>11</v>
      </c>
      <c r="C67" s="3" t="s">
        <v>12</v>
      </c>
      <c r="D67" s="2" t="s">
        <v>60</v>
      </c>
      <c r="E67" s="79"/>
      <c r="F67" s="81"/>
      <c r="G67" s="74"/>
      <c r="H67" s="74"/>
      <c r="I67" s="74"/>
      <c r="J67" s="74"/>
      <c r="K67" s="74"/>
      <c r="L67" s="74"/>
    </row>
    <row r="68" spans="1:12" x14ac:dyDescent="0.25">
      <c r="A68" s="9" t="s">
        <v>23</v>
      </c>
      <c r="B68" s="6">
        <v>25</v>
      </c>
      <c r="C68" s="6">
        <v>4</v>
      </c>
      <c r="D68" s="97">
        <v>0</v>
      </c>
      <c r="E68" s="6">
        <v>5</v>
      </c>
      <c r="F68" s="7">
        <f>SUM(B68:E68)</f>
        <v>34</v>
      </c>
      <c r="G68" s="8">
        <v>4</v>
      </c>
      <c r="H68" s="8">
        <v>29</v>
      </c>
      <c r="I68" s="8">
        <v>1</v>
      </c>
      <c r="J68" s="98">
        <v>0</v>
      </c>
      <c r="K68" s="98">
        <v>0</v>
      </c>
      <c r="L68" s="8">
        <v>0</v>
      </c>
    </row>
    <row r="69" spans="1:12" x14ac:dyDescent="0.25">
      <c r="A69" s="9" t="s">
        <v>24</v>
      </c>
      <c r="B69" s="6">
        <v>48</v>
      </c>
      <c r="C69" s="6">
        <v>1</v>
      </c>
      <c r="D69" s="97">
        <v>0</v>
      </c>
      <c r="E69" s="6">
        <v>19</v>
      </c>
      <c r="F69" s="7">
        <f t="shared" ref="F69:F74" si="10">SUM(B69:E69)</f>
        <v>68</v>
      </c>
      <c r="G69" s="8">
        <v>22</v>
      </c>
      <c r="H69" s="8">
        <v>42</v>
      </c>
      <c r="I69" s="8">
        <v>1</v>
      </c>
      <c r="J69" s="98">
        <v>0</v>
      </c>
      <c r="K69" s="98">
        <v>0</v>
      </c>
      <c r="L69" s="8">
        <v>3</v>
      </c>
    </row>
    <row r="70" spans="1:12" x14ac:dyDescent="0.25">
      <c r="A70" s="9" t="s">
        <v>63</v>
      </c>
      <c r="B70" s="6">
        <v>0</v>
      </c>
      <c r="C70" s="6">
        <v>0</v>
      </c>
      <c r="D70" s="97">
        <v>0</v>
      </c>
      <c r="E70" s="6">
        <v>0</v>
      </c>
      <c r="F70" s="7">
        <f t="shared" si="10"/>
        <v>0</v>
      </c>
      <c r="G70" s="8">
        <v>0</v>
      </c>
      <c r="H70" s="8">
        <v>0</v>
      </c>
      <c r="I70" s="8">
        <v>0</v>
      </c>
      <c r="J70" s="98">
        <v>0</v>
      </c>
      <c r="K70" s="98">
        <v>0</v>
      </c>
      <c r="L70" s="8">
        <v>0</v>
      </c>
    </row>
    <row r="71" spans="1:12" x14ac:dyDescent="0.25">
      <c r="A71" s="14" t="s">
        <v>26</v>
      </c>
      <c r="B71" s="6">
        <v>0</v>
      </c>
      <c r="C71" s="6">
        <v>0</v>
      </c>
      <c r="D71" s="97">
        <v>0</v>
      </c>
      <c r="E71" s="6">
        <v>0</v>
      </c>
      <c r="F71" s="7">
        <f t="shared" si="10"/>
        <v>0</v>
      </c>
      <c r="G71" s="16">
        <v>0</v>
      </c>
      <c r="H71" s="16">
        <v>0</v>
      </c>
      <c r="I71" s="16">
        <v>0</v>
      </c>
      <c r="J71" s="98">
        <v>0</v>
      </c>
      <c r="K71" s="98">
        <v>0</v>
      </c>
      <c r="L71" s="8">
        <v>0</v>
      </c>
    </row>
    <row r="72" spans="1:12" x14ac:dyDescent="0.25">
      <c r="A72" s="14" t="s">
        <v>27</v>
      </c>
      <c r="B72" s="6">
        <v>0</v>
      </c>
      <c r="C72" s="6">
        <v>0</v>
      </c>
      <c r="D72" s="97">
        <v>0</v>
      </c>
      <c r="E72" s="6">
        <v>0</v>
      </c>
      <c r="F72" s="7">
        <f t="shared" si="10"/>
        <v>0</v>
      </c>
      <c r="G72" s="16">
        <v>0</v>
      </c>
      <c r="H72" s="16">
        <v>0</v>
      </c>
      <c r="I72" s="16">
        <v>0</v>
      </c>
      <c r="J72" s="98">
        <v>0</v>
      </c>
      <c r="K72" s="98">
        <v>0</v>
      </c>
      <c r="L72" s="8">
        <v>0</v>
      </c>
    </row>
    <row r="73" spans="1:12" x14ac:dyDescent="0.25">
      <c r="A73" s="14" t="s">
        <v>28</v>
      </c>
      <c r="B73" s="6">
        <v>0</v>
      </c>
      <c r="C73" s="6">
        <v>0</v>
      </c>
      <c r="D73" s="97">
        <v>0</v>
      </c>
      <c r="E73" s="6">
        <v>0</v>
      </c>
      <c r="F73" s="7">
        <f t="shared" si="10"/>
        <v>0</v>
      </c>
      <c r="G73" s="16">
        <v>0</v>
      </c>
      <c r="H73" s="16">
        <v>0</v>
      </c>
      <c r="I73" s="16">
        <v>0</v>
      </c>
      <c r="J73" s="98">
        <v>0</v>
      </c>
      <c r="K73" s="98">
        <v>0</v>
      </c>
      <c r="L73" s="8">
        <v>0</v>
      </c>
    </row>
    <row r="74" spans="1:12" x14ac:dyDescent="0.25">
      <c r="A74" s="14" t="s">
        <v>29</v>
      </c>
      <c r="B74" s="6">
        <v>0</v>
      </c>
      <c r="C74" s="6">
        <v>0</v>
      </c>
      <c r="D74" s="97">
        <v>0</v>
      </c>
      <c r="E74" s="6">
        <v>0</v>
      </c>
      <c r="F74" s="7">
        <f t="shared" si="10"/>
        <v>0</v>
      </c>
      <c r="G74" s="16">
        <v>0</v>
      </c>
      <c r="H74" s="16">
        <v>0</v>
      </c>
      <c r="I74" s="16">
        <v>0</v>
      </c>
      <c r="J74" s="98">
        <v>0</v>
      </c>
      <c r="K74" s="98">
        <v>0</v>
      </c>
      <c r="L74" s="8">
        <v>0</v>
      </c>
    </row>
    <row r="75" spans="1:12" x14ac:dyDescent="0.25">
      <c r="A75" s="14" t="s">
        <v>30</v>
      </c>
      <c r="B75" s="6">
        <v>0</v>
      </c>
      <c r="C75" s="6">
        <v>0</v>
      </c>
      <c r="D75" s="97">
        <v>0</v>
      </c>
      <c r="E75" s="6">
        <v>0</v>
      </c>
      <c r="F75" s="7"/>
      <c r="G75" s="16">
        <v>0</v>
      </c>
      <c r="H75" s="16">
        <v>0</v>
      </c>
      <c r="I75" s="16">
        <v>0</v>
      </c>
      <c r="J75" s="98">
        <v>0</v>
      </c>
      <c r="K75" s="98">
        <v>0</v>
      </c>
      <c r="L75" s="8">
        <v>0</v>
      </c>
    </row>
    <row r="76" spans="1:12" x14ac:dyDescent="0.25">
      <c r="A76" s="62" t="s">
        <v>31</v>
      </c>
      <c r="B76" s="63"/>
      <c r="C76" s="63"/>
      <c r="D76" s="63"/>
      <c r="E76" s="63"/>
      <c r="F76" s="63"/>
      <c r="G76" s="63"/>
      <c r="H76" s="63"/>
      <c r="I76" s="63"/>
      <c r="J76" s="63"/>
      <c r="K76" s="63"/>
      <c r="L76" s="63"/>
    </row>
    <row r="77" spans="1:12" x14ac:dyDescent="0.25">
      <c r="A77" s="14" t="s">
        <v>32</v>
      </c>
      <c r="B77" s="6">
        <v>0</v>
      </c>
      <c r="C77" s="6">
        <v>0</v>
      </c>
      <c r="D77" s="15">
        <v>0</v>
      </c>
      <c r="E77" s="6">
        <v>0</v>
      </c>
      <c r="F77" s="7">
        <f>SUM(B77:E77)</f>
        <v>0</v>
      </c>
      <c r="G77" s="16">
        <v>0</v>
      </c>
      <c r="H77" s="16">
        <v>0</v>
      </c>
      <c r="I77" s="16">
        <v>0</v>
      </c>
      <c r="J77" s="99">
        <v>0</v>
      </c>
      <c r="K77" s="99">
        <v>0</v>
      </c>
      <c r="L77" s="8">
        <v>0</v>
      </c>
    </row>
    <row r="78" spans="1:12" x14ac:dyDescent="0.25">
      <c r="A78" s="14" t="s">
        <v>33</v>
      </c>
      <c r="B78" s="6">
        <v>0</v>
      </c>
      <c r="C78" s="6">
        <v>0</v>
      </c>
      <c r="D78" s="15">
        <v>0</v>
      </c>
      <c r="E78" s="6">
        <v>0</v>
      </c>
      <c r="F78" s="7">
        <f t="shared" ref="F78:F83" si="11">SUM(B78:E78)</f>
        <v>0</v>
      </c>
      <c r="G78" s="16">
        <v>0</v>
      </c>
      <c r="H78" s="16">
        <v>0</v>
      </c>
      <c r="I78" s="16">
        <v>0</v>
      </c>
      <c r="J78" s="99">
        <v>0</v>
      </c>
      <c r="K78" s="99">
        <v>0</v>
      </c>
      <c r="L78" s="8">
        <v>0</v>
      </c>
    </row>
    <row r="79" spans="1:12" x14ac:dyDescent="0.25">
      <c r="A79" s="14" t="s">
        <v>34</v>
      </c>
      <c r="B79" s="6">
        <v>0</v>
      </c>
      <c r="C79" s="6">
        <v>0</v>
      </c>
      <c r="D79" s="15">
        <v>0</v>
      </c>
      <c r="E79" s="6">
        <v>0</v>
      </c>
      <c r="F79" s="7">
        <f t="shared" si="11"/>
        <v>0</v>
      </c>
      <c r="G79" s="16">
        <v>0</v>
      </c>
      <c r="H79" s="16">
        <v>0</v>
      </c>
      <c r="I79" s="16">
        <v>0</v>
      </c>
      <c r="J79" s="99">
        <v>0</v>
      </c>
      <c r="K79" s="99">
        <v>0</v>
      </c>
      <c r="L79" s="8">
        <v>0</v>
      </c>
    </row>
    <row r="80" spans="1:12" x14ac:dyDescent="0.25">
      <c r="A80" s="14" t="s">
        <v>35</v>
      </c>
      <c r="B80" s="6">
        <v>0</v>
      </c>
      <c r="C80" s="6">
        <v>0</v>
      </c>
      <c r="D80" s="15">
        <v>0</v>
      </c>
      <c r="E80" s="6">
        <v>0</v>
      </c>
      <c r="F80" s="7">
        <f t="shared" si="11"/>
        <v>0</v>
      </c>
      <c r="G80" s="16">
        <v>0</v>
      </c>
      <c r="H80" s="16">
        <v>0</v>
      </c>
      <c r="I80" s="16">
        <v>0</v>
      </c>
      <c r="J80" s="99">
        <v>0</v>
      </c>
      <c r="K80" s="99">
        <v>0</v>
      </c>
      <c r="L80" s="8">
        <v>0</v>
      </c>
    </row>
    <row r="81" spans="1:12" x14ac:dyDescent="0.25">
      <c r="A81" s="14" t="s">
        <v>36</v>
      </c>
      <c r="B81" s="6">
        <v>0</v>
      </c>
      <c r="C81" s="6">
        <v>0</v>
      </c>
      <c r="D81" s="15">
        <v>0</v>
      </c>
      <c r="E81" s="6">
        <v>0</v>
      </c>
      <c r="F81" s="7">
        <f t="shared" si="11"/>
        <v>0</v>
      </c>
      <c r="G81" s="16">
        <v>0</v>
      </c>
      <c r="H81" s="16">
        <v>0</v>
      </c>
      <c r="I81" s="16">
        <v>0</v>
      </c>
      <c r="J81" s="99">
        <v>0</v>
      </c>
      <c r="K81" s="99">
        <v>0</v>
      </c>
      <c r="L81" s="8">
        <v>0</v>
      </c>
    </row>
    <row r="82" spans="1:12" x14ac:dyDescent="0.25">
      <c r="A82" s="14" t="s">
        <v>37</v>
      </c>
      <c r="B82" s="6">
        <v>0</v>
      </c>
      <c r="C82" s="6">
        <v>0</v>
      </c>
      <c r="D82" s="15">
        <v>0</v>
      </c>
      <c r="E82" s="6">
        <v>0</v>
      </c>
      <c r="F82" s="7">
        <f t="shared" si="11"/>
        <v>0</v>
      </c>
      <c r="G82" s="16">
        <v>0</v>
      </c>
      <c r="H82" s="16">
        <v>0</v>
      </c>
      <c r="I82" s="16">
        <v>0</v>
      </c>
      <c r="J82" s="99">
        <v>0</v>
      </c>
      <c r="K82" s="99">
        <v>0</v>
      </c>
      <c r="L82" s="8">
        <v>0</v>
      </c>
    </row>
    <row r="83" spans="1:12" x14ac:dyDescent="0.25">
      <c r="A83" s="14" t="s">
        <v>38</v>
      </c>
      <c r="B83" s="6">
        <v>0</v>
      </c>
      <c r="C83" s="6">
        <v>0</v>
      </c>
      <c r="D83" s="15">
        <v>0</v>
      </c>
      <c r="E83" s="97">
        <v>0</v>
      </c>
      <c r="F83" s="7">
        <f t="shared" si="11"/>
        <v>0</v>
      </c>
      <c r="G83" s="16">
        <v>0</v>
      </c>
      <c r="H83" s="16">
        <v>0</v>
      </c>
      <c r="I83" s="16">
        <v>0</v>
      </c>
      <c r="J83" s="99">
        <v>0</v>
      </c>
      <c r="K83" s="99">
        <v>0</v>
      </c>
      <c r="L83" s="8">
        <v>0</v>
      </c>
    </row>
    <row r="84" spans="1:12" x14ac:dyDescent="0.25">
      <c r="A84" s="9"/>
      <c r="B84" s="67" t="s">
        <v>2</v>
      </c>
      <c r="C84" s="67"/>
      <c r="D84" s="67"/>
      <c r="E84" s="71" t="s">
        <v>3</v>
      </c>
      <c r="F84" s="69" t="s">
        <v>4</v>
      </c>
      <c r="G84" s="64" t="s">
        <v>5</v>
      </c>
      <c r="H84" s="64" t="s">
        <v>6</v>
      </c>
      <c r="I84" s="64" t="s">
        <v>7</v>
      </c>
      <c r="J84" s="64" t="s">
        <v>8</v>
      </c>
      <c r="K84" s="64" t="s">
        <v>9</v>
      </c>
      <c r="L84" s="64" t="s">
        <v>10</v>
      </c>
    </row>
    <row r="85" spans="1:12" x14ac:dyDescent="0.25">
      <c r="A85" s="12" t="s">
        <v>64</v>
      </c>
      <c r="B85" s="3" t="s">
        <v>11</v>
      </c>
      <c r="C85" s="3" t="s">
        <v>12</v>
      </c>
      <c r="D85" s="2" t="s">
        <v>60</v>
      </c>
      <c r="E85" s="71"/>
      <c r="F85" s="69"/>
      <c r="G85" s="64"/>
      <c r="H85" s="64"/>
      <c r="I85" s="64"/>
      <c r="J85" s="64"/>
      <c r="K85" s="64"/>
      <c r="L85" s="64"/>
    </row>
    <row r="86" spans="1:12" x14ac:dyDescent="0.25">
      <c r="A86" s="9" t="s">
        <v>40</v>
      </c>
      <c r="B86" s="6">
        <v>0</v>
      </c>
      <c r="C86" s="6">
        <v>0</v>
      </c>
      <c r="D86" s="97">
        <v>0</v>
      </c>
      <c r="E86" s="6">
        <v>0</v>
      </c>
      <c r="F86" s="7">
        <f>SUM(B86:E86)</f>
        <v>0</v>
      </c>
      <c r="G86" s="8">
        <v>0</v>
      </c>
      <c r="H86" s="8">
        <v>0</v>
      </c>
      <c r="I86" s="8">
        <v>0</v>
      </c>
      <c r="J86" s="98">
        <v>0</v>
      </c>
      <c r="K86" s="98">
        <v>0</v>
      </c>
      <c r="L86" s="8">
        <v>0</v>
      </c>
    </row>
    <row r="87" spans="1:12" ht="30" x14ac:dyDescent="0.25">
      <c r="A87" s="19" t="s">
        <v>41</v>
      </c>
      <c r="B87" s="6">
        <v>0</v>
      </c>
      <c r="C87" s="6">
        <v>0</v>
      </c>
      <c r="D87" s="97">
        <v>0</v>
      </c>
      <c r="E87" s="6">
        <v>0</v>
      </c>
      <c r="F87" s="7">
        <f t="shared" ref="F87:F100" si="12">SUM(B87:E87)</f>
        <v>0</v>
      </c>
      <c r="G87" s="8">
        <v>0</v>
      </c>
      <c r="H87" s="8">
        <v>0</v>
      </c>
      <c r="I87" s="8">
        <v>0</v>
      </c>
      <c r="J87" s="98">
        <v>0</v>
      </c>
      <c r="K87" s="98">
        <v>0</v>
      </c>
      <c r="L87" s="8">
        <v>0</v>
      </c>
    </row>
    <row r="88" spans="1:12" x14ac:dyDescent="0.25">
      <c r="A88" s="9" t="s">
        <v>42</v>
      </c>
      <c r="B88" s="6">
        <v>0</v>
      </c>
      <c r="C88" s="6">
        <v>0</v>
      </c>
      <c r="D88" s="97">
        <v>0</v>
      </c>
      <c r="E88" s="6">
        <v>0</v>
      </c>
      <c r="F88" s="7">
        <f t="shared" si="12"/>
        <v>0</v>
      </c>
      <c r="G88" s="8">
        <v>0</v>
      </c>
      <c r="H88" s="8">
        <v>0</v>
      </c>
      <c r="I88" s="8">
        <v>0</v>
      </c>
      <c r="J88" s="98">
        <v>0</v>
      </c>
      <c r="K88" s="98">
        <v>0</v>
      </c>
      <c r="L88" s="8">
        <v>0</v>
      </c>
    </row>
    <row r="89" spans="1:12" x14ac:dyDescent="0.25">
      <c r="A89" s="9" t="s">
        <v>43</v>
      </c>
      <c r="B89" s="6">
        <v>0</v>
      </c>
      <c r="C89" s="6">
        <v>0</v>
      </c>
      <c r="D89" s="97">
        <v>0</v>
      </c>
      <c r="E89" s="6">
        <v>0</v>
      </c>
      <c r="F89" s="7">
        <f t="shared" si="12"/>
        <v>0</v>
      </c>
      <c r="G89" s="8">
        <v>0</v>
      </c>
      <c r="H89" s="8">
        <v>0</v>
      </c>
      <c r="I89" s="8">
        <v>0</v>
      </c>
      <c r="J89" s="98">
        <v>0</v>
      </c>
      <c r="K89" s="98">
        <v>0</v>
      </c>
      <c r="L89" s="8">
        <v>0</v>
      </c>
    </row>
    <row r="90" spans="1:12" x14ac:dyDescent="0.25">
      <c r="A90" s="9" t="s">
        <v>44</v>
      </c>
      <c r="B90" s="6">
        <v>11</v>
      </c>
      <c r="C90" s="6">
        <v>1</v>
      </c>
      <c r="D90" s="97">
        <v>0</v>
      </c>
      <c r="E90" s="6">
        <v>2</v>
      </c>
      <c r="F90" s="7">
        <f t="shared" si="12"/>
        <v>14</v>
      </c>
      <c r="G90" s="8">
        <v>3</v>
      </c>
      <c r="H90" s="8">
        <v>10</v>
      </c>
      <c r="I90" s="8">
        <v>1</v>
      </c>
      <c r="J90" s="98">
        <v>0</v>
      </c>
      <c r="K90" s="98">
        <v>0</v>
      </c>
      <c r="L90" s="8">
        <v>0</v>
      </c>
    </row>
    <row r="91" spans="1:12" ht="30" x14ac:dyDescent="0.25">
      <c r="A91" s="9" t="s">
        <v>45</v>
      </c>
      <c r="B91" s="6">
        <v>0</v>
      </c>
      <c r="C91" s="6">
        <v>0</v>
      </c>
      <c r="D91" s="97">
        <v>0</v>
      </c>
      <c r="E91" s="6">
        <v>0</v>
      </c>
      <c r="F91" s="7">
        <f t="shared" si="12"/>
        <v>0</v>
      </c>
      <c r="G91" s="8">
        <v>0</v>
      </c>
      <c r="H91" s="8">
        <v>0</v>
      </c>
      <c r="I91" s="8">
        <v>0</v>
      </c>
      <c r="J91" s="98">
        <v>0</v>
      </c>
      <c r="K91" s="98">
        <v>0</v>
      </c>
      <c r="L91" s="8">
        <v>0</v>
      </c>
    </row>
    <row r="92" spans="1:12" x14ac:dyDescent="0.25">
      <c r="A92" s="9" t="s">
        <v>46</v>
      </c>
      <c r="B92" s="6">
        <v>0</v>
      </c>
      <c r="C92" s="6">
        <v>0</v>
      </c>
      <c r="D92" s="97">
        <v>0</v>
      </c>
      <c r="E92" s="6">
        <v>2</v>
      </c>
      <c r="F92" s="7">
        <f t="shared" si="12"/>
        <v>2</v>
      </c>
      <c r="G92" s="8">
        <v>2</v>
      </c>
      <c r="H92" s="8">
        <v>0</v>
      </c>
      <c r="I92" s="8">
        <v>0</v>
      </c>
      <c r="J92" s="98">
        <v>0</v>
      </c>
      <c r="K92" s="98">
        <v>0</v>
      </c>
      <c r="L92" s="8">
        <v>0</v>
      </c>
    </row>
    <row r="93" spans="1:12" x14ac:dyDescent="0.25">
      <c r="A93" s="9" t="s">
        <v>47</v>
      </c>
      <c r="B93" s="6">
        <v>0</v>
      </c>
      <c r="C93" s="6">
        <v>0</v>
      </c>
      <c r="D93" s="97">
        <v>0</v>
      </c>
      <c r="E93" s="6">
        <v>0</v>
      </c>
      <c r="F93" s="7">
        <f t="shared" si="12"/>
        <v>0</v>
      </c>
      <c r="G93" s="8">
        <v>0</v>
      </c>
      <c r="H93" s="8">
        <v>0</v>
      </c>
      <c r="I93" s="8">
        <v>0</v>
      </c>
      <c r="J93" s="98">
        <v>0</v>
      </c>
      <c r="K93" s="98">
        <v>0</v>
      </c>
      <c r="L93" s="8">
        <v>0</v>
      </c>
    </row>
    <row r="94" spans="1:12" ht="30" x14ac:dyDescent="0.25">
      <c r="A94" s="9" t="s">
        <v>48</v>
      </c>
      <c r="B94" s="6">
        <v>0</v>
      </c>
      <c r="C94" s="6">
        <v>0</v>
      </c>
      <c r="D94" s="97">
        <v>0</v>
      </c>
      <c r="E94" s="6">
        <v>0</v>
      </c>
      <c r="F94" s="7">
        <f t="shared" si="12"/>
        <v>0</v>
      </c>
      <c r="G94" s="8">
        <v>0</v>
      </c>
      <c r="H94" s="8">
        <v>0</v>
      </c>
      <c r="I94" s="8">
        <v>0</v>
      </c>
      <c r="J94" s="98">
        <v>0</v>
      </c>
      <c r="K94" s="98">
        <v>0</v>
      </c>
      <c r="L94" s="8">
        <v>0</v>
      </c>
    </row>
    <row r="95" spans="1:12" x14ac:dyDescent="0.25">
      <c r="A95" s="9" t="s">
        <v>49</v>
      </c>
      <c r="B95" s="6">
        <v>0</v>
      </c>
      <c r="C95" s="6">
        <v>0</v>
      </c>
      <c r="D95" s="97">
        <v>0</v>
      </c>
      <c r="E95" s="6">
        <v>0</v>
      </c>
      <c r="F95" s="7">
        <f t="shared" si="12"/>
        <v>0</v>
      </c>
      <c r="G95" s="8">
        <v>0</v>
      </c>
      <c r="H95" s="8">
        <v>0</v>
      </c>
      <c r="I95" s="8">
        <v>0</v>
      </c>
      <c r="J95" s="98">
        <v>0</v>
      </c>
      <c r="K95" s="98">
        <v>0</v>
      </c>
      <c r="L95" s="8">
        <v>0</v>
      </c>
    </row>
    <row r="96" spans="1:12" ht="30" x14ac:dyDescent="0.25">
      <c r="A96" s="9" t="s">
        <v>50</v>
      </c>
      <c r="B96" s="6">
        <v>0</v>
      </c>
      <c r="C96" s="6">
        <v>0</v>
      </c>
      <c r="D96" s="97">
        <v>0</v>
      </c>
      <c r="E96" s="6">
        <v>0</v>
      </c>
      <c r="F96" s="7">
        <f t="shared" si="12"/>
        <v>0</v>
      </c>
      <c r="G96" s="8">
        <v>0</v>
      </c>
      <c r="H96" s="8">
        <v>0</v>
      </c>
      <c r="I96" s="8">
        <v>0</v>
      </c>
      <c r="J96" s="98">
        <v>0</v>
      </c>
      <c r="K96" s="98">
        <v>0</v>
      </c>
      <c r="L96" s="8">
        <v>0</v>
      </c>
    </row>
    <row r="97" spans="1:12" x14ac:dyDescent="0.25">
      <c r="A97" s="9" t="s">
        <v>51</v>
      </c>
      <c r="B97" s="6">
        <v>61</v>
      </c>
      <c r="C97" s="6">
        <v>3</v>
      </c>
      <c r="D97" s="97">
        <v>0</v>
      </c>
      <c r="E97" s="6">
        <v>15</v>
      </c>
      <c r="F97" s="7">
        <f t="shared" si="12"/>
        <v>79</v>
      </c>
      <c r="G97" s="8">
        <v>17</v>
      </c>
      <c r="H97" s="8">
        <v>58</v>
      </c>
      <c r="I97" s="8">
        <v>1</v>
      </c>
      <c r="J97" s="98">
        <v>0</v>
      </c>
      <c r="K97" s="98">
        <v>0</v>
      </c>
      <c r="L97" s="8">
        <v>3</v>
      </c>
    </row>
    <row r="98" spans="1:12" x14ac:dyDescent="0.25">
      <c r="A98" s="9" t="s">
        <v>52</v>
      </c>
      <c r="B98" s="6">
        <v>0</v>
      </c>
      <c r="C98" s="6">
        <v>0</v>
      </c>
      <c r="D98" s="97">
        <v>0</v>
      </c>
      <c r="E98" s="6">
        <v>1</v>
      </c>
      <c r="F98" s="7">
        <f t="shared" si="12"/>
        <v>1</v>
      </c>
      <c r="G98" s="8">
        <v>1</v>
      </c>
      <c r="H98" s="8">
        <v>0</v>
      </c>
      <c r="I98" s="8">
        <v>0</v>
      </c>
      <c r="J98" s="98">
        <v>0</v>
      </c>
      <c r="K98" s="98">
        <v>0</v>
      </c>
      <c r="L98" s="8">
        <v>0</v>
      </c>
    </row>
    <row r="99" spans="1:12" x14ac:dyDescent="0.25">
      <c r="A99" s="9" t="s">
        <v>53</v>
      </c>
      <c r="B99" s="6">
        <v>0</v>
      </c>
      <c r="C99" s="6">
        <v>0</v>
      </c>
      <c r="D99" s="97">
        <v>0</v>
      </c>
      <c r="E99" s="6">
        <v>0</v>
      </c>
      <c r="F99" s="7">
        <f t="shared" si="12"/>
        <v>0</v>
      </c>
      <c r="G99" s="8">
        <v>0</v>
      </c>
      <c r="H99" s="8">
        <v>0</v>
      </c>
      <c r="I99" s="8">
        <v>0</v>
      </c>
      <c r="J99" s="98">
        <v>0</v>
      </c>
      <c r="K99" s="98">
        <v>0</v>
      </c>
      <c r="L99" s="8">
        <v>0</v>
      </c>
    </row>
    <row r="100" spans="1:12" x14ac:dyDescent="0.25">
      <c r="A100" s="9" t="s">
        <v>54</v>
      </c>
      <c r="B100" s="6">
        <v>0</v>
      </c>
      <c r="C100" s="6">
        <v>1</v>
      </c>
      <c r="D100" s="97">
        <v>0</v>
      </c>
      <c r="E100" s="6">
        <v>3</v>
      </c>
      <c r="F100" s="7">
        <f t="shared" si="12"/>
        <v>4</v>
      </c>
      <c r="G100" s="8">
        <v>3</v>
      </c>
      <c r="H100" s="8">
        <v>1</v>
      </c>
      <c r="I100" s="8">
        <v>0</v>
      </c>
      <c r="J100" s="98">
        <v>0</v>
      </c>
      <c r="K100" s="98">
        <v>0</v>
      </c>
      <c r="L100" s="8">
        <v>0</v>
      </c>
    </row>
    <row r="101" spans="1:12" x14ac:dyDescent="0.25">
      <c r="A101" s="9"/>
      <c r="B101" s="67" t="s">
        <v>2</v>
      </c>
      <c r="C101" s="67"/>
      <c r="D101" s="67"/>
      <c r="E101" s="71" t="s">
        <v>3</v>
      </c>
      <c r="F101" s="69" t="s">
        <v>4</v>
      </c>
      <c r="G101" s="64" t="s">
        <v>5</v>
      </c>
      <c r="H101" s="64" t="s">
        <v>6</v>
      </c>
      <c r="I101" s="64" t="s">
        <v>7</v>
      </c>
      <c r="J101" s="64" t="s">
        <v>8</v>
      </c>
      <c r="K101" s="64" t="s">
        <v>9</v>
      </c>
      <c r="L101" s="64" t="s">
        <v>10</v>
      </c>
    </row>
    <row r="102" spans="1:12" x14ac:dyDescent="0.25">
      <c r="A102" s="12" t="s">
        <v>55</v>
      </c>
      <c r="B102" s="3" t="s">
        <v>11</v>
      </c>
      <c r="C102" s="3" t="s">
        <v>12</v>
      </c>
      <c r="D102" s="2" t="s">
        <v>60</v>
      </c>
      <c r="E102" s="71"/>
      <c r="F102" s="69"/>
      <c r="G102" s="64"/>
      <c r="H102" s="64"/>
      <c r="I102" s="64"/>
      <c r="J102" s="64"/>
      <c r="K102" s="64"/>
      <c r="L102" s="64"/>
    </row>
    <row r="103" spans="1:12" x14ac:dyDescent="0.25">
      <c r="A103" s="9" t="s">
        <v>65</v>
      </c>
      <c r="B103" s="6">
        <v>4</v>
      </c>
      <c r="C103" s="6" t="s">
        <v>57</v>
      </c>
      <c r="D103" s="97">
        <v>0</v>
      </c>
      <c r="E103" s="6">
        <v>0</v>
      </c>
      <c r="F103" s="7">
        <f>SUM(B103:E103)</f>
        <v>4</v>
      </c>
      <c r="G103" s="8">
        <v>2</v>
      </c>
      <c r="H103" s="8">
        <v>2</v>
      </c>
      <c r="I103" s="8">
        <v>0</v>
      </c>
      <c r="J103" s="98">
        <v>0</v>
      </c>
      <c r="K103" s="98">
        <v>0</v>
      </c>
      <c r="L103" s="8">
        <v>0</v>
      </c>
    </row>
    <row r="104" spans="1:12" ht="15.75" x14ac:dyDescent="0.25">
      <c r="A104" s="72" t="s">
        <v>101</v>
      </c>
      <c r="B104" s="72"/>
      <c r="C104" s="72"/>
      <c r="D104" s="72"/>
      <c r="E104" s="72"/>
      <c r="F104" s="72"/>
      <c r="G104" s="72"/>
      <c r="H104" s="72"/>
      <c r="I104" s="72"/>
      <c r="J104" s="72"/>
      <c r="K104" s="72"/>
      <c r="L104" s="72"/>
    </row>
    <row r="105" spans="1:12" x14ac:dyDescent="0.25">
      <c r="A105" s="66"/>
      <c r="B105" s="67" t="s">
        <v>2</v>
      </c>
      <c r="C105" s="67"/>
      <c r="D105" s="67"/>
      <c r="E105" s="68" t="s">
        <v>3</v>
      </c>
      <c r="F105" s="69" t="s">
        <v>4</v>
      </c>
      <c r="G105" s="64" t="s">
        <v>5</v>
      </c>
      <c r="H105" s="64" t="s">
        <v>6</v>
      </c>
      <c r="I105" s="64" t="s">
        <v>7</v>
      </c>
      <c r="J105" s="64" t="s">
        <v>8</v>
      </c>
      <c r="K105" s="64" t="s">
        <v>9</v>
      </c>
      <c r="L105" s="64" t="s">
        <v>10</v>
      </c>
    </row>
    <row r="106" spans="1:12" x14ac:dyDescent="0.25">
      <c r="A106" s="66"/>
      <c r="B106" s="3" t="s">
        <v>11</v>
      </c>
      <c r="C106" s="3" t="s">
        <v>12</v>
      </c>
      <c r="D106" s="4"/>
      <c r="E106" s="68"/>
      <c r="F106" s="69"/>
      <c r="G106" s="64"/>
      <c r="H106" s="64"/>
      <c r="I106" s="64"/>
      <c r="J106" s="64"/>
      <c r="K106" s="64"/>
      <c r="L106" s="64"/>
    </row>
    <row r="107" spans="1:12" x14ac:dyDescent="0.25">
      <c r="A107" s="9" t="s">
        <v>66</v>
      </c>
      <c r="B107" s="97">
        <v>0</v>
      </c>
      <c r="C107" s="97">
        <v>0</v>
      </c>
      <c r="D107" s="17"/>
      <c r="E107" s="97">
        <v>0</v>
      </c>
      <c r="F107" s="7">
        <f t="shared" ref="F107:F109" si="13">SUM(B107:E107)</f>
        <v>0</v>
      </c>
      <c r="G107" s="98">
        <v>0</v>
      </c>
      <c r="H107" s="98">
        <v>0</v>
      </c>
      <c r="I107" s="98">
        <v>0</v>
      </c>
      <c r="J107" s="98">
        <v>0</v>
      </c>
      <c r="K107" s="98">
        <v>0</v>
      </c>
      <c r="L107" s="98">
        <v>0</v>
      </c>
    </row>
    <row r="108" spans="1:12" x14ac:dyDescent="0.25">
      <c r="A108" s="9" t="s">
        <v>67</v>
      </c>
      <c r="B108" s="97">
        <v>0</v>
      </c>
      <c r="C108" s="97">
        <v>0</v>
      </c>
      <c r="D108" s="13"/>
      <c r="E108" s="97">
        <v>0</v>
      </c>
      <c r="F108" s="7">
        <f t="shared" si="13"/>
        <v>0</v>
      </c>
      <c r="G108" s="98">
        <v>0</v>
      </c>
      <c r="H108" s="98">
        <v>0</v>
      </c>
      <c r="I108" s="98">
        <v>0</v>
      </c>
      <c r="J108" s="98">
        <v>0</v>
      </c>
      <c r="K108" s="98">
        <v>0</v>
      </c>
      <c r="L108" s="98">
        <v>0</v>
      </c>
    </row>
    <row r="109" spans="1:12" x14ac:dyDescent="0.25">
      <c r="A109" s="9" t="s">
        <v>204</v>
      </c>
      <c r="B109" s="97">
        <v>0</v>
      </c>
      <c r="C109" s="97">
        <v>0</v>
      </c>
      <c r="D109" s="13"/>
      <c r="E109" s="97">
        <v>0</v>
      </c>
      <c r="F109" s="7">
        <f t="shared" si="13"/>
        <v>0</v>
      </c>
      <c r="G109" s="98">
        <v>0</v>
      </c>
      <c r="H109" s="98">
        <v>0</v>
      </c>
      <c r="I109" s="98">
        <v>0</v>
      </c>
      <c r="J109" s="98">
        <v>0</v>
      </c>
      <c r="K109" s="98">
        <v>0</v>
      </c>
      <c r="L109" s="98">
        <v>0</v>
      </c>
    </row>
    <row r="110" spans="1:12" x14ac:dyDescent="0.25">
      <c r="A110" s="9"/>
      <c r="B110" s="67" t="s">
        <v>2</v>
      </c>
      <c r="C110" s="67"/>
      <c r="D110" s="67"/>
      <c r="E110" s="71" t="s">
        <v>3</v>
      </c>
      <c r="F110" s="69" t="s">
        <v>4</v>
      </c>
      <c r="G110" s="64" t="s">
        <v>5</v>
      </c>
      <c r="H110" s="64" t="s">
        <v>6</v>
      </c>
      <c r="I110" s="64" t="s">
        <v>7</v>
      </c>
      <c r="J110" s="64" t="s">
        <v>8</v>
      </c>
      <c r="K110" s="64" t="s">
        <v>9</v>
      </c>
      <c r="L110" s="64" t="s">
        <v>10</v>
      </c>
    </row>
    <row r="111" spans="1:12" x14ac:dyDescent="0.25">
      <c r="A111" s="12" t="s">
        <v>62</v>
      </c>
      <c r="B111" s="3" t="s">
        <v>11</v>
      </c>
      <c r="C111" s="3" t="s">
        <v>12</v>
      </c>
      <c r="D111" s="4"/>
      <c r="E111" s="71"/>
      <c r="F111" s="69"/>
      <c r="G111" s="64"/>
      <c r="H111" s="64"/>
      <c r="I111" s="64"/>
      <c r="J111" s="64"/>
      <c r="K111" s="64"/>
      <c r="L111" s="64"/>
    </row>
    <row r="112" spans="1:12" x14ac:dyDescent="0.25">
      <c r="A112" s="9" t="s">
        <v>23</v>
      </c>
      <c r="B112" s="97">
        <v>0</v>
      </c>
      <c r="C112" s="97">
        <v>0</v>
      </c>
      <c r="D112" s="13"/>
      <c r="E112" s="97">
        <v>0</v>
      </c>
      <c r="F112" s="7">
        <f t="shared" ref="F112:F119" si="14">SUM(B112:E112)</f>
        <v>0</v>
      </c>
      <c r="G112" s="98">
        <v>0</v>
      </c>
      <c r="H112" s="98">
        <v>0</v>
      </c>
      <c r="I112" s="98">
        <v>0</v>
      </c>
      <c r="J112" s="98">
        <v>0</v>
      </c>
      <c r="K112" s="98">
        <v>0</v>
      </c>
      <c r="L112" s="98">
        <v>0</v>
      </c>
    </row>
    <row r="113" spans="1:12" x14ac:dyDescent="0.25">
      <c r="A113" s="9" t="s">
        <v>24</v>
      </c>
      <c r="B113" s="97">
        <v>0</v>
      </c>
      <c r="C113" s="97">
        <v>0</v>
      </c>
      <c r="D113" s="13"/>
      <c r="E113" s="97">
        <v>0</v>
      </c>
      <c r="F113" s="7">
        <f t="shared" si="14"/>
        <v>0</v>
      </c>
      <c r="G113" s="98">
        <v>0</v>
      </c>
      <c r="H113" s="98">
        <v>0</v>
      </c>
      <c r="I113" s="98">
        <v>0</v>
      </c>
      <c r="J113" s="98">
        <v>0</v>
      </c>
      <c r="K113" s="98">
        <v>0</v>
      </c>
      <c r="L113" s="98">
        <v>0</v>
      </c>
    </row>
    <row r="114" spans="1:12" x14ac:dyDescent="0.25">
      <c r="A114" s="9" t="s">
        <v>63</v>
      </c>
      <c r="B114" s="97">
        <v>0</v>
      </c>
      <c r="C114" s="97">
        <v>0</v>
      </c>
      <c r="D114" s="13"/>
      <c r="E114" s="97">
        <v>0</v>
      </c>
      <c r="F114" s="7">
        <f t="shared" si="14"/>
        <v>0</v>
      </c>
      <c r="G114" s="98">
        <v>0</v>
      </c>
      <c r="H114" s="98">
        <v>0</v>
      </c>
      <c r="I114" s="98">
        <v>0</v>
      </c>
      <c r="J114" s="98">
        <v>0</v>
      </c>
      <c r="K114" s="98">
        <v>0</v>
      </c>
      <c r="L114" s="98">
        <v>0</v>
      </c>
    </row>
    <row r="115" spans="1:12" x14ac:dyDescent="0.25">
      <c r="A115" s="14" t="s">
        <v>26</v>
      </c>
      <c r="B115" s="97">
        <v>0</v>
      </c>
      <c r="C115" s="97">
        <v>0</v>
      </c>
      <c r="D115" s="13"/>
      <c r="E115" s="97">
        <v>0</v>
      </c>
      <c r="F115" s="7">
        <f t="shared" si="14"/>
        <v>0</v>
      </c>
      <c r="G115" s="98">
        <v>0</v>
      </c>
      <c r="H115" s="98">
        <v>0</v>
      </c>
      <c r="I115" s="98">
        <v>0</v>
      </c>
      <c r="J115" s="98">
        <v>0</v>
      </c>
      <c r="K115" s="98">
        <v>0</v>
      </c>
      <c r="L115" s="98">
        <v>0</v>
      </c>
    </row>
    <row r="116" spans="1:12" x14ac:dyDescent="0.25">
      <c r="A116" s="14" t="s">
        <v>27</v>
      </c>
      <c r="B116" s="97">
        <v>0</v>
      </c>
      <c r="C116" s="97">
        <v>0</v>
      </c>
      <c r="D116" s="13"/>
      <c r="E116" s="97">
        <v>0</v>
      </c>
      <c r="F116" s="7">
        <f t="shared" si="14"/>
        <v>0</v>
      </c>
      <c r="G116" s="98">
        <v>0</v>
      </c>
      <c r="H116" s="98">
        <v>0</v>
      </c>
      <c r="I116" s="98">
        <v>0</v>
      </c>
      <c r="J116" s="98">
        <v>0</v>
      </c>
      <c r="K116" s="98">
        <v>0</v>
      </c>
      <c r="L116" s="98">
        <v>0</v>
      </c>
    </row>
    <row r="117" spans="1:12" x14ac:dyDescent="0.25">
      <c r="A117" s="14" t="s">
        <v>28</v>
      </c>
      <c r="B117" s="97">
        <v>0</v>
      </c>
      <c r="C117" s="97">
        <v>0</v>
      </c>
      <c r="D117" s="13"/>
      <c r="E117" s="97">
        <v>0</v>
      </c>
      <c r="F117" s="7">
        <f t="shared" si="14"/>
        <v>0</v>
      </c>
      <c r="G117" s="98">
        <v>0</v>
      </c>
      <c r="H117" s="98">
        <v>0</v>
      </c>
      <c r="I117" s="98">
        <v>0</v>
      </c>
      <c r="J117" s="98">
        <v>0</v>
      </c>
      <c r="K117" s="98">
        <v>0</v>
      </c>
      <c r="L117" s="98">
        <v>0</v>
      </c>
    </row>
    <row r="118" spans="1:12" x14ac:dyDescent="0.25">
      <c r="A118" s="14" t="s">
        <v>29</v>
      </c>
      <c r="B118" s="97">
        <v>0</v>
      </c>
      <c r="C118" s="97">
        <v>0</v>
      </c>
      <c r="D118" s="13"/>
      <c r="E118" s="97">
        <v>0</v>
      </c>
      <c r="F118" s="7">
        <f t="shared" si="14"/>
        <v>0</v>
      </c>
      <c r="G118" s="98">
        <v>0</v>
      </c>
      <c r="H118" s="98">
        <v>0</v>
      </c>
      <c r="I118" s="98">
        <v>0</v>
      </c>
      <c r="J118" s="98">
        <v>0</v>
      </c>
      <c r="K118" s="98">
        <v>0</v>
      </c>
      <c r="L118" s="98">
        <v>0</v>
      </c>
    </row>
    <row r="119" spans="1:12" x14ac:dyDescent="0.25">
      <c r="A119" s="14" t="s">
        <v>30</v>
      </c>
      <c r="B119" s="97">
        <v>0</v>
      </c>
      <c r="C119" s="97">
        <v>0</v>
      </c>
      <c r="D119" s="13"/>
      <c r="E119" s="97">
        <v>0</v>
      </c>
      <c r="F119" s="7">
        <f t="shared" si="14"/>
        <v>0</v>
      </c>
      <c r="G119" s="98">
        <v>0</v>
      </c>
      <c r="H119" s="98">
        <v>0</v>
      </c>
      <c r="I119" s="98">
        <v>0</v>
      </c>
      <c r="J119" s="98">
        <v>0</v>
      </c>
      <c r="K119" s="98">
        <v>0</v>
      </c>
      <c r="L119" s="98">
        <v>0</v>
      </c>
    </row>
    <row r="120" spans="1:12" x14ac:dyDescent="0.25">
      <c r="A120" s="62" t="s">
        <v>31</v>
      </c>
      <c r="B120" s="63"/>
      <c r="C120" s="63"/>
      <c r="D120" s="63"/>
      <c r="E120" s="63"/>
      <c r="F120" s="63"/>
      <c r="G120" s="63"/>
      <c r="H120" s="63"/>
      <c r="I120" s="63"/>
      <c r="J120" s="63"/>
      <c r="K120" s="63"/>
      <c r="L120" s="63"/>
    </row>
    <row r="121" spans="1:12" x14ac:dyDescent="0.25">
      <c r="A121" s="14" t="s">
        <v>32</v>
      </c>
      <c r="B121" s="97">
        <v>0</v>
      </c>
      <c r="C121" s="97">
        <v>0</v>
      </c>
      <c r="D121" s="13"/>
      <c r="E121" s="97">
        <v>0</v>
      </c>
      <c r="F121" s="7">
        <f>SUM(B121:E121)</f>
        <v>0</v>
      </c>
      <c r="G121" s="98">
        <v>0</v>
      </c>
      <c r="H121" s="98">
        <v>0</v>
      </c>
      <c r="I121" s="98">
        <v>0</v>
      </c>
      <c r="J121" s="98">
        <v>0</v>
      </c>
      <c r="K121" s="98">
        <v>0</v>
      </c>
      <c r="L121" s="98">
        <v>0</v>
      </c>
    </row>
    <row r="122" spans="1:12" x14ac:dyDescent="0.25">
      <c r="A122" s="14" t="s">
        <v>33</v>
      </c>
      <c r="B122" s="97">
        <v>0</v>
      </c>
      <c r="C122" s="97">
        <v>0</v>
      </c>
      <c r="D122" s="13"/>
      <c r="E122" s="97">
        <v>0</v>
      </c>
      <c r="F122" s="7">
        <f t="shared" ref="F122:F127" si="15">SUM(B122:E122)</f>
        <v>0</v>
      </c>
      <c r="G122" s="98">
        <v>0</v>
      </c>
      <c r="H122" s="98">
        <v>0</v>
      </c>
      <c r="I122" s="98">
        <v>0</v>
      </c>
      <c r="J122" s="98">
        <v>0</v>
      </c>
      <c r="K122" s="98">
        <v>0</v>
      </c>
      <c r="L122" s="98">
        <v>0</v>
      </c>
    </row>
    <row r="123" spans="1:12" x14ac:dyDescent="0.25">
      <c r="A123" s="14" t="s">
        <v>34</v>
      </c>
      <c r="B123" s="97">
        <v>0</v>
      </c>
      <c r="C123" s="97">
        <v>0</v>
      </c>
      <c r="D123" s="13"/>
      <c r="E123" s="97">
        <v>0</v>
      </c>
      <c r="F123" s="7">
        <f t="shared" si="15"/>
        <v>0</v>
      </c>
      <c r="G123" s="98">
        <v>0</v>
      </c>
      <c r="H123" s="98">
        <v>0</v>
      </c>
      <c r="I123" s="98">
        <v>0</v>
      </c>
      <c r="J123" s="98">
        <v>0</v>
      </c>
      <c r="K123" s="98">
        <v>0</v>
      </c>
      <c r="L123" s="98">
        <v>0</v>
      </c>
    </row>
    <row r="124" spans="1:12" x14ac:dyDescent="0.25">
      <c r="A124" s="14" t="s">
        <v>35</v>
      </c>
      <c r="B124" s="97">
        <v>0</v>
      </c>
      <c r="C124" s="97">
        <v>0</v>
      </c>
      <c r="D124" s="13"/>
      <c r="E124" s="97">
        <v>0</v>
      </c>
      <c r="F124" s="7">
        <f t="shared" si="15"/>
        <v>0</v>
      </c>
      <c r="G124" s="98">
        <v>0</v>
      </c>
      <c r="H124" s="98">
        <v>0</v>
      </c>
      <c r="I124" s="98">
        <v>0</v>
      </c>
      <c r="J124" s="98">
        <v>0</v>
      </c>
      <c r="K124" s="98">
        <v>0</v>
      </c>
      <c r="L124" s="98">
        <v>0</v>
      </c>
    </row>
    <row r="125" spans="1:12" x14ac:dyDescent="0.25">
      <c r="A125" s="14" t="s">
        <v>36</v>
      </c>
      <c r="B125" s="97">
        <v>0</v>
      </c>
      <c r="C125" s="97">
        <v>0</v>
      </c>
      <c r="D125" s="15"/>
      <c r="E125" s="97">
        <v>0</v>
      </c>
      <c r="F125" s="7">
        <f t="shared" si="15"/>
        <v>0</v>
      </c>
      <c r="G125" s="98">
        <v>0</v>
      </c>
      <c r="H125" s="98">
        <v>0</v>
      </c>
      <c r="I125" s="98">
        <v>0</v>
      </c>
      <c r="J125" s="98">
        <v>0</v>
      </c>
      <c r="K125" s="98">
        <v>0</v>
      </c>
      <c r="L125" s="98">
        <v>0</v>
      </c>
    </row>
    <row r="126" spans="1:12" x14ac:dyDescent="0.25">
      <c r="A126" s="14" t="s">
        <v>37</v>
      </c>
      <c r="B126" s="97">
        <v>0</v>
      </c>
      <c r="C126" s="97">
        <v>0</v>
      </c>
      <c r="D126" s="15"/>
      <c r="E126" s="97">
        <v>0</v>
      </c>
      <c r="F126" s="7">
        <f t="shared" si="15"/>
        <v>0</v>
      </c>
      <c r="G126" s="98">
        <v>0</v>
      </c>
      <c r="H126" s="98">
        <v>0</v>
      </c>
      <c r="I126" s="98">
        <v>0</v>
      </c>
      <c r="J126" s="98">
        <v>0</v>
      </c>
      <c r="K126" s="98">
        <v>0</v>
      </c>
      <c r="L126" s="98">
        <v>0</v>
      </c>
    </row>
    <row r="127" spans="1:12" x14ac:dyDescent="0.25">
      <c r="A127" s="14" t="s">
        <v>38</v>
      </c>
      <c r="B127" s="97">
        <v>0</v>
      </c>
      <c r="C127" s="97">
        <v>0</v>
      </c>
      <c r="D127" s="15"/>
      <c r="E127" s="97">
        <v>0</v>
      </c>
      <c r="F127" s="7">
        <f t="shared" si="15"/>
        <v>0</v>
      </c>
      <c r="G127" s="98">
        <v>0</v>
      </c>
      <c r="H127" s="98">
        <v>0</v>
      </c>
      <c r="I127" s="98">
        <v>0</v>
      </c>
      <c r="J127" s="98">
        <v>0</v>
      </c>
      <c r="K127" s="98">
        <v>0</v>
      </c>
      <c r="L127" s="98">
        <v>0</v>
      </c>
    </row>
    <row r="128" spans="1:12" x14ac:dyDescent="0.25">
      <c r="A128" s="9"/>
      <c r="B128" s="67" t="s">
        <v>2</v>
      </c>
      <c r="C128" s="67"/>
      <c r="D128" s="67"/>
      <c r="E128" s="71" t="s">
        <v>3</v>
      </c>
      <c r="F128" s="69" t="s">
        <v>4</v>
      </c>
      <c r="G128" s="64" t="s">
        <v>5</v>
      </c>
      <c r="H128" s="64" t="s">
        <v>6</v>
      </c>
      <c r="I128" s="64" t="s">
        <v>7</v>
      </c>
      <c r="J128" s="64" t="s">
        <v>8</v>
      </c>
      <c r="K128" s="64" t="s">
        <v>9</v>
      </c>
      <c r="L128" s="64" t="s">
        <v>10</v>
      </c>
    </row>
    <row r="129" spans="1:12" x14ac:dyDescent="0.25">
      <c r="A129" s="12" t="s">
        <v>64</v>
      </c>
      <c r="B129" s="3" t="s">
        <v>11</v>
      </c>
      <c r="C129" s="3" t="s">
        <v>12</v>
      </c>
      <c r="D129" s="4"/>
      <c r="E129" s="71"/>
      <c r="F129" s="69"/>
      <c r="G129" s="64"/>
      <c r="H129" s="64"/>
      <c r="I129" s="64"/>
      <c r="J129" s="64"/>
      <c r="K129" s="64"/>
      <c r="L129" s="64"/>
    </row>
    <row r="130" spans="1:12" x14ac:dyDescent="0.25">
      <c r="A130" s="9" t="s">
        <v>40</v>
      </c>
      <c r="B130" s="97">
        <v>0</v>
      </c>
      <c r="C130" s="97">
        <v>0</v>
      </c>
      <c r="D130" s="13"/>
      <c r="E130" s="97">
        <v>0</v>
      </c>
      <c r="F130" s="7">
        <f>SUM(B130:E130)</f>
        <v>0</v>
      </c>
      <c r="G130" s="98">
        <v>0</v>
      </c>
      <c r="H130" s="98">
        <v>0</v>
      </c>
      <c r="I130" s="98">
        <v>0</v>
      </c>
      <c r="J130" s="98">
        <v>0</v>
      </c>
      <c r="K130" s="98">
        <v>0</v>
      </c>
      <c r="L130" s="98">
        <v>0</v>
      </c>
    </row>
    <row r="131" spans="1:12" ht="30" x14ac:dyDescent="0.25">
      <c r="A131" s="19" t="s">
        <v>41</v>
      </c>
      <c r="B131" s="97">
        <v>0</v>
      </c>
      <c r="C131" s="97">
        <v>0</v>
      </c>
      <c r="D131" s="13"/>
      <c r="E131" s="97">
        <v>0</v>
      </c>
      <c r="F131" s="7">
        <f t="shared" ref="F131:F144" si="16">SUM(B131:E131)</f>
        <v>0</v>
      </c>
      <c r="G131" s="98">
        <v>0</v>
      </c>
      <c r="H131" s="98">
        <v>0</v>
      </c>
      <c r="I131" s="98">
        <v>0</v>
      </c>
      <c r="J131" s="98">
        <v>0</v>
      </c>
      <c r="K131" s="98">
        <v>0</v>
      </c>
      <c r="L131" s="98">
        <v>0</v>
      </c>
    </row>
    <row r="132" spans="1:12" x14ac:dyDescent="0.25">
      <c r="A132" s="9" t="s">
        <v>42</v>
      </c>
      <c r="B132" s="97">
        <v>0</v>
      </c>
      <c r="C132" s="97">
        <v>0</v>
      </c>
      <c r="D132" s="13"/>
      <c r="E132" s="97">
        <v>0</v>
      </c>
      <c r="F132" s="7">
        <f t="shared" si="16"/>
        <v>0</v>
      </c>
      <c r="G132" s="98">
        <v>0</v>
      </c>
      <c r="H132" s="98">
        <v>0</v>
      </c>
      <c r="I132" s="98">
        <v>0</v>
      </c>
      <c r="J132" s="98">
        <v>0</v>
      </c>
      <c r="K132" s="98">
        <v>0</v>
      </c>
      <c r="L132" s="98">
        <v>0</v>
      </c>
    </row>
    <row r="133" spans="1:12" x14ac:dyDescent="0.25">
      <c r="A133" s="9" t="s">
        <v>43</v>
      </c>
      <c r="B133" s="97">
        <v>0</v>
      </c>
      <c r="C133" s="97">
        <v>0</v>
      </c>
      <c r="D133" s="13"/>
      <c r="E133" s="97">
        <v>0</v>
      </c>
      <c r="F133" s="7">
        <f t="shared" si="16"/>
        <v>0</v>
      </c>
      <c r="G133" s="98">
        <v>0</v>
      </c>
      <c r="H133" s="98">
        <v>0</v>
      </c>
      <c r="I133" s="98">
        <v>0</v>
      </c>
      <c r="J133" s="98">
        <v>0</v>
      </c>
      <c r="K133" s="98">
        <v>0</v>
      </c>
      <c r="L133" s="98">
        <v>0</v>
      </c>
    </row>
    <row r="134" spans="1:12" x14ac:dyDescent="0.25">
      <c r="A134" s="9" t="s">
        <v>44</v>
      </c>
      <c r="B134" s="97">
        <v>0</v>
      </c>
      <c r="C134" s="97">
        <v>0</v>
      </c>
      <c r="D134" s="13"/>
      <c r="E134" s="97">
        <v>0</v>
      </c>
      <c r="F134" s="7">
        <f t="shared" si="16"/>
        <v>0</v>
      </c>
      <c r="G134" s="98">
        <v>0</v>
      </c>
      <c r="H134" s="98">
        <v>0</v>
      </c>
      <c r="I134" s="98">
        <v>0</v>
      </c>
      <c r="J134" s="98">
        <v>0</v>
      </c>
      <c r="K134" s="98">
        <v>0</v>
      </c>
      <c r="L134" s="98">
        <v>0</v>
      </c>
    </row>
    <row r="135" spans="1:12" ht="30" x14ac:dyDescent="0.25">
      <c r="A135" s="9" t="s">
        <v>45</v>
      </c>
      <c r="B135" s="97">
        <v>0</v>
      </c>
      <c r="C135" s="97">
        <v>0</v>
      </c>
      <c r="D135" s="13"/>
      <c r="E135" s="97">
        <v>0</v>
      </c>
      <c r="F135" s="7">
        <f t="shared" si="16"/>
        <v>0</v>
      </c>
      <c r="G135" s="98">
        <v>0</v>
      </c>
      <c r="H135" s="98">
        <v>0</v>
      </c>
      <c r="I135" s="98">
        <v>0</v>
      </c>
      <c r="J135" s="98">
        <v>0</v>
      </c>
      <c r="K135" s="98">
        <v>0</v>
      </c>
      <c r="L135" s="98">
        <v>0</v>
      </c>
    </row>
    <row r="136" spans="1:12" x14ac:dyDescent="0.25">
      <c r="A136" s="9" t="s">
        <v>46</v>
      </c>
      <c r="B136" s="97">
        <v>0</v>
      </c>
      <c r="C136" s="97">
        <v>0</v>
      </c>
      <c r="D136" s="13"/>
      <c r="E136" s="97">
        <v>0</v>
      </c>
      <c r="F136" s="7">
        <f t="shared" si="16"/>
        <v>0</v>
      </c>
      <c r="G136" s="98">
        <v>0</v>
      </c>
      <c r="H136" s="98">
        <v>0</v>
      </c>
      <c r="I136" s="98">
        <v>0</v>
      </c>
      <c r="J136" s="98">
        <v>0</v>
      </c>
      <c r="K136" s="98">
        <v>0</v>
      </c>
      <c r="L136" s="98">
        <v>0</v>
      </c>
    </row>
    <row r="137" spans="1:12" x14ac:dyDescent="0.25">
      <c r="A137" s="9" t="s">
        <v>47</v>
      </c>
      <c r="B137" s="97">
        <v>0</v>
      </c>
      <c r="C137" s="97">
        <v>0</v>
      </c>
      <c r="D137" s="13"/>
      <c r="E137" s="97">
        <v>0</v>
      </c>
      <c r="F137" s="7">
        <f t="shared" si="16"/>
        <v>0</v>
      </c>
      <c r="G137" s="98">
        <v>0</v>
      </c>
      <c r="H137" s="98">
        <v>0</v>
      </c>
      <c r="I137" s="98">
        <v>0</v>
      </c>
      <c r="J137" s="98">
        <v>0</v>
      </c>
      <c r="K137" s="98">
        <v>0</v>
      </c>
      <c r="L137" s="98">
        <v>0</v>
      </c>
    </row>
    <row r="138" spans="1:12" ht="30" x14ac:dyDescent="0.25">
      <c r="A138" s="9" t="s">
        <v>48</v>
      </c>
      <c r="B138" s="97">
        <v>0</v>
      </c>
      <c r="C138" s="97">
        <v>0</v>
      </c>
      <c r="D138" s="13"/>
      <c r="E138" s="97">
        <v>0</v>
      </c>
      <c r="F138" s="7">
        <f t="shared" si="16"/>
        <v>0</v>
      </c>
      <c r="G138" s="98">
        <v>0</v>
      </c>
      <c r="H138" s="98">
        <v>0</v>
      </c>
      <c r="I138" s="98">
        <v>0</v>
      </c>
      <c r="J138" s="98">
        <v>0</v>
      </c>
      <c r="K138" s="98">
        <v>0</v>
      </c>
      <c r="L138" s="98">
        <v>0</v>
      </c>
    </row>
    <row r="139" spans="1:12" x14ac:dyDescent="0.25">
      <c r="A139" s="9" t="s">
        <v>49</v>
      </c>
      <c r="B139" s="97">
        <v>0</v>
      </c>
      <c r="C139" s="97">
        <v>0</v>
      </c>
      <c r="D139" s="13"/>
      <c r="E139" s="97">
        <v>0</v>
      </c>
      <c r="F139" s="7">
        <f t="shared" si="16"/>
        <v>0</v>
      </c>
      <c r="G139" s="98">
        <v>0</v>
      </c>
      <c r="H139" s="98">
        <v>0</v>
      </c>
      <c r="I139" s="98">
        <v>0</v>
      </c>
      <c r="J139" s="98">
        <v>0</v>
      </c>
      <c r="K139" s="98">
        <v>0</v>
      </c>
      <c r="L139" s="98">
        <v>0</v>
      </c>
    </row>
    <row r="140" spans="1:12" ht="30" x14ac:dyDescent="0.25">
      <c r="A140" s="9" t="s">
        <v>50</v>
      </c>
      <c r="B140" s="97">
        <v>0</v>
      </c>
      <c r="C140" s="97">
        <v>0</v>
      </c>
      <c r="D140" s="13"/>
      <c r="E140" s="97">
        <v>0</v>
      </c>
      <c r="F140" s="7">
        <f t="shared" si="16"/>
        <v>0</v>
      </c>
      <c r="G140" s="98">
        <v>0</v>
      </c>
      <c r="H140" s="98">
        <v>0</v>
      </c>
      <c r="I140" s="98">
        <v>0</v>
      </c>
      <c r="J140" s="98">
        <v>0</v>
      </c>
      <c r="K140" s="98">
        <v>0</v>
      </c>
      <c r="L140" s="98">
        <v>0</v>
      </c>
    </row>
    <row r="141" spans="1:12" x14ac:dyDescent="0.25">
      <c r="A141" s="9" t="s">
        <v>51</v>
      </c>
      <c r="B141" s="97">
        <v>0</v>
      </c>
      <c r="C141" s="97">
        <v>0</v>
      </c>
      <c r="D141" s="17"/>
      <c r="E141" s="97">
        <v>0</v>
      </c>
      <c r="F141" s="7">
        <f t="shared" si="16"/>
        <v>0</v>
      </c>
      <c r="G141" s="98">
        <v>0</v>
      </c>
      <c r="H141" s="98">
        <v>0</v>
      </c>
      <c r="I141" s="98">
        <v>0</v>
      </c>
      <c r="J141" s="98">
        <v>0</v>
      </c>
      <c r="K141" s="98">
        <v>0</v>
      </c>
      <c r="L141" s="98">
        <v>0</v>
      </c>
    </row>
    <row r="142" spans="1:12" x14ac:dyDescent="0.25">
      <c r="A142" s="9" t="s">
        <v>52</v>
      </c>
      <c r="B142" s="97">
        <v>0</v>
      </c>
      <c r="C142" s="97">
        <v>0</v>
      </c>
      <c r="D142" s="17"/>
      <c r="E142" s="97">
        <v>0</v>
      </c>
      <c r="F142" s="7">
        <f t="shared" si="16"/>
        <v>0</v>
      </c>
      <c r="G142" s="98">
        <v>0</v>
      </c>
      <c r="H142" s="98">
        <v>0</v>
      </c>
      <c r="I142" s="98">
        <v>0</v>
      </c>
      <c r="J142" s="98">
        <v>0</v>
      </c>
      <c r="K142" s="98">
        <v>0</v>
      </c>
      <c r="L142" s="98">
        <v>0</v>
      </c>
    </row>
    <row r="143" spans="1:12" x14ac:dyDescent="0.25">
      <c r="A143" s="9" t="s">
        <v>53</v>
      </c>
      <c r="B143" s="97">
        <v>0</v>
      </c>
      <c r="C143" s="97">
        <v>0</v>
      </c>
      <c r="D143" s="13"/>
      <c r="E143" s="97">
        <v>0</v>
      </c>
      <c r="F143" s="7">
        <f t="shared" si="16"/>
        <v>0</v>
      </c>
      <c r="G143" s="98">
        <v>0</v>
      </c>
      <c r="H143" s="98">
        <v>0</v>
      </c>
      <c r="I143" s="98">
        <v>0</v>
      </c>
      <c r="J143" s="98">
        <v>0</v>
      </c>
      <c r="K143" s="98">
        <v>0</v>
      </c>
      <c r="L143" s="98">
        <v>0</v>
      </c>
    </row>
    <row r="144" spans="1:12" x14ac:dyDescent="0.25">
      <c r="A144" s="9" t="s">
        <v>54</v>
      </c>
      <c r="B144" s="97">
        <v>0</v>
      </c>
      <c r="C144" s="97">
        <v>0</v>
      </c>
      <c r="D144" s="13"/>
      <c r="E144" s="97">
        <v>0</v>
      </c>
      <c r="F144" s="7">
        <f t="shared" si="16"/>
        <v>0</v>
      </c>
      <c r="G144" s="98">
        <v>0</v>
      </c>
      <c r="H144" s="98">
        <v>0</v>
      </c>
      <c r="I144" s="98">
        <v>0</v>
      </c>
      <c r="J144" s="98">
        <v>0</v>
      </c>
      <c r="K144" s="98">
        <v>0</v>
      </c>
      <c r="L144" s="98">
        <v>0</v>
      </c>
    </row>
    <row r="145" spans="1:12" x14ac:dyDescent="0.25">
      <c r="A145" s="9"/>
      <c r="B145" s="67" t="s">
        <v>2</v>
      </c>
      <c r="C145" s="67"/>
      <c r="D145" s="67"/>
      <c r="E145" s="71" t="s">
        <v>3</v>
      </c>
      <c r="F145" s="69" t="s">
        <v>4</v>
      </c>
      <c r="G145" s="64" t="s">
        <v>5</v>
      </c>
      <c r="H145" s="64" t="s">
        <v>6</v>
      </c>
      <c r="I145" s="64" t="s">
        <v>7</v>
      </c>
      <c r="J145" s="64" t="s">
        <v>8</v>
      </c>
      <c r="K145" s="64" t="s">
        <v>9</v>
      </c>
      <c r="L145" s="64" t="s">
        <v>10</v>
      </c>
    </row>
    <row r="146" spans="1:12" x14ac:dyDescent="0.25">
      <c r="A146" s="12" t="s">
        <v>55</v>
      </c>
      <c r="B146" s="3" t="s">
        <v>11</v>
      </c>
      <c r="C146" s="3" t="s">
        <v>12</v>
      </c>
      <c r="D146" s="4"/>
      <c r="E146" s="71"/>
      <c r="F146" s="69"/>
      <c r="G146" s="64"/>
      <c r="H146" s="64"/>
      <c r="I146" s="64"/>
      <c r="J146" s="64"/>
      <c r="K146" s="64"/>
      <c r="L146" s="64"/>
    </row>
    <row r="147" spans="1:12" x14ac:dyDescent="0.25">
      <c r="A147" s="9" t="s">
        <v>65</v>
      </c>
      <c r="B147" s="97">
        <v>0</v>
      </c>
      <c r="C147" s="97">
        <v>0</v>
      </c>
      <c r="D147" s="13"/>
      <c r="E147" s="97">
        <v>0</v>
      </c>
      <c r="F147" s="7">
        <f t="shared" ref="F147" si="17">SUM(B147:E147)</f>
        <v>0</v>
      </c>
      <c r="G147" s="98">
        <v>0</v>
      </c>
      <c r="H147" s="98">
        <v>0</v>
      </c>
      <c r="I147" s="98">
        <v>0</v>
      </c>
      <c r="J147" s="98">
        <v>0</v>
      </c>
      <c r="K147" s="98">
        <v>0</v>
      </c>
      <c r="L147" s="98">
        <v>0</v>
      </c>
    </row>
    <row r="148" spans="1:12" ht="15.75" x14ac:dyDescent="0.25">
      <c r="A148" s="72" t="s">
        <v>68</v>
      </c>
      <c r="B148" s="72"/>
      <c r="C148" s="72"/>
      <c r="D148" s="72"/>
      <c r="E148" s="72"/>
      <c r="F148" s="72"/>
      <c r="G148" s="72"/>
      <c r="H148" s="72"/>
      <c r="I148" s="72"/>
      <c r="J148" s="72"/>
      <c r="K148" s="72"/>
      <c r="L148" s="72"/>
    </row>
    <row r="149" spans="1:12" x14ac:dyDescent="0.25">
      <c r="A149" s="66"/>
      <c r="B149" s="67" t="s">
        <v>2</v>
      </c>
      <c r="C149" s="67"/>
      <c r="D149" s="67"/>
      <c r="E149" s="68" t="s">
        <v>3</v>
      </c>
      <c r="F149" s="69" t="s">
        <v>4</v>
      </c>
      <c r="G149" s="64" t="s">
        <v>5</v>
      </c>
      <c r="H149" s="64" t="s">
        <v>6</v>
      </c>
      <c r="I149" s="64" t="s">
        <v>7</v>
      </c>
      <c r="J149" s="64" t="s">
        <v>8</v>
      </c>
      <c r="K149" s="64" t="s">
        <v>9</v>
      </c>
      <c r="L149" s="64" t="s">
        <v>10</v>
      </c>
    </row>
    <row r="150" spans="1:12" x14ac:dyDescent="0.25">
      <c r="A150" s="66"/>
      <c r="B150" s="3" t="s">
        <v>11</v>
      </c>
      <c r="C150" s="3" t="s">
        <v>12</v>
      </c>
      <c r="D150" s="4"/>
      <c r="E150" s="68"/>
      <c r="F150" s="69"/>
      <c r="G150" s="64"/>
      <c r="H150" s="64"/>
      <c r="I150" s="64"/>
      <c r="J150" s="64"/>
      <c r="K150" s="64"/>
      <c r="L150" s="64"/>
    </row>
    <row r="151" spans="1:12" x14ac:dyDescent="0.25">
      <c r="A151" s="9" t="s">
        <v>13</v>
      </c>
      <c r="B151" s="97">
        <v>0</v>
      </c>
      <c r="C151" s="97">
        <v>0</v>
      </c>
      <c r="D151" s="13"/>
      <c r="E151" s="97">
        <v>0</v>
      </c>
      <c r="F151" s="7">
        <f t="shared" ref="F151:F153" si="18">SUM(B151:E151)</f>
        <v>0</v>
      </c>
      <c r="G151" s="98">
        <v>0</v>
      </c>
      <c r="H151" s="98">
        <v>0</v>
      </c>
      <c r="I151" s="98">
        <v>0</v>
      </c>
      <c r="J151" s="98">
        <v>0</v>
      </c>
      <c r="K151" s="98">
        <v>0</v>
      </c>
      <c r="L151" s="98">
        <v>0</v>
      </c>
    </row>
    <row r="152" spans="1:12" x14ac:dyDescent="0.25">
      <c r="A152" s="9" t="s">
        <v>61</v>
      </c>
      <c r="B152" s="97">
        <v>0</v>
      </c>
      <c r="C152" s="97">
        <v>0</v>
      </c>
      <c r="D152" s="17"/>
      <c r="E152" s="97">
        <v>0</v>
      </c>
      <c r="F152" s="7">
        <f t="shared" si="18"/>
        <v>0</v>
      </c>
      <c r="G152" s="98">
        <v>0</v>
      </c>
      <c r="H152" s="98">
        <v>0</v>
      </c>
      <c r="I152" s="98">
        <v>0</v>
      </c>
      <c r="J152" s="98">
        <v>0</v>
      </c>
      <c r="K152" s="98">
        <v>0</v>
      </c>
      <c r="L152" s="98">
        <v>0</v>
      </c>
    </row>
    <row r="153" spans="1:12" x14ac:dyDescent="0.25">
      <c r="A153" s="9" t="s">
        <v>69</v>
      </c>
      <c r="B153" s="97">
        <v>0</v>
      </c>
      <c r="C153" s="97">
        <v>0</v>
      </c>
      <c r="D153" s="13"/>
      <c r="E153" s="97">
        <v>0</v>
      </c>
      <c r="F153" s="7">
        <f t="shared" si="18"/>
        <v>0</v>
      </c>
      <c r="G153" s="98">
        <v>0</v>
      </c>
      <c r="H153" s="98">
        <v>0</v>
      </c>
      <c r="I153" s="98">
        <v>0</v>
      </c>
      <c r="J153" s="98">
        <v>0</v>
      </c>
      <c r="K153" s="98">
        <v>0</v>
      </c>
      <c r="L153" s="98">
        <v>0</v>
      </c>
    </row>
    <row r="154" spans="1:12" x14ac:dyDescent="0.25">
      <c r="A154" s="9"/>
      <c r="B154" s="67" t="s">
        <v>2</v>
      </c>
      <c r="C154" s="67"/>
      <c r="D154" s="67"/>
      <c r="E154" s="68" t="s">
        <v>3</v>
      </c>
      <c r="F154" s="69" t="s">
        <v>4</v>
      </c>
      <c r="G154" s="64" t="s">
        <v>5</v>
      </c>
      <c r="H154" s="64" t="s">
        <v>6</v>
      </c>
      <c r="I154" s="64" t="s">
        <v>7</v>
      </c>
      <c r="J154" s="64" t="s">
        <v>8</v>
      </c>
      <c r="K154" s="64" t="s">
        <v>9</v>
      </c>
      <c r="L154" s="64" t="s">
        <v>10</v>
      </c>
    </row>
    <row r="155" spans="1:12" x14ac:dyDescent="0.25">
      <c r="A155" s="12" t="s">
        <v>70</v>
      </c>
      <c r="B155" s="3" t="s">
        <v>11</v>
      </c>
      <c r="C155" s="3" t="s">
        <v>12</v>
      </c>
      <c r="D155" s="4"/>
      <c r="E155" s="68"/>
      <c r="F155" s="69"/>
      <c r="G155" s="64"/>
      <c r="H155" s="64"/>
      <c r="I155" s="64"/>
      <c r="J155" s="64"/>
      <c r="K155" s="64"/>
      <c r="L155" s="64"/>
    </row>
    <row r="156" spans="1:12" x14ac:dyDescent="0.25">
      <c r="A156" s="9" t="s">
        <v>23</v>
      </c>
      <c r="B156" s="97">
        <v>0</v>
      </c>
      <c r="C156" s="97">
        <v>0</v>
      </c>
      <c r="D156" s="13"/>
      <c r="E156" s="97">
        <v>0</v>
      </c>
      <c r="F156" s="7">
        <f t="shared" ref="F156:F163" si="19">SUM(B156:E156)</f>
        <v>0</v>
      </c>
      <c r="G156" s="98">
        <v>0</v>
      </c>
      <c r="H156" s="98">
        <v>0</v>
      </c>
      <c r="I156" s="98">
        <v>0</v>
      </c>
      <c r="J156" s="98">
        <v>0</v>
      </c>
      <c r="K156" s="98">
        <v>0</v>
      </c>
      <c r="L156" s="98">
        <v>0</v>
      </c>
    </row>
    <row r="157" spans="1:12" x14ac:dyDescent="0.25">
      <c r="A157" s="9" t="s">
        <v>24</v>
      </c>
      <c r="B157" s="97">
        <v>0</v>
      </c>
      <c r="C157" s="97">
        <v>0</v>
      </c>
      <c r="D157" s="13"/>
      <c r="E157" s="97">
        <v>0</v>
      </c>
      <c r="F157" s="7">
        <f t="shared" si="19"/>
        <v>0</v>
      </c>
      <c r="G157" s="98">
        <v>0</v>
      </c>
      <c r="H157" s="98">
        <v>0</v>
      </c>
      <c r="I157" s="98">
        <v>0</v>
      </c>
      <c r="J157" s="98">
        <v>0</v>
      </c>
      <c r="K157" s="98">
        <v>0</v>
      </c>
      <c r="L157" s="98">
        <v>0</v>
      </c>
    </row>
    <row r="158" spans="1:12" x14ac:dyDescent="0.25">
      <c r="A158" s="9" t="s">
        <v>63</v>
      </c>
      <c r="B158" s="97">
        <v>0</v>
      </c>
      <c r="C158" s="97">
        <v>0</v>
      </c>
      <c r="D158" s="13"/>
      <c r="E158" s="97">
        <v>0</v>
      </c>
      <c r="F158" s="7">
        <f t="shared" si="19"/>
        <v>0</v>
      </c>
      <c r="G158" s="98">
        <v>0</v>
      </c>
      <c r="H158" s="98">
        <v>0</v>
      </c>
      <c r="I158" s="98">
        <v>0</v>
      </c>
      <c r="J158" s="98">
        <v>0</v>
      </c>
      <c r="K158" s="98">
        <v>0</v>
      </c>
      <c r="L158" s="98">
        <v>0</v>
      </c>
    </row>
    <row r="159" spans="1:12" x14ac:dyDescent="0.25">
      <c r="A159" s="14" t="s">
        <v>26</v>
      </c>
      <c r="B159" s="97">
        <v>0</v>
      </c>
      <c r="C159" s="97">
        <v>0</v>
      </c>
      <c r="D159" s="13"/>
      <c r="E159" s="97">
        <v>0</v>
      </c>
      <c r="F159" s="7">
        <f t="shared" si="19"/>
        <v>0</v>
      </c>
      <c r="G159" s="98">
        <v>0</v>
      </c>
      <c r="H159" s="98">
        <v>0</v>
      </c>
      <c r="I159" s="98">
        <v>0</v>
      </c>
      <c r="J159" s="98">
        <v>0</v>
      </c>
      <c r="K159" s="98">
        <v>0</v>
      </c>
      <c r="L159" s="98">
        <v>0</v>
      </c>
    </row>
    <row r="160" spans="1:12" x14ac:dyDescent="0.25">
      <c r="A160" s="14" t="s">
        <v>27</v>
      </c>
      <c r="B160" s="97">
        <v>0</v>
      </c>
      <c r="C160" s="97">
        <v>0</v>
      </c>
      <c r="D160" s="13"/>
      <c r="E160" s="97">
        <v>0</v>
      </c>
      <c r="F160" s="7">
        <f t="shared" si="19"/>
        <v>0</v>
      </c>
      <c r="G160" s="98">
        <v>0</v>
      </c>
      <c r="H160" s="98">
        <v>0</v>
      </c>
      <c r="I160" s="98">
        <v>0</v>
      </c>
      <c r="J160" s="98">
        <v>0</v>
      </c>
      <c r="K160" s="98">
        <v>0</v>
      </c>
      <c r="L160" s="98">
        <v>0</v>
      </c>
    </row>
    <row r="161" spans="1:12" x14ac:dyDescent="0.25">
      <c r="A161" s="14" t="s">
        <v>28</v>
      </c>
      <c r="B161" s="97">
        <v>0</v>
      </c>
      <c r="C161" s="97">
        <v>0</v>
      </c>
      <c r="D161" s="13"/>
      <c r="E161" s="97">
        <v>0</v>
      </c>
      <c r="F161" s="7">
        <f t="shared" si="19"/>
        <v>0</v>
      </c>
      <c r="G161" s="98">
        <v>0</v>
      </c>
      <c r="H161" s="98">
        <v>0</v>
      </c>
      <c r="I161" s="98">
        <v>0</v>
      </c>
      <c r="J161" s="98">
        <v>0</v>
      </c>
      <c r="K161" s="98">
        <v>0</v>
      </c>
      <c r="L161" s="98">
        <v>0</v>
      </c>
    </row>
    <row r="162" spans="1:12" x14ac:dyDescent="0.25">
      <c r="A162" s="14" t="s">
        <v>29</v>
      </c>
      <c r="B162" s="97">
        <v>0</v>
      </c>
      <c r="C162" s="97">
        <v>0</v>
      </c>
      <c r="D162" s="13"/>
      <c r="E162" s="97">
        <v>0</v>
      </c>
      <c r="F162" s="7">
        <f t="shared" si="19"/>
        <v>0</v>
      </c>
      <c r="G162" s="98">
        <v>0</v>
      </c>
      <c r="H162" s="98">
        <v>0</v>
      </c>
      <c r="I162" s="98">
        <v>0</v>
      </c>
      <c r="J162" s="98">
        <v>0</v>
      </c>
      <c r="K162" s="98">
        <v>0</v>
      </c>
      <c r="L162" s="98">
        <v>0</v>
      </c>
    </row>
    <row r="163" spans="1:12" x14ac:dyDescent="0.25">
      <c r="A163" s="14" t="s">
        <v>30</v>
      </c>
      <c r="B163" s="97">
        <v>0</v>
      </c>
      <c r="C163" s="97">
        <v>0</v>
      </c>
      <c r="D163" s="13"/>
      <c r="E163" s="97">
        <v>0</v>
      </c>
      <c r="F163" s="7">
        <f t="shared" si="19"/>
        <v>0</v>
      </c>
      <c r="G163" s="98">
        <v>0</v>
      </c>
      <c r="H163" s="98">
        <v>0</v>
      </c>
      <c r="I163" s="98">
        <v>0</v>
      </c>
      <c r="J163" s="98">
        <v>0</v>
      </c>
      <c r="K163" s="98">
        <v>0</v>
      </c>
      <c r="L163" s="98">
        <v>0</v>
      </c>
    </row>
    <row r="164" spans="1:12" x14ac:dyDescent="0.25">
      <c r="A164" s="62" t="s">
        <v>31</v>
      </c>
      <c r="B164" s="63"/>
      <c r="C164" s="63"/>
      <c r="D164" s="63"/>
      <c r="E164" s="63"/>
      <c r="F164" s="63"/>
      <c r="G164" s="63"/>
      <c r="H164" s="63"/>
      <c r="I164" s="63"/>
      <c r="J164" s="63"/>
      <c r="K164" s="63"/>
      <c r="L164" s="63"/>
    </row>
    <row r="165" spans="1:12" x14ac:dyDescent="0.25">
      <c r="A165" s="14" t="s">
        <v>32</v>
      </c>
      <c r="B165" s="97">
        <v>0</v>
      </c>
      <c r="C165" s="97">
        <v>0</v>
      </c>
      <c r="D165" s="13"/>
      <c r="E165" s="97">
        <v>0</v>
      </c>
      <c r="F165" s="7">
        <f>SUM(B165:E165)</f>
        <v>0</v>
      </c>
      <c r="G165" s="98">
        <v>0</v>
      </c>
      <c r="H165" s="98">
        <v>0</v>
      </c>
      <c r="I165" s="98">
        <v>0</v>
      </c>
      <c r="J165" s="98">
        <v>0</v>
      </c>
      <c r="K165" s="98">
        <v>0</v>
      </c>
      <c r="L165" s="98">
        <v>0</v>
      </c>
    </row>
    <row r="166" spans="1:12" x14ac:dyDescent="0.25">
      <c r="A166" s="14" t="s">
        <v>33</v>
      </c>
      <c r="B166" s="97">
        <v>0</v>
      </c>
      <c r="C166" s="97">
        <v>0</v>
      </c>
      <c r="D166" s="13"/>
      <c r="E166" s="97">
        <v>0</v>
      </c>
      <c r="F166" s="7">
        <f t="shared" ref="F166:F171" si="20">SUM(B166:E166)</f>
        <v>0</v>
      </c>
      <c r="G166" s="98">
        <v>0</v>
      </c>
      <c r="H166" s="98">
        <v>0</v>
      </c>
      <c r="I166" s="98">
        <v>0</v>
      </c>
      <c r="J166" s="98">
        <v>0</v>
      </c>
      <c r="K166" s="98">
        <v>0</v>
      </c>
      <c r="L166" s="98">
        <v>0</v>
      </c>
    </row>
    <row r="167" spans="1:12" x14ac:dyDescent="0.25">
      <c r="A167" s="14" t="s">
        <v>34</v>
      </c>
      <c r="B167" s="97">
        <v>0</v>
      </c>
      <c r="C167" s="97">
        <v>0</v>
      </c>
      <c r="D167" s="13"/>
      <c r="E167" s="97">
        <v>0</v>
      </c>
      <c r="F167" s="7">
        <f t="shared" si="20"/>
        <v>0</v>
      </c>
      <c r="G167" s="98">
        <v>0</v>
      </c>
      <c r="H167" s="98">
        <v>0</v>
      </c>
      <c r="I167" s="98">
        <v>0</v>
      </c>
      <c r="J167" s="98">
        <v>0</v>
      </c>
      <c r="K167" s="98">
        <v>0</v>
      </c>
      <c r="L167" s="98">
        <v>0</v>
      </c>
    </row>
    <row r="168" spans="1:12" x14ac:dyDescent="0.25">
      <c r="A168" s="14" t="s">
        <v>35</v>
      </c>
      <c r="B168" s="97">
        <v>0</v>
      </c>
      <c r="C168" s="97">
        <v>0</v>
      </c>
      <c r="D168" s="13"/>
      <c r="E168" s="97">
        <v>0</v>
      </c>
      <c r="F168" s="7">
        <f t="shared" si="20"/>
        <v>0</v>
      </c>
      <c r="G168" s="98">
        <v>0</v>
      </c>
      <c r="H168" s="98">
        <v>0</v>
      </c>
      <c r="I168" s="98">
        <v>0</v>
      </c>
      <c r="J168" s="98">
        <v>0</v>
      </c>
      <c r="K168" s="98">
        <v>0</v>
      </c>
      <c r="L168" s="98">
        <v>0</v>
      </c>
    </row>
    <row r="169" spans="1:12" x14ac:dyDescent="0.25">
      <c r="A169" s="14" t="s">
        <v>36</v>
      </c>
      <c r="B169" s="97">
        <v>0</v>
      </c>
      <c r="C169" s="97">
        <v>0</v>
      </c>
      <c r="D169" s="13"/>
      <c r="E169" s="97">
        <v>0</v>
      </c>
      <c r="F169" s="7">
        <f t="shared" si="20"/>
        <v>0</v>
      </c>
      <c r="G169" s="98">
        <v>0</v>
      </c>
      <c r="H169" s="98">
        <v>0</v>
      </c>
      <c r="I169" s="98">
        <v>0</v>
      </c>
      <c r="J169" s="98">
        <v>0</v>
      </c>
      <c r="K169" s="98">
        <v>0</v>
      </c>
      <c r="L169" s="98">
        <v>0</v>
      </c>
    </row>
    <row r="170" spans="1:12" x14ac:dyDescent="0.25">
      <c r="A170" s="14" t="s">
        <v>37</v>
      </c>
      <c r="B170" s="97">
        <v>0</v>
      </c>
      <c r="C170" s="97">
        <v>0</v>
      </c>
      <c r="D170" s="13"/>
      <c r="E170" s="97">
        <v>0</v>
      </c>
      <c r="F170" s="7">
        <f t="shared" si="20"/>
        <v>0</v>
      </c>
      <c r="G170" s="98">
        <v>0</v>
      </c>
      <c r="H170" s="98">
        <v>0</v>
      </c>
      <c r="I170" s="98">
        <v>0</v>
      </c>
      <c r="J170" s="98">
        <v>0</v>
      </c>
      <c r="K170" s="98">
        <v>0</v>
      </c>
      <c r="L170" s="98">
        <v>0</v>
      </c>
    </row>
    <row r="171" spans="1:12" x14ac:dyDescent="0.25">
      <c r="A171" s="14" t="s">
        <v>38</v>
      </c>
      <c r="B171" s="97">
        <v>0</v>
      </c>
      <c r="C171" s="97">
        <v>0</v>
      </c>
      <c r="D171" s="15"/>
      <c r="E171" s="97">
        <v>0</v>
      </c>
      <c r="F171" s="7">
        <f t="shared" si="20"/>
        <v>0</v>
      </c>
      <c r="G171" s="99">
        <v>0</v>
      </c>
      <c r="H171" s="99">
        <v>0</v>
      </c>
      <c r="I171" s="99">
        <v>0</v>
      </c>
      <c r="J171" s="99">
        <v>0</v>
      </c>
      <c r="K171" s="99">
        <v>0</v>
      </c>
      <c r="L171" s="99">
        <v>0</v>
      </c>
    </row>
    <row r="172" spans="1:12" x14ac:dyDescent="0.25">
      <c r="A172" s="9"/>
      <c r="B172" s="67" t="s">
        <v>2</v>
      </c>
      <c r="C172" s="67"/>
      <c r="D172" s="67"/>
      <c r="E172" s="71" t="s">
        <v>3</v>
      </c>
      <c r="F172" s="69" t="s">
        <v>4</v>
      </c>
      <c r="G172" s="64" t="s">
        <v>5</v>
      </c>
      <c r="H172" s="64" t="s">
        <v>6</v>
      </c>
      <c r="I172" s="64" t="s">
        <v>7</v>
      </c>
      <c r="J172" s="64" t="s">
        <v>8</v>
      </c>
      <c r="K172" s="64" t="s">
        <v>9</v>
      </c>
      <c r="L172" s="64" t="s">
        <v>10</v>
      </c>
    </row>
    <row r="173" spans="1:12" x14ac:dyDescent="0.25">
      <c r="A173" s="12" t="s">
        <v>71</v>
      </c>
      <c r="B173" s="3" t="s">
        <v>11</v>
      </c>
      <c r="C173" s="3" t="s">
        <v>12</v>
      </c>
      <c r="D173" s="4"/>
      <c r="E173" s="71"/>
      <c r="F173" s="69"/>
      <c r="G173" s="64"/>
      <c r="H173" s="64"/>
      <c r="I173" s="64"/>
      <c r="J173" s="64"/>
      <c r="K173" s="64"/>
      <c r="L173" s="64"/>
    </row>
    <row r="174" spans="1:12" x14ac:dyDescent="0.25">
      <c r="A174" s="9" t="s">
        <v>40</v>
      </c>
      <c r="B174" s="97">
        <v>0</v>
      </c>
      <c r="C174" s="97">
        <v>0</v>
      </c>
      <c r="D174" s="4"/>
      <c r="E174" s="97">
        <v>0</v>
      </c>
      <c r="F174" s="7">
        <f>SUM(B174:E174)</f>
        <v>0</v>
      </c>
      <c r="G174" s="98">
        <v>0</v>
      </c>
      <c r="H174" s="98">
        <v>0</v>
      </c>
      <c r="I174" s="98">
        <v>0</v>
      </c>
      <c r="J174" s="98">
        <v>0</v>
      </c>
      <c r="K174" s="98">
        <v>0</v>
      </c>
      <c r="L174" s="98">
        <v>0</v>
      </c>
    </row>
    <row r="175" spans="1:12" ht="30" x14ac:dyDescent="0.25">
      <c r="A175" s="19" t="s">
        <v>41</v>
      </c>
      <c r="B175" s="97">
        <v>0</v>
      </c>
      <c r="C175" s="97">
        <v>0</v>
      </c>
      <c r="D175" s="4"/>
      <c r="E175" s="97">
        <v>0</v>
      </c>
      <c r="F175" s="7">
        <f t="shared" ref="F175:F188" si="21">SUM(B175:E175)</f>
        <v>0</v>
      </c>
      <c r="G175" s="98">
        <v>0</v>
      </c>
      <c r="H175" s="98">
        <v>0</v>
      </c>
      <c r="I175" s="98">
        <v>0</v>
      </c>
      <c r="J175" s="98">
        <v>0</v>
      </c>
      <c r="K175" s="98">
        <v>0</v>
      </c>
      <c r="L175" s="98">
        <v>0</v>
      </c>
    </row>
    <row r="176" spans="1:12" x14ac:dyDescent="0.25">
      <c r="A176" s="9" t="s">
        <v>42</v>
      </c>
      <c r="B176" s="97">
        <v>0</v>
      </c>
      <c r="C176" s="97">
        <v>0</v>
      </c>
      <c r="D176" s="4"/>
      <c r="E176" s="97">
        <v>0</v>
      </c>
      <c r="F176" s="7">
        <f t="shared" si="21"/>
        <v>0</v>
      </c>
      <c r="G176" s="98">
        <v>0</v>
      </c>
      <c r="H176" s="98">
        <v>0</v>
      </c>
      <c r="I176" s="98">
        <v>0</v>
      </c>
      <c r="J176" s="98">
        <v>0</v>
      </c>
      <c r="K176" s="98">
        <v>0</v>
      </c>
      <c r="L176" s="98">
        <v>0</v>
      </c>
    </row>
    <row r="177" spans="1:12" x14ac:dyDescent="0.25">
      <c r="A177" s="9" t="s">
        <v>43</v>
      </c>
      <c r="B177" s="97">
        <v>0</v>
      </c>
      <c r="C177" s="97">
        <v>0</v>
      </c>
      <c r="D177" s="4"/>
      <c r="E177" s="97">
        <v>0</v>
      </c>
      <c r="F177" s="7">
        <f t="shared" si="21"/>
        <v>0</v>
      </c>
      <c r="G177" s="98">
        <v>0</v>
      </c>
      <c r="H177" s="98">
        <v>0</v>
      </c>
      <c r="I177" s="98">
        <v>0</v>
      </c>
      <c r="J177" s="98">
        <v>0</v>
      </c>
      <c r="K177" s="98">
        <v>0</v>
      </c>
      <c r="L177" s="98">
        <v>0</v>
      </c>
    </row>
    <row r="178" spans="1:12" x14ac:dyDescent="0.25">
      <c r="A178" s="9" t="s">
        <v>44</v>
      </c>
      <c r="B178" s="97">
        <v>0</v>
      </c>
      <c r="C178" s="97">
        <v>0</v>
      </c>
      <c r="D178" s="4"/>
      <c r="E178" s="97">
        <v>0</v>
      </c>
      <c r="F178" s="7">
        <f t="shared" si="21"/>
        <v>0</v>
      </c>
      <c r="G178" s="98">
        <v>0</v>
      </c>
      <c r="H178" s="98">
        <v>0</v>
      </c>
      <c r="I178" s="98">
        <v>0</v>
      </c>
      <c r="J178" s="98">
        <v>0</v>
      </c>
      <c r="K178" s="98">
        <v>0</v>
      </c>
      <c r="L178" s="98">
        <v>0</v>
      </c>
    </row>
    <row r="179" spans="1:12" ht="30" x14ac:dyDescent="0.25">
      <c r="A179" s="9" t="s">
        <v>45</v>
      </c>
      <c r="B179" s="97">
        <v>0</v>
      </c>
      <c r="C179" s="97">
        <v>0</v>
      </c>
      <c r="D179" s="4"/>
      <c r="E179" s="97">
        <v>0</v>
      </c>
      <c r="F179" s="7">
        <f t="shared" si="21"/>
        <v>0</v>
      </c>
      <c r="G179" s="98">
        <v>0</v>
      </c>
      <c r="H179" s="98">
        <v>0</v>
      </c>
      <c r="I179" s="98">
        <v>0</v>
      </c>
      <c r="J179" s="98">
        <v>0</v>
      </c>
      <c r="K179" s="98">
        <v>0</v>
      </c>
      <c r="L179" s="98">
        <v>0</v>
      </c>
    </row>
    <row r="180" spans="1:12" x14ac:dyDescent="0.25">
      <c r="A180" s="9" t="s">
        <v>46</v>
      </c>
      <c r="B180" s="97">
        <v>0</v>
      </c>
      <c r="C180" s="97">
        <v>0</v>
      </c>
      <c r="D180" s="4"/>
      <c r="E180" s="97">
        <v>0</v>
      </c>
      <c r="F180" s="7">
        <f t="shared" si="21"/>
        <v>0</v>
      </c>
      <c r="G180" s="98">
        <v>0</v>
      </c>
      <c r="H180" s="98">
        <v>0</v>
      </c>
      <c r="I180" s="98">
        <v>0</v>
      </c>
      <c r="J180" s="98">
        <v>0</v>
      </c>
      <c r="K180" s="98">
        <v>0</v>
      </c>
      <c r="L180" s="98">
        <v>0</v>
      </c>
    </row>
    <row r="181" spans="1:12" x14ac:dyDescent="0.25">
      <c r="A181" s="9" t="s">
        <v>47</v>
      </c>
      <c r="B181" s="97">
        <v>0</v>
      </c>
      <c r="C181" s="97">
        <v>0</v>
      </c>
      <c r="D181" s="4"/>
      <c r="E181" s="97">
        <v>0</v>
      </c>
      <c r="F181" s="7">
        <f t="shared" si="21"/>
        <v>0</v>
      </c>
      <c r="G181" s="98">
        <v>0</v>
      </c>
      <c r="H181" s="98">
        <v>0</v>
      </c>
      <c r="I181" s="98">
        <v>0</v>
      </c>
      <c r="J181" s="98">
        <v>0</v>
      </c>
      <c r="K181" s="98">
        <v>0</v>
      </c>
      <c r="L181" s="98">
        <v>0</v>
      </c>
    </row>
    <row r="182" spans="1:12" ht="30" x14ac:dyDescent="0.25">
      <c r="A182" s="9" t="s">
        <v>48</v>
      </c>
      <c r="B182" s="97">
        <v>0</v>
      </c>
      <c r="C182" s="97">
        <v>0</v>
      </c>
      <c r="D182" s="4"/>
      <c r="E182" s="97">
        <v>0</v>
      </c>
      <c r="F182" s="7">
        <f t="shared" si="21"/>
        <v>0</v>
      </c>
      <c r="G182" s="98">
        <v>0</v>
      </c>
      <c r="H182" s="98">
        <v>0</v>
      </c>
      <c r="I182" s="98">
        <v>0</v>
      </c>
      <c r="J182" s="98">
        <v>0</v>
      </c>
      <c r="K182" s="98">
        <v>0</v>
      </c>
      <c r="L182" s="98">
        <v>0</v>
      </c>
    </row>
    <row r="183" spans="1:12" x14ac:dyDescent="0.25">
      <c r="A183" s="9" t="s">
        <v>49</v>
      </c>
      <c r="B183" s="97">
        <v>0</v>
      </c>
      <c r="C183" s="97">
        <v>0</v>
      </c>
      <c r="D183" s="4"/>
      <c r="E183" s="97">
        <v>0</v>
      </c>
      <c r="F183" s="7">
        <f t="shared" si="21"/>
        <v>0</v>
      </c>
      <c r="G183" s="98">
        <v>0</v>
      </c>
      <c r="H183" s="98">
        <v>0</v>
      </c>
      <c r="I183" s="98">
        <v>0</v>
      </c>
      <c r="J183" s="98">
        <v>0</v>
      </c>
      <c r="K183" s="98">
        <v>0</v>
      </c>
      <c r="L183" s="98">
        <v>0</v>
      </c>
    </row>
    <row r="184" spans="1:12" ht="30" x14ac:dyDescent="0.25">
      <c r="A184" s="9" t="s">
        <v>50</v>
      </c>
      <c r="B184" s="97">
        <v>0</v>
      </c>
      <c r="C184" s="97">
        <v>0</v>
      </c>
      <c r="D184" s="4"/>
      <c r="E184" s="97">
        <v>0</v>
      </c>
      <c r="F184" s="7">
        <f t="shared" si="21"/>
        <v>0</v>
      </c>
      <c r="G184" s="98">
        <v>0</v>
      </c>
      <c r="H184" s="98">
        <v>0</v>
      </c>
      <c r="I184" s="98">
        <v>0</v>
      </c>
      <c r="J184" s="98">
        <v>0</v>
      </c>
      <c r="K184" s="98">
        <v>0</v>
      </c>
      <c r="L184" s="98">
        <v>0</v>
      </c>
    </row>
    <row r="185" spans="1:12" x14ac:dyDescent="0.25">
      <c r="A185" s="9" t="s">
        <v>51</v>
      </c>
      <c r="B185" s="97">
        <v>0</v>
      </c>
      <c r="C185" s="97">
        <v>0</v>
      </c>
      <c r="D185" s="17"/>
      <c r="E185" s="97">
        <v>0</v>
      </c>
      <c r="F185" s="7">
        <f t="shared" si="21"/>
        <v>0</v>
      </c>
      <c r="G185" s="98">
        <v>0</v>
      </c>
      <c r="H185" s="98">
        <v>0</v>
      </c>
      <c r="I185" s="98">
        <v>0</v>
      </c>
      <c r="J185" s="98">
        <v>0</v>
      </c>
      <c r="K185" s="98">
        <v>0</v>
      </c>
      <c r="L185" s="98">
        <v>0</v>
      </c>
    </row>
    <row r="186" spans="1:12" x14ac:dyDescent="0.25">
      <c r="A186" s="9" t="s">
        <v>52</v>
      </c>
      <c r="B186" s="97">
        <v>0</v>
      </c>
      <c r="C186" s="97">
        <v>0</v>
      </c>
      <c r="D186" s="17"/>
      <c r="E186" s="97">
        <v>0</v>
      </c>
      <c r="F186" s="7">
        <f t="shared" si="21"/>
        <v>0</v>
      </c>
      <c r="G186" s="98">
        <v>0</v>
      </c>
      <c r="H186" s="98">
        <v>0</v>
      </c>
      <c r="I186" s="98">
        <v>0</v>
      </c>
      <c r="J186" s="98">
        <v>0</v>
      </c>
      <c r="K186" s="98">
        <v>0</v>
      </c>
      <c r="L186" s="98">
        <v>0</v>
      </c>
    </row>
    <row r="187" spans="1:12" x14ac:dyDescent="0.25">
      <c r="A187" s="9" t="s">
        <v>53</v>
      </c>
      <c r="B187" s="97">
        <v>0</v>
      </c>
      <c r="C187" s="97">
        <v>0</v>
      </c>
      <c r="D187" s="13"/>
      <c r="E187" s="97">
        <v>0</v>
      </c>
      <c r="F187" s="7">
        <f t="shared" si="21"/>
        <v>0</v>
      </c>
      <c r="G187" s="98">
        <v>0</v>
      </c>
      <c r="H187" s="98">
        <v>0</v>
      </c>
      <c r="I187" s="98">
        <v>0</v>
      </c>
      <c r="J187" s="98">
        <v>0</v>
      </c>
      <c r="K187" s="98">
        <v>0</v>
      </c>
      <c r="L187" s="98">
        <v>0</v>
      </c>
    </row>
    <row r="188" spans="1:12" x14ac:dyDescent="0.25">
      <c r="A188" s="9" t="s">
        <v>54</v>
      </c>
      <c r="B188" s="97">
        <v>0</v>
      </c>
      <c r="C188" s="97">
        <v>0</v>
      </c>
      <c r="D188" s="13"/>
      <c r="E188" s="97">
        <v>0</v>
      </c>
      <c r="F188" s="7">
        <f t="shared" si="21"/>
        <v>0</v>
      </c>
      <c r="G188" s="98">
        <v>0</v>
      </c>
      <c r="H188" s="98">
        <v>0</v>
      </c>
      <c r="I188" s="98">
        <v>0</v>
      </c>
      <c r="J188" s="98">
        <v>0</v>
      </c>
      <c r="K188" s="98">
        <v>0</v>
      </c>
      <c r="L188" s="98">
        <v>0</v>
      </c>
    </row>
    <row r="189" spans="1:12" x14ac:dyDescent="0.25">
      <c r="A189" s="9"/>
      <c r="B189" s="67" t="s">
        <v>2</v>
      </c>
      <c r="C189" s="67"/>
      <c r="D189" s="67"/>
      <c r="E189" s="71" t="s">
        <v>3</v>
      </c>
      <c r="F189" s="69" t="s">
        <v>4</v>
      </c>
      <c r="G189" s="64" t="s">
        <v>5</v>
      </c>
      <c r="H189" s="64" t="s">
        <v>6</v>
      </c>
      <c r="I189" s="64" t="s">
        <v>7</v>
      </c>
      <c r="J189" s="64" t="s">
        <v>8</v>
      </c>
      <c r="K189" s="64" t="s">
        <v>9</v>
      </c>
      <c r="L189" s="64" t="s">
        <v>10</v>
      </c>
    </row>
    <row r="190" spans="1:12" x14ac:dyDescent="0.25">
      <c r="A190" s="12" t="s">
        <v>55</v>
      </c>
      <c r="B190" s="3" t="s">
        <v>11</v>
      </c>
      <c r="C190" s="3" t="s">
        <v>12</v>
      </c>
      <c r="D190" s="4"/>
      <c r="E190" s="71"/>
      <c r="F190" s="69"/>
      <c r="G190" s="64"/>
      <c r="H190" s="64"/>
      <c r="I190" s="64"/>
      <c r="J190" s="64"/>
      <c r="K190" s="64"/>
      <c r="L190" s="64"/>
    </row>
    <row r="191" spans="1:12" x14ac:dyDescent="0.25">
      <c r="A191" s="9" t="s">
        <v>56</v>
      </c>
      <c r="B191" s="97">
        <v>0</v>
      </c>
      <c r="C191" s="97">
        <v>0</v>
      </c>
      <c r="D191" s="13"/>
      <c r="E191" s="97">
        <v>0</v>
      </c>
      <c r="F191" s="7">
        <f t="shared" ref="F191:F192" si="22">SUM(B191:E191)</f>
        <v>0</v>
      </c>
      <c r="G191" s="98">
        <v>0</v>
      </c>
      <c r="H191" s="98">
        <v>0</v>
      </c>
      <c r="I191" s="98">
        <v>0</v>
      </c>
      <c r="J191" s="98">
        <v>0</v>
      </c>
      <c r="K191" s="98">
        <v>0</v>
      </c>
      <c r="L191" s="98">
        <v>0</v>
      </c>
    </row>
    <row r="192" spans="1:12" x14ac:dyDescent="0.25">
      <c r="A192" s="9" t="s">
        <v>58</v>
      </c>
      <c r="B192" s="97">
        <v>0</v>
      </c>
      <c r="C192" s="97">
        <v>0</v>
      </c>
      <c r="D192" s="13"/>
      <c r="E192" s="97">
        <v>0</v>
      </c>
      <c r="F192" s="7">
        <f t="shared" si="22"/>
        <v>0</v>
      </c>
      <c r="G192" s="98">
        <v>0</v>
      </c>
      <c r="H192" s="98">
        <v>0</v>
      </c>
      <c r="I192" s="98">
        <v>0</v>
      </c>
      <c r="J192" s="98">
        <v>0</v>
      </c>
      <c r="K192" s="98">
        <v>0</v>
      </c>
      <c r="L192" s="98">
        <v>0</v>
      </c>
    </row>
    <row r="193" spans="1:12" ht="15.75" x14ac:dyDescent="0.25">
      <c r="A193" s="72" t="s">
        <v>72</v>
      </c>
      <c r="B193" s="72"/>
      <c r="C193" s="72"/>
      <c r="D193" s="72"/>
      <c r="E193" s="72"/>
      <c r="F193" s="72"/>
      <c r="G193" s="72"/>
      <c r="H193" s="72"/>
      <c r="I193" s="72"/>
      <c r="J193" s="72"/>
      <c r="K193" s="72"/>
      <c r="L193" s="72"/>
    </row>
    <row r="194" spans="1:12" x14ac:dyDescent="0.25">
      <c r="A194" s="66"/>
      <c r="B194" s="67" t="s">
        <v>2</v>
      </c>
      <c r="C194" s="67"/>
      <c r="D194" s="67"/>
      <c r="E194" s="70" t="s">
        <v>3</v>
      </c>
      <c r="F194" s="69" t="s">
        <v>4</v>
      </c>
      <c r="G194" s="64" t="s">
        <v>5</v>
      </c>
      <c r="H194" s="64" t="s">
        <v>6</v>
      </c>
      <c r="I194" s="64" t="s">
        <v>7</v>
      </c>
      <c r="J194" s="64" t="s">
        <v>8</v>
      </c>
      <c r="K194" s="64" t="s">
        <v>9</v>
      </c>
      <c r="L194" s="64" t="s">
        <v>10</v>
      </c>
    </row>
    <row r="195" spans="1:12" x14ac:dyDescent="0.25">
      <c r="A195" s="66"/>
      <c r="B195" s="2" t="s">
        <v>11</v>
      </c>
      <c r="C195" s="2" t="s">
        <v>12</v>
      </c>
      <c r="D195" s="2" t="s">
        <v>60</v>
      </c>
      <c r="E195" s="70"/>
      <c r="F195" s="69"/>
      <c r="G195" s="64"/>
      <c r="H195" s="64"/>
      <c r="I195" s="64"/>
      <c r="J195" s="64"/>
      <c r="K195" s="64"/>
      <c r="L195" s="64"/>
    </row>
    <row r="196" spans="1:12" x14ac:dyDescent="0.25">
      <c r="A196" s="9" t="s">
        <v>13</v>
      </c>
      <c r="B196" s="6">
        <v>4</v>
      </c>
      <c r="C196" s="97">
        <v>0</v>
      </c>
      <c r="D196" s="97">
        <v>0</v>
      </c>
      <c r="E196" s="6">
        <v>1</v>
      </c>
      <c r="F196" s="7">
        <f t="shared" ref="F196:F198" si="23">SUM(B196:E196)</f>
        <v>5</v>
      </c>
      <c r="G196" s="8">
        <v>1</v>
      </c>
      <c r="H196" s="8">
        <v>4</v>
      </c>
      <c r="I196" s="98">
        <v>0</v>
      </c>
      <c r="J196" s="98">
        <v>0</v>
      </c>
      <c r="K196" s="98">
        <v>0</v>
      </c>
      <c r="L196" s="98">
        <v>0</v>
      </c>
    </row>
    <row r="197" spans="1:12" x14ac:dyDescent="0.25">
      <c r="A197" s="9" t="s">
        <v>61</v>
      </c>
      <c r="B197" s="6">
        <v>4</v>
      </c>
      <c r="C197" s="97">
        <v>0</v>
      </c>
      <c r="D197" s="100">
        <v>0</v>
      </c>
      <c r="E197" s="6">
        <v>1</v>
      </c>
      <c r="F197" s="7">
        <f t="shared" si="23"/>
        <v>5</v>
      </c>
      <c r="G197" s="8">
        <v>1</v>
      </c>
      <c r="H197" s="8">
        <v>4</v>
      </c>
      <c r="I197" s="98">
        <v>0</v>
      </c>
      <c r="J197" s="98">
        <v>0</v>
      </c>
      <c r="K197" s="98">
        <v>0</v>
      </c>
      <c r="L197" s="98">
        <v>0</v>
      </c>
    </row>
    <row r="198" spans="1:12" x14ac:dyDescent="0.25">
      <c r="A198" s="9" t="s">
        <v>69</v>
      </c>
      <c r="B198" s="6">
        <v>4</v>
      </c>
      <c r="C198" s="97">
        <v>0</v>
      </c>
      <c r="D198" s="97">
        <v>0</v>
      </c>
      <c r="E198" s="6">
        <v>1</v>
      </c>
      <c r="F198" s="7">
        <f t="shared" si="23"/>
        <v>5</v>
      </c>
      <c r="G198" s="8">
        <v>1</v>
      </c>
      <c r="H198" s="8">
        <v>4</v>
      </c>
      <c r="I198" s="98">
        <v>0</v>
      </c>
      <c r="J198" s="98">
        <v>0</v>
      </c>
      <c r="K198" s="98">
        <v>0</v>
      </c>
      <c r="L198" s="98">
        <v>0</v>
      </c>
    </row>
    <row r="199" spans="1:12" x14ac:dyDescent="0.25">
      <c r="A199" s="9"/>
      <c r="B199" s="67" t="s">
        <v>2</v>
      </c>
      <c r="C199" s="67"/>
      <c r="D199" s="67"/>
      <c r="E199" s="71" t="s">
        <v>3</v>
      </c>
      <c r="F199" s="69" t="s">
        <v>4</v>
      </c>
      <c r="G199" s="64" t="s">
        <v>5</v>
      </c>
      <c r="H199" s="64" t="s">
        <v>6</v>
      </c>
      <c r="I199" s="64" t="s">
        <v>7</v>
      </c>
      <c r="J199" s="64" t="s">
        <v>8</v>
      </c>
      <c r="K199" s="64" t="s">
        <v>9</v>
      </c>
      <c r="L199" s="64" t="s">
        <v>10</v>
      </c>
    </row>
    <row r="200" spans="1:12" x14ac:dyDescent="0.25">
      <c r="A200" s="12" t="s">
        <v>73</v>
      </c>
      <c r="B200" s="3" t="s">
        <v>11</v>
      </c>
      <c r="C200" s="3" t="s">
        <v>12</v>
      </c>
      <c r="D200" s="2" t="s">
        <v>60</v>
      </c>
      <c r="E200" s="71"/>
      <c r="F200" s="69"/>
      <c r="G200" s="64"/>
      <c r="H200" s="64"/>
      <c r="I200" s="64"/>
      <c r="J200" s="64"/>
      <c r="K200" s="64"/>
      <c r="L200" s="64"/>
    </row>
    <row r="201" spans="1:12" x14ac:dyDescent="0.25">
      <c r="A201" s="9" t="s">
        <v>23</v>
      </c>
      <c r="B201" s="6">
        <v>0</v>
      </c>
      <c r="C201" s="97">
        <v>0</v>
      </c>
      <c r="D201" s="97">
        <v>0</v>
      </c>
      <c r="E201" s="6">
        <v>0</v>
      </c>
      <c r="F201" s="7">
        <f t="shared" ref="F201:F208" si="24">SUM(B201:E201)</f>
        <v>0</v>
      </c>
      <c r="G201" s="8">
        <v>0</v>
      </c>
      <c r="H201" s="8">
        <v>0</v>
      </c>
      <c r="I201" s="98">
        <v>0</v>
      </c>
      <c r="J201" s="98">
        <v>0</v>
      </c>
      <c r="K201" s="98">
        <v>0</v>
      </c>
      <c r="L201" s="98">
        <v>0</v>
      </c>
    </row>
    <row r="202" spans="1:12" x14ac:dyDescent="0.25">
      <c r="A202" s="9" t="s">
        <v>24</v>
      </c>
      <c r="B202" s="6">
        <v>4</v>
      </c>
      <c r="C202" s="97">
        <v>0</v>
      </c>
      <c r="D202" s="97">
        <v>0</v>
      </c>
      <c r="E202" s="6">
        <v>1</v>
      </c>
      <c r="F202" s="7">
        <f t="shared" si="24"/>
        <v>5</v>
      </c>
      <c r="G202" s="8">
        <v>1</v>
      </c>
      <c r="H202" s="8">
        <v>4</v>
      </c>
      <c r="I202" s="98">
        <v>0</v>
      </c>
      <c r="J202" s="98">
        <v>0</v>
      </c>
      <c r="K202" s="98">
        <v>0</v>
      </c>
      <c r="L202" s="98">
        <v>0</v>
      </c>
    </row>
    <row r="203" spans="1:12" x14ac:dyDescent="0.25">
      <c r="A203" s="9" t="s">
        <v>63</v>
      </c>
      <c r="B203" s="6">
        <v>0</v>
      </c>
      <c r="C203" s="97">
        <v>0</v>
      </c>
      <c r="D203" s="97">
        <v>0</v>
      </c>
      <c r="E203" s="6">
        <v>0</v>
      </c>
      <c r="F203" s="7">
        <f t="shared" si="24"/>
        <v>0</v>
      </c>
      <c r="G203" s="8">
        <v>0</v>
      </c>
      <c r="H203" s="8">
        <v>0</v>
      </c>
      <c r="I203" s="98">
        <v>0</v>
      </c>
      <c r="J203" s="98">
        <v>0</v>
      </c>
      <c r="K203" s="98">
        <v>0</v>
      </c>
      <c r="L203" s="98">
        <v>0</v>
      </c>
    </row>
    <row r="204" spans="1:12" x14ac:dyDescent="0.25">
      <c r="A204" s="14" t="s">
        <v>26</v>
      </c>
      <c r="B204" s="6">
        <v>0</v>
      </c>
      <c r="C204" s="97">
        <v>0</v>
      </c>
      <c r="D204" s="97">
        <v>0</v>
      </c>
      <c r="E204" s="6">
        <v>0</v>
      </c>
      <c r="F204" s="7">
        <f t="shared" si="24"/>
        <v>0</v>
      </c>
      <c r="G204" s="8">
        <v>0</v>
      </c>
      <c r="H204" s="8">
        <v>0</v>
      </c>
      <c r="I204" s="98">
        <v>0</v>
      </c>
      <c r="J204" s="98">
        <v>0</v>
      </c>
      <c r="K204" s="98">
        <v>0</v>
      </c>
      <c r="L204" s="98">
        <v>0</v>
      </c>
    </row>
    <row r="205" spans="1:12" x14ac:dyDescent="0.25">
      <c r="A205" s="14" t="s">
        <v>27</v>
      </c>
      <c r="B205" s="6">
        <v>0</v>
      </c>
      <c r="C205" s="97">
        <v>0</v>
      </c>
      <c r="D205" s="97">
        <v>0</v>
      </c>
      <c r="E205" s="6">
        <v>0</v>
      </c>
      <c r="F205" s="7">
        <f t="shared" si="24"/>
        <v>0</v>
      </c>
      <c r="G205" s="8">
        <v>0</v>
      </c>
      <c r="H205" s="8">
        <v>0</v>
      </c>
      <c r="I205" s="98">
        <v>0</v>
      </c>
      <c r="J205" s="98">
        <v>0</v>
      </c>
      <c r="K205" s="98">
        <v>0</v>
      </c>
      <c r="L205" s="98">
        <v>0</v>
      </c>
    </row>
    <row r="206" spans="1:12" x14ac:dyDescent="0.25">
      <c r="A206" s="14" t="s">
        <v>28</v>
      </c>
      <c r="B206" s="6">
        <v>0</v>
      </c>
      <c r="C206" s="97">
        <v>0</v>
      </c>
      <c r="D206" s="97">
        <v>0</v>
      </c>
      <c r="E206" s="6">
        <v>0</v>
      </c>
      <c r="F206" s="7">
        <f t="shared" si="24"/>
        <v>0</v>
      </c>
      <c r="G206" s="8">
        <v>0</v>
      </c>
      <c r="H206" s="8">
        <v>0</v>
      </c>
      <c r="I206" s="98">
        <v>0</v>
      </c>
      <c r="J206" s="98">
        <v>0</v>
      </c>
      <c r="K206" s="98">
        <v>0</v>
      </c>
      <c r="L206" s="98">
        <v>0</v>
      </c>
    </row>
    <row r="207" spans="1:12" x14ac:dyDescent="0.25">
      <c r="A207" s="14" t="s">
        <v>29</v>
      </c>
      <c r="B207" s="6">
        <v>0</v>
      </c>
      <c r="C207" s="97">
        <v>0</v>
      </c>
      <c r="D207" s="97">
        <v>0</v>
      </c>
      <c r="E207" s="6">
        <v>0</v>
      </c>
      <c r="F207" s="7">
        <f t="shared" si="24"/>
        <v>0</v>
      </c>
      <c r="G207" s="8">
        <v>0</v>
      </c>
      <c r="H207" s="8">
        <v>0</v>
      </c>
      <c r="I207" s="98">
        <v>0</v>
      </c>
      <c r="J207" s="98">
        <v>0</v>
      </c>
      <c r="K207" s="98">
        <v>0</v>
      </c>
      <c r="L207" s="98">
        <v>0</v>
      </c>
    </row>
    <row r="208" spans="1:12" x14ac:dyDescent="0.25">
      <c r="A208" s="14" t="s">
        <v>30</v>
      </c>
      <c r="B208" s="6">
        <v>0</v>
      </c>
      <c r="C208" s="97">
        <v>0</v>
      </c>
      <c r="D208" s="97">
        <v>0</v>
      </c>
      <c r="E208" s="6">
        <v>0</v>
      </c>
      <c r="F208" s="7">
        <f t="shared" si="24"/>
        <v>0</v>
      </c>
      <c r="G208" s="8">
        <v>0</v>
      </c>
      <c r="H208" s="8">
        <v>0</v>
      </c>
      <c r="I208" s="98">
        <v>0</v>
      </c>
      <c r="J208" s="98">
        <v>0</v>
      </c>
      <c r="K208" s="98">
        <v>0</v>
      </c>
      <c r="L208" s="98">
        <v>0</v>
      </c>
    </row>
    <row r="209" spans="1:12" x14ac:dyDescent="0.25">
      <c r="A209" s="62" t="s">
        <v>31</v>
      </c>
      <c r="B209" s="63"/>
      <c r="C209" s="63"/>
      <c r="D209" s="63"/>
      <c r="E209" s="63"/>
      <c r="F209" s="63"/>
      <c r="G209" s="63"/>
      <c r="H209" s="63"/>
      <c r="I209" s="63"/>
      <c r="J209" s="63"/>
      <c r="K209" s="63"/>
      <c r="L209" s="63"/>
    </row>
    <row r="210" spans="1:12" x14ac:dyDescent="0.25">
      <c r="A210" s="14" t="s">
        <v>32</v>
      </c>
      <c r="B210" s="6">
        <v>0</v>
      </c>
      <c r="C210" s="97">
        <v>0</v>
      </c>
      <c r="D210" s="97">
        <v>0</v>
      </c>
      <c r="E210" s="6">
        <v>0</v>
      </c>
      <c r="F210" s="7">
        <f>SUM(B210:E210)</f>
        <v>0</v>
      </c>
      <c r="G210" s="8">
        <v>0</v>
      </c>
      <c r="H210" s="8">
        <v>0</v>
      </c>
      <c r="I210" s="98">
        <v>0</v>
      </c>
      <c r="J210" s="98">
        <v>0</v>
      </c>
      <c r="K210" s="98">
        <v>0</v>
      </c>
      <c r="L210" s="98">
        <v>0</v>
      </c>
    </row>
    <row r="211" spans="1:12" x14ac:dyDescent="0.25">
      <c r="A211" s="14" t="s">
        <v>33</v>
      </c>
      <c r="B211" s="6">
        <v>0</v>
      </c>
      <c r="C211" s="97">
        <v>0</v>
      </c>
      <c r="D211" s="97">
        <v>0</v>
      </c>
      <c r="E211" s="6">
        <v>0</v>
      </c>
      <c r="F211" s="7">
        <f t="shared" ref="F211:F216" si="25">SUM(B211:E211)</f>
        <v>0</v>
      </c>
      <c r="G211" s="8">
        <v>0</v>
      </c>
      <c r="H211" s="8">
        <v>0</v>
      </c>
      <c r="I211" s="98">
        <v>0</v>
      </c>
      <c r="J211" s="98">
        <v>0</v>
      </c>
      <c r="K211" s="98">
        <v>0</v>
      </c>
      <c r="L211" s="98">
        <v>0</v>
      </c>
    </row>
    <row r="212" spans="1:12" x14ac:dyDescent="0.25">
      <c r="A212" s="14" t="s">
        <v>34</v>
      </c>
      <c r="B212" s="6">
        <v>0</v>
      </c>
      <c r="C212" s="97">
        <v>0</v>
      </c>
      <c r="D212" s="97">
        <v>0</v>
      </c>
      <c r="E212" s="6">
        <v>0</v>
      </c>
      <c r="F212" s="7">
        <f t="shared" si="25"/>
        <v>0</v>
      </c>
      <c r="G212" s="8">
        <v>0</v>
      </c>
      <c r="H212" s="8">
        <v>0</v>
      </c>
      <c r="I212" s="98">
        <v>0</v>
      </c>
      <c r="J212" s="98">
        <v>0</v>
      </c>
      <c r="K212" s="98">
        <v>0</v>
      </c>
      <c r="L212" s="98">
        <v>0</v>
      </c>
    </row>
    <row r="213" spans="1:12" x14ac:dyDescent="0.25">
      <c r="A213" s="14" t="s">
        <v>35</v>
      </c>
      <c r="B213" s="6">
        <v>0</v>
      </c>
      <c r="C213" s="97">
        <v>0</v>
      </c>
      <c r="D213" s="97">
        <v>0</v>
      </c>
      <c r="E213" s="6">
        <v>0</v>
      </c>
      <c r="F213" s="7">
        <f t="shared" si="25"/>
        <v>0</v>
      </c>
      <c r="G213" s="8">
        <v>0</v>
      </c>
      <c r="H213" s="8">
        <v>0</v>
      </c>
      <c r="I213" s="98">
        <v>0</v>
      </c>
      <c r="J213" s="98">
        <v>0</v>
      </c>
      <c r="K213" s="98">
        <v>0</v>
      </c>
      <c r="L213" s="98">
        <v>0</v>
      </c>
    </row>
    <row r="214" spans="1:12" x14ac:dyDescent="0.25">
      <c r="A214" s="14" t="s">
        <v>36</v>
      </c>
      <c r="B214" s="6">
        <v>0</v>
      </c>
      <c r="C214" s="97">
        <v>0</v>
      </c>
      <c r="D214" s="97">
        <v>0</v>
      </c>
      <c r="E214" s="6">
        <v>0</v>
      </c>
      <c r="F214" s="7">
        <f t="shared" si="25"/>
        <v>0</v>
      </c>
      <c r="G214" s="8">
        <v>0</v>
      </c>
      <c r="H214" s="8">
        <v>0</v>
      </c>
      <c r="I214" s="98">
        <v>0</v>
      </c>
      <c r="J214" s="98">
        <v>0</v>
      </c>
      <c r="K214" s="98">
        <v>0</v>
      </c>
      <c r="L214" s="98">
        <v>0</v>
      </c>
    </row>
    <row r="215" spans="1:12" x14ac:dyDescent="0.25">
      <c r="A215" s="14" t="s">
        <v>37</v>
      </c>
      <c r="B215" s="6">
        <v>0</v>
      </c>
      <c r="C215" s="97">
        <v>0</v>
      </c>
      <c r="D215" s="97">
        <v>0</v>
      </c>
      <c r="E215" s="6">
        <v>0</v>
      </c>
      <c r="F215" s="7">
        <f t="shared" si="25"/>
        <v>0</v>
      </c>
      <c r="G215" s="8">
        <v>0</v>
      </c>
      <c r="H215" s="8">
        <v>0</v>
      </c>
      <c r="I215" s="98">
        <v>0</v>
      </c>
      <c r="J215" s="98">
        <v>0</v>
      </c>
      <c r="K215" s="98">
        <v>0</v>
      </c>
      <c r="L215" s="98">
        <v>0</v>
      </c>
    </row>
    <row r="216" spans="1:12" x14ac:dyDescent="0.25">
      <c r="A216" s="14" t="s">
        <v>38</v>
      </c>
      <c r="B216" s="6">
        <v>0</v>
      </c>
      <c r="C216" s="97">
        <v>0</v>
      </c>
      <c r="D216" s="97">
        <v>0</v>
      </c>
      <c r="E216" s="6">
        <v>0</v>
      </c>
      <c r="F216" s="7">
        <f t="shared" si="25"/>
        <v>0</v>
      </c>
      <c r="G216" s="16">
        <v>0</v>
      </c>
      <c r="H216" s="16">
        <v>0</v>
      </c>
      <c r="I216" s="99">
        <v>0</v>
      </c>
      <c r="J216" s="99">
        <v>0</v>
      </c>
      <c r="K216" s="99">
        <v>0</v>
      </c>
      <c r="L216" s="98">
        <v>0</v>
      </c>
    </row>
    <row r="217" spans="1:12" x14ac:dyDescent="0.25">
      <c r="A217" s="9"/>
      <c r="B217" s="67" t="s">
        <v>2</v>
      </c>
      <c r="C217" s="67"/>
      <c r="D217" s="67"/>
      <c r="E217" s="71" t="s">
        <v>3</v>
      </c>
      <c r="F217" s="69" t="s">
        <v>4</v>
      </c>
      <c r="G217" s="64" t="s">
        <v>5</v>
      </c>
      <c r="H217" s="64" t="s">
        <v>6</v>
      </c>
      <c r="I217" s="64" t="s">
        <v>7</v>
      </c>
      <c r="J217" s="64" t="s">
        <v>8</v>
      </c>
      <c r="K217" s="64" t="s">
        <v>9</v>
      </c>
      <c r="L217" s="64" t="s">
        <v>10</v>
      </c>
    </row>
    <row r="218" spans="1:12" x14ac:dyDescent="0.25">
      <c r="A218" s="12" t="s">
        <v>71</v>
      </c>
      <c r="B218" s="3" t="s">
        <v>11</v>
      </c>
      <c r="C218" s="3" t="s">
        <v>12</v>
      </c>
      <c r="D218" s="2" t="s">
        <v>60</v>
      </c>
      <c r="E218" s="71"/>
      <c r="F218" s="69"/>
      <c r="G218" s="64"/>
      <c r="H218" s="64"/>
      <c r="I218" s="64"/>
      <c r="J218" s="64"/>
      <c r="K218" s="64"/>
      <c r="L218" s="64"/>
    </row>
    <row r="219" spans="1:12" x14ac:dyDescent="0.25">
      <c r="A219" s="9" t="s">
        <v>40</v>
      </c>
      <c r="B219" s="6">
        <v>0</v>
      </c>
      <c r="C219" s="97">
        <v>0</v>
      </c>
      <c r="D219" s="97">
        <v>0</v>
      </c>
      <c r="E219" s="6">
        <v>0</v>
      </c>
      <c r="F219" s="7">
        <f>SUM(B219:E219)</f>
        <v>0</v>
      </c>
      <c r="G219" s="8">
        <v>0</v>
      </c>
      <c r="H219" s="21">
        <v>0</v>
      </c>
      <c r="I219" s="101">
        <v>0</v>
      </c>
      <c r="J219" s="101">
        <v>0</v>
      </c>
      <c r="K219" s="101">
        <v>0</v>
      </c>
      <c r="L219" s="101">
        <v>0</v>
      </c>
    </row>
    <row r="220" spans="1:12" ht="30" x14ac:dyDescent="0.25">
      <c r="A220" s="19" t="s">
        <v>41</v>
      </c>
      <c r="B220" s="6">
        <v>0</v>
      </c>
      <c r="C220" s="97">
        <v>0</v>
      </c>
      <c r="D220" s="97">
        <v>0</v>
      </c>
      <c r="E220" s="6">
        <v>0</v>
      </c>
      <c r="F220" s="7">
        <f t="shared" ref="F220:F233" si="26">SUM(B220:E220)</f>
        <v>0</v>
      </c>
      <c r="G220" s="8">
        <v>0</v>
      </c>
      <c r="H220" s="21">
        <v>0</v>
      </c>
      <c r="I220" s="101">
        <v>0</v>
      </c>
      <c r="J220" s="101">
        <v>0</v>
      </c>
      <c r="K220" s="101">
        <v>0</v>
      </c>
      <c r="L220" s="101">
        <v>0</v>
      </c>
    </row>
    <row r="221" spans="1:12" x14ac:dyDescent="0.25">
      <c r="A221" s="9" t="s">
        <v>42</v>
      </c>
      <c r="B221" s="6">
        <v>0</v>
      </c>
      <c r="C221" s="97">
        <v>0</v>
      </c>
      <c r="D221" s="97">
        <v>0</v>
      </c>
      <c r="E221" s="6">
        <v>0</v>
      </c>
      <c r="F221" s="7">
        <f t="shared" si="26"/>
        <v>0</v>
      </c>
      <c r="G221" s="8">
        <v>0</v>
      </c>
      <c r="H221" s="21">
        <v>0</v>
      </c>
      <c r="I221" s="101">
        <v>0</v>
      </c>
      <c r="J221" s="101">
        <v>0</v>
      </c>
      <c r="K221" s="101">
        <v>0</v>
      </c>
      <c r="L221" s="101">
        <v>0</v>
      </c>
    </row>
    <row r="222" spans="1:12" x14ac:dyDescent="0.25">
      <c r="A222" s="9" t="s">
        <v>43</v>
      </c>
      <c r="B222" s="6">
        <v>0</v>
      </c>
      <c r="C222" s="97">
        <v>0</v>
      </c>
      <c r="D222" s="97">
        <v>0</v>
      </c>
      <c r="E222" s="6">
        <v>0</v>
      </c>
      <c r="F222" s="7">
        <f t="shared" si="26"/>
        <v>0</v>
      </c>
      <c r="G222" s="8">
        <v>0</v>
      </c>
      <c r="H222" s="21">
        <v>0</v>
      </c>
      <c r="I222" s="101">
        <v>0</v>
      </c>
      <c r="J222" s="101">
        <v>0</v>
      </c>
      <c r="K222" s="101">
        <v>0</v>
      </c>
      <c r="L222" s="101">
        <v>0</v>
      </c>
    </row>
    <row r="223" spans="1:12" x14ac:dyDescent="0.25">
      <c r="A223" s="9" t="s">
        <v>44</v>
      </c>
      <c r="B223" s="6">
        <v>0</v>
      </c>
      <c r="C223" s="97">
        <v>0</v>
      </c>
      <c r="D223" s="97">
        <v>0</v>
      </c>
      <c r="E223" s="6">
        <v>0</v>
      </c>
      <c r="F223" s="7">
        <f t="shared" si="26"/>
        <v>0</v>
      </c>
      <c r="G223" s="8">
        <v>0</v>
      </c>
      <c r="H223" s="21">
        <v>0</v>
      </c>
      <c r="I223" s="101">
        <v>0</v>
      </c>
      <c r="J223" s="101">
        <v>0</v>
      </c>
      <c r="K223" s="101">
        <v>0</v>
      </c>
      <c r="L223" s="101">
        <v>0</v>
      </c>
    </row>
    <row r="224" spans="1:12" ht="30" x14ac:dyDescent="0.25">
      <c r="A224" s="9" t="s">
        <v>45</v>
      </c>
      <c r="B224" s="6">
        <v>0</v>
      </c>
      <c r="C224" s="97">
        <v>0</v>
      </c>
      <c r="D224" s="97">
        <v>0</v>
      </c>
      <c r="E224" s="6">
        <v>0</v>
      </c>
      <c r="F224" s="7">
        <f t="shared" si="26"/>
        <v>0</v>
      </c>
      <c r="G224" s="8">
        <v>0</v>
      </c>
      <c r="H224" s="21">
        <v>0</v>
      </c>
      <c r="I224" s="101">
        <v>0</v>
      </c>
      <c r="J224" s="101">
        <v>0</v>
      </c>
      <c r="K224" s="101">
        <v>0</v>
      </c>
      <c r="L224" s="101">
        <v>0</v>
      </c>
    </row>
    <row r="225" spans="1:12" x14ac:dyDescent="0.25">
      <c r="A225" s="9" t="s">
        <v>46</v>
      </c>
      <c r="B225" s="6">
        <v>0</v>
      </c>
      <c r="C225" s="97">
        <v>0</v>
      </c>
      <c r="D225" s="97">
        <v>0</v>
      </c>
      <c r="E225" s="6">
        <v>0</v>
      </c>
      <c r="F225" s="7">
        <f t="shared" si="26"/>
        <v>0</v>
      </c>
      <c r="G225" s="8">
        <v>0</v>
      </c>
      <c r="H225" s="21">
        <v>0</v>
      </c>
      <c r="I225" s="101">
        <v>0</v>
      </c>
      <c r="J225" s="101">
        <v>0</v>
      </c>
      <c r="K225" s="101">
        <v>0</v>
      </c>
      <c r="L225" s="101">
        <v>0</v>
      </c>
    </row>
    <row r="226" spans="1:12" x14ac:dyDescent="0.25">
      <c r="A226" s="9" t="s">
        <v>47</v>
      </c>
      <c r="B226" s="6">
        <v>0</v>
      </c>
      <c r="C226" s="97">
        <v>0</v>
      </c>
      <c r="D226" s="97">
        <v>0</v>
      </c>
      <c r="E226" s="6">
        <v>0</v>
      </c>
      <c r="F226" s="7">
        <f t="shared" si="26"/>
        <v>0</v>
      </c>
      <c r="G226" s="8">
        <v>0</v>
      </c>
      <c r="H226" s="21">
        <v>0</v>
      </c>
      <c r="I226" s="101">
        <v>0</v>
      </c>
      <c r="J226" s="101">
        <v>0</v>
      </c>
      <c r="K226" s="101">
        <v>0</v>
      </c>
      <c r="L226" s="101">
        <v>0</v>
      </c>
    </row>
    <row r="227" spans="1:12" ht="30" x14ac:dyDescent="0.25">
      <c r="A227" s="9" t="s">
        <v>48</v>
      </c>
      <c r="B227" s="6">
        <v>0</v>
      </c>
      <c r="C227" s="97">
        <v>0</v>
      </c>
      <c r="D227" s="97">
        <v>0</v>
      </c>
      <c r="E227" s="6">
        <v>0</v>
      </c>
      <c r="F227" s="7">
        <f t="shared" si="26"/>
        <v>0</v>
      </c>
      <c r="G227" s="8">
        <v>0</v>
      </c>
      <c r="H227" s="21">
        <v>0</v>
      </c>
      <c r="I227" s="101">
        <v>0</v>
      </c>
      <c r="J227" s="101">
        <v>0</v>
      </c>
      <c r="K227" s="101">
        <v>0</v>
      </c>
      <c r="L227" s="101">
        <v>0</v>
      </c>
    </row>
    <row r="228" spans="1:12" x14ac:dyDescent="0.25">
      <c r="A228" s="9" t="s">
        <v>49</v>
      </c>
      <c r="B228" s="6">
        <v>0</v>
      </c>
      <c r="C228" s="97">
        <v>0</v>
      </c>
      <c r="D228" s="97">
        <v>0</v>
      </c>
      <c r="E228" s="6">
        <v>0</v>
      </c>
      <c r="F228" s="7">
        <f t="shared" si="26"/>
        <v>0</v>
      </c>
      <c r="G228" s="8">
        <v>0</v>
      </c>
      <c r="H228" s="21">
        <v>0</v>
      </c>
      <c r="I228" s="101">
        <v>0</v>
      </c>
      <c r="J228" s="101">
        <v>0</v>
      </c>
      <c r="K228" s="101">
        <v>0</v>
      </c>
      <c r="L228" s="101">
        <v>0</v>
      </c>
    </row>
    <row r="229" spans="1:12" ht="30" x14ac:dyDescent="0.25">
      <c r="A229" s="9" t="s">
        <v>50</v>
      </c>
      <c r="B229" s="6">
        <v>0</v>
      </c>
      <c r="C229" s="97">
        <v>0</v>
      </c>
      <c r="D229" s="97">
        <v>0</v>
      </c>
      <c r="E229" s="6">
        <v>0</v>
      </c>
      <c r="F229" s="7">
        <f t="shared" si="26"/>
        <v>0</v>
      </c>
      <c r="G229" s="8">
        <v>0</v>
      </c>
      <c r="H229" s="8">
        <v>0</v>
      </c>
      <c r="I229" s="98">
        <v>0</v>
      </c>
      <c r="J229" s="98">
        <v>0</v>
      </c>
      <c r="K229" s="98">
        <v>0</v>
      </c>
      <c r="L229" s="98">
        <v>0</v>
      </c>
    </row>
    <row r="230" spans="1:12" x14ac:dyDescent="0.25">
      <c r="A230" s="9" t="s">
        <v>51</v>
      </c>
      <c r="B230" s="6">
        <v>4</v>
      </c>
      <c r="C230" s="97">
        <v>0</v>
      </c>
      <c r="D230" s="97">
        <v>0</v>
      </c>
      <c r="E230" s="6">
        <v>1</v>
      </c>
      <c r="F230" s="7">
        <f t="shared" si="26"/>
        <v>5</v>
      </c>
      <c r="G230" s="8">
        <v>1</v>
      </c>
      <c r="H230" s="8">
        <v>4</v>
      </c>
      <c r="I230" s="98">
        <v>0</v>
      </c>
      <c r="J230" s="98">
        <v>0</v>
      </c>
      <c r="K230" s="98">
        <v>0</v>
      </c>
      <c r="L230" s="98">
        <v>0</v>
      </c>
    </row>
    <row r="231" spans="1:12" x14ac:dyDescent="0.25">
      <c r="A231" s="9" t="s">
        <v>52</v>
      </c>
      <c r="B231" s="6">
        <v>0</v>
      </c>
      <c r="C231" s="97">
        <v>0</v>
      </c>
      <c r="D231" s="97">
        <v>0</v>
      </c>
      <c r="E231" s="6">
        <v>0</v>
      </c>
      <c r="F231" s="7">
        <f t="shared" si="26"/>
        <v>0</v>
      </c>
      <c r="G231" s="8">
        <v>0</v>
      </c>
      <c r="H231" s="8">
        <v>0</v>
      </c>
      <c r="I231" s="98">
        <v>0</v>
      </c>
      <c r="J231" s="98">
        <v>0</v>
      </c>
      <c r="K231" s="98">
        <v>0</v>
      </c>
      <c r="L231" s="98">
        <v>0</v>
      </c>
    </row>
    <row r="232" spans="1:12" x14ac:dyDescent="0.25">
      <c r="A232" s="9" t="s">
        <v>53</v>
      </c>
      <c r="B232" s="6">
        <v>0</v>
      </c>
      <c r="C232" s="97">
        <v>0</v>
      </c>
      <c r="D232" s="97">
        <v>0</v>
      </c>
      <c r="E232" s="6">
        <v>0</v>
      </c>
      <c r="F232" s="7">
        <f t="shared" si="26"/>
        <v>0</v>
      </c>
      <c r="G232" s="8">
        <v>0</v>
      </c>
      <c r="H232" s="8">
        <v>0</v>
      </c>
      <c r="I232" s="98">
        <v>0</v>
      </c>
      <c r="J232" s="98">
        <v>0</v>
      </c>
      <c r="K232" s="98">
        <v>0</v>
      </c>
      <c r="L232" s="98">
        <v>0</v>
      </c>
    </row>
    <row r="233" spans="1:12" x14ac:dyDescent="0.25">
      <c r="A233" s="9" t="s">
        <v>54</v>
      </c>
      <c r="B233" s="6">
        <v>0</v>
      </c>
      <c r="C233" s="97">
        <v>0</v>
      </c>
      <c r="D233" s="97">
        <v>0</v>
      </c>
      <c r="E233" s="6">
        <v>0</v>
      </c>
      <c r="F233" s="7">
        <f t="shared" si="26"/>
        <v>0</v>
      </c>
      <c r="G233" s="8">
        <v>0</v>
      </c>
      <c r="H233" s="8">
        <v>0</v>
      </c>
      <c r="I233" s="98">
        <v>0</v>
      </c>
      <c r="J233" s="98">
        <v>0</v>
      </c>
      <c r="K233" s="98">
        <v>0</v>
      </c>
      <c r="L233" s="98">
        <v>0</v>
      </c>
    </row>
    <row r="234" spans="1:12" x14ac:dyDescent="0.25">
      <c r="A234" s="9"/>
      <c r="B234" s="67" t="s">
        <v>2</v>
      </c>
      <c r="C234" s="67"/>
      <c r="D234" s="67"/>
      <c r="E234" s="71" t="s">
        <v>3</v>
      </c>
      <c r="F234" s="69" t="s">
        <v>4</v>
      </c>
      <c r="G234" s="64" t="s">
        <v>5</v>
      </c>
      <c r="H234" s="64" t="s">
        <v>6</v>
      </c>
      <c r="I234" s="64" t="s">
        <v>7</v>
      </c>
      <c r="J234" s="64" t="s">
        <v>8</v>
      </c>
      <c r="K234" s="64" t="s">
        <v>9</v>
      </c>
      <c r="L234" s="64" t="s">
        <v>10</v>
      </c>
    </row>
    <row r="235" spans="1:12" x14ac:dyDescent="0.25">
      <c r="A235" s="12" t="s">
        <v>55</v>
      </c>
      <c r="B235" s="3" t="s">
        <v>11</v>
      </c>
      <c r="C235" s="3" t="s">
        <v>12</v>
      </c>
      <c r="D235" s="2" t="s">
        <v>60</v>
      </c>
      <c r="E235" s="71"/>
      <c r="F235" s="69"/>
      <c r="G235" s="64"/>
      <c r="H235" s="64"/>
      <c r="I235" s="64"/>
      <c r="J235" s="64"/>
      <c r="K235" s="64"/>
      <c r="L235" s="64"/>
    </row>
    <row r="236" spans="1:12" x14ac:dyDescent="0.25">
      <c r="A236" s="9" t="s">
        <v>65</v>
      </c>
      <c r="B236" s="6">
        <v>0</v>
      </c>
      <c r="C236" s="97">
        <v>0</v>
      </c>
      <c r="D236" s="97">
        <v>0</v>
      </c>
      <c r="E236" s="6">
        <v>0</v>
      </c>
      <c r="F236" s="7">
        <f t="shared" ref="F236" si="27">SUM(B236:E236)</f>
        <v>0</v>
      </c>
      <c r="G236" s="8">
        <v>0</v>
      </c>
      <c r="H236" s="8">
        <v>0</v>
      </c>
      <c r="I236" s="98">
        <v>0</v>
      </c>
      <c r="J236" s="98">
        <v>0</v>
      </c>
      <c r="K236" s="98">
        <v>0</v>
      </c>
      <c r="L236" s="98">
        <v>0</v>
      </c>
    </row>
    <row r="237" spans="1:12" ht="15.75" x14ac:dyDescent="0.25">
      <c r="A237" s="72" t="s">
        <v>74</v>
      </c>
      <c r="B237" s="72"/>
      <c r="C237" s="72"/>
      <c r="D237" s="72"/>
      <c r="E237" s="72"/>
      <c r="F237" s="72"/>
      <c r="G237" s="72"/>
      <c r="H237" s="72"/>
      <c r="I237" s="72"/>
      <c r="J237" s="72"/>
      <c r="K237" s="72"/>
      <c r="L237" s="72"/>
    </row>
    <row r="238" spans="1:12" x14ac:dyDescent="0.25">
      <c r="A238" s="66"/>
      <c r="B238" s="67" t="s">
        <v>2</v>
      </c>
      <c r="C238" s="67"/>
      <c r="D238" s="67"/>
      <c r="E238" s="70" t="s">
        <v>3</v>
      </c>
      <c r="F238" s="69" t="s">
        <v>4</v>
      </c>
      <c r="G238" s="64" t="s">
        <v>5</v>
      </c>
      <c r="H238" s="64" t="s">
        <v>6</v>
      </c>
      <c r="I238" s="64" t="s">
        <v>7</v>
      </c>
      <c r="J238" s="64" t="s">
        <v>8</v>
      </c>
      <c r="K238" s="64" t="s">
        <v>9</v>
      </c>
      <c r="L238" s="64" t="s">
        <v>10</v>
      </c>
    </row>
    <row r="239" spans="1:12" x14ac:dyDescent="0.25">
      <c r="A239" s="66"/>
      <c r="B239" s="2" t="s">
        <v>11</v>
      </c>
      <c r="C239" s="2" t="s">
        <v>12</v>
      </c>
      <c r="D239" s="2" t="s">
        <v>60</v>
      </c>
      <c r="E239" s="70"/>
      <c r="F239" s="69"/>
      <c r="G239" s="64"/>
      <c r="H239" s="64"/>
      <c r="I239" s="64"/>
      <c r="J239" s="64"/>
      <c r="K239" s="64"/>
      <c r="L239" s="64"/>
    </row>
    <row r="240" spans="1:12" x14ac:dyDescent="0.25">
      <c r="A240" s="19" t="s">
        <v>102</v>
      </c>
      <c r="B240" s="6">
        <v>5</v>
      </c>
      <c r="C240" s="97">
        <v>0</v>
      </c>
      <c r="D240" s="97">
        <v>0</v>
      </c>
      <c r="E240" s="6">
        <v>2</v>
      </c>
      <c r="F240" s="7">
        <f t="shared" ref="F240:F244" si="28">SUM(B240:E240)</f>
        <v>7</v>
      </c>
      <c r="G240" s="8">
        <v>5</v>
      </c>
      <c r="H240" s="8">
        <v>1</v>
      </c>
      <c r="I240" s="98">
        <v>0</v>
      </c>
      <c r="J240" s="98">
        <v>0</v>
      </c>
      <c r="K240" s="98">
        <v>0</v>
      </c>
      <c r="L240" s="8">
        <v>1</v>
      </c>
    </row>
    <row r="241" spans="1:12" x14ac:dyDescent="0.25">
      <c r="A241" s="9" t="s">
        <v>75</v>
      </c>
      <c r="B241" s="10">
        <f>SUM(B242:B244)</f>
        <v>5</v>
      </c>
      <c r="C241" s="10">
        <f t="shared" ref="C241:E241" si="29">SUM(C242:C244)</f>
        <v>0</v>
      </c>
      <c r="D241" s="10">
        <f t="shared" si="29"/>
        <v>0</v>
      </c>
      <c r="E241" s="10">
        <f t="shared" si="29"/>
        <v>2</v>
      </c>
      <c r="F241" s="7">
        <f t="shared" si="28"/>
        <v>7</v>
      </c>
      <c r="G241" s="10">
        <f>SUM(G242:G244)</f>
        <v>5</v>
      </c>
      <c r="H241" s="10">
        <f t="shared" ref="H241:L241" si="30">SUM(H242:H244)</f>
        <v>1</v>
      </c>
      <c r="I241" s="10">
        <f t="shared" si="30"/>
        <v>0</v>
      </c>
      <c r="J241" s="10">
        <f t="shared" si="30"/>
        <v>0</v>
      </c>
      <c r="K241" s="10">
        <f t="shared" si="30"/>
        <v>0</v>
      </c>
      <c r="L241" s="10">
        <f t="shared" si="30"/>
        <v>1</v>
      </c>
    </row>
    <row r="242" spans="1:12" x14ac:dyDescent="0.25">
      <c r="A242" s="22" t="s">
        <v>103</v>
      </c>
      <c r="B242" s="6">
        <v>0</v>
      </c>
      <c r="C242" s="97">
        <v>0</v>
      </c>
      <c r="D242" s="97">
        <v>0</v>
      </c>
      <c r="E242" s="6">
        <v>0</v>
      </c>
      <c r="F242" s="7">
        <f t="shared" si="28"/>
        <v>0</v>
      </c>
      <c r="G242" s="8">
        <v>0</v>
      </c>
      <c r="H242" s="8">
        <v>0</v>
      </c>
      <c r="I242" s="98">
        <v>0</v>
      </c>
      <c r="J242" s="98">
        <v>0</v>
      </c>
      <c r="K242" s="98">
        <v>0</v>
      </c>
      <c r="L242" s="8">
        <v>0</v>
      </c>
    </row>
    <row r="243" spans="1:12" x14ac:dyDescent="0.25">
      <c r="A243" s="22" t="s">
        <v>104</v>
      </c>
      <c r="B243" s="6">
        <v>5</v>
      </c>
      <c r="C243" s="97">
        <v>0</v>
      </c>
      <c r="D243" s="97">
        <v>0</v>
      </c>
      <c r="E243" s="6">
        <v>2</v>
      </c>
      <c r="F243" s="7">
        <f t="shared" si="28"/>
        <v>7</v>
      </c>
      <c r="G243" s="8">
        <v>5</v>
      </c>
      <c r="H243" s="8">
        <v>1</v>
      </c>
      <c r="I243" s="98">
        <v>0</v>
      </c>
      <c r="J243" s="98">
        <v>0</v>
      </c>
      <c r="K243" s="98">
        <v>0</v>
      </c>
      <c r="L243" s="8">
        <v>1</v>
      </c>
    </row>
    <row r="244" spans="1:12" x14ac:dyDescent="0.25">
      <c r="A244" s="22" t="s">
        <v>204</v>
      </c>
      <c r="B244" s="6">
        <f>-B2441</f>
        <v>0</v>
      </c>
      <c r="C244" s="97">
        <v>0</v>
      </c>
      <c r="D244" s="97">
        <v>0</v>
      </c>
      <c r="E244" s="6">
        <v>0</v>
      </c>
      <c r="F244" s="7">
        <f t="shared" si="28"/>
        <v>0</v>
      </c>
      <c r="G244" s="8">
        <v>0</v>
      </c>
      <c r="H244" s="8">
        <v>0</v>
      </c>
      <c r="I244" s="98">
        <v>0</v>
      </c>
      <c r="J244" s="98">
        <v>0</v>
      </c>
      <c r="K244" s="98">
        <v>0</v>
      </c>
      <c r="L244" s="8">
        <v>0</v>
      </c>
    </row>
    <row r="245" spans="1:12" x14ac:dyDescent="0.25">
      <c r="A245" s="9"/>
      <c r="B245" s="67" t="s">
        <v>2</v>
      </c>
      <c r="C245" s="67"/>
      <c r="D245" s="67"/>
      <c r="E245" s="71" t="s">
        <v>3</v>
      </c>
      <c r="F245" s="69" t="s">
        <v>4</v>
      </c>
      <c r="G245" s="64" t="s">
        <v>5</v>
      </c>
      <c r="H245" s="64" t="s">
        <v>6</v>
      </c>
      <c r="I245" s="64" t="s">
        <v>7</v>
      </c>
      <c r="J245" s="64" t="s">
        <v>8</v>
      </c>
      <c r="K245" s="64" t="s">
        <v>9</v>
      </c>
      <c r="L245" s="64" t="s">
        <v>10</v>
      </c>
    </row>
    <row r="246" spans="1:12" x14ac:dyDescent="0.25">
      <c r="A246" s="12" t="s">
        <v>76</v>
      </c>
      <c r="B246" s="3" t="s">
        <v>11</v>
      </c>
      <c r="C246" s="3" t="s">
        <v>12</v>
      </c>
      <c r="D246" s="2" t="s">
        <v>60</v>
      </c>
      <c r="E246" s="71"/>
      <c r="F246" s="69"/>
      <c r="G246" s="64"/>
      <c r="H246" s="64"/>
      <c r="I246" s="64"/>
      <c r="J246" s="64"/>
      <c r="K246" s="64"/>
      <c r="L246" s="64"/>
    </row>
    <row r="247" spans="1:12" x14ac:dyDescent="0.25">
      <c r="A247" s="9" t="s">
        <v>23</v>
      </c>
      <c r="B247" s="6">
        <v>3</v>
      </c>
      <c r="C247" s="97">
        <v>0</v>
      </c>
      <c r="D247" s="97">
        <v>0</v>
      </c>
      <c r="E247" s="6">
        <v>0</v>
      </c>
      <c r="F247" s="7">
        <f t="shared" ref="F247:F254" si="31">SUM(B247:E247)</f>
        <v>3</v>
      </c>
      <c r="G247" s="8">
        <v>2</v>
      </c>
      <c r="H247" s="8">
        <v>1</v>
      </c>
      <c r="I247" s="98">
        <v>0</v>
      </c>
      <c r="J247" s="98">
        <v>0</v>
      </c>
      <c r="K247" s="98">
        <v>0</v>
      </c>
      <c r="L247" s="8">
        <v>0</v>
      </c>
    </row>
    <row r="248" spans="1:12" x14ac:dyDescent="0.25">
      <c r="A248" s="9" t="s">
        <v>24</v>
      </c>
      <c r="B248" s="6">
        <v>2</v>
      </c>
      <c r="C248" s="97">
        <v>0</v>
      </c>
      <c r="D248" s="97">
        <v>0</v>
      </c>
      <c r="E248" s="6">
        <v>2</v>
      </c>
      <c r="F248" s="7">
        <f t="shared" si="31"/>
        <v>4</v>
      </c>
      <c r="G248" s="8">
        <v>3</v>
      </c>
      <c r="H248" s="8">
        <v>0</v>
      </c>
      <c r="I248" s="98">
        <v>0</v>
      </c>
      <c r="J248" s="98">
        <v>0</v>
      </c>
      <c r="K248" s="98">
        <v>0</v>
      </c>
      <c r="L248" s="8">
        <v>1</v>
      </c>
    </row>
    <row r="249" spans="1:12" x14ac:dyDescent="0.25">
      <c r="A249" s="9" t="s">
        <v>63</v>
      </c>
      <c r="B249" s="6">
        <v>0</v>
      </c>
      <c r="C249" s="97">
        <v>0</v>
      </c>
      <c r="D249" s="97">
        <v>0</v>
      </c>
      <c r="E249" s="6">
        <v>0</v>
      </c>
      <c r="F249" s="7">
        <f t="shared" si="31"/>
        <v>0</v>
      </c>
      <c r="G249" s="8">
        <v>0</v>
      </c>
      <c r="H249" s="8">
        <v>0</v>
      </c>
      <c r="I249" s="98">
        <v>0</v>
      </c>
      <c r="J249" s="98">
        <v>0</v>
      </c>
      <c r="K249" s="98">
        <v>0</v>
      </c>
      <c r="L249" s="8">
        <v>0</v>
      </c>
    </row>
    <row r="250" spans="1:12" x14ac:dyDescent="0.25">
      <c r="A250" s="14" t="s">
        <v>26</v>
      </c>
      <c r="B250" s="6">
        <v>0</v>
      </c>
      <c r="C250" s="97">
        <v>0</v>
      </c>
      <c r="D250" s="97">
        <v>0</v>
      </c>
      <c r="E250" s="6">
        <v>0</v>
      </c>
      <c r="F250" s="7">
        <f t="shared" si="31"/>
        <v>0</v>
      </c>
      <c r="G250" s="8">
        <v>0</v>
      </c>
      <c r="H250" s="8">
        <v>0</v>
      </c>
      <c r="I250" s="98">
        <v>0</v>
      </c>
      <c r="J250" s="98">
        <v>0</v>
      </c>
      <c r="K250" s="98">
        <v>0</v>
      </c>
      <c r="L250" s="8">
        <v>0</v>
      </c>
    </row>
    <row r="251" spans="1:12" x14ac:dyDescent="0.25">
      <c r="A251" s="14" t="s">
        <v>27</v>
      </c>
      <c r="B251" s="6">
        <v>0</v>
      </c>
      <c r="C251" s="97">
        <v>0</v>
      </c>
      <c r="D251" s="97">
        <v>0</v>
      </c>
      <c r="E251" s="6">
        <v>0</v>
      </c>
      <c r="F251" s="7">
        <f t="shared" si="31"/>
        <v>0</v>
      </c>
      <c r="G251" s="8">
        <v>0</v>
      </c>
      <c r="H251" s="8">
        <v>0</v>
      </c>
      <c r="I251" s="98">
        <v>0</v>
      </c>
      <c r="J251" s="98">
        <v>0</v>
      </c>
      <c r="K251" s="98">
        <v>0</v>
      </c>
      <c r="L251" s="8">
        <v>0</v>
      </c>
    </row>
    <row r="252" spans="1:12" x14ac:dyDescent="0.25">
      <c r="A252" s="14" t="s">
        <v>28</v>
      </c>
      <c r="B252" s="6">
        <v>0</v>
      </c>
      <c r="C252" s="97">
        <v>0</v>
      </c>
      <c r="D252" s="97">
        <v>0</v>
      </c>
      <c r="E252" s="6">
        <v>0</v>
      </c>
      <c r="F252" s="7">
        <f t="shared" si="31"/>
        <v>0</v>
      </c>
      <c r="G252" s="8">
        <v>0</v>
      </c>
      <c r="H252" s="8">
        <v>0</v>
      </c>
      <c r="I252" s="98">
        <v>0</v>
      </c>
      <c r="J252" s="98">
        <v>0</v>
      </c>
      <c r="K252" s="98">
        <v>0</v>
      </c>
      <c r="L252" s="8">
        <v>0</v>
      </c>
    </row>
    <row r="253" spans="1:12" x14ac:dyDescent="0.25">
      <c r="A253" s="14" t="s">
        <v>29</v>
      </c>
      <c r="B253" s="6">
        <v>0</v>
      </c>
      <c r="C253" s="97">
        <v>0</v>
      </c>
      <c r="D253" s="97">
        <v>0</v>
      </c>
      <c r="E253" s="6">
        <v>0</v>
      </c>
      <c r="F253" s="7">
        <f t="shared" si="31"/>
        <v>0</v>
      </c>
      <c r="G253" s="8">
        <v>0</v>
      </c>
      <c r="H253" s="8">
        <v>0</v>
      </c>
      <c r="I253" s="98">
        <v>0</v>
      </c>
      <c r="J253" s="98">
        <v>0</v>
      </c>
      <c r="K253" s="98">
        <v>0</v>
      </c>
      <c r="L253" s="8">
        <v>0</v>
      </c>
    </row>
    <row r="254" spans="1:12" x14ac:dyDescent="0.25">
      <c r="A254" s="14" t="s">
        <v>30</v>
      </c>
      <c r="B254" s="6">
        <v>0</v>
      </c>
      <c r="C254" s="97">
        <v>0</v>
      </c>
      <c r="D254" s="97">
        <v>0</v>
      </c>
      <c r="E254" s="6">
        <v>0</v>
      </c>
      <c r="F254" s="7">
        <f t="shared" si="31"/>
        <v>0</v>
      </c>
      <c r="G254" s="8">
        <v>0</v>
      </c>
      <c r="H254" s="8">
        <v>0</v>
      </c>
      <c r="I254" s="98">
        <v>0</v>
      </c>
      <c r="J254" s="98">
        <v>0</v>
      </c>
      <c r="K254" s="98">
        <v>0</v>
      </c>
      <c r="L254" s="8">
        <v>0</v>
      </c>
    </row>
    <row r="255" spans="1:12" x14ac:dyDescent="0.25">
      <c r="A255" s="62" t="s">
        <v>31</v>
      </c>
      <c r="B255" s="63"/>
      <c r="C255" s="63"/>
      <c r="D255" s="63"/>
      <c r="E255" s="63"/>
      <c r="F255" s="63"/>
      <c r="G255" s="63"/>
      <c r="H255" s="63"/>
      <c r="I255" s="63"/>
      <c r="J255" s="63"/>
      <c r="K255" s="63"/>
      <c r="L255" s="63"/>
    </row>
    <row r="256" spans="1:12" x14ac:dyDescent="0.25">
      <c r="A256" s="14" t="s">
        <v>32</v>
      </c>
      <c r="B256" s="6">
        <v>0</v>
      </c>
      <c r="C256" s="97">
        <v>0</v>
      </c>
      <c r="D256" s="97">
        <v>0</v>
      </c>
      <c r="E256" s="6">
        <v>0</v>
      </c>
      <c r="F256" s="7">
        <f>SUM(B256:E256)</f>
        <v>0</v>
      </c>
      <c r="G256" s="8">
        <v>0</v>
      </c>
      <c r="H256" s="8">
        <v>0</v>
      </c>
      <c r="I256" s="98">
        <v>0</v>
      </c>
      <c r="J256" s="98">
        <v>0</v>
      </c>
      <c r="K256" s="98">
        <v>0</v>
      </c>
      <c r="L256" s="8">
        <v>0</v>
      </c>
    </row>
    <row r="257" spans="1:12" x14ac:dyDescent="0.25">
      <c r="A257" s="14" t="s">
        <v>33</v>
      </c>
      <c r="B257" s="6">
        <v>0</v>
      </c>
      <c r="C257" s="97">
        <v>0</v>
      </c>
      <c r="D257" s="97">
        <v>0</v>
      </c>
      <c r="E257" s="6">
        <v>0</v>
      </c>
      <c r="F257" s="7">
        <f t="shared" ref="F257:F262" si="32">SUM(B257:E257)</f>
        <v>0</v>
      </c>
      <c r="G257" s="8">
        <v>0</v>
      </c>
      <c r="H257" s="8">
        <v>0</v>
      </c>
      <c r="I257" s="98">
        <v>0</v>
      </c>
      <c r="J257" s="98">
        <v>0</v>
      </c>
      <c r="K257" s="98">
        <v>0</v>
      </c>
      <c r="L257" s="8">
        <v>0</v>
      </c>
    </row>
    <row r="258" spans="1:12" x14ac:dyDescent="0.25">
      <c r="A258" s="14" t="s">
        <v>34</v>
      </c>
      <c r="B258" s="6">
        <v>0</v>
      </c>
      <c r="C258" s="97">
        <v>0</v>
      </c>
      <c r="D258" s="97">
        <v>0</v>
      </c>
      <c r="E258" s="6">
        <v>0</v>
      </c>
      <c r="F258" s="7">
        <f t="shared" si="32"/>
        <v>0</v>
      </c>
      <c r="G258" s="8">
        <v>0</v>
      </c>
      <c r="H258" s="8">
        <v>0</v>
      </c>
      <c r="I258" s="98">
        <v>0</v>
      </c>
      <c r="J258" s="98">
        <v>0</v>
      </c>
      <c r="K258" s="98">
        <v>0</v>
      </c>
      <c r="L258" s="8">
        <v>0</v>
      </c>
    </row>
    <row r="259" spans="1:12" x14ac:dyDescent="0.25">
      <c r="A259" s="14" t="s">
        <v>35</v>
      </c>
      <c r="B259" s="6">
        <v>0</v>
      </c>
      <c r="C259" s="97">
        <v>0</v>
      </c>
      <c r="D259" s="97">
        <v>0</v>
      </c>
      <c r="E259" s="6">
        <v>0</v>
      </c>
      <c r="F259" s="7">
        <f t="shared" si="32"/>
        <v>0</v>
      </c>
      <c r="G259" s="8">
        <v>0</v>
      </c>
      <c r="H259" s="8">
        <v>0</v>
      </c>
      <c r="I259" s="98">
        <v>0</v>
      </c>
      <c r="J259" s="98">
        <v>0</v>
      </c>
      <c r="K259" s="98">
        <v>0</v>
      </c>
      <c r="L259" s="8">
        <v>0</v>
      </c>
    </row>
    <row r="260" spans="1:12" x14ac:dyDescent="0.25">
      <c r="A260" s="14" t="s">
        <v>36</v>
      </c>
      <c r="B260" s="6">
        <v>0</v>
      </c>
      <c r="C260" s="97">
        <v>0</v>
      </c>
      <c r="D260" s="97">
        <v>0</v>
      </c>
      <c r="E260" s="6">
        <v>0</v>
      </c>
      <c r="F260" s="7">
        <f t="shared" si="32"/>
        <v>0</v>
      </c>
      <c r="G260" s="8">
        <v>0</v>
      </c>
      <c r="H260" s="8">
        <v>0</v>
      </c>
      <c r="I260" s="98">
        <v>0</v>
      </c>
      <c r="J260" s="98">
        <v>0</v>
      </c>
      <c r="K260" s="98">
        <v>0</v>
      </c>
      <c r="L260" s="8">
        <v>0</v>
      </c>
    </row>
    <row r="261" spans="1:12" x14ac:dyDescent="0.25">
      <c r="A261" s="14" t="s">
        <v>37</v>
      </c>
      <c r="B261" s="6">
        <v>0</v>
      </c>
      <c r="C261" s="97">
        <v>0</v>
      </c>
      <c r="D261" s="97">
        <v>0</v>
      </c>
      <c r="E261" s="6">
        <v>0</v>
      </c>
      <c r="F261" s="7">
        <f t="shared" si="32"/>
        <v>0</v>
      </c>
      <c r="G261" s="8">
        <v>0</v>
      </c>
      <c r="H261" s="8">
        <v>0</v>
      </c>
      <c r="I261" s="98">
        <v>0</v>
      </c>
      <c r="J261" s="98">
        <v>0</v>
      </c>
      <c r="K261" s="98">
        <v>0</v>
      </c>
      <c r="L261" s="8">
        <v>0</v>
      </c>
    </row>
    <row r="262" spans="1:12" x14ac:dyDescent="0.25">
      <c r="A262" s="14" t="s">
        <v>38</v>
      </c>
      <c r="B262" s="6">
        <v>0</v>
      </c>
      <c r="C262" s="97">
        <v>0</v>
      </c>
      <c r="D262" s="97">
        <v>0</v>
      </c>
      <c r="E262" s="6">
        <v>0</v>
      </c>
      <c r="F262" s="7">
        <f t="shared" si="32"/>
        <v>0</v>
      </c>
      <c r="G262" s="8">
        <v>0</v>
      </c>
      <c r="H262" s="8">
        <v>0</v>
      </c>
      <c r="I262" s="98">
        <v>0</v>
      </c>
      <c r="J262" s="98">
        <v>0</v>
      </c>
      <c r="K262" s="98">
        <v>0</v>
      </c>
      <c r="L262" s="8">
        <v>0</v>
      </c>
    </row>
    <row r="263" spans="1:12" x14ac:dyDescent="0.25">
      <c r="A263" s="9"/>
      <c r="B263" s="67" t="s">
        <v>2</v>
      </c>
      <c r="C263" s="67"/>
      <c r="D263" s="67"/>
      <c r="E263" s="71" t="s">
        <v>3</v>
      </c>
      <c r="F263" s="69" t="s">
        <v>4</v>
      </c>
      <c r="G263" s="64" t="s">
        <v>5</v>
      </c>
      <c r="H263" s="64" t="s">
        <v>6</v>
      </c>
      <c r="I263" s="64" t="s">
        <v>7</v>
      </c>
      <c r="J263" s="64" t="s">
        <v>8</v>
      </c>
      <c r="K263" s="64" t="s">
        <v>9</v>
      </c>
      <c r="L263" s="64" t="s">
        <v>10</v>
      </c>
    </row>
    <row r="264" spans="1:12" x14ac:dyDescent="0.25">
      <c r="A264" s="12" t="s">
        <v>77</v>
      </c>
      <c r="B264" s="3" t="s">
        <v>11</v>
      </c>
      <c r="C264" s="3" t="s">
        <v>12</v>
      </c>
      <c r="D264" s="2" t="s">
        <v>60</v>
      </c>
      <c r="E264" s="71"/>
      <c r="F264" s="69"/>
      <c r="G264" s="64"/>
      <c r="H264" s="64"/>
      <c r="I264" s="64"/>
      <c r="J264" s="64"/>
      <c r="K264" s="64"/>
      <c r="L264" s="64"/>
    </row>
    <row r="265" spans="1:12" x14ac:dyDescent="0.25">
      <c r="A265" s="9" t="s">
        <v>40</v>
      </c>
      <c r="B265" s="6">
        <v>0</v>
      </c>
      <c r="C265" s="97">
        <v>0</v>
      </c>
      <c r="D265" s="97">
        <v>0</v>
      </c>
      <c r="E265" s="6">
        <v>0</v>
      </c>
      <c r="F265" s="7">
        <f>SUM(B265:E265)</f>
        <v>0</v>
      </c>
      <c r="G265" s="8">
        <v>0</v>
      </c>
      <c r="H265" s="8">
        <v>0</v>
      </c>
      <c r="I265" s="98">
        <v>0</v>
      </c>
      <c r="J265" s="98">
        <v>0</v>
      </c>
      <c r="K265" s="98">
        <v>0</v>
      </c>
      <c r="L265" s="8">
        <v>0</v>
      </c>
    </row>
    <row r="266" spans="1:12" ht="30" x14ac:dyDescent="0.25">
      <c r="A266" s="19" t="s">
        <v>41</v>
      </c>
      <c r="B266" s="6">
        <v>0</v>
      </c>
      <c r="C266" s="97">
        <v>0</v>
      </c>
      <c r="D266" s="97">
        <v>0</v>
      </c>
      <c r="E266" s="6">
        <v>0</v>
      </c>
      <c r="F266" s="7">
        <f t="shared" ref="F266:F279" si="33">SUM(B266:E266)</f>
        <v>0</v>
      </c>
      <c r="G266" s="8">
        <v>0</v>
      </c>
      <c r="H266" s="8">
        <v>0</v>
      </c>
      <c r="I266" s="98">
        <v>0</v>
      </c>
      <c r="J266" s="98">
        <v>0</v>
      </c>
      <c r="K266" s="98">
        <v>0</v>
      </c>
      <c r="L266" s="8">
        <v>0</v>
      </c>
    </row>
    <row r="267" spans="1:12" x14ac:dyDescent="0.25">
      <c r="A267" s="9" t="s">
        <v>42</v>
      </c>
      <c r="B267" s="6">
        <v>0</v>
      </c>
      <c r="C267" s="97">
        <v>0</v>
      </c>
      <c r="D267" s="97">
        <v>0</v>
      </c>
      <c r="E267" s="6">
        <v>0</v>
      </c>
      <c r="F267" s="7">
        <f t="shared" si="33"/>
        <v>0</v>
      </c>
      <c r="G267" s="8">
        <v>0</v>
      </c>
      <c r="H267" s="8">
        <v>0</v>
      </c>
      <c r="I267" s="98">
        <v>0</v>
      </c>
      <c r="J267" s="98">
        <v>0</v>
      </c>
      <c r="K267" s="98">
        <v>0</v>
      </c>
      <c r="L267" s="8">
        <v>0</v>
      </c>
    </row>
    <row r="268" spans="1:12" x14ac:dyDescent="0.25">
      <c r="A268" s="9" t="s">
        <v>43</v>
      </c>
      <c r="B268" s="6">
        <v>0</v>
      </c>
      <c r="C268" s="97">
        <v>0</v>
      </c>
      <c r="D268" s="97">
        <v>0</v>
      </c>
      <c r="E268" s="6">
        <v>0</v>
      </c>
      <c r="F268" s="7">
        <f t="shared" si="33"/>
        <v>0</v>
      </c>
      <c r="G268" s="8">
        <v>0</v>
      </c>
      <c r="H268" s="8">
        <v>0</v>
      </c>
      <c r="I268" s="98">
        <v>0</v>
      </c>
      <c r="J268" s="98">
        <v>0</v>
      </c>
      <c r="K268" s="98">
        <v>0</v>
      </c>
      <c r="L268" s="8">
        <v>0</v>
      </c>
    </row>
    <row r="269" spans="1:12" x14ac:dyDescent="0.25">
      <c r="A269" s="9" t="s">
        <v>44</v>
      </c>
      <c r="B269" s="6">
        <v>1</v>
      </c>
      <c r="C269" s="97">
        <v>0</v>
      </c>
      <c r="D269" s="97">
        <v>0</v>
      </c>
      <c r="E269" s="6">
        <v>0</v>
      </c>
      <c r="F269" s="7">
        <f t="shared" si="33"/>
        <v>1</v>
      </c>
      <c r="G269" s="8">
        <v>1</v>
      </c>
      <c r="H269" s="8">
        <v>0</v>
      </c>
      <c r="I269" s="98">
        <v>0</v>
      </c>
      <c r="J269" s="98">
        <v>0</v>
      </c>
      <c r="K269" s="98">
        <v>0</v>
      </c>
      <c r="L269" s="8">
        <v>0</v>
      </c>
    </row>
    <row r="270" spans="1:12" ht="30" x14ac:dyDescent="0.25">
      <c r="A270" s="9" t="s">
        <v>45</v>
      </c>
      <c r="B270" s="6">
        <v>0</v>
      </c>
      <c r="C270" s="97">
        <v>0</v>
      </c>
      <c r="D270" s="97">
        <v>0</v>
      </c>
      <c r="E270" s="6">
        <v>0</v>
      </c>
      <c r="F270" s="7">
        <f t="shared" si="33"/>
        <v>0</v>
      </c>
      <c r="G270" s="8">
        <v>0</v>
      </c>
      <c r="H270" s="8">
        <v>0</v>
      </c>
      <c r="I270" s="98">
        <v>0</v>
      </c>
      <c r="J270" s="98">
        <v>0</v>
      </c>
      <c r="K270" s="98">
        <v>0</v>
      </c>
      <c r="L270" s="8">
        <v>0</v>
      </c>
    </row>
    <row r="271" spans="1:12" x14ac:dyDescent="0.25">
      <c r="A271" s="9" t="s">
        <v>46</v>
      </c>
      <c r="B271" s="6">
        <v>0</v>
      </c>
      <c r="C271" s="97">
        <v>0</v>
      </c>
      <c r="D271" s="97">
        <v>0</v>
      </c>
      <c r="E271" s="6">
        <v>0</v>
      </c>
      <c r="F271" s="7">
        <f t="shared" si="33"/>
        <v>0</v>
      </c>
      <c r="G271" s="8">
        <v>0</v>
      </c>
      <c r="H271" s="8">
        <v>0</v>
      </c>
      <c r="I271" s="98">
        <v>0</v>
      </c>
      <c r="J271" s="98">
        <v>0</v>
      </c>
      <c r="K271" s="98">
        <v>0</v>
      </c>
      <c r="L271" s="8">
        <v>0</v>
      </c>
    </row>
    <row r="272" spans="1:12" x14ac:dyDescent="0.25">
      <c r="A272" s="9" t="s">
        <v>47</v>
      </c>
      <c r="B272" s="6">
        <v>0</v>
      </c>
      <c r="C272" s="97">
        <v>0</v>
      </c>
      <c r="D272" s="97">
        <v>0</v>
      </c>
      <c r="E272" s="6">
        <v>0</v>
      </c>
      <c r="F272" s="7">
        <f t="shared" si="33"/>
        <v>0</v>
      </c>
      <c r="G272" s="8">
        <v>0</v>
      </c>
      <c r="H272" s="8">
        <v>0</v>
      </c>
      <c r="I272" s="98">
        <v>0</v>
      </c>
      <c r="J272" s="98">
        <v>0</v>
      </c>
      <c r="K272" s="98">
        <v>0</v>
      </c>
      <c r="L272" s="8">
        <v>0</v>
      </c>
    </row>
    <row r="273" spans="1:12" ht="30" x14ac:dyDescent="0.25">
      <c r="A273" s="9" t="s">
        <v>48</v>
      </c>
      <c r="B273" s="6">
        <v>0</v>
      </c>
      <c r="C273" s="97">
        <v>0</v>
      </c>
      <c r="D273" s="97">
        <v>0</v>
      </c>
      <c r="E273" s="6">
        <v>0</v>
      </c>
      <c r="F273" s="7">
        <f t="shared" si="33"/>
        <v>0</v>
      </c>
      <c r="G273" s="8">
        <v>0</v>
      </c>
      <c r="H273" s="8">
        <v>0</v>
      </c>
      <c r="I273" s="98">
        <v>0</v>
      </c>
      <c r="J273" s="98">
        <v>0</v>
      </c>
      <c r="K273" s="98">
        <v>0</v>
      </c>
      <c r="L273" s="8">
        <v>0</v>
      </c>
    </row>
    <row r="274" spans="1:12" x14ac:dyDescent="0.25">
      <c r="A274" s="9" t="s">
        <v>49</v>
      </c>
      <c r="B274" s="6">
        <v>0</v>
      </c>
      <c r="C274" s="97">
        <v>0</v>
      </c>
      <c r="D274" s="97">
        <v>0</v>
      </c>
      <c r="E274" s="6">
        <v>0</v>
      </c>
      <c r="F274" s="7">
        <f t="shared" si="33"/>
        <v>0</v>
      </c>
      <c r="G274" s="8">
        <v>0</v>
      </c>
      <c r="H274" s="8">
        <v>0</v>
      </c>
      <c r="I274" s="98">
        <v>0</v>
      </c>
      <c r="J274" s="98">
        <v>0</v>
      </c>
      <c r="K274" s="98">
        <v>0</v>
      </c>
      <c r="L274" s="8">
        <v>0</v>
      </c>
    </row>
    <row r="275" spans="1:12" ht="30" x14ac:dyDescent="0.25">
      <c r="A275" s="9" t="s">
        <v>50</v>
      </c>
      <c r="B275" s="6">
        <v>0</v>
      </c>
      <c r="C275" s="97">
        <v>0</v>
      </c>
      <c r="D275" s="97">
        <v>0</v>
      </c>
      <c r="E275" s="6">
        <v>0</v>
      </c>
      <c r="F275" s="7">
        <f t="shared" si="33"/>
        <v>0</v>
      </c>
      <c r="G275" s="8">
        <v>0</v>
      </c>
      <c r="H275" s="8">
        <v>0</v>
      </c>
      <c r="I275" s="98">
        <v>0</v>
      </c>
      <c r="J275" s="98">
        <v>0</v>
      </c>
      <c r="K275" s="98">
        <v>0</v>
      </c>
      <c r="L275" s="8">
        <v>0</v>
      </c>
    </row>
    <row r="276" spans="1:12" x14ac:dyDescent="0.25">
      <c r="A276" s="9" t="s">
        <v>51</v>
      </c>
      <c r="B276" s="6">
        <v>4</v>
      </c>
      <c r="C276" s="97">
        <v>0</v>
      </c>
      <c r="D276" s="97">
        <v>0</v>
      </c>
      <c r="E276" s="6">
        <v>1</v>
      </c>
      <c r="F276" s="7">
        <f t="shared" si="33"/>
        <v>5</v>
      </c>
      <c r="G276" s="8">
        <v>3</v>
      </c>
      <c r="H276" s="8">
        <v>1</v>
      </c>
      <c r="I276" s="98">
        <v>0</v>
      </c>
      <c r="J276" s="98">
        <v>0</v>
      </c>
      <c r="K276" s="98">
        <v>0</v>
      </c>
      <c r="L276" s="8">
        <v>1</v>
      </c>
    </row>
    <row r="277" spans="1:12" x14ac:dyDescent="0.25">
      <c r="A277" s="9" t="s">
        <v>52</v>
      </c>
      <c r="B277" s="6">
        <v>0</v>
      </c>
      <c r="C277" s="97">
        <v>0</v>
      </c>
      <c r="D277" s="97">
        <v>0</v>
      </c>
      <c r="E277" s="6">
        <v>0</v>
      </c>
      <c r="F277" s="7">
        <f t="shared" si="33"/>
        <v>0</v>
      </c>
      <c r="G277" s="8">
        <v>0</v>
      </c>
      <c r="H277" s="8">
        <v>0</v>
      </c>
      <c r="I277" s="98">
        <v>0</v>
      </c>
      <c r="J277" s="98">
        <v>0</v>
      </c>
      <c r="K277" s="98">
        <v>0</v>
      </c>
      <c r="L277" s="8">
        <v>0</v>
      </c>
    </row>
    <row r="278" spans="1:12" x14ac:dyDescent="0.25">
      <c r="A278" s="9" t="s">
        <v>53</v>
      </c>
      <c r="B278" s="6">
        <v>0</v>
      </c>
      <c r="C278" s="97">
        <v>0</v>
      </c>
      <c r="D278" s="97">
        <v>0</v>
      </c>
      <c r="E278" s="6">
        <v>0</v>
      </c>
      <c r="F278" s="7">
        <f t="shared" si="33"/>
        <v>0</v>
      </c>
      <c r="G278" s="8">
        <v>0</v>
      </c>
      <c r="H278" s="8">
        <v>0</v>
      </c>
      <c r="I278" s="98">
        <v>0</v>
      </c>
      <c r="J278" s="98">
        <v>0</v>
      </c>
      <c r="K278" s="98">
        <v>0</v>
      </c>
      <c r="L278" s="8">
        <v>0</v>
      </c>
    </row>
    <row r="279" spans="1:12" x14ac:dyDescent="0.25">
      <c r="A279" s="9" t="s">
        <v>54</v>
      </c>
      <c r="B279" s="6">
        <v>0</v>
      </c>
      <c r="C279" s="97">
        <v>0</v>
      </c>
      <c r="D279" s="97">
        <v>0</v>
      </c>
      <c r="E279" s="6">
        <v>1</v>
      </c>
      <c r="F279" s="7">
        <f t="shared" si="33"/>
        <v>1</v>
      </c>
      <c r="G279" s="8">
        <v>1</v>
      </c>
      <c r="H279" s="8">
        <v>0</v>
      </c>
      <c r="I279" s="98">
        <v>0</v>
      </c>
      <c r="J279" s="98">
        <v>0</v>
      </c>
      <c r="K279" s="98">
        <v>0</v>
      </c>
      <c r="L279" s="8">
        <v>0</v>
      </c>
    </row>
    <row r="280" spans="1:12" x14ac:dyDescent="0.25">
      <c r="A280" s="9"/>
      <c r="B280" s="67" t="s">
        <v>2</v>
      </c>
      <c r="C280" s="67"/>
      <c r="D280" s="67"/>
      <c r="E280" s="71" t="s">
        <v>3</v>
      </c>
      <c r="F280" s="69" t="s">
        <v>4</v>
      </c>
      <c r="G280" s="64" t="s">
        <v>5</v>
      </c>
      <c r="H280" s="64" t="s">
        <v>6</v>
      </c>
      <c r="I280" s="64" t="s">
        <v>7</v>
      </c>
      <c r="J280" s="64" t="s">
        <v>8</v>
      </c>
      <c r="K280" s="64" t="s">
        <v>9</v>
      </c>
      <c r="L280" s="64" t="s">
        <v>10</v>
      </c>
    </row>
    <row r="281" spans="1:12" x14ac:dyDescent="0.25">
      <c r="A281" s="12" t="s">
        <v>55</v>
      </c>
      <c r="B281" s="3" t="s">
        <v>11</v>
      </c>
      <c r="C281" s="3" t="s">
        <v>12</v>
      </c>
      <c r="D281" s="2" t="s">
        <v>60</v>
      </c>
      <c r="E281" s="71"/>
      <c r="F281" s="69"/>
      <c r="G281" s="64"/>
      <c r="H281" s="64"/>
      <c r="I281" s="64"/>
      <c r="J281" s="64"/>
      <c r="K281" s="64"/>
      <c r="L281" s="64"/>
    </row>
    <row r="282" spans="1:12" x14ac:dyDescent="0.25">
      <c r="A282" s="9" t="s">
        <v>65</v>
      </c>
      <c r="B282" s="6">
        <v>1</v>
      </c>
      <c r="C282" s="97">
        <v>0</v>
      </c>
      <c r="D282" s="97">
        <v>0</v>
      </c>
      <c r="E282" s="6">
        <v>0</v>
      </c>
      <c r="F282" s="7">
        <f t="shared" ref="F282" si="34">SUM(B282:E282)</f>
        <v>1</v>
      </c>
      <c r="G282" s="8">
        <v>1</v>
      </c>
      <c r="H282" s="8">
        <v>0</v>
      </c>
      <c r="I282" s="98">
        <v>0</v>
      </c>
      <c r="J282" s="98">
        <v>0</v>
      </c>
      <c r="K282" s="98">
        <v>0</v>
      </c>
      <c r="L282" s="8">
        <v>0</v>
      </c>
    </row>
    <row r="283" spans="1:12" ht="15.75" x14ac:dyDescent="0.25">
      <c r="A283" s="72" t="s">
        <v>78</v>
      </c>
      <c r="B283" s="72"/>
      <c r="C283" s="72"/>
      <c r="D283" s="72"/>
      <c r="E283" s="72"/>
      <c r="F283" s="72"/>
      <c r="G283" s="72"/>
      <c r="H283" s="72"/>
      <c r="I283" s="72"/>
      <c r="J283" s="72"/>
      <c r="K283" s="72"/>
      <c r="L283" s="72"/>
    </row>
    <row r="284" spans="1:12" x14ac:dyDescent="0.25">
      <c r="A284" s="66"/>
      <c r="B284" s="67" t="s">
        <v>2</v>
      </c>
      <c r="C284" s="67"/>
      <c r="D284" s="67"/>
      <c r="E284" s="70" t="s">
        <v>3</v>
      </c>
      <c r="F284" s="69" t="s">
        <v>4</v>
      </c>
      <c r="G284" s="64" t="s">
        <v>5</v>
      </c>
      <c r="H284" s="64" t="s">
        <v>6</v>
      </c>
      <c r="I284" s="64" t="s">
        <v>7</v>
      </c>
      <c r="J284" s="64" t="s">
        <v>8</v>
      </c>
      <c r="K284" s="64" t="s">
        <v>9</v>
      </c>
      <c r="L284" s="64" t="s">
        <v>10</v>
      </c>
    </row>
    <row r="285" spans="1:12" x14ac:dyDescent="0.25">
      <c r="A285" s="66"/>
      <c r="B285" s="2" t="s">
        <v>11</v>
      </c>
      <c r="C285" s="2" t="s">
        <v>12</v>
      </c>
      <c r="D285" s="2" t="s">
        <v>60</v>
      </c>
      <c r="E285" s="70"/>
      <c r="F285" s="69"/>
      <c r="G285" s="64"/>
      <c r="H285" s="64"/>
      <c r="I285" s="64"/>
      <c r="J285" s="64"/>
      <c r="K285" s="64"/>
      <c r="L285" s="64"/>
    </row>
    <row r="286" spans="1:12" x14ac:dyDescent="0.25">
      <c r="A286" s="23" t="s">
        <v>79</v>
      </c>
      <c r="B286" s="6">
        <v>2</v>
      </c>
      <c r="C286" s="6">
        <v>2</v>
      </c>
      <c r="D286" s="97">
        <v>0</v>
      </c>
      <c r="E286" s="97">
        <v>0</v>
      </c>
      <c r="F286" s="7">
        <f t="shared" ref="F286:F294" si="35">SUM(B286:E286)</f>
        <v>4</v>
      </c>
      <c r="G286" s="8">
        <v>2</v>
      </c>
      <c r="H286" s="8">
        <v>2</v>
      </c>
      <c r="I286" s="98">
        <v>0</v>
      </c>
      <c r="J286" s="98">
        <v>0</v>
      </c>
      <c r="K286" s="98">
        <v>0</v>
      </c>
      <c r="L286" s="98">
        <v>0</v>
      </c>
    </row>
    <row r="287" spans="1:12" x14ac:dyDescent="0.25">
      <c r="A287" s="24" t="s">
        <v>80</v>
      </c>
      <c r="B287" s="10">
        <f>SUM(B288+B289)</f>
        <v>5</v>
      </c>
      <c r="C287" s="10">
        <f t="shared" ref="C287:E287" si="36">SUM(C288+C289)</f>
        <v>5</v>
      </c>
      <c r="D287" s="10">
        <f t="shared" si="36"/>
        <v>0</v>
      </c>
      <c r="E287" s="10">
        <f t="shared" si="36"/>
        <v>0</v>
      </c>
      <c r="F287" s="7">
        <f t="shared" si="35"/>
        <v>10</v>
      </c>
      <c r="G287" s="10">
        <f>SUM(G288:G289)</f>
        <v>5</v>
      </c>
      <c r="H287" s="10">
        <f t="shared" ref="H287:L287" si="37">SUM(H288:H289)</f>
        <v>5</v>
      </c>
      <c r="I287" s="10">
        <f t="shared" si="37"/>
        <v>0</v>
      </c>
      <c r="J287" s="10">
        <f t="shared" si="37"/>
        <v>0</v>
      </c>
      <c r="K287" s="10">
        <f t="shared" si="37"/>
        <v>0</v>
      </c>
      <c r="L287" s="10">
        <f t="shared" si="37"/>
        <v>0</v>
      </c>
    </row>
    <row r="288" spans="1:12" x14ac:dyDescent="0.25">
      <c r="A288" s="23" t="s">
        <v>81</v>
      </c>
      <c r="B288" s="10">
        <f>SUM(B290+B292)</f>
        <v>2</v>
      </c>
      <c r="C288" s="10">
        <f t="shared" ref="C288:E289" si="38">SUM(C290+C292)</f>
        <v>2</v>
      </c>
      <c r="D288" s="10">
        <f t="shared" si="38"/>
        <v>0</v>
      </c>
      <c r="E288" s="10">
        <f t="shared" si="38"/>
        <v>0</v>
      </c>
      <c r="F288" s="7">
        <f t="shared" si="35"/>
        <v>4</v>
      </c>
      <c r="G288" s="10">
        <f>SUM(G290+G292)</f>
        <v>2</v>
      </c>
      <c r="H288" s="10">
        <f t="shared" ref="H288:L289" si="39">SUM(H290+H292)</f>
        <v>2</v>
      </c>
      <c r="I288" s="10">
        <f t="shared" si="39"/>
        <v>0</v>
      </c>
      <c r="J288" s="10">
        <f t="shared" si="39"/>
        <v>0</v>
      </c>
      <c r="K288" s="10">
        <f t="shared" si="39"/>
        <v>0</v>
      </c>
      <c r="L288" s="10">
        <f t="shared" si="39"/>
        <v>0</v>
      </c>
    </row>
    <row r="289" spans="1:17" x14ac:dyDescent="0.25">
      <c r="A289" s="23" t="s">
        <v>82</v>
      </c>
      <c r="B289" s="25">
        <f>SUM(B291+B293)</f>
        <v>3</v>
      </c>
      <c r="C289" s="25">
        <f t="shared" si="38"/>
        <v>3</v>
      </c>
      <c r="D289" s="25">
        <f t="shared" si="38"/>
        <v>0</v>
      </c>
      <c r="E289" s="25">
        <f t="shared" si="38"/>
        <v>0</v>
      </c>
      <c r="F289" s="7">
        <f t="shared" si="35"/>
        <v>6</v>
      </c>
      <c r="G289" s="25">
        <f>SUM(G291+G293)</f>
        <v>3</v>
      </c>
      <c r="H289" s="25">
        <f t="shared" si="39"/>
        <v>3</v>
      </c>
      <c r="I289" s="25">
        <f t="shared" si="39"/>
        <v>0</v>
      </c>
      <c r="J289" s="25">
        <f t="shared" si="39"/>
        <v>0</v>
      </c>
      <c r="K289" s="25">
        <f t="shared" si="39"/>
        <v>0</v>
      </c>
      <c r="L289" s="25">
        <f t="shared" si="39"/>
        <v>0</v>
      </c>
    </row>
    <row r="290" spans="1:17" x14ac:dyDescent="0.25">
      <c r="A290" s="26" t="s">
        <v>83</v>
      </c>
      <c r="B290" s="6">
        <v>0</v>
      </c>
      <c r="C290" s="6">
        <v>0</v>
      </c>
      <c r="D290" s="97">
        <v>0</v>
      </c>
      <c r="E290" s="97">
        <v>0</v>
      </c>
      <c r="F290" s="7">
        <f t="shared" si="35"/>
        <v>0</v>
      </c>
      <c r="G290" s="8">
        <v>0</v>
      </c>
      <c r="H290" s="8">
        <v>0</v>
      </c>
      <c r="I290" s="98">
        <v>0</v>
      </c>
      <c r="J290" s="98">
        <v>0</v>
      </c>
      <c r="K290" s="98">
        <v>0</v>
      </c>
      <c r="L290" s="98">
        <v>0</v>
      </c>
    </row>
    <row r="291" spans="1:17" ht="26.25" x14ac:dyDescent="0.25">
      <c r="A291" s="26" t="s">
        <v>84</v>
      </c>
      <c r="B291" s="6">
        <v>0</v>
      </c>
      <c r="C291" s="6">
        <v>0</v>
      </c>
      <c r="D291" s="97">
        <v>0</v>
      </c>
      <c r="E291" s="97">
        <v>0</v>
      </c>
      <c r="F291" s="11">
        <f t="shared" si="35"/>
        <v>0</v>
      </c>
      <c r="G291" s="16">
        <v>0</v>
      </c>
      <c r="H291" s="16">
        <v>0</v>
      </c>
      <c r="I291" s="99">
        <v>0</v>
      </c>
      <c r="J291" s="98">
        <v>0</v>
      </c>
      <c r="K291" s="98">
        <v>0</v>
      </c>
      <c r="L291" s="98">
        <v>0</v>
      </c>
    </row>
    <row r="292" spans="1:17" x14ac:dyDescent="0.25">
      <c r="A292" s="26" t="s">
        <v>85</v>
      </c>
      <c r="B292" s="6">
        <v>2</v>
      </c>
      <c r="C292" s="6">
        <v>2</v>
      </c>
      <c r="D292" s="97">
        <v>0</v>
      </c>
      <c r="E292" s="97">
        <v>0</v>
      </c>
      <c r="F292" s="11">
        <f t="shared" si="35"/>
        <v>4</v>
      </c>
      <c r="G292" s="16">
        <v>2</v>
      </c>
      <c r="H292" s="16">
        <v>2</v>
      </c>
      <c r="I292" s="99">
        <v>0</v>
      </c>
      <c r="J292" s="98">
        <v>0</v>
      </c>
      <c r="K292" s="98">
        <v>0</v>
      </c>
      <c r="L292" s="98">
        <v>0</v>
      </c>
    </row>
    <row r="293" spans="1:17" ht="26.25" x14ac:dyDescent="0.25">
      <c r="A293" s="26" t="s">
        <v>86</v>
      </c>
      <c r="B293" s="6">
        <v>3</v>
      </c>
      <c r="C293" s="6">
        <v>3</v>
      </c>
      <c r="D293" s="97">
        <v>0</v>
      </c>
      <c r="E293" s="97">
        <v>0</v>
      </c>
      <c r="F293" s="11">
        <f t="shared" si="35"/>
        <v>6</v>
      </c>
      <c r="G293" s="16">
        <v>3</v>
      </c>
      <c r="H293" s="16">
        <v>3</v>
      </c>
      <c r="I293" s="99">
        <v>0</v>
      </c>
      <c r="J293" s="98">
        <v>0</v>
      </c>
      <c r="K293" s="98">
        <v>0</v>
      </c>
      <c r="L293" s="98">
        <v>0</v>
      </c>
      <c r="Q293" s="102"/>
    </row>
    <row r="294" spans="1:17" x14ac:dyDescent="0.25">
      <c r="A294" s="26" t="s">
        <v>204</v>
      </c>
      <c r="B294" s="6">
        <v>0</v>
      </c>
      <c r="C294" s="6">
        <v>0</v>
      </c>
      <c r="D294" s="97">
        <v>0</v>
      </c>
      <c r="E294" s="97">
        <v>0</v>
      </c>
      <c r="F294" s="11">
        <f t="shared" si="35"/>
        <v>0</v>
      </c>
      <c r="G294" s="16">
        <v>0</v>
      </c>
      <c r="H294" s="16">
        <v>0</v>
      </c>
      <c r="I294" s="99">
        <v>0</v>
      </c>
      <c r="J294" s="98">
        <v>0</v>
      </c>
      <c r="K294" s="98">
        <v>0</v>
      </c>
      <c r="L294" s="98">
        <v>0</v>
      </c>
    </row>
    <row r="295" spans="1:17" x14ac:dyDescent="0.25">
      <c r="A295" s="9"/>
      <c r="B295" s="67" t="s">
        <v>2</v>
      </c>
      <c r="C295" s="67"/>
      <c r="D295" s="67"/>
      <c r="E295" s="71" t="s">
        <v>3</v>
      </c>
      <c r="F295" s="69" t="s">
        <v>4</v>
      </c>
      <c r="G295" s="64" t="s">
        <v>5</v>
      </c>
      <c r="H295" s="64" t="s">
        <v>6</v>
      </c>
      <c r="I295" s="64" t="s">
        <v>7</v>
      </c>
      <c r="J295" s="64" t="s">
        <v>8</v>
      </c>
      <c r="K295" s="64" t="s">
        <v>9</v>
      </c>
      <c r="L295" s="64" t="s">
        <v>10</v>
      </c>
    </row>
    <row r="296" spans="1:17" x14ac:dyDescent="0.25">
      <c r="A296" s="12" t="s">
        <v>87</v>
      </c>
      <c r="B296" s="3" t="s">
        <v>11</v>
      </c>
      <c r="C296" s="3" t="s">
        <v>12</v>
      </c>
      <c r="D296" s="2" t="s">
        <v>60</v>
      </c>
      <c r="E296" s="71"/>
      <c r="F296" s="69"/>
      <c r="G296" s="64"/>
      <c r="H296" s="64"/>
      <c r="I296" s="64"/>
      <c r="J296" s="64"/>
      <c r="K296" s="64"/>
      <c r="L296" s="64"/>
    </row>
    <row r="297" spans="1:17" x14ac:dyDescent="0.25">
      <c r="A297" s="9" t="s">
        <v>23</v>
      </c>
      <c r="B297" s="6">
        <v>2</v>
      </c>
      <c r="C297" s="6">
        <v>2</v>
      </c>
      <c r="D297" s="97">
        <v>0</v>
      </c>
      <c r="E297" s="97">
        <v>0</v>
      </c>
      <c r="F297" s="7">
        <f t="shared" ref="F297:F312" si="40">SUM(B297:E297)</f>
        <v>4</v>
      </c>
      <c r="G297" s="8">
        <v>2</v>
      </c>
      <c r="H297" s="8">
        <v>2</v>
      </c>
      <c r="I297" s="98">
        <v>0</v>
      </c>
      <c r="J297" s="98">
        <v>0</v>
      </c>
      <c r="K297" s="98">
        <v>0</v>
      </c>
      <c r="L297" s="98">
        <v>0</v>
      </c>
    </row>
    <row r="298" spans="1:17" x14ac:dyDescent="0.25">
      <c r="A298" s="9" t="s">
        <v>24</v>
      </c>
      <c r="B298" s="6">
        <v>0</v>
      </c>
      <c r="C298" s="6">
        <v>0</v>
      </c>
      <c r="D298" s="97">
        <v>0</v>
      </c>
      <c r="E298" s="97">
        <v>0</v>
      </c>
      <c r="F298" s="7">
        <f t="shared" si="40"/>
        <v>0</v>
      </c>
      <c r="G298" s="8">
        <v>0</v>
      </c>
      <c r="H298" s="8">
        <v>0</v>
      </c>
      <c r="I298" s="98">
        <v>0</v>
      </c>
      <c r="J298" s="98">
        <v>0</v>
      </c>
      <c r="K298" s="98">
        <v>0</v>
      </c>
      <c r="L298" s="98">
        <v>0</v>
      </c>
    </row>
    <row r="299" spans="1:17" x14ac:dyDescent="0.25">
      <c r="A299" s="9" t="s">
        <v>63</v>
      </c>
      <c r="B299" s="6">
        <v>0</v>
      </c>
      <c r="C299" s="6">
        <v>0</v>
      </c>
      <c r="D299" s="97">
        <v>0</v>
      </c>
      <c r="E299" s="97">
        <v>0</v>
      </c>
      <c r="F299" s="7">
        <f t="shared" si="40"/>
        <v>0</v>
      </c>
      <c r="G299" s="8">
        <v>0</v>
      </c>
      <c r="H299" s="8">
        <v>0</v>
      </c>
      <c r="I299" s="98">
        <v>0</v>
      </c>
      <c r="J299" s="98">
        <v>0</v>
      </c>
      <c r="K299" s="98">
        <v>0</v>
      </c>
      <c r="L299" s="98">
        <v>0</v>
      </c>
    </row>
    <row r="300" spans="1:17" x14ac:dyDescent="0.25">
      <c r="A300" s="14" t="s">
        <v>26</v>
      </c>
      <c r="B300" s="6">
        <v>0</v>
      </c>
      <c r="C300" s="6">
        <v>0</v>
      </c>
      <c r="D300" s="97">
        <v>0</v>
      </c>
      <c r="E300" s="97">
        <v>0</v>
      </c>
      <c r="F300" s="7">
        <f t="shared" si="40"/>
        <v>0</v>
      </c>
      <c r="G300" s="8">
        <v>0</v>
      </c>
      <c r="H300" s="8">
        <v>0</v>
      </c>
      <c r="I300" s="98">
        <v>0</v>
      </c>
      <c r="J300" s="98">
        <v>0</v>
      </c>
      <c r="K300" s="98">
        <v>0</v>
      </c>
      <c r="L300" s="98">
        <v>0</v>
      </c>
    </row>
    <row r="301" spans="1:17" x14ac:dyDescent="0.25">
      <c r="A301" s="14" t="s">
        <v>27</v>
      </c>
      <c r="B301" s="6">
        <v>0</v>
      </c>
      <c r="C301" s="6">
        <v>0</v>
      </c>
      <c r="D301" s="97">
        <v>0</v>
      </c>
      <c r="E301" s="97">
        <v>0</v>
      </c>
      <c r="F301" s="7">
        <f t="shared" si="40"/>
        <v>0</v>
      </c>
      <c r="G301" s="8">
        <v>0</v>
      </c>
      <c r="H301" s="8">
        <v>0</v>
      </c>
      <c r="I301" s="98">
        <v>0</v>
      </c>
      <c r="J301" s="98">
        <v>0</v>
      </c>
      <c r="K301" s="98">
        <v>0</v>
      </c>
      <c r="L301" s="98">
        <v>0</v>
      </c>
    </row>
    <row r="302" spans="1:17" x14ac:dyDescent="0.25">
      <c r="A302" s="14" t="s">
        <v>28</v>
      </c>
      <c r="B302" s="6">
        <v>0</v>
      </c>
      <c r="C302" s="6">
        <v>0</v>
      </c>
      <c r="D302" s="97">
        <v>0</v>
      </c>
      <c r="E302" s="97">
        <v>0</v>
      </c>
      <c r="F302" s="7">
        <f t="shared" si="40"/>
        <v>0</v>
      </c>
      <c r="G302" s="8">
        <v>0</v>
      </c>
      <c r="H302" s="8">
        <v>0</v>
      </c>
      <c r="I302" s="98">
        <v>0</v>
      </c>
      <c r="J302" s="98">
        <v>0</v>
      </c>
      <c r="K302" s="98">
        <v>0</v>
      </c>
      <c r="L302" s="98">
        <v>0</v>
      </c>
    </row>
    <row r="303" spans="1:17" x14ac:dyDescent="0.25">
      <c r="A303" s="14" t="s">
        <v>29</v>
      </c>
      <c r="B303" s="6">
        <v>0</v>
      </c>
      <c r="C303" s="6">
        <v>0</v>
      </c>
      <c r="D303" s="97">
        <v>0</v>
      </c>
      <c r="E303" s="97">
        <v>0</v>
      </c>
      <c r="F303" s="7">
        <f t="shared" si="40"/>
        <v>0</v>
      </c>
      <c r="G303" s="8">
        <v>0</v>
      </c>
      <c r="H303" s="8">
        <v>0</v>
      </c>
      <c r="I303" s="98">
        <v>0</v>
      </c>
      <c r="J303" s="98">
        <v>0</v>
      </c>
      <c r="K303" s="98">
        <v>0</v>
      </c>
      <c r="L303" s="98">
        <v>0</v>
      </c>
    </row>
    <row r="304" spans="1:17" x14ac:dyDescent="0.25">
      <c r="A304" s="14" t="s">
        <v>30</v>
      </c>
      <c r="B304" s="6">
        <v>0</v>
      </c>
      <c r="C304" s="6">
        <v>0</v>
      </c>
      <c r="D304" s="97">
        <v>0</v>
      </c>
      <c r="E304" s="97">
        <v>0</v>
      </c>
      <c r="F304" s="7">
        <f t="shared" si="40"/>
        <v>0</v>
      </c>
      <c r="G304" s="8">
        <v>0</v>
      </c>
      <c r="H304" s="8">
        <v>0</v>
      </c>
      <c r="I304" s="98">
        <v>0</v>
      </c>
      <c r="J304" s="98">
        <v>0</v>
      </c>
      <c r="K304" s="98">
        <v>0</v>
      </c>
      <c r="L304" s="98">
        <v>0</v>
      </c>
    </row>
    <row r="305" spans="1:12" x14ac:dyDescent="0.25">
      <c r="A305" s="62" t="s">
        <v>31</v>
      </c>
      <c r="B305" s="63"/>
      <c r="C305" s="63"/>
      <c r="D305" s="63"/>
      <c r="E305" s="63"/>
      <c r="F305" s="63"/>
      <c r="G305" s="63"/>
      <c r="H305" s="63"/>
      <c r="I305" s="63"/>
      <c r="J305" s="63"/>
      <c r="K305" s="63"/>
      <c r="L305" s="63"/>
    </row>
    <row r="306" spans="1:12" x14ac:dyDescent="0.25">
      <c r="A306" s="14" t="s">
        <v>32</v>
      </c>
      <c r="B306" s="6">
        <v>0</v>
      </c>
      <c r="C306" s="6">
        <v>0</v>
      </c>
      <c r="D306" s="97">
        <v>0</v>
      </c>
      <c r="E306" s="97">
        <v>0</v>
      </c>
      <c r="F306" s="7">
        <f t="shared" si="40"/>
        <v>0</v>
      </c>
      <c r="G306" s="8">
        <v>0</v>
      </c>
      <c r="H306" s="8">
        <v>0</v>
      </c>
      <c r="I306" s="98">
        <v>0</v>
      </c>
      <c r="J306" s="98">
        <v>0</v>
      </c>
      <c r="K306" s="98">
        <v>0</v>
      </c>
      <c r="L306" s="98">
        <v>0</v>
      </c>
    </row>
    <row r="307" spans="1:12" x14ac:dyDescent="0.25">
      <c r="A307" s="14" t="s">
        <v>33</v>
      </c>
      <c r="B307" s="6">
        <v>0</v>
      </c>
      <c r="C307" s="6">
        <v>0</v>
      </c>
      <c r="D307" s="97">
        <v>0</v>
      </c>
      <c r="E307" s="97">
        <v>0</v>
      </c>
      <c r="F307" s="7">
        <f t="shared" si="40"/>
        <v>0</v>
      </c>
      <c r="G307" s="8">
        <v>0</v>
      </c>
      <c r="H307" s="8">
        <v>0</v>
      </c>
      <c r="I307" s="98">
        <v>0</v>
      </c>
      <c r="J307" s="98">
        <v>0</v>
      </c>
      <c r="K307" s="98">
        <v>0</v>
      </c>
      <c r="L307" s="98">
        <v>0</v>
      </c>
    </row>
    <row r="308" spans="1:12" x14ac:dyDescent="0.25">
      <c r="A308" s="14" t="s">
        <v>34</v>
      </c>
      <c r="B308" s="6">
        <v>0</v>
      </c>
      <c r="C308" s="6">
        <v>0</v>
      </c>
      <c r="D308" s="97">
        <v>0</v>
      </c>
      <c r="E308" s="97">
        <v>0</v>
      </c>
      <c r="F308" s="7">
        <f t="shared" si="40"/>
        <v>0</v>
      </c>
      <c r="G308" s="8">
        <v>0</v>
      </c>
      <c r="H308" s="8">
        <v>0</v>
      </c>
      <c r="I308" s="98">
        <v>0</v>
      </c>
      <c r="J308" s="98">
        <v>0</v>
      </c>
      <c r="K308" s="98">
        <v>0</v>
      </c>
      <c r="L308" s="98">
        <v>0</v>
      </c>
    </row>
    <row r="309" spans="1:12" x14ac:dyDescent="0.25">
      <c r="A309" s="14" t="s">
        <v>35</v>
      </c>
      <c r="B309" s="6">
        <v>0</v>
      </c>
      <c r="C309" s="6">
        <v>0</v>
      </c>
      <c r="D309" s="97">
        <v>0</v>
      </c>
      <c r="E309" s="97">
        <v>0</v>
      </c>
      <c r="F309" s="7">
        <f t="shared" si="40"/>
        <v>0</v>
      </c>
      <c r="G309" s="8">
        <v>0</v>
      </c>
      <c r="H309" s="8">
        <v>0</v>
      </c>
      <c r="I309" s="98">
        <v>0</v>
      </c>
      <c r="J309" s="98">
        <v>0</v>
      </c>
      <c r="K309" s="98">
        <v>0</v>
      </c>
      <c r="L309" s="98">
        <v>0</v>
      </c>
    </row>
    <row r="310" spans="1:12" x14ac:dyDescent="0.25">
      <c r="A310" s="14" t="s">
        <v>36</v>
      </c>
      <c r="B310" s="6">
        <v>0</v>
      </c>
      <c r="C310" s="6">
        <v>0</v>
      </c>
      <c r="D310" s="97">
        <v>0</v>
      </c>
      <c r="E310" s="97">
        <v>0</v>
      </c>
      <c r="F310" s="7">
        <f t="shared" si="40"/>
        <v>0</v>
      </c>
      <c r="G310" s="8">
        <v>0</v>
      </c>
      <c r="H310" s="8">
        <v>0</v>
      </c>
      <c r="I310" s="98">
        <v>0</v>
      </c>
      <c r="J310" s="98">
        <v>0</v>
      </c>
      <c r="K310" s="98">
        <v>0</v>
      </c>
      <c r="L310" s="98">
        <v>0</v>
      </c>
    </row>
    <row r="311" spans="1:12" x14ac:dyDescent="0.25">
      <c r="A311" s="14" t="s">
        <v>37</v>
      </c>
      <c r="B311" s="6">
        <v>0</v>
      </c>
      <c r="C311" s="6">
        <v>0</v>
      </c>
      <c r="D311" s="97">
        <v>0</v>
      </c>
      <c r="E311" s="97">
        <v>0</v>
      </c>
      <c r="F311" s="7">
        <f t="shared" si="40"/>
        <v>0</v>
      </c>
      <c r="G311" s="16">
        <v>0</v>
      </c>
      <c r="H311" s="8">
        <v>0</v>
      </c>
      <c r="I311" s="99">
        <v>0</v>
      </c>
      <c r="J311" s="99">
        <v>0</v>
      </c>
      <c r="K311" s="99">
        <v>0</v>
      </c>
      <c r="L311" s="99">
        <v>0</v>
      </c>
    </row>
    <row r="312" spans="1:12" x14ac:dyDescent="0.25">
      <c r="A312" s="14" t="s">
        <v>38</v>
      </c>
      <c r="B312" s="6">
        <v>0</v>
      </c>
      <c r="C312" s="6">
        <v>0</v>
      </c>
      <c r="D312" s="97">
        <v>0</v>
      </c>
      <c r="E312" s="97">
        <v>0</v>
      </c>
      <c r="F312" s="7">
        <f t="shared" si="40"/>
        <v>0</v>
      </c>
      <c r="G312" s="16">
        <v>0</v>
      </c>
      <c r="H312" s="8">
        <v>0</v>
      </c>
      <c r="I312" s="99">
        <v>0</v>
      </c>
      <c r="J312" s="99">
        <v>0</v>
      </c>
      <c r="K312" s="99">
        <v>0</v>
      </c>
      <c r="L312" s="99">
        <v>0</v>
      </c>
    </row>
    <row r="313" spans="1:12" x14ac:dyDescent="0.25">
      <c r="A313" s="9"/>
      <c r="B313" s="67" t="s">
        <v>2</v>
      </c>
      <c r="C313" s="67"/>
      <c r="D313" s="67"/>
      <c r="E313" s="71" t="s">
        <v>3</v>
      </c>
      <c r="F313" s="69" t="s">
        <v>4</v>
      </c>
      <c r="G313" s="64" t="s">
        <v>5</v>
      </c>
      <c r="H313" s="64" t="s">
        <v>6</v>
      </c>
      <c r="I313" s="64" t="s">
        <v>7</v>
      </c>
      <c r="J313" s="64" t="s">
        <v>8</v>
      </c>
      <c r="K313" s="64" t="s">
        <v>9</v>
      </c>
      <c r="L313" s="64" t="s">
        <v>10</v>
      </c>
    </row>
    <row r="314" spans="1:12" x14ac:dyDescent="0.25">
      <c r="A314" s="12" t="s">
        <v>88</v>
      </c>
      <c r="B314" s="3" t="s">
        <v>11</v>
      </c>
      <c r="C314" s="3" t="s">
        <v>12</v>
      </c>
      <c r="D314" s="2" t="s">
        <v>60</v>
      </c>
      <c r="E314" s="71"/>
      <c r="F314" s="69"/>
      <c r="G314" s="64"/>
      <c r="H314" s="64"/>
      <c r="I314" s="64"/>
      <c r="J314" s="64"/>
      <c r="K314" s="64"/>
      <c r="L314" s="64"/>
    </row>
    <row r="315" spans="1:12" x14ac:dyDescent="0.25">
      <c r="A315" s="9" t="s">
        <v>40</v>
      </c>
      <c r="B315" s="6">
        <v>0</v>
      </c>
      <c r="C315" s="6">
        <v>0</v>
      </c>
      <c r="D315" s="97">
        <v>0</v>
      </c>
      <c r="E315" s="97">
        <v>0</v>
      </c>
      <c r="F315" s="7">
        <f t="shared" ref="F315:F322" si="41">SUM(B315:E315)</f>
        <v>0</v>
      </c>
      <c r="G315" s="8">
        <v>0</v>
      </c>
      <c r="H315" s="8">
        <v>0</v>
      </c>
      <c r="I315" s="98">
        <v>0</v>
      </c>
      <c r="J315" s="98">
        <v>0</v>
      </c>
      <c r="K315" s="98">
        <v>0</v>
      </c>
      <c r="L315" s="98">
        <v>0</v>
      </c>
    </row>
    <row r="316" spans="1:12" ht="30" x14ac:dyDescent="0.25">
      <c r="A316" s="19" t="s">
        <v>41</v>
      </c>
      <c r="B316" s="6">
        <v>1</v>
      </c>
      <c r="C316" s="6">
        <v>0</v>
      </c>
      <c r="D316" s="97">
        <v>0</v>
      </c>
      <c r="E316" s="97">
        <v>0</v>
      </c>
      <c r="F316" s="7">
        <f t="shared" si="41"/>
        <v>1</v>
      </c>
      <c r="G316" s="8">
        <v>1</v>
      </c>
      <c r="H316" s="8">
        <v>0</v>
      </c>
      <c r="I316" s="98">
        <v>0</v>
      </c>
      <c r="J316" s="98">
        <v>0</v>
      </c>
      <c r="K316" s="98">
        <v>0</v>
      </c>
      <c r="L316" s="98">
        <v>0</v>
      </c>
    </row>
    <row r="317" spans="1:12" x14ac:dyDescent="0.25">
      <c r="A317" s="9" t="s">
        <v>42</v>
      </c>
      <c r="B317" s="6">
        <v>0</v>
      </c>
      <c r="C317" s="6">
        <v>0</v>
      </c>
      <c r="D317" s="97">
        <v>0</v>
      </c>
      <c r="E317" s="97">
        <v>0</v>
      </c>
      <c r="F317" s="7">
        <f t="shared" si="41"/>
        <v>0</v>
      </c>
      <c r="G317" s="8">
        <v>0</v>
      </c>
      <c r="H317" s="8">
        <v>0</v>
      </c>
      <c r="I317" s="98">
        <v>0</v>
      </c>
      <c r="J317" s="98">
        <v>0</v>
      </c>
      <c r="K317" s="98">
        <v>0</v>
      </c>
      <c r="L317" s="98">
        <v>0</v>
      </c>
    </row>
    <row r="318" spans="1:12" x14ac:dyDescent="0.25">
      <c r="A318" s="9" t="s">
        <v>43</v>
      </c>
      <c r="B318" s="6">
        <v>0</v>
      </c>
      <c r="C318" s="6">
        <v>0</v>
      </c>
      <c r="D318" s="97">
        <v>0</v>
      </c>
      <c r="E318" s="97">
        <v>0</v>
      </c>
      <c r="F318" s="7">
        <f t="shared" si="41"/>
        <v>0</v>
      </c>
      <c r="G318" s="8">
        <v>0</v>
      </c>
      <c r="H318" s="8">
        <v>0</v>
      </c>
      <c r="I318" s="98">
        <v>0</v>
      </c>
      <c r="J318" s="98">
        <v>0</v>
      </c>
      <c r="K318" s="98">
        <v>0</v>
      </c>
      <c r="L318" s="98">
        <v>0</v>
      </c>
    </row>
    <row r="319" spans="1:12" x14ac:dyDescent="0.25">
      <c r="A319" s="9" t="s">
        <v>44</v>
      </c>
      <c r="B319" s="6">
        <v>0</v>
      </c>
      <c r="C319" s="6">
        <v>1</v>
      </c>
      <c r="D319" s="97">
        <v>0</v>
      </c>
      <c r="E319" s="97">
        <v>0</v>
      </c>
      <c r="F319" s="7">
        <f t="shared" si="41"/>
        <v>1</v>
      </c>
      <c r="G319" s="8">
        <v>0</v>
      </c>
      <c r="H319" s="8">
        <v>1</v>
      </c>
      <c r="I319" s="98">
        <v>0</v>
      </c>
      <c r="J319" s="98">
        <v>0</v>
      </c>
      <c r="K319" s="98">
        <v>0</v>
      </c>
      <c r="L319" s="98">
        <v>0</v>
      </c>
    </row>
    <row r="320" spans="1:12" ht="30" x14ac:dyDescent="0.25">
      <c r="A320" s="9" t="s">
        <v>45</v>
      </c>
      <c r="B320" s="6">
        <v>0</v>
      </c>
      <c r="C320" s="6">
        <v>0</v>
      </c>
      <c r="D320" s="97">
        <v>0</v>
      </c>
      <c r="E320" s="97">
        <v>0</v>
      </c>
      <c r="F320" s="7">
        <f t="shared" si="41"/>
        <v>0</v>
      </c>
      <c r="G320" s="8">
        <v>0</v>
      </c>
      <c r="H320" s="8">
        <v>0</v>
      </c>
      <c r="I320" s="98">
        <v>0</v>
      </c>
      <c r="J320" s="98">
        <v>0</v>
      </c>
      <c r="K320" s="98">
        <v>0</v>
      </c>
      <c r="L320" s="98">
        <v>0</v>
      </c>
    </row>
    <row r="321" spans="1:12" x14ac:dyDescent="0.25">
      <c r="A321" s="9" t="s">
        <v>46</v>
      </c>
      <c r="B321" s="6">
        <v>0</v>
      </c>
      <c r="C321" s="6">
        <v>0</v>
      </c>
      <c r="D321" s="97">
        <v>0</v>
      </c>
      <c r="E321" s="97">
        <v>0</v>
      </c>
      <c r="F321" s="7">
        <f t="shared" si="41"/>
        <v>0</v>
      </c>
      <c r="G321" s="8">
        <v>0</v>
      </c>
      <c r="H321" s="8">
        <v>0</v>
      </c>
      <c r="I321" s="98">
        <v>0</v>
      </c>
      <c r="J321" s="98">
        <v>0</v>
      </c>
      <c r="K321" s="98">
        <v>0</v>
      </c>
      <c r="L321" s="98">
        <v>0</v>
      </c>
    </row>
    <row r="322" spans="1:12" x14ac:dyDescent="0.25">
      <c r="A322" s="9" t="s">
        <v>47</v>
      </c>
      <c r="B322" s="6">
        <v>0</v>
      </c>
      <c r="C322" s="6">
        <v>0</v>
      </c>
      <c r="D322" s="97">
        <v>0</v>
      </c>
      <c r="E322" s="97">
        <v>0</v>
      </c>
      <c r="F322" s="7">
        <f t="shared" si="41"/>
        <v>0</v>
      </c>
      <c r="G322" s="8">
        <v>0</v>
      </c>
      <c r="H322" s="8">
        <v>0</v>
      </c>
      <c r="I322" s="98">
        <v>0</v>
      </c>
      <c r="J322" s="98">
        <v>0</v>
      </c>
      <c r="K322" s="98">
        <v>0</v>
      </c>
      <c r="L322" s="98">
        <v>0</v>
      </c>
    </row>
    <row r="323" spans="1:12" ht="30" x14ac:dyDescent="0.25">
      <c r="A323" s="9" t="s">
        <v>48</v>
      </c>
      <c r="B323" s="6">
        <v>0</v>
      </c>
      <c r="C323" s="6">
        <v>0</v>
      </c>
      <c r="D323" s="97">
        <v>0</v>
      </c>
      <c r="E323" s="97">
        <v>0</v>
      </c>
      <c r="F323" s="7">
        <f t="shared" ref="F323:F329" si="42">SUM(B323:E323)</f>
        <v>0</v>
      </c>
      <c r="G323" s="8">
        <v>0</v>
      </c>
      <c r="H323" s="8">
        <v>0</v>
      </c>
      <c r="I323" s="98">
        <v>0</v>
      </c>
      <c r="J323" s="98">
        <v>0</v>
      </c>
      <c r="K323" s="98">
        <v>0</v>
      </c>
      <c r="L323" s="98">
        <v>0</v>
      </c>
    </row>
    <row r="324" spans="1:12" x14ac:dyDescent="0.25">
      <c r="A324" s="9" t="s">
        <v>49</v>
      </c>
      <c r="B324" s="6">
        <v>0</v>
      </c>
      <c r="C324" s="6">
        <v>0</v>
      </c>
      <c r="D324" s="97">
        <v>0</v>
      </c>
      <c r="E324" s="97">
        <v>0</v>
      </c>
      <c r="F324" s="7">
        <f t="shared" si="42"/>
        <v>0</v>
      </c>
      <c r="G324" s="8">
        <v>0</v>
      </c>
      <c r="H324" s="8">
        <v>0</v>
      </c>
      <c r="I324" s="98">
        <v>0</v>
      </c>
      <c r="J324" s="98">
        <v>0</v>
      </c>
      <c r="K324" s="98">
        <v>0</v>
      </c>
      <c r="L324" s="98">
        <v>0</v>
      </c>
    </row>
    <row r="325" spans="1:12" ht="30" x14ac:dyDescent="0.25">
      <c r="A325" s="9" t="s">
        <v>50</v>
      </c>
      <c r="B325" s="6">
        <v>0</v>
      </c>
      <c r="C325" s="6">
        <v>0</v>
      </c>
      <c r="D325" s="97">
        <v>0</v>
      </c>
      <c r="E325" s="97">
        <v>0</v>
      </c>
      <c r="F325" s="7">
        <f t="shared" si="42"/>
        <v>0</v>
      </c>
      <c r="G325" s="8">
        <v>0</v>
      </c>
      <c r="H325" s="8">
        <v>0</v>
      </c>
      <c r="I325" s="98">
        <v>0</v>
      </c>
      <c r="J325" s="98">
        <v>0</v>
      </c>
      <c r="K325" s="98">
        <v>0</v>
      </c>
      <c r="L325" s="98">
        <v>0</v>
      </c>
    </row>
    <row r="326" spans="1:12" x14ac:dyDescent="0.25">
      <c r="A326" s="9" t="s">
        <v>51</v>
      </c>
      <c r="B326" s="6">
        <v>1</v>
      </c>
      <c r="C326" s="6">
        <v>1</v>
      </c>
      <c r="D326" s="97">
        <v>0</v>
      </c>
      <c r="E326" s="97">
        <v>0</v>
      </c>
      <c r="F326" s="7">
        <f t="shared" si="42"/>
        <v>2</v>
      </c>
      <c r="G326" s="8">
        <v>1</v>
      </c>
      <c r="H326" s="8">
        <v>1</v>
      </c>
      <c r="I326" s="98">
        <v>0</v>
      </c>
      <c r="J326" s="98">
        <v>0</v>
      </c>
      <c r="K326" s="98">
        <v>0</v>
      </c>
      <c r="L326" s="98">
        <v>0</v>
      </c>
    </row>
    <row r="327" spans="1:12" x14ac:dyDescent="0.25">
      <c r="A327" s="9" t="s">
        <v>52</v>
      </c>
      <c r="B327" s="6">
        <v>0</v>
      </c>
      <c r="C327" s="6">
        <v>0</v>
      </c>
      <c r="D327" s="97">
        <v>0</v>
      </c>
      <c r="E327" s="97">
        <v>0</v>
      </c>
      <c r="F327" s="7">
        <f t="shared" si="42"/>
        <v>0</v>
      </c>
      <c r="G327" s="8">
        <v>0</v>
      </c>
      <c r="H327" s="8">
        <v>0</v>
      </c>
      <c r="I327" s="98">
        <v>0</v>
      </c>
      <c r="J327" s="98">
        <v>0</v>
      </c>
      <c r="K327" s="98">
        <v>0</v>
      </c>
      <c r="L327" s="98">
        <v>0</v>
      </c>
    </row>
    <row r="328" spans="1:12" x14ac:dyDescent="0.25">
      <c r="A328" s="9" t="s">
        <v>53</v>
      </c>
      <c r="B328" s="6">
        <v>0</v>
      </c>
      <c r="C328" s="6">
        <v>0</v>
      </c>
      <c r="D328" s="97">
        <v>0</v>
      </c>
      <c r="E328" s="97">
        <v>0</v>
      </c>
      <c r="F328" s="7">
        <f t="shared" si="42"/>
        <v>0</v>
      </c>
      <c r="G328" s="8">
        <v>0</v>
      </c>
      <c r="H328" s="8">
        <v>0</v>
      </c>
      <c r="I328" s="98">
        <v>0</v>
      </c>
      <c r="J328" s="98">
        <v>0</v>
      </c>
      <c r="K328" s="98">
        <v>0</v>
      </c>
      <c r="L328" s="98">
        <v>0</v>
      </c>
    </row>
    <row r="329" spans="1:12" x14ac:dyDescent="0.25">
      <c r="A329" s="9" t="s">
        <v>54</v>
      </c>
      <c r="B329" s="6">
        <v>0</v>
      </c>
      <c r="C329" s="6">
        <v>0</v>
      </c>
      <c r="D329" s="97">
        <v>0</v>
      </c>
      <c r="E329" s="97">
        <v>0</v>
      </c>
      <c r="F329" s="7">
        <f t="shared" si="42"/>
        <v>0</v>
      </c>
      <c r="G329" s="8">
        <v>0</v>
      </c>
      <c r="H329" s="8">
        <v>0</v>
      </c>
      <c r="I329" s="98">
        <v>0</v>
      </c>
      <c r="J329" s="98">
        <v>0</v>
      </c>
      <c r="K329" s="98">
        <v>0</v>
      </c>
      <c r="L329" s="98">
        <v>0</v>
      </c>
    </row>
    <row r="330" spans="1:12" x14ac:dyDescent="0.25">
      <c r="A330" s="9"/>
      <c r="B330" s="67" t="s">
        <v>2</v>
      </c>
      <c r="C330" s="67"/>
      <c r="D330" s="67"/>
      <c r="E330" s="71" t="s">
        <v>3</v>
      </c>
      <c r="F330" s="69" t="s">
        <v>4</v>
      </c>
      <c r="G330" s="64" t="s">
        <v>5</v>
      </c>
      <c r="H330" s="64" t="s">
        <v>6</v>
      </c>
      <c r="I330" s="64" t="s">
        <v>7</v>
      </c>
      <c r="J330" s="64" t="s">
        <v>8</v>
      </c>
      <c r="K330" s="64" t="s">
        <v>9</v>
      </c>
      <c r="L330" s="64" t="s">
        <v>10</v>
      </c>
    </row>
    <row r="331" spans="1:12" x14ac:dyDescent="0.25">
      <c r="A331" s="12" t="s">
        <v>55</v>
      </c>
      <c r="B331" s="3" t="s">
        <v>11</v>
      </c>
      <c r="C331" s="3" t="s">
        <v>12</v>
      </c>
      <c r="D331" s="2" t="s">
        <v>60</v>
      </c>
      <c r="E331" s="71"/>
      <c r="F331" s="69"/>
      <c r="G331" s="64"/>
      <c r="H331" s="64"/>
      <c r="I331" s="64"/>
      <c r="J331" s="64"/>
      <c r="K331" s="64"/>
      <c r="L331" s="64"/>
    </row>
    <row r="332" spans="1:12" x14ac:dyDescent="0.25">
      <c r="A332" s="9" t="s">
        <v>56</v>
      </c>
      <c r="B332" s="6">
        <v>1</v>
      </c>
      <c r="C332" s="6">
        <v>0</v>
      </c>
      <c r="D332" s="97">
        <v>0</v>
      </c>
      <c r="E332" s="97">
        <v>0</v>
      </c>
      <c r="F332" s="7">
        <f t="shared" ref="F332:F333" si="43">SUM(B332:E332)</f>
        <v>1</v>
      </c>
      <c r="G332" s="8">
        <v>1</v>
      </c>
      <c r="H332" s="8">
        <v>0</v>
      </c>
      <c r="I332" s="98">
        <v>0</v>
      </c>
      <c r="J332" s="98">
        <v>0</v>
      </c>
      <c r="K332" s="98">
        <v>0</v>
      </c>
      <c r="L332" s="98">
        <v>0</v>
      </c>
    </row>
    <row r="333" spans="1:12" x14ac:dyDescent="0.25">
      <c r="A333" s="9" t="s">
        <v>58</v>
      </c>
      <c r="B333" s="6">
        <v>2</v>
      </c>
      <c r="C333" s="6">
        <v>0</v>
      </c>
      <c r="D333" s="97">
        <v>0</v>
      </c>
      <c r="E333" s="97">
        <v>0</v>
      </c>
      <c r="F333" s="7">
        <f t="shared" si="43"/>
        <v>2</v>
      </c>
      <c r="G333" s="8">
        <v>2</v>
      </c>
      <c r="H333" s="8">
        <v>0</v>
      </c>
      <c r="I333" s="98">
        <v>0</v>
      </c>
      <c r="J333" s="98">
        <v>0</v>
      </c>
      <c r="K333" s="98">
        <v>0</v>
      </c>
      <c r="L333" s="98">
        <v>0</v>
      </c>
    </row>
    <row r="334" spans="1:12" ht="15.75" x14ac:dyDescent="0.25">
      <c r="A334" s="72" t="s">
        <v>89</v>
      </c>
      <c r="B334" s="72"/>
      <c r="C334" s="72"/>
      <c r="D334" s="72"/>
      <c r="E334" s="72"/>
      <c r="F334" s="72"/>
      <c r="G334" s="72"/>
      <c r="H334" s="72"/>
      <c r="I334" s="72"/>
      <c r="J334" s="72"/>
      <c r="K334" s="72"/>
      <c r="L334" s="72"/>
    </row>
    <row r="335" spans="1:12" x14ac:dyDescent="0.25">
      <c r="A335" s="27"/>
      <c r="B335" s="67" t="s">
        <v>2</v>
      </c>
      <c r="C335" s="67"/>
      <c r="D335" s="67"/>
      <c r="E335" s="70" t="s">
        <v>3</v>
      </c>
      <c r="F335" s="69" t="s">
        <v>4</v>
      </c>
      <c r="G335" s="64" t="s">
        <v>5</v>
      </c>
      <c r="H335" s="64" t="s">
        <v>6</v>
      </c>
      <c r="I335" s="64" t="s">
        <v>7</v>
      </c>
      <c r="J335" s="64" t="s">
        <v>8</v>
      </c>
      <c r="K335" s="64" t="s">
        <v>9</v>
      </c>
      <c r="L335" s="64" t="s">
        <v>10</v>
      </c>
    </row>
    <row r="336" spans="1:12" x14ac:dyDescent="0.25">
      <c r="A336" s="27"/>
      <c r="B336" s="3" t="s">
        <v>11</v>
      </c>
      <c r="C336" s="3" t="s">
        <v>12</v>
      </c>
      <c r="D336" s="2" t="s">
        <v>60</v>
      </c>
      <c r="E336" s="70"/>
      <c r="F336" s="69"/>
      <c r="G336" s="64"/>
      <c r="H336" s="64"/>
      <c r="I336" s="64"/>
      <c r="J336" s="64"/>
      <c r="K336" s="64"/>
      <c r="L336" s="64"/>
    </row>
    <row r="337" spans="1:12" x14ac:dyDescent="0.25">
      <c r="A337" s="9" t="s">
        <v>90</v>
      </c>
      <c r="B337" s="6">
        <v>43</v>
      </c>
      <c r="C337" s="6">
        <v>1</v>
      </c>
      <c r="D337" s="6">
        <v>0</v>
      </c>
      <c r="E337" s="6">
        <v>12</v>
      </c>
      <c r="F337" s="7">
        <f t="shared" ref="F337:F340" si="44">SUM(B337:E337)</f>
        <v>56</v>
      </c>
      <c r="G337" s="8">
        <v>9</v>
      </c>
      <c r="H337" s="8">
        <v>42</v>
      </c>
      <c r="I337" s="8">
        <v>2</v>
      </c>
      <c r="J337" s="8">
        <v>0</v>
      </c>
      <c r="K337" s="8">
        <v>0</v>
      </c>
      <c r="L337" s="8">
        <v>3</v>
      </c>
    </row>
    <row r="338" spans="1:12" x14ac:dyDescent="0.25">
      <c r="A338" s="9" t="s">
        <v>91</v>
      </c>
      <c r="B338" s="6">
        <v>35</v>
      </c>
      <c r="C338" s="6">
        <v>0</v>
      </c>
      <c r="D338" s="6">
        <v>0</v>
      </c>
      <c r="E338" s="6">
        <v>9</v>
      </c>
      <c r="F338" s="7">
        <f t="shared" si="44"/>
        <v>44</v>
      </c>
      <c r="G338" s="8">
        <v>6</v>
      </c>
      <c r="H338" s="8">
        <v>36</v>
      </c>
      <c r="I338" s="8">
        <v>1</v>
      </c>
      <c r="J338" s="8">
        <v>0</v>
      </c>
      <c r="K338" s="8">
        <v>0</v>
      </c>
      <c r="L338" s="8">
        <v>1</v>
      </c>
    </row>
    <row r="339" spans="1:12" x14ac:dyDescent="0.25">
      <c r="A339" s="9" t="s">
        <v>92</v>
      </c>
      <c r="B339" s="6">
        <v>0</v>
      </c>
      <c r="C339" s="6">
        <v>0</v>
      </c>
      <c r="D339" s="6">
        <v>0</v>
      </c>
      <c r="E339" s="6">
        <v>1</v>
      </c>
      <c r="F339" s="7">
        <f t="shared" si="44"/>
        <v>1</v>
      </c>
      <c r="G339" s="8">
        <v>0</v>
      </c>
      <c r="H339" s="8">
        <v>1</v>
      </c>
      <c r="I339" s="8">
        <v>0</v>
      </c>
      <c r="J339" s="8">
        <v>0</v>
      </c>
      <c r="K339" s="8">
        <v>0</v>
      </c>
      <c r="L339" s="8">
        <v>0</v>
      </c>
    </row>
    <row r="340" spans="1:12" x14ac:dyDescent="0.25">
      <c r="A340" s="9" t="s">
        <v>93</v>
      </c>
      <c r="B340" s="6">
        <v>19</v>
      </c>
      <c r="C340" s="6">
        <v>10</v>
      </c>
      <c r="D340" s="6">
        <v>0</v>
      </c>
      <c r="E340" s="6">
        <v>0</v>
      </c>
      <c r="F340" s="7">
        <f t="shared" si="44"/>
        <v>29</v>
      </c>
      <c r="G340" s="8">
        <v>4</v>
      </c>
      <c r="H340" s="8">
        <v>25</v>
      </c>
      <c r="I340" s="8">
        <v>0</v>
      </c>
      <c r="J340" s="8">
        <v>0</v>
      </c>
      <c r="K340" s="8">
        <v>0</v>
      </c>
      <c r="L340" s="8">
        <v>0</v>
      </c>
    </row>
    <row r="341" spans="1:12" ht="18.75" x14ac:dyDescent="0.3">
      <c r="A341" s="65" t="s">
        <v>94</v>
      </c>
      <c r="B341" s="65"/>
      <c r="C341" s="65"/>
      <c r="D341" s="65"/>
      <c r="E341" s="65"/>
      <c r="F341" s="65"/>
      <c r="G341" s="65"/>
      <c r="H341" s="65"/>
      <c r="I341" s="65"/>
      <c r="J341" s="65"/>
      <c r="K341" s="65"/>
      <c r="L341" s="65"/>
    </row>
    <row r="342" spans="1:12" x14ac:dyDescent="0.25">
      <c r="A342" s="66"/>
      <c r="B342" s="67" t="s">
        <v>2</v>
      </c>
      <c r="C342" s="67"/>
      <c r="D342" s="67"/>
      <c r="E342" s="68" t="s">
        <v>3</v>
      </c>
      <c r="F342" s="69" t="s">
        <v>4</v>
      </c>
      <c r="G342" s="64" t="s">
        <v>5</v>
      </c>
      <c r="H342" s="64" t="s">
        <v>6</v>
      </c>
      <c r="I342" s="64" t="s">
        <v>7</v>
      </c>
      <c r="J342" s="64" t="s">
        <v>8</v>
      </c>
      <c r="K342" s="64" t="s">
        <v>9</v>
      </c>
      <c r="L342" s="64" t="s">
        <v>10</v>
      </c>
    </row>
    <row r="343" spans="1:12" x14ac:dyDescent="0.25">
      <c r="A343" s="66"/>
      <c r="B343" s="2" t="s">
        <v>11</v>
      </c>
      <c r="C343" s="2" t="s">
        <v>12</v>
      </c>
      <c r="D343" s="2" t="s">
        <v>60</v>
      </c>
      <c r="E343" s="68"/>
      <c r="F343" s="69"/>
      <c r="G343" s="64"/>
      <c r="H343" s="64"/>
      <c r="I343" s="64"/>
      <c r="J343" s="64"/>
      <c r="K343" s="64"/>
      <c r="L343" s="64"/>
    </row>
    <row r="344" spans="1:12" x14ac:dyDescent="0.25">
      <c r="A344" s="9" t="s">
        <v>95</v>
      </c>
      <c r="B344" s="10">
        <f>SUM(B5,B57,B107)</f>
        <v>96</v>
      </c>
      <c r="C344" s="10">
        <f>SUM(C5,C57,C107)</f>
        <v>10</v>
      </c>
      <c r="D344" s="10">
        <f>SUM(D5,D57,D107)</f>
        <v>0</v>
      </c>
      <c r="E344" s="10">
        <f>SUM(E5,E57,E107)</f>
        <v>23</v>
      </c>
      <c r="F344" s="7">
        <f t="shared" ref="F344:F345" si="45">SUM(B344:E344)</f>
        <v>129</v>
      </c>
      <c r="G344" s="30">
        <f t="shared" ref="G344:L345" si="46">SUM(G5,G57,G107)</f>
        <v>39</v>
      </c>
      <c r="H344" s="30">
        <f t="shared" si="46"/>
        <v>86</v>
      </c>
      <c r="I344" s="30">
        <f t="shared" si="46"/>
        <v>2</v>
      </c>
      <c r="J344" s="30">
        <f t="shared" si="46"/>
        <v>0</v>
      </c>
      <c r="K344" s="30">
        <f t="shared" si="46"/>
        <v>0</v>
      </c>
      <c r="L344" s="30">
        <f t="shared" si="46"/>
        <v>3</v>
      </c>
    </row>
    <row r="345" spans="1:12" x14ac:dyDescent="0.25">
      <c r="A345" s="9" t="s">
        <v>96</v>
      </c>
      <c r="B345" s="10">
        <f>SUM(B346:B352)</f>
        <v>153</v>
      </c>
      <c r="C345" s="10">
        <f>SUM(C346:C352)</f>
        <v>16</v>
      </c>
      <c r="D345" s="10">
        <f>SUM(D346:D352)</f>
        <v>0</v>
      </c>
      <c r="E345" s="10">
        <f>SUM(E346:E352)</f>
        <v>28</v>
      </c>
      <c r="F345" s="7">
        <f t="shared" si="45"/>
        <v>197</v>
      </c>
      <c r="G345" s="30">
        <f t="shared" si="46"/>
        <v>71</v>
      </c>
      <c r="H345" s="30">
        <f t="shared" si="46"/>
        <v>118</v>
      </c>
      <c r="I345" s="30">
        <f t="shared" si="46"/>
        <v>5</v>
      </c>
      <c r="J345" s="30">
        <f t="shared" si="46"/>
        <v>0</v>
      </c>
      <c r="K345" s="30">
        <f t="shared" si="46"/>
        <v>0</v>
      </c>
      <c r="L345" s="30">
        <f t="shared" si="46"/>
        <v>3</v>
      </c>
    </row>
    <row r="346" spans="1:12" x14ac:dyDescent="0.25">
      <c r="A346" s="9" t="s">
        <v>15</v>
      </c>
      <c r="B346" s="10">
        <f>SUM(B7,B108)</f>
        <v>54</v>
      </c>
      <c r="C346" s="10">
        <f>SUM(C7,C108)</f>
        <v>6</v>
      </c>
      <c r="D346" s="10">
        <f>SUM(D7,D108)</f>
        <v>0</v>
      </c>
      <c r="E346" s="10">
        <f>SUM(E7,E108)</f>
        <v>2</v>
      </c>
      <c r="F346" s="7">
        <f t="shared" ref="F346:F352" si="47">SUM(B346:E346)</f>
        <v>62</v>
      </c>
      <c r="G346" s="30">
        <f t="shared" ref="G346:L346" si="48">SUM(G7, G108)</f>
        <v>28</v>
      </c>
      <c r="H346" s="30">
        <f t="shared" si="48"/>
        <v>32</v>
      </c>
      <c r="I346" s="30">
        <f t="shared" si="48"/>
        <v>2</v>
      </c>
      <c r="J346" s="30">
        <f t="shared" si="48"/>
        <v>0</v>
      </c>
      <c r="K346" s="30">
        <f t="shared" si="48"/>
        <v>0</v>
      </c>
      <c r="L346" s="30">
        <f t="shared" si="48"/>
        <v>0</v>
      </c>
    </row>
    <row r="347" spans="1:12" x14ac:dyDescent="0.25">
      <c r="A347" s="9" t="s">
        <v>16</v>
      </c>
      <c r="B347" s="10">
        <f t="shared" ref="B347:E352" si="49">SUM(B8,B59)</f>
        <v>7</v>
      </c>
      <c r="C347" s="10">
        <f t="shared" si="49"/>
        <v>2</v>
      </c>
      <c r="D347" s="10">
        <f t="shared" si="49"/>
        <v>0</v>
      </c>
      <c r="E347" s="10">
        <f t="shared" si="49"/>
        <v>3</v>
      </c>
      <c r="F347" s="7">
        <f t="shared" si="47"/>
        <v>12</v>
      </c>
      <c r="G347" s="30">
        <f t="shared" ref="G347:L352" si="50">SUM(G8,G59)</f>
        <v>8</v>
      </c>
      <c r="H347" s="30">
        <f t="shared" si="50"/>
        <v>3</v>
      </c>
      <c r="I347" s="30">
        <f t="shared" si="50"/>
        <v>0</v>
      </c>
      <c r="J347" s="30">
        <f t="shared" si="50"/>
        <v>0</v>
      </c>
      <c r="K347" s="30">
        <f t="shared" si="50"/>
        <v>0</v>
      </c>
      <c r="L347" s="30">
        <f t="shared" si="50"/>
        <v>1</v>
      </c>
    </row>
    <row r="348" spans="1:12" x14ac:dyDescent="0.25">
      <c r="A348" s="9" t="s">
        <v>97</v>
      </c>
      <c r="B348" s="10">
        <f t="shared" si="49"/>
        <v>29</v>
      </c>
      <c r="C348" s="10">
        <f t="shared" si="49"/>
        <v>3</v>
      </c>
      <c r="D348" s="10">
        <f t="shared" si="49"/>
        <v>0</v>
      </c>
      <c r="E348" s="10">
        <f t="shared" si="49"/>
        <v>4</v>
      </c>
      <c r="F348" s="7">
        <f t="shared" si="47"/>
        <v>36</v>
      </c>
      <c r="G348" s="30">
        <f t="shared" si="50"/>
        <v>7</v>
      </c>
      <c r="H348" s="30">
        <f t="shared" si="50"/>
        <v>26</v>
      </c>
      <c r="I348" s="30">
        <f t="shared" si="50"/>
        <v>1</v>
      </c>
      <c r="J348" s="30">
        <f t="shared" si="50"/>
        <v>0</v>
      </c>
      <c r="K348" s="30">
        <f t="shared" si="50"/>
        <v>0</v>
      </c>
      <c r="L348" s="30">
        <f t="shared" si="50"/>
        <v>2</v>
      </c>
    </row>
    <row r="349" spans="1:12" x14ac:dyDescent="0.25">
      <c r="A349" s="9" t="s">
        <v>98</v>
      </c>
      <c r="B349" s="10">
        <f t="shared" si="49"/>
        <v>19</v>
      </c>
      <c r="C349" s="10">
        <f t="shared" si="49"/>
        <v>2</v>
      </c>
      <c r="D349" s="10">
        <f t="shared" si="49"/>
        <v>0</v>
      </c>
      <c r="E349" s="10">
        <f t="shared" si="49"/>
        <v>6</v>
      </c>
      <c r="F349" s="7">
        <f t="shared" si="47"/>
        <v>27</v>
      </c>
      <c r="G349" s="30">
        <f t="shared" si="50"/>
        <v>12</v>
      </c>
      <c r="H349" s="30">
        <f t="shared" si="50"/>
        <v>15</v>
      </c>
      <c r="I349" s="30">
        <f t="shared" si="50"/>
        <v>0</v>
      </c>
      <c r="J349" s="30">
        <f t="shared" si="50"/>
        <v>0</v>
      </c>
      <c r="K349" s="30">
        <f t="shared" si="50"/>
        <v>0</v>
      </c>
      <c r="L349" s="30">
        <f t="shared" si="50"/>
        <v>0</v>
      </c>
    </row>
    <row r="350" spans="1:12" x14ac:dyDescent="0.25">
      <c r="A350" s="9" t="s">
        <v>99</v>
      </c>
      <c r="B350" s="10">
        <f t="shared" si="49"/>
        <v>16</v>
      </c>
      <c r="C350" s="10">
        <f t="shared" si="49"/>
        <v>1</v>
      </c>
      <c r="D350" s="10">
        <f t="shared" si="49"/>
        <v>0</v>
      </c>
      <c r="E350" s="10">
        <f t="shared" si="49"/>
        <v>9</v>
      </c>
      <c r="F350" s="7">
        <f t="shared" si="47"/>
        <v>26</v>
      </c>
      <c r="G350" s="30">
        <f t="shared" si="50"/>
        <v>11</v>
      </c>
      <c r="H350" s="30">
        <f t="shared" si="50"/>
        <v>13</v>
      </c>
      <c r="I350" s="30">
        <f t="shared" si="50"/>
        <v>2</v>
      </c>
      <c r="J350" s="30">
        <f t="shared" si="50"/>
        <v>0</v>
      </c>
      <c r="K350" s="30">
        <f t="shared" si="50"/>
        <v>0</v>
      </c>
      <c r="L350" s="30">
        <f t="shared" si="50"/>
        <v>0</v>
      </c>
    </row>
    <row r="351" spans="1:12" x14ac:dyDescent="0.25">
      <c r="A351" s="9" t="s">
        <v>100</v>
      </c>
      <c r="B351" s="10">
        <f t="shared" si="49"/>
        <v>24</v>
      </c>
      <c r="C351" s="10">
        <f t="shared" si="49"/>
        <v>2</v>
      </c>
      <c r="D351" s="10">
        <f t="shared" si="49"/>
        <v>0</v>
      </c>
      <c r="E351" s="10">
        <f t="shared" si="49"/>
        <v>3</v>
      </c>
      <c r="F351" s="7">
        <f t="shared" si="47"/>
        <v>29</v>
      </c>
      <c r="G351" s="30">
        <f t="shared" si="50"/>
        <v>5</v>
      </c>
      <c r="H351" s="30">
        <f t="shared" si="50"/>
        <v>24</v>
      </c>
      <c r="I351" s="30">
        <f t="shared" si="50"/>
        <v>0</v>
      </c>
      <c r="J351" s="30">
        <f t="shared" si="50"/>
        <v>0</v>
      </c>
      <c r="K351" s="30">
        <f t="shared" si="50"/>
        <v>0</v>
      </c>
      <c r="L351" s="30">
        <f t="shared" si="50"/>
        <v>0</v>
      </c>
    </row>
    <row r="352" spans="1:12" x14ac:dyDescent="0.25">
      <c r="A352" s="9" t="s">
        <v>21</v>
      </c>
      <c r="B352" s="10">
        <f t="shared" si="49"/>
        <v>4</v>
      </c>
      <c r="C352" s="10">
        <f t="shared" si="49"/>
        <v>0</v>
      </c>
      <c r="D352" s="10">
        <f t="shared" si="49"/>
        <v>0</v>
      </c>
      <c r="E352" s="10">
        <f t="shared" si="49"/>
        <v>1</v>
      </c>
      <c r="F352" s="7">
        <f t="shared" si="47"/>
        <v>5</v>
      </c>
      <c r="G352" s="30">
        <f t="shared" si="50"/>
        <v>0</v>
      </c>
      <c r="H352" s="30">
        <f t="shared" si="50"/>
        <v>5</v>
      </c>
      <c r="I352" s="30">
        <f t="shared" si="50"/>
        <v>0</v>
      </c>
      <c r="J352" s="30">
        <f t="shared" si="50"/>
        <v>0</v>
      </c>
      <c r="K352" s="30">
        <f t="shared" si="50"/>
        <v>0</v>
      </c>
      <c r="L352" s="30">
        <f t="shared" si="50"/>
        <v>0</v>
      </c>
    </row>
    <row r="353" spans="1:1" x14ac:dyDescent="0.25">
      <c r="A353" s="31"/>
    </row>
  </sheetData>
  <sheetProtection algorithmName="SHA-512" hashValue="nXZB24CznINLu4AbhPHeLhE6/yxCu7f7P24ExL1V0JxEvXwZbyzduUymA8rsJN7njyCJSu5IYD7Mi8N9UZQIow==" saltValue="EP8QH9vGBv+tHLN+XlFVuw==" spinCount="100000" sheet="1" objects="1" scenarios="1"/>
  <mergeCells count="295">
    <mergeCell ref="A1:L1"/>
    <mergeCell ref="A2:L2"/>
    <mergeCell ref="A3:A4"/>
    <mergeCell ref="B3:D3"/>
    <mergeCell ref="E3:E4"/>
    <mergeCell ref="F3:F4"/>
    <mergeCell ref="G3:G4"/>
    <mergeCell ref="H3:H4"/>
    <mergeCell ref="I3:I4"/>
    <mergeCell ref="J3:J4"/>
    <mergeCell ref="K3:K4"/>
    <mergeCell ref="L3:L4"/>
    <mergeCell ref="B15:D15"/>
    <mergeCell ref="E15:E16"/>
    <mergeCell ref="F15:F16"/>
    <mergeCell ref="G15:G16"/>
    <mergeCell ref="H15:H16"/>
    <mergeCell ref="I15:I16"/>
    <mergeCell ref="J15:J16"/>
    <mergeCell ref="K15:K16"/>
    <mergeCell ref="L15:L16"/>
    <mergeCell ref="A25:L25"/>
    <mergeCell ref="B33:D33"/>
    <mergeCell ref="E33:E34"/>
    <mergeCell ref="F33:F34"/>
    <mergeCell ref="G33:G34"/>
    <mergeCell ref="H33:H34"/>
    <mergeCell ref="I33:I34"/>
    <mergeCell ref="J33:J34"/>
    <mergeCell ref="K33:K34"/>
    <mergeCell ref="L33:L34"/>
    <mergeCell ref="K55:K56"/>
    <mergeCell ref="L55:L56"/>
    <mergeCell ref="I50:I51"/>
    <mergeCell ref="J50:J51"/>
    <mergeCell ref="K50:K51"/>
    <mergeCell ref="L50:L51"/>
    <mergeCell ref="A54:L54"/>
    <mergeCell ref="A55:A56"/>
    <mergeCell ref="B55:D55"/>
    <mergeCell ref="E55:E56"/>
    <mergeCell ref="F55:F56"/>
    <mergeCell ref="B50:D50"/>
    <mergeCell ref="E50:E51"/>
    <mergeCell ref="F50:F51"/>
    <mergeCell ref="G50:G51"/>
    <mergeCell ref="H50:H51"/>
    <mergeCell ref="G55:G56"/>
    <mergeCell ref="H55:H56"/>
    <mergeCell ref="I55:I56"/>
    <mergeCell ref="J55:J56"/>
    <mergeCell ref="I66:I67"/>
    <mergeCell ref="J66:J67"/>
    <mergeCell ref="K66:K67"/>
    <mergeCell ref="L66:L67"/>
    <mergeCell ref="A76:L76"/>
    <mergeCell ref="B84:D84"/>
    <mergeCell ref="E84:E85"/>
    <mergeCell ref="F84:F85"/>
    <mergeCell ref="G84:G85"/>
    <mergeCell ref="B66:D66"/>
    <mergeCell ref="E66:E67"/>
    <mergeCell ref="F66:F67"/>
    <mergeCell ref="G66:G67"/>
    <mergeCell ref="H66:H67"/>
    <mergeCell ref="H101:H102"/>
    <mergeCell ref="I101:I102"/>
    <mergeCell ref="J101:J102"/>
    <mergeCell ref="K101:K102"/>
    <mergeCell ref="L101:L102"/>
    <mergeCell ref="A104:L104"/>
    <mergeCell ref="H84:H85"/>
    <mergeCell ref="I84:I85"/>
    <mergeCell ref="J84:J85"/>
    <mergeCell ref="K84:K85"/>
    <mergeCell ref="L84:L85"/>
    <mergeCell ref="B101:D101"/>
    <mergeCell ref="E101:E102"/>
    <mergeCell ref="F101:F102"/>
    <mergeCell ref="G101:G102"/>
    <mergeCell ref="H110:H111"/>
    <mergeCell ref="I110:I111"/>
    <mergeCell ref="J110:J111"/>
    <mergeCell ref="K110:K111"/>
    <mergeCell ref="L110:L111"/>
    <mergeCell ref="A120:L120"/>
    <mergeCell ref="H105:H106"/>
    <mergeCell ref="I105:I106"/>
    <mergeCell ref="J105:J106"/>
    <mergeCell ref="K105:K106"/>
    <mergeCell ref="L105:L106"/>
    <mergeCell ref="B110:D110"/>
    <mergeCell ref="E110:E111"/>
    <mergeCell ref="F110:F111"/>
    <mergeCell ref="G110:G111"/>
    <mergeCell ref="A105:A106"/>
    <mergeCell ref="B105:D105"/>
    <mergeCell ref="E105:E106"/>
    <mergeCell ref="F105:F106"/>
    <mergeCell ref="G105:G106"/>
    <mergeCell ref="I128:I129"/>
    <mergeCell ref="J128:J129"/>
    <mergeCell ref="K128:K129"/>
    <mergeCell ref="L128:L129"/>
    <mergeCell ref="B145:D145"/>
    <mergeCell ref="E145:E146"/>
    <mergeCell ref="F145:F146"/>
    <mergeCell ref="G145:G146"/>
    <mergeCell ref="H145:H146"/>
    <mergeCell ref="B128:D128"/>
    <mergeCell ref="E128:E129"/>
    <mergeCell ref="F128:F129"/>
    <mergeCell ref="G128:G129"/>
    <mergeCell ref="H128:H129"/>
    <mergeCell ref="G149:G150"/>
    <mergeCell ref="H149:H150"/>
    <mergeCell ref="I149:I150"/>
    <mergeCell ref="J149:J150"/>
    <mergeCell ref="K149:K150"/>
    <mergeCell ref="L149:L150"/>
    <mergeCell ref="I145:I146"/>
    <mergeCell ref="J145:J146"/>
    <mergeCell ref="K145:K146"/>
    <mergeCell ref="L145:L146"/>
    <mergeCell ref="A148:L148"/>
    <mergeCell ref="A149:A150"/>
    <mergeCell ref="B149:D149"/>
    <mergeCell ref="E149:E150"/>
    <mergeCell ref="F149:F150"/>
    <mergeCell ref="I154:I155"/>
    <mergeCell ref="J154:J155"/>
    <mergeCell ref="K154:K155"/>
    <mergeCell ref="L154:L155"/>
    <mergeCell ref="A164:L164"/>
    <mergeCell ref="B172:D172"/>
    <mergeCell ref="E172:E173"/>
    <mergeCell ref="F172:F173"/>
    <mergeCell ref="G172:G173"/>
    <mergeCell ref="B154:D154"/>
    <mergeCell ref="E154:E155"/>
    <mergeCell ref="F154:F155"/>
    <mergeCell ref="G154:G155"/>
    <mergeCell ref="H154:H155"/>
    <mergeCell ref="H189:H190"/>
    <mergeCell ref="I189:I190"/>
    <mergeCell ref="J189:J190"/>
    <mergeCell ref="K189:K190"/>
    <mergeCell ref="L189:L190"/>
    <mergeCell ref="A193:L193"/>
    <mergeCell ref="H172:H173"/>
    <mergeCell ref="I172:I173"/>
    <mergeCell ref="J172:J173"/>
    <mergeCell ref="K172:K173"/>
    <mergeCell ref="L172:L173"/>
    <mergeCell ref="B189:D189"/>
    <mergeCell ref="E189:E190"/>
    <mergeCell ref="F189:F190"/>
    <mergeCell ref="G189:G190"/>
    <mergeCell ref="H199:H200"/>
    <mergeCell ref="I199:I200"/>
    <mergeCell ref="J199:J200"/>
    <mergeCell ref="K199:K200"/>
    <mergeCell ref="L199:L200"/>
    <mergeCell ref="A209:L209"/>
    <mergeCell ref="H194:H195"/>
    <mergeCell ref="I194:I195"/>
    <mergeCell ref="J194:J195"/>
    <mergeCell ref="K194:K195"/>
    <mergeCell ref="L194:L195"/>
    <mergeCell ref="B199:D199"/>
    <mergeCell ref="E199:E200"/>
    <mergeCell ref="F199:F200"/>
    <mergeCell ref="G199:G200"/>
    <mergeCell ref="A194:A195"/>
    <mergeCell ref="B194:D194"/>
    <mergeCell ref="E194:E195"/>
    <mergeCell ref="F194:F195"/>
    <mergeCell ref="G194:G195"/>
    <mergeCell ref="I217:I218"/>
    <mergeCell ref="J217:J218"/>
    <mergeCell ref="K217:K218"/>
    <mergeCell ref="L217:L218"/>
    <mergeCell ref="B234:D234"/>
    <mergeCell ref="E234:E235"/>
    <mergeCell ref="F234:F235"/>
    <mergeCell ref="G234:G235"/>
    <mergeCell ref="H234:H235"/>
    <mergeCell ref="B217:D217"/>
    <mergeCell ref="E217:E218"/>
    <mergeCell ref="F217:F218"/>
    <mergeCell ref="G217:G218"/>
    <mergeCell ref="H217:H218"/>
    <mergeCell ref="G238:G239"/>
    <mergeCell ref="H238:H239"/>
    <mergeCell ref="I238:I239"/>
    <mergeCell ref="J238:J239"/>
    <mergeCell ref="K238:K239"/>
    <mergeCell ref="L238:L239"/>
    <mergeCell ref="I234:I235"/>
    <mergeCell ref="J234:J235"/>
    <mergeCell ref="K234:K235"/>
    <mergeCell ref="L234:L235"/>
    <mergeCell ref="A237:L237"/>
    <mergeCell ref="A238:A239"/>
    <mergeCell ref="B238:D238"/>
    <mergeCell ref="E238:E239"/>
    <mergeCell ref="F238:F239"/>
    <mergeCell ref="I245:I246"/>
    <mergeCell ref="J245:J246"/>
    <mergeCell ref="K245:K246"/>
    <mergeCell ref="L245:L246"/>
    <mergeCell ref="A255:L255"/>
    <mergeCell ref="B263:D263"/>
    <mergeCell ref="E263:E264"/>
    <mergeCell ref="F263:F264"/>
    <mergeCell ref="G263:G264"/>
    <mergeCell ref="B245:D245"/>
    <mergeCell ref="E245:E246"/>
    <mergeCell ref="F245:F246"/>
    <mergeCell ref="G245:G246"/>
    <mergeCell ref="H245:H246"/>
    <mergeCell ref="L280:L281"/>
    <mergeCell ref="A283:L283"/>
    <mergeCell ref="H263:H264"/>
    <mergeCell ref="I263:I264"/>
    <mergeCell ref="J263:J264"/>
    <mergeCell ref="K263:K264"/>
    <mergeCell ref="L263:L264"/>
    <mergeCell ref="B280:D280"/>
    <mergeCell ref="E280:E281"/>
    <mergeCell ref="F280:F281"/>
    <mergeCell ref="G280:G281"/>
    <mergeCell ref="A284:A285"/>
    <mergeCell ref="B284:D284"/>
    <mergeCell ref="E284:E285"/>
    <mergeCell ref="F284:F285"/>
    <mergeCell ref="G284:G285"/>
    <mergeCell ref="H280:H281"/>
    <mergeCell ref="I280:I281"/>
    <mergeCell ref="J280:J281"/>
    <mergeCell ref="K280:K281"/>
    <mergeCell ref="H284:H285"/>
    <mergeCell ref="I284:I285"/>
    <mergeCell ref="J284:J285"/>
    <mergeCell ref="K284:K285"/>
    <mergeCell ref="L284:L285"/>
    <mergeCell ref="B295:D295"/>
    <mergeCell ref="E295:E296"/>
    <mergeCell ref="F295:F296"/>
    <mergeCell ref="G295:G296"/>
    <mergeCell ref="H295:H296"/>
    <mergeCell ref="I295:I296"/>
    <mergeCell ref="J295:J296"/>
    <mergeCell ref="K295:K296"/>
    <mergeCell ref="L295:L296"/>
    <mergeCell ref="B313:D313"/>
    <mergeCell ref="E313:E314"/>
    <mergeCell ref="F313:F314"/>
    <mergeCell ref="G313:G314"/>
    <mergeCell ref="K330:K331"/>
    <mergeCell ref="L330:L331"/>
    <mergeCell ref="A334:L334"/>
    <mergeCell ref="H313:H314"/>
    <mergeCell ref="I313:I314"/>
    <mergeCell ref="J313:J314"/>
    <mergeCell ref="K313:K314"/>
    <mergeCell ref="L313:L314"/>
    <mergeCell ref="B330:D330"/>
    <mergeCell ref="E330:E331"/>
    <mergeCell ref="F330:F331"/>
    <mergeCell ref="G330:G331"/>
    <mergeCell ref="A305:L305"/>
    <mergeCell ref="G342:G343"/>
    <mergeCell ref="H342:H343"/>
    <mergeCell ref="I342:I343"/>
    <mergeCell ref="J342:J343"/>
    <mergeCell ref="K342:K343"/>
    <mergeCell ref="L342:L343"/>
    <mergeCell ref="I335:I336"/>
    <mergeCell ref="J335:J336"/>
    <mergeCell ref="K335:K336"/>
    <mergeCell ref="L335:L336"/>
    <mergeCell ref="A341:L341"/>
    <mergeCell ref="A342:A343"/>
    <mergeCell ref="B342:D342"/>
    <mergeCell ref="E342:E343"/>
    <mergeCell ref="F342:F343"/>
    <mergeCell ref="B335:D335"/>
    <mergeCell ref="E335:E336"/>
    <mergeCell ref="F335:F336"/>
    <mergeCell ref="G335:G336"/>
    <mergeCell ref="H335:H336"/>
    <mergeCell ref="H330:H331"/>
    <mergeCell ref="I330:I331"/>
    <mergeCell ref="J330:J33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1BA01B-F12D-43B1-9BAF-8F239DD2A502}">
  <sheetPr>
    <tabColor theme="9" tint="0.79998168889431442"/>
  </sheetPr>
  <dimension ref="A1:F353"/>
  <sheetViews>
    <sheetView topLeftCell="A336" workbookViewId="0">
      <selection activeCell="C377" sqref="C377"/>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16384" width="9.140625" style="32"/>
  </cols>
  <sheetData>
    <row r="1" spans="1:6" ht="18.75" x14ac:dyDescent="0.3">
      <c r="A1" s="83" t="s">
        <v>105</v>
      </c>
      <c r="B1" s="83"/>
      <c r="C1" s="83"/>
      <c r="D1" s="83"/>
      <c r="E1" s="83"/>
      <c r="F1" s="83"/>
    </row>
    <row r="2" spans="1:6" ht="15.75" x14ac:dyDescent="0.25">
      <c r="A2" s="72" t="s">
        <v>1</v>
      </c>
      <c r="B2" s="72"/>
      <c r="C2" s="72"/>
      <c r="D2" s="72"/>
      <c r="E2" s="72"/>
      <c r="F2" s="72"/>
    </row>
    <row r="3" spans="1:6" x14ac:dyDescent="0.25">
      <c r="A3" s="66"/>
      <c r="B3" s="67" t="s">
        <v>2</v>
      </c>
      <c r="C3" s="67"/>
      <c r="D3" s="67"/>
      <c r="E3" s="68" t="s">
        <v>3</v>
      </c>
      <c r="F3" s="69" t="s">
        <v>4</v>
      </c>
    </row>
    <row r="4" spans="1:6" x14ac:dyDescent="0.25">
      <c r="A4" s="66"/>
      <c r="B4" s="3" t="s">
        <v>11</v>
      </c>
      <c r="C4" s="3" t="s">
        <v>12</v>
      </c>
      <c r="D4" s="4"/>
      <c r="E4" s="68"/>
      <c r="F4" s="69"/>
    </row>
    <row r="5" spans="1:6" x14ac:dyDescent="0.25">
      <c r="A5" s="5" t="s">
        <v>13</v>
      </c>
      <c r="B5" s="6">
        <v>10</v>
      </c>
      <c r="C5" s="6">
        <v>0</v>
      </c>
      <c r="D5" s="4"/>
      <c r="E5" s="6">
        <v>0</v>
      </c>
      <c r="F5" s="7">
        <f>SUM(B5:E5)</f>
        <v>10</v>
      </c>
    </row>
    <row r="6" spans="1:6" x14ac:dyDescent="0.25">
      <c r="A6" s="9" t="s">
        <v>14</v>
      </c>
      <c r="B6" s="10">
        <f>SUM(B7:B14)</f>
        <v>39</v>
      </c>
      <c r="C6" s="10">
        <f t="shared" ref="C6:E6" si="0">SUM(C7:C14)</f>
        <v>0</v>
      </c>
      <c r="D6" s="10">
        <f t="shared" si="0"/>
        <v>0</v>
      </c>
      <c r="E6" s="10">
        <f t="shared" si="0"/>
        <v>0</v>
      </c>
      <c r="F6" s="7">
        <f>SUM(B6:E6)</f>
        <v>39</v>
      </c>
    </row>
    <row r="7" spans="1:6" x14ac:dyDescent="0.25">
      <c r="A7" s="9" t="s">
        <v>15</v>
      </c>
      <c r="B7" s="6">
        <v>29</v>
      </c>
      <c r="C7" s="6">
        <v>0</v>
      </c>
      <c r="D7" s="4"/>
      <c r="E7" s="6">
        <v>0</v>
      </c>
      <c r="F7" s="7">
        <f t="shared" ref="F7:F14" si="1">SUM(B7:E7)</f>
        <v>29</v>
      </c>
    </row>
    <row r="8" spans="1:6" x14ac:dyDescent="0.25">
      <c r="A8" s="9" t="s">
        <v>16</v>
      </c>
      <c r="B8" s="6">
        <v>3</v>
      </c>
      <c r="C8" s="6">
        <v>0</v>
      </c>
      <c r="D8" s="4"/>
      <c r="E8" s="6">
        <v>0</v>
      </c>
      <c r="F8" s="7">
        <f t="shared" si="1"/>
        <v>3</v>
      </c>
    </row>
    <row r="9" spans="1:6" x14ac:dyDescent="0.25">
      <c r="A9" s="9" t="s">
        <v>17</v>
      </c>
      <c r="B9" s="6">
        <v>3</v>
      </c>
      <c r="C9" s="6">
        <v>0</v>
      </c>
      <c r="D9" s="4"/>
      <c r="E9" s="6">
        <v>0</v>
      </c>
      <c r="F9" s="7">
        <f t="shared" si="1"/>
        <v>3</v>
      </c>
    </row>
    <row r="10" spans="1:6" x14ac:dyDescent="0.25">
      <c r="A10" s="9" t="s">
        <v>18</v>
      </c>
      <c r="B10" s="6">
        <v>4</v>
      </c>
      <c r="C10" s="6">
        <v>0</v>
      </c>
      <c r="D10" s="4"/>
      <c r="E10" s="6">
        <v>0</v>
      </c>
      <c r="F10" s="7">
        <f t="shared" si="1"/>
        <v>4</v>
      </c>
    </row>
    <row r="11" spans="1:6" x14ac:dyDescent="0.25">
      <c r="A11" s="9" t="s">
        <v>19</v>
      </c>
      <c r="B11" s="6">
        <v>0</v>
      </c>
      <c r="C11" s="6">
        <v>0</v>
      </c>
      <c r="D11" s="4"/>
      <c r="E11" s="6">
        <v>0</v>
      </c>
      <c r="F11" s="7">
        <f t="shared" si="1"/>
        <v>0</v>
      </c>
    </row>
    <row r="12" spans="1:6" x14ac:dyDescent="0.25">
      <c r="A12" s="9" t="s">
        <v>20</v>
      </c>
      <c r="B12" s="6">
        <v>0</v>
      </c>
      <c r="C12" s="6">
        <v>0</v>
      </c>
      <c r="D12" s="4"/>
      <c r="E12" s="6">
        <v>0</v>
      </c>
      <c r="F12" s="7">
        <f t="shared" si="1"/>
        <v>0</v>
      </c>
    </row>
    <row r="13" spans="1:6" x14ac:dyDescent="0.25">
      <c r="A13" s="9" t="s">
        <v>21</v>
      </c>
      <c r="B13" s="6">
        <v>0</v>
      </c>
      <c r="C13" s="6">
        <v>0</v>
      </c>
      <c r="D13" s="4"/>
      <c r="E13" s="6">
        <v>0</v>
      </c>
      <c r="F13" s="7">
        <f t="shared" si="1"/>
        <v>0</v>
      </c>
    </row>
    <row r="14" spans="1:6" x14ac:dyDescent="0.25">
      <c r="A14" s="9" t="s">
        <v>206</v>
      </c>
      <c r="B14" s="6">
        <v>0</v>
      </c>
      <c r="C14" s="6">
        <v>0</v>
      </c>
      <c r="D14" s="4"/>
      <c r="E14" s="6">
        <v>0</v>
      </c>
      <c r="F14" s="7">
        <f t="shared" si="1"/>
        <v>0</v>
      </c>
    </row>
    <row r="15" spans="1:6" x14ac:dyDescent="0.25">
      <c r="A15" s="9"/>
      <c r="B15" s="67" t="s">
        <v>2</v>
      </c>
      <c r="C15" s="67"/>
      <c r="D15" s="67"/>
      <c r="E15" s="82" t="s">
        <v>3</v>
      </c>
      <c r="F15" s="69" t="s">
        <v>4</v>
      </c>
    </row>
    <row r="16" spans="1:6" x14ac:dyDescent="0.25">
      <c r="A16" s="12" t="s">
        <v>22</v>
      </c>
      <c r="B16" s="3" t="s">
        <v>11</v>
      </c>
      <c r="C16" s="3" t="s">
        <v>12</v>
      </c>
      <c r="D16" s="4"/>
      <c r="E16" s="82"/>
      <c r="F16" s="69"/>
    </row>
    <row r="17" spans="1:6" x14ac:dyDescent="0.25">
      <c r="A17" s="9" t="s">
        <v>23</v>
      </c>
      <c r="B17" s="6">
        <v>24</v>
      </c>
      <c r="C17" s="6">
        <v>0</v>
      </c>
      <c r="D17" s="13"/>
      <c r="E17" s="6">
        <v>0</v>
      </c>
      <c r="F17" s="7">
        <f t="shared" ref="F17:F23" si="2">SUM(B17:E17)</f>
        <v>24</v>
      </c>
    </row>
    <row r="18" spans="1:6" x14ac:dyDescent="0.25">
      <c r="A18" s="9" t="s">
        <v>24</v>
      </c>
      <c r="B18" s="6">
        <v>15</v>
      </c>
      <c r="C18" s="6">
        <v>0</v>
      </c>
      <c r="D18" s="13"/>
      <c r="E18" s="6">
        <v>0</v>
      </c>
      <c r="F18" s="7">
        <f t="shared" si="2"/>
        <v>15</v>
      </c>
    </row>
    <row r="19" spans="1:6" x14ac:dyDescent="0.25">
      <c r="A19" s="9" t="s">
        <v>25</v>
      </c>
      <c r="B19" s="6">
        <v>0</v>
      </c>
      <c r="C19" s="6">
        <v>0</v>
      </c>
      <c r="D19" s="13"/>
      <c r="E19" s="6">
        <v>0</v>
      </c>
      <c r="F19" s="7">
        <f t="shared" si="2"/>
        <v>0</v>
      </c>
    </row>
    <row r="20" spans="1:6" x14ac:dyDescent="0.25">
      <c r="A20" s="14" t="s">
        <v>26</v>
      </c>
      <c r="B20" s="6">
        <v>0</v>
      </c>
      <c r="C20" s="6">
        <v>0</v>
      </c>
      <c r="D20" s="15"/>
      <c r="E20" s="6">
        <v>0</v>
      </c>
      <c r="F20" s="7">
        <f t="shared" si="2"/>
        <v>0</v>
      </c>
    </row>
    <row r="21" spans="1:6" x14ac:dyDescent="0.25">
      <c r="A21" s="14" t="s">
        <v>27</v>
      </c>
      <c r="B21" s="6">
        <v>0</v>
      </c>
      <c r="C21" s="6">
        <v>0</v>
      </c>
      <c r="D21" s="15"/>
      <c r="E21" s="6">
        <v>0</v>
      </c>
      <c r="F21" s="7">
        <f t="shared" si="2"/>
        <v>0</v>
      </c>
    </row>
    <row r="22" spans="1:6" x14ac:dyDescent="0.25">
      <c r="A22" s="14" t="s">
        <v>28</v>
      </c>
      <c r="B22" s="6">
        <v>0</v>
      </c>
      <c r="C22" s="6">
        <v>0</v>
      </c>
      <c r="D22" s="15"/>
      <c r="E22" s="6">
        <v>0</v>
      </c>
      <c r="F22" s="7">
        <f t="shared" si="2"/>
        <v>0</v>
      </c>
    </row>
    <row r="23" spans="1:6" x14ac:dyDescent="0.25">
      <c r="A23" s="14" t="s">
        <v>29</v>
      </c>
      <c r="B23" s="6">
        <v>0</v>
      </c>
      <c r="C23" s="6">
        <v>0</v>
      </c>
      <c r="D23" s="15"/>
      <c r="E23" s="6">
        <v>0</v>
      </c>
      <c r="F23" s="7">
        <f t="shared" si="2"/>
        <v>0</v>
      </c>
    </row>
    <row r="24" spans="1:6" x14ac:dyDescent="0.25">
      <c r="A24" s="14" t="s">
        <v>30</v>
      </c>
      <c r="B24" s="6">
        <v>0</v>
      </c>
      <c r="C24" s="6">
        <v>0</v>
      </c>
      <c r="D24" s="15"/>
      <c r="E24" s="6">
        <v>0</v>
      </c>
      <c r="F24" s="7">
        <f>SUM(B24:E24)</f>
        <v>0</v>
      </c>
    </row>
    <row r="25" spans="1:6" x14ac:dyDescent="0.25">
      <c r="A25" s="62" t="s">
        <v>31</v>
      </c>
      <c r="B25" s="63"/>
      <c r="C25" s="63"/>
      <c r="D25" s="63"/>
      <c r="E25" s="63"/>
      <c r="F25" s="63"/>
    </row>
    <row r="26" spans="1:6" x14ac:dyDescent="0.25">
      <c r="A26" s="14" t="s">
        <v>32</v>
      </c>
      <c r="B26" s="6">
        <v>0</v>
      </c>
      <c r="C26" s="6">
        <v>0</v>
      </c>
      <c r="D26" s="15"/>
      <c r="E26" s="6">
        <v>0</v>
      </c>
      <c r="F26" s="7">
        <f>SUM(B26:E26)</f>
        <v>0</v>
      </c>
    </row>
    <row r="27" spans="1:6" x14ac:dyDescent="0.25">
      <c r="A27" s="14" t="s">
        <v>33</v>
      </c>
      <c r="B27" s="6">
        <v>0</v>
      </c>
      <c r="C27" s="6">
        <v>0</v>
      </c>
      <c r="D27" s="15"/>
      <c r="E27" s="6">
        <v>0</v>
      </c>
      <c r="F27" s="7">
        <f t="shared" ref="F27:F32" si="3">SUM(B27:E27)</f>
        <v>0</v>
      </c>
    </row>
    <row r="28" spans="1:6" x14ac:dyDescent="0.25">
      <c r="A28" s="14" t="s">
        <v>34</v>
      </c>
      <c r="B28" s="6">
        <v>0</v>
      </c>
      <c r="C28" s="6">
        <v>0</v>
      </c>
      <c r="D28" s="15"/>
      <c r="E28" s="6">
        <v>0</v>
      </c>
      <c r="F28" s="7">
        <f t="shared" si="3"/>
        <v>0</v>
      </c>
    </row>
    <row r="29" spans="1:6" x14ac:dyDescent="0.25">
      <c r="A29" s="14" t="s">
        <v>35</v>
      </c>
      <c r="B29" s="6">
        <v>0</v>
      </c>
      <c r="C29" s="6">
        <v>0</v>
      </c>
      <c r="D29" s="15"/>
      <c r="E29" s="6">
        <v>0</v>
      </c>
      <c r="F29" s="7">
        <f t="shared" si="3"/>
        <v>0</v>
      </c>
    </row>
    <row r="30" spans="1:6" x14ac:dyDescent="0.25">
      <c r="A30" s="14" t="s">
        <v>36</v>
      </c>
      <c r="B30" s="6">
        <v>0</v>
      </c>
      <c r="C30" s="6">
        <v>0</v>
      </c>
      <c r="D30" s="15"/>
      <c r="E30" s="6">
        <v>0</v>
      </c>
      <c r="F30" s="7">
        <f t="shared" si="3"/>
        <v>0</v>
      </c>
    </row>
    <row r="31" spans="1:6" x14ac:dyDescent="0.25">
      <c r="A31" s="14" t="s">
        <v>37</v>
      </c>
      <c r="B31" s="6">
        <v>0</v>
      </c>
      <c r="C31" s="6">
        <v>0</v>
      </c>
      <c r="D31" s="15"/>
      <c r="E31" s="6">
        <v>0</v>
      </c>
      <c r="F31" s="7">
        <f t="shared" si="3"/>
        <v>0</v>
      </c>
    </row>
    <row r="32" spans="1:6" x14ac:dyDescent="0.25">
      <c r="A32" s="14" t="s">
        <v>38</v>
      </c>
      <c r="B32" s="6">
        <v>0</v>
      </c>
      <c r="C32" s="6">
        <v>0</v>
      </c>
      <c r="D32" s="15"/>
      <c r="E32" s="6">
        <v>0</v>
      </c>
      <c r="F32" s="7">
        <f t="shared" si="3"/>
        <v>0</v>
      </c>
    </row>
    <row r="33" spans="1:6" x14ac:dyDescent="0.25">
      <c r="A33" s="9"/>
      <c r="B33" s="67" t="s">
        <v>2</v>
      </c>
      <c r="C33" s="67"/>
      <c r="D33" s="67"/>
      <c r="E33" s="68" t="s">
        <v>3</v>
      </c>
      <c r="F33" s="69" t="s">
        <v>4</v>
      </c>
    </row>
    <row r="34" spans="1:6" x14ac:dyDescent="0.25">
      <c r="A34" s="12" t="s">
        <v>39</v>
      </c>
      <c r="B34" s="3" t="s">
        <v>11</v>
      </c>
      <c r="C34" s="3" t="s">
        <v>12</v>
      </c>
      <c r="D34" s="4"/>
      <c r="E34" s="68"/>
      <c r="F34" s="69"/>
    </row>
    <row r="35" spans="1:6" x14ac:dyDescent="0.25">
      <c r="A35" s="9" t="s">
        <v>40</v>
      </c>
      <c r="B35" s="6">
        <v>0</v>
      </c>
      <c r="C35" s="6">
        <v>0</v>
      </c>
      <c r="D35" s="13"/>
      <c r="E35" s="6">
        <v>0</v>
      </c>
      <c r="F35" s="7">
        <f>SUM(B35:E35)</f>
        <v>0</v>
      </c>
    </row>
    <row r="36" spans="1:6" ht="30" x14ac:dyDescent="0.25">
      <c r="A36" s="9" t="s">
        <v>41</v>
      </c>
      <c r="B36" s="6">
        <v>0</v>
      </c>
      <c r="C36" s="6">
        <v>0</v>
      </c>
      <c r="D36" s="13"/>
      <c r="E36" s="6">
        <v>0</v>
      </c>
      <c r="F36" s="7">
        <f t="shared" ref="F36:F49" si="4">SUM(B36:E36)</f>
        <v>0</v>
      </c>
    </row>
    <row r="37" spans="1:6" x14ac:dyDescent="0.25">
      <c r="A37" s="9" t="s">
        <v>42</v>
      </c>
      <c r="B37" s="6">
        <v>0</v>
      </c>
      <c r="C37" s="6">
        <v>0</v>
      </c>
      <c r="D37" s="13"/>
      <c r="E37" s="6">
        <v>0</v>
      </c>
      <c r="F37" s="7">
        <f t="shared" si="4"/>
        <v>0</v>
      </c>
    </row>
    <row r="38" spans="1:6" x14ac:dyDescent="0.25">
      <c r="A38" s="9" t="s">
        <v>43</v>
      </c>
      <c r="B38" s="6">
        <v>0</v>
      </c>
      <c r="C38" s="6">
        <v>0</v>
      </c>
      <c r="D38" s="13"/>
      <c r="E38" s="6">
        <v>0</v>
      </c>
      <c r="F38" s="7">
        <f t="shared" si="4"/>
        <v>0</v>
      </c>
    </row>
    <row r="39" spans="1:6" x14ac:dyDescent="0.25">
      <c r="A39" s="9" t="s">
        <v>44</v>
      </c>
      <c r="B39" s="6">
        <v>23</v>
      </c>
      <c r="C39" s="6">
        <v>0</v>
      </c>
      <c r="D39" s="13"/>
      <c r="E39" s="6">
        <v>0</v>
      </c>
      <c r="F39" s="7">
        <f t="shared" si="4"/>
        <v>23</v>
      </c>
    </row>
    <row r="40" spans="1:6" ht="30" x14ac:dyDescent="0.25">
      <c r="A40" s="9" t="s">
        <v>45</v>
      </c>
      <c r="B40" s="6">
        <v>0</v>
      </c>
      <c r="C40" s="6">
        <v>0</v>
      </c>
      <c r="D40" s="13"/>
      <c r="E40" s="6">
        <v>0</v>
      </c>
      <c r="F40" s="7">
        <f t="shared" si="4"/>
        <v>0</v>
      </c>
    </row>
    <row r="41" spans="1:6" x14ac:dyDescent="0.25">
      <c r="A41" s="9" t="s">
        <v>46</v>
      </c>
      <c r="B41" s="6">
        <v>0</v>
      </c>
      <c r="C41" s="6">
        <v>0</v>
      </c>
      <c r="D41" s="13"/>
      <c r="E41" s="6">
        <v>0</v>
      </c>
      <c r="F41" s="7">
        <f t="shared" si="4"/>
        <v>0</v>
      </c>
    </row>
    <row r="42" spans="1:6" x14ac:dyDescent="0.25">
      <c r="A42" s="9" t="s">
        <v>47</v>
      </c>
      <c r="B42" s="6">
        <v>0</v>
      </c>
      <c r="C42" s="6">
        <v>0</v>
      </c>
      <c r="D42" s="13"/>
      <c r="E42" s="6">
        <v>0</v>
      </c>
      <c r="F42" s="7">
        <f t="shared" si="4"/>
        <v>0</v>
      </c>
    </row>
    <row r="43" spans="1:6" ht="30" x14ac:dyDescent="0.25">
      <c r="A43" s="9" t="s">
        <v>48</v>
      </c>
      <c r="B43" s="6">
        <v>0</v>
      </c>
      <c r="C43" s="6">
        <v>0</v>
      </c>
      <c r="D43" s="13"/>
      <c r="E43" s="6">
        <v>0</v>
      </c>
      <c r="F43" s="7">
        <f t="shared" si="4"/>
        <v>0</v>
      </c>
    </row>
    <row r="44" spans="1:6" x14ac:dyDescent="0.25">
      <c r="A44" s="9" t="s">
        <v>49</v>
      </c>
      <c r="B44" s="6">
        <v>0</v>
      </c>
      <c r="C44" s="6">
        <v>0</v>
      </c>
      <c r="D44" s="17"/>
      <c r="E44" s="6">
        <v>0</v>
      </c>
      <c r="F44" s="7">
        <f t="shared" si="4"/>
        <v>0</v>
      </c>
    </row>
    <row r="45" spans="1:6" ht="30" x14ac:dyDescent="0.25">
      <c r="A45" s="9" t="s">
        <v>50</v>
      </c>
      <c r="B45" s="6">
        <v>0</v>
      </c>
      <c r="C45" s="6">
        <v>0</v>
      </c>
      <c r="D45" s="17"/>
      <c r="E45" s="6">
        <v>0</v>
      </c>
      <c r="F45" s="7">
        <f t="shared" si="4"/>
        <v>0</v>
      </c>
    </row>
    <row r="46" spans="1:6" x14ac:dyDescent="0.25">
      <c r="A46" s="9" t="s">
        <v>51</v>
      </c>
      <c r="B46" s="6">
        <v>12</v>
      </c>
      <c r="C46" s="6">
        <v>0</v>
      </c>
      <c r="D46" s="13"/>
      <c r="E46" s="6">
        <v>0</v>
      </c>
      <c r="F46" s="7">
        <f t="shared" si="4"/>
        <v>12</v>
      </c>
    </row>
    <row r="47" spans="1:6" x14ac:dyDescent="0.25">
      <c r="A47" s="9" t="s">
        <v>52</v>
      </c>
      <c r="B47" s="33">
        <v>0</v>
      </c>
      <c r="C47" s="6">
        <v>0</v>
      </c>
      <c r="D47" s="13"/>
      <c r="E47" s="6">
        <v>0</v>
      </c>
      <c r="F47" s="7">
        <f t="shared" si="4"/>
        <v>0</v>
      </c>
    </row>
    <row r="48" spans="1:6" x14ac:dyDescent="0.25">
      <c r="A48" s="9" t="s">
        <v>53</v>
      </c>
      <c r="B48" s="6">
        <v>0</v>
      </c>
      <c r="C48" s="6">
        <v>0</v>
      </c>
      <c r="D48" s="13"/>
      <c r="E48" s="6">
        <v>0</v>
      </c>
      <c r="F48" s="7">
        <f t="shared" si="4"/>
        <v>0</v>
      </c>
    </row>
    <row r="49" spans="1:6" x14ac:dyDescent="0.25">
      <c r="A49" s="9" t="s">
        <v>54</v>
      </c>
      <c r="B49" s="6">
        <v>4</v>
      </c>
      <c r="C49" s="6">
        <v>0</v>
      </c>
      <c r="D49" s="13"/>
      <c r="E49" s="6">
        <v>0</v>
      </c>
      <c r="F49" s="7">
        <f t="shared" si="4"/>
        <v>4</v>
      </c>
    </row>
    <row r="50" spans="1:6" x14ac:dyDescent="0.25">
      <c r="A50" s="9"/>
      <c r="B50" s="67" t="s">
        <v>2</v>
      </c>
      <c r="C50" s="67"/>
      <c r="D50" s="67"/>
      <c r="E50" s="71" t="s">
        <v>3</v>
      </c>
      <c r="F50" s="69" t="s">
        <v>4</v>
      </c>
    </row>
    <row r="51" spans="1:6" x14ac:dyDescent="0.25">
      <c r="A51" s="12" t="s">
        <v>55</v>
      </c>
      <c r="B51" s="3" t="s">
        <v>11</v>
      </c>
      <c r="C51" s="3" t="s">
        <v>12</v>
      </c>
      <c r="D51" s="4"/>
      <c r="E51" s="71"/>
      <c r="F51" s="69"/>
    </row>
    <row r="52" spans="1:6" x14ac:dyDescent="0.25">
      <c r="A52" s="9" t="s">
        <v>56</v>
      </c>
      <c r="B52" s="6">
        <v>1</v>
      </c>
      <c r="C52" s="6" t="s">
        <v>57</v>
      </c>
      <c r="D52" s="13"/>
      <c r="E52" s="6">
        <v>0</v>
      </c>
      <c r="F52" s="7">
        <f t="shared" ref="F52:F53" si="5">SUM(B52:E52)</f>
        <v>1</v>
      </c>
    </row>
    <row r="53" spans="1:6" x14ac:dyDescent="0.25">
      <c r="A53" s="9" t="s">
        <v>58</v>
      </c>
      <c r="B53" s="6">
        <v>5</v>
      </c>
      <c r="C53" s="6" t="s">
        <v>57</v>
      </c>
      <c r="D53" s="13"/>
      <c r="E53" s="6">
        <v>0</v>
      </c>
      <c r="F53" s="7">
        <f t="shared" si="5"/>
        <v>5</v>
      </c>
    </row>
    <row r="54" spans="1:6" ht="15.75" x14ac:dyDescent="0.25">
      <c r="A54" s="72" t="s">
        <v>59</v>
      </c>
      <c r="B54" s="72"/>
      <c r="C54" s="72"/>
      <c r="D54" s="72"/>
      <c r="E54" s="72"/>
      <c r="F54" s="72"/>
    </row>
    <row r="55" spans="1:6" x14ac:dyDescent="0.25">
      <c r="A55" s="66"/>
      <c r="B55" s="67" t="s">
        <v>2</v>
      </c>
      <c r="C55" s="67"/>
      <c r="D55" s="67"/>
      <c r="E55" s="70" t="s">
        <v>3</v>
      </c>
      <c r="F55" s="69" t="s">
        <v>4</v>
      </c>
    </row>
    <row r="56" spans="1:6" x14ac:dyDescent="0.25">
      <c r="A56" s="66"/>
      <c r="B56" s="3" t="s">
        <v>11</v>
      </c>
      <c r="C56" s="3" t="s">
        <v>12</v>
      </c>
      <c r="D56" s="2" t="s">
        <v>60</v>
      </c>
      <c r="E56" s="70"/>
      <c r="F56" s="69"/>
    </row>
    <row r="57" spans="1:6" x14ac:dyDescent="0.25">
      <c r="A57" s="9" t="s">
        <v>13</v>
      </c>
      <c r="B57" s="6">
        <v>48</v>
      </c>
      <c r="C57" s="6">
        <v>8</v>
      </c>
      <c r="D57" s="6">
        <v>0</v>
      </c>
      <c r="E57" s="6">
        <v>57</v>
      </c>
      <c r="F57" s="7">
        <f t="shared" ref="F57:F65" si="6">SUM(B57:E57)</f>
        <v>113</v>
      </c>
    </row>
    <row r="58" spans="1:6" x14ac:dyDescent="0.25">
      <c r="A58" s="9" t="s">
        <v>61</v>
      </c>
      <c r="B58" s="10">
        <f>SUM(B59:B65)</f>
        <v>51</v>
      </c>
      <c r="C58" s="10">
        <f t="shared" ref="C58:E58" si="7">SUM(C59:C65)</f>
        <v>8</v>
      </c>
      <c r="D58" s="10">
        <f t="shared" si="7"/>
        <v>0</v>
      </c>
      <c r="E58" s="10">
        <f t="shared" si="7"/>
        <v>57</v>
      </c>
      <c r="F58" s="7">
        <f>SUM(B58:E58)</f>
        <v>116</v>
      </c>
    </row>
    <row r="59" spans="1:6" x14ac:dyDescent="0.25">
      <c r="A59" s="9" t="s">
        <v>16</v>
      </c>
      <c r="B59" s="6">
        <v>4</v>
      </c>
      <c r="C59" s="6">
        <v>0</v>
      </c>
      <c r="D59" s="6">
        <v>0</v>
      </c>
      <c r="E59" s="6">
        <v>4</v>
      </c>
      <c r="F59" s="7">
        <f t="shared" si="6"/>
        <v>8</v>
      </c>
    </row>
    <row r="60" spans="1:6" x14ac:dyDescent="0.25">
      <c r="A60" s="9" t="s">
        <v>17</v>
      </c>
      <c r="B60" s="6">
        <v>13</v>
      </c>
      <c r="C60" s="6">
        <v>1</v>
      </c>
      <c r="D60" s="6">
        <v>0</v>
      </c>
      <c r="E60" s="6">
        <v>11</v>
      </c>
      <c r="F60" s="7">
        <f t="shared" si="6"/>
        <v>25</v>
      </c>
    </row>
    <row r="61" spans="1:6" x14ac:dyDescent="0.25">
      <c r="A61" s="9" t="s">
        <v>18</v>
      </c>
      <c r="B61" s="6">
        <v>14</v>
      </c>
      <c r="C61" s="6">
        <v>2</v>
      </c>
      <c r="D61" s="6">
        <v>0</v>
      </c>
      <c r="E61" s="6">
        <v>11</v>
      </c>
      <c r="F61" s="7">
        <f t="shared" si="6"/>
        <v>27</v>
      </c>
    </row>
    <row r="62" spans="1:6" x14ac:dyDescent="0.25">
      <c r="A62" s="9" t="s">
        <v>19</v>
      </c>
      <c r="B62" s="6">
        <v>9</v>
      </c>
      <c r="C62" s="6">
        <v>0</v>
      </c>
      <c r="D62" s="6">
        <v>0</v>
      </c>
      <c r="E62" s="6">
        <v>12</v>
      </c>
      <c r="F62" s="7">
        <f t="shared" si="6"/>
        <v>21</v>
      </c>
    </row>
    <row r="63" spans="1:6" x14ac:dyDescent="0.25">
      <c r="A63" s="9" t="s">
        <v>20</v>
      </c>
      <c r="B63" s="6">
        <v>9</v>
      </c>
      <c r="C63" s="6">
        <v>3</v>
      </c>
      <c r="D63" s="6">
        <v>0</v>
      </c>
      <c r="E63" s="6">
        <v>16</v>
      </c>
      <c r="F63" s="7">
        <f t="shared" si="6"/>
        <v>28</v>
      </c>
    </row>
    <row r="64" spans="1:6" x14ac:dyDescent="0.25">
      <c r="A64" s="9" t="s">
        <v>21</v>
      </c>
      <c r="B64" s="6">
        <v>2</v>
      </c>
      <c r="C64" s="6">
        <v>2</v>
      </c>
      <c r="D64" s="6">
        <v>0</v>
      </c>
      <c r="E64" s="6">
        <v>3</v>
      </c>
      <c r="F64" s="7">
        <f t="shared" si="6"/>
        <v>7</v>
      </c>
    </row>
    <row r="65" spans="1:6" x14ac:dyDescent="0.25">
      <c r="A65" s="9" t="s">
        <v>206</v>
      </c>
      <c r="B65" s="6">
        <v>0</v>
      </c>
      <c r="C65" s="6">
        <v>0</v>
      </c>
      <c r="D65" s="6">
        <v>0</v>
      </c>
      <c r="E65" s="6">
        <v>0</v>
      </c>
      <c r="F65" s="7">
        <f t="shared" si="6"/>
        <v>0</v>
      </c>
    </row>
    <row r="66" spans="1:6" x14ac:dyDescent="0.25">
      <c r="A66" s="9"/>
      <c r="B66" s="67" t="s">
        <v>2</v>
      </c>
      <c r="C66" s="67"/>
      <c r="D66" s="67"/>
      <c r="E66" s="71" t="s">
        <v>3</v>
      </c>
      <c r="F66" s="69" t="s">
        <v>4</v>
      </c>
    </row>
    <row r="67" spans="1:6" x14ac:dyDescent="0.25">
      <c r="A67" s="12" t="s">
        <v>62</v>
      </c>
      <c r="B67" s="3" t="s">
        <v>11</v>
      </c>
      <c r="C67" s="3" t="s">
        <v>12</v>
      </c>
      <c r="D67" s="2" t="s">
        <v>60</v>
      </c>
      <c r="E67" s="71"/>
      <c r="F67" s="69"/>
    </row>
    <row r="68" spans="1:6" x14ac:dyDescent="0.25">
      <c r="A68" s="9" t="s">
        <v>23</v>
      </c>
      <c r="B68" s="6">
        <v>26</v>
      </c>
      <c r="C68" s="6">
        <v>1</v>
      </c>
      <c r="D68" s="6">
        <v>0</v>
      </c>
      <c r="E68" s="6">
        <v>11</v>
      </c>
      <c r="F68" s="7">
        <f>SUM(B68:E68)</f>
        <v>38</v>
      </c>
    </row>
    <row r="69" spans="1:6" x14ac:dyDescent="0.25">
      <c r="A69" s="9" t="s">
        <v>24</v>
      </c>
      <c r="B69" s="6">
        <v>25</v>
      </c>
      <c r="C69" s="6">
        <v>6</v>
      </c>
      <c r="D69" s="6">
        <v>0</v>
      </c>
      <c r="E69" s="6">
        <v>45</v>
      </c>
      <c r="F69" s="7">
        <f t="shared" ref="F69:F75" si="8">SUM(B69:E69)</f>
        <v>76</v>
      </c>
    </row>
    <row r="70" spans="1:6" x14ac:dyDescent="0.25">
      <c r="A70" s="9" t="s">
        <v>63</v>
      </c>
      <c r="B70" s="6">
        <v>0</v>
      </c>
      <c r="C70" s="6">
        <v>0</v>
      </c>
      <c r="D70" s="6">
        <v>0</v>
      </c>
      <c r="E70" s="6">
        <v>0</v>
      </c>
      <c r="F70" s="7">
        <f t="shared" si="8"/>
        <v>0</v>
      </c>
    </row>
    <row r="71" spans="1:6" x14ac:dyDescent="0.25">
      <c r="A71" s="14" t="s">
        <v>26</v>
      </c>
      <c r="B71" s="6">
        <v>0</v>
      </c>
      <c r="C71" s="6">
        <v>0</v>
      </c>
      <c r="D71" s="6">
        <v>0</v>
      </c>
      <c r="E71" s="6">
        <v>0</v>
      </c>
      <c r="F71" s="7">
        <f t="shared" si="8"/>
        <v>0</v>
      </c>
    </row>
    <row r="72" spans="1:6" x14ac:dyDescent="0.25">
      <c r="A72" s="14" t="s">
        <v>27</v>
      </c>
      <c r="B72" s="6">
        <v>0</v>
      </c>
      <c r="C72" s="6">
        <v>0</v>
      </c>
      <c r="D72" s="6">
        <v>0</v>
      </c>
      <c r="E72" s="6">
        <v>0</v>
      </c>
      <c r="F72" s="7">
        <f t="shared" si="8"/>
        <v>0</v>
      </c>
    </row>
    <row r="73" spans="1:6" x14ac:dyDescent="0.25">
      <c r="A73" s="14" t="s">
        <v>28</v>
      </c>
      <c r="B73" s="6">
        <v>0</v>
      </c>
      <c r="C73" s="6">
        <v>0</v>
      </c>
      <c r="D73" s="6">
        <v>0</v>
      </c>
      <c r="E73" s="6">
        <v>0</v>
      </c>
      <c r="F73" s="7">
        <f t="shared" si="8"/>
        <v>0</v>
      </c>
    </row>
    <row r="74" spans="1:6" x14ac:dyDescent="0.25">
      <c r="A74" s="14" t="s">
        <v>29</v>
      </c>
      <c r="B74" s="6">
        <v>0</v>
      </c>
      <c r="C74" s="6">
        <v>0</v>
      </c>
      <c r="D74" s="6">
        <v>0</v>
      </c>
      <c r="E74" s="6">
        <v>0</v>
      </c>
      <c r="F74" s="7">
        <f t="shared" si="8"/>
        <v>0</v>
      </c>
    </row>
    <row r="75" spans="1:6" x14ac:dyDescent="0.25">
      <c r="A75" s="14" t="s">
        <v>30</v>
      </c>
      <c r="B75" s="6">
        <v>0</v>
      </c>
      <c r="C75" s="6">
        <v>0</v>
      </c>
      <c r="D75" s="6">
        <v>0</v>
      </c>
      <c r="E75" s="6">
        <v>0</v>
      </c>
      <c r="F75" s="7">
        <f t="shared" si="8"/>
        <v>0</v>
      </c>
    </row>
    <row r="76" spans="1:6" x14ac:dyDescent="0.25">
      <c r="A76" s="62" t="s">
        <v>31</v>
      </c>
      <c r="B76" s="63"/>
      <c r="C76" s="63"/>
      <c r="D76" s="63"/>
      <c r="E76" s="63"/>
      <c r="F76" s="63"/>
    </row>
    <row r="77" spans="1:6" x14ac:dyDescent="0.25">
      <c r="A77" s="14" t="s">
        <v>32</v>
      </c>
      <c r="B77" s="6">
        <v>0</v>
      </c>
      <c r="C77" s="6">
        <v>0</v>
      </c>
      <c r="D77" s="6">
        <v>0</v>
      </c>
      <c r="E77" s="6">
        <v>0</v>
      </c>
      <c r="F77" s="7">
        <f>SUM(B77:E77)</f>
        <v>0</v>
      </c>
    </row>
    <row r="78" spans="1:6" x14ac:dyDescent="0.25">
      <c r="A78" s="14" t="s">
        <v>33</v>
      </c>
      <c r="B78" s="6">
        <v>0</v>
      </c>
      <c r="C78" s="6">
        <v>0</v>
      </c>
      <c r="D78" s="6">
        <v>0</v>
      </c>
      <c r="E78" s="6">
        <v>0</v>
      </c>
      <c r="F78" s="7">
        <f t="shared" ref="F78:F83" si="9">SUM(B78:E78)</f>
        <v>0</v>
      </c>
    </row>
    <row r="79" spans="1:6" x14ac:dyDescent="0.25">
      <c r="A79" s="14" t="s">
        <v>34</v>
      </c>
      <c r="B79" s="6">
        <v>0</v>
      </c>
      <c r="C79" s="6">
        <v>0</v>
      </c>
      <c r="D79" s="6">
        <v>0</v>
      </c>
      <c r="E79" s="6">
        <v>0</v>
      </c>
      <c r="F79" s="7">
        <f t="shared" si="9"/>
        <v>0</v>
      </c>
    </row>
    <row r="80" spans="1:6" x14ac:dyDescent="0.25">
      <c r="A80" s="14" t="s">
        <v>35</v>
      </c>
      <c r="B80" s="6">
        <v>0</v>
      </c>
      <c r="C80" s="6">
        <v>0</v>
      </c>
      <c r="D80" s="6">
        <v>0</v>
      </c>
      <c r="E80" s="6">
        <v>0</v>
      </c>
      <c r="F80" s="7">
        <f t="shared" si="9"/>
        <v>0</v>
      </c>
    </row>
    <row r="81" spans="1:6" x14ac:dyDescent="0.25">
      <c r="A81" s="14" t="s">
        <v>36</v>
      </c>
      <c r="B81" s="6">
        <v>0</v>
      </c>
      <c r="C81" s="6">
        <v>0</v>
      </c>
      <c r="D81" s="6">
        <v>0</v>
      </c>
      <c r="E81" s="6">
        <v>0</v>
      </c>
      <c r="F81" s="7">
        <f t="shared" si="9"/>
        <v>0</v>
      </c>
    </row>
    <row r="82" spans="1:6" x14ac:dyDescent="0.25">
      <c r="A82" s="14" t="s">
        <v>37</v>
      </c>
      <c r="B82" s="6">
        <v>0</v>
      </c>
      <c r="C82" s="6">
        <v>0</v>
      </c>
      <c r="D82" s="6">
        <v>0</v>
      </c>
      <c r="E82" s="6">
        <v>0</v>
      </c>
      <c r="F82" s="7">
        <f t="shared" si="9"/>
        <v>0</v>
      </c>
    </row>
    <row r="83" spans="1:6" x14ac:dyDescent="0.25">
      <c r="A83" s="14" t="s">
        <v>38</v>
      </c>
      <c r="B83" s="6">
        <v>0</v>
      </c>
      <c r="C83" s="6">
        <v>0</v>
      </c>
      <c r="D83" s="6">
        <v>0</v>
      </c>
      <c r="E83" s="6">
        <v>0</v>
      </c>
      <c r="F83" s="7">
        <f t="shared" si="9"/>
        <v>0</v>
      </c>
    </row>
    <row r="84" spans="1:6" x14ac:dyDescent="0.25">
      <c r="A84" s="9"/>
      <c r="B84" s="67" t="s">
        <v>2</v>
      </c>
      <c r="C84" s="67"/>
      <c r="D84" s="67"/>
      <c r="E84" s="71" t="s">
        <v>3</v>
      </c>
      <c r="F84" s="69" t="s">
        <v>4</v>
      </c>
    </row>
    <row r="85" spans="1:6" x14ac:dyDescent="0.25">
      <c r="A85" s="12" t="s">
        <v>64</v>
      </c>
      <c r="B85" s="3" t="s">
        <v>11</v>
      </c>
      <c r="C85" s="3" t="s">
        <v>12</v>
      </c>
      <c r="D85" s="2" t="s">
        <v>60</v>
      </c>
      <c r="E85" s="71"/>
      <c r="F85" s="69"/>
    </row>
    <row r="86" spans="1:6" x14ac:dyDescent="0.25">
      <c r="A86" s="9" t="s">
        <v>40</v>
      </c>
      <c r="B86" s="6">
        <v>0</v>
      </c>
      <c r="C86" s="6">
        <v>0</v>
      </c>
      <c r="D86" s="6">
        <v>0</v>
      </c>
      <c r="E86" s="6">
        <v>0</v>
      </c>
      <c r="F86" s="7">
        <f>SUM(B86:E86)</f>
        <v>0</v>
      </c>
    </row>
    <row r="87" spans="1:6" ht="30" x14ac:dyDescent="0.25">
      <c r="A87" s="19" t="s">
        <v>41</v>
      </c>
      <c r="B87" s="6">
        <v>0</v>
      </c>
      <c r="C87" s="6">
        <v>0</v>
      </c>
      <c r="D87" s="6">
        <v>0</v>
      </c>
      <c r="E87" s="6">
        <v>0</v>
      </c>
      <c r="F87" s="7">
        <f>SUM(B87:E87)</f>
        <v>0</v>
      </c>
    </row>
    <row r="88" spans="1:6" x14ac:dyDescent="0.25">
      <c r="A88" s="9" t="s">
        <v>42</v>
      </c>
      <c r="B88" s="6">
        <v>0</v>
      </c>
      <c r="C88" s="6">
        <v>0</v>
      </c>
      <c r="D88" s="6">
        <v>0</v>
      </c>
      <c r="E88" s="6">
        <v>0</v>
      </c>
      <c r="F88" s="7">
        <f>SUM(B88:E88)</f>
        <v>0</v>
      </c>
    </row>
    <row r="89" spans="1:6" x14ac:dyDescent="0.25">
      <c r="A89" s="9" t="s">
        <v>43</v>
      </c>
      <c r="B89" s="6">
        <v>0</v>
      </c>
      <c r="C89" s="6">
        <v>0</v>
      </c>
      <c r="D89" s="6">
        <v>0</v>
      </c>
      <c r="E89" s="6">
        <v>0</v>
      </c>
      <c r="F89" s="7">
        <f t="shared" ref="F89:F100" si="10">SUM(B89:E89)</f>
        <v>0</v>
      </c>
    </row>
    <row r="90" spans="1:6" x14ac:dyDescent="0.25">
      <c r="A90" s="9" t="s">
        <v>44</v>
      </c>
      <c r="B90" s="6">
        <v>28</v>
      </c>
      <c r="C90" s="6">
        <v>3</v>
      </c>
      <c r="D90" s="6">
        <v>0</v>
      </c>
      <c r="E90" s="6">
        <v>30</v>
      </c>
      <c r="F90" s="7">
        <f t="shared" si="10"/>
        <v>61</v>
      </c>
    </row>
    <row r="91" spans="1:6" ht="30" x14ac:dyDescent="0.25">
      <c r="A91" s="9" t="s">
        <v>45</v>
      </c>
      <c r="B91" s="6">
        <v>0</v>
      </c>
      <c r="C91" s="6">
        <v>0</v>
      </c>
      <c r="D91" s="6">
        <v>0</v>
      </c>
      <c r="E91" s="6">
        <v>2</v>
      </c>
      <c r="F91" s="7">
        <f t="shared" si="10"/>
        <v>2</v>
      </c>
    </row>
    <row r="92" spans="1:6" x14ac:dyDescent="0.25">
      <c r="A92" s="9" t="s">
        <v>46</v>
      </c>
      <c r="B92" s="6">
        <v>3</v>
      </c>
      <c r="C92" s="6">
        <v>1</v>
      </c>
      <c r="D92" s="6">
        <v>0</v>
      </c>
      <c r="E92" s="6">
        <v>10</v>
      </c>
      <c r="F92" s="7">
        <f t="shared" si="10"/>
        <v>14</v>
      </c>
    </row>
    <row r="93" spans="1:6" x14ac:dyDescent="0.25">
      <c r="A93" s="9" t="s">
        <v>47</v>
      </c>
      <c r="B93" s="6">
        <v>0</v>
      </c>
      <c r="C93" s="6">
        <v>0</v>
      </c>
      <c r="D93" s="6">
        <v>0</v>
      </c>
      <c r="E93" s="6">
        <v>0</v>
      </c>
      <c r="F93" s="7">
        <f t="shared" si="10"/>
        <v>0</v>
      </c>
    </row>
    <row r="94" spans="1:6" ht="30" x14ac:dyDescent="0.25">
      <c r="A94" s="9" t="s">
        <v>48</v>
      </c>
      <c r="B94" s="6">
        <v>0</v>
      </c>
      <c r="C94" s="6">
        <v>0</v>
      </c>
      <c r="D94" s="6">
        <v>0</v>
      </c>
      <c r="E94" s="6">
        <v>0</v>
      </c>
      <c r="F94" s="7">
        <f t="shared" si="10"/>
        <v>0</v>
      </c>
    </row>
    <row r="95" spans="1:6" x14ac:dyDescent="0.25">
      <c r="A95" s="9" t="s">
        <v>49</v>
      </c>
      <c r="B95" s="6">
        <v>0</v>
      </c>
      <c r="C95" s="6">
        <v>0</v>
      </c>
      <c r="D95" s="6">
        <v>0</v>
      </c>
      <c r="E95" s="6">
        <v>0</v>
      </c>
      <c r="F95" s="7">
        <f t="shared" si="10"/>
        <v>0</v>
      </c>
    </row>
    <row r="96" spans="1:6" ht="30" x14ac:dyDescent="0.25">
      <c r="A96" s="9" t="s">
        <v>50</v>
      </c>
      <c r="B96" s="6">
        <v>0</v>
      </c>
      <c r="C96" s="6">
        <v>0</v>
      </c>
      <c r="D96" s="6">
        <v>0</v>
      </c>
      <c r="E96" s="6">
        <v>0</v>
      </c>
      <c r="F96" s="7">
        <f t="shared" si="10"/>
        <v>0</v>
      </c>
    </row>
    <row r="97" spans="1:6" x14ac:dyDescent="0.25">
      <c r="A97" s="9" t="s">
        <v>51</v>
      </c>
      <c r="B97" s="6">
        <v>16</v>
      </c>
      <c r="C97" s="6">
        <v>3</v>
      </c>
      <c r="D97" s="6">
        <v>0</v>
      </c>
      <c r="E97" s="6">
        <v>10</v>
      </c>
      <c r="F97" s="7">
        <f t="shared" si="10"/>
        <v>29</v>
      </c>
    </row>
    <row r="98" spans="1:6" x14ac:dyDescent="0.25">
      <c r="A98" s="9" t="s">
        <v>52</v>
      </c>
      <c r="B98" s="6">
        <v>1</v>
      </c>
      <c r="C98" s="6">
        <v>0</v>
      </c>
      <c r="D98" s="6">
        <v>0</v>
      </c>
      <c r="E98" s="6">
        <v>1</v>
      </c>
      <c r="F98" s="7">
        <f t="shared" si="10"/>
        <v>2</v>
      </c>
    </row>
    <row r="99" spans="1:6" x14ac:dyDescent="0.25">
      <c r="A99" s="9" t="s">
        <v>53</v>
      </c>
      <c r="B99" s="6">
        <v>0</v>
      </c>
      <c r="C99" s="6">
        <v>0</v>
      </c>
      <c r="D99" s="6">
        <v>0</v>
      </c>
      <c r="E99" s="6">
        <v>1</v>
      </c>
      <c r="F99" s="7">
        <f t="shared" si="10"/>
        <v>1</v>
      </c>
    </row>
    <row r="100" spans="1:6" x14ac:dyDescent="0.25">
      <c r="A100" s="9" t="s">
        <v>54</v>
      </c>
      <c r="B100" s="6">
        <v>3</v>
      </c>
      <c r="C100" s="6">
        <v>0</v>
      </c>
      <c r="D100" s="6">
        <v>0</v>
      </c>
      <c r="E100" s="6">
        <v>0</v>
      </c>
      <c r="F100" s="7">
        <f t="shared" si="10"/>
        <v>3</v>
      </c>
    </row>
    <row r="101" spans="1:6" x14ac:dyDescent="0.25">
      <c r="A101" s="9"/>
      <c r="B101" s="67" t="s">
        <v>2</v>
      </c>
      <c r="C101" s="67"/>
      <c r="D101" s="67"/>
      <c r="E101" s="71" t="s">
        <v>3</v>
      </c>
      <c r="F101" s="69" t="s">
        <v>4</v>
      </c>
    </row>
    <row r="102" spans="1:6" x14ac:dyDescent="0.25">
      <c r="A102" s="12" t="s">
        <v>55</v>
      </c>
      <c r="B102" s="3" t="s">
        <v>11</v>
      </c>
      <c r="C102" s="3" t="s">
        <v>12</v>
      </c>
      <c r="D102" s="2" t="s">
        <v>60</v>
      </c>
      <c r="E102" s="71"/>
      <c r="F102" s="69"/>
    </row>
    <row r="103" spans="1:6" x14ac:dyDescent="0.25">
      <c r="A103" s="9" t="s">
        <v>65</v>
      </c>
      <c r="B103" s="6">
        <v>6</v>
      </c>
      <c r="C103" s="6" t="s">
        <v>57</v>
      </c>
      <c r="D103" s="6">
        <v>0</v>
      </c>
      <c r="E103" s="6">
        <v>0</v>
      </c>
      <c r="F103" s="7">
        <f>SUM(B103:E103)</f>
        <v>6</v>
      </c>
    </row>
    <row r="104" spans="1:6" ht="15.75" x14ac:dyDescent="0.25">
      <c r="A104" s="72" t="s">
        <v>101</v>
      </c>
      <c r="B104" s="72"/>
      <c r="C104" s="72"/>
      <c r="D104" s="72"/>
      <c r="E104" s="72"/>
      <c r="F104" s="72"/>
    </row>
    <row r="105" spans="1:6" x14ac:dyDescent="0.25">
      <c r="A105" s="66"/>
      <c r="B105" s="67" t="s">
        <v>2</v>
      </c>
      <c r="C105" s="67"/>
      <c r="D105" s="67"/>
      <c r="E105" s="68" t="s">
        <v>3</v>
      </c>
      <c r="F105" s="69" t="s">
        <v>4</v>
      </c>
    </row>
    <row r="106" spans="1:6" x14ac:dyDescent="0.25">
      <c r="A106" s="66"/>
      <c r="B106" s="3" t="s">
        <v>11</v>
      </c>
      <c r="C106" s="3" t="s">
        <v>12</v>
      </c>
      <c r="D106" s="4"/>
      <c r="E106" s="68"/>
      <c r="F106" s="69"/>
    </row>
    <row r="107" spans="1:6" x14ac:dyDescent="0.25">
      <c r="A107" s="9" t="s">
        <v>66</v>
      </c>
      <c r="B107" s="6">
        <v>0</v>
      </c>
      <c r="C107" s="6">
        <v>0</v>
      </c>
      <c r="D107" s="17"/>
      <c r="E107" s="6">
        <v>0</v>
      </c>
      <c r="F107" s="7">
        <f t="shared" ref="F107:F109" si="11">SUM(B107:E107)</f>
        <v>0</v>
      </c>
    </row>
    <row r="108" spans="1:6" x14ac:dyDescent="0.25">
      <c r="A108" s="9" t="s">
        <v>67</v>
      </c>
      <c r="B108" s="6">
        <v>0</v>
      </c>
      <c r="C108" s="6">
        <v>0</v>
      </c>
      <c r="D108" s="13"/>
      <c r="E108" s="6">
        <v>0</v>
      </c>
      <c r="F108" s="7">
        <f t="shared" si="11"/>
        <v>0</v>
      </c>
    </row>
    <row r="109" spans="1:6" x14ac:dyDescent="0.25">
      <c r="A109" s="9" t="s">
        <v>205</v>
      </c>
      <c r="B109" s="6">
        <v>0</v>
      </c>
      <c r="C109" s="6">
        <v>0</v>
      </c>
      <c r="D109" s="13"/>
      <c r="E109" s="6">
        <v>0</v>
      </c>
      <c r="F109" s="7">
        <f t="shared" si="11"/>
        <v>0</v>
      </c>
    </row>
    <row r="110" spans="1:6" x14ac:dyDescent="0.25">
      <c r="A110" s="9"/>
      <c r="B110" s="67" t="s">
        <v>2</v>
      </c>
      <c r="C110" s="67"/>
      <c r="D110" s="67"/>
      <c r="E110" s="71" t="s">
        <v>3</v>
      </c>
      <c r="F110" s="69" t="s">
        <v>4</v>
      </c>
    </row>
    <row r="111" spans="1:6" x14ac:dyDescent="0.25">
      <c r="A111" s="12" t="s">
        <v>62</v>
      </c>
      <c r="B111" s="3" t="s">
        <v>11</v>
      </c>
      <c r="C111" s="3" t="s">
        <v>12</v>
      </c>
      <c r="D111" s="4"/>
      <c r="E111" s="71"/>
      <c r="F111" s="69"/>
    </row>
    <row r="112" spans="1:6" x14ac:dyDescent="0.25">
      <c r="A112" s="9" t="s">
        <v>23</v>
      </c>
      <c r="B112" s="6">
        <v>0</v>
      </c>
      <c r="C112" s="6">
        <v>0</v>
      </c>
      <c r="D112" s="13"/>
      <c r="E112" s="6">
        <v>0</v>
      </c>
      <c r="F112" s="7">
        <f t="shared" ref="F112:F119" si="12">SUM(B112:E112)</f>
        <v>0</v>
      </c>
    </row>
    <row r="113" spans="1:6" x14ac:dyDescent="0.25">
      <c r="A113" s="9" t="s">
        <v>24</v>
      </c>
      <c r="B113" s="6">
        <v>0</v>
      </c>
      <c r="C113" s="6">
        <v>0</v>
      </c>
      <c r="D113" s="13"/>
      <c r="E113" s="6">
        <v>0</v>
      </c>
      <c r="F113" s="7">
        <f t="shared" si="12"/>
        <v>0</v>
      </c>
    </row>
    <row r="114" spans="1:6" x14ac:dyDescent="0.25">
      <c r="A114" s="9" t="s">
        <v>63</v>
      </c>
      <c r="B114" s="6">
        <v>0</v>
      </c>
      <c r="C114" s="6">
        <v>0</v>
      </c>
      <c r="D114" s="13"/>
      <c r="E114" s="6">
        <v>0</v>
      </c>
      <c r="F114" s="7">
        <f t="shared" si="12"/>
        <v>0</v>
      </c>
    </row>
    <row r="115" spans="1:6" x14ac:dyDescent="0.25">
      <c r="A115" s="14" t="s">
        <v>26</v>
      </c>
      <c r="B115" s="6">
        <v>0</v>
      </c>
      <c r="C115" s="6">
        <v>0</v>
      </c>
      <c r="D115" s="13"/>
      <c r="E115" s="6">
        <v>0</v>
      </c>
      <c r="F115" s="7">
        <f t="shared" si="12"/>
        <v>0</v>
      </c>
    </row>
    <row r="116" spans="1:6" x14ac:dyDescent="0.25">
      <c r="A116" s="14" t="s">
        <v>27</v>
      </c>
      <c r="B116" s="6">
        <v>0</v>
      </c>
      <c r="C116" s="6">
        <v>0</v>
      </c>
      <c r="D116" s="13"/>
      <c r="E116" s="6">
        <v>0</v>
      </c>
      <c r="F116" s="7">
        <f t="shared" si="12"/>
        <v>0</v>
      </c>
    </row>
    <row r="117" spans="1:6" x14ac:dyDescent="0.25">
      <c r="A117" s="14" t="s">
        <v>28</v>
      </c>
      <c r="B117" s="6">
        <v>0</v>
      </c>
      <c r="C117" s="6">
        <v>0</v>
      </c>
      <c r="D117" s="13"/>
      <c r="E117" s="6">
        <v>0</v>
      </c>
      <c r="F117" s="7">
        <f t="shared" si="12"/>
        <v>0</v>
      </c>
    </row>
    <row r="118" spans="1:6" x14ac:dyDescent="0.25">
      <c r="A118" s="14" t="s">
        <v>29</v>
      </c>
      <c r="B118" s="6">
        <v>0</v>
      </c>
      <c r="C118" s="6">
        <v>0</v>
      </c>
      <c r="D118" s="13"/>
      <c r="E118" s="6">
        <v>0</v>
      </c>
      <c r="F118" s="7">
        <f t="shared" si="12"/>
        <v>0</v>
      </c>
    </row>
    <row r="119" spans="1:6" x14ac:dyDescent="0.25">
      <c r="A119" s="14" t="s">
        <v>30</v>
      </c>
      <c r="B119" s="6">
        <v>0</v>
      </c>
      <c r="C119" s="6">
        <v>0</v>
      </c>
      <c r="D119" s="13"/>
      <c r="E119" s="6">
        <v>0</v>
      </c>
      <c r="F119" s="7">
        <f t="shared" si="12"/>
        <v>0</v>
      </c>
    </row>
    <row r="120" spans="1:6" x14ac:dyDescent="0.25">
      <c r="A120" s="62" t="s">
        <v>31</v>
      </c>
      <c r="B120" s="63"/>
      <c r="C120" s="63"/>
      <c r="D120" s="63"/>
      <c r="E120" s="63"/>
      <c r="F120" s="63"/>
    </row>
    <row r="121" spans="1:6" x14ac:dyDescent="0.25">
      <c r="A121" s="14" t="s">
        <v>32</v>
      </c>
      <c r="B121" s="6">
        <v>0</v>
      </c>
      <c r="C121" s="6">
        <v>0</v>
      </c>
      <c r="D121" s="13"/>
      <c r="E121" s="6">
        <v>0</v>
      </c>
      <c r="F121" s="7">
        <f>SUM(B121:E121)</f>
        <v>0</v>
      </c>
    </row>
    <row r="122" spans="1:6" x14ac:dyDescent="0.25">
      <c r="A122" s="14" t="s">
        <v>33</v>
      </c>
      <c r="B122" s="6">
        <v>0</v>
      </c>
      <c r="C122" s="6">
        <v>0</v>
      </c>
      <c r="D122" s="13"/>
      <c r="E122" s="6">
        <v>0</v>
      </c>
      <c r="F122" s="7">
        <f t="shared" ref="F122:F127" si="13">SUM(B122:E122)</f>
        <v>0</v>
      </c>
    </row>
    <row r="123" spans="1:6" x14ac:dyDescent="0.25">
      <c r="A123" s="14" t="s">
        <v>34</v>
      </c>
      <c r="B123" s="6">
        <v>0</v>
      </c>
      <c r="C123" s="6">
        <v>0</v>
      </c>
      <c r="D123" s="13"/>
      <c r="E123" s="6">
        <v>0</v>
      </c>
      <c r="F123" s="7">
        <f t="shared" si="13"/>
        <v>0</v>
      </c>
    </row>
    <row r="124" spans="1:6" x14ac:dyDescent="0.25">
      <c r="A124" s="14" t="s">
        <v>35</v>
      </c>
      <c r="B124" s="6">
        <v>0</v>
      </c>
      <c r="C124" s="6">
        <v>0</v>
      </c>
      <c r="D124" s="13"/>
      <c r="E124" s="6">
        <v>0</v>
      </c>
      <c r="F124" s="7">
        <f t="shared" si="13"/>
        <v>0</v>
      </c>
    </row>
    <row r="125" spans="1:6" x14ac:dyDescent="0.25">
      <c r="A125" s="14" t="s">
        <v>36</v>
      </c>
      <c r="B125" s="6">
        <v>0</v>
      </c>
      <c r="C125" s="6">
        <v>0</v>
      </c>
      <c r="D125" s="15"/>
      <c r="E125" s="6">
        <v>0</v>
      </c>
      <c r="F125" s="7">
        <f t="shared" si="13"/>
        <v>0</v>
      </c>
    </row>
    <row r="126" spans="1:6" x14ac:dyDescent="0.25">
      <c r="A126" s="14" t="s">
        <v>37</v>
      </c>
      <c r="B126" s="6">
        <v>0</v>
      </c>
      <c r="C126" s="6">
        <v>0</v>
      </c>
      <c r="D126" s="15"/>
      <c r="E126" s="6">
        <v>0</v>
      </c>
      <c r="F126" s="7">
        <f t="shared" si="13"/>
        <v>0</v>
      </c>
    </row>
    <row r="127" spans="1:6" x14ac:dyDescent="0.25">
      <c r="A127" s="14" t="s">
        <v>38</v>
      </c>
      <c r="B127" s="6">
        <v>0</v>
      </c>
      <c r="C127" s="6">
        <v>0</v>
      </c>
      <c r="D127" s="15"/>
      <c r="E127" s="6">
        <v>0</v>
      </c>
      <c r="F127" s="7">
        <f t="shared" si="13"/>
        <v>0</v>
      </c>
    </row>
    <row r="128" spans="1:6" x14ac:dyDescent="0.25">
      <c r="A128" s="9"/>
      <c r="B128" s="67" t="s">
        <v>2</v>
      </c>
      <c r="C128" s="67"/>
      <c r="D128" s="67"/>
      <c r="E128" s="71" t="s">
        <v>3</v>
      </c>
      <c r="F128" s="69" t="s">
        <v>4</v>
      </c>
    </row>
    <row r="129" spans="1:6" x14ac:dyDescent="0.25">
      <c r="A129" s="12" t="s">
        <v>64</v>
      </c>
      <c r="B129" s="3" t="s">
        <v>11</v>
      </c>
      <c r="C129" s="3" t="s">
        <v>12</v>
      </c>
      <c r="D129" s="4"/>
      <c r="E129" s="71"/>
      <c r="F129" s="69"/>
    </row>
    <row r="130" spans="1:6" x14ac:dyDescent="0.25">
      <c r="A130" s="9" t="s">
        <v>40</v>
      </c>
      <c r="B130" s="6">
        <v>0</v>
      </c>
      <c r="C130" s="6">
        <v>0</v>
      </c>
      <c r="D130" s="13"/>
      <c r="E130" s="6">
        <v>0</v>
      </c>
      <c r="F130" s="7">
        <f>SUM(B130:E130)</f>
        <v>0</v>
      </c>
    </row>
    <row r="131" spans="1:6" ht="30" x14ac:dyDescent="0.25">
      <c r="A131" s="19" t="s">
        <v>41</v>
      </c>
      <c r="B131" s="6">
        <v>0</v>
      </c>
      <c r="C131" s="6">
        <v>0</v>
      </c>
      <c r="D131" s="13"/>
      <c r="E131" s="6">
        <v>0</v>
      </c>
      <c r="F131" s="7">
        <f t="shared" ref="F131:F144" si="14">SUM(B131:E131)</f>
        <v>0</v>
      </c>
    </row>
    <row r="132" spans="1:6" x14ac:dyDescent="0.25">
      <c r="A132" s="9" t="s">
        <v>42</v>
      </c>
      <c r="B132" s="6">
        <v>0</v>
      </c>
      <c r="C132" s="6">
        <v>0</v>
      </c>
      <c r="D132" s="13"/>
      <c r="E132" s="6">
        <v>0</v>
      </c>
      <c r="F132" s="7">
        <f t="shared" si="14"/>
        <v>0</v>
      </c>
    </row>
    <row r="133" spans="1:6" x14ac:dyDescent="0.25">
      <c r="A133" s="9" t="s">
        <v>43</v>
      </c>
      <c r="B133" s="6">
        <v>0</v>
      </c>
      <c r="C133" s="6">
        <v>0</v>
      </c>
      <c r="D133" s="13"/>
      <c r="E133" s="6">
        <v>0</v>
      </c>
      <c r="F133" s="7">
        <f t="shared" si="14"/>
        <v>0</v>
      </c>
    </row>
    <row r="134" spans="1:6" x14ac:dyDescent="0.25">
      <c r="A134" s="9" t="s">
        <v>44</v>
      </c>
      <c r="B134" s="6">
        <v>0</v>
      </c>
      <c r="C134" s="6">
        <v>0</v>
      </c>
      <c r="D134" s="13"/>
      <c r="E134" s="6">
        <v>0</v>
      </c>
      <c r="F134" s="7">
        <f t="shared" si="14"/>
        <v>0</v>
      </c>
    </row>
    <row r="135" spans="1:6" ht="30" x14ac:dyDescent="0.25">
      <c r="A135" s="9" t="s">
        <v>45</v>
      </c>
      <c r="B135" s="6">
        <v>0</v>
      </c>
      <c r="C135" s="6">
        <v>0</v>
      </c>
      <c r="D135" s="13"/>
      <c r="E135" s="6">
        <v>0</v>
      </c>
      <c r="F135" s="7">
        <f t="shared" si="14"/>
        <v>0</v>
      </c>
    </row>
    <row r="136" spans="1:6" x14ac:dyDescent="0.25">
      <c r="A136" s="9" t="s">
        <v>46</v>
      </c>
      <c r="B136" s="6">
        <v>0</v>
      </c>
      <c r="C136" s="6">
        <v>0</v>
      </c>
      <c r="D136" s="13"/>
      <c r="E136" s="6">
        <v>0</v>
      </c>
      <c r="F136" s="7">
        <f t="shared" si="14"/>
        <v>0</v>
      </c>
    </row>
    <row r="137" spans="1:6" x14ac:dyDescent="0.25">
      <c r="A137" s="9" t="s">
        <v>47</v>
      </c>
      <c r="B137" s="6">
        <v>0</v>
      </c>
      <c r="C137" s="6">
        <v>0</v>
      </c>
      <c r="D137" s="13"/>
      <c r="E137" s="6">
        <v>0</v>
      </c>
      <c r="F137" s="7">
        <f t="shared" si="14"/>
        <v>0</v>
      </c>
    </row>
    <row r="138" spans="1:6" ht="30" x14ac:dyDescent="0.25">
      <c r="A138" s="9" t="s">
        <v>48</v>
      </c>
      <c r="B138" s="6">
        <v>0</v>
      </c>
      <c r="C138" s="6">
        <v>0</v>
      </c>
      <c r="D138" s="13"/>
      <c r="E138" s="6">
        <v>0</v>
      </c>
      <c r="F138" s="7">
        <f t="shared" si="14"/>
        <v>0</v>
      </c>
    </row>
    <row r="139" spans="1:6" x14ac:dyDescent="0.25">
      <c r="A139" s="9" t="s">
        <v>49</v>
      </c>
      <c r="B139" s="6">
        <v>0</v>
      </c>
      <c r="C139" s="6">
        <v>0</v>
      </c>
      <c r="D139" s="13"/>
      <c r="E139" s="6">
        <v>0</v>
      </c>
      <c r="F139" s="7">
        <f t="shared" si="14"/>
        <v>0</v>
      </c>
    </row>
    <row r="140" spans="1:6" ht="30" x14ac:dyDescent="0.25">
      <c r="A140" s="9" t="s">
        <v>50</v>
      </c>
      <c r="B140" s="6">
        <v>0</v>
      </c>
      <c r="C140" s="6">
        <v>0</v>
      </c>
      <c r="D140" s="13"/>
      <c r="E140" s="6">
        <v>0</v>
      </c>
      <c r="F140" s="7">
        <f t="shared" si="14"/>
        <v>0</v>
      </c>
    </row>
    <row r="141" spans="1:6" x14ac:dyDescent="0.25">
      <c r="A141" s="9" t="s">
        <v>51</v>
      </c>
      <c r="B141" s="6">
        <v>0</v>
      </c>
      <c r="C141" s="6">
        <v>0</v>
      </c>
      <c r="D141" s="17"/>
      <c r="E141" s="6">
        <v>0</v>
      </c>
      <c r="F141" s="7">
        <f t="shared" si="14"/>
        <v>0</v>
      </c>
    </row>
    <row r="142" spans="1:6" x14ac:dyDescent="0.25">
      <c r="A142" s="9" t="s">
        <v>52</v>
      </c>
      <c r="B142" s="6">
        <v>0</v>
      </c>
      <c r="C142" s="6">
        <v>0</v>
      </c>
      <c r="D142" s="17"/>
      <c r="E142" s="6">
        <v>0</v>
      </c>
      <c r="F142" s="7">
        <f t="shared" si="14"/>
        <v>0</v>
      </c>
    </row>
    <row r="143" spans="1:6" x14ac:dyDescent="0.25">
      <c r="A143" s="9" t="s">
        <v>53</v>
      </c>
      <c r="B143" s="6">
        <v>0</v>
      </c>
      <c r="C143" s="6">
        <v>0</v>
      </c>
      <c r="D143" s="13"/>
      <c r="E143" s="6">
        <v>0</v>
      </c>
      <c r="F143" s="7">
        <f t="shared" si="14"/>
        <v>0</v>
      </c>
    </row>
    <row r="144" spans="1:6" x14ac:dyDescent="0.25">
      <c r="A144" s="9" t="s">
        <v>54</v>
      </c>
      <c r="B144" s="6">
        <v>0</v>
      </c>
      <c r="C144" s="6">
        <v>0</v>
      </c>
      <c r="D144" s="13"/>
      <c r="E144" s="6">
        <v>0</v>
      </c>
      <c r="F144" s="7">
        <f t="shared" si="14"/>
        <v>0</v>
      </c>
    </row>
    <row r="145" spans="1:6" x14ac:dyDescent="0.25">
      <c r="A145" s="9"/>
      <c r="B145" s="67" t="s">
        <v>2</v>
      </c>
      <c r="C145" s="67"/>
      <c r="D145" s="67"/>
      <c r="E145" s="71" t="s">
        <v>3</v>
      </c>
      <c r="F145" s="69" t="s">
        <v>4</v>
      </c>
    </row>
    <row r="146" spans="1:6" x14ac:dyDescent="0.25">
      <c r="A146" s="12" t="s">
        <v>55</v>
      </c>
      <c r="B146" s="3" t="s">
        <v>11</v>
      </c>
      <c r="C146" s="3" t="s">
        <v>12</v>
      </c>
      <c r="D146" s="4"/>
      <c r="E146" s="71"/>
      <c r="F146" s="69"/>
    </row>
    <row r="147" spans="1:6" x14ac:dyDescent="0.25">
      <c r="A147" s="9" t="s">
        <v>65</v>
      </c>
      <c r="B147" s="6">
        <v>0</v>
      </c>
      <c r="C147" s="6">
        <v>0</v>
      </c>
      <c r="D147" s="13"/>
      <c r="E147" s="6">
        <v>0</v>
      </c>
      <c r="F147" s="7">
        <f t="shared" ref="F147" si="15">SUM(B147:E147)</f>
        <v>0</v>
      </c>
    </row>
    <row r="148" spans="1:6" ht="15.75" x14ac:dyDescent="0.25">
      <c r="A148" s="72" t="s">
        <v>68</v>
      </c>
      <c r="B148" s="72"/>
      <c r="C148" s="72"/>
      <c r="D148" s="72"/>
      <c r="E148" s="72"/>
      <c r="F148" s="72"/>
    </row>
    <row r="149" spans="1:6" x14ac:dyDescent="0.25">
      <c r="A149" s="66"/>
      <c r="B149" s="67" t="s">
        <v>2</v>
      </c>
      <c r="C149" s="67"/>
      <c r="D149" s="67"/>
      <c r="E149" s="68" t="s">
        <v>3</v>
      </c>
      <c r="F149" s="69" t="s">
        <v>4</v>
      </c>
    </row>
    <row r="150" spans="1:6" x14ac:dyDescent="0.25">
      <c r="A150" s="66"/>
      <c r="B150" s="3" t="s">
        <v>11</v>
      </c>
      <c r="C150" s="3" t="s">
        <v>12</v>
      </c>
      <c r="D150" s="4"/>
      <c r="E150" s="68"/>
      <c r="F150" s="69"/>
    </row>
    <row r="151" spans="1:6" x14ac:dyDescent="0.25">
      <c r="A151" s="9" t="s">
        <v>13</v>
      </c>
      <c r="B151" s="6">
        <v>0</v>
      </c>
      <c r="C151" s="6">
        <v>0</v>
      </c>
      <c r="D151" s="13"/>
      <c r="E151" s="6">
        <v>0</v>
      </c>
      <c r="F151" s="7">
        <f t="shared" ref="F151:F153" si="16">SUM(B151:E151)</f>
        <v>0</v>
      </c>
    </row>
    <row r="152" spans="1:6" x14ac:dyDescent="0.25">
      <c r="A152" s="9" t="s">
        <v>61</v>
      </c>
      <c r="B152" s="6">
        <v>0</v>
      </c>
      <c r="C152" s="6">
        <v>0</v>
      </c>
      <c r="D152" s="17"/>
      <c r="E152" s="6">
        <v>0</v>
      </c>
      <c r="F152" s="7">
        <f t="shared" si="16"/>
        <v>0</v>
      </c>
    </row>
    <row r="153" spans="1:6" x14ac:dyDescent="0.25">
      <c r="A153" s="9" t="s">
        <v>69</v>
      </c>
      <c r="B153" s="6">
        <v>0</v>
      </c>
      <c r="C153" s="6">
        <v>0</v>
      </c>
      <c r="D153" s="13"/>
      <c r="E153" s="6">
        <v>0</v>
      </c>
      <c r="F153" s="7">
        <f t="shared" si="16"/>
        <v>0</v>
      </c>
    </row>
    <row r="154" spans="1:6" x14ac:dyDescent="0.25">
      <c r="A154" s="9"/>
      <c r="B154" s="67" t="s">
        <v>2</v>
      </c>
      <c r="C154" s="67"/>
      <c r="D154" s="67"/>
      <c r="E154" s="71" t="s">
        <v>3</v>
      </c>
      <c r="F154" s="69" t="s">
        <v>4</v>
      </c>
    </row>
    <row r="155" spans="1:6" x14ac:dyDescent="0.25">
      <c r="A155" s="12" t="s">
        <v>70</v>
      </c>
      <c r="B155" s="3" t="s">
        <v>11</v>
      </c>
      <c r="C155" s="3" t="s">
        <v>12</v>
      </c>
      <c r="D155" s="4"/>
      <c r="E155" s="71"/>
      <c r="F155" s="69"/>
    </row>
    <row r="156" spans="1:6" x14ac:dyDescent="0.25">
      <c r="A156" s="9" t="s">
        <v>23</v>
      </c>
      <c r="B156" s="6">
        <v>0</v>
      </c>
      <c r="C156" s="6">
        <v>0</v>
      </c>
      <c r="D156" s="13"/>
      <c r="E156" s="6">
        <v>0</v>
      </c>
      <c r="F156" s="7">
        <f t="shared" ref="F156:F163" si="17">SUM(B156:E156)</f>
        <v>0</v>
      </c>
    </row>
    <row r="157" spans="1:6" x14ac:dyDescent="0.25">
      <c r="A157" s="9" t="s">
        <v>24</v>
      </c>
      <c r="B157" s="6">
        <v>0</v>
      </c>
      <c r="C157" s="6">
        <v>0</v>
      </c>
      <c r="D157" s="13"/>
      <c r="E157" s="6">
        <v>0</v>
      </c>
      <c r="F157" s="7">
        <f t="shared" si="17"/>
        <v>0</v>
      </c>
    </row>
    <row r="158" spans="1:6" x14ac:dyDescent="0.25">
      <c r="A158" s="9" t="s">
        <v>63</v>
      </c>
      <c r="B158" s="6">
        <v>0</v>
      </c>
      <c r="C158" s="6">
        <v>0</v>
      </c>
      <c r="D158" s="13"/>
      <c r="E158" s="6">
        <v>0</v>
      </c>
      <c r="F158" s="7">
        <f t="shared" si="17"/>
        <v>0</v>
      </c>
    </row>
    <row r="159" spans="1:6" x14ac:dyDescent="0.25">
      <c r="A159" s="14" t="s">
        <v>26</v>
      </c>
      <c r="B159" s="6">
        <v>0</v>
      </c>
      <c r="C159" s="6">
        <v>0</v>
      </c>
      <c r="D159" s="13"/>
      <c r="E159" s="6">
        <v>0</v>
      </c>
      <c r="F159" s="7">
        <f t="shared" si="17"/>
        <v>0</v>
      </c>
    </row>
    <row r="160" spans="1:6" x14ac:dyDescent="0.25">
      <c r="A160" s="14" t="s">
        <v>27</v>
      </c>
      <c r="B160" s="6">
        <v>0</v>
      </c>
      <c r="C160" s="6">
        <v>0</v>
      </c>
      <c r="D160" s="13"/>
      <c r="E160" s="6">
        <v>0</v>
      </c>
      <c r="F160" s="7">
        <f t="shared" si="17"/>
        <v>0</v>
      </c>
    </row>
    <row r="161" spans="1:6" x14ac:dyDescent="0.25">
      <c r="A161" s="14" t="s">
        <v>28</v>
      </c>
      <c r="B161" s="6">
        <v>0</v>
      </c>
      <c r="C161" s="6">
        <v>0</v>
      </c>
      <c r="D161" s="13"/>
      <c r="E161" s="6">
        <v>0</v>
      </c>
      <c r="F161" s="7">
        <f t="shared" si="17"/>
        <v>0</v>
      </c>
    </row>
    <row r="162" spans="1:6" x14ac:dyDescent="0.25">
      <c r="A162" s="14" t="s">
        <v>29</v>
      </c>
      <c r="B162" s="6">
        <v>0</v>
      </c>
      <c r="C162" s="6">
        <v>0</v>
      </c>
      <c r="D162" s="13"/>
      <c r="E162" s="6">
        <v>0</v>
      </c>
      <c r="F162" s="7">
        <f t="shared" si="17"/>
        <v>0</v>
      </c>
    </row>
    <row r="163" spans="1:6" x14ac:dyDescent="0.25">
      <c r="A163" s="14" t="s">
        <v>30</v>
      </c>
      <c r="B163" s="6">
        <v>0</v>
      </c>
      <c r="C163" s="6">
        <v>0</v>
      </c>
      <c r="D163" s="13"/>
      <c r="E163" s="6">
        <v>0</v>
      </c>
      <c r="F163" s="7">
        <f t="shared" si="17"/>
        <v>0</v>
      </c>
    </row>
    <row r="164" spans="1:6" x14ac:dyDescent="0.25">
      <c r="A164" s="62" t="s">
        <v>31</v>
      </c>
      <c r="B164" s="63"/>
      <c r="C164" s="63"/>
      <c r="D164" s="63"/>
      <c r="E164" s="63"/>
      <c r="F164" s="63"/>
    </row>
    <row r="165" spans="1:6" x14ac:dyDescent="0.25">
      <c r="A165" s="14" t="s">
        <v>32</v>
      </c>
      <c r="B165" s="6">
        <v>0</v>
      </c>
      <c r="C165" s="6">
        <v>0</v>
      </c>
      <c r="D165" s="13"/>
      <c r="E165" s="6">
        <v>0</v>
      </c>
      <c r="F165" s="7">
        <f>SUM(B165:E165)</f>
        <v>0</v>
      </c>
    </row>
    <row r="166" spans="1:6" x14ac:dyDescent="0.25">
      <c r="A166" s="14" t="s">
        <v>33</v>
      </c>
      <c r="B166" s="6">
        <v>0</v>
      </c>
      <c r="C166" s="6">
        <v>0</v>
      </c>
      <c r="D166" s="13"/>
      <c r="E166" s="6">
        <v>0</v>
      </c>
      <c r="F166" s="7">
        <f t="shared" ref="F166:F171" si="18">SUM(B166:E166)</f>
        <v>0</v>
      </c>
    </row>
    <row r="167" spans="1:6" x14ac:dyDescent="0.25">
      <c r="A167" s="14" t="s">
        <v>34</v>
      </c>
      <c r="B167" s="6">
        <v>0</v>
      </c>
      <c r="C167" s="6">
        <v>0</v>
      </c>
      <c r="D167" s="13"/>
      <c r="E167" s="6">
        <v>0</v>
      </c>
      <c r="F167" s="7">
        <f t="shared" si="18"/>
        <v>0</v>
      </c>
    </row>
    <row r="168" spans="1:6" x14ac:dyDescent="0.25">
      <c r="A168" s="14" t="s">
        <v>35</v>
      </c>
      <c r="B168" s="6">
        <v>0</v>
      </c>
      <c r="C168" s="6">
        <v>0</v>
      </c>
      <c r="D168" s="13"/>
      <c r="E168" s="6">
        <v>0</v>
      </c>
      <c r="F168" s="7">
        <f t="shared" si="18"/>
        <v>0</v>
      </c>
    </row>
    <row r="169" spans="1:6" x14ac:dyDescent="0.25">
      <c r="A169" s="14" t="s">
        <v>36</v>
      </c>
      <c r="B169" s="6">
        <v>0</v>
      </c>
      <c r="C169" s="6">
        <v>0</v>
      </c>
      <c r="D169" s="13"/>
      <c r="E169" s="6">
        <v>0</v>
      </c>
      <c r="F169" s="7">
        <f t="shared" si="18"/>
        <v>0</v>
      </c>
    </row>
    <row r="170" spans="1:6" x14ac:dyDescent="0.25">
      <c r="A170" s="14" t="s">
        <v>37</v>
      </c>
      <c r="B170" s="6">
        <v>0</v>
      </c>
      <c r="C170" s="6">
        <v>0</v>
      </c>
      <c r="D170" s="13"/>
      <c r="E170" s="6">
        <v>0</v>
      </c>
      <c r="F170" s="7">
        <f t="shared" si="18"/>
        <v>0</v>
      </c>
    </row>
    <row r="171" spans="1:6" x14ac:dyDescent="0.25">
      <c r="A171" s="14" t="s">
        <v>38</v>
      </c>
      <c r="B171" s="6">
        <v>0</v>
      </c>
      <c r="C171" s="6">
        <v>0</v>
      </c>
      <c r="D171" s="15"/>
      <c r="E171" s="6">
        <v>0</v>
      </c>
      <c r="F171" s="7">
        <f t="shared" si="18"/>
        <v>0</v>
      </c>
    </row>
    <row r="172" spans="1:6" x14ac:dyDescent="0.25">
      <c r="A172" s="9"/>
      <c r="B172" s="67" t="s">
        <v>2</v>
      </c>
      <c r="C172" s="67"/>
      <c r="D172" s="67"/>
      <c r="E172" s="71" t="s">
        <v>3</v>
      </c>
      <c r="F172" s="69" t="s">
        <v>4</v>
      </c>
    </row>
    <row r="173" spans="1:6" x14ac:dyDescent="0.25">
      <c r="A173" s="12" t="s">
        <v>71</v>
      </c>
      <c r="B173" s="3" t="s">
        <v>11</v>
      </c>
      <c r="C173" s="3" t="s">
        <v>12</v>
      </c>
      <c r="D173" s="4"/>
      <c r="E173" s="71"/>
      <c r="F173" s="69"/>
    </row>
    <row r="174" spans="1:6" x14ac:dyDescent="0.25">
      <c r="A174" s="9" t="s">
        <v>40</v>
      </c>
      <c r="B174" s="6">
        <v>0</v>
      </c>
      <c r="C174" s="6">
        <v>0</v>
      </c>
      <c r="D174" s="4"/>
      <c r="E174" s="6">
        <v>0</v>
      </c>
      <c r="F174" s="7">
        <f>SUM(B174:E174)</f>
        <v>0</v>
      </c>
    </row>
    <row r="175" spans="1:6" ht="30" x14ac:dyDescent="0.25">
      <c r="A175" s="19" t="s">
        <v>41</v>
      </c>
      <c r="B175" s="6">
        <v>0</v>
      </c>
      <c r="C175" s="6">
        <v>0</v>
      </c>
      <c r="D175" s="4"/>
      <c r="E175" s="6">
        <v>0</v>
      </c>
      <c r="F175" s="7">
        <f t="shared" ref="F175:F188" si="19">SUM(B175:E175)</f>
        <v>0</v>
      </c>
    </row>
    <row r="176" spans="1:6" x14ac:dyDescent="0.25">
      <c r="A176" s="9" t="s">
        <v>42</v>
      </c>
      <c r="B176" s="6">
        <v>0</v>
      </c>
      <c r="C176" s="6">
        <v>0</v>
      </c>
      <c r="D176" s="4"/>
      <c r="E176" s="6">
        <v>0</v>
      </c>
      <c r="F176" s="7">
        <f t="shared" si="19"/>
        <v>0</v>
      </c>
    </row>
    <row r="177" spans="1:6" x14ac:dyDescent="0.25">
      <c r="A177" s="9" t="s">
        <v>43</v>
      </c>
      <c r="B177" s="6">
        <v>0</v>
      </c>
      <c r="C177" s="6">
        <v>0</v>
      </c>
      <c r="D177" s="4"/>
      <c r="E177" s="6">
        <v>0</v>
      </c>
      <c r="F177" s="7">
        <f t="shared" si="19"/>
        <v>0</v>
      </c>
    </row>
    <row r="178" spans="1:6" x14ac:dyDescent="0.25">
      <c r="A178" s="9" t="s">
        <v>44</v>
      </c>
      <c r="B178" s="6">
        <v>0</v>
      </c>
      <c r="C178" s="6">
        <v>0</v>
      </c>
      <c r="D178" s="4"/>
      <c r="E178" s="6">
        <v>0</v>
      </c>
      <c r="F178" s="7">
        <f t="shared" si="19"/>
        <v>0</v>
      </c>
    </row>
    <row r="179" spans="1:6" ht="30" x14ac:dyDescent="0.25">
      <c r="A179" s="9" t="s">
        <v>45</v>
      </c>
      <c r="B179" s="6">
        <v>0</v>
      </c>
      <c r="C179" s="6">
        <v>0</v>
      </c>
      <c r="D179" s="4"/>
      <c r="E179" s="6">
        <v>0</v>
      </c>
      <c r="F179" s="7">
        <f t="shared" si="19"/>
        <v>0</v>
      </c>
    </row>
    <row r="180" spans="1:6" x14ac:dyDescent="0.25">
      <c r="A180" s="9" t="s">
        <v>46</v>
      </c>
      <c r="B180" s="6">
        <v>0</v>
      </c>
      <c r="C180" s="6">
        <v>0</v>
      </c>
      <c r="D180" s="4"/>
      <c r="E180" s="6">
        <v>0</v>
      </c>
      <c r="F180" s="7">
        <f t="shared" si="19"/>
        <v>0</v>
      </c>
    </row>
    <row r="181" spans="1:6" x14ac:dyDescent="0.25">
      <c r="A181" s="9" t="s">
        <v>47</v>
      </c>
      <c r="B181" s="6">
        <v>0</v>
      </c>
      <c r="C181" s="6">
        <v>0</v>
      </c>
      <c r="D181" s="4"/>
      <c r="E181" s="6">
        <v>0</v>
      </c>
      <c r="F181" s="7">
        <f t="shared" si="19"/>
        <v>0</v>
      </c>
    </row>
    <row r="182" spans="1:6" ht="30" x14ac:dyDescent="0.25">
      <c r="A182" s="9" t="s">
        <v>48</v>
      </c>
      <c r="B182" s="6">
        <v>0</v>
      </c>
      <c r="C182" s="6">
        <v>0</v>
      </c>
      <c r="D182" s="4"/>
      <c r="E182" s="6">
        <v>0</v>
      </c>
      <c r="F182" s="7">
        <f t="shared" si="19"/>
        <v>0</v>
      </c>
    </row>
    <row r="183" spans="1:6" x14ac:dyDescent="0.25">
      <c r="A183" s="9" t="s">
        <v>49</v>
      </c>
      <c r="B183" s="6">
        <v>0</v>
      </c>
      <c r="C183" s="6">
        <v>0</v>
      </c>
      <c r="D183" s="4"/>
      <c r="E183" s="6">
        <v>0</v>
      </c>
      <c r="F183" s="7">
        <f t="shared" si="19"/>
        <v>0</v>
      </c>
    </row>
    <row r="184" spans="1:6" ht="30" x14ac:dyDescent="0.25">
      <c r="A184" s="9" t="s">
        <v>50</v>
      </c>
      <c r="B184" s="6">
        <v>0</v>
      </c>
      <c r="C184" s="6">
        <v>0</v>
      </c>
      <c r="D184" s="4"/>
      <c r="E184" s="6">
        <v>0</v>
      </c>
      <c r="F184" s="7">
        <f t="shared" si="19"/>
        <v>0</v>
      </c>
    </row>
    <row r="185" spans="1:6" x14ac:dyDescent="0.25">
      <c r="A185" s="9" t="s">
        <v>51</v>
      </c>
      <c r="B185" s="6">
        <v>0</v>
      </c>
      <c r="C185" s="6">
        <v>0</v>
      </c>
      <c r="D185" s="17"/>
      <c r="E185" s="6">
        <v>0</v>
      </c>
      <c r="F185" s="7">
        <f t="shared" si="19"/>
        <v>0</v>
      </c>
    </row>
    <row r="186" spans="1:6" x14ac:dyDescent="0.25">
      <c r="A186" s="9" t="s">
        <v>52</v>
      </c>
      <c r="B186" s="6">
        <v>0</v>
      </c>
      <c r="C186" s="6">
        <v>0</v>
      </c>
      <c r="D186" s="17"/>
      <c r="E186" s="6">
        <v>0</v>
      </c>
      <c r="F186" s="7">
        <f t="shared" si="19"/>
        <v>0</v>
      </c>
    </row>
    <row r="187" spans="1:6" x14ac:dyDescent="0.25">
      <c r="A187" s="9" t="s">
        <v>53</v>
      </c>
      <c r="B187" s="6">
        <v>0</v>
      </c>
      <c r="C187" s="6">
        <v>0</v>
      </c>
      <c r="D187" s="13"/>
      <c r="E187" s="6">
        <v>0</v>
      </c>
      <c r="F187" s="7">
        <f t="shared" si="19"/>
        <v>0</v>
      </c>
    </row>
    <row r="188" spans="1:6" x14ac:dyDescent="0.25">
      <c r="A188" s="9" t="s">
        <v>54</v>
      </c>
      <c r="B188" s="6">
        <v>0</v>
      </c>
      <c r="C188" s="6">
        <v>0</v>
      </c>
      <c r="D188" s="13"/>
      <c r="E188" s="6">
        <v>0</v>
      </c>
      <c r="F188" s="7">
        <f t="shared" si="19"/>
        <v>0</v>
      </c>
    </row>
    <row r="189" spans="1:6" x14ac:dyDescent="0.25">
      <c r="A189" s="9"/>
      <c r="B189" s="67" t="s">
        <v>2</v>
      </c>
      <c r="C189" s="67"/>
      <c r="D189" s="67"/>
      <c r="E189" s="71" t="s">
        <v>3</v>
      </c>
      <c r="F189" s="69" t="s">
        <v>4</v>
      </c>
    </row>
    <row r="190" spans="1:6" x14ac:dyDescent="0.25">
      <c r="A190" s="12" t="s">
        <v>55</v>
      </c>
      <c r="B190" s="3" t="s">
        <v>11</v>
      </c>
      <c r="C190" s="3" t="s">
        <v>12</v>
      </c>
      <c r="D190" s="4"/>
      <c r="E190" s="71"/>
      <c r="F190" s="69"/>
    </row>
    <row r="191" spans="1:6" x14ac:dyDescent="0.25">
      <c r="A191" s="9" t="s">
        <v>56</v>
      </c>
      <c r="B191" s="6">
        <v>0</v>
      </c>
      <c r="C191" s="6">
        <v>0</v>
      </c>
      <c r="D191" s="13"/>
      <c r="E191" s="6">
        <v>0</v>
      </c>
      <c r="F191" s="7">
        <f t="shared" ref="F191:F192" si="20">SUM(B191:E191)</f>
        <v>0</v>
      </c>
    </row>
    <row r="192" spans="1:6" x14ac:dyDescent="0.25">
      <c r="A192" s="9" t="s">
        <v>58</v>
      </c>
      <c r="B192" s="6">
        <v>0</v>
      </c>
      <c r="C192" s="6">
        <v>0</v>
      </c>
      <c r="D192" s="13"/>
      <c r="E192" s="6">
        <v>0</v>
      </c>
      <c r="F192" s="7">
        <f t="shared" si="20"/>
        <v>0</v>
      </c>
    </row>
    <row r="193" spans="1:6" ht="15.75" x14ac:dyDescent="0.25">
      <c r="A193" s="72" t="s">
        <v>72</v>
      </c>
      <c r="B193" s="72"/>
      <c r="C193" s="72"/>
      <c r="D193" s="72"/>
      <c r="E193" s="72"/>
      <c r="F193" s="72"/>
    </row>
    <row r="194" spans="1:6" x14ac:dyDescent="0.25">
      <c r="A194" s="66"/>
      <c r="B194" s="67" t="s">
        <v>2</v>
      </c>
      <c r="C194" s="67"/>
      <c r="D194" s="67"/>
      <c r="E194" s="70" t="s">
        <v>3</v>
      </c>
      <c r="F194" s="69" t="s">
        <v>4</v>
      </c>
    </row>
    <row r="195" spans="1:6" x14ac:dyDescent="0.25">
      <c r="A195" s="66"/>
      <c r="B195" s="2" t="s">
        <v>11</v>
      </c>
      <c r="C195" s="2" t="s">
        <v>12</v>
      </c>
      <c r="D195" s="2" t="s">
        <v>60</v>
      </c>
      <c r="E195" s="70"/>
      <c r="F195" s="69"/>
    </row>
    <row r="196" spans="1:6" x14ac:dyDescent="0.25">
      <c r="A196" s="9" t="s">
        <v>13</v>
      </c>
      <c r="B196" s="6">
        <v>4</v>
      </c>
      <c r="C196" s="6">
        <v>7</v>
      </c>
      <c r="D196" s="6">
        <v>0</v>
      </c>
      <c r="E196" s="6">
        <v>3</v>
      </c>
      <c r="F196" s="7">
        <f t="shared" ref="F196:F198" si="21">SUM(B196:E196)</f>
        <v>14</v>
      </c>
    </row>
    <row r="197" spans="1:6" x14ac:dyDescent="0.25">
      <c r="A197" s="9" t="s">
        <v>61</v>
      </c>
      <c r="B197" s="6">
        <v>4</v>
      </c>
      <c r="C197" s="6">
        <v>7</v>
      </c>
      <c r="D197" s="20">
        <v>0</v>
      </c>
      <c r="E197" s="6">
        <v>3</v>
      </c>
      <c r="F197" s="7">
        <f t="shared" si="21"/>
        <v>14</v>
      </c>
    </row>
    <row r="198" spans="1:6" x14ac:dyDescent="0.25">
      <c r="A198" s="9" t="s">
        <v>69</v>
      </c>
      <c r="B198" s="6">
        <v>4</v>
      </c>
      <c r="C198" s="6">
        <v>7</v>
      </c>
      <c r="D198" s="6">
        <v>0</v>
      </c>
      <c r="E198" s="6">
        <v>3</v>
      </c>
      <c r="F198" s="7">
        <f t="shared" si="21"/>
        <v>14</v>
      </c>
    </row>
    <row r="199" spans="1:6" x14ac:dyDescent="0.25">
      <c r="A199" s="9"/>
      <c r="B199" s="67" t="s">
        <v>2</v>
      </c>
      <c r="C199" s="67"/>
      <c r="D199" s="67"/>
      <c r="E199" s="71" t="s">
        <v>3</v>
      </c>
      <c r="F199" s="69" t="s">
        <v>4</v>
      </c>
    </row>
    <row r="200" spans="1:6" x14ac:dyDescent="0.25">
      <c r="A200" s="12" t="s">
        <v>73</v>
      </c>
      <c r="B200" s="3" t="s">
        <v>11</v>
      </c>
      <c r="C200" s="3" t="s">
        <v>12</v>
      </c>
      <c r="D200" s="2" t="s">
        <v>60</v>
      </c>
      <c r="E200" s="71"/>
      <c r="F200" s="69"/>
    </row>
    <row r="201" spans="1:6" x14ac:dyDescent="0.25">
      <c r="A201" s="9" t="s">
        <v>23</v>
      </c>
      <c r="B201" s="6">
        <v>1</v>
      </c>
      <c r="C201" s="6">
        <v>1</v>
      </c>
      <c r="D201" s="6">
        <v>0</v>
      </c>
      <c r="E201" s="6">
        <v>0</v>
      </c>
      <c r="F201" s="7">
        <f t="shared" ref="F201:F208" si="22">SUM(B201:E201)</f>
        <v>2</v>
      </c>
    </row>
    <row r="202" spans="1:6" x14ac:dyDescent="0.25">
      <c r="A202" s="9" t="s">
        <v>24</v>
      </c>
      <c r="B202" s="6">
        <v>3</v>
      </c>
      <c r="C202" s="6">
        <v>6</v>
      </c>
      <c r="D202" s="6">
        <v>0</v>
      </c>
      <c r="E202" s="6">
        <v>3</v>
      </c>
      <c r="F202" s="7">
        <f t="shared" si="22"/>
        <v>12</v>
      </c>
    </row>
    <row r="203" spans="1:6" x14ac:dyDescent="0.25">
      <c r="A203" s="9" t="s">
        <v>63</v>
      </c>
      <c r="B203" s="6">
        <v>0</v>
      </c>
      <c r="C203" s="6">
        <v>0</v>
      </c>
      <c r="D203" s="6">
        <v>0</v>
      </c>
      <c r="E203" s="6">
        <v>0</v>
      </c>
      <c r="F203" s="7">
        <f t="shared" si="22"/>
        <v>0</v>
      </c>
    </row>
    <row r="204" spans="1:6" x14ac:dyDescent="0.25">
      <c r="A204" s="14" t="s">
        <v>26</v>
      </c>
      <c r="B204" s="6">
        <v>0</v>
      </c>
      <c r="C204" s="6">
        <v>0</v>
      </c>
      <c r="D204" s="6">
        <v>0</v>
      </c>
      <c r="E204" s="6">
        <v>0</v>
      </c>
      <c r="F204" s="7">
        <f t="shared" si="22"/>
        <v>0</v>
      </c>
    </row>
    <row r="205" spans="1:6" x14ac:dyDescent="0.25">
      <c r="A205" s="14" t="s">
        <v>27</v>
      </c>
      <c r="B205" s="6">
        <v>0</v>
      </c>
      <c r="C205" s="6">
        <v>0</v>
      </c>
      <c r="D205" s="6">
        <v>0</v>
      </c>
      <c r="E205" s="6">
        <v>0</v>
      </c>
      <c r="F205" s="7">
        <f t="shared" si="22"/>
        <v>0</v>
      </c>
    </row>
    <row r="206" spans="1:6" x14ac:dyDescent="0.25">
      <c r="A206" s="14" t="s">
        <v>28</v>
      </c>
      <c r="B206" s="6">
        <v>0</v>
      </c>
      <c r="C206" s="6">
        <v>0</v>
      </c>
      <c r="D206" s="6">
        <v>0</v>
      </c>
      <c r="E206" s="6">
        <v>0</v>
      </c>
      <c r="F206" s="7">
        <f t="shared" si="22"/>
        <v>0</v>
      </c>
    </row>
    <row r="207" spans="1:6" x14ac:dyDescent="0.25">
      <c r="A207" s="14" t="s">
        <v>29</v>
      </c>
      <c r="B207" s="6">
        <v>0</v>
      </c>
      <c r="C207" s="6">
        <v>0</v>
      </c>
      <c r="D207" s="6">
        <v>0</v>
      </c>
      <c r="E207" s="6">
        <v>0</v>
      </c>
      <c r="F207" s="7">
        <f t="shared" si="22"/>
        <v>0</v>
      </c>
    </row>
    <row r="208" spans="1:6" x14ac:dyDescent="0.25">
      <c r="A208" s="14" t="s">
        <v>30</v>
      </c>
      <c r="B208" s="6">
        <v>0</v>
      </c>
      <c r="C208" s="6">
        <v>0</v>
      </c>
      <c r="D208" s="6">
        <v>0</v>
      </c>
      <c r="E208" s="6">
        <v>0</v>
      </c>
      <c r="F208" s="7">
        <f t="shared" si="22"/>
        <v>0</v>
      </c>
    </row>
    <row r="209" spans="1:6" x14ac:dyDescent="0.25">
      <c r="A209" s="62" t="s">
        <v>31</v>
      </c>
      <c r="B209" s="63"/>
      <c r="C209" s="63"/>
      <c r="D209" s="63"/>
      <c r="E209" s="63"/>
      <c r="F209" s="63"/>
    </row>
    <row r="210" spans="1:6" x14ac:dyDescent="0.25">
      <c r="A210" s="14" t="s">
        <v>32</v>
      </c>
      <c r="B210" s="6">
        <v>0</v>
      </c>
      <c r="C210" s="6">
        <v>0</v>
      </c>
      <c r="D210" s="6">
        <v>0</v>
      </c>
      <c r="E210" s="6">
        <v>0</v>
      </c>
      <c r="F210" s="7">
        <f>SUM(B210:E210)</f>
        <v>0</v>
      </c>
    </row>
    <row r="211" spans="1:6" x14ac:dyDescent="0.25">
      <c r="A211" s="14" t="s">
        <v>33</v>
      </c>
      <c r="B211" s="6">
        <v>0</v>
      </c>
      <c r="C211" s="6">
        <v>0</v>
      </c>
      <c r="D211" s="6">
        <v>0</v>
      </c>
      <c r="E211" s="6">
        <v>0</v>
      </c>
      <c r="F211" s="7">
        <f t="shared" ref="F211:F216" si="23">SUM(B211:E211)</f>
        <v>0</v>
      </c>
    </row>
    <row r="212" spans="1:6" x14ac:dyDescent="0.25">
      <c r="A212" s="14" t="s">
        <v>34</v>
      </c>
      <c r="B212" s="6">
        <v>0</v>
      </c>
      <c r="C212" s="6">
        <v>0</v>
      </c>
      <c r="D212" s="6">
        <v>0</v>
      </c>
      <c r="E212" s="6">
        <v>0</v>
      </c>
      <c r="F212" s="7">
        <f t="shared" si="23"/>
        <v>0</v>
      </c>
    </row>
    <row r="213" spans="1:6" x14ac:dyDescent="0.25">
      <c r="A213" s="14" t="s">
        <v>35</v>
      </c>
      <c r="B213" s="6">
        <v>0</v>
      </c>
      <c r="C213" s="6">
        <v>0</v>
      </c>
      <c r="D213" s="6">
        <v>0</v>
      </c>
      <c r="E213" s="6">
        <v>0</v>
      </c>
      <c r="F213" s="7">
        <f t="shared" si="23"/>
        <v>0</v>
      </c>
    </row>
    <row r="214" spans="1:6" x14ac:dyDescent="0.25">
      <c r="A214" s="14" t="s">
        <v>36</v>
      </c>
      <c r="B214" s="6">
        <v>0</v>
      </c>
      <c r="C214" s="6">
        <v>0</v>
      </c>
      <c r="D214" s="6">
        <v>0</v>
      </c>
      <c r="E214" s="6">
        <v>0</v>
      </c>
      <c r="F214" s="7">
        <f t="shared" si="23"/>
        <v>0</v>
      </c>
    </row>
    <row r="215" spans="1:6" x14ac:dyDescent="0.25">
      <c r="A215" s="14" t="s">
        <v>37</v>
      </c>
      <c r="B215" s="6">
        <v>0</v>
      </c>
      <c r="C215" s="6">
        <v>0</v>
      </c>
      <c r="D215" s="6">
        <v>0</v>
      </c>
      <c r="E215" s="6">
        <v>0</v>
      </c>
      <c r="F215" s="7">
        <f t="shared" si="23"/>
        <v>0</v>
      </c>
    </row>
    <row r="216" spans="1:6" x14ac:dyDescent="0.25">
      <c r="A216" s="14" t="s">
        <v>38</v>
      </c>
      <c r="B216" s="6">
        <v>0</v>
      </c>
      <c r="C216" s="6">
        <v>0</v>
      </c>
      <c r="D216" s="6">
        <v>0</v>
      </c>
      <c r="E216" s="6">
        <v>0</v>
      </c>
      <c r="F216" s="7">
        <f t="shared" si="23"/>
        <v>0</v>
      </c>
    </row>
    <row r="217" spans="1:6" x14ac:dyDescent="0.25">
      <c r="A217" s="9"/>
      <c r="B217" s="67" t="s">
        <v>2</v>
      </c>
      <c r="C217" s="67"/>
      <c r="D217" s="67"/>
      <c r="E217" s="71" t="s">
        <v>3</v>
      </c>
      <c r="F217" s="69" t="s">
        <v>4</v>
      </c>
    </row>
    <row r="218" spans="1:6" x14ac:dyDescent="0.25">
      <c r="A218" s="12" t="s">
        <v>71</v>
      </c>
      <c r="B218" s="3" t="s">
        <v>11</v>
      </c>
      <c r="C218" s="3" t="s">
        <v>12</v>
      </c>
      <c r="D218" s="2" t="s">
        <v>60</v>
      </c>
      <c r="E218" s="71"/>
      <c r="F218" s="69"/>
    </row>
    <row r="219" spans="1:6" x14ac:dyDescent="0.25">
      <c r="A219" s="9" t="s">
        <v>40</v>
      </c>
      <c r="B219" s="6">
        <v>0</v>
      </c>
      <c r="C219" s="6">
        <v>0</v>
      </c>
      <c r="D219" s="6">
        <v>0</v>
      </c>
      <c r="E219" s="6">
        <v>0</v>
      </c>
      <c r="F219" s="7">
        <f>SUM(B219:E219)</f>
        <v>0</v>
      </c>
    </row>
    <row r="220" spans="1:6" ht="30" x14ac:dyDescent="0.25">
      <c r="A220" s="19" t="s">
        <v>41</v>
      </c>
      <c r="B220" s="6">
        <v>0</v>
      </c>
      <c r="C220" s="6">
        <v>0</v>
      </c>
      <c r="D220" s="6">
        <v>0</v>
      </c>
      <c r="E220" s="6">
        <v>0</v>
      </c>
      <c r="F220" s="7">
        <f t="shared" ref="F220:F233" si="24">SUM(B220:E220)</f>
        <v>0</v>
      </c>
    </row>
    <row r="221" spans="1:6" x14ac:dyDescent="0.25">
      <c r="A221" s="9" t="s">
        <v>42</v>
      </c>
      <c r="B221" s="6">
        <v>0</v>
      </c>
      <c r="C221" s="6">
        <v>0</v>
      </c>
      <c r="D221" s="6">
        <v>0</v>
      </c>
      <c r="E221" s="6">
        <v>0</v>
      </c>
      <c r="F221" s="7">
        <f t="shared" si="24"/>
        <v>0</v>
      </c>
    </row>
    <row r="222" spans="1:6" x14ac:dyDescent="0.25">
      <c r="A222" s="9" t="s">
        <v>43</v>
      </c>
      <c r="B222" s="6">
        <v>0</v>
      </c>
      <c r="C222" s="6">
        <v>0</v>
      </c>
      <c r="D222" s="6">
        <v>0</v>
      </c>
      <c r="E222" s="6">
        <v>0</v>
      </c>
      <c r="F222" s="7">
        <f t="shared" si="24"/>
        <v>0</v>
      </c>
    </row>
    <row r="223" spans="1:6" x14ac:dyDescent="0.25">
      <c r="A223" s="9" t="s">
        <v>44</v>
      </c>
      <c r="B223" s="6">
        <v>3</v>
      </c>
      <c r="C223" s="6">
        <v>3</v>
      </c>
      <c r="D223" s="6">
        <v>0</v>
      </c>
      <c r="E223" s="6">
        <v>0</v>
      </c>
      <c r="F223" s="7">
        <f t="shared" si="24"/>
        <v>6</v>
      </c>
    </row>
    <row r="224" spans="1:6" ht="30" x14ac:dyDescent="0.25">
      <c r="A224" s="9" t="s">
        <v>45</v>
      </c>
      <c r="B224" s="6">
        <v>0</v>
      </c>
      <c r="C224" s="6">
        <v>0</v>
      </c>
      <c r="D224" s="6">
        <v>0</v>
      </c>
      <c r="E224" s="6">
        <v>0</v>
      </c>
      <c r="F224" s="7">
        <f t="shared" si="24"/>
        <v>0</v>
      </c>
    </row>
    <row r="225" spans="1:6" x14ac:dyDescent="0.25">
      <c r="A225" s="9" t="s">
        <v>46</v>
      </c>
      <c r="B225" s="6">
        <v>0</v>
      </c>
      <c r="C225" s="6">
        <v>1</v>
      </c>
      <c r="D225" s="6">
        <v>0</v>
      </c>
      <c r="E225" s="6">
        <v>2</v>
      </c>
      <c r="F225" s="7">
        <f t="shared" si="24"/>
        <v>3</v>
      </c>
    </row>
    <row r="226" spans="1:6" x14ac:dyDescent="0.25">
      <c r="A226" s="9" t="s">
        <v>47</v>
      </c>
      <c r="B226" s="6">
        <v>0</v>
      </c>
      <c r="C226" s="6">
        <v>0</v>
      </c>
      <c r="D226" s="6">
        <v>0</v>
      </c>
      <c r="E226" s="6">
        <v>0</v>
      </c>
      <c r="F226" s="7">
        <f t="shared" si="24"/>
        <v>0</v>
      </c>
    </row>
    <row r="227" spans="1:6" ht="30" x14ac:dyDescent="0.25">
      <c r="A227" s="9" t="s">
        <v>48</v>
      </c>
      <c r="B227" s="6">
        <v>0</v>
      </c>
      <c r="C227" s="6">
        <v>0</v>
      </c>
      <c r="D227" s="6">
        <v>0</v>
      </c>
      <c r="E227" s="6">
        <v>0</v>
      </c>
      <c r="F227" s="7">
        <f t="shared" si="24"/>
        <v>0</v>
      </c>
    </row>
    <row r="228" spans="1:6" x14ac:dyDescent="0.25">
      <c r="A228" s="9" t="s">
        <v>49</v>
      </c>
      <c r="B228" s="6">
        <v>0</v>
      </c>
      <c r="C228" s="6">
        <v>0</v>
      </c>
      <c r="D228" s="6">
        <v>0</v>
      </c>
      <c r="E228" s="6">
        <v>0</v>
      </c>
      <c r="F228" s="7">
        <f t="shared" si="24"/>
        <v>0</v>
      </c>
    </row>
    <row r="229" spans="1:6" ht="30" x14ac:dyDescent="0.25">
      <c r="A229" s="9" t="s">
        <v>50</v>
      </c>
      <c r="B229" s="6">
        <v>0</v>
      </c>
      <c r="C229" s="6">
        <v>0</v>
      </c>
      <c r="D229" s="6">
        <v>0</v>
      </c>
      <c r="E229" s="6">
        <v>0</v>
      </c>
      <c r="F229" s="7">
        <f t="shared" si="24"/>
        <v>0</v>
      </c>
    </row>
    <row r="230" spans="1:6" x14ac:dyDescent="0.25">
      <c r="A230" s="9" t="s">
        <v>51</v>
      </c>
      <c r="B230" s="6">
        <v>1</v>
      </c>
      <c r="C230" s="6">
        <v>3</v>
      </c>
      <c r="D230" s="6">
        <v>0</v>
      </c>
      <c r="E230" s="6">
        <v>1</v>
      </c>
      <c r="F230" s="7">
        <f t="shared" si="24"/>
        <v>5</v>
      </c>
    </row>
    <row r="231" spans="1:6" x14ac:dyDescent="0.25">
      <c r="A231" s="9" t="s">
        <v>52</v>
      </c>
      <c r="B231" s="6">
        <v>0</v>
      </c>
      <c r="C231" s="6">
        <v>0</v>
      </c>
      <c r="D231" s="6">
        <v>0</v>
      </c>
      <c r="E231" s="6">
        <v>0</v>
      </c>
      <c r="F231" s="7">
        <f t="shared" si="24"/>
        <v>0</v>
      </c>
    </row>
    <row r="232" spans="1:6" x14ac:dyDescent="0.25">
      <c r="A232" s="9" t="s">
        <v>53</v>
      </c>
      <c r="B232" s="6">
        <v>0</v>
      </c>
      <c r="C232" s="6">
        <v>0</v>
      </c>
      <c r="D232" s="6">
        <v>0</v>
      </c>
      <c r="E232" s="6">
        <v>0</v>
      </c>
      <c r="F232" s="7">
        <f t="shared" si="24"/>
        <v>0</v>
      </c>
    </row>
    <row r="233" spans="1:6" x14ac:dyDescent="0.25">
      <c r="A233" s="9" t="s">
        <v>54</v>
      </c>
      <c r="B233" s="6">
        <v>0</v>
      </c>
      <c r="C233" s="6">
        <v>0</v>
      </c>
      <c r="D233" s="6">
        <v>0</v>
      </c>
      <c r="E233" s="6">
        <v>0</v>
      </c>
      <c r="F233" s="7">
        <f t="shared" si="24"/>
        <v>0</v>
      </c>
    </row>
    <row r="234" spans="1:6" x14ac:dyDescent="0.25">
      <c r="A234" s="9"/>
      <c r="B234" s="67" t="s">
        <v>2</v>
      </c>
      <c r="C234" s="67"/>
      <c r="D234" s="67"/>
      <c r="E234" s="71" t="s">
        <v>3</v>
      </c>
      <c r="F234" s="69" t="s">
        <v>4</v>
      </c>
    </row>
    <row r="235" spans="1:6" x14ac:dyDescent="0.25">
      <c r="A235" s="12" t="s">
        <v>55</v>
      </c>
      <c r="B235" s="3" t="s">
        <v>11</v>
      </c>
      <c r="C235" s="3" t="s">
        <v>12</v>
      </c>
      <c r="D235" s="2" t="s">
        <v>60</v>
      </c>
      <c r="E235" s="71"/>
      <c r="F235" s="69"/>
    </row>
    <row r="236" spans="1:6" x14ac:dyDescent="0.25">
      <c r="A236" s="9" t="s">
        <v>65</v>
      </c>
      <c r="B236" s="6">
        <v>0</v>
      </c>
      <c r="C236" s="6" t="s">
        <v>57</v>
      </c>
      <c r="D236" s="6">
        <v>0</v>
      </c>
      <c r="E236" s="6">
        <v>0</v>
      </c>
      <c r="F236" s="7">
        <f>SUM(B236:E236)</f>
        <v>0</v>
      </c>
    </row>
    <row r="237" spans="1:6" ht="15.75" x14ac:dyDescent="0.25">
      <c r="A237" s="72" t="s">
        <v>74</v>
      </c>
      <c r="B237" s="72"/>
      <c r="C237" s="72"/>
      <c r="D237" s="72"/>
      <c r="E237" s="72"/>
      <c r="F237" s="72"/>
    </row>
    <row r="238" spans="1:6" x14ac:dyDescent="0.25">
      <c r="A238" s="66"/>
      <c r="B238" s="67" t="s">
        <v>2</v>
      </c>
      <c r="C238" s="67"/>
      <c r="D238" s="67"/>
      <c r="E238" s="70" t="s">
        <v>3</v>
      </c>
      <c r="F238" s="69" t="s">
        <v>4</v>
      </c>
    </row>
    <row r="239" spans="1:6" x14ac:dyDescent="0.25">
      <c r="A239" s="66"/>
      <c r="B239" s="2" t="s">
        <v>11</v>
      </c>
      <c r="C239" s="2" t="s">
        <v>12</v>
      </c>
      <c r="D239" s="2" t="s">
        <v>60</v>
      </c>
      <c r="E239" s="70"/>
      <c r="F239" s="69"/>
    </row>
    <row r="240" spans="1:6" x14ac:dyDescent="0.25">
      <c r="A240" s="19" t="s">
        <v>102</v>
      </c>
      <c r="B240" s="6">
        <v>1</v>
      </c>
      <c r="C240" s="6">
        <v>0</v>
      </c>
      <c r="D240" s="6">
        <v>0</v>
      </c>
      <c r="E240" s="6">
        <v>4</v>
      </c>
      <c r="F240" s="7">
        <f t="shared" ref="F240:F243" si="25">SUM(B240:E240)</f>
        <v>5</v>
      </c>
    </row>
    <row r="241" spans="1:6" x14ac:dyDescent="0.25">
      <c r="A241" s="9" t="s">
        <v>75</v>
      </c>
      <c r="B241" s="10">
        <f>SUM(B242:B244)</f>
        <v>1</v>
      </c>
      <c r="C241" s="10">
        <f t="shared" ref="C241:E241" si="26">SUM(C242:C244)</f>
        <v>0</v>
      </c>
      <c r="D241" s="10">
        <f t="shared" si="26"/>
        <v>0</v>
      </c>
      <c r="E241" s="10">
        <f t="shared" si="26"/>
        <v>4</v>
      </c>
      <c r="F241" s="7">
        <f t="shared" si="25"/>
        <v>5</v>
      </c>
    </row>
    <row r="242" spans="1:6" x14ac:dyDescent="0.25">
      <c r="A242" s="22" t="s">
        <v>103</v>
      </c>
      <c r="B242" s="6">
        <v>0</v>
      </c>
      <c r="C242" s="6">
        <v>0</v>
      </c>
      <c r="D242" s="6">
        <v>0</v>
      </c>
      <c r="E242" s="6">
        <v>0</v>
      </c>
      <c r="F242" s="7">
        <f t="shared" si="25"/>
        <v>0</v>
      </c>
    </row>
    <row r="243" spans="1:6" x14ac:dyDescent="0.25">
      <c r="A243" s="22" t="s">
        <v>104</v>
      </c>
      <c r="B243" s="6">
        <v>1</v>
      </c>
      <c r="C243" s="6">
        <v>0</v>
      </c>
      <c r="D243" s="6">
        <v>0</v>
      </c>
      <c r="E243" s="6">
        <v>4</v>
      </c>
      <c r="F243" s="7">
        <f t="shared" si="25"/>
        <v>5</v>
      </c>
    </row>
    <row r="244" spans="1:6" x14ac:dyDescent="0.25">
      <c r="A244" s="22" t="s">
        <v>206</v>
      </c>
      <c r="B244" s="6">
        <v>0</v>
      </c>
      <c r="C244" s="6">
        <v>0</v>
      </c>
      <c r="D244" s="6">
        <v>0</v>
      </c>
      <c r="E244" s="6">
        <v>0</v>
      </c>
      <c r="F244" s="7">
        <f>SUM(B244:E244)</f>
        <v>0</v>
      </c>
    </row>
    <row r="245" spans="1:6" x14ac:dyDescent="0.25">
      <c r="A245" s="9"/>
      <c r="B245" s="67" t="s">
        <v>2</v>
      </c>
      <c r="C245" s="67"/>
      <c r="D245" s="67"/>
      <c r="E245" s="71" t="s">
        <v>3</v>
      </c>
      <c r="F245" s="69" t="s">
        <v>4</v>
      </c>
    </row>
    <row r="246" spans="1:6" x14ac:dyDescent="0.25">
      <c r="A246" s="12" t="s">
        <v>76</v>
      </c>
      <c r="B246" s="3" t="s">
        <v>11</v>
      </c>
      <c r="C246" s="3" t="s">
        <v>12</v>
      </c>
      <c r="D246" s="2" t="s">
        <v>60</v>
      </c>
      <c r="E246" s="71"/>
      <c r="F246" s="69"/>
    </row>
    <row r="247" spans="1:6" x14ac:dyDescent="0.25">
      <c r="A247" s="9" t="s">
        <v>23</v>
      </c>
      <c r="B247" s="6">
        <v>1</v>
      </c>
      <c r="C247" s="6">
        <v>0</v>
      </c>
      <c r="D247" s="6">
        <v>0</v>
      </c>
      <c r="E247" s="6">
        <v>1</v>
      </c>
      <c r="F247" s="7">
        <f t="shared" ref="F247:F254" si="27">SUM(B247:E247)</f>
        <v>2</v>
      </c>
    </row>
    <row r="248" spans="1:6" x14ac:dyDescent="0.25">
      <c r="A248" s="9" t="s">
        <v>24</v>
      </c>
      <c r="B248" s="6">
        <v>0</v>
      </c>
      <c r="C248" s="6">
        <v>0</v>
      </c>
      <c r="D248" s="6">
        <v>0</v>
      </c>
      <c r="E248" s="6">
        <v>3</v>
      </c>
      <c r="F248" s="7">
        <f t="shared" si="27"/>
        <v>3</v>
      </c>
    </row>
    <row r="249" spans="1:6" x14ac:dyDescent="0.25">
      <c r="A249" s="9" t="s">
        <v>63</v>
      </c>
      <c r="B249" s="6">
        <v>0</v>
      </c>
      <c r="C249" s="6">
        <v>0</v>
      </c>
      <c r="D249" s="6">
        <v>0</v>
      </c>
      <c r="E249" s="6">
        <v>0</v>
      </c>
      <c r="F249" s="7">
        <f t="shared" si="27"/>
        <v>0</v>
      </c>
    </row>
    <row r="250" spans="1:6" x14ac:dyDescent="0.25">
      <c r="A250" s="14" t="s">
        <v>26</v>
      </c>
      <c r="B250" s="6">
        <v>0</v>
      </c>
      <c r="C250" s="6">
        <v>0</v>
      </c>
      <c r="D250" s="6">
        <v>0</v>
      </c>
      <c r="E250" s="6">
        <v>0</v>
      </c>
      <c r="F250" s="7">
        <f t="shared" si="27"/>
        <v>0</v>
      </c>
    </row>
    <row r="251" spans="1:6" x14ac:dyDescent="0.25">
      <c r="A251" s="14" t="s">
        <v>27</v>
      </c>
      <c r="B251" s="6">
        <v>0</v>
      </c>
      <c r="C251" s="6">
        <v>0</v>
      </c>
      <c r="D251" s="6">
        <v>0</v>
      </c>
      <c r="E251" s="6">
        <v>0</v>
      </c>
      <c r="F251" s="7">
        <f t="shared" si="27"/>
        <v>0</v>
      </c>
    </row>
    <row r="252" spans="1:6" x14ac:dyDescent="0.25">
      <c r="A252" s="14" t="s">
        <v>28</v>
      </c>
      <c r="B252" s="6">
        <v>0</v>
      </c>
      <c r="C252" s="6">
        <v>0</v>
      </c>
      <c r="D252" s="6">
        <v>0</v>
      </c>
      <c r="E252" s="6">
        <v>0</v>
      </c>
      <c r="F252" s="7">
        <f t="shared" si="27"/>
        <v>0</v>
      </c>
    </row>
    <row r="253" spans="1:6" x14ac:dyDescent="0.25">
      <c r="A253" s="14" t="s">
        <v>29</v>
      </c>
      <c r="B253" s="6">
        <v>0</v>
      </c>
      <c r="C253" s="6">
        <v>0</v>
      </c>
      <c r="D253" s="6">
        <v>0</v>
      </c>
      <c r="E253" s="6">
        <v>0</v>
      </c>
      <c r="F253" s="7">
        <f t="shared" si="27"/>
        <v>0</v>
      </c>
    </row>
    <row r="254" spans="1:6" x14ac:dyDescent="0.25">
      <c r="A254" s="14" t="s">
        <v>30</v>
      </c>
      <c r="B254" s="6">
        <v>0</v>
      </c>
      <c r="C254" s="6">
        <v>0</v>
      </c>
      <c r="D254" s="6">
        <v>0</v>
      </c>
      <c r="E254" s="6">
        <v>0</v>
      </c>
      <c r="F254" s="7">
        <f t="shared" si="27"/>
        <v>0</v>
      </c>
    </row>
    <row r="255" spans="1:6" x14ac:dyDescent="0.25">
      <c r="A255" s="62" t="s">
        <v>31</v>
      </c>
      <c r="B255" s="63"/>
      <c r="C255" s="63"/>
      <c r="D255" s="63"/>
      <c r="E255" s="63"/>
      <c r="F255" s="63"/>
    </row>
    <row r="256" spans="1:6" x14ac:dyDescent="0.25">
      <c r="A256" s="14" t="s">
        <v>32</v>
      </c>
      <c r="B256" s="6">
        <v>0</v>
      </c>
      <c r="C256" s="6">
        <v>0</v>
      </c>
      <c r="D256" s="6">
        <v>0</v>
      </c>
      <c r="E256" s="6">
        <v>0</v>
      </c>
      <c r="F256" s="7">
        <f>SUM(B256:E256)</f>
        <v>0</v>
      </c>
    </row>
    <row r="257" spans="1:6" x14ac:dyDescent="0.25">
      <c r="A257" s="14" t="s">
        <v>33</v>
      </c>
      <c r="B257" s="6">
        <v>0</v>
      </c>
      <c r="C257" s="6">
        <v>0</v>
      </c>
      <c r="D257" s="6">
        <v>0</v>
      </c>
      <c r="E257" s="6">
        <v>0</v>
      </c>
      <c r="F257" s="7">
        <f t="shared" ref="F257:F262" si="28">SUM(B257:E257)</f>
        <v>0</v>
      </c>
    </row>
    <row r="258" spans="1:6" x14ac:dyDescent="0.25">
      <c r="A258" s="14" t="s">
        <v>34</v>
      </c>
      <c r="B258" s="6">
        <v>0</v>
      </c>
      <c r="C258" s="6">
        <v>0</v>
      </c>
      <c r="D258" s="6">
        <v>0</v>
      </c>
      <c r="E258" s="6">
        <v>0</v>
      </c>
      <c r="F258" s="7">
        <f t="shared" si="28"/>
        <v>0</v>
      </c>
    </row>
    <row r="259" spans="1:6" x14ac:dyDescent="0.25">
      <c r="A259" s="14" t="s">
        <v>35</v>
      </c>
      <c r="B259" s="6">
        <v>0</v>
      </c>
      <c r="C259" s="6">
        <v>0</v>
      </c>
      <c r="D259" s="6">
        <v>0</v>
      </c>
      <c r="E259" s="6">
        <v>0</v>
      </c>
      <c r="F259" s="7">
        <f t="shared" si="28"/>
        <v>0</v>
      </c>
    </row>
    <row r="260" spans="1:6" x14ac:dyDescent="0.25">
      <c r="A260" s="14" t="s">
        <v>36</v>
      </c>
      <c r="B260" s="6">
        <v>0</v>
      </c>
      <c r="C260" s="6">
        <v>0</v>
      </c>
      <c r="D260" s="6">
        <v>0</v>
      </c>
      <c r="E260" s="6">
        <v>0</v>
      </c>
      <c r="F260" s="7">
        <f t="shared" si="28"/>
        <v>0</v>
      </c>
    </row>
    <row r="261" spans="1:6" x14ac:dyDescent="0.25">
      <c r="A261" s="14" t="s">
        <v>37</v>
      </c>
      <c r="B261" s="6">
        <v>0</v>
      </c>
      <c r="C261" s="6">
        <v>0</v>
      </c>
      <c r="D261" s="6">
        <v>0</v>
      </c>
      <c r="E261" s="6">
        <v>0</v>
      </c>
      <c r="F261" s="7">
        <f t="shared" si="28"/>
        <v>0</v>
      </c>
    </row>
    <row r="262" spans="1:6" x14ac:dyDescent="0.25">
      <c r="A262" s="14" t="s">
        <v>38</v>
      </c>
      <c r="B262" s="6">
        <v>0</v>
      </c>
      <c r="C262" s="6">
        <v>0</v>
      </c>
      <c r="D262" s="6">
        <v>0</v>
      </c>
      <c r="E262" s="6">
        <v>0</v>
      </c>
      <c r="F262" s="7">
        <f t="shared" si="28"/>
        <v>0</v>
      </c>
    </row>
    <row r="263" spans="1:6" x14ac:dyDescent="0.25">
      <c r="A263" s="9"/>
      <c r="B263" s="67" t="s">
        <v>2</v>
      </c>
      <c r="C263" s="67"/>
      <c r="D263" s="67"/>
      <c r="E263" s="71" t="s">
        <v>3</v>
      </c>
      <c r="F263" s="69" t="s">
        <v>4</v>
      </c>
    </row>
    <row r="264" spans="1:6" x14ac:dyDescent="0.25">
      <c r="A264" s="12" t="s">
        <v>77</v>
      </c>
      <c r="B264" s="3" t="s">
        <v>11</v>
      </c>
      <c r="C264" s="3" t="s">
        <v>12</v>
      </c>
      <c r="D264" s="2" t="s">
        <v>60</v>
      </c>
      <c r="E264" s="71"/>
      <c r="F264" s="69"/>
    </row>
    <row r="265" spans="1:6" x14ac:dyDescent="0.25">
      <c r="A265" s="9" t="s">
        <v>40</v>
      </c>
      <c r="B265" s="6">
        <v>0</v>
      </c>
      <c r="C265" s="6">
        <v>0</v>
      </c>
      <c r="D265" s="6">
        <v>0</v>
      </c>
      <c r="E265" s="6">
        <v>0</v>
      </c>
      <c r="F265" s="7">
        <f>SUM(B265:E265)</f>
        <v>0</v>
      </c>
    </row>
    <row r="266" spans="1:6" ht="30" x14ac:dyDescent="0.25">
      <c r="A266" s="19" t="s">
        <v>41</v>
      </c>
      <c r="B266" s="6">
        <v>0</v>
      </c>
      <c r="C266" s="6">
        <v>0</v>
      </c>
      <c r="D266" s="6">
        <v>0</v>
      </c>
      <c r="E266" s="6">
        <v>0</v>
      </c>
      <c r="F266" s="7">
        <f t="shared" ref="F266:F279" si="29">SUM(B266:E266)</f>
        <v>0</v>
      </c>
    </row>
    <row r="267" spans="1:6" x14ac:dyDescent="0.25">
      <c r="A267" s="9" t="s">
        <v>42</v>
      </c>
      <c r="B267" s="6">
        <v>0</v>
      </c>
      <c r="C267" s="6">
        <v>0</v>
      </c>
      <c r="D267" s="6">
        <v>0</v>
      </c>
      <c r="E267" s="6">
        <v>0</v>
      </c>
      <c r="F267" s="7">
        <f t="shared" si="29"/>
        <v>0</v>
      </c>
    </row>
    <row r="268" spans="1:6" x14ac:dyDescent="0.25">
      <c r="A268" s="9" t="s">
        <v>43</v>
      </c>
      <c r="B268" s="6">
        <v>0</v>
      </c>
      <c r="C268" s="6">
        <v>0</v>
      </c>
      <c r="D268" s="6">
        <v>0</v>
      </c>
      <c r="E268" s="6">
        <v>0</v>
      </c>
      <c r="F268" s="7">
        <f t="shared" si="29"/>
        <v>0</v>
      </c>
    </row>
    <row r="269" spans="1:6" x14ac:dyDescent="0.25">
      <c r="A269" s="9" t="s">
        <v>44</v>
      </c>
      <c r="B269" s="6">
        <v>1</v>
      </c>
      <c r="C269" s="6">
        <v>0</v>
      </c>
      <c r="D269" s="6">
        <v>0</v>
      </c>
      <c r="E269" s="6">
        <v>1</v>
      </c>
      <c r="F269" s="7">
        <f t="shared" si="29"/>
        <v>2</v>
      </c>
    </row>
    <row r="270" spans="1:6" ht="30" x14ac:dyDescent="0.25">
      <c r="A270" s="9" t="s">
        <v>45</v>
      </c>
      <c r="B270" s="6">
        <v>0</v>
      </c>
      <c r="C270" s="6">
        <v>0</v>
      </c>
      <c r="D270" s="6">
        <v>0</v>
      </c>
      <c r="E270" s="6">
        <v>1</v>
      </c>
      <c r="F270" s="7">
        <f t="shared" si="29"/>
        <v>1</v>
      </c>
    </row>
    <row r="271" spans="1:6" x14ac:dyDescent="0.25">
      <c r="A271" s="9" t="s">
        <v>46</v>
      </c>
      <c r="B271" s="6">
        <v>0</v>
      </c>
      <c r="C271" s="6">
        <v>0</v>
      </c>
      <c r="D271" s="6">
        <v>0</v>
      </c>
      <c r="E271" s="6">
        <v>2</v>
      </c>
      <c r="F271" s="7">
        <f t="shared" si="29"/>
        <v>2</v>
      </c>
    </row>
    <row r="272" spans="1:6" x14ac:dyDescent="0.25">
      <c r="A272" s="9" t="s">
        <v>47</v>
      </c>
      <c r="B272" s="6">
        <v>0</v>
      </c>
      <c r="C272" s="6">
        <v>0</v>
      </c>
      <c r="D272" s="6">
        <v>0</v>
      </c>
      <c r="E272" s="6">
        <v>0</v>
      </c>
      <c r="F272" s="7">
        <f t="shared" si="29"/>
        <v>0</v>
      </c>
    </row>
    <row r="273" spans="1:6" ht="30" x14ac:dyDescent="0.25">
      <c r="A273" s="9" t="s">
        <v>48</v>
      </c>
      <c r="B273" s="6">
        <v>0</v>
      </c>
      <c r="C273" s="6">
        <v>0</v>
      </c>
      <c r="D273" s="6">
        <v>0</v>
      </c>
      <c r="E273" s="6">
        <v>0</v>
      </c>
      <c r="F273" s="7">
        <f t="shared" si="29"/>
        <v>0</v>
      </c>
    </row>
    <row r="274" spans="1:6" x14ac:dyDescent="0.25">
      <c r="A274" s="9" t="s">
        <v>49</v>
      </c>
      <c r="B274" s="6">
        <v>0</v>
      </c>
      <c r="C274" s="6">
        <v>0</v>
      </c>
      <c r="D274" s="6">
        <v>0</v>
      </c>
      <c r="E274" s="6">
        <v>0</v>
      </c>
      <c r="F274" s="7">
        <f t="shared" si="29"/>
        <v>0</v>
      </c>
    </row>
    <row r="275" spans="1:6" ht="30" x14ac:dyDescent="0.25">
      <c r="A275" s="9" t="s">
        <v>50</v>
      </c>
      <c r="B275" s="6">
        <v>0</v>
      </c>
      <c r="C275" s="6">
        <v>0</v>
      </c>
      <c r="D275" s="6">
        <v>0</v>
      </c>
      <c r="E275" s="6">
        <v>0</v>
      </c>
      <c r="F275" s="7">
        <f t="shared" si="29"/>
        <v>0</v>
      </c>
    </row>
    <row r="276" spans="1:6" x14ac:dyDescent="0.25">
      <c r="A276" s="9" t="s">
        <v>51</v>
      </c>
      <c r="B276" s="6">
        <v>0</v>
      </c>
      <c r="C276" s="6">
        <v>0</v>
      </c>
      <c r="D276" s="6">
        <v>0</v>
      </c>
      <c r="E276" s="6">
        <v>0</v>
      </c>
      <c r="F276" s="7">
        <f t="shared" si="29"/>
        <v>0</v>
      </c>
    </row>
    <row r="277" spans="1:6" x14ac:dyDescent="0.25">
      <c r="A277" s="9" t="s">
        <v>52</v>
      </c>
      <c r="B277" s="6">
        <v>0</v>
      </c>
      <c r="C277" s="6">
        <v>0</v>
      </c>
      <c r="D277" s="6">
        <v>0</v>
      </c>
      <c r="E277" s="6">
        <v>0</v>
      </c>
      <c r="F277" s="7">
        <f t="shared" si="29"/>
        <v>0</v>
      </c>
    </row>
    <row r="278" spans="1:6" x14ac:dyDescent="0.25">
      <c r="A278" s="9" t="s">
        <v>53</v>
      </c>
      <c r="B278" s="6">
        <v>0</v>
      </c>
      <c r="C278" s="6">
        <v>0</v>
      </c>
      <c r="D278" s="6">
        <v>0</v>
      </c>
      <c r="E278" s="6">
        <v>0</v>
      </c>
      <c r="F278" s="7">
        <f t="shared" si="29"/>
        <v>0</v>
      </c>
    </row>
    <row r="279" spans="1:6" x14ac:dyDescent="0.25">
      <c r="A279" s="9" t="s">
        <v>54</v>
      </c>
      <c r="B279" s="6">
        <v>0</v>
      </c>
      <c r="C279" s="6">
        <v>0</v>
      </c>
      <c r="D279" s="6">
        <v>0</v>
      </c>
      <c r="E279" s="6"/>
      <c r="F279" s="7">
        <f t="shared" si="29"/>
        <v>0</v>
      </c>
    </row>
    <row r="280" spans="1:6" x14ac:dyDescent="0.25">
      <c r="A280" s="9"/>
      <c r="B280" s="67" t="s">
        <v>2</v>
      </c>
      <c r="C280" s="67"/>
      <c r="D280" s="67"/>
      <c r="E280" s="71" t="s">
        <v>3</v>
      </c>
      <c r="F280" s="69" t="s">
        <v>4</v>
      </c>
    </row>
    <row r="281" spans="1:6" x14ac:dyDescent="0.25">
      <c r="A281" s="12" t="s">
        <v>55</v>
      </c>
      <c r="B281" s="3" t="s">
        <v>11</v>
      </c>
      <c r="C281" s="3" t="s">
        <v>12</v>
      </c>
      <c r="D281" s="2" t="s">
        <v>60</v>
      </c>
      <c r="E281" s="71"/>
      <c r="F281" s="69"/>
    </row>
    <row r="282" spans="1:6" x14ac:dyDescent="0.25">
      <c r="A282" s="9" t="s">
        <v>65</v>
      </c>
      <c r="B282" s="6">
        <v>0</v>
      </c>
      <c r="C282" s="6" t="s">
        <v>57</v>
      </c>
      <c r="D282" s="6">
        <v>0</v>
      </c>
      <c r="E282" s="6">
        <v>0</v>
      </c>
      <c r="F282" s="7">
        <f t="shared" ref="F282" si="30">SUM(B282:E282)</f>
        <v>0</v>
      </c>
    </row>
    <row r="283" spans="1:6" ht="15.75" x14ac:dyDescent="0.25">
      <c r="A283" s="72" t="s">
        <v>78</v>
      </c>
      <c r="B283" s="72"/>
      <c r="C283" s="72"/>
      <c r="D283" s="72"/>
      <c r="E283" s="72"/>
      <c r="F283" s="72"/>
    </row>
    <row r="284" spans="1:6" x14ac:dyDescent="0.25">
      <c r="A284" s="66"/>
      <c r="B284" s="67" t="s">
        <v>2</v>
      </c>
      <c r="C284" s="67"/>
      <c r="D284" s="67"/>
      <c r="E284" s="70" t="s">
        <v>3</v>
      </c>
      <c r="F284" s="69" t="s">
        <v>4</v>
      </c>
    </row>
    <row r="285" spans="1:6" x14ac:dyDescent="0.25">
      <c r="A285" s="66"/>
      <c r="B285" s="2" t="s">
        <v>11</v>
      </c>
      <c r="C285" s="2" t="s">
        <v>12</v>
      </c>
      <c r="D285" s="2" t="s">
        <v>60</v>
      </c>
      <c r="E285" s="70"/>
      <c r="F285" s="69"/>
    </row>
    <row r="286" spans="1:6" x14ac:dyDescent="0.25">
      <c r="A286" s="23" t="s">
        <v>79</v>
      </c>
      <c r="B286" s="6">
        <v>3</v>
      </c>
      <c r="C286" s="6">
        <v>0</v>
      </c>
      <c r="D286" s="6">
        <v>0</v>
      </c>
      <c r="E286" s="6">
        <v>0</v>
      </c>
      <c r="F286" s="7">
        <f t="shared" ref="F286:F294" si="31">SUM(B286:E286)</f>
        <v>3</v>
      </c>
    </row>
    <row r="287" spans="1:6" x14ac:dyDescent="0.25">
      <c r="A287" s="24" t="s">
        <v>80</v>
      </c>
      <c r="B287" s="10">
        <f>SUM(B288+B289)</f>
        <v>11</v>
      </c>
      <c r="C287" s="10">
        <f t="shared" ref="C287:E287" si="32">SUM(C288+C289)</f>
        <v>0</v>
      </c>
      <c r="D287" s="10">
        <f t="shared" si="32"/>
        <v>0</v>
      </c>
      <c r="E287" s="10">
        <f t="shared" si="32"/>
        <v>0</v>
      </c>
      <c r="F287" s="7">
        <f t="shared" si="31"/>
        <v>11</v>
      </c>
    </row>
    <row r="288" spans="1:6" x14ac:dyDescent="0.25">
      <c r="A288" s="23" t="s">
        <v>81</v>
      </c>
      <c r="B288" s="10">
        <f>SUM(B290+B292)</f>
        <v>3</v>
      </c>
      <c r="C288" s="10">
        <f t="shared" ref="C288:E289" si="33">SUM(C290+C292)</f>
        <v>0</v>
      </c>
      <c r="D288" s="10">
        <f t="shared" si="33"/>
        <v>0</v>
      </c>
      <c r="E288" s="10">
        <f t="shared" si="33"/>
        <v>0</v>
      </c>
      <c r="F288" s="7">
        <f t="shared" si="31"/>
        <v>3</v>
      </c>
    </row>
    <row r="289" spans="1:6" x14ac:dyDescent="0.25">
      <c r="A289" s="23" t="s">
        <v>82</v>
      </c>
      <c r="B289" s="25">
        <f>SUM(B291+B293)</f>
        <v>8</v>
      </c>
      <c r="C289" s="25">
        <f t="shared" si="33"/>
        <v>0</v>
      </c>
      <c r="D289" s="25">
        <f t="shared" si="33"/>
        <v>0</v>
      </c>
      <c r="E289" s="25">
        <f t="shared" si="33"/>
        <v>0</v>
      </c>
      <c r="F289" s="7">
        <f t="shared" si="31"/>
        <v>8</v>
      </c>
    </row>
    <row r="290" spans="1:6" x14ac:dyDescent="0.25">
      <c r="A290" s="26" t="s">
        <v>83</v>
      </c>
      <c r="B290" s="6">
        <v>0</v>
      </c>
      <c r="C290" s="6">
        <v>0</v>
      </c>
      <c r="D290" s="6">
        <v>0</v>
      </c>
      <c r="E290" s="6">
        <v>0</v>
      </c>
      <c r="F290" s="7">
        <f t="shared" si="31"/>
        <v>0</v>
      </c>
    </row>
    <row r="291" spans="1:6" ht="26.25" x14ac:dyDescent="0.25">
      <c r="A291" s="26" t="s">
        <v>84</v>
      </c>
      <c r="B291" s="6">
        <v>0</v>
      </c>
      <c r="C291" s="6">
        <v>0</v>
      </c>
      <c r="D291" s="6">
        <v>0</v>
      </c>
      <c r="E291" s="6">
        <v>0</v>
      </c>
      <c r="F291" s="11">
        <f t="shared" si="31"/>
        <v>0</v>
      </c>
    </row>
    <row r="292" spans="1:6" x14ac:dyDescent="0.25">
      <c r="A292" s="26" t="s">
        <v>85</v>
      </c>
      <c r="B292" s="6">
        <v>3</v>
      </c>
      <c r="C292" s="6">
        <v>0</v>
      </c>
      <c r="D292" s="6">
        <v>0</v>
      </c>
      <c r="E292" s="6">
        <v>0</v>
      </c>
      <c r="F292" s="11">
        <f t="shared" si="31"/>
        <v>3</v>
      </c>
    </row>
    <row r="293" spans="1:6" ht="26.25" x14ac:dyDescent="0.25">
      <c r="A293" s="26" t="s">
        <v>86</v>
      </c>
      <c r="B293" s="6">
        <v>8</v>
      </c>
      <c r="C293" s="6">
        <v>0</v>
      </c>
      <c r="D293" s="6">
        <v>0</v>
      </c>
      <c r="E293" s="6">
        <v>0</v>
      </c>
      <c r="F293" s="11">
        <f t="shared" si="31"/>
        <v>8</v>
      </c>
    </row>
    <row r="294" spans="1:6" x14ac:dyDescent="0.25">
      <c r="A294" s="26" t="s">
        <v>205</v>
      </c>
      <c r="B294" s="6">
        <v>0</v>
      </c>
      <c r="C294" s="6">
        <v>0</v>
      </c>
      <c r="D294" s="6">
        <v>0</v>
      </c>
      <c r="E294" s="6">
        <v>0</v>
      </c>
      <c r="F294" s="11">
        <f t="shared" si="31"/>
        <v>0</v>
      </c>
    </row>
    <row r="295" spans="1:6" x14ac:dyDescent="0.25">
      <c r="A295" s="9"/>
      <c r="B295" s="67" t="s">
        <v>2</v>
      </c>
      <c r="C295" s="67"/>
      <c r="D295" s="67"/>
      <c r="E295" s="71" t="s">
        <v>3</v>
      </c>
      <c r="F295" s="69" t="s">
        <v>4</v>
      </c>
    </row>
    <row r="296" spans="1:6" x14ac:dyDescent="0.25">
      <c r="A296" s="12" t="s">
        <v>87</v>
      </c>
      <c r="B296" s="3" t="s">
        <v>11</v>
      </c>
      <c r="C296" s="3" t="s">
        <v>12</v>
      </c>
      <c r="D296" s="2" t="s">
        <v>60</v>
      </c>
      <c r="E296" s="71"/>
      <c r="F296" s="69"/>
    </row>
    <row r="297" spans="1:6" x14ac:dyDescent="0.25">
      <c r="A297" s="9" t="s">
        <v>23</v>
      </c>
      <c r="B297" s="6">
        <v>3</v>
      </c>
      <c r="C297" s="6">
        <v>0</v>
      </c>
      <c r="D297" s="6">
        <v>0</v>
      </c>
      <c r="E297" s="6">
        <v>0</v>
      </c>
      <c r="F297" s="7">
        <f t="shared" ref="F297:F312" si="34">SUM(B297:E297)</f>
        <v>3</v>
      </c>
    </row>
    <row r="298" spans="1:6" x14ac:dyDescent="0.25">
      <c r="A298" s="9" t="s">
        <v>24</v>
      </c>
      <c r="B298" s="6">
        <v>0</v>
      </c>
      <c r="C298" s="6">
        <v>0</v>
      </c>
      <c r="D298" s="6">
        <v>0</v>
      </c>
      <c r="E298" s="6">
        <v>0</v>
      </c>
      <c r="F298" s="7">
        <f t="shared" si="34"/>
        <v>0</v>
      </c>
    </row>
    <row r="299" spans="1:6" x14ac:dyDescent="0.25">
      <c r="A299" s="9" t="s">
        <v>63</v>
      </c>
      <c r="B299" s="6">
        <v>0</v>
      </c>
      <c r="C299" s="6">
        <v>0</v>
      </c>
      <c r="D299" s="6">
        <v>0</v>
      </c>
      <c r="E299" s="6">
        <v>0</v>
      </c>
      <c r="F299" s="7">
        <f t="shared" si="34"/>
        <v>0</v>
      </c>
    </row>
    <row r="300" spans="1:6" x14ac:dyDescent="0.25">
      <c r="A300" s="14" t="s">
        <v>26</v>
      </c>
      <c r="B300" s="6">
        <v>0</v>
      </c>
      <c r="C300" s="6">
        <v>0</v>
      </c>
      <c r="D300" s="6">
        <v>0</v>
      </c>
      <c r="E300" s="6">
        <v>0</v>
      </c>
      <c r="F300" s="7">
        <f t="shared" si="34"/>
        <v>0</v>
      </c>
    </row>
    <row r="301" spans="1:6" x14ac:dyDescent="0.25">
      <c r="A301" s="14" t="s">
        <v>27</v>
      </c>
      <c r="B301" s="6">
        <v>0</v>
      </c>
      <c r="C301" s="6">
        <v>0</v>
      </c>
      <c r="D301" s="6">
        <v>0</v>
      </c>
      <c r="E301" s="6">
        <v>0</v>
      </c>
      <c r="F301" s="7">
        <f t="shared" si="34"/>
        <v>0</v>
      </c>
    </row>
    <row r="302" spans="1:6" x14ac:dyDescent="0.25">
      <c r="A302" s="14" t="s">
        <v>28</v>
      </c>
      <c r="B302" s="6">
        <v>0</v>
      </c>
      <c r="C302" s="6">
        <v>0</v>
      </c>
      <c r="D302" s="6">
        <v>0</v>
      </c>
      <c r="E302" s="6">
        <v>0</v>
      </c>
      <c r="F302" s="7">
        <f t="shared" si="34"/>
        <v>0</v>
      </c>
    </row>
    <row r="303" spans="1:6" x14ac:dyDescent="0.25">
      <c r="A303" s="14" t="s">
        <v>29</v>
      </c>
      <c r="B303" s="6">
        <v>0</v>
      </c>
      <c r="C303" s="6">
        <v>0</v>
      </c>
      <c r="D303" s="6">
        <v>0</v>
      </c>
      <c r="E303" s="6">
        <v>0</v>
      </c>
      <c r="F303" s="7">
        <f t="shared" si="34"/>
        <v>0</v>
      </c>
    </row>
    <row r="304" spans="1:6" x14ac:dyDescent="0.25">
      <c r="A304" s="14" t="s">
        <v>30</v>
      </c>
      <c r="B304" s="6">
        <v>0</v>
      </c>
      <c r="C304" s="6">
        <v>0</v>
      </c>
      <c r="D304" s="6">
        <v>0</v>
      </c>
      <c r="E304" s="6">
        <v>0</v>
      </c>
      <c r="F304" s="7">
        <f t="shared" si="34"/>
        <v>0</v>
      </c>
    </row>
    <row r="305" spans="1:6" x14ac:dyDescent="0.25">
      <c r="A305" s="62" t="s">
        <v>31</v>
      </c>
      <c r="B305" s="63"/>
      <c r="C305" s="63"/>
      <c r="D305" s="63"/>
      <c r="E305" s="63"/>
      <c r="F305" s="63"/>
    </row>
    <row r="306" spans="1:6" x14ac:dyDescent="0.25">
      <c r="A306" s="14" t="s">
        <v>32</v>
      </c>
      <c r="B306" s="6">
        <v>0</v>
      </c>
      <c r="C306" s="6">
        <v>0</v>
      </c>
      <c r="D306" s="6">
        <v>0</v>
      </c>
      <c r="E306" s="6">
        <v>0</v>
      </c>
      <c r="F306" s="7">
        <f t="shared" si="34"/>
        <v>0</v>
      </c>
    </row>
    <row r="307" spans="1:6" x14ac:dyDescent="0.25">
      <c r="A307" s="14" t="s">
        <v>33</v>
      </c>
      <c r="B307" s="6">
        <v>0</v>
      </c>
      <c r="C307" s="6">
        <v>0</v>
      </c>
      <c r="D307" s="6">
        <v>0</v>
      </c>
      <c r="E307" s="6">
        <v>0</v>
      </c>
      <c r="F307" s="7">
        <f t="shared" si="34"/>
        <v>0</v>
      </c>
    </row>
    <row r="308" spans="1:6" x14ac:dyDescent="0.25">
      <c r="A308" s="14" t="s">
        <v>34</v>
      </c>
      <c r="B308" s="6">
        <v>0</v>
      </c>
      <c r="C308" s="6">
        <v>0</v>
      </c>
      <c r="D308" s="6">
        <v>0</v>
      </c>
      <c r="E308" s="6">
        <v>0</v>
      </c>
      <c r="F308" s="7">
        <f t="shared" si="34"/>
        <v>0</v>
      </c>
    </row>
    <row r="309" spans="1:6" x14ac:dyDescent="0.25">
      <c r="A309" s="14" t="s">
        <v>35</v>
      </c>
      <c r="B309" s="6">
        <v>0</v>
      </c>
      <c r="C309" s="6">
        <v>0</v>
      </c>
      <c r="D309" s="6">
        <v>0</v>
      </c>
      <c r="E309" s="6">
        <v>0</v>
      </c>
      <c r="F309" s="7">
        <f t="shared" si="34"/>
        <v>0</v>
      </c>
    </row>
    <row r="310" spans="1:6" x14ac:dyDescent="0.25">
      <c r="A310" s="14" t="s">
        <v>36</v>
      </c>
      <c r="B310" s="6">
        <v>0</v>
      </c>
      <c r="C310" s="6">
        <v>0</v>
      </c>
      <c r="D310" s="6">
        <v>0</v>
      </c>
      <c r="E310" s="6">
        <v>0</v>
      </c>
      <c r="F310" s="7">
        <f t="shared" si="34"/>
        <v>0</v>
      </c>
    </row>
    <row r="311" spans="1:6" x14ac:dyDescent="0.25">
      <c r="A311" s="14" t="s">
        <v>37</v>
      </c>
      <c r="B311" s="6">
        <v>0</v>
      </c>
      <c r="C311" s="6">
        <v>0</v>
      </c>
      <c r="D311" s="6">
        <v>0</v>
      </c>
      <c r="E311" s="6">
        <v>0</v>
      </c>
      <c r="F311" s="7">
        <f t="shared" si="34"/>
        <v>0</v>
      </c>
    </row>
    <row r="312" spans="1:6" x14ac:dyDescent="0.25">
      <c r="A312" s="14" t="s">
        <v>38</v>
      </c>
      <c r="B312" s="6">
        <v>0</v>
      </c>
      <c r="C312" s="6">
        <v>0</v>
      </c>
      <c r="D312" s="6">
        <v>0</v>
      </c>
      <c r="E312" s="6">
        <v>0</v>
      </c>
      <c r="F312" s="7">
        <f t="shared" si="34"/>
        <v>0</v>
      </c>
    </row>
    <row r="313" spans="1:6" x14ac:dyDescent="0.25">
      <c r="A313" s="9"/>
      <c r="B313" s="67" t="s">
        <v>2</v>
      </c>
      <c r="C313" s="67"/>
      <c r="D313" s="67"/>
      <c r="E313" s="71" t="s">
        <v>3</v>
      </c>
      <c r="F313" s="69" t="s">
        <v>4</v>
      </c>
    </row>
    <row r="314" spans="1:6" x14ac:dyDescent="0.25">
      <c r="A314" s="12" t="s">
        <v>88</v>
      </c>
      <c r="B314" s="3" t="s">
        <v>11</v>
      </c>
      <c r="C314" s="3" t="s">
        <v>12</v>
      </c>
      <c r="D314" s="2" t="s">
        <v>60</v>
      </c>
      <c r="E314" s="71"/>
      <c r="F314" s="69"/>
    </row>
    <row r="315" spans="1:6" x14ac:dyDescent="0.25">
      <c r="A315" s="9" t="s">
        <v>40</v>
      </c>
      <c r="B315" s="6">
        <v>0</v>
      </c>
      <c r="C315" s="6">
        <v>0</v>
      </c>
      <c r="D315" s="6">
        <v>0</v>
      </c>
      <c r="E315" s="6">
        <v>0</v>
      </c>
      <c r="F315" s="7">
        <f>SUM(B315:E315)</f>
        <v>0</v>
      </c>
    </row>
    <row r="316" spans="1:6" ht="30" x14ac:dyDescent="0.25">
      <c r="A316" s="19" t="s">
        <v>41</v>
      </c>
      <c r="B316" s="6">
        <v>0</v>
      </c>
      <c r="C316" s="6">
        <v>0</v>
      </c>
      <c r="D316" s="6">
        <v>0</v>
      </c>
      <c r="E316" s="6">
        <v>0</v>
      </c>
      <c r="F316" s="7">
        <f t="shared" ref="F316:F329" si="35">SUM(B316:E316)</f>
        <v>0</v>
      </c>
    </row>
    <row r="317" spans="1:6" x14ac:dyDescent="0.25">
      <c r="A317" s="9" t="s">
        <v>42</v>
      </c>
      <c r="B317" s="6">
        <v>0</v>
      </c>
      <c r="C317" s="6">
        <v>0</v>
      </c>
      <c r="D317" s="6">
        <v>0</v>
      </c>
      <c r="E317" s="6">
        <v>0</v>
      </c>
      <c r="F317" s="7">
        <f t="shared" si="35"/>
        <v>0</v>
      </c>
    </row>
    <row r="318" spans="1:6" x14ac:dyDescent="0.25">
      <c r="A318" s="9" t="s">
        <v>43</v>
      </c>
      <c r="B318" s="6">
        <v>0</v>
      </c>
      <c r="C318" s="6">
        <v>0</v>
      </c>
      <c r="D318" s="6">
        <v>0</v>
      </c>
      <c r="E318" s="6">
        <v>0</v>
      </c>
      <c r="F318" s="7">
        <f t="shared" si="35"/>
        <v>0</v>
      </c>
    </row>
    <row r="319" spans="1:6" x14ac:dyDescent="0.25">
      <c r="A319" s="9" t="s">
        <v>44</v>
      </c>
      <c r="B319" s="6">
        <v>3</v>
      </c>
      <c r="C319" s="6">
        <v>0</v>
      </c>
      <c r="D319" s="6">
        <v>0</v>
      </c>
      <c r="E319" s="6">
        <v>0</v>
      </c>
      <c r="F319" s="7">
        <f t="shared" si="35"/>
        <v>3</v>
      </c>
    </row>
    <row r="320" spans="1:6" ht="30" x14ac:dyDescent="0.25">
      <c r="A320" s="9" t="s">
        <v>45</v>
      </c>
      <c r="B320" s="6">
        <v>0</v>
      </c>
      <c r="C320" s="6">
        <v>0</v>
      </c>
      <c r="D320" s="6">
        <v>0</v>
      </c>
      <c r="E320" s="6">
        <v>0</v>
      </c>
      <c r="F320" s="7">
        <f t="shared" si="35"/>
        <v>0</v>
      </c>
    </row>
    <row r="321" spans="1:6" x14ac:dyDescent="0.25">
      <c r="A321" s="9" t="s">
        <v>46</v>
      </c>
      <c r="B321" s="6">
        <v>0</v>
      </c>
      <c r="C321" s="6">
        <v>0</v>
      </c>
      <c r="D321" s="6">
        <v>0</v>
      </c>
      <c r="E321" s="6">
        <v>0</v>
      </c>
      <c r="F321" s="7">
        <f t="shared" si="35"/>
        <v>0</v>
      </c>
    </row>
    <row r="322" spans="1:6" x14ac:dyDescent="0.25">
      <c r="A322" s="9" t="s">
        <v>47</v>
      </c>
      <c r="B322" s="6">
        <v>0</v>
      </c>
      <c r="C322" s="6">
        <v>0</v>
      </c>
      <c r="D322" s="6">
        <v>0</v>
      </c>
      <c r="E322" s="6">
        <v>0</v>
      </c>
      <c r="F322" s="7">
        <f t="shared" si="35"/>
        <v>0</v>
      </c>
    </row>
    <row r="323" spans="1:6" ht="30" x14ac:dyDescent="0.25">
      <c r="A323" s="9" t="s">
        <v>48</v>
      </c>
      <c r="B323" s="6">
        <v>0</v>
      </c>
      <c r="C323" s="6">
        <v>0</v>
      </c>
      <c r="D323" s="6">
        <v>0</v>
      </c>
      <c r="E323" s="6">
        <v>0</v>
      </c>
      <c r="F323" s="7">
        <f t="shared" si="35"/>
        <v>0</v>
      </c>
    </row>
    <row r="324" spans="1:6" x14ac:dyDescent="0.25">
      <c r="A324" s="9" t="s">
        <v>49</v>
      </c>
      <c r="B324" s="6">
        <v>0</v>
      </c>
      <c r="C324" s="6">
        <v>0</v>
      </c>
      <c r="D324" s="6">
        <v>0</v>
      </c>
      <c r="E324" s="6">
        <v>0</v>
      </c>
      <c r="F324" s="7">
        <f t="shared" si="35"/>
        <v>0</v>
      </c>
    </row>
    <row r="325" spans="1:6" ht="30" x14ac:dyDescent="0.25">
      <c r="A325" s="9" t="s">
        <v>50</v>
      </c>
      <c r="B325" s="6">
        <v>0</v>
      </c>
      <c r="C325" s="6">
        <v>0</v>
      </c>
      <c r="D325" s="6">
        <v>0</v>
      </c>
      <c r="E325" s="6">
        <v>0</v>
      </c>
      <c r="F325" s="7">
        <f t="shared" si="35"/>
        <v>0</v>
      </c>
    </row>
    <row r="326" spans="1:6" x14ac:dyDescent="0.25">
      <c r="A326" s="9" t="s">
        <v>51</v>
      </c>
      <c r="B326" s="6">
        <v>0</v>
      </c>
      <c r="C326" s="6">
        <v>0</v>
      </c>
      <c r="D326" s="6">
        <v>0</v>
      </c>
      <c r="E326" s="6">
        <v>0</v>
      </c>
      <c r="F326" s="7">
        <f t="shared" si="35"/>
        <v>0</v>
      </c>
    </row>
    <row r="327" spans="1:6" x14ac:dyDescent="0.25">
      <c r="A327" s="9" t="s">
        <v>52</v>
      </c>
      <c r="B327" s="6">
        <v>0</v>
      </c>
      <c r="C327" s="6">
        <v>0</v>
      </c>
      <c r="D327" s="6">
        <v>0</v>
      </c>
      <c r="E327" s="6">
        <v>0</v>
      </c>
      <c r="F327" s="7">
        <f t="shared" si="35"/>
        <v>0</v>
      </c>
    </row>
    <row r="328" spans="1:6" x14ac:dyDescent="0.25">
      <c r="A328" s="9" t="s">
        <v>53</v>
      </c>
      <c r="B328" s="6">
        <v>0</v>
      </c>
      <c r="C328" s="6">
        <v>0</v>
      </c>
      <c r="D328" s="6">
        <v>0</v>
      </c>
      <c r="E328" s="6">
        <v>0</v>
      </c>
      <c r="F328" s="7">
        <f t="shared" si="35"/>
        <v>0</v>
      </c>
    </row>
    <row r="329" spans="1:6" x14ac:dyDescent="0.25">
      <c r="A329" s="9" t="s">
        <v>54</v>
      </c>
      <c r="B329" s="6">
        <v>0</v>
      </c>
      <c r="C329" s="6">
        <v>0</v>
      </c>
      <c r="D329" s="6">
        <v>0</v>
      </c>
      <c r="E329" s="6">
        <v>0</v>
      </c>
      <c r="F329" s="7">
        <f t="shared" si="35"/>
        <v>0</v>
      </c>
    </row>
    <row r="330" spans="1:6" x14ac:dyDescent="0.25">
      <c r="A330" s="9"/>
      <c r="B330" s="67" t="s">
        <v>2</v>
      </c>
      <c r="C330" s="67"/>
      <c r="D330" s="67"/>
      <c r="E330" s="71" t="s">
        <v>3</v>
      </c>
      <c r="F330" s="69" t="s">
        <v>4</v>
      </c>
    </row>
    <row r="331" spans="1:6" x14ac:dyDescent="0.25">
      <c r="A331" s="12" t="s">
        <v>55</v>
      </c>
      <c r="B331" s="3" t="s">
        <v>11</v>
      </c>
      <c r="C331" s="3" t="s">
        <v>12</v>
      </c>
      <c r="D331" s="2" t="s">
        <v>60</v>
      </c>
      <c r="E331" s="71"/>
      <c r="F331" s="69"/>
    </row>
    <row r="332" spans="1:6" x14ac:dyDescent="0.25">
      <c r="A332" s="9" t="s">
        <v>56</v>
      </c>
      <c r="B332" s="6">
        <v>0</v>
      </c>
      <c r="C332" s="6">
        <v>0</v>
      </c>
      <c r="D332" s="6">
        <v>0</v>
      </c>
      <c r="E332" s="6">
        <v>0</v>
      </c>
      <c r="F332" s="7">
        <f t="shared" ref="F332:F333" si="36">SUM(B332:E332)</f>
        <v>0</v>
      </c>
    </row>
    <row r="333" spans="1:6" x14ac:dyDescent="0.25">
      <c r="A333" s="9" t="s">
        <v>58</v>
      </c>
      <c r="B333" s="6">
        <v>0</v>
      </c>
      <c r="C333" s="6">
        <v>0</v>
      </c>
      <c r="D333" s="6">
        <v>0</v>
      </c>
      <c r="E333" s="6">
        <v>0</v>
      </c>
      <c r="F333" s="7">
        <f t="shared" si="36"/>
        <v>0</v>
      </c>
    </row>
    <row r="334" spans="1:6" ht="15.75" x14ac:dyDescent="0.25">
      <c r="A334" s="72" t="s">
        <v>89</v>
      </c>
      <c r="B334" s="72"/>
      <c r="C334" s="72"/>
      <c r="D334" s="72"/>
      <c r="E334" s="72"/>
      <c r="F334" s="72"/>
    </row>
    <row r="335" spans="1:6" x14ac:dyDescent="0.25">
      <c r="A335" s="27"/>
      <c r="B335" s="67" t="s">
        <v>2</v>
      </c>
      <c r="C335" s="67"/>
      <c r="D335" s="67"/>
      <c r="E335" s="70" t="s">
        <v>3</v>
      </c>
      <c r="F335" s="69" t="s">
        <v>4</v>
      </c>
    </row>
    <row r="336" spans="1:6" x14ac:dyDescent="0.25">
      <c r="A336" s="27"/>
      <c r="B336" s="3" t="s">
        <v>11</v>
      </c>
      <c r="C336" s="3" t="s">
        <v>12</v>
      </c>
      <c r="D336" s="2" t="s">
        <v>60</v>
      </c>
      <c r="E336" s="70"/>
      <c r="F336" s="69"/>
    </row>
    <row r="337" spans="1:6" x14ac:dyDescent="0.25">
      <c r="A337" s="9" t="s">
        <v>90</v>
      </c>
      <c r="B337" s="6">
        <v>10</v>
      </c>
      <c r="C337" s="6">
        <v>0</v>
      </c>
      <c r="D337" s="6">
        <v>0</v>
      </c>
      <c r="E337" s="6">
        <v>3</v>
      </c>
      <c r="F337" s="7">
        <f t="shared" ref="F337:F340" si="37">SUM(B337:E337)</f>
        <v>13</v>
      </c>
    </row>
    <row r="338" spans="1:6" x14ac:dyDescent="0.25">
      <c r="A338" s="9" t="s">
        <v>91</v>
      </c>
      <c r="B338" s="6">
        <v>2</v>
      </c>
      <c r="C338" s="6">
        <v>0</v>
      </c>
      <c r="D338" s="6">
        <v>0</v>
      </c>
      <c r="E338" s="6">
        <v>7</v>
      </c>
      <c r="F338" s="7">
        <f t="shared" si="37"/>
        <v>9</v>
      </c>
    </row>
    <row r="339" spans="1:6" x14ac:dyDescent="0.25">
      <c r="A339" s="9" t="s">
        <v>92</v>
      </c>
      <c r="B339" s="6">
        <v>1</v>
      </c>
      <c r="C339" s="6">
        <v>0</v>
      </c>
      <c r="D339" s="6">
        <v>0</v>
      </c>
      <c r="E339" s="6">
        <v>0</v>
      </c>
      <c r="F339" s="7">
        <f t="shared" si="37"/>
        <v>1</v>
      </c>
    </row>
    <row r="340" spans="1:6" x14ac:dyDescent="0.25">
      <c r="A340" s="9" t="s">
        <v>93</v>
      </c>
      <c r="B340" s="6">
        <v>14</v>
      </c>
      <c r="C340" s="6">
        <v>0</v>
      </c>
      <c r="D340" s="6">
        <v>0</v>
      </c>
      <c r="E340" s="6">
        <v>0</v>
      </c>
      <c r="F340" s="7">
        <f t="shared" si="37"/>
        <v>14</v>
      </c>
    </row>
    <row r="341" spans="1:6" ht="18.75" x14ac:dyDescent="0.3">
      <c r="A341" s="65" t="s">
        <v>94</v>
      </c>
      <c r="B341" s="65"/>
      <c r="C341" s="65"/>
      <c r="D341" s="65"/>
      <c r="E341" s="65"/>
      <c r="F341" s="65"/>
    </row>
    <row r="342" spans="1:6" x14ac:dyDescent="0.25">
      <c r="A342" s="66"/>
      <c r="B342" s="67" t="s">
        <v>2</v>
      </c>
      <c r="C342" s="67"/>
      <c r="D342" s="67"/>
      <c r="E342" s="68" t="s">
        <v>3</v>
      </c>
      <c r="F342" s="69" t="s">
        <v>4</v>
      </c>
    </row>
    <row r="343" spans="1:6" x14ac:dyDescent="0.25">
      <c r="A343" s="66"/>
      <c r="B343" s="2" t="s">
        <v>11</v>
      </c>
      <c r="C343" s="2" t="s">
        <v>12</v>
      </c>
      <c r="D343" s="2" t="s">
        <v>60</v>
      </c>
      <c r="E343" s="68"/>
      <c r="F343" s="69"/>
    </row>
    <row r="344" spans="1:6" x14ac:dyDescent="0.25">
      <c r="A344" s="9" t="s">
        <v>95</v>
      </c>
      <c r="B344" s="10">
        <f>SUM(B5,B57,B107)</f>
        <v>58</v>
      </c>
      <c r="C344" s="10">
        <f>SUM(C5,C57,C107)</f>
        <v>8</v>
      </c>
      <c r="D344" s="10">
        <f>SUM(D5,D57,D107)</f>
        <v>0</v>
      </c>
      <c r="E344" s="10">
        <f>SUM(E5,E57,E107)</f>
        <v>57</v>
      </c>
      <c r="F344" s="7">
        <f t="shared" ref="F344:F345" si="38">SUM(B344:E344)</f>
        <v>123</v>
      </c>
    </row>
    <row r="345" spans="1:6" x14ac:dyDescent="0.25">
      <c r="A345" s="9" t="s">
        <v>96</v>
      </c>
      <c r="B345" s="10">
        <f>SUM(B346:B353)</f>
        <v>90</v>
      </c>
      <c r="C345" s="10">
        <f>SUM(C346:C353)</f>
        <v>8</v>
      </c>
      <c r="D345" s="10">
        <f>SUM(D346:D353)</f>
        <v>0</v>
      </c>
      <c r="E345" s="10">
        <f>SUM(E346:E353)</f>
        <v>57</v>
      </c>
      <c r="F345" s="7">
        <f t="shared" si="38"/>
        <v>155</v>
      </c>
    </row>
    <row r="346" spans="1:6" x14ac:dyDescent="0.25">
      <c r="A346" s="9" t="s">
        <v>15</v>
      </c>
      <c r="B346" s="10">
        <f>SUM(B7,B108)</f>
        <v>29</v>
      </c>
      <c r="C346" s="10">
        <f>SUM(C7,C108)</f>
        <v>0</v>
      </c>
      <c r="D346" s="10">
        <f>SUM(D7,D108)</f>
        <v>0</v>
      </c>
      <c r="E346" s="10">
        <f>SUM(E7,E108)</f>
        <v>0</v>
      </c>
      <c r="F346" s="7">
        <f t="shared" ref="F346:F352" si="39">SUM(B346:E346)</f>
        <v>29</v>
      </c>
    </row>
    <row r="347" spans="1:6" x14ac:dyDescent="0.25">
      <c r="A347" s="9" t="s">
        <v>16</v>
      </c>
      <c r="B347" s="10">
        <f t="shared" ref="B347:E353" si="40">SUM(B8,B59)</f>
        <v>7</v>
      </c>
      <c r="C347" s="10">
        <f t="shared" si="40"/>
        <v>0</v>
      </c>
      <c r="D347" s="10">
        <f t="shared" si="40"/>
        <v>0</v>
      </c>
      <c r="E347" s="10">
        <f t="shared" si="40"/>
        <v>4</v>
      </c>
      <c r="F347" s="7">
        <f t="shared" si="39"/>
        <v>11</v>
      </c>
    </row>
    <row r="348" spans="1:6" x14ac:dyDescent="0.25">
      <c r="A348" s="9" t="s">
        <v>97</v>
      </c>
      <c r="B348" s="10">
        <f t="shared" si="40"/>
        <v>16</v>
      </c>
      <c r="C348" s="10">
        <f t="shared" si="40"/>
        <v>1</v>
      </c>
      <c r="D348" s="10">
        <f t="shared" si="40"/>
        <v>0</v>
      </c>
      <c r="E348" s="10">
        <f t="shared" si="40"/>
        <v>11</v>
      </c>
      <c r="F348" s="7">
        <f t="shared" si="39"/>
        <v>28</v>
      </c>
    </row>
    <row r="349" spans="1:6" x14ac:dyDescent="0.25">
      <c r="A349" s="9" t="s">
        <v>98</v>
      </c>
      <c r="B349" s="10">
        <f t="shared" si="40"/>
        <v>18</v>
      </c>
      <c r="C349" s="10">
        <f t="shared" si="40"/>
        <v>2</v>
      </c>
      <c r="D349" s="10">
        <f t="shared" si="40"/>
        <v>0</v>
      </c>
      <c r="E349" s="10">
        <f t="shared" si="40"/>
        <v>11</v>
      </c>
      <c r="F349" s="7">
        <f t="shared" si="39"/>
        <v>31</v>
      </c>
    </row>
    <row r="350" spans="1:6" x14ac:dyDescent="0.25">
      <c r="A350" s="9" t="s">
        <v>99</v>
      </c>
      <c r="B350" s="10">
        <f t="shared" si="40"/>
        <v>9</v>
      </c>
      <c r="C350" s="10">
        <f t="shared" si="40"/>
        <v>0</v>
      </c>
      <c r="D350" s="10">
        <f t="shared" si="40"/>
        <v>0</v>
      </c>
      <c r="E350" s="10">
        <f t="shared" si="40"/>
        <v>12</v>
      </c>
      <c r="F350" s="7">
        <f t="shared" si="39"/>
        <v>21</v>
      </c>
    </row>
    <row r="351" spans="1:6" x14ac:dyDescent="0.25">
      <c r="A351" s="9" t="s">
        <v>100</v>
      </c>
      <c r="B351" s="10">
        <f t="shared" si="40"/>
        <v>9</v>
      </c>
      <c r="C351" s="10">
        <f t="shared" si="40"/>
        <v>3</v>
      </c>
      <c r="D351" s="10">
        <f t="shared" si="40"/>
        <v>0</v>
      </c>
      <c r="E351" s="10">
        <f t="shared" si="40"/>
        <v>16</v>
      </c>
      <c r="F351" s="7">
        <f t="shared" si="39"/>
        <v>28</v>
      </c>
    </row>
    <row r="352" spans="1:6" x14ac:dyDescent="0.25">
      <c r="A352" s="9" t="s">
        <v>21</v>
      </c>
      <c r="B352" s="10">
        <f t="shared" si="40"/>
        <v>2</v>
      </c>
      <c r="C352" s="10">
        <f t="shared" si="40"/>
        <v>2</v>
      </c>
      <c r="D352" s="10">
        <f t="shared" si="40"/>
        <v>0</v>
      </c>
      <c r="E352" s="10">
        <f t="shared" si="40"/>
        <v>3</v>
      </c>
      <c r="F352" s="7">
        <f t="shared" si="39"/>
        <v>7</v>
      </c>
    </row>
    <row r="353" spans="1:6" x14ac:dyDescent="0.25">
      <c r="A353" s="44" t="s">
        <v>206</v>
      </c>
      <c r="B353" s="45">
        <f t="shared" si="40"/>
        <v>0</v>
      </c>
      <c r="C353" s="45">
        <f t="shared" si="40"/>
        <v>0</v>
      </c>
      <c r="D353" s="45">
        <f t="shared" si="40"/>
        <v>0</v>
      </c>
      <c r="E353" s="45">
        <f t="shared" si="40"/>
        <v>0</v>
      </c>
      <c r="F353" s="46">
        <f>SUM(B353:E353)</f>
        <v>0</v>
      </c>
    </row>
  </sheetData>
  <sheetProtection algorithmName="SHA-512" hashValue="fUcRXaXSWy6KF+o9uctvtK9Twe3mXovz5Phppem6Mu4XbOajnViO2WvljagnDIh9FXqcwMvWGP1/DfWabToCDQ==" saltValue="VezyYwuVWV5iD494FO8XuA==" spinCount="100000" sheet="1" objects="1" scenarios="1"/>
  <mergeCells count="115">
    <mergeCell ref="A1:F1"/>
    <mergeCell ref="A2:F2"/>
    <mergeCell ref="A3:A4"/>
    <mergeCell ref="B3:D3"/>
    <mergeCell ref="E3:E4"/>
    <mergeCell ref="F3:F4"/>
    <mergeCell ref="A305:F305"/>
    <mergeCell ref="B50:D50"/>
    <mergeCell ref="E50:E51"/>
    <mergeCell ref="F50:F51"/>
    <mergeCell ref="A25:F25"/>
    <mergeCell ref="B33:D33"/>
    <mergeCell ref="E33:E34"/>
    <mergeCell ref="F33:F34"/>
    <mergeCell ref="B15:D15"/>
    <mergeCell ref="E15:E16"/>
    <mergeCell ref="F15:F16"/>
    <mergeCell ref="A76:F76"/>
    <mergeCell ref="B84:D84"/>
    <mergeCell ref="E84:E85"/>
    <mergeCell ref="F84:F85"/>
    <mergeCell ref="B66:D66"/>
    <mergeCell ref="E66:E67"/>
    <mergeCell ref="F66:F67"/>
    <mergeCell ref="A54:F54"/>
    <mergeCell ref="A55:A56"/>
    <mergeCell ref="B55:D55"/>
    <mergeCell ref="E55:E56"/>
    <mergeCell ref="F55:F56"/>
    <mergeCell ref="B110:D110"/>
    <mergeCell ref="E110:E111"/>
    <mergeCell ref="F110:F111"/>
    <mergeCell ref="A104:F104"/>
    <mergeCell ref="A105:A106"/>
    <mergeCell ref="B105:D105"/>
    <mergeCell ref="E105:E106"/>
    <mergeCell ref="F105:F106"/>
    <mergeCell ref="B101:D101"/>
    <mergeCell ref="E101:E102"/>
    <mergeCell ref="F101:F102"/>
    <mergeCell ref="A148:F148"/>
    <mergeCell ref="A149:A150"/>
    <mergeCell ref="B149:D149"/>
    <mergeCell ref="E149:E150"/>
    <mergeCell ref="F149:F150"/>
    <mergeCell ref="B145:D145"/>
    <mergeCell ref="E145:E146"/>
    <mergeCell ref="F145:F146"/>
    <mergeCell ref="A120:F120"/>
    <mergeCell ref="B128:D128"/>
    <mergeCell ref="E128:E129"/>
    <mergeCell ref="F128:F129"/>
    <mergeCell ref="B189:D189"/>
    <mergeCell ref="E189:E190"/>
    <mergeCell ref="F189:F190"/>
    <mergeCell ref="A164:F164"/>
    <mergeCell ref="B172:D172"/>
    <mergeCell ref="E172:E173"/>
    <mergeCell ref="F172:F173"/>
    <mergeCell ref="B154:D154"/>
    <mergeCell ref="E154:E155"/>
    <mergeCell ref="F154:F155"/>
    <mergeCell ref="A209:F209"/>
    <mergeCell ref="B217:D217"/>
    <mergeCell ref="E217:E218"/>
    <mergeCell ref="F217:F218"/>
    <mergeCell ref="B199:D199"/>
    <mergeCell ref="E199:E200"/>
    <mergeCell ref="F199:F200"/>
    <mergeCell ref="A193:F193"/>
    <mergeCell ref="A194:A195"/>
    <mergeCell ref="B194:D194"/>
    <mergeCell ref="E194:E195"/>
    <mergeCell ref="F194:F195"/>
    <mergeCell ref="B245:D245"/>
    <mergeCell ref="E245:E246"/>
    <mergeCell ref="F245:F246"/>
    <mergeCell ref="A237:F237"/>
    <mergeCell ref="A238:A239"/>
    <mergeCell ref="B238:D238"/>
    <mergeCell ref="E238:E239"/>
    <mergeCell ref="F238:F239"/>
    <mergeCell ref="B234:D234"/>
    <mergeCell ref="E234:E235"/>
    <mergeCell ref="F234:F235"/>
    <mergeCell ref="A283:F283"/>
    <mergeCell ref="A284:A285"/>
    <mergeCell ref="B284:D284"/>
    <mergeCell ref="E284:E285"/>
    <mergeCell ref="F284:F285"/>
    <mergeCell ref="B280:D280"/>
    <mergeCell ref="E280:E281"/>
    <mergeCell ref="F280:F281"/>
    <mergeCell ref="A255:F255"/>
    <mergeCell ref="B263:D263"/>
    <mergeCell ref="E263:E264"/>
    <mergeCell ref="F263:F264"/>
    <mergeCell ref="B330:D330"/>
    <mergeCell ref="E330:E331"/>
    <mergeCell ref="F330:F331"/>
    <mergeCell ref="B313:D313"/>
    <mergeCell ref="E313:E314"/>
    <mergeCell ref="F313:F314"/>
    <mergeCell ref="B295:D295"/>
    <mergeCell ref="E295:E296"/>
    <mergeCell ref="F295:F296"/>
    <mergeCell ref="A341:F341"/>
    <mergeCell ref="A342:A343"/>
    <mergeCell ref="B342:D342"/>
    <mergeCell ref="E342:E343"/>
    <mergeCell ref="F342:F343"/>
    <mergeCell ref="A334:F334"/>
    <mergeCell ref="B335:D335"/>
    <mergeCell ref="E335:E336"/>
    <mergeCell ref="F335:F33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D258E-743B-45B5-BC3B-B063822615EF}">
  <sheetPr>
    <tabColor theme="9" tint="0.79998168889431442"/>
  </sheetPr>
  <dimension ref="A1:J353"/>
  <sheetViews>
    <sheetView topLeftCell="A334" workbookViewId="0">
      <selection activeCell="M338" sqref="M338"/>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5703125" style="29" customWidth="1"/>
    <col min="8" max="8" width="10" style="29" customWidth="1"/>
    <col min="9" max="9" width="10.140625" style="29" customWidth="1"/>
    <col min="10" max="10" width="8.7109375" style="29" customWidth="1"/>
    <col min="11" max="16384" width="9.140625" style="32"/>
  </cols>
  <sheetData>
    <row r="1" spans="1:10" ht="18.75" x14ac:dyDescent="0.3">
      <c r="A1" s="83" t="s">
        <v>110</v>
      </c>
      <c r="B1" s="83"/>
      <c r="C1" s="83"/>
      <c r="D1" s="83"/>
      <c r="E1" s="83"/>
      <c r="F1" s="83"/>
      <c r="G1" s="83"/>
      <c r="H1" s="83"/>
      <c r="I1" s="83"/>
      <c r="J1" s="83"/>
    </row>
    <row r="2" spans="1:10" ht="15.75" x14ac:dyDescent="0.25">
      <c r="A2" s="72" t="s">
        <v>1</v>
      </c>
      <c r="B2" s="72"/>
      <c r="C2" s="72"/>
      <c r="D2" s="72"/>
      <c r="E2" s="72"/>
      <c r="F2" s="72"/>
      <c r="G2" s="72"/>
      <c r="H2" s="72"/>
      <c r="I2" s="72"/>
      <c r="J2" s="72"/>
    </row>
    <row r="3" spans="1:10" x14ac:dyDescent="0.25">
      <c r="A3" s="66"/>
      <c r="B3" s="67" t="s">
        <v>2</v>
      </c>
      <c r="C3" s="67"/>
      <c r="D3" s="67"/>
      <c r="E3" s="68" t="s">
        <v>3</v>
      </c>
      <c r="F3" s="69" t="s">
        <v>4</v>
      </c>
      <c r="G3" s="64" t="s">
        <v>106</v>
      </c>
      <c r="H3" s="64" t="s">
        <v>107</v>
      </c>
      <c r="I3" s="64" t="s">
        <v>108</v>
      </c>
      <c r="J3" s="64" t="s">
        <v>109</v>
      </c>
    </row>
    <row r="4" spans="1:10" x14ac:dyDescent="0.25">
      <c r="A4" s="66"/>
      <c r="B4" s="3" t="s">
        <v>11</v>
      </c>
      <c r="C4" s="3" t="s">
        <v>12</v>
      </c>
      <c r="D4" s="4"/>
      <c r="E4" s="68"/>
      <c r="F4" s="69"/>
      <c r="G4" s="64"/>
      <c r="H4" s="64"/>
      <c r="I4" s="64"/>
      <c r="J4" s="64"/>
    </row>
    <row r="5" spans="1:10" x14ac:dyDescent="0.25">
      <c r="A5" s="5" t="s">
        <v>13</v>
      </c>
      <c r="B5" s="6">
        <v>3</v>
      </c>
      <c r="C5" s="6">
        <v>2</v>
      </c>
      <c r="D5" s="4"/>
      <c r="E5" s="97">
        <v>0</v>
      </c>
      <c r="F5" s="7">
        <f>SUM(B5:E5)</f>
        <v>5</v>
      </c>
      <c r="G5" s="8">
        <v>4</v>
      </c>
      <c r="H5" s="98">
        <v>0</v>
      </c>
      <c r="I5" s="8">
        <v>1</v>
      </c>
      <c r="J5" s="98">
        <v>0</v>
      </c>
    </row>
    <row r="6" spans="1:10" x14ac:dyDescent="0.25">
      <c r="A6" s="9" t="s">
        <v>14</v>
      </c>
      <c r="B6" s="10">
        <f>SUM(B7:B14)</f>
        <v>7</v>
      </c>
      <c r="C6" s="10">
        <f t="shared" ref="C6:E6" si="0">SUM(C7:C14)</f>
        <v>7</v>
      </c>
      <c r="D6" s="10">
        <f t="shared" si="0"/>
        <v>0</v>
      </c>
      <c r="E6" s="10">
        <f t="shared" si="0"/>
        <v>0</v>
      </c>
      <c r="F6" s="7">
        <f>SUM(B6:E6)</f>
        <v>14</v>
      </c>
      <c r="G6" s="10">
        <f>SUM(G7:G14)</f>
        <v>12</v>
      </c>
      <c r="H6" s="10">
        <f>SUM(H7:H14)</f>
        <v>0</v>
      </c>
      <c r="I6" s="10">
        <f>SUM(I7:I14)</f>
        <v>2</v>
      </c>
      <c r="J6" s="10">
        <f>SUM(J7:J14)</f>
        <v>0</v>
      </c>
    </row>
    <row r="7" spans="1:10" x14ac:dyDescent="0.25">
      <c r="A7" s="9" t="s">
        <v>15</v>
      </c>
      <c r="B7" s="6">
        <v>4</v>
      </c>
      <c r="C7" s="6">
        <v>5</v>
      </c>
      <c r="D7" s="4"/>
      <c r="E7" s="97">
        <v>0</v>
      </c>
      <c r="F7" s="7">
        <f t="shared" ref="F7:F13" si="1">SUM(B7:E7)</f>
        <v>9</v>
      </c>
      <c r="G7" s="8">
        <v>8</v>
      </c>
      <c r="H7" s="98">
        <v>0</v>
      </c>
      <c r="I7" s="8">
        <v>1</v>
      </c>
      <c r="J7" s="98">
        <v>0</v>
      </c>
    </row>
    <row r="8" spans="1:10" x14ac:dyDescent="0.25">
      <c r="A8" s="9" t="s">
        <v>16</v>
      </c>
      <c r="B8" s="6">
        <v>0</v>
      </c>
      <c r="C8" s="6">
        <v>0</v>
      </c>
      <c r="D8" s="4"/>
      <c r="E8" s="97">
        <v>0</v>
      </c>
      <c r="F8" s="7">
        <f t="shared" si="1"/>
        <v>0</v>
      </c>
      <c r="G8" s="8">
        <v>0</v>
      </c>
      <c r="H8" s="98">
        <v>0</v>
      </c>
      <c r="I8" s="8">
        <v>0</v>
      </c>
      <c r="J8" s="98">
        <v>0</v>
      </c>
    </row>
    <row r="9" spans="1:10" x14ac:dyDescent="0.25">
      <c r="A9" s="9" t="s">
        <v>17</v>
      </c>
      <c r="B9" s="6">
        <v>1</v>
      </c>
      <c r="C9" s="6">
        <v>1</v>
      </c>
      <c r="D9" s="4"/>
      <c r="E9" s="97">
        <v>0</v>
      </c>
      <c r="F9" s="7">
        <f t="shared" si="1"/>
        <v>2</v>
      </c>
      <c r="G9" s="8">
        <v>2</v>
      </c>
      <c r="H9" s="98">
        <v>0</v>
      </c>
      <c r="I9" s="8">
        <v>0</v>
      </c>
      <c r="J9" s="98">
        <v>0</v>
      </c>
    </row>
    <row r="10" spans="1:10" x14ac:dyDescent="0.25">
      <c r="A10" s="9" t="s">
        <v>18</v>
      </c>
      <c r="B10" s="6">
        <v>2</v>
      </c>
      <c r="C10" s="6">
        <v>1</v>
      </c>
      <c r="D10" s="4"/>
      <c r="E10" s="97">
        <v>0</v>
      </c>
      <c r="F10" s="7">
        <f t="shared" si="1"/>
        <v>3</v>
      </c>
      <c r="G10" s="8">
        <v>2</v>
      </c>
      <c r="H10" s="98">
        <v>0</v>
      </c>
      <c r="I10" s="8">
        <v>1</v>
      </c>
      <c r="J10" s="98">
        <v>0</v>
      </c>
    </row>
    <row r="11" spans="1:10" x14ac:dyDescent="0.25">
      <c r="A11" s="9" t="s">
        <v>19</v>
      </c>
      <c r="B11" s="6">
        <v>0</v>
      </c>
      <c r="C11" s="6">
        <v>0</v>
      </c>
      <c r="D11" s="4"/>
      <c r="E11" s="97">
        <v>0</v>
      </c>
      <c r="F11" s="7">
        <f t="shared" si="1"/>
        <v>0</v>
      </c>
      <c r="G11" s="8">
        <v>0</v>
      </c>
      <c r="H11" s="98">
        <v>0</v>
      </c>
      <c r="I11" s="8">
        <v>0</v>
      </c>
      <c r="J11" s="98">
        <v>0</v>
      </c>
    </row>
    <row r="12" spans="1:10" x14ac:dyDescent="0.25">
      <c r="A12" s="9" t="s">
        <v>20</v>
      </c>
      <c r="B12" s="6">
        <v>0</v>
      </c>
      <c r="C12" s="6">
        <v>0</v>
      </c>
      <c r="D12" s="4"/>
      <c r="E12" s="97">
        <v>0</v>
      </c>
      <c r="F12" s="7">
        <f t="shared" si="1"/>
        <v>0</v>
      </c>
      <c r="G12" s="8">
        <v>0</v>
      </c>
      <c r="H12" s="98">
        <v>0</v>
      </c>
      <c r="I12" s="8">
        <v>0</v>
      </c>
      <c r="J12" s="98">
        <v>0</v>
      </c>
    </row>
    <row r="13" spans="1:10" x14ac:dyDescent="0.25">
      <c r="A13" s="9" t="s">
        <v>21</v>
      </c>
      <c r="B13" s="6">
        <v>0</v>
      </c>
      <c r="C13" s="6">
        <v>0</v>
      </c>
      <c r="D13" s="4"/>
      <c r="E13" s="97">
        <v>0</v>
      </c>
      <c r="F13" s="7">
        <f t="shared" si="1"/>
        <v>0</v>
      </c>
      <c r="G13" s="8">
        <v>0</v>
      </c>
      <c r="H13" s="98">
        <v>0</v>
      </c>
      <c r="I13" s="8">
        <v>0</v>
      </c>
      <c r="J13" s="98">
        <v>0</v>
      </c>
    </row>
    <row r="14" spans="1:10" x14ac:dyDescent="0.25">
      <c r="A14" s="44" t="s">
        <v>206</v>
      </c>
      <c r="B14" s="51">
        <v>0</v>
      </c>
      <c r="C14" s="51">
        <v>0</v>
      </c>
      <c r="D14" s="52"/>
      <c r="E14" s="292">
        <v>0</v>
      </c>
      <c r="F14" s="46">
        <f>SUM(B14:E14)</f>
        <v>0</v>
      </c>
      <c r="G14" s="53">
        <v>0</v>
      </c>
      <c r="H14" s="293">
        <v>0</v>
      </c>
      <c r="I14" s="53">
        <v>0</v>
      </c>
      <c r="J14" s="293">
        <v>0</v>
      </c>
    </row>
    <row r="15" spans="1:10" x14ac:dyDescent="0.25">
      <c r="A15" s="9"/>
      <c r="B15" s="67" t="s">
        <v>2</v>
      </c>
      <c r="C15" s="67"/>
      <c r="D15" s="67"/>
      <c r="E15" s="82" t="s">
        <v>3</v>
      </c>
      <c r="F15" s="69" t="s">
        <v>4</v>
      </c>
      <c r="G15" s="64" t="s">
        <v>106</v>
      </c>
      <c r="H15" s="64" t="s">
        <v>107</v>
      </c>
      <c r="I15" s="64" t="s">
        <v>108</v>
      </c>
      <c r="J15" s="64" t="s">
        <v>109</v>
      </c>
    </row>
    <row r="16" spans="1:10" x14ac:dyDescent="0.25">
      <c r="A16" s="12" t="s">
        <v>22</v>
      </c>
      <c r="B16" s="3" t="s">
        <v>11</v>
      </c>
      <c r="C16" s="3" t="s">
        <v>12</v>
      </c>
      <c r="D16" s="4"/>
      <c r="E16" s="82"/>
      <c r="F16" s="69"/>
      <c r="G16" s="64"/>
      <c r="H16" s="64"/>
      <c r="I16" s="64"/>
      <c r="J16" s="64"/>
    </row>
    <row r="17" spans="1:10" x14ac:dyDescent="0.25">
      <c r="A17" s="9" t="s">
        <v>23</v>
      </c>
      <c r="B17" s="6">
        <v>5</v>
      </c>
      <c r="C17" s="6">
        <v>5</v>
      </c>
      <c r="D17" s="13"/>
      <c r="E17" s="97">
        <v>0</v>
      </c>
      <c r="F17" s="7">
        <f t="shared" ref="F17:F23" si="2">SUM(B17:E17)</f>
        <v>10</v>
      </c>
      <c r="G17" s="8">
        <v>9</v>
      </c>
      <c r="H17" s="98">
        <v>0</v>
      </c>
      <c r="I17" s="8">
        <v>1</v>
      </c>
      <c r="J17" s="98">
        <v>0</v>
      </c>
    </row>
    <row r="18" spans="1:10" x14ac:dyDescent="0.25">
      <c r="A18" s="9" t="s">
        <v>24</v>
      </c>
      <c r="B18" s="6">
        <v>2</v>
      </c>
      <c r="C18" s="6">
        <v>2</v>
      </c>
      <c r="D18" s="13"/>
      <c r="E18" s="97">
        <v>0</v>
      </c>
      <c r="F18" s="7">
        <f t="shared" si="2"/>
        <v>4</v>
      </c>
      <c r="G18" s="8">
        <v>3</v>
      </c>
      <c r="H18" s="98">
        <v>0</v>
      </c>
      <c r="I18" s="8">
        <v>1</v>
      </c>
      <c r="J18" s="98">
        <v>0</v>
      </c>
    </row>
    <row r="19" spans="1:10" x14ac:dyDescent="0.25">
      <c r="A19" s="9" t="s">
        <v>25</v>
      </c>
      <c r="B19" s="6">
        <v>0</v>
      </c>
      <c r="C19" s="6">
        <v>0</v>
      </c>
      <c r="D19" s="13"/>
      <c r="E19" s="97">
        <v>0</v>
      </c>
      <c r="F19" s="7">
        <f t="shared" si="2"/>
        <v>0</v>
      </c>
      <c r="G19" s="8">
        <v>0</v>
      </c>
      <c r="H19" s="98">
        <v>0</v>
      </c>
      <c r="I19" s="8">
        <v>0</v>
      </c>
      <c r="J19" s="98">
        <v>0</v>
      </c>
    </row>
    <row r="20" spans="1:10" x14ac:dyDescent="0.25">
      <c r="A20" s="14" t="s">
        <v>26</v>
      </c>
      <c r="B20" s="6">
        <v>0</v>
      </c>
      <c r="C20" s="6">
        <v>0</v>
      </c>
      <c r="D20" s="15"/>
      <c r="E20" s="97">
        <v>0</v>
      </c>
      <c r="F20" s="7">
        <f t="shared" si="2"/>
        <v>0</v>
      </c>
      <c r="G20" s="16">
        <v>0</v>
      </c>
      <c r="H20" s="99">
        <v>0</v>
      </c>
      <c r="I20" s="16">
        <v>0</v>
      </c>
      <c r="J20" s="98">
        <v>0</v>
      </c>
    </row>
    <row r="21" spans="1:10" x14ac:dyDescent="0.25">
      <c r="A21" s="14" t="s">
        <v>27</v>
      </c>
      <c r="B21" s="6">
        <v>0</v>
      </c>
      <c r="C21" s="6">
        <v>0</v>
      </c>
      <c r="D21" s="15"/>
      <c r="E21" s="97">
        <v>0</v>
      </c>
      <c r="F21" s="7">
        <f t="shared" si="2"/>
        <v>0</v>
      </c>
      <c r="G21" s="16">
        <v>0</v>
      </c>
      <c r="H21" s="99">
        <v>0</v>
      </c>
      <c r="I21" s="16">
        <v>0</v>
      </c>
      <c r="J21" s="98">
        <v>0</v>
      </c>
    </row>
    <row r="22" spans="1:10" x14ac:dyDescent="0.25">
      <c r="A22" s="14" t="s">
        <v>28</v>
      </c>
      <c r="B22" s="6">
        <v>0</v>
      </c>
      <c r="C22" s="6">
        <v>0</v>
      </c>
      <c r="D22" s="15"/>
      <c r="E22" s="97">
        <v>0</v>
      </c>
      <c r="F22" s="7">
        <f t="shared" si="2"/>
        <v>0</v>
      </c>
      <c r="G22" s="16">
        <v>0</v>
      </c>
      <c r="H22" s="99">
        <v>0</v>
      </c>
      <c r="I22" s="16">
        <v>0</v>
      </c>
      <c r="J22" s="98">
        <v>0</v>
      </c>
    </row>
    <row r="23" spans="1:10" x14ac:dyDescent="0.25">
      <c r="A23" s="14" t="s">
        <v>29</v>
      </c>
      <c r="B23" s="6">
        <v>0</v>
      </c>
      <c r="C23" s="6">
        <v>0</v>
      </c>
      <c r="D23" s="15"/>
      <c r="E23" s="97">
        <v>0</v>
      </c>
      <c r="F23" s="7">
        <f t="shared" si="2"/>
        <v>0</v>
      </c>
      <c r="G23" s="16">
        <v>0</v>
      </c>
      <c r="H23" s="99">
        <v>0</v>
      </c>
      <c r="I23" s="16">
        <v>0</v>
      </c>
      <c r="J23" s="98">
        <v>0</v>
      </c>
    </row>
    <row r="24" spans="1:10" x14ac:dyDescent="0.25">
      <c r="A24" s="14" t="s">
        <v>30</v>
      </c>
      <c r="B24" s="6">
        <v>0</v>
      </c>
      <c r="C24" s="6">
        <v>0</v>
      </c>
      <c r="D24" s="15"/>
      <c r="E24" s="97">
        <v>0</v>
      </c>
      <c r="F24" s="7">
        <f>SUM(B24:E24)</f>
        <v>0</v>
      </c>
      <c r="G24" s="16">
        <v>0</v>
      </c>
      <c r="H24" s="99">
        <v>0</v>
      </c>
      <c r="I24" s="16">
        <v>0</v>
      </c>
      <c r="J24" s="98">
        <v>0</v>
      </c>
    </row>
    <row r="25" spans="1:10" x14ac:dyDescent="0.25">
      <c r="A25" s="62" t="s">
        <v>31</v>
      </c>
      <c r="B25" s="63"/>
      <c r="C25" s="63"/>
      <c r="D25" s="63"/>
      <c r="E25" s="63"/>
      <c r="F25" s="63"/>
      <c r="G25" s="63"/>
      <c r="H25" s="63"/>
      <c r="I25" s="63"/>
      <c r="J25" s="63"/>
    </row>
    <row r="26" spans="1:10" x14ac:dyDescent="0.25">
      <c r="A26" s="14" t="s">
        <v>32</v>
      </c>
      <c r="B26" s="6">
        <v>0</v>
      </c>
      <c r="C26" s="6">
        <v>0</v>
      </c>
      <c r="D26" s="15"/>
      <c r="E26" s="97">
        <v>0</v>
      </c>
      <c r="F26" s="7">
        <f>SUM(B26:E26)</f>
        <v>0</v>
      </c>
      <c r="G26" s="16">
        <v>0</v>
      </c>
      <c r="H26" s="99">
        <v>0</v>
      </c>
      <c r="I26" s="16">
        <v>0</v>
      </c>
      <c r="J26" s="98">
        <v>0</v>
      </c>
    </row>
    <row r="27" spans="1:10" x14ac:dyDescent="0.25">
      <c r="A27" s="14" t="s">
        <v>33</v>
      </c>
      <c r="B27" s="6">
        <v>0</v>
      </c>
      <c r="C27" s="6">
        <v>0</v>
      </c>
      <c r="D27" s="15"/>
      <c r="E27" s="97">
        <v>0</v>
      </c>
      <c r="F27" s="7">
        <f t="shared" ref="F27:F32" si="3">SUM(B27:E27)</f>
        <v>0</v>
      </c>
      <c r="G27" s="16">
        <v>0</v>
      </c>
      <c r="H27" s="99">
        <v>0</v>
      </c>
      <c r="I27" s="16">
        <v>0</v>
      </c>
      <c r="J27" s="98">
        <v>0</v>
      </c>
    </row>
    <row r="28" spans="1:10" x14ac:dyDescent="0.25">
      <c r="A28" s="14" t="s">
        <v>34</v>
      </c>
      <c r="B28" s="6">
        <v>0</v>
      </c>
      <c r="C28" s="6">
        <v>0</v>
      </c>
      <c r="D28" s="15"/>
      <c r="E28" s="97">
        <v>0</v>
      </c>
      <c r="F28" s="7">
        <f t="shared" si="3"/>
        <v>0</v>
      </c>
      <c r="G28" s="16">
        <v>0</v>
      </c>
      <c r="H28" s="99">
        <v>0</v>
      </c>
      <c r="I28" s="16">
        <v>0</v>
      </c>
      <c r="J28" s="98">
        <v>0</v>
      </c>
    </row>
    <row r="29" spans="1:10" x14ac:dyDescent="0.25">
      <c r="A29" s="14" t="s">
        <v>35</v>
      </c>
      <c r="B29" s="6">
        <v>0</v>
      </c>
      <c r="C29" s="6">
        <v>0</v>
      </c>
      <c r="D29" s="15"/>
      <c r="E29" s="97">
        <v>0</v>
      </c>
      <c r="F29" s="7">
        <f t="shared" si="3"/>
        <v>0</v>
      </c>
      <c r="G29" s="16">
        <v>0</v>
      </c>
      <c r="H29" s="99">
        <v>0</v>
      </c>
      <c r="I29" s="16">
        <v>0</v>
      </c>
      <c r="J29" s="98">
        <v>0</v>
      </c>
    </row>
    <row r="30" spans="1:10" x14ac:dyDescent="0.25">
      <c r="A30" s="14" t="s">
        <v>36</v>
      </c>
      <c r="B30" s="6">
        <v>0</v>
      </c>
      <c r="C30" s="6">
        <v>0</v>
      </c>
      <c r="D30" s="15"/>
      <c r="E30" s="97">
        <v>0</v>
      </c>
      <c r="F30" s="7">
        <f t="shared" si="3"/>
        <v>0</v>
      </c>
      <c r="G30" s="16">
        <v>0</v>
      </c>
      <c r="H30" s="99">
        <v>0</v>
      </c>
      <c r="I30" s="16">
        <v>0</v>
      </c>
      <c r="J30" s="98">
        <v>0</v>
      </c>
    </row>
    <row r="31" spans="1:10" x14ac:dyDescent="0.25">
      <c r="A31" s="14" t="s">
        <v>37</v>
      </c>
      <c r="B31" s="6">
        <v>0</v>
      </c>
      <c r="C31" s="6">
        <v>0</v>
      </c>
      <c r="D31" s="15"/>
      <c r="E31" s="97">
        <v>0</v>
      </c>
      <c r="F31" s="7">
        <f t="shared" si="3"/>
        <v>0</v>
      </c>
      <c r="G31" s="16">
        <v>0</v>
      </c>
      <c r="H31" s="99">
        <v>0</v>
      </c>
      <c r="I31" s="16">
        <v>0</v>
      </c>
      <c r="J31" s="98">
        <v>0</v>
      </c>
    </row>
    <row r="32" spans="1:10" x14ac:dyDescent="0.25">
      <c r="A32" s="14" t="s">
        <v>38</v>
      </c>
      <c r="B32" s="6">
        <v>0</v>
      </c>
      <c r="C32" s="6">
        <v>0</v>
      </c>
      <c r="D32" s="15"/>
      <c r="E32" s="97">
        <v>0</v>
      </c>
      <c r="F32" s="7">
        <f t="shared" si="3"/>
        <v>0</v>
      </c>
      <c r="G32" s="16">
        <v>0</v>
      </c>
      <c r="H32" s="99">
        <v>0</v>
      </c>
      <c r="I32" s="16">
        <v>0</v>
      </c>
      <c r="J32" s="98">
        <v>0</v>
      </c>
    </row>
    <row r="33" spans="1:10" x14ac:dyDescent="0.25">
      <c r="A33" s="9"/>
      <c r="B33" s="67" t="s">
        <v>2</v>
      </c>
      <c r="C33" s="67"/>
      <c r="D33" s="67"/>
      <c r="E33" s="68" t="s">
        <v>3</v>
      </c>
      <c r="F33" s="69" t="s">
        <v>4</v>
      </c>
      <c r="G33" s="64" t="s">
        <v>106</v>
      </c>
      <c r="H33" s="64" t="s">
        <v>107</v>
      </c>
      <c r="I33" s="64" t="s">
        <v>108</v>
      </c>
      <c r="J33" s="64" t="s">
        <v>109</v>
      </c>
    </row>
    <row r="34" spans="1:10" x14ac:dyDescent="0.25">
      <c r="A34" s="12" t="s">
        <v>39</v>
      </c>
      <c r="B34" s="3" t="s">
        <v>11</v>
      </c>
      <c r="C34" s="3" t="s">
        <v>12</v>
      </c>
      <c r="D34" s="4"/>
      <c r="E34" s="68"/>
      <c r="F34" s="69"/>
      <c r="G34" s="64"/>
      <c r="H34" s="64"/>
      <c r="I34" s="64"/>
      <c r="J34" s="64"/>
    </row>
    <row r="35" spans="1:10" x14ac:dyDescent="0.25">
      <c r="A35" s="9" t="s">
        <v>40</v>
      </c>
      <c r="B35" s="6">
        <v>0</v>
      </c>
      <c r="C35" s="6">
        <v>0</v>
      </c>
      <c r="D35" s="13"/>
      <c r="E35" s="97">
        <v>0</v>
      </c>
      <c r="F35" s="7">
        <f>SUM(B35:E35)</f>
        <v>0</v>
      </c>
      <c r="G35" s="6">
        <v>0</v>
      </c>
      <c r="H35" s="98">
        <v>0</v>
      </c>
      <c r="I35" s="8">
        <v>0</v>
      </c>
      <c r="J35" s="98">
        <v>0</v>
      </c>
    </row>
    <row r="36" spans="1:10" ht="30" x14ac:dyDescent="0.25">
      <c r="A36" s="9" t="s">
        <v>41</v>
      </c>
      <c r="B36" s="6">
        <v>0</v>
      </c>
      <c r="C36" s="6">
        <v>0</v>
      </c>
      <c r="D36" s="13"/>
      <c r="E36" s="97">
        <v>0</v>
      </c>
      <c r="F36" s="7">
        <f t="shared" ref="F36:F49" si="4">SUM(B36:E36)</f>
        <v>0</v>
      </c>
      <c r="G36" s="6">
        <v>0</v>
      </c>
      <c r="H36" s="98">
        <v>0</v>
      </c>
      <c r="I36" s="29">
        <v>0</v>
      </c>
      <c r="J36" s="98">
        <v>0</v>
      </c>
    </row>
    <row r="37" spans="1:10" x14ac:dyDescent="0.25">
      <c r="A37" s="9" t="s">
        <v>42</v>
      </c>
      <c r="B37" s="6">
        <v>0</v>
      </c>
      <c r="C37" s="6">
        <v>0</v>
      </c>
      <c r="D37" s="13"/>
      <c r="E37" s="97">
        <v>0</v>
      </c>
      <c r="F37" s="7">
        <f t="shared" si="4"/>
        <v>0</v>
      </c>
      <c r="G37" s="6">
        <v>0</v>
      </c>
      <c r="H37" s="98">
        <v>0</v>
      </c>
      <c r="I37" s="8">
        <v>0</v>
      </c>
      <c r="J37" s="98">
        <v>0</v>
      </c>
    </row>
    <row r="38" spans="1:10" x14ac:dyDescent="0.25">
      <c r="A38" s="9" t="s">
        <v>43</v>
      </c>
      <c r="B38" s="6">
        <v>0</v>
      </c>
      <c r="C38" s="6">
        <v>0</v>
      </c>
      <c r="D38" s="13"/>
      <c r="E38" s="97">
        <v>0</v>
      </c>
      <c r="F38" s="7">
        <f t="shared" si="4"/>
        <v>0</v>
      </c>
      <c r="G38" s="6">
        <v>0</v>
      </c>
      <c r="H38" s="98">
        <v>0</v>
      </c>
      <c r="I38" s="8">
        <v>0</v>
      </c>
      <c r="J38" s="98">
        <v>0</v>
      </c>
    </row>
    <row r="39" spans="1:10" x14ac:dyDescent="0.25">
      <c r="A39" s="9" t="s">
        <v>44</v>
      </c>
      <c r="B39" s="6">
        <v>0</v>
      </c>
      <c r="C39" s="6">
        <v>0</v>
      </c>
      <c r="D39" s="13"/>
      <c r="E39" s="97">
        <v>0</v>
      </c>
      <c r="F39" s="7">
        <f t="shared" si="4"/>
        <v>0</v>
      </c>
      <c r="G39" s="6">
        <v>0</v>
      </c>
      <c r="H39" s="98">
        <v>0</v>
      </c>
      <c r="I39" s="8">
        <v>0</v>
      </c>
      <c r="J39" s="98">
        <v>0</v>
      </c>
    </row>
    <row r="40" spans="1:10" ht="30" x14ac:dyDescent="0.25">
      <c r="A40" s="9" t="s">
        <v>45</v>
      </c>
      <c r="B40" s="6">
        <v>0</v>
      </c>
      <c r="C40" s="6">
        <v>0</v>
      </c>
      <c r="D40" s="13"/>
      <c r="E40" s="97">
        <v>0</v>
      </c>
      <c r="F40" s="7">
        <f t="shared" si="4"/>
        <v>0</v>
      </c>
      <c r="G40" s="6">
        <v>0</v>
      </c>
      <c r="H40" s="98">
        <v>0</v>
      </c>
      <c r="I40" s="8">
        <v>0</v>
      </c>
      <c r="J40" s="98">
        <v>0</v>
      </c>
    </row>
    <row r="41" spans="1:10" x14ac:dyDescent="0.25">
      <c r="A41" s="9" t="s">
        <v>46</v>
      </c>
      <c r="B41" s="6">
        <v>3</v>
      </c>
      <c r="C41" s="6">
        <v>7</v>
      </c>
      <c r="D41" s="13"/>
      <c r="E41" s="97">
        <v>0</v>
      </c>
      <c r="F41" s="7">
        <f t="shared" si="4"/>
        <v>10</v>
      </c>
      <c r="G41" s="6">
        <v>10</v>
      </c>
      <c r="H41" s="98">
        <v>0</v>
      </c>
      <c r="I41" s="8">
        <v>0</v>
      </c>
      <c r="J41" s="98">
        <v>0</v>
      </c>
    </row>
    <row r="42" spans="1:10" x14ac:dyDescent="0.25">
      <c r="A42" s="9" t="s">
        <v>47</v>
      </c>
      <c r="B42" s="6">
        <v>0</v>
      </c>
      <c r="C42" s="6">
        <v>0</v>
      </c>
      <c r="D42" s="13"/>
      <c r="E42" s="97">
        <v>0</v>
      </c>
      <c r="F42" s="7">
        <f t="shared" si="4"/>
        <v>0</v>
      </c>
      <c r="G42" s="6">
        <v>0</v>
      </c>
      <c r="H42" s="98">
        <v>0</v>
      </c>
      <c r="I42" s="8">
        <v>0</v>
      </c>
      <c r="J42" s="98">
        <v>0</v>
      </c>
    </row>
    <row r="43" spans="1:10" ht="30" x14ac:dyDescent="0.25">
      <c r="A43" s="9" t="s">
        <v>48</v>
      </c>
      <c r="B43" s="6">
        <v>0</v>
      </c>
      <c r="C43" s="6">
        <v>0</v>
      </c>
      <c r="D43" s="13"/>
      <c r="E43" s="97">
        <v>0</v>
      </c>
      <c r="F43" s="7">
        <f t="shared" si="4"/>
        <v>0</v>
      </c>
      <c r="G43" s="6">
        <v>0</v>
      </c>
      <c r="H43" s="98">
        <v>0</v>
      </c>
      <c r="I43" s="8">
        <v>0</v>
      </c>
      <c r="J43" s="98">
        <v>0</v>
      </c>
    </row>
    <row r="44" spans="1:10" x14ac:dyDescent="0.25">
      <c r="A44" s="9" t="s">
        <v>49</v>
      </c>
      <c r="B44" s="6">
        <v>0</v>
      </c>
      <c r="C44" s="6">
        <v>0</v>
      </c>
      <c r="D44" s="17"/>
      <c r="E44" s="97">
        <v>0</v>
      </c>
      <c r="F44" s="7">
        <f t="shared" si="4"/>
        <v>0</v>
      </c>
      <c r="G44" s="6">
        <v>0</v>
      </c>
      <c r="H44" s="98">
        <v>0</v>
      </c>
      <c r="I44" s="8">
        <v>0</v>
      </c>
      <c r="J44" s="98">
        <v>0</v>
      </c>
    </row>
    <row r="45" spans="1:10" ht="30" x14ac:dyDescent="0.25">
      <c r="A45" s="9" t="s">
        <v>50</v>
      </c>
      <c r="B45" s="6">
        <v>0</v>
      </c>
      <c r="C45" s="6">
        <v>0</v>
      </c>
      <c r="D45" s="17"/>
      <c r="E45" s="97">
        <v>0</v>
      </c>
      <c r="F45" s="7">
        <f t="shared" si="4"/>
        <v>0</v>
      </c>
      <c r="G45" s="6">
        <v>0</v>
      </c>
      <c r="H45" s="98">
        <v>0</v>
      </c>
      <c r="I45" s="8">
        <v>0</v>
      </c>
      <c r="J45" s="98">
        <v>0</v>
      </c>
    </row>
    <row r="46" spans="1:10" x14ac:dyDescent="0.25">
      <c r="A46" s="9" t="s">
        <v>51</v>
      </c>
      <c r="B46" s="6">
        <v>3</v>
      </c>
      <c r="C46" s="6">
        <v>0</v>
      </c>
      <c r="D46" s="13"/>
      <c r="E46" s="97">
        <v>0</v>
      </c>
      <c r="F46" s="7">
        <f t="shared" si="4"/>
        <v>3</v>
      </c>
      <c r="G46" s="6">
        <v>2</v>
      </c>
      <c r="H46" s="98">
        <v>0</v>
      </c>
      <c r="I46" s="8">
        <v>1</v>
      </c>
      <c r="J46" s="98">
        <v>0</v>
      </c>
    </row>
    <row r="47" spans="1:10" x14ac:dyDescent="0.25">
      <c r="A47" s="9" t="s">
        <v>52</v>
      </c>
      <c r="B47" s="33">
        <v>1</v>
      </c>
      <c r="C47" s="6">
        <v>0</v>
      </c>
      <c r="D47" s="13"/>
      <c r="E47" s="97">
        <v>0</v>
      </c>
      <c r="F47" s="7">
        <f t="shared" si="4"/>
        <v>1</v>
      </c>
      <c r="G47" s="33">
        <v>0</v>
      </c>
      <c r="H47" s="98">
        <v>0</v>
      </c>
      <c r="I47" s="8">
        <v>1</v>
      </c>
      <c r="J47" s="98">
        <v>0</v>
      </c>
    </row>
    <row r="48" spans="1:10" x14ac:dyDescent="0.25">
      <c r="A48" s="9" t="s">
        <v>53</v>
      </c>
      <c r="B48" s="6">
        <v>0</v>
      </c>
      <c r="C48" s="6">
        <v>0</v>
      </c>
      <c r="D48" s="13"/>
      <c r="E48" s="97">
        <v>0</v>
      </c>
      <c r="F48" s="7">
        <f t="shared" si="4"/>
        <v>0</v>
      </c>
      <c r="G48" s="6">
        <v>0</v>
      </c>
      <c r="H48" s="98">
        <v>0</v>
      </c>
      <c r="I48" s="8">
        <v>0</v>
      </c>
      <c r="J48" s="98">
        <v>0</v>
      </c>
    </row>
    <row r="49" spans="1:10" x14ac:dyDescent="0.25">
      <c r="A49" s="9" t="s">
        <v>54</v>
      </c>
      <c r="B49" s="6">
        <v>0</v>
      </c>
      <c r="C49" s="6">
        <v>0</v>
      </c>
      <c r="D49" s="13"/>
      <c r="E49" s="97">
        <v>0</v>
      </c>
      <c r="F49" s="7">
        <f t="shared" si="4"/>
        <v>0</v>
      </c>
      <c r="G49" s="6">
        <v>0</v>
      </c>
      <c r="H49" s="98">
        <v>0</v>
      </c>
      <c r="I49" s="8">
        <v>0</v>
      </c>
      <c r="J49" s="98">
        <v>0</v>
      </c>
    </row>
    <row r="50" spans="1:10" x14ac:dyDescent="0.25">
      <c r="A50" s="9"/>
      <c r="B50" s="67" t="s">
        <v>2</v>
      </c>
      <c r="C50" s="67"/>
      <c r="D50" s="67"/>
      <c r="E50" s="71" t="s">
        <v>3</v>
      </c>
      <c r="F50" s="69" t="s">
        <v>4</v>
      </c>
      <c r="G50" s="64" t="s">
        <v>106</v>
      </c>
      <c r="H50" s="64" t="s">
        <v>107</v>
      </c>
      <c r="I50" s="64" t="s">
        <v>108</v>
      </c>
      <c r="J50" s="64" t="s">
        <v>109</v>
      </c>
    </row>
    <row r="51" spans="1:10" x14ac:dyDescent="0.25">
      <c r="A51" s="12" t="s">
        <v>55</v>
      </c>
      <c r="B51" s="3" t="s">
        <v>11</v>
      </c>
      <c r="C51" s="3" t="s">
        <v>12</v>
      </c>
      <c r="D51" s="4"/>
      <c r="E51" s="71"/>
      <c r="F51" s="69"/>
      <c r="G51" s="64"/>
      <c r="H51" s="64"/>
      <c r="I51" s="64"/>
      <c r="J51" s="64"/>
    </row>
    <row r="52" spans="1:10" x14ac:dyDescent="0.25">
      <c r="A52" s="9" t="s">
        <v>56</v>
      </c>
      <c r="B52" s="6">
        <v>0</v>
      </c>
      <c r="C52" s="6" t="s">
        <v>57</v>
      </c>
      <c r="D52" s="13"/>
      <c r="E52" s="97">
        <v>0</v>
      </c>
      <c r="F52" s="7">
        <f t="shared" ref="F52:F53" si="5">SUM(B52:E52)</f>
        <v>0</v>
      </c>
      <c r="G52" s="8">
        <v>0</v>
      </c>
      <c r="H52" s="98">
        <v>0</v>
      </c>
      <c r="I52" s="8">
        <v>0</v>
      </c>
      <c r="J52" s="98">
        <v>0</v>
      </c>
    </row>
    <row r="53" spans="1:10" x14ac:dyDescent="0.25">
      <c r="A53" s="9" t="s">
        <v>58</v>
      </c>
      <c r="B53" s="6">
        <v>0</v>
      </c>
      <c r="C53" s="6" t="s">
        <v>57</v>
      </c>
      <c r="D53" s="13"/>
      <c r="E53" s="97">
        <v>0</v>
      </c>
      <c r="F53" s="7">
        <f t="shared" si="5"/>
        <v>0</v>
      </c>
      <c r="G53" s="8">
        <v>0</v>
      </c>
      <c r="H53" s="98">
        <v>0</v>
      </c>
      <c r="I53" s="8">
        <v>0</v>
      </c>
      <c r="J53" s="98">
        <v>0</v>
      </c>
    </row>
    <row r="54" spans="1:10" ht="15.75" x14ac:dyDescent="0.25">
      <c r="A54" s="72" t="s">
        <v>59</v>
      </c>
      <c r="B54" s="72"/>
      <c r="C54" s="72"/>
      <c r="D54" s="72"/>
      <c r="E54" s="72"/>
      <c r="F54" s="72"/>
      <c r="G54" s="72"/>
      <c r="H54" s="72"/>
      <c r="I54" s="72"/>
      <c r="J54" s="72"/>
    </row>
    <row r="55" spans="1:10" x14ac:dyDescent="0.25">
      <c r="A55" s="66"/>
      <c r="B55" s="67" t="s">
        <v>2</v>
      </c>
      <c r="C55" s="67"/>
      <c r="D55" s="67"/>
      <c r="E55" s="70" t="s">
        <v>3</v>
      </c>
      <c r="F55" s="69" t="s">
        <v>4</v>
      </c>
      <c r="G55" s="64" t="s">
        <v>106</v>
      </c>
      <c r="H55" s="64" t="s">
        <v>107</v>
      </c>
      <c r="I55" s="64" t="s">
        <v>108</v>
      </c>
      <c r="J55" s="64" t="s">
        <v>109</v>
      </c>
    </row>
    <row r="56" spans="1:10" x14ac:dyDescent="0.25">
      <c r="A56" s="66"/>
      <c r="B56" s="3" t="s">
        <v>11</v>
      </c>
      <c r="C56" s="3" t="s">
        <v>12</v>
      </c>
      <c r="D56" s="2" t="s">
        <v>60</v>
      </c>
      <c r="E56" s="70"/>
      <c r="F56" s="69"/>
      <c r="G56" s="64"/>
      <c r="H56" s="64"/>
      <c r="I56" s="64"/>
      <c r="J56" s="64"/>
    </row>
    <row r="57" spans="1:10" x14ac:dyDescent="0.25">
      <c r="A57" s="9" t="s">
        <v>13</v>
      </c>
      <c r="B57" s="6">
        <v>120</v>
      </c>
      <c r="C57" s="6">
        <v>2</v>
      </c>
      <c r="D57" s="97">
        <v>0</v>
      </c>
      <c r="E57" s="6">
        <v>18</v>
      </c>
      <c r="F57" s="7">
        <f t="shared" ref="F57:F64" si="6">SUM(B57:E57)</f>
        <v>140</v>
      </c>
      <c r="G57" s="8">
        <v>120</v>
      </c>
      <c r="H57" s="8">
        <v>8</v>
      </c>
      <c r="I57" s="98">
        <v>0</v>
      </c>
      <c r="J57" s="8">
        <v>12</v>
      </c>
    </row>
    <row r="58" spans="1:10" x14ac:dyDescent="0.25">
      <c r="A58" s="9" t="s">
        <v>61</v>
      </c>
      <c r="B58" s="10">
        <f>SUM(B59:B65)</f>
        <v>123</v>
      </c>
      <c r="C58" s="10">
        <f>SUM(C59:C65)</f>
        <v>2</v>
      </c>
      <c r="D58" s="10">
        <f>SUM(D59:D65)</f>
        <v>0</v>
      </c>
      <c r="E58" s="10">
        <f>SUM(E59:E65)</f>
        <v>18</v>
      </c>
      <c r="F58" s="7">
        <f t="shared" si="6"/>
        <v>143</v>
      </c>
      <c r="G58" s="10">
        <f>SUM(G59:G65)</f>
        <v>121</v>
      </c>
      <c r="H58" s="10">
        <f>SUM(H59:H65)</f>
        <v>8</v>
      </c>
      <c r="I58" s="10">
        <f>SUM(I59:I65)</f>
        <v>0</v>
      </c>
      <c r="J58" s="10">
        <f>SUM(J59:J65)</f>
        <v>14</v>
      </c>
    </row>
    <row r="59" spans="1:10" x14ac:dyDescent="0.25">
      <c r="A59" s="9" t="s">
        <v>16</v>
      </c>
      <c r="B59" s="6">
        <v>7</v>
      </c>
      <c r="C59" s="6">
        <v>0</v>
      </c>
      <c r="D59" s="97">
        <v>0</v>
      </c>
      <c r="E59" s="6">
        <v>2</v>
      </c>
      <c r="F59" s="7">
        <f t="shared" si="6"/>
        <v>9</v>
      </c>
      <c r="G59" s="8">
        <v>9</v>
      </c>
      <c r="H59" s="8">
        <v>0</v>
      </c>
      <c r="I59" s="98">
        <v>0</v>
      </c>
      <c r="J59" s="8">
        <v>0</v>
      </c>
    </row>
    <row r="60" spans="1:10" x14ac:dyDescent="0.25">
      <c r="A60" s="9" t="s">
        <v>17</v>
      </c>
      <c r="B60" s="6">
        <v>26</v>
      </c>
      <c r="C60" s="6">
        <v>0</v>
      </c>
      <c r="D60" s="97">
        <v>0</v>
      </c>
      <c r="E60" s="6">
        <v>2</v>
      </c>
      <c r="F60" s="7">
        <f t="shared" si="6"/>
        <v>28</v>
      </c>
      <c r="G60" s="8">
        <v>23</v>
      </c>
      <c r="H60" s="8">
        <v>1</v>
      </c>
      <c r="I60" s="98">
        <v>0</v>
      </c>
      <c r="J60" s="8">
        <v>4</v>
      </c>
    </row>
    <row r="61" spans="1:10" x14ac:dyDescent="0.25">
      <c r="A61" s="9" t="s">
        <v>18</v>
      </c>
      <c r="B61" s="6">
        <v>29</v>
      </c>
      <c r="C61" s="6">
        <v>1</v>
      </c>
      <c r="D61" s="97">
        <v>0</v>
      </c>
      <c r="E61" s="6">
        <v>0</v>
      </c>
      <c r="F61" s="7">
        <f t="shared" si="6"/>
        <v>30</v>
      </c>
      <c r="G61" s="8">
        <v>23</v>
      </c>
      <c r="H61" s="8">
        <v>4</v>
      </c>
      <c r="I61" s="98">
        <v>0</v>
      </c>
      <c r="J61" s="8">
        <v>3</v>
      </c>
    </row>
    <row r="62" spans="1:10" x14ac:dyDescent="0.25">
      <c r="A62" s="9" t="s">
        <v>19</v>
      </c>
      <c r="B62" s="6">
        <v>33</v>
      </c>
      <c r="C62" s="6">
        <v>1</v>
      </c>
      <c r="D62" s="97">
        <v>0</v>
      </c>
      <c r="E62" s="6">
        <v>4</v>
      </c>
      <c r="F62" s="7">
        <f t="shared" si="6"/>
        <v>38</v>
      </c>
      <c r="G62" s="8">
        <v>30</v>
      </c>
      <c r="H62" s="8">
        <v>3</v>
      </c>
      <c r="I62" s="98">
        <v>0</v>
      </c>
      <c r="J62" s="8">
        <v>5</v>
      </c>
    </row>
    <row r="63" spans="1:10" x14ac:dyDescent="0.25">
      <c r="A63" s="9" t="s">
        <v>20</v>
      </c>
      <c r="B63" s="6">
        <v>23</v>
      </c>
      <c r="C63" s="6">
        <v>0</v>
      </c>
      <c r="D63" s="97">
        <v>0</v>
      </c>
      <c r="E63" s="6">
        <v>9</v>
      </c>
      <c r="F63" s="7">
        <f t="shared" si="6"/>
        <v>32</v>
      </c>
      <c r="G63" s="8">
        <v>31</v>
      </c>
      <c r="H63" s="8">
        <v>0</v>
      </c>
      <c r="I63" s="98">
        <v>0</v>
      </c>
      <c r="J63" s="8">
        <v>1</v>
      </c>
    </row>
    <row r="64" spans="1:10" x14ac:dyDescent="0.25">
      <c r="A64" s="9" t="s">
        <v>21</v>
      </c>
      <c r="B64" s="6">
        <v>5</v>
      </c>
      <c r="C64" s="6">
        <v>0</v>
      </c>
      <c r="D64" s="97">
        <v>0</v>
      </c>
      <c r="E64" s="6">
        <v>1</v>
      </c>
      <c r="F64" s="7">
        <f t="shared" si="6"/>
        <v>6</v>
      </c>
      <c r="G64" s="8">
        <v>5</v>
      </c>
      <c r="H64" s="8">
        <v>0</v>
      </c>
      <c r="I64" s="98">
        <v>0</v>
      </c>
      <c r="J64" s="8">
        <v>1</v>
      </c>
    </row>
    <row r="65" spans="1:10" x14ac:dyDescent="0.25">
      <c r="A65" s="44" t="s">
        <v>206</v>
      </c>
      <c r="B65" s="51">
        <v>0</v>
      </c>
      <c r="C65" s="51">
        <v>0</v>
      </c>
      <c r="D65" s="52"/>
      <c r="E65" s="51">
        <v>0</v>
      </c>
      <c r="F65" s="46">
        <f>SUM(B65:E65)</f>
        <v>0</v>
      </c>
      <c r="G65" s="53">
        <v>0</v>
      </c>
      <c r="H65" s="53">
        <v>0</v>
      </c>
      <c r="I65" s="293">
        <v>0</v>
      </c>
      <c r="J65" s="53">
        <v>0</v>
      </c>
    </row>
    <row r="66" spans="1:10" x14ac:dyDescent="0.25">
      <c r="A66" s="9"/>
      <c r="B66" s="67" t="s">
        <v>2</v>
      </c>
      <c r="C66" s="67"/>
      <c r="D66" s="67"/>
      <c r="E66" s="71" t="s">
        <v>3</v>
      </c>
      <c r="F66" s="69" t="s">
        <v>4</v>
      </c>
      <c r="G66" s="64" t="s">
        <v>106</v>
      </c>
      <c r="H66" s="64" t="s">
        <v>107</v>
      </c>
      <c r="I66" s="64" t="s">
        <v>108</v>
      </c>
      <c r="J66" s="64" t="s">
        <v>109</v>
      </c>
    </row>
    <row r="67" spans="1:10" x14ac:dyDescent="0.25">
      <c r="A67" s="12" t="s">
        <v>62</v>
      </c>
      <c r="B67" s="3" t="s">
        <v>11</v>
      </c>
      <c r="C67" s="3" t="s">
        <v>12</v>
      </c>
      <c r="D67" s="2" t="s">
        <v>60</v>
      </c>
      <c r="E67" s="71"/>
      <c r="F67" s="69"/>
      <c r="G67" s="64"/>
      <c r="H67" s="64"/>
      <c r="I67" s="64"/>
      <c r="J67" s="64"/>
    </row>
    <row r="68" spans="1:10" x14ac:dyDescent="0.25">
      <c r="A68" s="9" t="s">
        <v>23</v>
      </c>
      <c r="B68" s="6">
        <v>51</v>
      </c>
      <c r="C68" s="6">
        <v>1</v>
      </c>
      <c r="D68" s="97">
        <v>0</v>
      </c>
      <c r="E68" s="6">
        <v>8</v>
      </c>
      <c r="F68" s="7">
        <f>SUM(B68:E68)</f>
        <v>60</v>
      </c>
      <c r="G68" s="8">
        <v>49</v>
      </c>
      <c r="H68" s="8">
        <v>4</v>
      </c>
      <c r="I68" s="98">
        <v>0</v>
      </c>
      <c r="J68" s="8">
        <v>7</v>
      </c>
    </row>
    <row r="69" spans="1:10" x14ac:dyDescent="0.25">
      <c r="A69" s="9" t="s">
        <v>24</v>
      </c>
      <c r="B69" s="6">
        <v>70</v>
      </c>
      <c r="C69" s="6">
        <v>1</v>
      </c>
      <c r="D69" s="97">
        <v>0</v>
      </c>
      <c r="E69" s="6">
        <v>10</v>
      </c>
      <c r="F69" s="7">
        <f t="shared" ref="F69:F75" si="7">SUM(B69:E69)</f>
        <v>81</v>
      </c>
      <c r="G69" s="8">
        <v>70</v>
      </c>
      <c r="H69" s="8">
        <v>4</v>
      </c>
      <c r="I69" s="98">
        <v>0</v>
      </c>
      <c r="J69" s="8">
        <v>7</v>
      </c>
    </row>
    <row r="70" spans="1:10" x14ac:dyDescent="0.25">
      <c r="A70" s="9" t="s">
        <v>63</v>
      </c>
      <c r="B70" s="6">
        <v>0</v>
      </c>
      <c r="C70" s="6">
        <v>0</v>
      </c>
      <c r="D70" s="97">
        <v>0</v>
      </c>
      <c r="E70" s="6">
        <v>0</v>
      </c>
      <c r="F70" s="7">
        <f t="shared" si="7"/>
        <v>0</v>
      </c>
      <c r="G70" s="8">
        <v>0</v>
      </c>
      <c r="H70" s="8">
        <v>0</v>
      </c>
      <c r="I70" s="98">
        <v>0</v>
      </c>
      <c r="J70" s="8">
        <v>0</v>
      </c>
    </row>
    <row r="71" spans="1:10" x14ac:dyDescent="0.25">
      <c r="A71" s="14" t="s">
        <v>26</v>
      </c>
      <c r="B71" s="6">
        <v>0</v>
      </c>
      <c r="C71" s="6">
        <v>0</v>
      </c>
      <c r="D71" s="97">
        <v>0</v>
      </c>
      <c r="E71" s="6">
        <v>0</v>
      </c>
      <c r="F71" s="7">
        <f t="shared" si="7"/>
        <v>0</v>
      </c>
      <c r="G71" s="16">
        <v>0</v>
      </c>
      <c r="H71" s="16">
        <v>0</v>
      </c>
      <c r="I71" s="98">
        <v>0</v>
      </c>
      <c r="J71" s="8">
        <v>0</v>
      </c>
    </row>
    <row r="72" spans="1:10" x14ac:dyDescent="0.25">
      <c r="A72" s="14" t="s">
        <v>27</v>
      </c>
      <c r="B72" s="6">
        <v>2</v>
      </c>
      <c r="C72" s="6">
        <v>0</v>
      </c>
      <c r="D72" s="97">
        <v>0</v>
      </c>
      <c r="E72" s="6">
        <v>0</v>
      </c>
      <c r="F72" s="7">
        <f t="shared" si="7"/>
        <v>2</v>
      </c>
      <c r="G72" s="16">
        <v>2</v>
      </c>
      <c r="H72" s="16">
        <v>0</v>
      </c>
      <c r="I72" s="98">
        <v>0</v>
      </c>
      <c r="J72" s="8">
        <v>0</v>
      </c>
    </row>
    <row r="73" spans="1:10" x14ac:dyDescent="0.25">
      <c r="A73" s="14" t="s">
        <v>28</v>
      </c>
      <c r="B73" s="6">
        <v>0</v>
      </c>
      <c r="C73" s="6">
        <v>0</v>
      </c>
      <c r="D73" s="97">
        <v>0</v>
      </c>
      <c r="E73" s="6">
        <v>0</v>
      </c>
      <c r="F73" s="7">
        <f t="shared" si="7"/>
        <v>0</v>
      </c>
      <c r="G73" s="16">
        <v>0</v>
      </c>
      <c r="H73" s="16">
        <v>0</v>
      </c>
      <c r="I73" s="98">
        <v>0</v>
      </c>
      <c r="J73" s="8">
        <v>0</v>
      </c>
    </row>
    <row r="74" spans="1:10" x14ac:dyDescent="0.25">
      <c r="A74" s="14" t="s">
        <v>29</v>
      </c>
      <c r="B74" s="6">
        <v>0</v>
      </c>
      <c r="C74" s="6">
        <v>0</v>
      </c>
      <c r="D74" s="97">
        <v>0</v>
      </c>
      <c r="E74" s="6">
        <v>0</v>
      </c>
      <c r="F74" s="7">
        <f t="shared" si="7"/>
        <v>0</v>
      </c>
      <c r="G74" s="16">
        <v>0</v>
      </c>
      <c r="H74" s="16">
        <v>0</v>
      </c>
      <c r="I74" s="98">
        <v>0</v>
      </c>
      <c r="J74" s="8">
        <v>0</v>
      </c>
    </row>
    <row r="75" spans="1:10" x14ac:dyDescent="0.25">
      <c r="A75" s="14" t="s">
        <v>30</v>
      </c>
      <c r="B75" s="6">
        <v>0</v>
      </c>
      <c r="C75" s="6">
        <v>0</v>
      </c>
      <c r="D75" s="97">
        <v>0</v>
      </c>
      <c r="E75" s="6">
        <v>0</v>
      </c>
      <c r="F75" s="7">
        <f t="shared" si="7"/>
        <v>0</v>
      </c>
      <c r="G75" s="16">
        <v>0</v>
      </c>
      <c r="H75" s="16">
        <v>0</v>
      </c>
      <c r="I75" s="98">
        <v>0</v>
      </c>
      <c r="J75" s="8">
        <v>0</v>
      </c>
    </row>
    <row r="76" spans="1:10" x14ac:dyDescent="0.25">
      <c r="A76" s="62" t="s">
        <v>31</v>
      </c>
      <c r="B76" s="63"/>
      <c r="C76" s="63"/>
      <c r="D76" s="63"/>
      <c r="E76" s="63"/>
      <c r="F76" s="63"/>
      <c r="G76" s="63"/>
      <c r="H76" s="63"/>
      <c r="I76" s="63"/>
      <c r="J76" s="63"/>
    </row>
    <row r="77" spans="1:10" x14ac:dyDescent="0.25">
      <c r="A77" s="14" t="s">
        <v>32</v>
      </c>
      <c r="B77" s="6">
        <v>0</v>
      </c>
      <c r="C77" s="6">
        <v>0</v>
      </c>
      <c r="D77" s="15">
        <v>0</v>
      </c>
      <c r="E77" s="6">
        <v>0</v>
      </c>
      <c r="F77" s="7">
        <f>SUM(B77:E77)</f>
        <v>0</v>
      </c>
      <c r="G77" s="16">
        <v>0</v>
      </c>
      <c r="H77" s="16">
        <v>0</v>
      </c>
      <c r="I77" s="99">
        <v>0</v>
      </c>
      <c r="J77" s="8">
        <v>0</v>
      </c>
    </row>
    <row r="78" spans="1:10" x14ac:dyDescent="0.25">
      <c r="A78" s="14" t="s">
        <v>33</v>
      </c>
      <c r="B78" s="6">
        <v>0</v>
      </c>
      <c r="C78" s="6">
        <v>0</v>
      </c>
      <c r="D78" s="15">
        <v>0</v>
      </c>
      <c r="E78" s="6">
        <v>0</v>
      </c>
      <c r="F78" s="7">
        <f t="shared" ref="F78:F83" si="8">SUM(B78:E78)</f>
        <v>0</v>
      </c>
      <c r="G78" s="16">
        <v>0</v>
      </c>
      <c r="H78" s="16">
        <v>0</v>
      </c>
      <c r="I78" s="99">
        <v>0</v>
      </c>
      <c r="J78" s="8">
        <v>0</v>
      </c>
    </row>
    <row r="79" spans="1:10" x14ac:dyDescent="0.25">
      <c r="A79" s="14" t="s">
        <v>34</v>
      </c>
      <c r="B79" s="6">
        <v>0</v>
      </c>
      <c r="C79" s="6">
        <v>0</v>
      </c>
      <c r="D79" s="15">
        <v>0</v>
      </c>
      <c r="E79" s="6">
        <v>0</v>
      </c>
      <c r="F79" s="7">
        <f t="shared" si="8"/>
        <v>0</v>
      </c>
      <c r="G79" s="16">
        <v>0</v>
      </c>
      <c r="H79" s="16">
        <v>0</v>
      </c>
      <c r="I79" s="99">
        <v>0</v>
      </c>
      <c r="J79" s="8">
        <v>0</v>
      </c>
    </row>
    <row r="80" spans="1:10" x14ac:dyDescent="0.25">
      <c r="A80" s="14" t="s">
        <v>35</v>
      </c>
      <c r="B80" s="6">
        <v>0</v>
      </c>
      <c r="C80" s="6">
        <v>0</v>
      </c>
      <c r="D80" s="15">
        <v>0</v>
      </c>
      <c r="E80" s="6">
        <v>0</v>
      </c>
      <c r="F80" s="7">
        <f t="shared" si="8"/>
        <v>0</v>
      </c>
      <c r="G80" s="16">
        <v>0</v>
      </c>
      <c r="H80" s="16">
        <v>0</v>
      </c>
      <c r="I80" s="99">
        <v>0</v>
      </c>
      <c r="J80" s="8">
        <v>0</v>
      </c>
    </row>
    <row r="81" spans="1:10" x14ac:dyDescent="0.25">
      <c r="A81" s="14" t="s">
        <v>36</v>
      </c>
      <c r="B81" s="6">
        <v>0</v>
      </c>
      <c r="C81" s="6">
        <v>0</v>
      </c>
      <c r="D81" s="15">
        <v>0</v>
      </c>
      <c r="E81" s="6">
        <v>0</v>
      </c>
      <c r="F81" s="7">
        <f t="shared" si="8"/>
        <v>0</v>
      </c>
      <c r="G81" s="16">
        <v>0</v>
      </c>
      <c r="H81" s="16">
        <v>0</v>
      </c>
      <c r="I81" s="99">
        <v>0</v>
      </c>
      <c r="J81" s="8">
        <v>0</v>
      </c>
    </row>
    <row r="82" spans="1:10" x14ac:dyDescent="0.25">
      <c r="A82" s="14" t="s">
        <v>37</v>
      </c>
      <c r="B82" s="6">
        <v>0</v>
      </c>
      <c r="C82" s="6">
        <v>0</v>
      </c>
      <c r="D82" s="15">
        <v>0</v>
      </c>
      <c r="E82" s="6">
        <v>0</v>
      </c>
      <c r="F82" s="7">
        <f t="shared" si="8"/>
        <v>0</v>
      </c>
      <c r="G82" s="16">
        <v>0</v>
      </c>
      <c r="H82" s="16">
        <v>0</v>
      </c>
      <c r="I82" s="99">
        <v>0</v>
      </c>
      <c r="J82" s="8">
        <v>0</v>
      </c>
    </row>
    <row r="83" spans="1:10" x14ac:dyDescent="0.25">
      <c r="A83" s="14" t="s">
        <v>38</v>
      </c>
      <c r="B83" s="6">
        <v>0</v>
      </c>
      <c r="C83" s="6">
        <v>0</v>
      </c>
      <c r="D83" s="15">
        <v>0</v>
      </c>
      <c r="E83" s="6">
        <v>0</v>
      </c>
      <c r="F83" s="7">
        <f t="shared" si="8"/>
        <v>0</v>
      </c>
      <c r="G83" s="16">
        <v>0</v>
      </c>
      <c r="H83" s="16">
        <v>0</v>
      </c>
      <c r="I83" s="99">
        <v>0</v>
      </c>
      <c r="J83" s="8">
        <v>0</v>
      </c>
    </row>
    <row r="84" spans="1:10" x14ac:dyDescent="0.25">
      <c r="A84" s="9"/>
      <c r="B84" s="291" t="s">
        <v>2</v>
      </c>
      <c r="C84" s="291"/>
      <c r="D84" s="291"/>
      <c r="E84" s="71" t="s">
        <v>3</v>
      </c>
      <c r="F84" s="69" t="s">
        <v>4</v>
      </c>
      <c r="G84" s="64" t="s">
        <v>106</v>
      </c>
      <c r="H84" s="64" t="s">
        <v>107</v>
      </c>
      <c r="I84" s="64" t="s">
        <v>108</v>
      </c>
      <c r="J84" s="64" t="s">
        <v>109</v>
      </c>
    </row>
    <row r="85" spans="1:10" x14ac:dyDescent="0.25">
      <c r="A85" s="12" t="s">
        <v>64</v>
      </c>
      <c r="B85" s="3" t="s">
        <v>11</v>
      </c>
      <c r="C85" s="3" t="s">
        <v>12</v>
      </c>
      <c r="D85" s="2" t="s">
        <v>60</v>
      </c>
      <c r="E85" s="71"/>
      <c r="F85" s="69"/>
      <c r="G85" s="64"/>
      <c r="H85" s="64"/>
      <c r="I85" s="64"/>
      <c r="J85" s="64"/>
    </row>
    <row r="86" spans="1:10" x14ac:dyDescent="0.25">
      <c r="A86" s="9" t="s">
        <v>40</v>
      </c>
      <c r="B86" s="6">
        <v>1</v>
      </c>
      <c r="C86" s="6">
        <v>0</v>
      </c>
      <c r="D86" s="97">
        <v>0</v>
      </c>
      <c r="E86" s="6">
        <v>1</v>
      </c>
      <c r="F86" s="7">
        <f>SUM(B86:E86)</f>
        <v>2</v>
      </c>
      <c r="G86" s="8">
        <v>1</v>
      </c>
      <c r="H86" s="8">
        <v>1</v>
      </c>
      <c r="I86" s="98">
        <v>0</v>
      </c>
      <c r="J86" s="8">
        <v>0</v>
      </c>
    </row>
    <row r="87" spans="1:10" ht="30" x14ac:dyDescent="0.25">
      <c r="A87" s="19" t="s">
        <v>41</v>
      </c>
      <c r="B87" s="6">
        <v>0</v>
      </c>
      <c r="C87" s="6">
        <v>0</v>
      </c>
      <c r="D87" s="97">
        <v>0</v>
      </c>
      <c r="E87" s="6">
        <v>0</v>
      </c>
      <c r="F87" s="7">
        <f>SUM(B87:E87)</f>
        <v>0</v>
      </c>
      <c r="G87" s="8">
        <v>0</v>
      </c>
      <c r="H87" s="8">
        <v>0</v>
      </c>
      <c r="I87" s="98">
        <v>0</v>
      </c>
      <c r="J87" s="8">
        <v>0</v>
      </c>
    </row>
    <row r="88" spans="1:10" x14ac:dyDescent="0.25">
      <c r="A88" s="9" t="s">
        <v>42</v>
      </c>
      <c r="B88" s="6">
        <v>0</v>
      </c>
      <c r="C88" s="6">
        <v>0</v>
      </c>
      <c r="D88" s="97">
        <v>0</v>
      </c>
      <c r="E88" s="6">
        <v>1</v>
      </c>
      <c r="F88" s="7">
        <f>SUM(B88:E88)</f>
        <v>1</v>
      </c>
      <c r="G88" s="8">
        <v>1</v>
      </c>
      <c r="H88" s="8">
        <v>0</v>
      </c>
      <c r="I88" s="98">
        <v>0</v>
      </c>
      <c r="J88" s="8">
        <v>0</v>
      </c>
    </row>
    <row r="89" spans="1:10" x14ac:dyDescent="0.25">
      <c r="A89" s="9" t="s">
        <v>43</v>
      </c>
      <c r="B89" s="6">
        <v>0</v>
      </c>
      <c r="C89" s="6">
        <v>0</v>
      </c>
      <c r="D89" s="97">
        <v>0</v>
      </c>
      <c r="E89" s="6">
        <v>0</v>
      </c>
      <c r="F89" s="7">
        <f t="shared" ref="F89:F100" si="9">SUM(B89:E89)</f>
        <v>0</v>
      </c>
      <c r="G89" s="8">
        <v>0</v>
      </c>
      <c r="H89" s="8">
        <v>0</v>
      </c>
      <c r="I89" s="98">
        <v>0</v>
      </c>
      <c r="J89" s="8">
        <v>0</v>
      </c>
    </row>
    <row r="90" spans="1:10" x14ac:dyDescent="0.25">
      <c r="A90" s="9" t="s">
        <v>44</v>
      </c>
      <c r="B90" s="6">
        <v>28</v>
      </c>
      <c r="C90" s="6">
        <v>0</v>
      </c>
      <c r="D90" s="97">
        <v>0</v>
      </c>
      <c r="E90" s="6">
        <v>3</v>
      </c>
      <c r="F90" s="7">
        <f t="shared" si="9"/>
        <v>31</v>
      </c>
      <c r="G90" s="8">
        <v>28</v>
      </c>
      <c r="H90" s="8">
        <v>1</v>
      </c>
      <c r="I90" s="98">
        <v>0</v>
      </c>
      <c r="J90" s="8">
        <v>2</v>
      </c>
    </row>
    <row r="91" spans="1:10" ht="30" x14ac:dyDescent="0.25">
      <c r="A91" s="9" t="s">
        <v>45</v>
      </c>
      <c r="B91" s="6">
        <v>0</v>
      </c>
      <c r="C91" s="6">
        <v>0</v>
      </c>
      <c r="D91" s="97">
        <v>0</v>
      </c>
      <c r="E91" s="6">
        <v>0</v>
      </c>
      <c r="F91" s="7">
        <f t="shared" si="9"/>
        <v>0</v>
      </c>
      <c r="G91" s="8">
        <v>0</v>
      </c>
      <c r="H91" s="8">
        <v>0</v>
      </c>
      <c r="I91" s="98">
        <v>0</v>
      </c>
      <c r="J91" s="8">
        <v>0</v>
      </c>
    </row>
    <row r="92" spans="1:10" x14ac:dyDescent="0.25">
      <c r="A92" s="9" t="s">
        <v>46</v>
      </c>
      <c r="B92" s="6">
        <v>7</v>
      </c>
      <c r="C92" s="6">
        <v>0</v>
      </c>
      <c r="D92" s="97">
        <v>0</v>
      </c>
      <c r="E92" s="6">
        <v>0</v>
      </c>
      <c r="F92" s="7">
        <f t="shared" si="9"/>
        <v>7</v>
      </c>
      <c r="G92" s="8">
        <v>6</v>
      </c>
      <c r="H92" s="8">
        <v>0</v>
      </c>
      <c r="I92" s="98">
        <v>0</v>
      </c>
      <c r="J92" s="8">
        <v>1</v>
      </c>
    </row>
    <row r="93" spans="1:10" x14ac:dyDescent="0.25">
      <c r="A93" s="9" t="s">
        <v>47</v>
      </c>
      <c r="B93" s="6">
        <v>0</v>
      </c>
      <c r="C93" s="6">
        <v>0</v>
      </c>
      <c r="D93" s="97">
        <v>0</v>
      </c>
      <c r="E93" s="6">
        <v>0</v>
      </c>
      <c r="F93" s="7">
        <f t="shared" si="9"/>
        <v>0</v>
      </c>
      <c r="G93" s="8">
        <v>0</v>
      </c>
      <c r="H93" s="8">
        <v>0</v>
      </c>
      <c r="I93" s="98">
        <v>0</v>
      </c>
      <c r="J93" s="8">
        <v>0</v>
      </c>
    </row>
    <row r="94" spans="1:10" ht="30" x14ac:dyDescent="0.25">
      <c r="A94" s="9" t="s">
        <v>48</v>
      </c>
      <c r="B94" s="6">
        <v>0</v>
      </c>
      <c r="C94" s="6">
        <v>0</v>
      </c>
      <c r="D94" s="97">
        <v>0</v>
      </c>
      <c r="E94" s="6">
        <v>0</v>
      </c>
      <c r="F94" s="7">
        <f t="shared" si="9"/>
        <v>0</v>
      </c>
      <c r="G94" s="8">
        <v>0</v>
      </c>
      <c r="H94" s="8">
        <v>0</v>
      </c>
      <c r="I94" s="98">
        <v>0</v>
      </c>
      <c r="J94" s="8">
        <v>0</v>
      </c>
    </row>
    <row r="95" spans="1:10" x14ac:dyDescent="0.25">
      <c r="A95" s="9" t="s">
        <v>49</v>
      </c>
      <c r="B95" s="6">
        <v>0</v>
      </c>
      <c r="C95" s="6">
        <v>0</v>
      </c>
      <c r="D95" s="97">
        <v>0</v>
      </c>
      <c r="E95" s="6">
        <v>0</v>
      </c>
      <c r="F95" s="7">
        <f t="shared" si="9"/>
        <v>0</v>
      </c>
      <c r="G95" s="8">
        <v>0</v>
      </c>
      <c r="H95" s="8">
        <v>0</v>
      </c>
      <c r="I95" s="98">
        <v>0</v>
      </c>
      <c r="J95" s="8">
        <v>0</v>
      </c>
    </row>
    <row r="96" spans="1:10" ht="30" x14ac:dyDescent="0.25">
      <c r="A96" s="9" t="s">
        <v>50</v>
      </c>
      <c r="B96" s="6">
        <v>0</v>
      </c>
      <c r="C96" s="6">
        <v>0</v>
      </c>
      <c r="D96" s="97">
        <v>0</v>
      </c>
      <c r="E96" s="6">
        <v>0</v>
      </c>
      <c r="F96" s="7">
        <f t="shared" si="9"/>
        <v>0</v>
      </c>
      <c r="G96" s="8">
        <v>0</v>
      </c>
      <c r="H96" s="8">
        <v>0</v>
      </c>
      <c r="I96" s="98">
        <v>0</v>
      </c>
      <c r="J96" s="8">
        <v>0</v>
      </c>
    </row>
    <row r="97" spans="1:10" x14ac:dyDescent="0.25">
      <c r="A97" s="9" t="s">
        <v>51</v>
      </c>
      <c r="B97" s="6">
        <v>78</v>
      </c>
      <c r="C97" s="6">
        <v>1</v>
      </c>
      <c r="D97" s="97">
        <v>0</v>
      </c>
      <c r="E97" s="6">
        <v>12</v>
      </c>
      <c r="F97" s="7">
        <f t="shared" si="9"/>
        <v>91</v>
      </c>
      <c r="G97" s="8">
        <v>77</v>
      </c>
      <c r="H97" s="8">
        <v>5</v>
      </c>
      <c r="I97" s="98">
        <v>0</v>
      </c>
      <c r="J97" s="8">
        <v>9</v>
      </c>
    </row>
    <row r="98" spans="1:10" x14ac:dyDescent="0.25">
      <c r="A98" s="9" t="s">
        <v>52</v>
      </c>
      <c r="B98" s="6">
        <v>3</v>
      </c>
      <c r="C98" s="6">
        <v>1</v>
      </c>
      <c r="D98" s="97">
        <v>0</v>
      </c>
      <c r="E98" s="6">
        <v>1</v>
      </c>
      <c r="F98" s="7">
        <f t="shared" si="9"/>
        <v>5</v>
      </c>
      <c r="G98" s="8">
        <v>3</v>
      </c>
      <c r="H98" s="8">
        <v>1</v>
      </c>
      <c r="I98" s="98">
        <v>0</v>
      </c>
      <c r="J98" s="8">
        <v>1</v>
      </c>
    </row>
    <row r="99" spans="1:10" x14ac:dyDescent="0.25">
      <c r="A99" s="9" t="s">
        <v>53</v>
      </c>
      <c r="B99" s="6">
        <v>1</v>
      </c>
      <c r="C99" s="6">
        <v>0</v>
      </c>
      <c r="D99" s="97">
        <v>0</v>
      </c>
      <c r="E99" s="6">
        <v>0</v>
      </c>
      <c r="F99" s="7">
        <f t="shared" si="9"/>
        <v>1</v>
      </c>
      <c r="G99" s="8">
        <v>0</v>
      </c>
      <c r="H99" s="8">
        <v>0</v>
      </c>
      <c r="I99" s="98">
        <v>0</v>
      </c>
      <c r="J99" s="8">
        <v>1</v>
      </c>
    </row>
    <row r="100" spans="1:10" x14ac:dyDescent="0.25">
      <c r="A100" s="9" t="s">
        <v>54</v>
      </c>
      <c r="B100" s="6">
        <v>4</v>
      </c>
      <c r="C100" s="6">
        <v>0</v>
      </c>
      <c r="D100" s="97">
        <v>0</v>
      </c>
      <c r="E100" s="6">
        <v>0</v>
      </c>
      <c r="F100" s="7">
        <f t="shared" si="9"/>
        <v>4</v>
      </c>
      <c r="G100" s="8">
        <v>4</v>
      </c>
      <c r="H100" s="8">
        <v>0</v>
      </c>
      <c r="I100" s="98">
        <v>0</v>
      </c>
      <c r="J100" s="8">
        <v>0</v>
      </c>
    </row>
    <row r="101" spans="1:10" x14ac:dyDescent="0.25">
      <c r="A101" s="9"/>
      <c r="B101" s="67" t="s">
        <v>2</v>
      </c>
      <c r="C101" s="67"/>
      <c r="D101" s="67"/>
      <c r="E101" s="71" t="s">
        <v>3</v>
      </c>
      <c r="F101" s="69" t="s">
        <v>4</v>
      </c>
      <c r="G101" s="64" t="s">
        <v>106</v>
      </c>
      <c r="H101" s="64" t="s">
        <v>107</v>
      </c>
      <c r="I101" s="64" t="s">
        <v>108</v>
      </c>
      <c r="J101" s="64" t="s">
        <v>109</v>
      </c>
    </row>
    <row r="102" spans="1:10" x14ac:dyDescent="0.25">
      <c r="A102" s="12" t="s">
        <v>55</v>
      </c>
      <c r="B102" s="3" t="s">
        <v>11</v>
      </c>
      <c r="C102" s="3" t="s">
        <v>12</v>
      </c>
      <c r="D102" s="2" t="s">
        <v>60</v>
      </c>
      <c r="E102" s="71"/>
      <c r="F102" s="69"/>
      <c r="G102" s="64"/>
      <c r="H102" s="64"/>
      <c r="I102" s="64"/>
      <c r="J102" s="64"/>
    </row>
    <row r="103" spans="1:10" x14ac:dyDescent="0.25">
      <c r="A103" s="9" t="s">
        <v>65</v>
      </c>
      <c r="B103" s="6">
        <v>15</v>
      </c>
      <c r="C103" s="6" t="s">
        <v>57</v>
      </c>
      <c r="D103" s="97">
        <v>0</v>
      </c>
      <c r="E103" s="6">
        <v>0</v>
      </c>
      <c r="F103" s="7">
        <f>SUM(B103:E103)</f>
        <v>15</v>
      </c>
      <c r="G103" s="8">
        <v>15</v>
      </c>
      <c r="H103" s="8">
        <v>0</v>
      </c>
      <c r="I103" s="98">
        <v>0</v>
      </c>
      <c r="J103" s="8">
        <v>0</v>
      </c>
    </row>
    <row r="104" spans="1:10" ht="15.75" x14ac:dyDescent="0.25">
      <c r="A104" s="72" t="s">
        <v>101</v>
      </c>
      <c r="B104" s="72"/>
      <c r="C104" s="72"/>
      <c r="D104" s="72"/>
      <c r="E104" s="72"/>
      <c r="F104" s="72"/>
      <c r="G104" s="72"/>
      <c r="H104" s="72"/>
      <c r="I104" s="72"/>
      <c r="J104" s="72"/>
    </row>
    <row r="105" spans="1:10" x14ac:dyDescent="0.25">
      <c r="A105" s="66"/>
      <c r="B105" s="67" t="s">
        <v>2</v>
      </c>
      <c r="C105" s="67"/>
      <c r="D105" s="67"/>
      <c r="E105" s="68" t="s">
        <v>3</v>
      </c>
      <c r="F105" s="69" t="s">
        <v>4</v>
      </c>
      <c r="G105" s="64" t="s">
        <v>106</v>
      </c>
      <c r="H105" s="64" t="s">
        <v>107</v>
      </c>
      <c r="I105" s="64" t="s">
        <v>108</v>
      </c>
      <c r="J105" s="64" t="s">
        <v>109</v>
      </c>
    </row>
    <row r="106" spans="1:10" x14ac:dyDescent="0.25">
      <c r="A106" s="66"/>
      <c r="B106" s="3" t="s">
        <v>11</v>
      </c>
      <c r="C106" s="3" t="s">
        <v>12</v>
      </c>
      <c r="D106" s="4"/>
      <c r="E106" s="68"/>
      <c r="F106" s="69"/>
      <c r="G106" s="64"/>
      <c r="H106" s="64"/>
      <c r="I106" s="64"/>
      <c r="J106" s="64"/>
    </row>
    <row r="107" spans="1:10" x14ac:dyDescent="0.25">
      <c r="A107" s="9" t="s">
        <v>66</v>
      </c>
      <c r="B107" s="97">
        <v>0</v>
      </c>
      <c r="C107" s="97">
        <v>0</v>
      </c>
      <c r="D107" s="17"/>
      <c r="E107" s="97">
        <v>0</v>
      </c>
      <c r="F107" s="7">
        <f t="shared" ref="F107:F108" si="10">SUM(B107:E107)</f>
        <v>0</v>
      </c>
      <c r="G107" s="98">
        <v>0</v>
      </c>
      <c r="H107" s="98">
        <v>0</v>
      </c>
      <c r="I107" s="98">
        <v>0</v>
      </c>
      <c r="J107" s="98">
        <v>0</v>
      </c>
    </row>
    <row r="108" spans="1:10" x14ac:dyDescent="0.25">
      <c r="A108" s="9" t="s">
        <v>207</v>
      </c>
      <c r="B108" s="97">
        <v>0</v>
      </c>
      <c r="C108" s="97">
        <v>0</v>
      </c>
      <c r="D108" s="13"/>
      <c r="E108" s="97">
        <v>0</v>
      </c>
      <c r="F108" s="7">
        <f t="shared" si="10"/>
        <v>0</v>
      </c>
      <c r="G108" s="98">
        <v>0</v>
      </c>
      <c r="H108" s="98">
        <v>0</v>
      </c>
      <c r="I108" s="98">
        <v>0</v>
      </c>
      <c r="J108" s="98">
        <v>0</v>
      </c>
    </row>
    <row r="109" spans="1:10" x14ac:dyDescent="0.25">
      <c r="A109" s="44" t="s">
        <v>205</v>
      </c>
      <c r="B109" s="292">
        <v>0</v>
      </c>
      <c r="C109" s="292">
        <v>0</v>
      </c>
      <c r="D109" s="52"/>
      <c r="E109" s="292">
        <v>0</v>
      </c>
      <c r="F109" s="46">
        <f>SUM(B109:E109)</f>
        <v>0</v>
      </c>
      <c r="G109" s="293">
        <v>0</v>
      </c>
      <c r="H109" s="293">
        <v>0</v>
      </c>
      <c r="I109" s="293">
        <v>0</v>
      </c>
      <c r="J109" s="293">
        <v>0</v>
      </c>
    </row>
    <row r="110" spans="1:10" x14ac:dyDescent="0.25">
      <c r="A110" s="9"/>
      <c r="B110" s="67" t="s">
        <v>2</v>
      </c>
      <c r="C110" s="67"/>
      <c r="D110" s="67"/>
      <c r="E110" s="71" t="s">
        <v>3</v>
      </c>
      <c r="F110" s="69" t="s">
        <v>4</v>
      </c>
      <c r="G110" s="64" t="s">
        <v>106</v>
      </c>
      <c r="H110" s="64" t="s">
        <v>107</v>
      </c>
      <c r="I110" s="64" t="s">
        <v>108</v>
      </c>
      <c r="J110" s="64" t="s">
        <v>109</v>
      </c>
    </row>
    <row r="111" spans="1:10" x14ac:dyDescent="0.25">
      <c r="A111" s="12" t="s">
        <v>62</v>
      </c>
      <c r="B111" s="3" t="s">
        <v>11</v>
      </c>
      <c r="C111" s="3" t="s">
        <v>12</v>
      </c>
      <c r="D111" s="4"/>
      <c r="E111" s="71"/>
      <c r="F111" s="69"/>
      <c r="G111" s="64"/>
      <c r="H111" s="64"/>
      <c r="I111" s="64"/>
      <c r="J111" s="64"/>
    </row>
    <row r="112" spans="1:10" x14ac:dyDescent="0.25">
      <c r="A112" s="9" t="s">
        <v>23</v>
      </c>
      <c r="B112" s="97">
        <v>0</v>
      </c>
      <c r="C112" s="97">
        <v>0</v>
      </c>
      <c r="D112" s="13"/>
      <c r="E112" s="97">
        <v>0</v>
      </c>
      <c r="F112" s="7">
        <f t="shared" ref="F112:F119" si="11">SUM(B112:E112)</f>
        <v>0</v>
      </c>
      <c r="G112" s="98">
        <v>0</v>
      </c>
      <c r="H112" s="98">
        <v>0</v>
      </c>
      <c r="I112" s="98">
        <v>0</v>
      </c>
      <c r="J112" s="98">
        <v>0</v>
      </c>
    </row>
    <row r="113" spans="1:10" x14ac:dyDescent="0.25">
      <c r="A113" s="9" t="s">
        <v>24</v>
      </c>
      <c r="B113" s="97">
        <v>0</v>
      </c>
      <c r="C113" s="97">
        <v>0</v>
      </c>
      <c r="D113" s="13"/>
      <c r="E113" s="97">
        <v>0</v>
      </c>
      <c r="F113" s="7">
        <f t="shared" si="11"/>
        <v>0</v>
      </c>
      <c r="G113" s="98">
        <v>0</v>
      </c>
      <c r="H113" s="98">
        <v>0</v>
      </c>
      <c r="I113" s="98">
        <v>0</v>
      </c>
      <c r="J113" s="98">
        <v>0</v>
      </c>
    </row>
    <row r="114" spans="1:10" x14ac:dyDescent="0.25">
      <c r="A114" s="9" t="s">
        <v>63</v>
      </c>
      <c r="B114" s="97">
        <v>0</v>
      </c>
      <c r="C114" s="97">
        <v>0</v>
      </c>
      <c r="D114" s="13"/>
      <c r="E114" s="97">
        <v>0</v>
      </c>
      <c r="F114" s="7">
        <f t="shared" si="11"/>
        <v>0</v>
      </c>
      <c r="G114" s="98">
        <v>0</v>
      </c>
      <c r="H114" s="98">
        <v>0</v>
      </c>
      <c r="I114" s="98">
        <v>0</v>
      </c>
      <c r="J114" s="98">
        <v>0</v>
      </c>
    </row>
    <row r="115" spans="1:10" x14ac:dyDescent="0.25">
      <c r="A115" s="14" t="s">
        <v>26</v>
      </c>
      <c r="B115" s="97">
        <v>0</v>
      </c>
      <c r="C115" s="97">
        <v>0</v>
      </c>
      <c r="D115" s="13"/>
      <c r="E115" s="97">
        <v>0</v>
      </c>
      <c r="F115" s="7">
        <f t="shared" si="11"/>
        <v>0</v>
      </c>
      <c r="G115" s="98">
        <v>0</v>
      </c>
      <c r="H115" s="98">
        <v>0</v>
      </c>
      <c r="I115" s="98">
        <v>0</v>
      </c>
      <c r="J115" s="98">
        <v>0</v>
      </c>
    </row>
    <row r="116" spans="1:10" x14ac:dyDescent="0.25">
      <c r="A116" s="14" t="s">
        <v>27</v>
      </c>
      <c r="B116" s="97">
        <v>0</v>
      </c>
      <c r="C116" s="97">
        <v>0</v>
      </c>
      <c r="D116" s="13"/>
      <c r="E116" s="97">
        <v>0</v>
      </c>
      <c r="F116" s="7">
        <f t="shared" si="11"/>
        <v>0</v>
      </c>
      <c r="G116" s="98">
        <v>0</v>
      </c>
      <c r="H116" s="98">
        <v>0</v>
      </c>
      <c r="I116" s="98">
        <v>0</v>
      </c>
      <c r="J116" s="98">
        <v>0</v>
      </c>
    </row>
    <row r="117" spans="1:10" x14ac:dyDescent="0.25">
      <c r="A117" s="14" t="s">
        <v>28</v>
      </c>
      <c r="B117" s="97">
        <v>0</v>
      </c>
      <c r="C117" s="97">
        <v>0</v>
      </c>
      <c r="D117" s="13"/>
      <c r="E117" s="97">
        <v>0</v>
      </c>
      <c r="F117" s="7">
        <f t="shared" si="11"/>
        <v>0</v>
      </c>
      <c r="G117" s="98">
        <v>0</v>
      </c>
      <c r="H117" s="98">
        <v>0</v>
      </c>
      <c r="I117" s="98">
        <v>0</v>
      </c>
      <c r="J117" s="98">
        <v>0</v>
      </c>
    </row>
    <row r="118" spans="1:10" x14ac:dyDescent="0.25">
      <c r="A118" s="14" t="s">
        <v>29</v>
      </c>
      <c r="B118" s="97">
        <v>0</v>
      </c>
      <c r="C118" s="97">
        <v>0</v>
      </c>
      <c r="D118" s="13"/>
      <c r="E118" s="97">
        <v>0</v>
      </c>
      <c r="F118" s="7">
        <f t="shared" si="11"/>
        <v>0</v>
      </c>
      <c r="G118" s="98">
        <v>0</v>
      </c>
      <c r="H118" s="98">
        <v>0</v>
      </c>
      <c r="I118" s="98">
        <v>0</v>
      </c>
      <c r="J118" s="98">
        <v>0</v>
      </c>
    </row>
    <row r="119" spans="1:10" x14ac:dyDescent="0.25">
      <c r="A119" s="14" t="s">
        <v>30</v>
      </c>
      <c r="B119" s="97">
        <v>0</v>
      </c>
      <c r="C119" s="97">
        <v>0</v>
      </c>
      <c r="D119" s="13"/>
      <c r="E119" s="97">
        <v>0</v>
      </c>
      <c r="F119" s="7">
        <f t="shared" si="11"/>
        <v>0</v>
      </c>
      <c r="G119" s="98">
        <v>0</v>
      </c>
      <c r="H119" s="98">
        <v>0</v>
      </c>
      <c r="I119" s="98">
        <v>0</v>
      </c>
      <c r="J119" s="98">
        <v>0</v>
      </c>
    </row>
    <row r="120" spans="1:10" x14ac:dyDescent="0.25">
      <c r="A120" s="62" t="s">
        <v>31</v>
      </c>
      <c r="B120" s="63"/>
      <c r="C120" s="63"/>
      <c r="D120" s="63"/>
      <c r="E120" s="63"/>
      <c r="F120" s="63"/>
      <c r="G120" s="63"/>
      <c r="H120" s="63"/>
      <c r="I120" s="63"/>
      <c r="J120" s="63"/>
    </row>
    <row r="121" spans="1:10" x14ac:dyDescent="0.25">
      <c r="A121" s="14" t="s">
        <v>32</v>
      </c>
      <c r="B121" s="97">
        <v>0</v>
      </c>
      <c r="C121" s="97">
        <v>0</v>
      </c>
      <c r="D121" s="13"/>
      <c r="E121" s="97">
        <v>0</v>
      </c>
      <c r="F121" s="7">
        <f>SUM(B121:E121)</f>
        <v>0</v>
      </c>
      <c r="G121" s="98">
        <v>0</v>
      </c>
      <c r="H121" s="98">
        <v>0</v>
      </c>
      <c r="I121" s="98">
        <v>0</v>
      </c>
      <c r="J121" s="98">
        <v>0</v>
      </c>
    </row>
    <row r="122" spans="1:10" x14ac:dyDescent="0.25">
      <c r="A122" s="14" t="s">
        <v>33</v>
      </c>
      <c r="B122" s="97">
        <v>0</v>
      </c>
      <c r="C122" s="97">
        <v>0</v>
      </c>
      <c r="D122" s="13"/>
      <c r="E122" s="97">
        <v>0</v>
      </c>
      <c r="F122" s="7">
        <f t="shared" ref="F122:F127" si="12">SUM(B122:E122)</f>
        <v>0</v>
      </c>
      <c r="G122" s="98">
        <v>0</v>
      </c>
      <c r="H122" s="98">
        <v>0</v>
      </c>
      <c r="I122" s="98">
        <v>0</v>
      </c>
      <c r="J122" s="98">
        <v>0</v>
      </c>
    </row>
    <row r="123" spans="1:10" x14ac:dyDescent="0.25">
      <c r="A123" s="14" t="s">
        <v>34</v>
      </c>
      <c r="B123" s="97">
        <v>0</v>
      </c>
      <c r="C123" s="97">
        <v>0</v>
      </c>
      <c r="D123" s="13"/>
      <c r="E123" s="97">
        <v>0</v>
      </c>
      <c r="F123" s="7">
        <f t="shared" si="12"/>
        <v>0</v>
      </c>
      <c r="G123" s="98">
        <v>0</v>
      </c>
      <c r="H123" s="98">
        <v>0</v>
      </c>
      <c r="I123" s="98">
        <v>0</v>
      </c>
      <c r="J123" s="98">
        <v>0</v>
      </c>
    </row>
    <row r="124" spans="1:10" x14ac:dyDescent="0.25">
      <c r="A124" s="14" t="s">
        <v>35</v>
      </c>
      <c r="B124" s="97">
        <v>0</v>
      </c>
      <c r="C124" s="97">
        <v>0</v>
      </c>
      <c r="D124" s="13"/>
      <c r="E124" s="97">
        <v>0</v>
      </c>
      <c r="F124" s="7">
        <f t="shared" si="12"/>
        <v>0</v>
      </c>
      <c r="G124" s="98">
        <v>0</v>
      </c>
      <c r="H124" s="98">
        <v>0</v>
      </c>
      <c r="I124" s="98">
        <v>0</v>
      </c>
      <c r="J124" s="98">
        <v>0</v>
      </c>
    </row>
    <row r="125" spans="1:10" x14ac:dyDescent="0.25">
      <c r="A125" s="14" t="s">
        <v>36</v>
      </c>
      <c r="B125" s="97">
        <v>0</v>
      </c>
      <c r="C125" s="97">
        <v>0</v>
      </c>
      <c r="D125" s="15"/>
      <c r="E125" s="97">
        <v>0</v>
      </c>
      <c r="F125" s="7">
        <f t="shared" si="12"/>
        <v>0</v>
      </c>
      <c r="G125" s="98">
        <v>0</v>
      </c>
      <c r="H125" s="98">
        <v>0</v>
      </c>
      <c r="I125" s="98">
        <v>0</v>
      </c>
      <c r="J125" s="98">
        <v>0</v>
      </c>
    </row>
    <row r="126" spans="1:10" x14ac:dyDescent="0.25">
      <c r="A126" s="14" t="s">
        <v>37</v>
      </c>
      <c r="B126" s="97">
        <v>0</v>
      </c>
      <c r="C126" s="97">
        <v>0</v>
      </c>
      <c r="D126" s="15"/>
      <c r="E126" s="97">
        <v>0</v>
      </c>
      <c r="F126" s="7">
        <f t="shared" si="12"/>
        <v>0</v>
      </c>
      <c r="G126" s="98">
        <v>0</v>
      </c>
      <c r="H126" s="98">
        <v>0</v>
      </c>
      <c r="I126" s="98">
        <v>0</v>
      </c>
      <c r="J126" s="98">
        <v>0</v>
      </c>
    </row>
    <row r="127" spans="1:10" x14ac:dyDescent="0.25">
      <c r="A127" s="14" t="s">
        <v>38</v>
      </c>
      <c r="B127" s="97">
        <v>0</v>
      </c>
      <c r="C127" s="97">
        <v>0</v>
      </c>
      <c r="D127" s="15"/>
      <c r="E127" s="97">
        <v>0</v>
      </c>
      <c r="F127" s="7">
        <f t="shared" si="12"/>
        <v>0</v>
      </c>
      <c r="G127" s="98">
        <v>0</v>
      </c>
      <c r="H127" s="98">
        <v>0</v>
      </c>
      <c r="I127" s="98">
        <v>0</v>
      </c>
      <c r="J127" s="98">
        <v>0</v>
      </c>
    </row>
    <row r="128" spans="1:10" x14ac:dyDescent="0.25">
      <c r="A128" s="9"/>
      <c r="B128" s="67" t="s">
        <v>2</v>
      </c>
      <c r="C128" s="67"/>
      <c r="D128" s="67"/>
      <c r="E128" s="71" t="s">
        <v>3</v>
      </c>
      <c r="F128" s="69" t="s">
        <v>4</v>
      </c>
      <c r="G128" s="64" t="s">
        <v>106</v>
      </c>
      <c r="H128" s="64" t="s">
        <v>107</v>
      </c>
      <c r="I128" s="64" t="s">
        <v>108</v>
      </c>
      <c r="J128" s="64" t="s">
        <v>109</v>
      </c>
    </row>
    <row r="129" spans="1:10" x14ac:dyDescent="0.25">
      <c r="A129" s="12" t="s">
        <v>64</v>
      </c>
      <c r="B129" s="3" t="s">
        <v>11</v>
      </c>
      <c r="C129" s="3" t="s">
        <v>12</v>
      </c>
      <c r="D129" s="4"/>
      <c r="E129" s="71"/>
      <c r="F129" s="69"/>
      <c r="G129" s="64"/>
      <c r="H129" s="64"/>
      <c r="I129" s="64"/>
      <c r="J129" s="64"/>
    </row>
    <row r="130" spans="1:10" x14ac:dyDescent="0.25">
      <c r="A130" s="9" t="s">
        <v>40</v>
      </c>
      <c r="B130" s="97">
        <v>0</v>
      </c>
      <c r="C130" s="97">
        <v>0</v>
      </c>
      <c r="D130" s="13"/>
      <c r="E130" s="97">
        <v>0</v>
      </c>
      <c r="F130" s="7">
        <f>SUM(B130:E130)</f>
        <v>0</v>
      </c>
      <c r="G130" s="98">
        <v>0</v>
      </c>
      <c r="H130" s="98">
        <v>0</v>
      </c>
      <c r="I130" s="98">
        <v>0</v>
      </c>
      <c r="J130" s="98">
        <v>0</v>
      </c>
    </row>
    <row r="131" spans="1:10" ht="30" x14ac:dyDescent="0.25">
      <c r="A131" s="19" t="s">
        <v>41</v>
      </c>
      <c r="B131" s="97">
        <v>0</v>
      </c>
      <c r="C131" s="97">
        <v>0</v>
      </c>
      <c r="D131" s="13"/>
      <c r="E131" s="97">
        <v>0</v>
      </c>
      <c r="F131" s="7">
        <f t="shared" ref="F131:F144" si="13">SUM(B131:E131)</f>
        <v>0</v>
      </c>
      <c r="G131" s="98">
        <v>0</v>
      </c>
      <c r="H131" s="98">
        <v>0</v>
      </c>
      <c r="I131" s="98">
        <v>0</v>
      </c>
      <c r="J131" s="98">
        <v>0</v>
      </c>
    </row>
    <row r="132" spans="1:10" x14ac:dyDescent="0.25">
      <c r="A132" s="9" t="s">
        <v>42</v>
      </c>
      <c r="B132" s="97">
        <v>0</v>
      </c>
      <c r="C132" s="97">
        <v>0</v>
      </c>
      <c r="D132" s="13"/>
      <c r="E132" s="97">
        <v>0</v>
      </c>
      <c r="F132" s="7">
        <f t="shared" si="13"/>
        <v>0</v>
      </c>
      <c r="G132" s="98">
        <v>0</v>
      </c>
      <c r="H132" s="98">
        <v>0</v>
      </c>
      <c r="I132" s="98">
        <v>0</v>
      </c>
      <c r="J132" s="98">
        <v>0</v>
      </c>
    </row>
    <row r="133" spans="1:10" x14ac:dyDescent="0.25">
      <c r="A133" s="9" t="s">
        <v>43</v>
      </c>
      <c r="B133" s="97">
        <v>0</v>
      </c>
      <c r="C133" s="97">
        <v>0</v>
      </c>
      <c r="D133" s="13"/>
      <c r="E133" s="97">
        <v>0</v>
      </c>
      <c r="F133" s="7">
        <f t="shared" si="13"/>
        <v>0</v>
      </c>
      <c r="G133" s="98">
        <v>0</v>
      </c>
      <c r="H133" s="98">
        <v>0</v>
      </c>
      <c r="I133" s="98">
        <v>0</v>
      </c>
      <c r="J133" s="98">
        <v>0</v>
      </c>
    </row>
    <row r="134" spans="1:10" x14ac:dyDescent="0.25">
      <c r="A134" s="9" t="s">
        <v>44</v>
      </c>
      <c r="B134" s="97">
        <v>0</v>
      </c>
      <c r="C134" s="97">
        <v>0</v>
      </c>
      <c r="D134" s="13"/>
      <c r="E134" s="97">
        <v>0</v>
      </c>
      <c r="F134" s="7">
        <f t="shared" si="13"/>
        <v>0</v>
      </c>
      <c r="G134" s="98">
        <v>0</v>
      </c>
      <c r="H134" s="98">
        <v>0</v>
      </c>
      <c r="I134" s="98">
        <v>0</v>
      </c>
      <c r="J134" s="98">
        <v>0</v>
      </c>
    </row>
    <row r="135" spans="1:10" ht="30" x14ac:dyDescent="0.25">
      <c r="A135" s="9" t="s">
        <v>45</v>
      </c>
      <c r="B135" s="97">
        <v>0</v>
      </c>
      <c r="C135" s="97">
        <v>0</v>
      </c>
      <c r="D135" s="13"/>
      <c r="E135" s="97">
        <v>0</v>
      </c>
      <c r="F135" s="7">
        <f t="shared" si="13"/>
        <v>0</v>
      </c>
      <c r="G135" s="98">
        <v>0</v>
      </c>
      <c r="H135" s="98">
        <v>0</v>
      </c>
      <c r="I135" s="98">
        <v>0</v>
      </c>
      <c r="J135" s="98">
        <v>0</v>
      </c>
    </row>
    <row r="136" spans="1:10" x14ac:dyDescent="0.25">
      <c r="A136" s="9" t="s">
        <v>46</v>
      </c>
      <c r="B136" s="97">
        <v>0</v>
      </c>
      <c r="C136" s="97">
        <v>0</v>
      </c>
      <c r="D136" s="13"/>
      <c r="E136" s="97">
        <v>0</v>
      </c>
      <c r="F136" s="7">
        <f t="shared" si="13"/>
        <v>0</v>
      </c>
      <c r="G136" s="98">
        <v>0</v>
      </c>
      <c r="H136" s="98">
        <v>0</v>
      </c>
      <c r="I136" s="98">
        <v>0</v>
      </c>
      <c r="J136" s="98">
        <v>0</v>
      </c>
    </row>
    <row r="137" spans="1:10" x14ac:dyDescent="0.25">
      <c r="A137" s="9" t="s">
        <v>47</v>
      </c>
      <c r="B137" s="97">
        <v>0</v>
      </c>
      <c r="C137" s="97">
        <v>0</v>
      </c>
      <c r="D137" s="13"/>
      <c r="E137" s="97">
        <v>0</v>
      </c>
      <c r="F137" s="7">
        <f t="shared" si="13"/>
        <v>0</v>
      </c>
      <c r="G137" s="98">
        <v>0</v>
      </c>
      <c r="H137" s="98">
        <v>0</v>
      </c>
      <c r="I137" s="98">
        <v>0</v>
      </c>
      <c r="J137" s="98">
        <v>0</v>
      </c>
    </row>
    <row r="138" spans="1:10" ht="30" x14ac:dyDescent="0.25">
      <c r="A138" s="9" t="s">
        <v>48</v>
      </c>
      <c r="B138" s="97">
        <v>0</v>
      </c>
      <c r="C138" s="97">
        <v>0</v>
      </c>
      <c r="D138" s="13"/>
      <c r="E138" s="97">
        <v>0</v>
      </c>
      <c r="F138" s="7">
        <f t="shared" si="13"/>
        <v>0</v>
      </c>
      <c r="G138" s="98">
        <v>0</v>
      </c>
      <c r="H138" s="98">
        <v>0</v>
      </c>
      <c r="I138" s="98">
        <v>0</v>
      </c>
      <c r="J138" s="98">
        <v>0</v>
      </c>
    </row>
    <row r="139" spans="1:10" x14ac:dyDescent="0.25">
      <c r="A139" s="9" t="s">
        <v>49</v>
      </c>
      <c r="B139" s="97">
        <v>0</v>
      </c>
      <c r="C139" s="97">
        <v>0</v>
      </c>
      <c r="D139" s="13"/>
      <c r="E139" s="97">
        <v>0</v>
      </c>
      <c r="F139" s="7">
        <f t="shared" si="13"/>
        <v>0</v>
      </c>
      <c r="G139" s="98">
        <v>0</v>
      </c>
      <c r="H139" s="98">
        <v>0</v>
      </c>
      <c r="I139" s="98">
        <v>0</v>
      </c>
      <c r="J139" s="98">
        <v>0</v>
      </c>
    </row>
    <row r="140" spans="1:10" ht="30" x14ac:dyDescent="0.25">
      <c r="A140" s="9" t="s">
        <v>50</v>
      </c>
      <c r="B140" s="97">
        <v>0</v>
      </c>
      <c r="C140" s="97">
        <v>0</v>
      </c>
      <c r="D140" s="13"/>
      <c r="E140" s="97">
        <v>0</v>
      </c>
      <c r="F140" s="7">
        <f t="shared" si="13"/>
        <v>0</v>
      </c>
      <c r="G140" s="98">
        <v>0</v>
      </c>
      <c r="H140" s="98">
        <v>0</v>
      </c>
      <c r="I140" s="98">
        <v>0</v>
      </c>
      <c r="J140" s="98">
        <v>0</v>
      </c>
    </row>
    <row r="141" spans="1:10" x14ac:dyDescent="0.25">
      <c r="A141" s="9" t="s">
        <v>51</v>
      </c>
      <c r="B141" s="97">
        <v>0</v>
      </c>
      <c r="C141" s="97">
        <v>0</v>
      </c>
      <c r="D141" s="17"/>
      <c r="E141" s="97">
        <v>0</v>
      </c>
      <c r="F141" s="7">
        <f t="shared" si="13"/>
        <v>0</v>
      </c>
      <c r="G141" s="98">
        <v>0</v>
      </c>
      <c r="H141" s="98">
        <v>0</v>
      </c>
      <c r="I141" s="98">
        <v>0</v>
      </c>
      <c r="J141" s="98">
        <v>0</v>
      </c>
    </row>
    <row r="142" spans="1:10" x14ac:dyDescent="0.25">
      <c r="A142" s="9" t="s">
        <v>52</v>
      </c>
      <c r="B142" s="97">
        <v>0</v>
      </c>
      <c r="C142" s="97">
        <v>0</v>
      </c>
      <c r="D142" s="17"/>
      <c r="E142" s="97">
        <v>0</v>
      </c>
      <c r="F142" s="7">
        <f t="shared" si="13"/>
        <v>0</v>
      </c>
      <c r="G142" s="98">
        <v>0</v>
      </c>
      <c r="H142" s="98">
        <v>0</v>
      </c>
      <c r="I142" s="98">
        <v>0</v>
      </c>
      <c r="J142" s="98">
        <v>0</v>
      </c>
    </row>
    <row r="143" spans="1:10" x14ac:dyDescent="0.25">
      <c r="A143" s="9" t="s">
        <v>53</v>
      </c>
      <c r="B143" s="97">
        <v>0</v>
      </c>
      <c r="C143" s="97">
        <v>0</v>
      </c>
      <c r="D143" s="13"/>
      <c r="E143" s="97">
        <v>0</v>
      </c>
      <c r="F143" s="7">
        <f t="shared" si="13"/>
        <v>0</v>
      </c>
      <c r="G143" s="98">
        <v>0</v>
      </c>
      <c r="H143" s="98">
        <v>0</v>
      </c>
      <c r="I143" s="98">
        <v>0</v>
      </c>
      <c r="J143" s="98">
        <v>0</v>
      </c>
    </row>
    <row r="144" spans="1:10" x14ac:dyDescent="0.25">
      <c r="A144" s="9" t="s">
        <v>54</v>
      </c>
      <c r="B144" s="97">
        <v>0</v>
      </c>
      <c r="C144" s="97">
        <v>0</v>
      </c>
      <c r="D144" s="13"/>
      <c r="E144" s="97">
        <v>0</v>
      </c>
      <c r="F144" s="7">
        <f t="shared" si="13"/>
        <v>0</v>
      </c>
      <c r="G144" s="98">
        <v>0</v>
      </c>
      <c r="H144" s="98">
        <v>0</v>
      </c>
      <c r="I144" s="98">
        <v>0</v>
      </c>
      <c r="J144" s="98">
        <v>0</v>
      </c>
    </row>
    <row r="145" spans="1:10" x14ac:dyDescent="0.25">
      <c r="A145" s="9"/>
      <c r="B145" s="67" t="s">
        <v>2</v>
      </c>
      <c r="C145" s="67"/>
      <c r="D145" s="67"/>
      <c r="E145" s="71" t="s">
        <v>3</v>
      </c>
      <c r="F145" s="69" t="s">
        <v>4</v>
      </c>
      <c r="G145" s="64" t="s">
        <v>106</v>
      </c>
      <c r="H145" s="64" t="s">
        <v>107</v>
      </c>
      <c r="I145" s="64" t="s">
        <v>108</v>
      </c>
      <c r="J145" s="64" t="s">
        <v>109</v>
      </c>
    </row>
    <row r="146" spans="1:10" x14ac:dyDescent="0.25">
      <c r="A146" s="12" t="s">
        <v>55</v>
      </c>
      <c r="B146" s="3" t="s">
        <v>11</v>
      </c>
      <c r="C146" s="3" t="s">
        <v>12</v>
      </c>
      <c r="D146" s="4"/>
      <c r="E146" s="71"/>
      <c r="F146" s="69"/>
      <c r="G146" s="64"/>
      <c r="H146" s="64"/>
      <c r="I146" s="64"/>
      <c r="J146" s="64"/>
    </row>
    <row r="147" spans="1:10" x14ac:dyDescent="0.25">
      <c r="A147" s="9" t="s">
        <v>65</v>
      </c>
      <c r="B147" s="97">
        <v>0</v>
      </c>
      <c r="C147" s="97">
        <v>0</v>
      </c>
      <c r="D147" s="13"/>
      <c r="E147" s="97">
        <v>0</v>
      </c>
      <c r="F147" s="7">
        <f t="shared" ref="F147" si="14">SUM(B147:E147)</f>
        <v>0</v>
      </c>
      <c r="G147" s="98">
        <v>0</v>
      </c>
      <c r="H147" s="98">
        <v>0</v>
      </c>
      <c r="I147" s="98">
        <v>0</v>
      </c>
      <c r="J147" s="98">
        <v>0</v>
      </c>
    </row>
    <row r="148" spans="1:10" ht="15.75" x14ac:dyDescent="0.25">
      <c r="A148" s="72" t="s">
        <v>68</v>
      </c>
      <c r="B148" s="72"/>
      <c r="C148" s="72"/>
      <c r="D148" s="72"/>
      <c r="E148" s="72"/>
      <c r="F148" s="72"/>
      <c r="G148" s="72"/>
      <c r="H148" s="72"/>
      <c r="I148" s="72"/>
      <c r="J148" s="72"/>
    </row>
    <row r="149" spans="1:10" x14ac:dyDescent="0.25">
      <c r="A149" s="66"/>
      <c r="B149" s="67" t="s">
        <v>2</v>
      </c>
      <c r="C149" s="67"/>
      <c r="D149" s="67"/>
      <c r="E149" s="68" t="s">
        <v>3</v>
      </c>
      <c r="F149" s="69" t="s">
        <v>4</v>
      </c>
      <c r="G149" s="64" t="s">
        <v>106</v>
      </c>
      <c r="H149" s="64" t="s">
        <v>107</v>
      </c>
      <c r="I149" s="64" t="s">
        <v>108</v>
      </c>
      <c r="J149" s="64" t="s">
        <v>109</v>
      </c>
    </row>
    <row r="150" spans="1:10" x14ac:dyDescent="0.25">
      <c r="A150" s="66"/>
      <c r="B150" s="3" t="s">
        <v>11</v>
      </c>
      <c r="C150" s="3" t="s">
        <v>12</v>
      </c>
      <c r="D150" s="4"/>
      <c r="E150" s="68"/>
      <c r="F150" s="69"/>
      <c r="G150" s="64"/>
      <c r="H150" s="64"/>
      <c r="I150" s="64"/>
      <c r="J150" s="64"/>
    </row>
    <row r="151" spans="1:10" x14ac:dyDescent="0.25">
      <c r="A151" s="9" t="s">
        <v>13</v>
      </c>
      <c r="B151" s="97">
        <v>0</v>
      </c>
      <c r="C151" s="97">
        <v>0</v>
      </c>
      <c r="D151" s="13"/>
      <c r="E151" s="97">
        <v>0</v>
      </c>
      <c r="F151" s="7">
        <f t="shared" ref="F151:F153" si="15">SUM(B151:E151)</f>
        <v>0</v>
      </c>
      <c r="G151" s="98">
        <v>0</v>
      </c>
      <c r="H151" s="98">
        <v>0</v>
      </c>
      <c r="I151" s="98">
        <v>0</v>
      </c>
      <c r="J151" s="98">
        <v>0</v>
      </c>
    </row>
    <row r="152" spans="1:10" x14ac:dyDescent="0.25">
      <c r="A152" s="9" t="s">
        <v>61</v>
      </c>
      <c r="B152" s="97">
        <v>0</v>
      </c>
      <c r="C152" s="97">
        <v>0</v>
      </c>
      <c r="D152" s="17"/>
      <c r="E152" s="97">
        <v>0</v>
      </c>
      <c r="F152" s="7">
        <f t="shared" si="15"/>
        <v>0</v>
      </c>
      <c r="G152" s="98">
        <v>0</v>
      </c>
      <c r="H152" s="98">
        <v>0</v>
      </c>
      <c r="I152" s="98">
        <v>0</v>
      </c>
      <c r="J152" s="98">
        <v>0</v>
      </c>
    </row>
    <row r="153" spans="1:10" x14ac:dyDescent="0.25">
      <c r="A153" s="9" t="s">
        <v>69</v>
      </c>
      <c r="B153" s="97">
        <v>0</v>
      </c>
      <c r="C153" s="97">
        <v>0</v>
      </c>
      <c r="D153" s="13"/>
      <c r="E153" s="97">
        <v>0</v>
      </c>
      <c r="F153" s="7">
        <f t="shared" si="15"/>
        <v>0</v>
      </c>
      <c r="G153" s="98">
        <v>0</v>
      </c>
      <c r="H153" s="98">
        <v>0</v>
      </c>
      <c r="I153" s="98">
        <v>0</v>
      </c>
      <c r="J153" s="98">
        <v>0</v>
      </c>
    </row>
    <row r="154" spans="1:10" x14ac:dyDescent="0.25">
      <c r="A154" s="9"/>
      <c r="B154" s="67" t="s">
        <v>2</v>
      </c>
      <c r="C154" s="67"/>
      <c r="D154" s="67"/>
      <c r="E154" s="71" t="s">
        <v>3</v>
      </c>
      <c r="F154" s="69" t="s">
        <v>4</v>
      </c>
      <c r="G154" s="64" t="s">
        <v>106</v>
      </c>
      <c r="H154" s="64" t="s">
        <v>107</v>
      </c>
      <c r="I154" s="64" t="s">
        <v>108</v>
      </c>
      <c r="J154" s="64" t="s">
        <v>109</v>
      </c>
    </row>
    <row r="155" spans="1:10" x14ac:dyDescent="0.25">
      <c r="A155" s="12" t="s">
        <v>70</v>
      </c>
      <c r="B155" s="3" t="s">
        <v>11</v>
      </c>
      <c r="C155" s="3" t="s">
        <v>12</v>
      </c>
      <c r="D155" s="4"/>
      <c r="E155" s="71"/>
      <c r="F155" s="69"/>
      <c r="G155" s="64"/>
      <c r="H155" s="64"/>
      <c r="I155" s="64"/>
      <c r="J155" s="64"/>
    </row>
    <row r="156" spans="1:10" x14ac:dyDescent="0.25">
      <c r="A156" s="9" t="s">
        <v>23</v>
      </c>
      <c r="B156" s="97">
        <v>0</v>
      </c>
      <c r="C156" s="97">
        <v>0</v>
      </c>
      <c r="D156" s="13"/>
      <c r="E156" s="97">
        <v>0</v>
      </c>
      <c r="F156" s="7">
        <f t="shared" ref="F156:F163" si="16">SUM(B156:E156)</f>
        <v>0</v>
      </c>
      <c r="G156" s="98">
        <v>0</v>
      </c>
      <c r="H156" s="98">
        <v>0</v>
      </c>
      <c r="I156" s="98">
        <v>0</v>
      </c>
      <c r="J156" s="98">
        <v>0</v>
      </c>
    </row>
    <row r="157" spans="1:10" x14ac:dyDescent="0.25">
      <c r="A157" s="9" t="s">
        <v>24</v>
      </c>
      <c r="B157" s="97">
        <v>0</v>
      </c>
      <c r="C157" s="97">
        <v>0</v>
      </c>
      <c r="D157" s="13"/>
      <c r="E157" s="97">
        <v>0</v>
      </c>
      <c r="F157" s="7">
        <f t="shared" si="16"/>
        <v>0</v>
      </c>
      <c r="G157" s="98">
        <v>0</v>
      </c>
      <c r="H157" s="98">
        <v>0</v>
      </c>
      <c r="I157" s="98">
        <v>0</v>
      </c>
      <c r="J157" s="98">
        <v>0</v>
      </c>
    </row>
    <row r="158" spans="1:10" x14ac:dyDescent="0.25">
      <c r="A158" s="9" t="s">
        <v>63</v>
      </c>
      <c r="B158" s="97">
        <v>0</v>
      </c>
      <c r="C158" s="97">
        <v>0</v>
      </c>
      <c r="D158" s="13"/>
      <c r="E158" s="97">
        <v>0</v>
      </c>
      <c r="F158" s="7">
        <f t="shared" si="16"/>
        <v>0</v>
      </c>
      <c r="G158" s="98">
        <v>0</v>
      </c>
      <c r="H158" s="98">
        <v>0</v>
      </c>
      <c r="I158" s="98">
        <v>0</v>
      </c>
      <c r="J158" s="98">
        <v>0</v>
      </c>
    </row>
    <row r="159" spans="1:10" x14ac:dyDescent="0.25">
      <c r="A159" s="14" t="s">
        <v>26</v>
      </c>
      <c r="B159" s="97">
        <v>0</v>
      </c>
      <c r="C159" s="97">
        <v>0</v>
      </c>
      <c r="D159" s="13"/>
      <c r="E159" s="97">
        <v>0</v>
      </c>
      <c r="F159" s="7">
        <f t="shared" si="16"/>
        <v>0</v>
      </c>
      <c r="G159" s="98">
        <v>0</v>
      </c>
      <c r="H159" s="98">
        <v>0</v>
      </c>
      <c r="I159" s="98">
        <v>0</v>
      </c>
      <c r="J159" s="98">
        <v>0</v>
      </c>
    </row>
    <row r="160" spans="1:10" x14ac:dyDescent="0.25">
      <c r="A160" s="14" t="s">
        <v>27</v>
      </c>
      <c r="B160" s="97">
        <v>0</v>
      </c>
      <c r="C160" s="97">
        <v>0</v>
      </c>
      <c r="D160" s="13"/>
      <c r="E160" s="97">
        <v>0</v>
      </c>
      <c r="F160" s="7">
        <f t="shared" si="16"/>
        <v>0</v>
      </c>
      <c r="G160" s="98">
        <v>0</v>
      </c>
      <c r="H160" s="98">
        <v>0</v>
      </c>
      <c r="I160" s="98">
        <v>0</v>
      </c>
      <c r="J160" s="98">
        <v>0</v>
      </c>
    </row>
    <row r="161" spans="1:10" x14ac:dyDescent="0.25">
      <c r="A161" s="14" t="s">
        <v>28</v>
      </c>
      <c r="B161" s="97">
        <v>0</v>
      </c>
      <c r="C161" s="97">
        <v>0</v>
      </c>
      <c r="D161" s="13"/>
      <c r="E161" s="97">
        <v>0</v>
      </c>
      <c r="F161" s="7">
        <f t="shared" si="16"/>
        <v>0</v>
      </c>
      <c r="G161" s="98">
        <v>0</v>
      </c>
      <c r="H161" s="98">
        <v>0</v>
      </c>
      <c r="I161" s="98">
        <v>0</v>
      </c>
      <c r="J161" s="98">
        <v>0</v>
      </c>
    </row>
    <row r="162" spans="1:10" x14ac:dyDescent="0.25">
      <c r="A162" s="14" t="s">
        <v>29</v>
      </c>
      <c r="B162" s="97">
        <v>0</v>
      </c>
      <c r="C162" s="97">
        <v>0</v>
      </c>
      <c r="D162" s="13"/>
      <c r="E162" s="97">
        <v>0</v>
      </c>
      <c r="F162" s="7">
        <f t="shared" si="16"/>
        <v>0</v>
      </c>
      <c r="G162" s="98">
        <v>0</v>
      </c>
      <c r="H162" s="98">
        <v>0</v>
      </c>
      <c r="I162" s="98">
        <v>0</v>
      </c>
      <c r="J162" s="98">
        <v>0</v>
      </c>
    </row>
    <row r="163" spans="1:10" x14ac:dyDescent="0.25">
      <c r="A163" s="14" t="s">
        <v>30</v>
      </c>
      <c r="B163" s="97">
        <v>0</v>
      </c>
      <c r="C163" s="97">
        <v>0</v>
      </c>
      <c r="D163" s="13"/>
      <c r="E163" s="97">
        <v>0</v>
      </c>
      <c r="F163" s="7">
        <f t="shared" si="16"/>
        <v>0</v>
      </c>
      <c r="G163" s="98">
        <v>0</v>
      </c>
      <c r="H163" s="98">
        <v>0</v>
      </c>
      <c r="I163" s="98">
        <v>0</v>
      </c>
      <c r="J163" s="98">
        <v>0</v>
      </c>
    </row>
    <row r="164" spans="1:10" x14ac:dyDescent="0.25">
      <c r="A164" s="62" t="s">
        <v>31</v>
      </c>
      <c r="B164" s="63"/>
      <c r="C164" s="63"/>
      <c r="D164" s="63"/>
      <c r="E164" s="63"/>
      <c r="F164" s="63"/>
      <c r="G164" s="63"/>
      <c r="H164" s="63"/>
      <c r="I164" s="63"/>
      <c r="J164" s="63"/>
    </row>
    <row r="165" spans="1:10" x14ac:dyDescent="0.25">
      <c r="A165" s="14" t="s">
        <v>32</v>
      </c>
      <c r="B165" s="97">
        <v>0</v>
      </c>
      <c r="C165" s="97">
        <v>0</v>
      </c>
      <c r="D165" s="13"/>
      <c r="E165" s="97">
        <v>0</v>
      </c>
      <c r="F165" s="7">
        <f>SUM(B165:E165)</f>
        <v>0</v>
      </c>
      <c r="G165" s="98">
        <v>0</v>
      </c>
      <c r="H165" s="98">
        <v>0</v>
      </c>
      <c r="I165" s="98">
        <v>0</v>
      </c>
      <c r="J165" s="98">
        <v>0</v>
      </c>
    </row>
    <row r="166" spans="1:10" x14ac:dyDescent="0.25">
      <c r="A166" s="14" t="s">
        <v>33</v>
      </c>
      <c r="B166" s="97">
        <v>0</v>
      </c>
      <c r="C166" s="97">
        <v>0</v>
      </c>
      <c r="D166" s="13"/>
      <c r="E166" s="97">
        <v>0</v>
      </c>
      <c r="F166" s="7">
        <f t="shared" ref="F166:F171" si="17">SUM(B166:E166)</f>
        <v>0</v>
      </c>
      <c r="G166" s="98">
        <v>0</v>
      </c>
      <c r="H166" s="98">
        <v>0</v>
      </c>
      <c r="I166" s="98">
        <v>0</v>
      </c>
      <c r="J166" s="98">
        <v>0</v>
      </c>
    </row>
    <row r="167" spans="1:10" x14ac:dyDescent="0.25">
      <c r="A167" s="14" t="s">
        <v>34</v>
      </c>
      <c r="B167" s="97">
        <v>0</v>
      </c>
      <c r="C167" s="97">
        <v>0</v>
      </c>
      <c r="D167" s="13"/>
      <c r="E167" s="97">
        <v>0</v>
      </c>
      <c r="F167" s="7">
        <f t="shared" si="17"/>
        <v>0</v>
      </c>
      <c r="G167" s="98">
        <v>0</v>
      </c>
      <c r="H167" s="98">
        <v>0</v>
      </c>
      <c r="I167" s="98">
        <v>0</v>
      </c>
      <c r="J167" s="98">
        <v>0</v>
      </c>
    </row>
    <row r="168" spans="1:10" x14ac:dyDescent="0.25">
      <c r="A168" s="14" t="s">
        <v>35</v>
      </c>
      <c r="B168" s="97">
        <v>0</v>
      </c>
      <c r="C168" s="97">
        <v>0</v>
      </c>
      <c r="D168" s="13"/>
      <c r="E168" s="97">
        <v>0</v>
      </c>
      <c r="F168" s="7">
        <f t="shared" si="17"/>
        <v>0</v>
      </c>
      <c r="G168" s="98">
        <v>0</v>
      </c>
      <c r="H168" s="98">
        <v>0</v>
      </c>
      <c r="I168" s="98">
        <v>0</v>
      </c>
      <c r="J168" s="98">
        <v>0</v>
      </c>
    </row>
    <row r="169" spans="1:10" x14ac:dyDescent="0.25">
      <c r="A169" s="14" t="s">
        <v>36</v>
      </c>
      <c r="B169" s="97">
        <v>0</v>
      </c>
      <c r="C169" s="97">
        <v>0</v>
      </c>
      <c r="D169" s="13"/>
      <c r="E169" s="97">
        <v>0</v>
      </c>
      <c r="F169" s="7">
        <f t="shared" si="17"/>
        <v>0</v>
      </c>
      <c r="G169" s="98">
        <v>0</v>
      </c>
      <c r="H169" s="98">
        <v>0</v>
      </c>
      <c r="I169" s="98">
        <v>0</v>
      </c>
      <c r="J169" s="98">
        <v>0</v>
      </c>
    </row>
    <row r="170" spans="1:10" x14ac:dyDescent="0.25">
      <c r="A170" s="14" t="s">
        <v>37</v>
      </c>
      <c r="B170" s="97">
        <v>0</v>
      </c>
      <c r="C170" s="97">
        <v>0</v>
      </c>
      <c r="D170" s="13"/>
      <c r="E170" s="97">
        <v>0</v>
      </c>
      <c r="F170" s="7">
        <f t="shared" si="17"/>
        <v>0</v>
      </c>
      <c r="G170" s="98">
        <v>0</v>
      </c>
      <c r="H170" s="98">
        <v>0</v>
      </c>
      <c r="I170" s="98">
        <v>0</v>
      </c>
      <c r="J170" s="98">
        <v>0</v>
      </c>
    </row>
    <row r="171" spans="1:10" x14ac:dyDescent="0.25">
      <c r="A171" s="14" t="s">
        <v>38</v>
      </c>
      <c r="B171" s="97">
        <v>0</v>
      </c>
      <c r="C171" s="97">
        <v>0</v>
      </c>
      <c r="D171" s="15"/>
      <c r="E171" s="97">
        <v>0</v>
      </c>
      <c r="F171" s="7">
        <f t="shared" si="17"/>
        <v>0</v>
      </c>
      <c r="G171" s="98">
        <v>0</v>
      </c>
      <c r="H171" s="99">
        <v>0</v>
      </c>
      <c r="I171" s="98">
        <v>0</v>
      </c>
      <c r="J171" s="98">
        <v>0</v>
      </c>
    </row>
    <row r="172" spans="1:10" x14ac:dyDescent="0.25">
      <c r="A172" s="9"/>
      <c r="B172" s="67" t="s">
        <v>2</v>
      </c>
      <c r="C172" s="67"/>
      <c r="D172" s="67"/>
      <c r="E172" s="71" t="s">
        <v>3</v>
      </c>
      <c r="F172" s="69" t="s">
        <v>4</v>
      </c>
      <c r="G172" s="64" t="s">
        <v>106</v>
      </c>
      <c r="H172" s="64" t="s">
        <v>107</v>
      </c>
      <c r="I172" s="64" t="s">
        <v>108</v>
      </c>
      <c r="J172" s="64" t="s">
        <v>109</v>
      </c>
    </row>
    <row r="173" spans="1:10" x14ac:dyDescent="0.25">
      <c r="A173" s="12" t="s">
        <v>71</v>
      </c>
      <c r="B173" s="3" t="s">
        <v>11</v>
      </c>
      <c r="C173" s="3" t="s">
        <v>12</v>
      </c>
      <c r="D173" s="4"/>
      <c r="E173" s="71"/>
      <c r="F173" s="69"/>
      <c r="G173" s="64"/>
      <c r="H173" s="64"/>
      <c r="I173" s="64"/>
      <c r="J173" s="64"/>
    </row>
    <row r="174" spans="1:10" x14ac:dyDescent="0.25">
      <c r="A174" s="9" t="s">
        <v>40</v>
      </c>
      <c r="B174" s="97">
        <v>0</v>
      </c>
      <c r="C174" s="97">
        <v>0</v>
      </c>
      <c r="D174" s="4"/>
      <c r="E174" s="97">
        <v>0</v>
      </c>
      <c r="F174" s="7">
        <f>SUM(B174:E174)</f>
        <v>0</v>
      </c>
      <c r="G174" s="98">
        <v>0</v>
      </c>
      <c r="H174" s="98">
        <v>0</v>
      </c>
      <c r="I174" s="98">
        <v>0</v>
      </c>
      <c r="J174" s="98">
        <v>0</v>
      </c>
    </row>
    <row r="175" spans="1:10" ht="30" x14ac:dyDescent="0.25">
      <c r="A175" s="19" t="s">
        <v>41</v>
      </c>
      <c r="B175" s="97">
        <v>0</v>
      </c>
      <c r="C175" s="97">
        <v>0</v>
      </c>
      <c r="D175" s="4"/>
      <c r="E175" s="97">
        <v>0</v>
      </c>
      <c r="F175" s="7">
        <f t="shared" ref="F175:F188" si="18">SUM(B175:E175)</f>
        <v>0</v>
      </c>
      <c r="G175" s="98">
        <v>0</v>
      </c>
      <c r="H175" s="98">
        <v>0</v>
      </c>
      <c r="I175" s="98">
        <v>0</v>
      </c>
      <c r="J175" s="98">
        <v>0</v>
      </c>
    </row>
    <row r="176" spans="1:10" x14ac:dyDescent="0.25">
      <c r="A176" s="9" t="s">
        <v>42</v>
      </c>
      <c r="B176" s="97">
        <v>0</v>
      </c>
      <c r="C176" s="97">
        <v>0</v>
      </c>
      <c r="D176" s="4"/>
      <c r="E176" s="97">
        <v>0</v>
      </c>
      <c r="F176" s="7">
        <f t="shared" si="18"/>
        <v>0</v>
      </c>
      <c r="G176" s="98">
        <v>0</v>
      </c>
      <c r="H176" s="98">
        <v>0</v>
      </c>
      <c r="I176" s="98">
        <v>0</v>
      </c>
      <c r="J176" s="98">
        <v>0</v>
      </c>
    </row>
    <row r="177" spans="1:10" x14ac:dyDescent="0.25">
      <c r="A177" s="9" t="s">
        <v>43</v>
      </c>
      <c r="B177" s="97">
        <v>0</v>
      </c>
      <c r="C177" s="97">
        <v>0</v>
      </c>
      <c r="D177" s="4"/>
      <c r="E177" s="97">
        <v>0</v>
      </c>
      <c r="F177" s="7">
        <f t="shared" si="18"/>
        <v>0</v>
      </c>
      <c r="G177" s="98">
        <v>0</v>
      </c>
      <c r="H177" s="98">
        <v>0</v>
      </c>
      <c r="I177" s="98">
        <v>0</v>
      </c>
      <c r="J177" s="98">
        <v>0</v>
      </c>
    </row>
    <row r="178" spans="1:10" x14ac:dyDescent="0.25">
      <c r="A178" s="9" t="s">
        <v>44</v>
      </c>
      <c r="B178" s="97">
        <v>0</v>
      </c>
      <c r="C178" s="97">
        <v>0</v>
      </c>
      <c r="D178" s="4"/>
      <c r="E178" s="97">
        <v>0</v>
      </c>
      <c r="F178" s="7">
        <f t="shared" si="18"/>
        <v>0</v>
      </c>
      <c r="G178" s="98">
        <v>0</v>
      </c>
      <c r="H178" s="98">
        <v>0</v>
      </c>
      <c r="I178" s="98">
        <v>0</v>
      </c>
      <c r="J178" s="98">
        <v>0</v>
      </c>
    </row>
    <row r="179" spans="1:10" ht="30" x14ac:dyDescent="0.25">
      <c r="A179" s="9" t="s">
        <v>45</v>
      </c>
      <c r="B179" s="97">
        <v>0</v>
      </c>
      <c r="C179" s="97">
        <v>0</v>
      </c>
      <c r="D179" s="4"/>
      <c r="E179" s="97">
        <v>0</v>
      </c>
      <c r="F179" s="7">
        <f t="shared" si="18"/>
        <v>0</v>
      </c>
      <c r="G179" s="98">
        <v>0</v>
      </c>
      <c r="H179" s="98">
        <v>0</v>
      </c>
      <c r="I179" s="98">
        <v>0</v>
      </c>
      <c r="J179" s="98">
        <v>0</v>
      </c>
    </row>
    <row r="180" spans="1:10" x14ac:dyDescent="0.25">
      <c r="A180" s="9" t="s">
        <v>46</v>
      </c>
      <c r="B180" s="97">
        <v>0</v>
      </c>
      <c r="C180" s="97">
        <v>0</v>
      </c>
      <c r="D180" s="4"/>
      <c r="E180" s="97">
        <v>0</v>
      </c>
      <c r="F180" s="7">
        <f t="shared" si="18"/>
        <v>0</v>
      </c>
      <c r="G180" s="98">
        <v>0</v>
      </c>
      <c r="H180" s="98">
        <v>0</v>
      </c>
      <c r="I180" s="98">
        <v>0</v>
      </c>
      <c r="J180" s="98">
        <v>0</v>
      </c>
    </row>
    <row r="181" spans="1:10" x14ac:dyDescent="0.25">
      <c r="A181" s="9" t="s">
        <v>47</v>
      </c>
      <c r="B181" s="97">
        <v>0</v>
      </c>
      <c r="C181" s="97">
        <v>0</v>
      </c>
      <c r="D181" s="4"/>
      <c r="E181" s="97">
        <v>0</v>
      </c>
      <c r="F181" s="7">
        <f t="shared" si="18"/>
        <v>0</v>
      </c>
      <c r="G181" s="98">
        <v>0</v>
      </c>
      <c r="H181" s="98">
        <v>0</v>
      </c>
      <c r="I181" s="98">
        <v>0</v>
      </c>
      <c r="J181" s="98">
        <v>0</v>
      </c>
    </row>
    <row r="182" spans="1:10" ht="30" x14ac:dyDescent="0.25">
      <c r="A182" s="9" t="s">
        <v>48</v>
      </c>
      <c r="B182" s="97">
        <v>0</v>
      </c>
      <c r="C182" s="97">
        <v>0</v>
      </c>
      <c r="D182" s="4"/>
      <c r="E182" s="97">
        <v>0</v>
      </c>
      <c r="F182" s="7">
        <f t="shared" si="18"/>
        <v>0</v>
      </c>
      <c r="G182" s="98">
        <v>0</v>
      </c>
      <c r="H182" s="98">
        <v>0</v>
      </c>
      <c r="I182" s="98">
        <v>0</v>
      </c>
      <c r="J182" s="98">
        <v>0</v>
      </c>
    </row>
    <row r="183" spans="1:10" x14ac:dyDescent="0.25">
      <c r="A183" s="9" t="s">
        <v>49</v>
      </c>
      <c r="B183" s="97">
        <v>0</v>
      </c>
      <c r="C183" s="97">
        <v>0</v>
      </c>
      <c r="D183" s="4"/>
      <c r="E183" s="97">
        <v>0</v>
      </c>
      <c r="F183" s="7">
        <f t="shared" si="18"/>
        <v>0</v>
      </c>
      <c r="G183" s="98">
        <v>0</v>
      </c>
      <c r="H183" s="98">
        <v>0</v>
      </c>
      <c r="I183" s="98">
        <v>0</v>
      </c>
      <c r="J183" s="98">
        <v>0</v>
      </c>
    </row>
    <row r="184" spans="1:10" ht="30" x14ac:dyDescent="0.25">
      <c r="A184" s="9" t="s">
        <v>50</v>
      </c>
      <c r="B184" s="97">
        <v>0</v>
      </c>
      <c r="C184" s="97">
        <v>0</v>
      </c>
      <c r="D184" s="4"/>
      <c r="E184" s="97">
        <v>0</v>
      </c>
      <c r="F184" s="7">
        <f t="shared" si="18"/>
        <v>0</v>
      </c>
      <c r="G184" s="98">
        <v>0</v>
      </c>
      <c r="H184" s="98">
        <v>0</v>
      </c>
      <c r="I184" s="98">
        <v>0</v>
      </c>
      <c r="J184" s="98">
        <v>0</v>
      </c>
    </row>
    <row r="185" spans="1:10" x14ac:dyDescent="0.25">
      <c r="A185" s="9" t="s">
        <v>51</v>
      </c>
      <c r="B185" s="97">
        <v>0</v>
      </c>
      <c r="C185" s="97">
        <v>0</v>
      </c>
      <c r="D185" s="17"/>
      <c r="E185" s="97">
        <v>0</v>
      </c>
      <c r="F185" s="7">
        <f t="shared" si="18"/>
        <v>0</v>
      </c>
      <c r="G185" s="98">
        <v>0</v>
      </c>
      <c r="H185" s="98">
        <v>0</v>
      </c>
      <c r="I185" s="98">
        <v>0</v>
      </c>
      <c r="J185" s="98">
        <v>0</v>
      </c>
    </row>
    <row r="186" spans="1:10" x14ac:dyDescent="0.25">
      <c r="A186" s="9" t="s">
        <v>52</v>
      </c>
      <c r="B186" s="97">
        <v>0</v>
      </c>
      <c r="C186" s="97">
        <v>0</v>
      </c>
      <c r="D186" s="17"/>
      <c r="E186" s="97">
        <v>0</v>
      </c>
      <c r="F186" s="7">
        <f t="shared" si="18"/>
        <v>0</v>
      </c>
      <c r="G186" s="98">
        <v>0</v>
      </c>
      <c r="H186" s="98">
        <v>0</v>
      </c>
      <c r="I186" s="98">
        <v>0</v>
      </c>
      <c r="J186" s="98">
        <v>0</v>
      </c>
    </row>
    <row r="187" spans="1:10" x14ac:dyDescent="0.25">
      <c r="A187" s="9" t="s">
        <v>53</v>
      </c>
      <c r="B187" s="97">
        <v>0</v>
      </c>
      <c r="C187" s="97">
        <v>0</v>
      </c>
      <c r="D187" s="13"/>
      <c r="E187" s="97">
        <v>0</v>
      </c>
      <c r="F187" s="7">
        <f t="shared" si="18"/>
        <v>0</v>
      </c>
      <c r="G187" s="98">
        <v>0</v>
      </c>
      <c r="H187" s="98">
        <v>0</v>
      </c>
      <c r="I187" s="98">
        <v>0</v>
      </c>
      <c r="J187" s="98">
        <v>0</v>
      </c>
    </row>
    <row r="188" spans="1:10" x14ac:dyDescent="0.25">
      <c r="A188" s="9" t="s">
        <v>54</v>
      </c>
      <c r="B188" s="97">
        <v>0</v>
      </c>
      <c r="C188" s="97">
        <v>0</v>
      </c>
      <c r="D188" s="13"/>
      <c r="E188" s="97">
        <v>0</v>
      </c>
      <c r="F188" s="7">
        <f t="shared" si="18"/>
        <v>0</v>
      </c>
      <c r="G188" s="98">
        <v>0</v>
      </c>
      <c r="H188" s="98">
        <v>0</v>
      </c>
      <c r="I188" s="98">
        <v>0</v>
      </c>
      <c r="J188" s="98">
        <v>0</v>
      </c>
    </row>
    <row r="189" spans="1:10" x14ac:dyDescent="0.25">
      <c r="A189" s="9"/>
      <c r="B189" s="67" t="s">
        <v>2</v>
      </c>
      <c r="C189" s="67"/>
      <c r="D189" s="67"/>
      <c r="E189" s="71" t="s">
        <v>3</v>
      </c>
      <c r="F189" s="69" t="s">
        <v>4</v>
      </c>
      <c r="G189" s="64" t="s">
        <v>106</v>
      </c>
      <c r="H189" s="64" t="s">
        <v>107</v>
      </c>
      <c r="I189" s="64" t="s">
        <v>108</v>
      </c>
      <c r="J189" s="64" t="s">
        <v>109</v>
      </c>
    </row>
    <row r="190" spans="1:10" x14ac:dyDescent="0.25">
      <c r="A190" s="12" t="s">
        <v>55</v>
      </c>
      <c r="B190" s="3" t="s">
        <v>11</v>
      </c>
      <c r="C190" s="3" t="s">
        <v>12</v>
      </c>
      <c r="D190" s="4"/>
      <c r="E190" s="71"/>
      <c r="F190" s="69"/>
      <c r="G190" s="64"/>
      <c r="H190" s="64"/>
      <c r="I190" s="64"/>
      <c r="J190" s="64"/>
    </row>
    <row r="191" spans="1:10" x14ac:dyDescent="0.25">
      <c r="A191" s="9" t="s">
        <v>56</v>
      </c>
      <c r="B191" s="97">
        <v>0</v>
      </c>
      <c r="C191" s="97">
        <v>0</v>
      </c>
      <c r="D191" s="13"/>
      <c r="E191" s="97">
        <v>0</v>
      </c>
      <c r="F191" s="7">
        <f t="shared" ref="F191:F192" si="19">SUM(B191:E191)</f>
        <v>0</v>
      </c>
      <c r="G191" s="98">
        <v>0</v>
      </c>
      <c r="H191" s="98">
        <v>0</v>
      </c>
      <c r="I191" s="98">
        <v>0</v>
      </c>
      <c r="J191" s="98">
        <v>0</v>
      </c>
    </row>
    <row r="192" spans="1:10" x14ac:dyDescent="0.25">
      <c r="A192" s="9" t="s">
        <v>58</v>
      </c>
      <c r="B192" s="97">
        <v>0</v>
      </c>
      <c r="C192" s="97">
        <v>0</v>
      </c>
      <c r="D192" s="13"/>
      <c r="E192" s="97">
        <v>0</v>
      </c>
      <c r="F192" s="7">
        <f t="shared" si="19"/>
        <v>0</v>
      </c>
      <c r="G192" s="98">
        <v>0</v>
      </c>
      <c r="H192" s="98">
        <v>0</v>
      </c>
      <c r="I192" s="98">
        <v>0</v>
      </c>
      <c r="J192" s="98">
        <v>0</v>
      </c>
    </row>
    <row r="193" spans="1:10" ht="15.75" x14ac:dyDescent="0.25">
      <c r="A193" s="72" t="s">
        <v>72</v>
      </c>
      <c r="B193" s="72"/>
      <c r="C193" s="72"/>
      <c r="D193" s="72"/>
      <c r="E193" s="72"/>
      <c r="F193" s="72"/>
      <c r="G193" s="72"/>
      <c r="H193" s="72"/>
      <c r="I193" s="72"/>
      <c r="J193" s="72"/>
    </row>
    <row r="194" spans="1:10" x14ac:dyDescent="0.25">
      <c r="A194" s="66"/>
      <c r="B194" s="67" t="s">
        <v>2</v>
      </c>
      <c r="C194" s="67"/>
      <c r="D194" s="67"/>
      <c r="E194" s="70" t="s">
        <v>3</v>
      </c>
      <c r="F194" s="69" t="s">
        <v>4</v>
      </c>
      <c r="G194" s="64" t="s">
        <v>106</v>
      </c>
      <c r="H194" s="64" t="s">
        <v>107</v>
      </c>
      <c r="I194" s="64" t="s">
        <v>108</v>
      </c>
      <c r="J194" s="64" t="s">
        <v>109</v>
      </c>
    </row>
    <row r="195" spans="1:10" x14ac:dyDescent="0.25">
      <c r="A195" s="66"/>
      <c r="B195" s="2" t="s">
        <v>11</v>
      </c>
      <c r="C195" s="2" t="s">
        <v>12</v>
      </c>
      <c r="D195" s="2" t="s">
        <v>60</v>
      </c>
      <c r="E195" s="70"/>
      <c r="F195" s="69"/>
      <c r="G195" s="64"/>
      <c r="H195" s="64"/>
      <c r="I195" s="64"/>
      <c r="J195" s="64"/>
    </row>
    <row r="196" spans="1:10" x14ac:dyDescent="0.25">
      <c r="A196" s="9" t="s">
        <v>13</v>
      </c>
      <c r="B196" s="97">
        <v>0</v>
      </c>
      <c r="C196" s="97">
        <v>0</v>
      </c>
      <c r="D196" s="97">
        <v>0</v>
      </c>
      <c r="E196" s="6">
        <v>2</v>
      </c>
      <c r="F196" s="7">
        <f t="shared" ref="F196:F198" si="20">SUM(B196:E196)</f>
        <v>2</v>
      </c>
      <c r="G196" s="8">
        <v>2</v>
      </c>
      <c r="H196" s="98">
        <v>0</v>
      </c>
      <c r="I196" s="98">
        <v>0</v>
      </c>
      <c r="J196" s="98">
        <v>0</v>
      </c>
    </row>
    <row r="197" spans="1:10" x14ac:dyDescent="0.25">
      <c r="A197" s="9" t="s">
        <v>61</v>
      </c>
      <c r="B197" s="97">
        <v>0</v>
      </c>
      <c r="C197" s="97">
        <v>0</v>
      </c>
      <c r="D197" s="97">
        <v>0</v>
      </c>
      <c r="E197" s="6">
        <v>2</v>
      </c>
      <c r="F197" s="7">
        <f t="shared" si="20"/>
        <v>2</v>
      </c>
      <c r="G197" s="8">
        <v>2</v>
      </c>
      <c r="H197" s="98">
        <v>0</v>
      </c>
      <c r="I197" s="98">
        <v>0</v>
      </c>
      <c r="J197" s="98">
        <v>0</v>
      </c>
    </row>
    <row r="198" spans="1:10" x14ac:dyDescent="0.25">
      <c r="A198" s="9" t="s">
        <v>69</v>
      </c>
      <c r="B198" s="97">
        <v>0</v>
      </c>
      <c r="C198" s="97">
        <v>0</v>
      </c>
      <c r="D198" s="97">
        <v>0</v>
      </c>
      <c r="E198" s="6">
        <v>2</v>
      </c>
      <c r="F198" s="7">
        <f t="shared" si="20"/>
        <v>2</v>
      </c>
      <c r="G198" s="8">
        <v>2</v>
      </c>
      <c r="H198" s="98">
        <v>0</v>
      </c>
      <c r="I198" s="98">
        <v>0</v>
      </c>
      <c r="J198" s="98">
        <v>0</v>
      </c>
    </row>
    <row r="199" spans="1:10" x14ac:dyDescent="0.25">
      <c r="A199" s="9"/>
      <c r="B199" s="67" t="s">
        <v>2</v>
      </c>
      <c r="C199" s="67"/>
      <c r="D199" s="67"/>
      <c r="E199" s="71" t="s">
        <v>3</v>
      </c>
      <c r="F199" s="69" t="s">
        <v>4</v>
      </c>
      <c r="G199" s="64" t="s">
        <v>106</v>
      </c>
      <c r="H199" s="64" t="s">
        <v>107</v>
      </c>
      <c r="I199" s="64" t="s">
        <v>108</v>
      </c>
      <c r="J199" s="64" t="s">
        <v>109</v>
      </c>
    </row>
    <row r="200" spans="1:10" x14ac:dyDescent="0.25">
      <c r="A200" s="12" t="s">
        <v>73</v>
      </c>
      <c r="B200" s="3" t="s">
        <v>11</v>
      </c>
      <c r="C200" s="3" t="s">
        <v>12</v>
      </c>
      <c r="D200" s="2" t="s">
        <v>60</v>
      </c>
      <c r="E200" s="71"/>
      <c r="F200" s="69"/>
      <c r="G200" s="64"/>
      <c r="H200" s="64"/>
      <c r="I200" s="64"/>
      <c r="J200" s="64"/>
    </row>
    <row r="201" spans="1:10" x14ac:dyDescent="0.25">
      <c r="A201" s="9" t="s">
        <v>23</v>
      </c>
      <c r="B201" s="97">
        <v>0</v>
      </c>
      <c r="C201" s="97">
        <v>0</v>
      </c>
      <c r="D201" s="97">
        <v>0</v>
      </c>
      <c r="E201" s="6">
        <v>0</v>
      </c>
      <c r="F201" s="7">
        <f t="shared" ref="F201:F208" si="21">SUM(B201:E201)</f>
        <v>0</v>
      </c>
      <c r="G201" s="8">
        <v>0</v>
      </c>
      <c r="H201" s="98">
        <v>0</v>
      </c>
      <c r="I201" s="98">
        <v>0</v>
      </c>
      <c r="J201" s="98">
        <v>0</v>
      </c>
    </row>
    <row r="202" spans="1:10" x14ac:dyDescent="0.25">
      <c r="A202" s="9" t="s">
        <v>24</v>
      </c>
      <c r="B202" s="97">
        <v>0</v>
      </c>
      <c r="C202" s="97">
        <v>0</v>
      </c>
      <c r="D202" s="97">
        <v>0</v>
      </c>
      <c r="E202" s="6">
        <v>2</v>
      </c>
      <c r="F202" s="7">
        <f t="shared" si="21"/>
        <v>2</v>
      </c>
      <c r="G202" s="8">
        <v>2</v>
      </c>
      <c r="H202" s="98">
        <v>0</v>
      </c>
      <c r="I202" s="98">
        <v>0</v>
      </c>
      <c r="J202" s="98">
        <v>0</v>
      </c>
    </row>
    <row r="203" spans="1:10" x14ac:dyDescent="0.25">
      <c r="A203" s="9" t="s">
        <v>63</v>
      </c>
      <c r="B203" s="97">
        <v>0</v>
      </c>
      <c r="C203" s="97">
        <v>0</v>
      </c>
      <c r="D203" s="97">
        <v>0</v>
      </c>
      <c r="E203" s="6">
        <v>0</v>
      </c>
      <c r="F203" s="7">
        <f t="shared" si="21"/>
        <v>0</v>
      </c>
      <c r="G203" s="8">
        <v>0</v>
      </c>
      <c r="H203" s="98">
        <v>0</v>
      </c>
      <c r="I203" s="98">
        <v>0</v>
      </c>
      <c r="J203" s="98">
        <v>0</v>
      </c>
    </row>
    <row r="204" spans="1:10" x14ac:dyDescent="0.25">
      <c r="A204" s="14" t="s">
        <v>26</v>
      </c>
      <c r="B204" s="97">
        <v>0</v>
      </c>
      <c r="C204" s="97">
        <v>0</v>
      </c>
      <c r="D204" s="97">
        <v>0</v>
      </c>
      <c r="E204" s="6">
        <v>0</v>
      </c>
      <c r="F204" s="7">
        <f t="shared" si="21"/>
        <v>0</v>
      </c>
      <c r="G204" s="8">
        <v>0</v>
      </c>
      <c r="H204" s="98">
        <v>0</v>
      </c>
      <c r="I204" s="98">
        <v>0</v>
      </c>
      <c r="J204" s="98">
        <v>0</v>
      </c>
    </row>
    <row r="205" spans="1:10" x14ac:dyDescent="0.25">
      <c r="A205" s="14" t="s">
        <v>27</v>
      </c>
      <c r="B205" s="97">
        <v>0</v>
      </c>
      <c r="C205" s="97">
        <v>0</v>
      </c>
      <c r="D205" s="97">
        <v>0</v>
      </c>
      <c r="E205" s="6">
        <v>0</v>
      </c>
      <c r="F205" s="7">
        <f t="shared" si="21"/>
        <v>0</v>
      </c>
      <c r="G205" s="8">
        <v>0</v>
      </c>
      <c r="H205" s="98">
        <v>0</v>
      </c>
      <c r="I205" s="98">
        <v>0</v>
      </c>
      <c r="J205" s="98">
        <v>0</v>
      </c>
    </row>
    <row r="206" spans="1:10" x14ac:dyDescent="0.25">
      <c r="A206" s="14" t="s">
        <v>28</v>
      </c>
      <c r="B206" s="97">
        <v>0</v>
      </c>
      <c r="C206" s="97">
        <v>0</v>
      </c>
      <c r="D206" s="97">
        <v>0</v>
      </c>
      <c r="E206" s="6">
        <v>0</v>
      </c>
      <c r="F206" s="7">
        <f t="shared" si="21"/>
        <v>0</v>
      </c>
      <c r="G206" s="8">
        <v>0</v>
      </c>
      <c r="H206" s="98">
        <v>0</v>
      </c>
      <c r="I206" s="98">
        <v>0</v>
      </c>
      <c r="J206" s="98">
        <v>0</v>
      </c>
    </row>
    <row r="207" spans="1:10" x14ac:dyDescent="0.25">
      <c r="A207" s="14" t="s">
        <v>29</v>
      </c>
      <c r="B207" s="97">
        <v>0</v>
      </c>
      <c r="C207" s="97">
        <v>0</v>
      </c>
      <c r="D207" s="97">
        <v>0</v>
      </c>
      <c r="E207" s="6">
        <v>0</v>
      </c>
      <c r="F207" s="7">
        <f t="shared" si="21"/>
        <v>0</v>
      </c>
      <c r="G207" s="8">
        <v>0</v>
      </c>
      <c r="H207" s="98">
        <v>0</v>
      </c>
      <c r="I207" s="98">
        <v>0</v>
      </c>
      <c r="J207" s="98">
        <v>0</v>
      </c>
    </row>
    <row r="208" spans="1:10" x14ac:dyDescent="0.25">
      <c r="A208" s="14" t="s">
        <v>30</v>
      </c>
      <c r="B208" s="97">
        <v>0</v>
      </c>
      <c r="C208" s="97">
        <v>0</v>
      </c>
      <c r="D208" s="97">
        <v>0</v>
      </c>
      <c r="E208" s="6">
        <v>0</v>
      </c>
      <c r="F208" s="7">
        <f t="shared" si="21"/>
        <v>0</v>
      </c>
      <c r="G208" s="8">
        <v>0</v>
      </c>
      <c r="H208" s="98">
        <v>0</v>
      </c>
      <c r="I208" s="98">
        <v>0</v>
      </c>
      <c r="J208" s="98">
        <v>0</v>
      </c>
    </row>
    <row r="209" spans="1:10" x14ac:dyDescent="0.25">
      <c r="A209" s="62" t="s">
        <v>31</v>
      </c>
      <c r="B209" s="63"/>
      <c r="C209" s="63"/>
      <c r="D209" s="63"/>
      <c r="E209" s="63"/>
      <c r="F209" s="63"/>
      <c r="G209" s="63"/>
      <c r="H209" s="63"/>
      <c r="I209" s="63"/>
      <c r="J209" s="63"/>
    </row>
    <row r="210" spans="1:10" x14ac:dyDescent="0.25">
      <c r="A210" s="14" t="s">
        <v>32</v>
      </c>
      <c r="B210" s="97">
        <v>0</v>
      </c>
      <c r="C210" s="97">
        <v>0</v>
      </c>
      <c r="D210" s="97">
        <v>0</v>
      </c>
      <c r="E210" s="6">
        <v>0</v>
      </c>
      <c r="F210" s="7">
        <f>SUM(B210:E210)</f>
        <v>0</v>
      </c>
      <c r="G210" s="8">
        <v>0</v>
      </c>
      <c r="H210" s="98">
        <v>0</v>
      </c>
      <c r="I210" s="98">
        <v>0</v>
      </c>
      <c r="J210" s="98">
        <v>0</v>
      </c>
    </row>
    <row r="211" spans="1:10" x14ac:dyDescent="0.25">
      <c r="A211" s="14" t="s">
        <v>33</v>
      </c>
      <c r="B211" s="97">
        <v>0</v>
      </c>
      <c r="C211" s="97">
        <v>0</v>
      </c>
      <c r="D211" s="97">
        <v>0</v>
      </c>
      <c r="E211" s="6">
        <v>0</v>
      </c>
      <c r="F211" s="7">
        <f t="shared" ref="F211:F216" si="22">SUM(B211:E211)</f>
        <v>0</v>
      </c>
      <c r="G211" s="8">
        <v>0</v>
      </c>
      <c r="H211" s="98">
        <v>0</v>
      </c>
      <c r="I211" s="98">
        <v>0</v>
      </c>
      <c r="J211" s="98">
        <v>0</v>
      </c>
    </row>
    <row r="212" spans="1:10" x14ac:dyDescent="0.25">
      <c r="A212" s="14" t="s">
        <v>34</v>
      </c>
      <c r="B212" s="97">
        <v>0</v>
      </c>
      <c r="C212" s="97">
        <v>0</v>
      </c>
      <c r="D212" s="97">
        <v>0</v>
      </c>
      <c r="E212" s="6">
        <v>0</v>
      </c>
      <c r="F212" s="7">
        <f t="shared" si="22"/>
        <v>0</v>
      </c>
      <c r="G212" s="8">
        <v>0</v>
      </c>
      <c r="H212" s="98">
        <v>0</v>
      </c>
      <c r="I212" s="98">
        <v>0</v>
      </c>
      <c r="J212" s="98">
        <v>0</v>
      </c>
    </row>
    <row r="213" spans="1:10" x14ac:dyDescent="0.25">
      <c r="A213" s="14" t="s">
        <v>35</v>
      </c>
      <c r="B213" s="97">
        <v>0</v>
      </c>
      <c r="C213" s="97">
        <v>0</v>
      </c>
      <c r="D213" s="97">
        <v>0</v>
      </c>
      <c r="E213" s="6">
        <v>0</v>
      </c>
      <c r="F213" s="7">
        <f t="shared" si="22"/>
        <v>0</v>
      </c>
      <c r="G213" s="8">
        <v>0</v>
      </c>
      <c r="H213" s="98">
        <v>0</v>
      </c>
      <c r="I213" s="98">
        <v>0</v>
      </c>
      <c r="J213" s="98">
        <v>0</v>
      </c>
    </row>
    <row r="214" spans="1:10" x14ac:dyDescent="0.25">
      <c r="A214" s="14" t="s">
        <v>36</v>
      </c>
      <c r="B214" s="97">
        <v>0</v>
      </c>
      <c r="C214" s="97">
        <v>0</v>
      </c>
      <c r="D214" s="97">
        <v>0</v>
      </c>
      <c r="E214" s="6">
        <v>0</v>
      </c>
      <c r="F214" s="7">
        <f t="shared" si="22"/>
        <v>0</v>
      </c>
      <c r="G214" s="8">
        <v>0</v>
      </c>
      <c r="H214" s="98">
        <v>0</v>
      </c>
      <c r="I214" s="98">
        <v>0</v>
      </c>
      <c r="J214" s="98">
        <v>0</v>
      </c>
    </row>
    <row r="215" spans="1:10" x14ac:dyDescent="0.25">
      <c r="A215" s="14" t="s">
        <v>37</v>
      </c>
      <c r="B215" s="97">
        <v>0</v>
      </c>
      <c r="C215" s="97">
        <v>0</v>
      </c>
      <c r="D215" s="97">
        <v>0</v>
      </c>
      <c r="E215" s="6">
        <v>0</v>
      </c>
      <c r="F215" s="7">
        <f t="shared" si="22"/>
        <v>0</v>
      </c>
      <c r="G215" s="8">
        <v>0</v>
      </c>
      <c r="H215" s="98">
        <v>0</v>
      </c>
      <c r="I215" s="98">
        <v>0</v>
      </c>
      <c r="J215" s="98">
        <v>0</v>
      </c>
    </row>
    <row r="216" spans="1:10" x14ac:dyDescent="0.25">
      <c r="A216" s="14" t="s">
        <v>38</v>
      </c>
      <c r="B216" s="97">
        <v>0</v>
      </c>
      <c r="C216" s="97">
        <v>0</v>
      </c>
      <c r="D216" s="97">
        <v>0</v>
      </c>
      <c r="E216" s="6">
        <v>0</v>
      </c>
      <c r="F216" s="7">
        <f t="shared" si="22"/>
        <v>0</v>
      </c>
      <c r="G216" s="16">
        <v>0</v>
      </c>
      <c r="H216" s="99">
        <v>0</v>
      </c>
      <c r="I216" s="99">
        <v>0</v>
      </c>
      <c r="J216" s="99">
        <v>0</v>
      </c>
    </row>
    <row r="217" spans="1:10" x14ac:dyDescent="0.25">
      <c r="A217" s="9"/>
      <c r="B217" s="67" t="s">
        <v>2</v>
      </c>
      <c r="C217" s="67"/>
      <c r="D217" s="67"/>
      <c r="E217" s="71" t="s">
        <v>3</v>
      </c>
      <c r="F217" s="69" t="s">
        <v>4</v>
      </c>
      <c r="G217" s="64" t="s">
        <v>106</v>
      </c>
      <c r="H217" s="64" t="s">
        <v>107</v>
      </c>
      <c r="I217" s="64" t="s">
        <v>108</v>
      </c>
      <c r="J217" s="64" t="s">
        <v>109</v>
      </c>
    </row>
    <row r="218" spans="1:10" x14ac:dyDescent="0.25">
      <c r="A218" s="12" t="s">
        <v>71</v>
      </c>
      <c r="B218" s="3" t="s">
        <v>11</v>
      </c>
      <c r="C218" s="3" t="s">
        <v>12</v>
      </c>
      <c r="D218" s="2" t="s">
        <v>60</v>
      </c>
      <c r="E218" s="71"/>
      <c r="F218" s="69"/>
      <c r="G218" s="64"/>
      <c r="H218" s="64"/>
      <c r="I218" s="64"/>
      <c r="J218" s="64"/>
    </row>
    <row r="219" spans="1:10" x14ac:dyDescent="0.25">
      <c r="A219" s="9" t="s">
        <v>40</v>
      </c>
      <c r="B219" s="97">
        <v>0</v>
      </c>
      <c r="C219" s="97">
        <v>0</v>
      </c>
      <c r="D219" s="97">
        <v>0</v>
      </c>
      <c r="E219" s="6">
        <v>0</v>
      </c>
      <c r="F219" s="7">
        <f>SUM(B219:E219)</f>
        <v>0</v>
      </c>
      <c r="G219" s="8">
        <v>0</v>
      </c>
      <c r="H219" s="101">
        <v>0</v>
      </c>
      <c r="I219" s="101">
        <v>0</v>
      </c>
      <c r="J219" s="101">
        <v>0</v>
      </c>
    </row>
    <row r="220" spans="1:10" ht="30" x14ac:dyDescent="0.25">
      <c r="A220" s="19" t="s">
        <v>41</v>
      </c>
      <c r="B220" s="97">
        <v>0</v>
      </c>
      <c r="C220" s="97">
        <v>0</v>
      </c>
      <c r="D220" s="97">
        <v>0</v>
      </c>
      <c r="E220" s="6">
        <v>0</v>
      </c>
      <c r="F220" s="7">
        <f t="shared" ref="F220:F233" si="23">SUM(B220:E220)</f>
        <v>0</v>
      </c>
      <c r="G220" s="8">
        <v>0</v>
      </c>
      <c r="H220" s="101">
        <v>0</v>
      </c>
      <c r="I220" s="101">
        <v>0</v>
      </c>
      <c r="J220" s="101">
        <v>0</v>
      </c>
    </row>
    <row r="221" spans="1:10" x14ac:dyDescent="0.25">
      <c r="A221" s="9" t="s">
        <v>42</v>
      </c>
      <c r="B221" s="97">
        <v>0</v>
      </c>
      <c r="C221" s="97">
        <v>0</v>
      </c>
      <c r="D221" s="97">
        <v>0</v>
      </c>
      <c r="E221" s="6">
        <v>0</v>
      </c>
      <c r="F221" s="7">
        <f t="shared" si="23"/>
        <v>0</v>
      </c>
      <c r="G221" s="8">
        <v>0</v>
      </c>
      <c r="H221" s="101">
        <v>0</v>
      </c>
      <c r="I221" s="101">
        <v>0</v>
      </c>
      <c r="J221" s="101">
        <v>0</v>
      </c>
    </row>
    <row r="222" spans="1:10" x14ac:dyDescent="0.25">
      <c r="A222" s="9" t="s">
        <v>43</v>
      </c>
      <c r="B222" s="97">
        <v>0</v>
      </c>
      <c r="C222" s="97">
        <v>0</v>
      </c>
      <c r="D222" s="97">
        <v>0</v>
      </c>
      <c r="E222" s="6">
        <v>0</v>
      </c>
      <c r="F222" s="7">
        <f t="shared" si="23"/>
        <v>0</v>
      </c>
      <c r="G222" s="8">
        <v>0</v>
      </c>
      <c r="H222" s="101">
        <v>0</v>
      </c>
      <c r="I222" s="101">
        <v>0</v>
      </c>
      <c r="J222" s="101">
        <v>0</v>
      </c>
    </row>
    <row r="223" spans="1:10" x14ac:dyDescent="0.25">
      <c r="A223" s="9" t="s">
        <v>44</v>
      </c>
      <c r="B223" s="97">
        <v>0</v>
      </c>
      <c r="C223" s="97">
        <v>0</v>
      </c>
      <c r="D223" s="97">
        <v>0</v>
      </c>
      <c r="E223" s="6">
        <v>1</v>
      </c>
      <c r="F223" s="7">
        <f t="shared" si="23"/>
        <v>1</v>
      </c>
      <c r="G223" s="8">
        <v>1</v>
      </c>
      <c r="H223" s="101">
        <v>0</v>
      </c>
      <c r="I223" s="101">
        <v>0</v>
      </c>
      <c r="J223" s="101">
        <v>0</v>
      </c>
    </row>
    <row r="224" spans="1:10" ht="30" x14ac:dyDescent="0.25">
      <c r="A224" s="9" t="s">
        <v>45</v>
      </c>
      <c r="B224" s="97">
        <v>0</v>
      </c>
      <c r="C224" s="97">
        <v>0</v>
      </c>
      <c r="D224" s="97">
        <v>0</v>
      </c>
      <c r="E224" s="6">
        <v>1</v>
      </c>
      <c r="F224" s="7">
        <f t="shared" si="23"/>
        <v>1</v>
      </c>
      <c r="G224" s="8">
        <v>1</v>
      </c>
      <c r="H224" s="101">
        <v>0</v>
      </c>
      <c r="I224" s="101">
        <v>0</v>
      </c>
      <c r="J224" s="101">
        <v>0</v>
      </c>
    </row>
    <row r="225" spans="1:10" x14ac:dyDescent="0.25">
      <c r="A225" s="9" t="s">
        <v>46</v>
      </c>
      <c r="B225" s="97">
        <v>0</v>
      </c>
      <c r="C225" s="97">
        <v>0</v>
      </c>
      <c r="D225" s="97">
        <v>0</v>
      </c>
      <c r="E225" s="6">
        <v>0</v>
      </c>
      <c r="F225" s="7">
        <f t="shared" si="23"/>
        <v>0</v>
      </c>
      <c r="G225" s="8">
        <v>0</v>
      </c>
      <c r="H225" s="101">
        <v>0</v>
      </c>
      <c r="I225" s="101">
        <v>0</v>
      </c>
      <c r="J225" s="101">
        <v>0</v>
      </c>
    </row>
    <row r="226" spans="1:10" x14ac:dyDescent="0.25">
      <c r="A226" s="9" t="s">
        <v>47</v>
      </c>
      <c r="B226" s="97">
        <v>0</v>
      </c>
      <c r="C226" s="97">
        <v>0</v>
      </c>
      <c r="D226" s="97">
        <v>0</v>
      </c>
      <c r="E226" s="6">
        <v>0</v>
      </c>
      <c r="F226" s="7">
        <f t="shared" si="23"/>
        <v>0</v>
      </c>
      <c r="G226" s="8">
        <v>0</v>
      </c>
      <c r="H226" s="101">
        <v>0</v>
      </c>
      <c r="I226" s="101">
        <v>0</v>
      </c>
      <c r="J226" s="101">
        <v>0</v>
      </c>
    </row>
    <row r="227" spans="1:10" ht="30" x14ac:dyDescent="0.25">
      <c r="A227" s="9" t="s">
        <v>48</v>
      </c>
      <c r="B227" s="97">
        <v>0</v>
      </c>
      <c r="C227" s="97">
        <v>0</v>
      </c>
      <c r="D227" s="97">
        <v>0</v>
      </c>
      <c r="E227" s="6">
        <v>0</v>
      </c>
      <c r="F227" s="7">
        <f t="shared" si="23"/>
        <v>0</v>
      </c>
      <c r="G227" s="8">
        <v>0</v>
      </c>
      <c r="H227" s="101">
        <v>0</v>
      </c>
      <c r="I227" s="101">
        <v>0</v>
      </c>
      <c r="J227" s="101">
        <v>0</v>
      </c>
    </row>
    <row r="228" spans="1:10" x14ac:dyDescent="0.25">
      <c r="A228" s="9" t="s">
        <v>49</v>
      </c>
      <c r="B228" s="97">
        <v>0</v>
      </c>
      <c r="C228" s="97">
        <v>0</v>
      </c>
      <c r="D228" s="97">
        <v>0</v>
      </c>
      <c r="E228" s="6">
        <v>0</v>
      </c>
      <c r="F228" s="7">
        <f t="shared" si="23"/>
        <v>0</v>
      </c>
      <c r="G228" s="8">
        <v>0</v>
      </c>
      <c r="H228" s="101">
        <v>0</v>
      </c>
      <c r="I228" s="101">
        <v>0</v>
      </c>
      <c r="J228" s="101">
        <v>0</v>
      </c>
    </row>
    <row r="229" spans="1:10" ht="30" x14ac:dyDescent="0.25">
      <c r="A229" s="9" t="s">
        <v>50</v>
      </c>
      <c r="B229" s="97">
        <v>0</v>
      </c>
      <c r="C229" s="97">
        <v>0</v>
      </c>
      <c r="D229" s="97">
        <v>0</v>
      </c>
      <c r="E229" s="6">
        <v>0</v>
      </c>
      <c r="F229" s="7">
        <f t="shared" si="23"/>
        <v>0</v>
      </c>
      <c r="G229" s="8">
        <v>0</v>
      </c>
      <c r="H229" s="98">
        <v>0</v>
      </c>
      <c r="I229" s="98">
        <v>0</v>
      </c>
      <c r="J229" s="98">
        <v>0</v>
      </c>
    </row>
    <row r="230" spans="1:10" x14ac:dyDescent="0.25">
      <c r="A230" s="9" t="s">
        <v>51</v>
      </c>
      <c r="B230" s="97">
        <v>0</v>
      </c>
      <c r="C230" s="97">
        <v>0</v>
      </c>
      <c r="D230" s="97">
        <v>0</v>
      </c>
      <c r="E230" s="6">
        <v>1</v>
      </c>
      <c r="F230" s="7">
        <f t="shared" si="23"/>
        <v>1</v>
      </c>
      <c r="G230" s="8">
        <v>1</v>
      </c>
      <c r="H230" s="98">
        <v>0</v>
      </c>
      <c r="I230" s="98">
        <v>0</v>
      </c>
      <c r="J230" s="98">
        <v>0</v>
      </c>
    </row>
    <row r="231" spans="1:10" x14ac:dyDescent="0.25">
      <c r="A231" s="9" t="s">
        <v>52</v>
      </c>
      <c r="B231" s="97">
        <v>0</v>
      </c>
      <c r="C231" s="97">
        <v>0</v>
      </c>
      <c r="D231" s="97">
        <v>0</v>
      </c>
      <c r="E231" s="6">
        <v>0</v>
      </c>
      <c r="F231" s="7">
        <f t="shared" si="23"/>
        <v>0</v>
      </c>
      <c r="G231" s="8">
        <v>0</v>
      </c>
      <c r="H231" s="98">
        <v>0</v>
      </c>
      <c r="I231" s="98">
        <v>0</v>
      </c>
      <c r="J231" s="98">
        <v>0</v>
      </c>
    </row>
    <row r="232" spans="1:10" x14ac:dyDescent="0.25">
      <c r="A232" s="9" t="s">
        <v>53</v>
      </c>
      <c r="B232" s="97">
        <v>0</v>
      </c>
      <c r="C232" s="97">
        <v>0</v>
      </c>
      <c r="D232" s="97">
        <v>0</v>
      </c>
      <c r="E232" s="6">
        <v>0</v>
      </c>
      <c r="F232" s="7">
        <f t="shared" si="23"/>
        <v>0</v>
      </c>
      <c r="G232" s="8">
        <v>0</v>
      </c>
      <c r="H232" s="98">
        <v>0</v>
      </c>
      <c r="I232" s="98">
        <v>0</v>
      </c>
      <c r="J232" s="98">
        <v>0</v>
      </c>
    </row>
    <row r="233" spans="1:10" x14ac:dyDescent="0.25">
      <c r="A233" s="9" t="s">
        <v>54</v>
      </c>
      <c r="B233" s="97">
        <v>0</v>
      </c>
      <c r="C233" s="97">
        <v>0</v>
      </c>
      <c r="D233" s="97">
        <v>0</v>
      </c>
      <c r="E233" s="6">
        <v>0</v>
      </c>
      <c r="F233" s="7">
        <f t="shared" si="23"/>
        <v>0</v>
      </c>
      <c r="G233" s="8">
        <v>0</v>
      </c>
      <c r="H233" s="98">
        <v>0</v>
      </c>
      <c r="I233" s="98">
        <v>0</v>
      </c>
      <c r="J233" s="98">
        <v>0</v>
      </c>
    </row>
    <row r="234" spans="1:10" x14ac:dyDescent="0.25">
      <c r="A234" s="9"/>
      <c r="B234" s="67" t="s">
        <v>2</v>
      </c>
      <c r="C234" s="67"/>
      <c r="D234" s="67"/>
      <c r="E234" s="71" t="s">
        <v>3</v>
      </c>
      <c r="F234" s="69" t="s">
        <v>4</v>
      </c>
      <c r="G234" s="64" t="s">
        <v>106</v>
      </c>
      <c r="H234" s="64" t="s">
        <v>107</v>
      </c>
      <c r="I234" s="64" t="s">
        <v>108</v>
      </c>
      <c r="J234" s="64" t="s">
        <v>109</v>
      </c>
    </row>
    <row r="235" spans="1:10" x14ac:dyDescent="0.25">
      <c r="A235" s="12" t="s">
        <v>55</v>
      </c>
      <c r="B235" s="3" t="s">
        <v>11</v>
      </c>
      <c r="C235" s="3" t="s">
        <v>12</v>
      </c>
      <c r="D235" s="2" t="s">
        <v>60</v>
      </c>
      <c r="E235" s="71"/>
      <c r="F235" s="69"/>
      <c r="G235" s="64"/>
      <c r="H235" s="64"/>
      <c r="I235" s="64"/>
      <c r="J235" s="64"/>
    </row>
    <row r="236" spans="1:10" x14ac:dyDescent="0.25">
      <c r="A236" s="9" t="s">
        <v>65</v>
      </c>
      <c r="B236" s="97">
        <v>0</v>
      </c>
      <c r="C236" s="97">
        <v>0</v>
      </c>
      <c r="D236" s="97">
        <v>0</v>
      </c>
      <c r="E236" s="6">
        <v>0</v>
      </c>
      <c r="F236" s="7">
        <f t="shared" ref="F236" si="24">SUM(B236:E236)</f>
        <v>0</v>
      </c>
      <c r="G236" s="8">
        <v>0</v>
      </c>
      <c r="H236" s="98">
        <v>0</v>
      </c>
      <c r="I236" s="98">
        <v>0</v>
      </c>
      <c r="J236" s="98">
        <v>0</v>
      </c>
    </row>
    <row r="237" spans="1:10" ht="15.75" x14ac:dyDescent="0.25">
      <c r="A237" s="72" t="s">
        <v>74</v>
      </c>
      <c r="B237" s="72"/>
      <c r="C237" s="72"/>
      <c r="D237" s="72"/>
      <c r="E237" s="72"/>
      <c r="F237" s="72"/>
      <c r="G237" s="72"/>
      <c r="H237" s="72"/>
      <c r="I237" s="72"/>
      <c r="J237" s="72"/>
    </row>
    <row r="238" spans="1:10" x14ac:dyDescent="0.25">
      <c r="A238" s="66"/>
      <c r="B238" s="67" t="s">
        <v>2</v>
      </c>
      <c r="C238" s="67"/>
      <c r="D238" s="67"/>
      <c r="E238" s="70" t="s">
        <v>3</v>
      </c>
      <c r="F238" s="69" t="s">
        <v>4</v>
      </c>
      <c r="G238" s="64" t="s">
        <v>106</v>
      </c>
      <c r="H238" s="64" t="s">
        <v>107</v>
      </c>
      <c r="I238" s="64" t="s">
        <v>108</v>
      </c>
      <c r="J238" s="64" t="s">
        <v>109</v>
      </c>
    </row>
    <row r="239" spans="1:10" x14ac:dyDescent="0.25">
      <c r="A239" s="66"/>
      <c r="B239" s="2" t="s">
        <v>11</v>
      </c>
      <c r="C239" s="2" t="s">
        <v>12</v>
      </c>
      <c r="D239" s="2" t="s">
        <v>60</v>
      </c>
      <c r="E239" s="70"/>
      <c r="F239" s="69"/>
      <c r="G239" s="64"/>
      <c r="H239" s="64"/>
      <c r="I239" s="64"/>
      <c r="J239" s="64"/>
    </row>
    <row r="240" spans="1:10" x14ac:dyDescent="0.25">
      <c r="A240" s="19" t="s">
        <v>102</v>
      </c>
      <c r="B240" s="6">
        <v>7</v>
      </c>
      <c r="C240" s="97">
        <v>0</v>
      </c>
      <c r="D240" s="97">
        <v>0</v>
      </c>
      <c r="E240" s="6">
        <v>2</v>
      </c>
      <c r="F240" s="7">
        <f t="shared" ref="F240:F243" si="25">SUM(B240:E240)</f>
        <v>9</v>
      </c>
      <c r="G240" s="8">
        <v>9</v>
      </c>
      <c r="H240" s="98">
        <v>0</v>
      </c>
      <c r="I240" s="98">
        <v>0</v>
      </c>
      <c r="J240" s="98">
        <v>0</v>
      </c>
    </row>
    <row r="241" spans="1:10" x14ac:dyDescent="0.25">
      <c r="A241" s="9" t="s">
        <v>75</v>
      </c>
      <c r="B241" s="10">
        <f>SUM(B242:B244)</f>
        <v>7</v>
      </c>
      <c r="C241" s="10">
        <f>SUM(C242:C244)</f>
        <v>0</v>
      </c>
      <c r="D241" s="10">
        <f>SUM(D242:D244)</f>
        <v>0</v>
      </c>
      <c r="E241" s="10">
        <f>SUM(E242:E244)</f>
        <v>2</v>
      </c>
      <c r="F241" s="7">
        <f t="shared" si="25"/>
        <v>9</v>
      </c>
      <c r="G241" s="10">
        <f>SUM(G242:G244)</f>
        <v>9</v>
      </c>
      <c r="H241" s="10">
        <f>SUM(H242:H244)</f>
        <v>0</v>
      </c>
      <c r="I241" s="10">
        <f>SUM(I242:I244)</f>
        <v>0</v>
      </c>
      <c r="J241" s="10">
        <f>SUM(J242:J244)</f>
        <v>0</v>
      </c>
    </row>
    <row r="242" spans="1:10" x14ac:dyDescent="0.25">
      <c r="A242" s="22" t="s">
        <v>103</v>
      </c>
      <c r="B242" s="6">
        <v>0</v>
      </c>
      <c r="C242" s="97">
        <v>0</v>
      </c>
      <c r="D242" s="97">
        <v>0</v>
      </c>
      <c r="E242" s="6">
        <v>0</v>
      </c>
      <c r="F242" s="7">
        <f t="shared" si="25"/>
        <v>0</v>
      </c>
      <c r="G242" s="8">
        <v>0</v>
      </c>
      <c r="H242" s="98">
        <v>0</v>
      </c>
      <c r="I242" s="98">
        <v>0</v>
      </c>
      <c r="J242" s="98">
        <v>0</v>
      </c>
    </row>
    <row r="243" spans="1:10" x14ac:dyDescent="0.25">
      <c r="A243" s="22" t="s">
        <v>104</v>
      </c>
      <c r="B243" s="6">
        <v>7</v>
      </c>
      <c r="C243" s="97">
        <v>0</v>
      </c>
      <c r="D243" s="97">
        <v>0</v>
      </c>
      <c r="E243" s="6">
        <v>2</v>
      </c>
      <c r="F243" s="7">
        <f t="shared" si="25"/>
        <v>9</v>
      </c>
      <c r="G243" s="8">
        <v>9</v>
      </c>
      <c r="H243" s="98">
        <v>0</v>
      </c>
      <c r="I243" s="98">
        <v>0</v>
      </c>
      <c r="J243" s="98">
        <v>0</v>
      </c>
    </row>
    <row r="244" spans="1:10" x14ac:dyDescent="0.25">
      <c r="A244" s="44" t="s">
        <v>206</v>
      </c>
      <c r="B244" s="51">
        <v>0</v>
      </c>
      <c r="C244" s="292">
        <v>0</v>
      </c>
      <c r="D244" s="294">
        <v>0</v>
      </c>
      <c r="E244" s="51">
        <v>0</v>
      </c>
      <c r="F244" s="46">
        <f>SUM(B244:E244)</f>
        <v>0</v>
      </c>
      <c r="G244" s="53">
        <v>0</v>
      </c>
      <c r="H244" s="293">
        <v>0</v>
      </c>
      <c r="I244" s="293">
        <v>0</v>
      </c>
      <c r="J244" s="293">
        <v>0</v>
      </c>
    </row>
    <row r="245" spans="1:10" x14ac:dyDescent="0.25">
      <c r="A245" s="9"/>
      <c r="B245" s="67" t="s">
        <v>2</v>
      </c>
      <c r="C245" s="67"/>
      <c r="D245" s="67"/>
      <c r="E245" s="71" t="s">
        <v>3</v>
      </c>
      <c r="F245" s="69" t="s">
        <v>4</v>
      </c>
      <c r="G245" s="64" t="s">
        <v>106</v>
      </c>
      <c r="H245" s="64" t="s">
        <v>107</v>
      </c>
      <c r="I245" s="64" t="s">
        <v>108</v>
      </c>
      <c r="J245" s="64" t="s">
        <v>109</v>
      </c>
    </row>
    <row r="246" spans="1:10" x14ac:dyDescent="0.25">
      <c r="A246" s="12" t="s">
        <v>76</v>
      </c>
      <c r="B246" s="3" t="s">
        <v>11</v>
      </c>
      <c r="C246" s="3" t="s">
        <v>12</v>
      </c>
      <c r="D246" s="2" t="s">
        <v>60</v>
      </c>
      <c r="E246" s="71"/>
      <c r="F246" s="69"/>
      <c r="G246" s="64"/>
      <c r="H246" s="64"/>
      <c r="I246" s="64"/>
      <c r="J246" s="64"/>
    </row>
    <row r="247" spans="1:10" x14ac:dyDescent="0.25">
      <c r="A247" s="9" t="s">
        <v>23</v>
      </c>
      <c r="B247" s="6">
        <v>3</v>
      </c>
      <c r="C247" s="97">
        <v>0</v>
      </c>
      <c r="D247" s="97">
        <v>0</v>
      </c>
      <c r="E247" s="6">
        <v>2</v>
      </c>
      <c r="F247" s="7">
        <f t="shared" ref="F247:F254" si="26">SUM(B247:E247)</f>
        <v>5</v>
      </c>
      <c r="G247" s="8">
        <v>5</v>
      </c>
      <c r="H247" s="98">
        <v>0</v>
      </c>
      <c r="I247" s="98">
        <v>0</v>
      </c>
      <c r="J247" s="98">
        <v>0</v>
      </c>
    </row>
    <row r="248" spans="1:10" x14ac:dyDescent="0.25">
      <c r="A248" s="9" t="s">
        <v>24</v>
      </c>
      <c r="B248" s="6">
        <v>2</v>
      </c>
      <c r="C248" s="97">
        <v>0</v>
      </c>
      <c r="D248" s="97">
        <v>0</v>
      </c>
      <c r="E248" s="6">
        <v>0</v>
      </c>
      <c r="F248" s="7">
        <f t="shared" si="26"/>
        <v>2</v>
      </c>
      <c r="G248" s="8">
        <v>2</v>
      </c>
      <c r="H248" s="98">
        <v>0</v>
      </c>
      <c r="I248" s="98">
        <v>0</v>
      </c>
      <c r="J248" s="98">
        <v>0</v>
      </c>
    </row>
    <row r="249" spans="1:10" x14ac:dyDescent="0.25">
      <c r="A249" s="9" t="s">
        <v>63</v>
      </c>
      <c r="B249" s="6">
        <v>0</v>
      </c>
      <c r="C249" s="97">
        <v>0</v>
      </c>
      <c r="D249" s="97">
        <v>0</v>
      </c>
      <c r="E249" s="6">
        <v>0</v>
      </c>
      <c r="F249" s="7">
        <f t="shared" si="26"/>
        <v>0</v>
      </c>
      <c r="G249" s="8">
        <v>0</v>
      </c>
      <c r="H249" s="98">
        <v>0</v>
      </c>
      <c r="I249" s="98">
        <v>0</v>
      </c>
      <c r="J249" s="98">
        <v>0</v>
      </c>
    </row>
    <row r="250" spans="1:10" x14ac:dyDescent="0.25">
      <c r="A250" s="14" t="s">
        <v>26</v>
      </c>
      <c r="B250" s="6">
        <v>0</v>
      </c>
      <c r="C250" s="97">
        <v>0</v>
      </c>
      <c r="D250" s="97">
        <v>0</v>
      </c>
      <c r="E250" s="6">
        <v>0</v>
      </c>
      <c r="F250" s="7">
        <f t="shared" si="26"/>
        <v>0</v>
      </c>
      <c r="G250" s="8">
        <v>0</v>
      </c>
      <c r="H250" s="98">
        <v>0</v>
      </c>
      <c r="I250" s="98">
        <v>0</v>
      </c>
      <c r="J250" s="98">
        <v>0</v>
      </c>
    </row>
    <row r="251" spans="1:10" x14ac:dyDescent="0.25">
      <c r="A251" s="14" t="s">
        <v>27</v>
      </c>
      <c r="B251" s="6">
        <v>2</v>
      </c>
      <c r="C251" s="97">
        <v>0</v>
      </c>
      <c r="D251" s="97">
        <v>0</v>
      </c>
      <c r="E251" s="6">
        <v>0</v>
      </c>
      <c r="F251" s="7">
        <f t="shared" si="26"/>
        <v>2</v>
      </c>
      <c r="G251" s="8">
        <v>2</v>
      </c>
      <c r="H251" s="98">
        <v>0</v>
      </c>
      <c r="I251" s="98">
        <v>0</v>
      </c>
      <c r="J251" s="98">
        <v>0</v>
      </c>
    </row>
    <row r="252" spans="1:10" x14ac:dyDescent="0.25">
      <c r="A252" s="14" t="s">
        <v>28</v>
      </c>
      <c r="B252" s="6">
        <v>0</v>
      </c>
      <c r="C252" s="97">
        <v>0</v>
      </c>
      <c r="D252" s="97">
        <v>0</v>
      </c>
      <c r="E252" s="6">
        <v>0</v>
      </c>
      <c r="F252" s="7">
        <f t="shared" si="26"/>
        <v>0</v>
      </c>
      <c r="G252" s="8">
        <v>0</v>
      </c>
      <c r="H252" s="98">
        <v>0</v>
      </c>
      <c r="I252" s="98">
        <v>0</v>
      </c>
      <c r="J252" s="98">
        <v>0</v>
      </c>
    </row>
    <row r="253" spans="1:10" x14ac:dyDescent="0.25">
      <c r="A253" s="14" t="s">
        <v>29</v>
      </c>
      <c r="B253" s="6">
        <v>0</v>
      </c>
      <c r="C253" s="97">
        <v>0</v>
      </c>
      <c r="D253" s="97">
        <v>0</v>
      </c>
      <c r="E253" s="6">
        <v>0</v>
      </c>
      <c r="F253" s="7">
        <f t="shared" si="26"/>
        <v>0</v>
      </c>
      <c r="G253" s="8">
        <v>0</v>
      </c>
      <c r="H253" s="98">
        <v>0</v>
      </c>
      <c r="I253" s="98">
        <v>0</v>
      </c>
      <c r="J253" s="98">
        <v>0</v>
      </c>
    </row>
    <row r="254" spans="1:10" x14ac:dyDescent="0.25">
      <c r="A254" s="14" t="s">
        <v>30</v>
      </c>
      <c r="B254" s="6">
        <v>0</v>
      </c>
      <c r="C254" s="97">
        <v>0</v>
      </c>
      <c r="D254" s="97">
        <v>0</v>
      </c>
      <c r="E254" s="6">
        <v>0</v>
      </c>
      <c r="F254" s="7">
        <f t="shared" si="26"/>
        <v>0</v>
      </c>
      <c r="G254" s="8">
        <v>0</v>
      </c>
      <c r="H254" s="98">
        <v>0</v>
      </c>
      <c r="I254" s="98">
        <v>0</v>
      </c>
      <c r="J254" s="98">
        <v>0</v>
      </c>
    </row>
    <row r="255" spans="1:10" x14ac:dyDescent="0.25">
      <c r="A255" s="62" t="s">
        <v>31</v>
      </c>
      <c r="B255" s="63"/>
      <c r="C255" s="63"/>
      <c r="D255" s="63"/>
      <c r="E255" s="63"/>
      <c r="F255" s="63"/>
      <c r="G255" s="63"/>
      <c r="H255" s="63"/>
      <c r="I255" s="63"/>
      <c r="J255" s="63"/>
    </row>
    <row r="256" spans="1:10" x14ac:dyDescent="0.25">
      <c r="A256" s="14" t="s">
        <v>32</v>
      </c>
      <c r="B256" s="6">
        <v>0</v>
      </c>
      <c r="C256" s="97">
        <v>0</v>
      </c>
      <c r="D256" s="97">
        <v>0</v>
      </c>
      <c r="E256" s="6">
        <v>0</v>
      </c>
      <c r="F256" s="7">
        <f>SUM(B256:E256)</f>
        <v>0</v>
      </c>
      <c r="G256" s="8">
        <v>0</v>
      </c>
      <c r="H256" s="98">
        <v>0</v>
      </c>
      <c r="I256" s="98">
        <v>0</v>
      </c>
      <c r="J256" s="98">
        <v>0</v>
      </c>
    </row>
    <row r="257" spans="1:10" x14ac:dyDescent="0.25">
      <c r="A257" s="14" t="s">
        <v>33</v>
      </c>
      <c r="B257" s="6">
        <v>0</v>
      </c>
      <c r="C257" s="97">
        <v>0</v>
      </c>
      <c r="D257" s="97">
        <v>0</v>
      </c>
      <c r="E257" s="6">
        <v>0</v>
      </c>
      <c r="F257" s="7">
        <f t="shared" ref="F257:F262" si="27">SUM(B257:E257)</f>
        <v>0</v>
      </c>
      <c r="G257" s="8">
        <v>0</v>
      </c>
      <c r="H257" s="98">
        <v>0</v>
      </c>
      <c r="I257" s="98">
        <v>0</v>
      </c>
      <c r="J257" s="98">
        <v>0</v>
      </c>
    </row>
    <row r="258" spans="1:10" x14ac:dyDescent="0.25">
      <c r="A258" s="14" t="s">
        <v>34</v>
      </c>
      <c r="B258" s="6">
        <v>0</v>
      </c>
      <c r="C258" s="97">
        <v>0</v>
      </c>
      <c r="D258" s="97">
        <v>0</v>
      </c>
      <c r="E258" s="6">
        <v>0</v>
      </c>
      <c r="F258" s="7">
        <f t="shared" si="27"/>
        <v>0</v>
      </c>
      <c r="G258" s="8">
        <v>0</v>
      </c>
      <c r="H258" s="98">
        <v>0</v>
      </c>
      <c r="I258" s="98">
        <v>0</v>
      </c>
      <c r="J258" s="98">
        <v>0</v>
      </c>
    </row>
    <row r="259" spans="1:10" x14ac:dyDescent="0.25">
      <c r="A259" s="14" t="s">
        <v>35</v>
      </c>
      <c r="B259" s="6">
        <v>0</v>
      </c>
      <c r="C259" s="97">
        <v>0</v>
      </c>
      <c r="D259" s="97">
        <v>0</v>
      </c>
      <c r="E259" s="6">
        <v>0</v>
      </c>
      <c r="F259" s="7">
        <f t="shared" si="27"/>
        <v>0</v>
      </c>
      <c r="G259" s="8">
        <v>0</v>
      </c>
      <c r="H259" s="98">
        <v>0</v>
      </c>
      <c r="I259" s="98">
        <v>0</v>
      </c>
      <c r="J259" s="98">
        <v>0</v>
      </c>
    </row>
    <row r="260" spans="1:10" x14ac:dyDescent="0.25">
      <c r="A260" s="14" t="s">
        <v>36</v>
      </c>
      <c r="B260" s="6">
        <v>0</v>
      </c>
      <c r="C260" s="97">
        <v>0</v>
      </c>
      <c r="D260" s="97">
        <v>0</v>
      </c>
      <c r="E260" s="6">
        <v>0</v>
      </c>
      <c r="F260" s="7">
        <f t="shared" si="27"/>
        <v>0</v>
      </c>
      <c r="G260" s="8">
        <v>0</v>
      </c>
      <c r="H260" s="98">
        <v>0</v>
      </c>
      <c r="I260" s="98">
        <v>0</v>
      </c>
      <c r="J260" s="98">
        <v>0</v>
      </c>
    </row>
    <row r="261" spans="1:10" x14ac:dyDescent="0.25">
      <c r="A261" s="14" t="s">
        <v>37</v>
      </c>
      <c r="B261" s="6">
        <v>0</v>
      </c>
      <c r="C261" s="97">
        <v>0</v>
      </c>
      <c r="D261" s="97">
        <v>0</v>
      </c>
      <c r="E261" s="6">
        <v>0</v>
      </c>
      <c r="F261" s="7">
        <f t="shared" si="27"/>
        <v>0</v>
      </c>
      <c r="G261" s="8">
        <v>0</v>
      </c>
      <c r="H261" s="98">
        <v>0</v>
      </c>
      <c r="I261" s="98">
        <v>0</v>
      </c>
      <c r="J261" s="98">
        <v>0</v>
      </c>
    </row>
    <row r="262" spans="1:10" x14ac:dyDescent="0.25">
      <c r="A262" s="14" t="s">
        <v>38</v>
      </c>
      <c r="B262" s="6">
        <v>0</v>
      </c>
      <c r="C262" s="97">
        <v>0</v>
      </c>
      <c r="D262" s="97">
        <v>0</v>
      </c>
      <c r="E262" s="6">
        <v>0</v>
      </c>
      <c r="F262" s="7">
        <f t="shared" si="27"/>
        <v>0</v>
      </c>
      <c r="G262" s="8">
        <v>0</v>
      </c>
      <c r="H262" s="98">
        <v>0</v>
      </c>
      <c r="I262" s="98">
        <v>0</v>
      </c>
      <c r="J262" s="98">
        <v>0</v>
      </c>
    </row>
    <row r="263" spans="1:10" x14ac:dyDescent="0.25">
      <c r="A263" s="9"/>
      <c r="B263" s="67" t="s">
        <v>2</v>
      </c>
      <c r="C263" s="67"/>
      <c r="D263" s="67"/>
      <c r="E263" s="71" t="s">
        <v>3</v>
      </c>
      <c r="F263" s="69" t="s">
        <v>4</v>
      </c>
      <c r="G263" s="64" t="s">
        <v>106</v>
      </c>
      <c r="H263" s="64" t="s">
        <v>107</v>
      </c>
      <c r="I263" s="64" t="s">
        <v>108</v>
      </c>
      <c r="J263" s="64" t="s">
        <v>109</v>
      </c>
    </row>
    <row r="264" spans="1:10" x14ac:dyDescent="0.25">
      <c r="A264" s="12" t="s">
        <v>77</v>
      </c>
      <c r="B264" s="3" t="s">
        <v>11</v>
      </c>
      <c r="C264" s="3" t="s">
        <v>12</v>
      </c>
      <c r="D264" s="2" t="s">
        <v>60</v>
      </c>
      <c r="E264" s="71"/>
      <c r="F264" s="69"/>
      <c r="G264" s="64"/>
      <c r="H264" s="64"/>
      <c r="I264" s="64"/>
      <c r="J264" s="64"/>
    </row>
    <row r="265" spans="1:10" x14ac:dyDescent="0.25">
      <c r="A265" s="9" t="s">
        <v>40</v>
      </c>
      <c r="B265" s="6">
        <v>0</v>
      </c>
      <c r="C265" s="97">
        <v>0</v>
      </c>
      <c r="D265" s="97">
        <v>0</v>
      </c>
      <c r="E265" s="6">
        <v>0</v>
      </c>
      <c r="F265" s="7">
        <f>SUM(B265:E265)</f>
        <v>0</v>
      </c>
      <c r="G265" s="8">
        <v>0</v>
      </c>
      <c r="H265" s="98">
        <v>0</v>
      </c>
      <c r="I265" s="98">
        <v>0</v>
      </c>
      <c r="J265" s="98">
        <v>0</v>
      </c>
    </row>
    <row r="266" spans="1:10" ht="30" x14ac:dyDescent="0.25">
      <c r="A266" s="19" t="s">
        <v>41</v>
      </c>
      <c r="B266" s="6">
        <v>0</v>
      </c>
      <c r="C266" s="97">
        <v>0</v>
      </c>
      <c r="D266" s="97">
        <v>0</v>
      </c>
      <c r="E266" s="6">
        <v>0</v>
      </c>
      <c r="F266" s="7">
        <f t="shared" ref="F266:F279" si="28">SUM(B266:E266)</f>
        <v>0</v>
      </c>
      <c r="G266" s="8">
        <v>0</v>
      </c>
      <c r="H266" s="98">
        <v>0</v>
      </c>
      <c r="I266" s="98">
        <v>0</v>
      </c>
      <c r="J266" s="98">
        <v>0</v>
      </c>
    </row>
    <row r="267" spans="1:10" x14ac:dyDescent="0.25">
      <c r="A267" s="9" t="s">
        <v>42</v>
      </c>
      <c r="B267" s="6">
        <v>0</v>
      </c>
      <c r="C267" s="97">
        <v>0</v>
      </c>
      <c r="D267" s="97">
        <v>0</v>
      </c>
      <c r="E267" s="6">
        <v>1</v>
      </c>
      <c r="F267" s="7">
        <f t="shared" si="28"/>
        <v>1</v>
      </c>
      <c r="G267" s="8">
        <v>1</v>
      </c>
      <c r="H267" s="98">
        <v>0</v>
      </c>
      <c r="I267" s="98">
        <v>0</v>
      </c>
      <c r="J267" s="98">
        <v>0</v>
      </c>
    </row>
    <row r="268" spans="1:10" x14ac:dyDescent="0.25">
      <c r="A268" s="9" t="s">
        <v>43</v>
      </c>
      <c r="B268" s="6">
        <v>0</v>
      </c>
      <c r="C268" s="97">
        <v>0</v>
      </c>
      <c r="D268" s="97">
        <v>0</v>
      </c>
      <c r="E268" s="6">
        <v>0</v>
      </c>
      <c r="F268" s="7">
        <f t="shared" si="28"/>
        <v>0</v>
      </c>
      <c r="G268" s="8">
        <v>0</v>
      </c>
      <c r="H268" s="98">
        <v>0</v>
      </c>
      <c r="I268" s="98">
        <v>0</v>
      </c>
      <c r="J268" s="98">
        <v>0</v>
      </c>
    </row>
    <row r="269" spans="1:10" x14ac:dyDescent="0.25">
      <c r="A269" s="9" t="s">
        <v>44</v>
      </c>
      <c r="B269" s="6">
        <v>0</v>
      </c>
      <c r="C269" s="97">
        <v>0</v>
      </c>
      <c r="D269" s="97">
        <v>0</v>
      </c>
      <c r="E269" s="6">
        <v>0</v>
      </c>
      <c r="F269" s="7">
        <f t="shared" si="28"/>
        <v>0</v>
      </c>
      <c r="G269" s="8">
        <v>0</v>
      </c>
      <c r="H269" s="98">
        <v>0</v>
      </c>
      <c r="I269" s="98">
        <v>0</v>
      </c>
      <c r="J269" s="98">
        <v>0</v>
      </c>
    </row>
    <row r="270" spans="1:10" ht="30" x14ac:dyDescent="0.25">
      <c r="A270" s="9" t="s">
        <v>45</v>
      </c>
      <c r="B270" s="6">
        <v>0</v>
      </c>
      <c r="C270" s="97">
        <v>0</v>
      </c>
      <c r="D270" s="97">
        <v>0</v>
      </c>
      <c r="E270" s="6">
        <v>0</v>
      </c>
      <c r="F270" s="7">
        <f t="shared" si="28"/>
        <v>0</v>
      </c>
      <c r="G270" s="8">
        <v>0</v>
      </c>
      <c r="H270" s="98">
        <v>0</v>
      </c>
      <c r="I270" s="98">
        <v>0</v>
      </c>
      <c r="J270" s="98">
        <v>0</v>
      </c>
    </row>
    <row r="271" spans="1:10" x14ac:dyDescent="0.25">
      <c r="A271" s="9" t="s">
        <v>46</v>
      </c>
      <c r="B271" s="6">
        <v>0</v>
      </c>
      <c r="C271" s="97">
        <v>0</v>
      </c>
      <c r="D271" s="97">
        <v>0</v>
      </c>
      <c r="E271" s="6">
        <v>0</v>
      </c>
      <c r="F271" s="7">
        <f t="shared" si="28"/>
        <v>0</v>
      </c>
      <c r="G271" s="8">
        <v>0</v>
      </c>
      <c r="H271" s="98">
        <v>0</v>
      </c>
      <c r="I271" s="98">
        <v>0</v>
      </c>
      <c r="J271" s="98">
        <v>0</v>
      </c>
    </row>
    <row r="272" spans="1:10" x14ac:dyDescent="0.25">
      <c r="A272" s="9" t="s">
        <v>47</v>
      </c>
      <c r="B272" s="6">
        <v>0</v>
      </c>
      <c r="C272" s="97">
        <v>0</v>
      </c>
      <c r="D272" s="97">
        <v>0</v>
      </c>
      <c r="E272" s="6">
        <v>0</v>
      </c>
      <c r="F272" s="7">
        <f t="shared" si="28"/>
        <v>0</v>
      </c>
      <c r="G272" s="8">
        <v>0</v>
      </c>
      <c r="H272" s="98">
        <v>0</v>
      </c>
      <c r="I272" s="98">
        <v>0</v>
      </c>
      <c r="J272" s="98">
        <v>0</v>
      </c>
    </row>
    <row r="273" spans="1:10" ht="30" x14ac:dyDescent="0.25">
      <c r="A273" s="9" t="s">
        <v>48</v>
      </c>
      <c r="B273" s="6">
        <v>0</v>
      </c>
      <c r="C273" s="97">
        <v>0</v>
      </c>
      <c r="D273" s="97">
        <v>0</v>
      </c>
      <c r="E273" s="6">
        <v>0</v>
      </c>
      <c r="F273" s="7">
        <f t="shared" si="28"/>
        <v>0</v>
      </c>
      <c r="G273" s="8">
        <v>0</v>
      </c>
      <c r="H273" s="98">
        <v>0</v>
      </c>
      <c r="I273" s="98">
        <v>0</v>
      </c>
      <c r="J273" s="98">
        <v>0</v>
      </c>
    </row>
    <row r="274" spans="1:10" x14ac:dyDescent="0.25">
      <c r="A274" s="9" t="s">
        <v>49</v>
      </c>
      <c r="B274" s="6">
        <v>0</v>
      </c>
      <c r="C274" s="97">
        <v>0</v>
      </c>
      <c r="D274" s="97">
        <v>0</v>
      </c>
      <c r="E274" s="6">
        <v>0</v>
      </c>
      <c r="F274" s="7">
        <f t="shared" si="28"/>
        <v>0</v>
      </c>
      <c r="G274" s="8">
        <v>0</v>
      </c>
      <c r="H274" s="98">
        <v>0</v>
      </c>
      <c r="I274" s="98">
        <v>0</v>
      </c>
      <c r="J274" s="98">
        <v>0</v>
      </c>
    </row>
    <row r="275" spans="1:10" ht="30" x14ac:dyDescent="0.25">
      <c r="A275" s="9" t="s">
        <v>50</v>
      </c>
      <c r="B275" s="6">
        <v>0</v>
      </c>
      <c r="C275" s="97">
        <v>0</v>
      </c>
      <c r="D275" s="97">
        <v>0</v>
      </c>
      <c r="E275" s="6">
        <v>0</v>
      </c>
      <c r="F275" s="7">
        <f t="shared" si="28"/>
        <v>0</v>
      </c>
      <c r="G275" s="8">
        <v>0</v>
      </c>
      <c r="H275" s="98">
        <v>0</v>
      </c>
      <c r="I275" s="98">
        <v>0</v>
      </c>
      <c r="J275" s="98">
        <v>0</v>
      </c>
    </row>
    <row r="276" spans="1:10" x14ac:dyDescent="0.25">
      <c r="A276" s="9" t="s">
        <v>51</v>
      </c>
      <c r="B276" s="6">
        <v>3</v>
      </c>
      <c r="C276" s="97">
        <v>0</v>
      </c>
      <c r="D276" s="97">
        <v>0</v>
      </c>
      <c r="E276" s="6">
        <v>1</v>
      </c>
      <c r="F276" s="7">
        <f t="shared" si="28"/>
        <v>4</v>
      </c>
      <c r="G276" s="8">
        <v>4</v>
      </c>
      <c r="H276" s="98">
        <v>0</v>
      </c>
      <c r="I276" s="98">
        <v>0</v>
      </c>
      <c r="J276" s="98">
        <v>0</v>
      </c>
    </row>
    <row r="277" spans="1:10" x14ac:dyDescent="0.25">
      <c r="A277" s="9" t="s">
        <v>52</v>
      </c>
      <c r="B277" s="6">
        <v>0</v>
      </c>
      <c r="C277" s="97">
        <v>0</v>
      </c>
      <c r="D277" s="97">
        <v>0</v>
      </c>
      <c r="E277" s="6">
        <v>0</v>
      </c>
      <c r="F277" s="7">
        <f t="shared" si="28"/>
        <v>0</v>
      </c>
      <c r="G277" s="8">
        <v>0</v>
      </c>
      <c r="H277" s="98">
        <v>0</v>
      </c>
      <c r="I277" s="98">
        <v>0</v>
      </c>
      <c r="J277" s="98">
        <v>0</v>
      </c>
    </row>
    <row r="278" spans="1:10" x14ac:dyDescent="0.25">
      <c r="A278" s="9" t="s">
        <v>53</v>
      </c>
      <c r="B278" s="6">
        <v>0</v>
      </c>
      <c r="C278" s="97">
        <v>0</v>
      </c>
      <c r="D278" s="97">
        <v>0</v>
      </c>
      <c r="E278" s="6">
        <v>0</v>
      </c>
      <c r="F278" s="7">
        <f t="shared" si="28"/>
        <v>0</v>
      </c>
      <c r="G278" s="8">
        <v>0</v>
      </c>
      <c r="H278" s="98">
        <v>0</v>
      </c>
      <c r="I278" s="98">
        <v>0</v>
      </c>
      <c r="J278" s="98">
        <v>0</v>
      </c>
    </row>
    <row r="279" spans="1:10" x14ac:dyDescent="0.25">
      <c r="A279" s="9" t="s">
        <v>54</v>
      </c>
      <c r="B279" s="6">
        <v>3</v>
      </c>
      <c r="C279" s="97">
        <v>0</v>
      </c>
      <c r="D279" s="97">
        <v>0</v>
      </c>
      <c r="E279" s="6">
        <v>0</v>
      </c>
      <c r="F279" s="7">
        <f t="shared" si="28"/>
        <v>3</v>
      </c>
      <c r="G279" s="8">
        <v>3</v>
      </c>
      <c r="H279" s="98">
        <v>0</v>
      </c>
      <c r="I279" s="98">
        <v>0</v>
      </c>
      <c r="J279" s="98">
        <v>0</v>
      </c>
    </row>
    <row r="280" spans="1:10" x14ac:dyDescent="0.25">
      <c r="A280" s="9"/>
      <c r="B280" s="67" t="s">
        <v>2</v>
      </c>
      <c r="C280" s="67"/>
      <c r="D280" s="67"/>
      <c r="E280" s="71" t="s">
        <v>3</v>
      </c>
      <c r="F280" s="69" t="s">
        <v>4</v>
      </c>
      <c r="G280" s="64" t="s">
        <v>106</v>
      </c>
      <c r="H280" s="64" t="s">
        <v>107</v>
      </c>
      <c r="I280" s="64" t="s">
        <v>108</v>
      </c>
      <c r="J280" s="64" t="s">
        <v>109</v>
      </c>
    </row>
    <row r="281" spans="1:10" x14ac:dyDescent="0.25">
      <c r="A281" s="12" t="s">
        <v>55</v>
      </c>
      <c r="B281" s="3" t="s">
        <v>11</v>
      </c>
      <c r="C281" s="3" t="s">
        <v>12</v>
      </c>
      <c r="D281" s="2" t="s">
        <v>60</v>
      </c>
      <c r="E281" s="71"/>
      <c r="F281" s="69"/>
      <c r="G281" s="64"/>
      <c r="H281" s="64"/>
      <c r="I281" s="64"/>
      <c r="J281" s="64"/>
    </row>
    <row r="282" spans="1:10" x14ac:dyDescent="0.25">
      <c r="A282" s="9" t="s">
        <v>65</v>
      </c>
      <c r="B282" s="6">
        <v>2</v>
      </c>
      <c r="C282" s="97">
        <v>0</v>
      </c>
      <c r="D282" s="97">
        <v>0</v>
      </c>
      <c r="E282" s="6">
        <v>0</v>
      </c>
      <c r="F282" s="7">
        <f t="shared" ref="F282" si="29">SUM(B282:E282)</f>
        <v>2</v>
      </c>
      <c r="G282" s="8">
        <v>2</v>
      </c>
      <c r="H282" s="98">
        <v>0</v>
      </c>
      <c r="I282" s="98">
        <v>0</v>
      </c>
      <c r="J282" s="98">
        <v>0</v>
      </c>
    </row>
    <row r="283" spans="1:10" ht="15.75" x14ac:dyDescent="0.25">
      <c r="A283" s="72" t="s">
        <v>78</v>
      </c>
      <c r="B283" s="72"/>
      <c r="C283" s="72"/>
      <c r="D283" s="72"/>
      <c r="E283" s="72"/>
      <c r="F283" s="72"/>
      <c r="G283" s="72"/>
      <c r="H283" s="72"/>
      <c r="I283" s="72"/>
      <c r="J283" s="72"/>
    </row>
    <row r="284" spans="1:10" x14ac:dyDescent="0.25">
      <c r="A284" s="66"/>
      <c r="B284" s="67" t="s">
        <v>2</v>
      </c>
      <c r="C284" s="67"/>
      <c r="D284" s="67"/>
      <c r="E284" s="70" t="s">
        <v>3</v>
      </c>
      <c r="F284" s="69" t="s">
        <v>4</v>
      </c>
      <c r="G284" s="64" t="s">
        <v>106</v>
      </c>
      <c r="H284" s="64" t="s">
        <v>107</v>
      </c>
      <c r="I284" s="64" t="s">
        <v>108</v>
      </c>
      <c r="J284" s="64" t="s">
        <v>109</v>
      </c>
    </row>
    <row r="285" spans="1:10" x14ac:dyDescent="0.25">
      <c r="A285" s="66"/>
      <c r="B285" s="2" t="s">
        <v>11</v>
      </c>
      <c r="C285" s="2" t="s">
        <v>12</v>
      </c>
      <c r="D285" s="2" t="s">
        <v>60</v>
      </c>
      <c r="E285" s="70"/>
      <c r="F285" s="69"/>
      <c r="G285" s="64"/>
      <c r="H285" s="64"/>
      <c r="I285" s="64"/>
      <c r="J285" s="64"/>
    </row>
    <row r="286" spans="1:10" x14ac:dyDescent="0.25">
      <c r="A286" s="23" t="s">
        <v>79</v>
      </c>
      <c r="B286" s="97">
        <v>0</v>
      </c>
      <c r="C286" s="97">
        <v>0</v>
      </c>
      <c r="D286" s="97">
        <v>0</v>
      </c>
      <c r="E286" s="97">
        <v>0</v>
      </c>
      <c r="F286" s="7">
        <f t="shared" ref="F286:F293" si="30">SUM(B286:E286)</f>
        <v>0</v>
      </c>
      <c r="G286" s="98">
        <v>0</v>
      </c>
      <c r="H286" s="98">
        <v>0</v>
      </c>
      <c r="I286" s="98">
        <v>0</v>
      </c>
      <c r="J286" s="98">
        <v>0</v>
      </c>
    </row>
    <row r="287" spans="1:10" x14ac:dyDescent="0.25">
      <c r="A287" s="24" t="s">
        <v>80</v>
      </c>
      <c r="B287" s="10">
        <f>SUM(B288+B289)</f>
        <v>0</v>
      </c>
      <c r="C287" s="10">
        <f t="shared" ref="C287:E287" si="31">SUM(C288+C289)</f>
        <v>0</v>
      </c>
      <c r="D287" s="10">
        <f t="shared" si="31"/>
        <v>0</v>
      </c>
      <c r="E287" s="10">
        <f t="shared" si="31"/>
        <v>0</v>
      </c>
      <c r="F287" s="7">
        <f t="shared" si="30"/>
        <v>0</v>
      </c>
      <c r="G287" s="10">
        <f>SUM(G288:G289)</f>
        <v>0</v>
      </c>
      <c r="H287" s="10">
        <f t="shared" ref="H287:J287" si="32">SUM(H288:H289)</f>
        <v>0</v>
      </c>
      <c r="I287" s="10">
        <f t="shared" si="32"/>
        <v>0</v>
      </c>
      <c r="J287" s="10">
        <f t="shared" si="32"/>
        <v>0</v>
      </c>
    </row>
    <row r="288" spans="1:10" x14ac:dyDescent="0.25">
      <c r="A288" s="23" t="s">
        <v>81</v>
      </c>
      <c r="B288" s="10">
        <f>SUM(B290+B292)</f>
        <v>0</v>
      </c>
      <c r="C288" s="10">
        <f>SUM(C290+C292)</f>
        <v>0</v>
      </c>
      <c r="D288" s="10">
        <f t="shared" ref="C288:E289" si="33">SUM(D290+D292)</f>
        <v>0</v>
      </c>
      <c r="E288" s="10">
        <f t="shared" si="33"/>
        <v>0</v>
      </c>
      <c r="F288" s="7">
        <f t="shared" si="30"/>
        <v>0</v>
      </c>
      <c r="G288" s="10">
        <f>SUM(G290+G292)</f>
        <v>0</v>
      </c>
      <c r="H288" s="10">
        <f t="shared" ref="H288:J289" si="34">SUM(H290+H292)</f>
        <v>0</v>
      </c>
      <c r="I288" s="10">
        <f t="shared" si="34"/>
        <v>0</v>
      </c>
      <c r="J288" s="10">
        <f t="shared" si="34"/>
        <v>0</v>
      </c>
    </row>
    <row r="289" spans="1:10" x14ac:dyDescent="0.25">
      <c r="A289" s="23" t="s">
        <v>82</v>
      </c>
      <c r="B289" s="25">
        <f>SUM(B291+B293)</f>
        <v>0</v>
      </c>
      <c r="C289" s="25">
        <f t="shared" si="33"/>
        <v>0</v>
      </c>
      <c r="D289" s="25">
        <f t="shared" si="33"/>
        <v>0</v>
      </c>
      <c r="E289" s="25">
        <f t="shared" si="33"/>
        <v>0</v>
      </c>
      <c r="F289" s="7">
        <f t="shared" si="30"/>
        <v>0</v>
      </c>
      <c r="G289" s="25">
        <f>SUM(G291+G293)</f>
        <v>0</v>
      </c>
      <c r="H289" s="25">
        <f t="shared" si="34"/>
        <v>0</v>
      </c>
      <c r="I289" s="25">
        <f t="shared" si="34"/>
        <v>0</v>
      </c>
      <c r="J289" s="25">
        <f t="shared" si="34"/>
        <v>0</v>
      </c>
    </row>
    <row r="290" spans="1:10" x14ac:dyDescent="0.25">
      <c r="A290" s="26" t="s">
        <v>83</v>
      </c>
      <c r="B290" s="97">
        <v>0</v>
      </c>
      <c r="C290" s="97">
        <v>0</v>
      </c>
      <c r="D290" s="97">
        <v>0</v>
      </c>
      <c r="E290" s="97">
        <v>0</v>
      </c>
      <c r="F290" s="7">
        <f t="shared" si="30"/>
        <v>0</v>
      </c>
      <c r="G290" s="98">
        <v>0</v>
      </c>
      <c r="H290" s="98">
        <v>0</v>
      </c>
      <c r="I290" s="98">
        <v>0</v>
      </c>
      <c r="J290" s="98">
        <v>0</v>
      </c>
    </row>
    <row r="291" spans="1:10" ht="26.25" x14ac:dyDescent="0.25">
      <c r="A291" s="26" t="s">
        <v>84</v>
      </c>
      <c r="B291" s="97">
        <v>0</v>
      </c>
      <c r="C291" s="97">
        <v>0</v>
      </c>
      <c r="D291" s="97">
        <v>0</v>
      </c>
      <c r="E291" s="97">
        <v>0</v>
      </c>
      <c r="F291" s="11">
        <f t="shared" si="30"/>
        <v>0</v>
      </c>
      <c r="G291" s="99">
        <v>0</v>
      </c>
      <c r="H291" s="99">
        <v>0</v>
      </c>
      <c r="I291" s="99">
        <v>0</v>
      </c>
      <c r="J291" s="99">
        <v>0</v>
      </c>
    </row>
    <row r="292" spans="1:10" x14ac:dyDescent="0.25">
      <c r="A292" s="26" t="s">
        <v>85</v>
      </c>
      <c r="B292" s="97">
        <v>0</v>
      </c>
      <c r="C292" s="97">
        <v>0</v>
      </c>
      <c r="D292" s="97">
        <v>0</v>
      </c>
      <c r="E292" s="97">
        <v>0</v>
      </c>
      <c r="F292" s="11">
        <f t="shared" si="30"/>
        <v>0</v>
      </c>
      <c r="G292" s="99">
        <v>0</v>
      </c>
      <c r="H292" s="99">
        <v>0</v>
      </c>
      <c r="I292" s="99">
        <v>0</v>
      </c>
      <c r="J292" s="99">
        <v>0</v>
      </c>
    </row>
    <row r="293" spans="1:10" ht="26.25" x14ac:dyDescent="0.25">
      <c r="A293" s="26" t="s">
        <v>86</v>
      </c>
      <c r="B293" s="97">
        <v>0</v>
      </c>
      <c r="C293" s="97">
        <v>0</v>
      </c>
      <c r="D293" s="97">
        <v>0</v>
      </c>
      <c r="E293" s="97">
        <v>0</v>
      </c>
      <c r="F293" s="11">
        <f t="shared" si="30"/>
        <v>0</v>
      </c>
      <c r="G293" s="99">
        <v>0</v>
      </c>
      <c r="H293" s="99">
        <v>0</v>
      </c>
      <c r="I293" s="99">
        <v>0</v>
      </c>
      <c r="J293" s="99">
        <v>0</v>
      </c>
    </row>
    <row r="294" spans="1:10" x14ac:dyDescent="0.25">
      <c r="A294" s="44" t="s">
        <v>205</v>
      </c>
      <c r="B294" s="292">
        <v>0</v>
      </c>
      <c r="C294" s="292">
        <v>0</v>
      </c>
      <c r="D294" s="294">
        <v>0</v>
      </c>
      <c r="E294" s="292">
        <v>0</v>
      </c>
      <c r="F294" s="46">
        <f>SUM(B294:E294)</f>
        <v>0</v>
      </c>
      <c r="G294" s="293">
        <v>0</v>
      </c>
      <c r="H294" s="293">
        <v>0</v>
      </c>
      <c r="I294" s="293">
        <v>0</v>
      </c>
      <c r="J294" s="293">
        <v>0</v>
      </c>
    </row>
    <row r="295" spans="1:10" x14ac:dyDescent="0.25">
      <c r="A295" s="9"/>
      <c r="B295" s="67" t="s">
        <v>2</v>
      </c>
      <c r="C295" s="67"/>
      <c r="D295" s="67"/>
      <c r="E295" s="71" t="s">
        <v>3</v>
      </c>
      <c r="F295" s="69" t="s">
        <v>4</v>
      </c>
      <c r="G295" s="64" t="s">
        <v>106</v>
      </c>
      <c r="H295" s="64" t="s">
        <v>107</v>
      </c>
      <c r="I295" s="64" t="s">
        <v>108</v>
      </c>
      <c r="J295" s="64" t="s">
        <v>109</v>
      </c>
    </row>
    <row r="296" spans="1:10" x14ac:dyDescent="0.25">
      <c r="A296" s="12" t="s">
        <v>76</v>
      </c>
      <c r="B296" s="3" t="s">
        <v>11</v>
      </c>
      <c r="C296" s="3" t="s">
        <v>12</v>
      </c>
      <c r="D296" s="2" t="s">
        <v>60</v>
      </c>
      <c r="E296" s="71"/>
      <c r="F296" s="69"/>
      <c r="G296" s="64"/>
      <c r="H296" s="64"/>
      <c r="I296" s="64"/>
      <c r="J296" s="64"/>
    </row>
    <row r="297" spans="1:10" x14ac:dyDescent="0.25">
      <c r="A297" s="9" t="s">
        <v>23</v>
      </c>
      <c r="B297" s="97">
        <v>0</v>
      </c>
      <c r="C297" s="97">
        <v>0</v>
      </c>
      <c r="D297" s="97">
        <v>0</v>
      </c>
      <c r="E297" s="97">
        <v>0</v>
      </c>
      <c r="F297" s="7">
        <f t="shared" ref="F297:F304" si="35">SUM(B297:E297)</f>
        <v>0</v>
      </c>
      <c r="G297" s="98">
        <v>0</v>
      </c>
      <c r="H297" s="98">
        <v>0</v>
      </c>
      <c r="I297" s="98">
        <v>0</v>
      </c>
      <c r="J297" s="98">
        <v>0</v>
      </c>
    </row>
    <row r="298" spans="1:10" x14ac:dyDescent="0.25">
      <c r="A298" s="9" t="s">
        <v>24</v>
      </c>
      <c r="B298" s="97">
        <v>0</v>
      </c>
      <c r="C298" s="97">
        <v>0</v>
      </c>
      <c r="D298" s="97">
        <v>0</v>
      </c>
      <c r="E298" s="97">
        <v>0</v>
      </c>
      <c r="F298" s="7">
        <f t="shared" si="35"/>
        <v>0</v>
      </c>
      <c r="G298" s="98">
        <v>0</v>
      </c>
      <c r="H298" s="98">
        <v>0</v>
      </c>
      <c r="I298" s="98">
        <v>0</v>
      </c>
      <c r="J298" s="98">
        <v>0</v>
      </c>
    </row>
    <row r="299" spans="1:10" x14ac:dyDescent="0.25">
      <c r="A299" s="9" t="s">
        <v>63</v>
      </c>
      <c r="B299" s="97">
        <v>0</v>
      </c>
      <c r="C299" s="97">
        <v>0</v>
      </c>
      <c r="D299" s="97">
        <v>0</v>
      </c>
      <c r="E299" s="97">
        <v>0</v>
      </c>
      <c r="F299" s="7">
        <f t="shared" si="35"/>
        <v>0</v>
      </c>
      <c r="G299" s="98">
        <v>0</v>
      </c>
      <c r="H299" s="98">
        <v>0</v>
      </c>
      <c r="I299" s="98">
        <v>0</v>
      </c>
      <c r="J299" s="98">
        <v>0</v>
      </c>
    </row>
    <row r="300" spans="1:10" x14ac:dyDescent="0.25">
      <c r="A300" s="14" t="s">
        <v>26</v>
      </c>
      <c r="B300" s="97">
        <v>0</v>
      </c>
      <c r="C300" s="97">
        <v>0</v>
      </c>
      <c r="D300" s="97">
        <v>0</v>
      </c>
      <c r="E300" s="97">
        <v>0</v>
      </c>
      <c r="F300" s="7">
        <f t="shared" si="35"/>
        <v>0</v>
      </c>
      <c r="G300" s="98">
        <v>0</v>
      </c>
      <c r="H300" s="98">
        <v>0</v>
      </c>
      <c r="I300" s="98">
        <v>0</v>
      </c>
      <c r="J300" s="98">
        <v>0</v>
      </c>
    </row>
    <row r="301" spans="1:10" x14ac:dyDescent="0.25">
      <c r="A301" s="14" t="s">
        <v>27</v>
      </c>
      <c r="B301" s="97">
        <v>0</v>
      </c>
      <c r="C301" s="97">
        <v>0</v>
      </c>
      <c r="D301" s="97">
        <v>0</v>
      </c>
      <c r="E301" s="97">
        <v>0</v>
      </c>
      <c r="F301" s="7">
        <f t="shared" si="35"/>
        <v>0</v>
      </c>
      <c r="G301" s="98">
        <v>0</v>
      </c>
      <c r="H301" s="98">
        <v>0</v>
      </c>
      <c r="I301" s="98">
        <v>0</v>
      </c>
      <c r="J301" s="98">
        <v>0</v>
      </c>
    </row>
    <row r="302" spans="1:10" x14ac:dyDescent="0.25">
      <c r="A302" s="14" t="s">
        <v>28</v>
      </c>
      <c r="B302" s="97">
        <v>0</v>
      </c>
      <c r="C302" s="97">
        <v>0</v>
      </c>
      <c r="D302" s="97">
        <v>0</v>
      </c>
      <c r="E302" s="97">
        <v>0</v>
      </c>
      <c r="F302" s="7">
        <f t="shared" si="35"/>
        <v>0</v>
      </c>
      <c r="G302" s="98">
        <v>0</v>
      </c>
      <c r="H302" s="98">
        <v>0</v>
      </c>
      <c r="I302" s="98">
        <v>0</v>
      </c>
      <c r="J302" s="98">
        <v>0</v>
      </c>
    </row>
    <row r="303" spans="1:10" x14ac:dyDescent="0.25">
      <c r="A303" s="14" t="s">
        <v>29</v>
      </c>
      <c r="B303" s="97">
        <v>0</v>
      </c>
      <c r="C303" s="97">
        <v>0</v>
      </c>
      <c r="D303" s="97">
        <v>0</v>
      </c>
      <c r="E303" s="97">
        <v>0</v>
      </c>
      <c r="F303" s="7">
        <f t="shared" si="35"/>
        <v>0</v>
      </c>
      <c r="G303" s="98">
        <v>0</v>
      </c>
      <c r="H303" s="98">
        <v>0</v>
      </c>
      <c r="I303" s="98">
        <v>0</v>
      </c>
      <c r="J303" s="98">
        <v>0</v>
      </c>
    </row>
    <row r="304" spans="1:10" x14ac:dyDescent="0.25">
      <c r="A304" s="14" t="s">
        <v>30</v>
      </c>
      <c r="B304" s="97">
        <v>0</v>
      </c>
      <c r="C304" s="97">
        <v>0</v>
      </c>
      <c r="D304" s="97">
        <v>0</v>
      </c>
      <c r="E304" s="97">
        <v>0</v>
      </c>
      <c r="F304" s="7">
        <f t="shared" si="35"/>
        <v>0</v>
      </c>
      <c r="G304" s="98">
        <v>0</v>
      </c>
      <c r="H304" s="98">
        <v>0</v>
      </c>
      <c r="I304" s="98">
        <v>0</v>
      </c>
      <c r="J304" s="98">
        <v>0</v>
      </c>
    </row>
    <row r="305" spans="1:10" x14ac:dyDescent="0.25">
      <c r="A305" s="62" t="s">
        <v>31</v>
      </c>
      <c r="B305" s="63"/>
      <c r="C305" s="63"/>
      <c r="D305" s="63"/>
      <c r="E305" s="63"/>
      <c r="F305" s="63"/>
      <c r="G305" s="63"/>
      <c r="H305" s="63"/>
      <c r="I305" s="63"/>
      <c r="J305" s="63"/>
    </row>
    <row r="306" spans="1:10" x14ac:dyDescent="0.25">
      <c r="A306" s="14" t="s">
        <v>32</v>
      </c>
      <c r="B306" s="97">
        <v>0</v>
      </c>
      <c r="C306" s="97">
        <v>0</v>
      </c>
      <c r="D306" s="97">
        <v>0</v>
      </c>
      <c r="E306" s="97">
        <v>0</v>
      </c>
      <c r="F306" s="7">
        <f>SUM(B306:E306)</f>
        <v>0</v>
      </c>
      <c r="G306" s="98">
        <v>0</v>
      </c>
      <c r="H306" s="98">
        <v>0</v>
      </c>
      <c r="I306" s="98">
        <v>0</v>
      </c>
      <c r="J306" s="98">
        <v>0</v>
      </c>
    </row>
    <row r="307" spans="1:10" x14ac:dyDescent="0.25">
      <c r="A307" s="14" t="s">
        <v>33</v>
      </c>
      <c r="B307" s="97">
        <v>0</v>
      </c>
      <c r="C307" s="97">
        <v>0</v>
      </c>
      <c r="D307" s="97">
        <v>0</v>
      </c>
      <c r="E307" s="97">
        <v>0</v>
      </c>
      <c r="F307" s="7">
        <f t="shared" ref="F307:F312" si="36">SUM(B307:E307)</f>
        <v>0</v>
      </c>
      <c r="G307" s="98">
        <v>0</v>
      </c>
      <c r="H307" s="98">
        <v>0</v>
      </c>
      <c r="I307" s="98">
        <v>0</v>
      </c>
      <c r="J307" s="98">
        <v>0</v>
      </c>
    </row>
    <row r="308" spans="1:10" x14ac:dyDescent="0.25">
      <c r="A308" s="14" t="s">
        <v>34</v>
      </c>
      <c r="B308" s="97">
        <v>0</v>
      </c>
      <c r="C308" s="97">
        <v>0</v>
      </c>
      <c r="D308" s="97">
        <v>0</v>
      </c>
      <c r="E308" s="97">
        <v>0</v>
      </c>
      <c r="F308" s="7">
        <f t="shared" si="36"/>
        <v>0</v>
      </c>
      <c r="G308" s="98">
        <v>0</v>
      </c>
      <c r="H308" s="98">
        <v>0</v>
      </c>
      <c r="I308" s="98">
        <v>0</v>
      </c>
      <c r="J308" s="98">
        <v>0</v>
      </c>
    </row>
    <row r="309" spans="1:10" x14ac:dyDescent="0.25">
      <c r="A309" s="14" t="s">
        <v>35</v>
      </c>
      <c r="B309" s="97">
        <v>0</v>
      </c>
      <c r="C309" s="97">
        <v>0</v>
      </c>
      <c r="D309" s="97">
        <v>0</v>
      </c>
      <c r="E309" s="97">
        <v>0</v>
      </c>
      <c r="F309" s="7">
        <f t="shared" si="36"/>
        <v>0</v>
      </c>
      <c r="G309" s="98">
        <v>0</v>
      </c>
      <c r="H309" s="98">
        <v>0</v>
      </c>
      <c r="I309" s="98">
        <v>0</v>
      </c>
      <c r="J309" s="98">
        <v>0</v>
      </c>
    </row>
    <row r="310" spans="1:10" x14ac:dyDescent="0.25">
      <c r="A310" s="14" t="s">
        <v>36</v>
      </c>
      <c r="B310" s="97">
        <v>0</v>
      </c>
      <c r="C310" s="97">
        <v>0</v>
      </c>
      <c r="D310" s="97">
        <v>0</v>
      </c>
      <c r="E310" s="97">
        <v>0</v>
      </c>
      <c r="F310" s="7">
        <f t="shared" si="36"/>
        <v>0</v>
      </c>
      <c r="G310" s="98">
        <v>0</v>
      </c>
      <c r="H310" s="98">
        <v>0</v>
      </c>
      <c r="I310" s="98">
        <v>0</v>
      </c>
      <c r="J310" s="98">
        <v>0</v>
      </c>
    </row>
    <row r="311" spans="1:10" x14ac:dyDescent="0.25">
      <c r="A311" s="14" t="s">
        <v>37</v>
      </c>
      <c r="B311" s="97">
        <v>0</v>
      </c>
      <c r="C311" s="97">
        <v>0</v>
      </c>
      <c r="D311" s="97">
        <v>0</v>
      </c>
      <c r="E311" s="97">
        <v>0</v>
      </c>
      <c r="F311" s="7">
        <f t="shared" si="36"/>
        <v>0</v>
      </c>
      <c r="G311" s="98">
        <v>0</v>
      </c>
      <c r="H311" s="98">
        <v>0</v>
      </c>
      <c r="I311" s="98">
        <v>0</v>
      </c>
      <c r="J311" s="98">
        <v>0</v>
      </c>
    </row>
    <row r="312" spans="1:10" x14ac:dyDescent="0.25">
      <c r="A312" s="14" t="s">
        <v>38</v>
      </c>
      <c r="B312" s="97">
        <v>0</v>
      </c>
      <c r="C312" s="97">
        <v>0</v>
      </c>
      <c r="D312" s="97">
        <v>0</v>
      </c>
      <c r="E312" s="97">
        <v>0</v>
      </c>
      <c r="F312" s="7">
        <f t="shared" si="36"/>
        <v>0</v>
      </c>
      <c r="G312" s="98">
        <v>0</v>
      </c>
      <c r="H312" s="98">
        <v>0</v>
      </c>
      <c r="I312" s="98">
        <v>0</v>
      </c>
      <c r="J312" s="98">
        <v>0</v>
      </c>
    </row>
    <row r="313" spans="1:10" x14ac:dyDescent="0.25">
      <c r="A313" s="9"/>
      <c r="B313" s="67" t="s">
        <v>2</v>
      </c>
      <c r="C313" s="67"/>
      <c r="D313" s="67"/>
      <c r="E313" s="71" t="s">
        <v>3</v>
      </c>
      <c r="F313" s="69" t="s">
        <v>4</v>
      </c>
      <c r="G313" s="64" t="s">
        <v>106</v>
      </c>
      <c r="H313" s="64" t="s">
        <v>107</v>
      </c>
      <c r="I313" s="64" t="s">
        <v>108</v>
      </c>
      <c r="J313" s="64" t="s">
        <v>109</v>
      </c>
    </row>
    <row r="314" spans="1:10" x14ac:dyDescent="0.25">
      <c r="A314" s="12" t="s">
        <v>77</v>
      </c>
      <c r="B314" s="3" t="s">
        <v>11</v>
      </c>
      <c r="C314" s="3" t="s">
        <v>12</v>
      </c>
      <c r="D314" s="2" t="s">
        <v>60</v>
      </c>
      <c r="E314" s="71"/>
      <c r="F314" s="69"/>
      <c r="G314" s="64"/>
      <c r="H314" s="64"/>
      <c r="I314" s="64"/>
      <c r="J314" s="64"/>
    </row>
    <row r="315" spans="1:10" x14ac:dyDescent="0.25">
      <c r="A315" s="9" t="s">
        <v>40</v>
      </c>
      <c r="B315" s="97">
        <v>0</v>
      </c>
      <c r="C315" s="97">
        <v>0</v>
      </c>
      <c r="D315" s="97">
        <v>0</v>
      </c>
      <c r="E315" s="97">
        <v>0</v>
      </c>
      <c r="F315" s="7">
        <f>SUM(B315:E315)</f>
        <v>0</v>
      </c>
      <c r="G315" s="98">
        <v>0</v>
      </c>
      <c r="H315" s="98">
        <v>0</v>
      </c>
      <c r="I315" s="98">
        <v>0</v>
      </c>
      <c r="J315" s="98">
        <v>0</v>
      </c>
    </row>
    <row r="316" spans="1:10" ht="30" x14ac:dyDescent="0.25">
      <c r="A316" s="19" t="s">
        <v>41</v>
      </c>
      <c r="B316" s="97">
        <v>0</v>
      </c>
      <c r="C316" s="97">
        <v>0</v>
      </c>
      <c r="D316" s="97">
        <v>0</v>
      </c>
      <c r="E316" s="97">
        <v>0</v>
      </c>
      <c r="F316" s="7">
        <f t="shared" ref="F316:F329" si="37">SUM(B316:E316)</f>
        <v>0</v>
      </c>
      <c r="G316" s="98">
        <v>0</v>
      </c>
      <c r="H316" s="98">
        <v>0</v>
      </c>
      <c r="I316" s="98">
        <v>0</v>
      </c>
      <c r="J316" s="98">
        <v>0</v>
      </c>
    </row>
    <row r="317" spans="1:10" x14ac:dyDescent="0.25">
      <c r="A317" s="9" t="s">
        <v>42</v>
      </c>
      <c r="B317" s="97">
        <v>0</v>
      </c>
      <c r="C317" s="97">
        <v>0</v>
      </c>
      <c r="D317" s="97">
        <v>0</v>
      </c>
      <c r="E317" s="97">
        <v>0</v>
      </c>
      <c r="F317" s="7">
        <f t="shared" si="37"/>
        <v>0</v>
      </c>
      <c r="G317" s="98">
        <v>0</v>
      </c>
      <c r="H317" s="98">
        <v>0</v>
      </c>
      <c r="I317" s="98">
        <v>0</v>
      </c>
      <c r="J317" s="98">
        <v>0</v>
      </c>
    </row>
    <row r="318" spans="1:10" x14ac:dyDescent="0.25">
      <c r="A318" s="9" t="s">
        <v>43</v>
      </c>
      <c r="B318" s="97">
        <v>0</v>
      </c>
      <c r="C318" s="97">
        <v>0</v>
      </c>
      <c r="D318" s="97">
        <v>0</v>
      </c>
      <c r="E318" s="97">
        <v>0</v>
      </c>
      <c r="F318" s="7">
        <f t="shared" si="37"/>
        <v>0</v>
      </c>
      <c r="G318" s="98">
        <v>0</v>
      </c>
      <c r="H318" s="98">
        <v>0</v>
      </c>
      <c r="I318" s="98">
        <v>0</v>
      </c>
      <c r="J318" s="98">
        <v>0</v>
      </c>
    </row>
    <row r="319" spans="1:10" x14ac:dyDescent="0.25">
      <c r="A319" s="9" t="s">
        <v>44</v>
      </c>
      <c r="B319" s="97">
        <v>0</v>
      </c>
      <c r="C319" s="97">
        <v>0</v>
      </c>
      <c r="D319" s="97">
        <v>0</v>
      </c>
      <c r="E319" s="97">
        <v>0</v>
      </c>
      <c r="F319" s="7">
        <f t="shared" si="37"/>
        <v>0</v>
      </c>
      <c r="G319" s="98">
        <v>0</v>
      </c>
      <c r="H319" s="98">
        <v>0</v>
      </c>
      <c r="I319" s="98">
        <v>0</v>
      </c>
      <c r="J319" s="98">
        <v>0</v>
      </c>
    </row>
    <row r="320" spans="1:10" ht="30" x14ac:dyDescent="0.25">
      <c r="A320" s="9" t="s">
        <v>45</v>
      </c>
      <c r="B320" s="97">
        <v>0</v>
      </c>
      <c r="C320" s="97">
        <v>0</v>
      </c>
      <c r="D320" s="97">
        <v>0</v>
      </c>
      <c r="E320" s="97">
        <v>0</v>
      </c>
      <c r="F320" s="7">
        <f t="shared" si="37"/>
        <v>0</v>
      </c>
      <c r="G320" s="98">
        <v>0</v>
      </c>
      <c r="H320" s="98">
        <v>0</v>
      </c>
      <c r="I320" s="98">
        <v>0</v>
      </c>
      <c r="J320" s="98">
        <v>0</v>
      </c>
    </row>
    <row r="321" spans="1:10" x14ac:dyDescent="0.25">
      <c r="A321" s="9" t="s">
        <v>46</v>
      </c>
      <c r="B321" s="97">
        <v>0</v>
      </c>
      <c r="C321" s="97">
        <v>0</v>
      </c>
      <c r="D321" s="97">
        <v>0</v>
      </c>
      <c r="E321" s="97">
        <v>0</v>
      </c>
      <c r="F321" s="7">
        <f t="shared" si="37"/>
        <v>0</v>
      </c>
      <c r="G321" s="98">
        <v>0</v>
      </c>
      <c r="H321" s="98">
        <v>0</v>
      </c>
      <c r="I321" s="98">
        <v>0</v>
      </c>
      <c r="J321" s="98">
        <v>0</v>
      </c>
    </row>
    <row r="322" spans="1:10" x14ac:dyDescent="0.25">
      <c r="A322" s="9" t="s">
        <v>47</v>
      </c>
      <c r="B322" s="97">
        <v>0</v>
      </c>
      <c r="C322" s="97">
        <v>0</v>
      </c>
      <c r="D322" s="97">
        <v>0</v>
      </c>
      <c r="E322" s="97">
        <v>0</v>
      </c>
      <c r="F322" s="7">
        <f t="shared" si="37"/>
        <v>0</v>
      </c>
      <c r="G322" s="98">
        <v>0</v>
      </c>
      <c r="H322" s="98">
        <v>0</v>
      </c>
      <c r="I322" s="98">
        <v>0</v>
      </c>
      <c r="J322" s="98">
        <v>0</v>
      </c>
    </row>
    <row r="323" spans="1:10" ht="30" x14ac:dyDescent="0.25">
      <c r="A323" s="9" t="s">
        <v>48</v>
      </c>
      <c r="B323" s="97">
        <v>0</v>
      </c>
      <c r="C323" s="97">
        <v>0</v>
      </c>
      <c r="D323" s="97">
        <v>0</v>
      </c>
      <c r="E323" s="97">
        <v>0</v>
      </c>
      <c r="F323" s="7">
        <f t="shared" si="37"/>
        <v>0</v>
      </c>
      <c r="G323" s="98">
        <v>0</v>
      </c>
      <c r="H323" s="98">
        <v>0</v>
      </c>
      <c r="I323" s="98">
        <v>0</v>
      </c>
      <c r="J323" s="98">
        <v>0</v>
      </c>
    </row>
    <row r="324" spans="1:10" x14ac:dyDescent="0.25">
      <c r="A324" s="9" t="s">
        <v>49</v>
      </c>
      <c r="B324" s="97">
        <v>0</v>
      </c>
      <c r="C324" s="97">
        <v>0</v>
      </c>
      <c r="D324" s="97">
        <v>0</v>
      </c>
      <c r="E324" s="97">
        <v>0</v>
      </c>
      <c r="F324" s="7">
        <f t="shared" si="37"/>
        <v>0</v>
      </c>
      <c r="G324" s="98">
        <v>0</v>
      </c>
      <c r="H324" s="98">
        <v>0</v>
      </c>
      <c r="I324" s="98">
        <v>0</v>
      </c>
      <c r="J324" s="98">
        <v>0</v>
      </c>
    </row>
    <row r="325" spans="1:10" ht="30" x14ac:dyDescent="0.25">
      <c r="A325" s="9" t="s">
        <v>50</v>
      </c>
      <c r="B325" s="97">
        <v>0</v>
      </c>
      <c r="C325" s="97">
        <v>0</v>
      </c>
      <c r="D325" s="97">
        <v>0</v>
      </c>
      <c r="E325" s="97">
        <v>0</v>
      </c>
      <c r="F325" s="7">
        <f t="shared" si="37"/>
        <v>0</v>
      </c>
      <c r="G325" s="98">
        <v>0</v>
      </c>
      <c r="H325" s="98">
        <v>0</v>
      </c>
      <c r="I325" s="98">
        <v>0</v>
      </c>
      <c r="J325" s="98">
        <v>0</v>
      </c>
    </row>
    <row r="326" spans="1:10" x14ac:dyDescent="0.25">
      <c r="A326" s="9" t="s">
        <v>51</v>
      </c>
      <c r="B326" s="97">
        <v>0</v>
      </c>
      <c r="C326" s="97">
        <v>0</v>
      </c>
      <c r="D326" s="97">
        <v>0</v>
      </c>
      <c r="E326" s="97">
        <v>0</v>
      </c>
      <c r="F326" s="7">
        <f t="shared" si="37"/>
        <v>0</v>
      </c>
      <c r="G326" s="98">
        <v>0</v>
      </c>
      <c r="H326" s="98">
        <v>0</v>
      </c>
      <c r="I326" s="98">
        <v>0</v>
      </c>
      <c r="J326" s="98">
        <v>0</v>
      </c>
    </row>
    <row r="327" spans="1:10" x14ac:dyDescent="0.25">
      <c r="A327" s="9" t="s">
        <v>52</v>
      </c>
      <c r="B327" s="97">
        <v>0</v>
      </c>
      <c r="C327" s="97">
        <v>0</v>
      </c>
      <c r="D327" s="97">
        <v>0</v>
      </c>
      <c r="E327" s="97">
        <v>0</v>
      </c>
      <c r="F327" s="7">
        <f t="shared" si="37"/>
        <v>0</v>
      </c>
      <c r="G327" s="98">
        <v>0</v>
      </c>
      <c r="H327" s="98">
        <v>0</v>
      </c>
      <c r="I327" s="98">
        <v>0</v>
      </c>
      <c r="J327" s="98">
        <v>0</v>
      </c>
    </row>
    <row r="328" spans="1:10" x14ac:dyDescent="0.25">
      <c r="A328" s="9" t="s">
        <v>53</v>
      </c>
      <c r="B328" s="97">
        <v>0</v>
      </c>
      <c r="C328" s="97">
        <v>0</v>
      </c>
      <c r="D328" s="97">
        <v>0</v>
      </c>
      <c r="E328" s="97">
        <v>0</v>
      </c>
      <c r="F328" s="7">
        <f t="shared" si="37"/>
        <v>0</v>
      </c>
      <c r="G328" s="98">
        <v>0</v>
      </c>
      <c r="H328" s="98">
        <v>0</v>
      </c>
      <c r="I328" s="98">
        <v>0</v>
      </c>
      <c r="J328" s="98">
        <v>0</v>
      </c>
    </row>
    <row r="329" spans="1:10" x14ac:dyDescent="0.25">
      <c r="A329" s="9" t="s">
        <v>54</v>
      </c>
      <c r="B329" s="97">
        <v>0</v>
      </c>
      <c r="C329" s="97">
        <v>0</v>
      </c>
      <c r="D329" s="97">
        <v>0</v>
      </c>
      <c r="E329" s="97">
        <v>0</v>
      </c>
      <c r="F329" s="7">
        <f t="shared" si="37"/>
        <v>0</v>
      </c>
      <c r="G329" s="98">
        <v>0</v>
      </c>
      <c r="H329" s="98">
        <v>0</v>
      </c>
      <c r="I329" s="98">
        <v>0</v>
      </c>
      <c r="J329" s="98">
        <v>0</v>
      </c>
    </row>
    <row r="330" spans="1:10" x14ac:dyDescent="0.25">
      <c r="A330" s="9"/>
      <c r="B330" s="67" t="s">
        <v>2</v>
      </c>
      <c r="C330" s="67"/>
      <c r="D330" s="67"/>
      <c r="E330" s="71" t="s">
        <v>3</v>
      </c>
      <c r="F330" s="69" t="s">
        <v>4</v>
      </c>
      <c r="G330" s="64" t="s">
        <v>106</v>
      </c>
      <c r="H330" s="64" t="s">
        <v>107</v>
      </c>
      <c r="I330" s="64" t="s">
        <v>108</v>
      </c>
      <c r="J330" s="64" t="s">
        <v>109</v>
      </c>
    </row>
    <row r="331" spans="1:10" x14ac:dyDescent="0.25">
      <c r="A331" s="12" t="s">
        <v>55</v>
      </c>
      <c r="B331" s="3" t="s">
        <v>11</v>
      </c>
      <c r="C331" s="3" t="s">
        <v>12</v>
      </c>
      <c r="D331" s="2" t="s">
        <v>60</v>
      </c>
      <c r="E331" s="71"/>
      <c r="F331" s="69"/>
      <c r="G331" s="64"/>
      <c r="H331" s="64"/>
      <c r="I331" s="64"/>
      <c r="J331" s="64"/>
    </row>
    <row r="332" spans="1:10" x14ac:dyDescent="0.25">
      <c r="A332" s="9" t="s">
        <v>56</v>
      </c>
      <c r="B332" s="97">
        <v>0</v>
      </c>
      <c r="C332" s="97">
        <v>0</v>
      </c>
      <c r="D332" s="97">
        <v>0</v>
      </c>
      <c r="E332" s="97">
        <v>0</v>
      </c>
      <c r="F332" s="7">
        <f t="shared" ref="F332:F333" si="38">SUM(B332:E332)</f>
        <v>0</v>
      </c>
      <c r="G332" s="98">
        <v>0</v>
      </c>
      <c r="H332" s="98">
        <v>0</v>
      </c>
      <c r="I332" s="98">
        <v>0</v>
      </c>
      <c r="J332" s="98">
        <v>0</v>
      </c>
    </row>
    <row r="333" spans="1:10" x14ac:dyDescent="0.25">
      <c r="A333" s="9" t="s">
        <v>58</v>
      </c>
      <c r="B333" s="97">
        <v>0</v>
      </c>
      <c r="C333" s="97">
        <v>0</v>
      </c>
      <c r="D333" s="97">
        <v>0</v>
      </c>
      <c r="E333" s="97">
        <v>0</v>
      </c>
      <c r="F333" s="7">
        <f t="shared" si="38"/>
        <v>0</v>
      </c>
      <c r="G333" s="98">
        <v>0</v>
      </c>
      <c r="H333" s="98">
        <v>0</v>
      </c>
      <c r="I333" s="98">
        <v>0</v>
      </c>
      <c r="J333" s="98">
        <v>0</v>
      </c>
    </row>
    <row r="334" spans="1:10" ht="15.75" x14ac:dyDescent="0.25">
      <c r="A334" s="72" t="s">
        <v>89</v>
      </c>
      <c r="B334" s="72"/>
      <c r="C334" s="72"/>
      <c r="D334" s="72"/>
      <c r="E334" s="72"/>
      <c r="F334" s="72"/>
      <c r="G334" s="72"/>
      <c r="H334" s="72"/>
      <c r="I334" s="72"/>
      <c r="J334" s="72"/>
    </row>
    <row r="335" spans="1:10" x14ac:dyDescent="0.25">
      <c r="A335" s="27"/>
      <c r="B335" s="67" t="s">
        <v>2</v>
      </c>
      <c r="C335" s="67"/>
      <c r="D335" s="67"/>
      <c r="E335" s="70" t="s">
        <v>3</v>
      </c>
      <c r="F335" s="69" t="s">
        <v>4</v>
      </c>
      <c r="G335" s="64" t="s">
        <v>106</v>
      </c>
      <c r="H335" s="64" t="s">
        <v>107</v>
      </c>
      <c r="I335" s="64" t="s">
        <v>108</v>
      </c>
      <c r="J335" s="64" t="s">
        <v>109</v>
      </c>
    </row>
    <row r="336" spans="1:10" x14ac:dyDescent="0.25">
      <c r="A336" s="27"/>
      <c r="B336" s="3" t="s">
        <v>11</v>
      </c>
      <c r="C336" s="3" t="s">
        <v>12</v>
      </c>
      <c r="D336" s="2" t="s">
        <v>60</v>
      </c>
      <c r="E336" s="70"/>
      <c r="F336" s="69"/>
      <c r="G336" s="64"/>
      <c r="H336" s="64"/>
      <c r="I336" s="64"/>
      <c r="J336" s="64"/>
    </row>
    <row r="337" spans="1:10" x14ac:dyDescent="0.25">
      <c r="A337" s="9" t="s">
        <v>90</v>
      </c>
      <c r="B337" s="6">
        <v>18</v>
      </c>
      <c r="C337" s="6">
        <v>0</v>
      </c>
      <c r="D337" s="6">
        <v>0</v>
      </c>
      <c r="E337" s="6">
        <v>7</v>
      </c>
      <c r="F337" s="7">
        <f t="shared" ref="F337:F340" si="39">SUM(B337:E337)</f>
        <v>25</v>
      </c>
      <c r="G337" s="8">
        <v>24</v>
      </c>
      <c r="H337" s="8">
        <v>0</v>
      </c>
      <c r="I337" s="8">
        <v>0</v>
      </c>
      <c r="J337" s="8">
        <v>1</v>
      </c>
    </row>
    <row r="338" spans="1:10" x14ac:dyDescent="0.25">
      <c r="A338" s="9" t="s">
        <v>91</v>
      </c>
      <c r="B338" s="6">
        <v>12</v>
      </c>
      <c r="C338" s="6">
        <v>0</v>
      </c>
      <c r="D338" s="6">
        <v>0</v>
      </c>
      <c r="E338" s="6">
        <v>7</v>
      </c>
      <c r="F338" s="7">
        <f t="shared" si="39"/>
        <v>19</v>
      </c>
      <c r="G338" s="8">
        <v>19</v>
      </c>
      <c r="H338" s="8">
        <v>0</v>
      </c>
      <c r="I338" s="8">
        <v>0</v>
      </c>
      <c r="J338" s="8">
        <v>0</v>
      </c>
    </row>
    <row r="339" spans="1:10" x14ac:dyDescent="0.25">
      <c r="A339" s="9" t="s">
        <v>92</v>
      </c>
      <c r="B339" s="6">
        <v>2</v>
      </c>
      <c r="C339" s="6">
        <v>0</v>
      </c>
      <c r="D339" s="6">
        <v>0</v>
      </c>
      <c r="E339" s="6">
        <v>0</v>
      </c>
      <c r="F339" s="7">
        <f t="shared" si="39"/>
        <v>2</v>
      </c>
      <c r="G339" s="8">
        <v>1</v>
      </c>
      <c r="H339" s="8">
        <v>0</v>
      </c>
      <c r="I339" s="8">
        <v>0</v>
      </c>
      <c r="J339" s="8">
        <v>1</v>
      </c>
    </row>
    <row r="340" spans="1:10" x14ac:dyDescent="0.25">
      <c r="A340" s="9" t="s">
        <v>93</v>
      </c>
      <c r="B340" s="6">
        <v>9</v>
      </c>
      <c r="C340" s="6">
        <v>3</v>
      </c>
      <c r="D340" s="6">
        <v>0</v>
      </c>
      <c r="E340" s="6">
        <v>0</v>
      </c>
      <c r="F340" s="7">
        <f t="shared" si="39"/>
        <v>12</v>
      </c>
      <c r="G340" s="8">
        <v>11</v>
      </c>
      <c r="H340" s="8">
        <v>0</v>
      </c>
      <c r="I340" s="8">
        <v>1</v>
      </c>
      <c r="J340" s="8">
        <v>0</v>
      </c>
    </row>
    <row r="341" spans="1:10" ht="18.75" x14ac:dyDescent="0.3">
      <c r="A341" s="65" t="s">
        <v>94</v>
      </c>
      <c r="B341" s="65"/>
      <c r="C341" s="65"/>
      <c r="D341" s="65"/>
      <c r="E341" s="65"/>
      <c r="F341" s="65"/>
      <c r="G341" s="65"/>
      <c r="H341" s="65"/>
      <c r="I341" s="65"/>
      <c r="J341" s="65"/>
    </row>
    <row r="342" spans="1:10" x14ac:dyDescent="0.25">
      <c r="A342" s="66"/>
      <c r="B342" s="67" t="s">
        <v>2</v>
      </c>
      <c r="C342" s="67"/>
      <c r="D342" s="67"/>
      <c r="E342" s="68" t="s">
        <v>3</v>
      </c>
      <c r="F342" s="69" t="s">
        <v>4</v>
      </c>
      <c r="G342" s="64" t="s">
        <v>106</v>
      </c>
      <c r="H342" s="64" t="s">
        <v>107</v>
      </c>
      <c r="I342" s="64" t="s">
        <v>108</v>
      </c>
      <c r="J342" s="64" t="s">
        <v>109</v>
      </c>
    </row>
    <row r="343" spans="1:10" x14ac:dyDescent="0.25">
      <c r="A343" s="66"/>
      <c r="B343" s="2" t="s">
        <v>11</v>
      </c>
      <c r="C343" s="2" t="s">
        <v>12</v>
      </c>
      <c r="D343" s="2" t="s">
        <v>60</v>
      </c>
      <c r="E343" s="68"/>
      <c r="F343" s="69"/>
      <c r="G343" s="64"/>
      <c r="H343" s="64"/>
      <c r="I343" s="64"/>
      <c r="J343" s="64"/>
    </row>
    <row r="344" spans="1:10" x14ac:dyDescent="0.25">
      <c r="A344" s="9" t="s">
        <v>95</v>
      </c>
      <c r="B344" s="10">
        <f>SUM(B5,B57,B107)</f>
        <v>123</v>
      </c>
      <c r="C344" s="10">
        <f>SUM(C5,C57,C107)</f>
        <v>4</v>
      </c>
      <c r="D344" s="10">
        <f>SUM(D5,D57,D107)</f>
        <v>0</v>
      </c>
      <c r="E344" s="10">
        <f>SUM(E5,E57,E107)</f>
        <v>18</v>
      </c>
      <c r="F344" s="7">
        <f t="shared" ref="F344:F345" si="40">SUM(B344:E344)</f>
        <v>145</v>
      </c>
      <c r="G344" s="30">
        <f t="shared" ref="G344:J345" si="41">SUM(G5,G57,G107)</f>
        <v>124</v>
      </c>
      <c r="H344" s="30">
        <f t="shared" si="41"/>
        <v>8</v>
      </c>
      <c r="I344" s="30">
        <f t="shared" si="41"/>
        <v>1</v>
      </c>
      <c r="J344" s="30">
        <f t="shared" si="41"/>
        <v>12</v>
      </c>
    </row>
    <row r="345" spans="1:10" x14ac:dyDescent="0.25">
      <c r="A345" s="9" t="s">
        <v>96</v>
      </c>
      <c r="B345" s="10">
        <f>SUM(B346:B353)</f>
        <v>130</v>
      </c>
      <c r="C345" s="10">
        <f>SUM(C346:C353)</f>
        <v>9</v>
      </c>
      <c r="D345" s="10">
        <f>SUM(D346:D353)</f>
        <v>0</v>
      </c>
      <c r="E345" s="10">
        <f>SUM(E346:E353)</f>
        <v>18</v>
      </c>
      <c r="F345" s="7">
        <f t="shared" si="40"/>
        <v>157</v>
      </c>
      <c r="G345" s="30">
        <f t="shared" si="41"/>
        <v>133</v>
      </c>
      <c r="H345" s="30">
        <f t="shared" si="41"/>
        <v>8</v>
      </c>
      <c r="I345" s="30">
        <f t="shared" si="41"/>
        <v>2</v>
      </c>
      <c r="J345" s="30">
        <f t="shared" si="41"/>
        <v>14</v>
      </c>
    </row>
    <row r="346" spans="1:10" x14ac:dyDescent="0.25">
      <c r="A346" s="9" t="s">
        <v>15</v>
      </c>
      <c r="B346" s="10">
        <f>SUM(B7,B108)</f>
        <v>4</v>
      </c>
      <c r="C346" s="10">
        <f>SUM(C7,C108)</f>
        <v>5</v>
      </c>
      <c r="D346" s="10">
        <f>SUM(D7,D108)</f>
        <v>0</v>
      </c>
      <c r="E346" s="10">
        <f>SUM(E7,E108)</f>
        <v>0</v>
      </c>
      <c r="F346" s="7">
        <f t="shared" ref="F346:F352" si="42">SUM(B346:E346)</f>
        <v>9</v>
      </c>
      <c r="G346" s="30">
        <f t="shared" ref="G346:J346" si="43">SUM(G7, G108)</f>
        <v>8</v>
      </c>
      <c r="H346" s="30">
        <f t="shared" si="43"/>
        <v>0</v>
      </c>
      <c r="I346" s="30">
        <f t="shared" si="43"/>
        <v>1</v>
      </c>
      <c r="J346" s="30">
        <f t="shared" si="43"/>
        <v>0</v>
      </c>
    </row>
    <row r="347" spans="1:10" x14ac:dyDescent="0.25">
      <c r="A347" s="9" t="s">
        <v>16</v>
      </c>
      <c r="B347" s="10">
        <f t="shared" ref="B347:E353" si="44">SUM(B8,B59)</f>
        <v>7</v>
      </c>
      <c r="C347" s="10">
        <f t="shared" si="44"/>
        <v>0</v>
      </c>
      <c r="D347" s="10">
        <f t="shared" si="44"/>
        <v>0</v>
      </c>
      <c r="E347" s="10">
        <f t="shared" si="44"/>
        <v>2</v>
      </c>
      <c r="F347" s="7">
        <f t="shared" si="42"/>
        <v>9</v>
      </c>
      <c r="G347" s="30">
        <f t="shared" ref="G347:J353" si="45">SUM(G8,G59)</f>
        <v>9</v>
      </c>
      <c r="H347" s="30">
        <f t="shared" si="45"/>
        <v>0</v>
      </c>
      <c r="I347" s="30">
        <f t="shared" si="45"/>
        <v>0</v>
      </c>
      <c r="J347" s="30">
        <f t="shared" si="45"/>
        <v>0</v>
      </c>
    </row>
    <row r="348" spans="1:10" x14ac:dyDescent="0.25">
      <c r="A348" s="9" t="s">
        <v>97</v>
      </c>
      <c r="B348" s="10">
        <f t="shared" si="44"/>
        <v>27</v>
      </c>
      <c r="C348" s="10">
        <f t="shared" si="44"/>
        <v>1</v>
      </c>
      <c r="D348" s="10">
        <f t="shared" si="44"/>
        <v>0</v>
      </c>
      <c r="E348" s="10">
        <f t="shared" si="44"/>
        <v>2</v>
      </c>
      <c r="F348" s="7">
        <f t="shared" si="42"/>
        <v>30</v>
      </c>
      <c r="G348" s="30">
        <f t="shared" si="45"/>
        <v>25</v>
      </c>
      <c r="H348" s="30">
        <f t="shared" si="45"/>
        <v>1</v>
      </c>
      <c r="I348" s="30">
        <f t="shared" si="45"/>
        <v>0</v>
      </c>
      <c r="J348" s="30">
        <f t="shared" si="45"/>
        <v>4</v>
      </c>
    </row>
    <row r="349" spans="1:10" x14ac:dyDescent="0.25">
      <c r="A349" s="9" t="s">
        <v>98</v>
      </c>
      <c r="B349" s="10">
        <f t="shared" si="44"/>
        <v>31</v>
      </c>
      <c r="C349" s="10">
        <f t="shared" si="44"/>
        <v>2</v>
      </c>
      <c r="D349" s="10">
        <f t="shared" si="44"/>
        <v>0</v>
      </c>
      <c r="E349" s="10">
        <f t="shared" si="44"/>
        <v>0</v>
      </c>
      <c r="F349" s="7">
        <f t="shared" si="42"/>
        <v>33</v>
      </c>
      <c r="G349" s="30">
        <f t="shared" si="45"/>
        <v>25</v>
      </c>
      <c r="H349" s="30">
        <f t="shared" si="45"/>
        <v>4</v>
      </c>
      <c r="I349" s="30">
        <f t="shared" si="45"/>
        <v>1</v>
      </c>
      <c r="J349" s="30">
        <f t="shared" si="45"/>
        <v>3</v>
      </c>
    </row>
    <row r="350" spans="1:10" x14ac:dyDescent="0.25">
      <c r="A350" s="9" t="s">
        <v>99</v>
      </c>
      <c r="B350" s="10">
        <f t="shared" si="44"/>
        <v>33</v>
      </c>
      <c r="C350" s="10">
        <f t="shared" si="44"/>
        <v>1</v>
      </c>
      <c r="D350" s="10">
        <f t="shared" si="44"/>
        <v>0</v>
      </c>
      <c r="E350" s="10">
        <f t="shared" si="44"/>
        <v>4</v>
      </c>
      <c r="F350" s="7">
        <f t="shared" si="42"/>
        <v>38</v>
      </c>
      <c r="G350" s="30">
        <f t="shared" si="45"/>
        <v>30</v>
      </c>
      <c r="H350" s="30">
        <f t="shared" si="45"/>
        <v>3</v>
      </c>
      <c r="I350" s="30">
        <f t="shared" si="45"/>
        <v>0</v>
      </c>
      <c r="J350" s="30">
        <f t="shared" si="45"/>
        <v>5</v>
      </c>
    </row>
    <row r="351" spans="1:10" x14ac:dyDescent="0.25">
      <c r="A351" s="9" t="s">
        <v>100</v>
      </c>
      <c r="B351" s="10">
        <f t="shared" si="44"/>
        <v>23</v>
      </c>
      <c r="C351" s="10">
        <f t="shared" si="44"/>
        <v>0</v>
      </c>
      <c r="D351" s="10">
        <f t="shared" si="44"/>
        <v>0</v>
      </c>
      <c r="E351" s="10">
        <f t="shared" si="44"/>
        <v>9</v>
      </c>
      <c r="F351" s="7">
        <f t="shared" si="42"/>
        <v>32</v>
      </c>
      <c r="G351" s="30">
        <f t="shared" si="45"/>
        <v>31</v>
      </c>
      <c r="H351" s="30">
        <f t="shared" si="45"/>
        <v>0</v>
      </c>
      <c r="I351" s="30">
        <f t="shared" si="45"/>
        <v>0</v>
      </c>
      <c r="J351" s="30">
        <f t="shared" si="45"/>
        <v>1</v>
      </c>
    </row>
    <row r="352" spans="1:10" x14ac:dyDescent="0.25">
      <c r="A352" s="9" t="s">
        <v>21</v>
      </c>
      <c r="B352" s="10">
        <f t="shared" si="44"/>
        <v>5</v>
      </c>
      <c r="C352" s="10">
        <f t="shared" si="44"/>
        <v>0</v>
      </c>
      <c r="D352" s="10">
        <f t="shared" si="44"/>
        <v>0</v>
      </c>
      <c r="E352" s="10">
        <f t="shared" si="44"/>
        <v>1</v>
      </c>
      <c r="F352" s="7">
        <f t="shared" si="42"/>
        <v>6</v>
      </c>
      <c r="G352" s="30">
        <f t="shared" si="45"/>
        <v>5</v>
      </c>
      <c r="H352" s="30">
        <f t="shared" si="45"/>
        <v>0</v>
      </c>
      <c r="I352" s="30">
        <f t="shared" si="45"/>
        <v>0</v>
      </c>
      <c r="J352" s="30">
        <f t="shared" si="45"/>
        <v>1</v>
      </c>
    </row>
    <row r="353" spans="1:10" x14ac:dyDescent="0.25">
      <c r="A353" s="44" t="s">
        <v>208</v>
      </c>
      <c r="B353" s="45">
        <f t="shared" si="44"/>
        <v>0</v>
      </c>
      <c r="C353" s="45">
        <f t="shared" si="44"/>
        <v>0</v>
      </c>
      <c r="D353" s="45">
        <f t="shared" si="44"/>
        <v>0</v>
      </c>
      <c r="E353" s="45">
        <f t="shared" si="44"/>
        <v>0</v>
      </c>
      <c r="F353" s="46">
        <f>SUM(B353:E353)</f>
        <v>0</v>
      </c>
      <c r="G353" s="47">
        <f t="shared" si="45"/>
        <v>0</v>
      </c>
      <c r="H353" s="47">
        <f t="shared" si="45"/>
        <v>0</v>
      </c>
      <c r="I353" s="47">
        <f t="shared" si="45"/>
        <v>0</v>
      </c>
      <c r="J353" s="47">
        <f t="shared" si="45"/>
        <v>0</v>
      </c>
    </row>
  </sheetData>
  <sheetProtection algorithmName="SHA-512" hashValue="h0On+h6ON7xvPHrTkmO86Wrr4WgNco7bKYp9IP9tN79ZyAlBWwKeyNhGEKPxJmjjVURDp2ricWeZ34qPKPqdqw==" saltValue="IMXaQIkSvRep7qZFZfkpfg==" spinCount="100000" sheet="1" objects="1" scenarios="1"/>
  <mergeCells count="235">
    <mergeCell ref="B15:D15"/>
    <mergeCell ref="E15:E16"/>
    <mergeCell ref="F15:F16"/>
    <mergeCell ref="G15:G16"/>
    <mergeCell ref="H15:H16"/>
    <mergeCell ref="I15:I16"/>
    <mergeCell ref="J15:J16"/>
    <mergeCell ref="A1:J1"/>
    <mergeCell ref="A2:J2"/>
    <mergeCell ref="A3:A4"/>
    <mergeCell ref="B3:D3"/>
    <mergeCell ref="E3:E4"/>
    <mergeCell ref="F3:F4"/>
    <mergeCell ref="G3:G4"/>
    <mergeCell ref="H3:H4"/>
    <mergeCell ref="I3:I4"/>
    <mergeCell ref="J3:J4"/>
    <mergeCell ref="B50:D50"/>
    <mergeCell ref="E50:E51"/>
    <mergeCell ref="F50:F51"/>
    <mergeCell ref="G50:G51"/>
    <mergeCell ref="H50:H51"/>
    <mergeCell ref="I50:I51"/>
    <mergeCell ref="J50:J51"/>
    <mergeCell ref="A25:J25"/>
    <mergeCell ref="B33:D33"/>
    <mergeCell ref="E33:E34"/>
    <mergeCell ref="F33:F34"/>
    <mergeCell ref="G33:G34"/>
    <mergeCell ref="H33:H34"/>
    <mergeCell ref="I33:I34"/>
    <mergeCell ref="J33:J34"/>
    <mergeCell ref="A54:J54"/>
    <mergeCell ref="A55:A56"/>
    <mergeCell ref="B55:D55"/>
    <mergeCell ref="E55:E56"/>
    <mergeCell ref="F55:F56"/>
    <mergeCell ref="G55:G56"/>
    <mergeCell ref="H55:H56"/>
    <mergeCell ref="I55:I56"/>
    <mergeCell ref="J55:J56"/>
    <mergeCell ref="A76:J76"/>
    <mergeCell ref="B84:D84"/>
    <mergeCell ref="E84:E85"/>
    <mergeCell ref="F84:F85"/>
    <mergeCell ref="G84:G85"/>
    <mergeCell ref="H84:H85"/>
    <mergeCell ref="I84:I85"/>
    <mergeCell ref="J84:J85"/>
    <mergeCell ref="B66:D66"/>
    <mergeCell ref="E66:E67"/>
    <mergeCell ref="F66:F67"/>
    <mergeCell ref="G66:G67"/>
    <mergeCell ref="H66:H67"/>
    <mergeCell ref="I66:I67"/>
    <mergeCell ref="J66:J67"/>
    <mergeCell ref="I105:I106"/>
    <mergeCell ref="J105:J106"/>
    <mergeCell ref="B110:D110"/>
    <mergeCell ref="E110:E111"/>
    <mergeCell ref="F110:F111"/>
    <mergeCell ref="G110:G111"/>
    <mergeCell ref="H110:H111"/>
    <mergeCell ref="I110:I111"/>
    <mergeCell ref="J101:J102"/>
    <mergeCell ref="A104:J104"/>
    <mergeCell ref="A105:A106"/>
    <mergeCell ref="B105:D105"/>
    <mergeCell ref="E105:E106"/>
    <mergeCell ref="F105:F106"/>
    <mergeCell ref="G105:G106"/>
    <mergeCell ref="H105:H106"/>
    <mergeCell ref="B101:D101"/>
    <mergeCell ref="E101:E102"/>
    <mergeCell ref="F101:F102"/>
    <mergeCell ref="G101:G102"/>
    <mergeCell ref="H101:H102"/>
    <mergeCell ref="I101:I102"/>
    <mergeCell ref="J128:J129"/>
    <mergeCell ref="B145:D145"/>
    <mergeCell ref="E145:E146"/>
    <mergeCell ref="F145:F146"/>
    <mergeCell ref="G145:G146"/>
    <mergeCell ref="H145:H146"/>
    <mergeCell ref="I145:I146"/>
    <mergeCell ref="J145:J146"/>
    <mergeCell ref="J110:J111"/>
    <mergeCell ref="A120:J120"/>
    <mergeCell ref="B128:D128"/>
    <mergeCell ref="E128:E129"/>
    <mergeCell ref="F128:F129"/>
    <mergeCell ref="G128:G129"/>
    <mergeCell ref="H128:H129"/>
    <mergeCell ref="I128:I129"/>
    <mergeCell ref="J149:J150"/>
    <mergeCell ref="B154:D154"/>
    <mergeCell ref="E154:E155"/>
    <mergeCell ref="F154:F155"/>
    <mergeCell ref="G154:G155"/>
    <mergeCell ref="H154:H155"/>
    <mergeCell ref="I154:I155"/>
    <mergeCell ref="J154:J155"/>
    <mergeCell ref="A148:J148"/>
    <mergeCell ref="A149:A150"/>
    <mergeCell ref="B149:D149"/>
    <mergeCell ref="E149:E150"/>
    <mergeCell ref="F149:F150"/>
    <mergeCell ref="G149:G150"/>
    <mergeCell ref="H149:H150"/>
    <mergeCell ref="I149:I150"/>
    <mergeCell ref="B189:D189"/>
    <mergeCell ref="E189:E190"/>
    <mergeCell ref="F189:F190"/>
    <mergeCell ref="G189:G190"/>
    <mergeCell ref="H189:H190"/>
    <mergeCell ref="I189:I190"/>
    <mergeCell ref="J189:J190"/>
    <mergeCell ref="A164:J164"/>
    <mergeCell ref="B172:D172"/>
    <mergeCell ref="E172:E173"/>
    <mergeCell ref="F172:F173"/>
    <mergeCell ref="G172:G173"/>
    <mergeCell ref="H172:H173"/>
    <mergeCell ref="I172:I173"/>
    <mergeCell ref="J172:J173"/>
    <mergeCell ref="B199:D199"/>
    <mergeCell ref="E199:E200"/>
    <mergeCell ref="F199:F200"/>
    <mergeCell ref="G199:G200"/>
    <mergeCell ref="H199:H200"/>
    <mergeCell ref="I199:I200"/>
    <mergeCell ref="J199:J200"/>
    <mergeCell ref="A193:J193"/>
    <mergeCell ref="A194:A195"/>
    <mergeCell ref="B194:D194"/>
    <mergeCell ref="E194:E195"/>
    <mergeCell ref="F194:F195"/>
    <mergeCell ref="G194:G195"/>
    <mergeCell ref="H194:H195"/>
    <mergeCell ref="I194:I195"/>
    <mergeCell ref="J194:J195"/>
    <mergeCell ref="B234:D234"/>
    <mergeCell ref="E234:E235"/>
    <mergeCell ref="F234:F235"/>
    <mergeCell ref="G234:G235"/>
    <mergeCell ref="H234:H235"/>
    <mergeCell ref="I234:I235"/>
    <mergeCell ref="J234:J235"/>
    <mergeCell ref="A209:J209"/>
    <mergeCell ref="B217:D217"/>
    <mergeCell ref="E217:E218"/>
    <mergeCell ref="F217:F218"/>
    <mergeCell ref="G217:G218"/>
    <mergeCell ref="H217:H218"/>
    <mergeCell ref="I217:I218"/>
    <mergeCell ref="J217:J218"/>
    <mergeCell ref="A237:J237"/>
    <mergeCell ref="A238:A239"/>
    <mergeCell ref="B238:D238"/>
    <mergeCell ref="E238:E239"/>
    <mergeCell ref="F238:F239"/>
    <mergeCell ref="G238:G239"/>
    <mergeCell ref="H238:H239"/>
    <mergeCell ref="I238:I239"/>
    <mergeCell ref="J238:J239"/>
    <mergeCell ref="A255:J255"/>
    <mergeCell ref="B263:D263"/>
    <mergeCell ref="E263:E264"/>
    <mergeCell ref="F263:F264"/>
    <mergeCell ref="G263:G264"/>
    <mergeCell ref="H263:H264"/>
    <mergeCell ref="I263:I264"/>
    <mergeCell ref="J263:J264"/>
    <mergeCell ref="B245:D245"/>
    <mergeCell ref="E245:E246"/>
    <mergeCell ref="F245:F246"/>
    <mergeCell ref="G245:G246"/>
    <mergeCell ref="H245:H246"/>
    <mergeCell ref="I245:I246"/>
    <mergeCell ref="J245:J246"/>
    <mergeCell ref="J280:J281"/>
    <mergeCell ref="A283:J283"/>
    <mergeCell ref="A284:A285"/>
    <mergeCell ref="B284:D284"/>
    <mergeCell ref="E284:E285"/>
    <mergeCell ref="F284:F285"/>
    <mergeCell ref="G284:G285"/>
    <mergeCell ref="H284:H285"/>
    <mergeCell ref="B280:D280"/>
    <mergeCell ref="E280:E281"/>
    <mergeCell ref="F280:F281"/>
    <mergeCell ref="G280:G281"/>
    <mergeCell ref="H280:H281"/>
    <mergeCell ref="I280:I281"/>
    <mergeCell ref="J295:J296"/>
    <mergeCell ref="B313:D313"/>
    <mergeCell ref="E313:E314"/>
    <mergeCell ref="F313:F314"/>
    <mergeCell ref="G313:G314"/>
    <mergeCell ref="H313:H314"/>
    <mergeCell ref="I313:I314"/>
    <mergeCell ref="J313:J314"/>
    <mergeCell ref="I284:I285"/>
    <mergeCell ref="J284:J285"/>
    <mergeCell ref="B295:D295"/>
    <mergeCell ref="E295:E296"/>
    <mergeCell ref="F295:F296"/>
    <mergeCell ref="G295:G296"/>
    <mergeCell ref="H295:H296"/>
    <mergeCell ref="I295:I296"/>
    <mergeCell ref="A305:J305"/>
    <mergeCell ref="A334:J334"/>
    <mergeCell ref="B335:D335"/>
    <mergeCell ref="E335:E336"/>
    <mergeCell ref="F335:F336"/>
    <mergeCell ref="G335:G336"/>
    <mergeCell ref="H335:H336"/>
    <mergeCell ref="I335:I336"/>
    <mergeCell ref="J335:J336"/>
    <mergeCell ref="B330:D330"/>
    <mergeCell ref="E330:E331"/>
    <mergeCell ref="F330:F331"/>
    <mergeCell ref="G330:G331"/>
    <mergeCell ref="H330:H331"/>
    <mergeCell ref="I330:I331"/>
    <mergeCell ref="J330:J331"/>
    <mergeCell ref="A341:J341"/>
    <mergeCell ref="A342:A343"/>
    <mergeCell ref="B342:D342"/>
    <mergeCell ref="E342:E343"/>
    <mergeCell ref="F342:F343"/>
    <mergeCell ref="G342:G343"/>
    <mergeCell ref="H342:H343"/>
    <mergeCell ref="I342:I343"/>
    <mergeCell ref="J342:J34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EC15F-4F86-4F64-A944-D0ADCAC632D9}">
  <sheetPr>
    <tabColor theme="9" tint="0.79998168889431442"/>
  </sheetPr>
  <dimension ref="A1:F353"/>
  <sheetViews>
    <sheetView topLeftCell="A328" workbookViewId="0">
      <selection activeCell="B242" sqref="B242"/>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16384" width="9.140625" style="32"/>
  </cols>
  <sheetData>
    <row r="1" spans="1:6" ht="18.75" x14ac:dyDescent="0.3">
      <c r="A1" s="83" t="s">
        <v>111</v>
      </c>
      <c r="B1" s="83"/>
      <c r="C1" s="83"/>
      <c r="D1" s="83"/>
      <c r="E1" s="83"/>
      <c r="F1" s="83"/>
    </row>
    <row r="2" spans="1:6" ht="15.75" x14ac:dyDescent="0.25">
      <c r="A2" s="72" t="s">
        <v>1</v>
      </c>
      <c r="B2" s="72"/>
      <c r="C2" s="72"/>
      <c r="D2" s="72"/>
      <c r="E2" s="72"/>
      <c r="F2" s="72"/>
    </row>
    <row r="3" spans="1:6" x14ac:dyDescent="0.25">
      <c r="A3" s="66"/>
      <c r="B3" s="67" t="s">
        <v>2</v>
      </c>
      <c r="C3" s="67"/>
      <c r="D3" s="67"/>
      <c r="E3" s="68" t="s">
        <v>3</v>
      </c>
      <c r="F3" s="69" t="s">
        <v>4</v>
      </c>
    </row>
    <row r="4" spans="1:6" x14ac:dyDescent="0.25">
      <c r="A4" s="66"/>
      <c r="B4" s="3" t="s">
        <v>11</v>
      </c>
      <c r="C4" s="3" t="s">
        <v>12</v>
      </c>
      <c r="D4" s="4"/>
      <c r="E4" s="68"/>
      <c r="F4" s="69"/>
    </row>
    <row r="5" spans="1:6" x14ac:dyDescent="0.25">
      <c r="A5" s="5" t="s">
        <v>13</v>
      </c>
      <c r="B5" s="6">
        <v>26</v>
      </c>
      <c r="C5" s="6">
        <v>20</v>
      </c>
      <c r="D5" s="4"/>
      <c r="E5" s="6">
        <v>0</v>
      </c>
      <c r="F5" s="7">
        <f>SUM(B5:E5)</f>
        <v>46</v>
      </c>
    </row>
    <row r="6" spans="1:6" x14ac:dyDescent="0.25">
      <c r="A6" s="9" t="s">
        <v>14</v>
      </c>
      <c r="B6" s="10">
        <f>SUM(B7:B14)</f>
        <v>83</v>
      </c>
      <c r="C6" s="10">
        <f>SUM(C7:C14)</f>
        <v>62</v>
      </c>
      <c r="D6" s="52"/>
      <c r="E6" s="10">
        <f>SUM(E7:E14)</f>
        <v>0</v>
      </c>
      <c r="F6" s="7">
        <f>SUM(B6:E6)</f>
        <v>145</v>
      </c>
    </row>
    <row r="7" spans="1:6" x14ac:dyDescent="0.25">
      <c r="A7" s="9" t="s">
        <v>15</v>
      </c>
      <c r="B7" s="6">
        <v>57</v>
      </c>
      <c r="C7" s="6">
        <v>40</v>
      </c>
      <c r="D7" s="4"/>
      <c r="E7" s="6">
        <v>0</v>
      </c>
      <c r="F7" s="7">
        <f t="shared" ref="F7:F13" si="0">SUM(B7:E7)</f>
        <v>97</v>
      </c>
    </row>
    <row r="8" spans="1:6" x14ac:dyDescent="0.25">
      <c r="A8" s="9" t="s">
        <v>16</v>
      </c>
      <c r="B8" s="6">
        <v>4</v>
      </c>
      <c r="C8" s="6">
        <v>4</v>
      </c>
      <c r="D8" s="4"/>
      <c r="E8" s="6">
        <v>0</v>
      </c>
      <c r="F8" s="7">
        <f t="shared" si="0"/>
        <v>8</v>
      </c>
    </row>
    <row r="9" spans="1:6" x14ac:dyDescent="0.25">
      <c r="A9" s="9" t="s">
        <v>17</v>
      </c>
      <c r="B9" s="6">
        <v>12</v>
      </c>
      <c r="C9" s="6">
        <v>7</v>
      </c>
      <c r="D9" s="4"/>
      <c r="E9" s="6">
        <v>0</v>
      </c>
      <c r="F9" s="7">
        <f t="shared" si="0"/>
        <v>19</v>
      </c>
    </row>
    <row r="10" spans="1:6" x14ac:dyDescent="0.25">
      <c r="A10" s="9" t="s">
        <v>18</v>
      </c>
      <c r="B10" s="6">
        <v>8</v>
      </c>
      <c r="C10" s="6">
        <v>6</v>
      </c>
      <c r="D10" s="4"/>
      <c r="E10" s="6">
        <v>0</v>
      </c>
      <c r="F10" s="7">
        <f t="shared" si="0"/>
        <v>14</v>
      </c>
    </row>
    <row r="11" spans="1:6" x14ac:dyDescent="0.25">
      <c r="A11" s="9" t="s">
        <v>19</v>
      </c>
      <c r="B11" s="6">
        <v>1</v>
      </c>
      <c r="C11" s="6">
        <v>4</v>
      </c>
      <c r="D11" s="4"/>
      <c r="E11" s="6">
        <v>0</v>
      </c>
      <c r="F11" s="7">
        <f t="shared" si="0"/>
        <v>5</v>
      </c>
    </row>
    <row r="12" spans="1:6" x14ac:dyDescent="0.25">
      <c r="A12" s="9" t="s">
        <v>20</v>
      </c>
      <c r="B12" s="6">
        <v>1</v>
      </c>
      <c r="C12" s="6">
        <v>1</v>
      </c>
      <c r="D12" s="4"/>
      <c r="E12" s="6">
        <v>0</v>
      </c>
      <c r="F12" s="7">
        <f t="shared" si="0"/>
        <v>2</v>
      </c>
    </row>
    <row r="13" spans="1:6" x14ac:dyDescent="0.25">
      <c r="A13" s="9" t="s">
        <v>21</v>
      </c>
      <c r="B13" s="6">
        <v>0</v>
      </c>
      <c r="C13" s="6">
        <v>0</v>
      </c>
      <c r="D13" s="4"/>
      <c r="E13" s="6">
        <v>0</v>
      </c>
      <c r="F13" s="7">
        <f t="shared" si="0"/>
        <v>0</v>
      </c>
    </row>
    <row r="14" spans="1:6" x14ac:dyDescent="0.25">
      <c r="A14" s="9" t="s">
        <v>208</v>
      </c>
      <c r="B14" s="6">
        <v>0</v>
      </c>
      <c r="C14" s="6">
        <v>0</v>
      </c>
      <c r="D14" s="4"/>
      <c r="E14" s="6">
        <v>0</v>
      </c>
      <c r="F14" s="7">
        <f>SUM(B14:E14)</f>
        <v>0</v>
      </c>
    </row>
    <row r="15" spans="1:6" x14ac:dyDescent="0.25">
      <c r="A15" s="9"/>
      <c r="B15" s="67" t="s">
        <v>2</v>
      </c>
      <c r="C15" s="67"/>
      <c r="D15" s="67"/>
      <c r="E15" s="82" t="s">
        <v>3</v>
      </c>
      <c r="F15" s="69" t="s">
        <v>4</v>
      </c>
    </row>
    <row r="16" spans="1:6" x14ac:dyDescent="0.25">
      <c r="A16" s="12" t="s">
        <v>22</v>
      </c>
      <c r="B16" s="3" t="s">
        <v>11</v>
      </c>
      <c r="C16" s="3" t="s">
        <v>12</v>
      </c>
      <c r="D16" s="4"/>
      <c r="E16" s="82"/>
      <c r="F16" s="69"/>
    </row>
    <row r="17" spans="1:6" x14ac:dyDescent="0.25">
      <c r="A17" s="9" t="s">
        <v>23</v>
      </c>
      <c r="B17" s="6">
        <v>51</v>
      </c>
      <c r="C17" s="6">
        <v>48</v>
      </c>
      <c r="D17" s="13"/>
      <c r="E17" s="6">
        <v>0</v>
      </c>
      <c r="F17" s="7">
        <f t="shared" ref="F17:F23" si="1">SUM(B17:E17)</f>
        <v>99</v>
      </c>
    </row>
    <row r="18" spans="1:6" x14ac:dyDescent="0.25">
      <c r="A18" s="9" t="s">
        <v>24</v>
      </c>
      <c r="B18" s="6">
        <v>32</v>
      </c>
      <c r="C18" s="6">
        <v>14</v>
      </c>
      <c r="D18" s="13"/>
      <c r="E18" s="6">
        <v>0</v>
      </c>
      <c r="F18" s="7">
        <f t="shared" si="1"/>
        <v>46</v>
      </c>
    </row>
    <row r="19" spans="1:6" x14ac:dyDescent="0.25">
      <c r="A19" s="9" t="s">
        <v>25</v>
      </c>
      <c r="B19" s="6">
        <v>0</v>
      </c>
      <c r="C19" s="6">
        <v>0</v>
      </c>
      <c r="D19" s="13"/>
      <c r="E19" s="6">
        <v>0</v>
      </c>
      <c r="F19" s="7">
        <f t="shared" si="1"/>
        <v>0</v>
      </c>
    </row>
    <row r="20" spans="1:6" x14ac:dyDescent="0.25">
      <c r="A20" s="14" t="s">
        <v>26</v>
      </c>
      <c r="B20" s="6">
        <v>0</v>
      </c>
      <c r="C20" s="6">
        <v>0</v>
      </c>
      <c r="D20" s="15"/>
      <c r="E20" s="6">
        <v>0</v>
      </c>
      <c r="F20" s="7">
        <f t="shared" si="1"/>
        <v>0</v>
      </c>
    </row>
    <row r="21" spans="1:6" x14ac:dyDescent="0.25">
      <c r="A21" s="14" t="s">
        <v>27</v>
      </c>
      <c r="B21" s="6">
        <v>0</v>
      </c>
      <c r="C21" s="6">
        <v>0</v>
      </c>
      <c r="D21" s="15"/>
      <c r="E21" s="6">
        <v>0</v>
      </c>
      <c r="F21" s="7">
        <f t="shared" si="1"/>
        <v>0</v>
      </c>
    </row>
    <row r="22" spans="1:6" x14ac:dyDescent="0.25">
      <c r="A22" s="14" t="s">
        <v>28</v>
      </c>
      <c r="B22" s="6">
        <v>0</v>
      </c>
      <c r="C22" s="6">
        <v>0</v>
      </c>
      <c r="D22" s="15"/>
      <c r="E22" s="6">
        <v>0</v>
      </c>
      <c r="F22" s="7">
        <f t="shared" si="1"/>
        <v>0</v>
      </c>
    </row>
    <row r="23" spans="1:6" x14ac:dyDescent="0.25">
      <c r="A23" s="14" t="s">
        <v>29</v>
      </c>
      <c r="B23" s="6">
        <v>0</v>
      </c>
      <c r="C23" s="6">
        <v>0</v>
      </c>
      <c r="D23" s="15"/>
      <c r="E23" s="6">
        <v>0</v>
      </c>
      <c r="F23" s="7">
        <f t="shared" si="1"/>
        <v>0</v>
      </c>
    </row>
    <row r="24" spans="1:6" x14ac:dyDescent="0.25">
      <c r="A24" s="14" t="s">
        <v>30</v>
      </c>
      <c r="B24" s="6">
        <v>0</v>
      </c>
      <c r="C24" s="6">
        <v>0</v>
      </c>
      <c r="D24" s="15"/>
      <c r="E24" s="6">
        <v>0</v>
      </c>
      <c r="F24" s="7">
        <f>SUM(B24:E24)</f>
        <v>0</v>
      </c>
    </row>
    <row r="25" spans="1:6" x14ac:dyDescent="0.25">
      <c r="A25" s="62" t="s">
        <v>31</v>
      </c>
      <c r="B25" s="63"/>
      <c r="C25" s="63"/>
      <c r="D25" s="63"/>
      <c r="E25" s="63"/>
      <c r="F25" s="63"/>
    </row>
    <row r="26" spans="1:6" x14ac:dyDescent="0.25">
      <c r="A26" s="14" t="s">
        <v>32</v>
      </c>
      <c r="B26" s="6">
        <v>0</v>
      </c>
      <c r="C26" s="6">
        <v>0</v>
      </c>
      <c r="D26" s="15"/>
      <c r="E26" s="6">
        <v>0</v>
      </c>
      <c r="F26" s="7">
        <f>SUM(B26:E26)</f>
        <v>0</v>
      </c>
    </row>
    <row r="27" spans="1:6" x14ac:dyDescent="0.25">
      <c r="A27" s="14" t="s">
        <v>33</v>
      </c>
      <c r="B27" s="6">
        <v>0</v>
      </c>
      <c r="C27" s="6">
        <v>0</v>
      </c>
      <c r="D27" s="15"/>
      <c r="E27" s="6">
        <v>0</v>
      </c>
      <c r="F27" s="7">
        <f t="shared" ref="F27:F32" si="2">SUM(B27:E27)</f>
        <v>0</v>
      </c>
    </row>
    <row r="28" spans="1:6" x14ac:dyDescent="0.25">
      <c r="A28" s="14" t="s">
        <v>34</v>
      </c>
      <c r="B28" s="6">
        <v>0</v>
      </c>
      <c r="C28" s="6">
        <v>0</v>
      </c>
      <c r="D28" s="15"/>
      <c r="E28" s="6">
        <v>0</v>
      </c>
      <c r="F28" s="7">
        <f t="shared" si="2"/>
        <v>0</v>
      </c>
    </row>
    <row r="29" spans="1:6" x14ac:dyDescent="0.25">
      <c r="A29" s="14" t="s">
        <v>35</v>
      </c>
      <c r="B29" s="6">
        <v>0</v>
      </c>
      <c r="C29" s="6">
        <v>0</v>
      </c>
      <c r="D29" s="15"/>
      <c r="E29" s="6">
        <v>0</v>
      </c>
      <c r="F29" s="7">
        <f t="shared" si="2"/>
        <v>0</v>
      </c>
    </row>
    <row r="30" spans="1:6" x14ac:dyDescent="0.25">
      <c r="A30" s="14" t="s">
        <v>36</v>
      </c>
      <c r="B30" s="6">
        <v>0</v>
      </c>
      <c r="C30" s="6">
        <v>0</v>
      </c>
      <c r="D30" s="15"/>
      <c r="E30" s="6">
        <v>0</v>
      </c>
      <c r="F30" s="7">
        <f t="shared" si="2"/>
        <v>0</v>
      </c>
    </row>
    <row r="31" spans="1:6" x14ac:dyDescent="0.25">
      <c r="A31" s="14" t="s">
        <v>37</v>
      </c>
      <c r="B31" s="6">
        <v>0</v>
      </c>
      <c r="C31" s="6">
        <v>0</v>
      </c>
      <c r="D31" s="15"/>
      <c r="E31" s="6">
        <v>0</v>
      </c>
      <c r="F31" s="7">
        <f t="shared" si="2"/>
        <v>0</v>
      </c>
    </row>
    <row r="32" spans="1:6" x14ac:dyDescent="0.25">
      <c r="A32" s="14" t="s">
        <v>38</v>
      </c>
      <c r="B32" s="6">
        <v>0</v>
      </c>
      <c r="C32" s="6">
        <v>0</v>
      </c>
      <c r="D32" s="15"/>
      <c r="E32" s="6">
        <v>0</v>
      </c>
      <c r="F32" s="7">
        <f t="shared" si="2"/>
        <v>0</v>
      </c>
    </row>
    <row r="33" spans="1:6" x14ac:dyDescent="0.25">
      <c r="A33" s="9"/>
      <c r="B33" s="67" t="s">
        <v>2</v>
      </c>
      <c r="C33" s="67"/>
      <c r="D33" s="67"/>
      <c r="E33" s="68" t="s">
        <v>3</v>
      </c>
      <c r="F33" s="69" t="s">
        <v>4</v>
      </c>
    </row>
    <row r="34" spans="1:6" x14ac:dyDescent="0.25">
      <c r="A34" s="12" t="s">
        <v>39</v>
      </c>
      <c r="B34" s="3" t="s">
        <v>11</v>
      </c>
      <c r="C34" s="3" t="s">
        <v>12</v>
      </c>
      <c r="D34" s="4"/>
      <c r="E34" s="68"/>
      <c r="F34" s="69"/>
    </row>
    <row r="35" spans="1:6" x14ac:dyDescent="0.25">
      <c r="A35" s="9" t="s">
        <v>40</v>
      </c>
      <c r="B35" s="6">
        <v>0</v>
      </c>
      <c r="C35" s="6">
        <v>0</v>
      </c>
      <c r="D35" s="13"/>
      <c r="E35" s="6">
        <v>0</v>
      </c>
      <c r="F35" s="7">
        <f>SUM(B35:E35)</f>
        <v>0</v>
      </c>
    </row>
    <row r="36" spans="1:6" ht="30" x14ac:dyDescent="0.25">
      <c r="A36" s="9" t="s">
        <v>41</v>
      </c>
      <c r="B36" s="6">
        <v>4</v>
      </c>
      <c r="C36" s="6">
        <v>0</v>
      </c>
      <c r="D36" s="13"/>
      <c r="E36" s="6">
        <v>0</v>
      </c>
      <c r="F36" s="7">
        <f t="shared" ref="F36:F49" si="3">SUM(B36:E36)</f>
        <v>4</v>
      </c>
    </row>
    <row r="37" spans="1:6" x14ac:dyDescent="0.25">
      <c r="A37" s="9" t="s">
        <v>42</v>
      </c>
      <c r="B37" s="6">
        <v>0</v>
      </c>
      <c r="C37" s="6">
        <v>0</v>
      </c>
      <c r="D37" s="13"/>
      <c r="E37" s="6">
        <v>0</v>
      </c>
      <c r="F37" s="7">
        <f t="shared" si="3"/>
        <v>0</v>
      </c>
    </row>
    <row r="38" spans="1:6" x14ac:dyDescent="0.25">
      <c r="A38" s="9" t="s">
        <v>43</v>
      </c>
      <c r="B38" s="6">
        <v>0</v>
      </c>
      <c r="C38" s="6">
        <v>0</v>
      </c>
      <c r="D38" s="13"/>
      <c r="E38" s="6">
        <v>0</v>
      </c>
      <c r="F38" s="7">
        <f t="shared" si="3"/>
        <v>0</v>
      </c>
    </row>
    <row r="39" spans="1:6" x14ac:dyDescent="0.25">
      <c r="A39" s="9" t="s">
        <v>44</v>
      </c>
      <c r="B39" s="6">
        <v>34</v>
      </c>
      <c r="C39" s="6">
        <v>28</v>
      </c>
      <c r="D39" s="13"/>
      <c r="E39" s="6">
        <v>0</v>
      </c>
      <c r="F39" s="7">
        <f t="shared" si="3"/>
        <v>62</v>
      </c>
    </row>
    <row r="40" spans="1:6" ht="30" x14ac:dyDescent="0.25">
      <c r="A40" s="9" t="s">
        <v>45</v>
      </c>
      <c r="B40" s="6">
        <v>3</v>
      </c>
      <c r="C40" s="6">
        <v>0</v>
      </c>
      <c r="D40" s="13"/>
      <c r="E40" s="6">
        <v>0</v>
      </c>
      <c r="F40" s="7">
        <f t="shared" si="3"/>
        <v>3</v>
      </c>
    </row>
    <row r="41" spans="1:6" x14ac:dyDescent="0.25">
      <c r="A41" s="9" t="s">
        <v>46</v>
      </c>
      <c r="B41" s="6">
        <v>1</v>
      </c>
      <c r="C41" s="6">
        <v>0</v>
      </c>
      <c r="D41" s="13"/>
      <c r="E41" s="6">
        <v>0</v>
      </c>
      <c r="F41" s="7">
        <f t="shared" si="3"/>
        <v>1</v>
      </c>
    </row>
    <row r="42" spans="1:6" x14ac:dyDescent="0.25">
      <c r="A42" s="9" t="s">
        <v>47</v>
      </c>
      <c r="B42" s="6">
        <v>0</v>
      </c>
      <c r="C42" s="6">
        <v>0</v>
      </c>
      <c r="D42" s="13"/>
      <c r="E42" s="6">
        <v>0</v>
      </c>
      <c r="F42" s="7">
        <f t="shared" si="3"/>
        <v>0</v>
      </c>
    </row>
    <row r="43" spans="1:6" ht="30" x14ac:dyDescent="0.25">
      <c r="A43" s="9" t="s">
        <v>48</v>
      </c>
      <c r="B43" s="6">
        <v>0</v>
      </c>
      <c r="C43" s="6">
        <v>0</v>
      </c>
      <c r="D43" s="13"/>
      <c r="E43" s="6">
        <v>0</v>
      </c>
      <c r="F43" s="7">
        <f t="shared" si="3"/>
        <v>0</v>
      </c>
    </row>
    <row r="44" spans="1:6" x14ac:dyDescent="0.25">
      <c r="A44" s="9" t="s">
        <v>49</v>
      </c>
      <c r="B44" s="6">
        <v>0</v>
      </c>
      <c r="C44" s="6">
        <v>0</v>
      </c>
      <c r="D44" s="17"/>
      <c r="E44" s="6">
        <v>0</v>
      </c>
      <c r="F44" s="7">
        <f t="shared" si="3"/>
        <v>0</v>
      </c>
    </row>
    <row r="45" spans="1:6" ht="30" x14ac:dyDescent="0.25">
      <c r="A45" s="9" t="s">
        <v>50</v>
      </c>
      <c r="B45" s="6">
        <v>0</v>
      </c>
      <c r="C45" s="6">
        <v>0</v>
      </c>
      <c r="D45" s="17"/>
      <c r="E45" s="6">
        <v>0</v>
      </c>
      <c r="F45" s="7">
        <f t="shared" si="3"/>
        <v>0</v>
      </c>
    </row>
    <row r="46" spans="1:6" x14ac:dyDescent="0.25">
      <c r="A46" s="9" t="s">
        <v>51</v>
      </c>
      <c r="B46" s="6">
        <v>28</v>
      </c>
      <c r="C46" s="6">
        <v>28</v>
      </c>
      <c r="D46" s="13"/>
      <c r="E46" s="6">
        <v>0</v>
      </c>
      <c r="F46" s="7">
        <f t="shared" si="3"/>
        <v>56</v>
      </c>
    </row>
    <row r="47" spans="1:6" x14ac:dyDescent="0.25">
      <c r="A47" s="9" t="s">
        <v>52</v>
      </c>
      <c r="B47" s="33">
        <v>2</v>
      </c>
      <c r="C47" s="6">
        <v>0</v>
      </c>
      <c r="D47" s="13"/>
      <c r="E47" s="6">
        <v>0</v>
      </c>
      <c r="F47" s="7">
        <f t="shared" si="3"/>
        <v>2</v>
      </c>
    </row>
    <row r="48" spans="1:6" x14ac:dyDescent="0.25">
      <c r="A48" s="9" t="s">
        <v>53</v>
      </c>
      <c r="B48" s="6">
        <v>0</v>
      </c>
      <c r="C48" s="6">
        <v>0</v>
      </c>
      <c r="D48" s="13"/>
      <c r="E48" s="6">
        <v>0</v>
      </c>
      <c r="F48" s="7">
        <f t="shared" si="3"/>
        <v>0</v>
      </c>
    </row>
    <row r="49" spans="1:6" x14ac:dyDescent="0.25">
      <c r="A49" s="9" t="s">
        <v>54</v>
      </c>
      <c r="B49" s="6">
        <v>11</v>
      </c>
      <c r="C49" s="6">
        <v>6</v>
      </c>
      <c r="D49" s="13"/>
      <c r="E49" s="6">
        <v>0</v>
      </c>
      <c r="F49" s="7">
        <f t="shared" si="3"/>
        <v>17</v>
      </c>
    </row>
    <row r="50" spans="1:6" x14ac:dyDescent="0.25">
      <c r="A50" s="9"/>
      <c r="B50" s="67" t="s">
        <v>2</v>
      </c>
      <c r="C50" s="67"/>
      <c r="D50" s="67"/>
      <c r="E50" s="71" t="s">
        <v>3</v>
      </c>
      <c r="F50" s="69" t="s">
        <v>4</v>
      </c>
    </row>
    <row r="51" spans="1:6" x14ac:dyDescent="0.25">
      <c r="A51" s="12" t="s">
        <v>55</v>
      </c>
      <c r="B51" s="3" t="s">
        <v>11</v>
      </c>
      <c r="C51" s="3" t="s">
        <v>12</v>
      </c>
      <c r="D51" s="4"/>
      <c r="E51" s="71"/>
      <c r="F51" s="69"/>
    </row>
    <row r="52" spans="1:6" x14ac:dyDescent="0.25">
      <c r="A52" s="9" t="s">
        <v>56</v>
      </c>
      <c r="B52" s="6">
        <v>0</v>
      </c>
      <c r="C52" s="6" t="s">
        <v>57</v>
      </c>
      <c r="D52" s="13"/>
      <c r="E52" s="6">
        <v>0</v>
      </c>
      <c r="F52" s="7">
        <f t="shared" ref="F52:F53" si="4">SUM(B52:E52)</f>
        <v>0</v>
      </c>
    </row>
    <row r="53" spans="1:6" x14ac:dyDescent="0.25">
      <c r="A53" s="9" t="s">
        <v>58</v>
      </c>
      <c r="B53" s="6">
        <v>0</v>
      </c>
      <c r="C53" s="6" t="s">
        <v>57</v>
      </c>
      <c r="D53" s="13"/>
      <c r="E53" s="6">
        <v>0</v>
      </c>
      <c r="F53" s="7">
        <f t="shared" si="4"/>
        <v>0</v>
      </c>
    </row>
    <row r="54" spans="1:6" ht="15.75" x14ac:dyDescent="0.25">
      <c r="A54" s="72" t="s">
        <v>59</v>
      </c>
      <c r="B54" s="72"/>
      <c r="C54" s="72"/>
      <c r="D54" s="72"/>
      <c r="E54" s="72"/>
      <c r="F54" s="72"/>
    </row>
    <row r="55" spans="1:6" x14ac:dyDescent="0.25">
      <c r="A55" s="66"/>
      <c r="B55" s="67" t="s">
        <v>2</v>
      </c>
      <c r="C55" s="67"/>
      <c r="D55" s="67"/>
      <c r="E55" s="70" t="s">
        <v>3</v>
      </c>
      <c r="F55" s="69" t="s">
        <v>4</v>
      </c>
    </row>
    <row r="56" spans="1:6" x14ac:dyDescent="0.25">
      <c r="A56" s="66"/>
      <c r="B56" s="3" t="s">
        <v>11</v>
      </c>
      <c r="C56" s="3" t="s">
        <v>12</v>
      </c>
      <c r="D56" s="2" t="s">
        <v>60</v>
      </c>
      <c r="E56" s="70"/>
      <c r="F56" s="69"/>
    </row>
    <row r="57" spans="1:6" x14ac:dyDescent="0.25">
      <c r="A57" s="9" t="s">
        <v>13</v>
      </c>
      <c r="B57" s="6">
        <v>279</v>
      </c>
      <c r="C57" s="6">
        <v>72</v>
      </c>
      <c r="D57" s="6">
        <v>0</v>
      </c>
      <c r="E57" s="6">
        <v>43</v>
      </c>
      <c r="F57" s="7">
        <f t="shared" ref="F57:F64" si="5">SUM(B57:E57)</f>
        <v>394</v>
      </c>
    </row>
    <row r="58" spans="1:6" x14ac:dyDescent="0.25">
      <c r="A58" s="9" t="s">
        <v>61</v>
      </c>
      <c r="B58" s="10">
        <f>SUM(B59:B65)</f>
        <v>283</v>
      </c>
      <c r="C58" s="10">
        <f>SUM(C59:C65)</f>
        <v>72</v>
      </c>
      <c r="D58" s="10">
        <f>SUM(D59:D65)</f>
        <v>0</v>
      </c>
      <c r="E58" s="10">
        <f>SUM(E59:E65)</f>
        <v>44</v>
      </c>
      <c r="F58" s="7">
        <f t="shared" si="5"/>
        <v>399</v>
      </c>
    </row>
    <row r="59" spans="1:6" x14ac:dyDescent="0.25">
      <c r="A59" s="9" t="s">
        <v>16</v>
      </c>
      <c r="B59" s="6">
        <v>8</v>
      </c>
      <c r="C59" s="6">
        <v>11</v>
      </c>
      <c r="D59" s="6">
        <v>0</v>
      </c>
      <c r="E59" s="6">
        <v>2</v>
      </c>
      <c r="F59" s="7">
        <f t="shared" si="5"/>
        <v>21</v>
      </c>
    </row>
    <row r="60" spans="1:6" x14ac:dyDescent="0.25">
      <c r="A60" s="9" t="s">
        <v>17</v>
      </c>
      <c r="B60" s="6">
        <v>54</v>
      </c>
      <c r="C60" s="6">
        <v>10</v>
      </c>
      <c r="D60" s="6">
        <v>0</v>
      </c>
      <c r="E60" s="6">
        <v>9</v>
      </c>
      <c r="F60" s="7">
        <f t="shared" si="5"/>
        <v>73</v>
      </c>
    </row>
    <row r="61" spans="1:6" x14ac:dyDescent="0.25">
      <c r="A61" s="9" t="s">
        <v>18</v>
      </c>
      <c r="B61" s="6">
        <v>75</v>
      </c>
      <c r="C61" s="6">
        <v>16</v>
      </c>
      <c r="D61" s="6">
        <v>0</v>
      </c>
      <c r="E61" s="6">
        <v>16</v>
      </c>
      <c r="F61" s="7">
        <f t="shared" si="5"/>
        <v>107</v>
      </c>
    </row>
    <row r="62" spans="1:6" x14ac:dyDescent="0.25">
      <c r="A62" s="9" t="s">
        <v>19</v>
      </c>
      <c r="B62" s="6">
        <v>64</v>
      </c>
      <c r="C62" s="6">
        <v>15</v>
      </c>
      <c r="D62" s="6">
        <v>0</v>
      </c>
      <c r="E62" s="6">
        <v>9</v>
      </c>
      <c r="F62" s="7">
        <f t="shared" si="5"/>
        <v>88</v>
      </c>
    </row>
    <row r="63" spans="1:6" x14ac:dyDescent="0.25">
      <c r="A63" s="9" t="s">
        <v>20</v>
      </c>
      <c r="B63" s="6">
        <v>64</v>
      </c>
      <c r="C63" s="6">
        <v>13</v>
      </c>
      <c r="D63" s="6">
        <v>0</v>
      </c>
      <c r="E63" s="6">
        <v>7</v>
      </c>
      <c r="F63" s="7">
        <f t="shared" si="5"/>
        <v>84</v>
      </c>
    </row>
    <row r="64" spans="1:6" x14ac:dyDescent="0.25">
      <c r="A64" s="9" t="s">
        <v>21</v>
      </c>
      <c r="B64" s="6">
        <v>18</v>
      </c>
      <c r="C64" s="6">
        <v>7</v>
      </c>
      <c r="D64" s="6">
        <v>0</v>
      </c>
      <c r="E64" s="6">
        <v>1</v>
      </c>
      <c r="F64" s="7">
        <f t="shared" si="5"/>
        <v>26</v>
      </c>
    </row>
    <row r="65" spans="1:6" x14ac:dyDescent="0.25">
      <c r="A65" s="9" t="s">
        <v>208</v>
      </c>
      <c r="B65" s="6">
        <v>0</v>
      </c>
      <c r="C65" s="6">
        <v>0</v>
      </c>
      <c r="D65" s="6">
        <v>0</v>
      </c>
      <c r="E65" s="6">
        <v>0</v>
      </c>
      <c r="F65" s="7">
        <f>SUM(B65:E65)</f>
        <v>0</v>
      </c>
    </row>
    <row r="66" spans="1:6" x14ac:dyDescent="0.25">
      <c r="A66" s="9"/>
      <c r="B66" s="67" t="s">
        <v>2</v>
      </c>
      <c r="C66" s="67"/>
      <c r="D66" s="67"/>
      <c r="E66" s="71" t="s">
        <v>3</v>
      </c>
      <c r="F66" s="69" t="s">
        <v>4</v>
      </c>
    </row>
    <row r="67" spans="1:6" x14ac:dyDescent="0.25">
      <c r="A67" s="12" t="s">
        <v>62</v>
      </c>
      <c r="B67" s="3" t="s">
        <v>11</v>
      </c>
      <c r="C67" s="3" t="s">
        <v>12</v>
      </c>
      <c r="D67" s="2" t="s">
        <v>60</v>
      </c>
      <c r="E67" s="71"/>
      <c r="F67" s="69"/>
    </row>
    <row r="68" spans="1:6" x14ac:dyDescent="0.25">
      <c r="A68" s="9" t="s">
        <v>23</v>
      </c>
      <c r="B68" s="6">
        <v>95</v>
      </c>
      <c r="C68" s="6">
        <v>21</v>
      </c>
      <c r="D68" s="6">
        <v>0</v>
      </c>
      <c r="E68" s="6">
        <v>6</v>
      </c>
      <c r="F68" s="7">
        <f>SUM(B68:E68)</f>
        <v>122</v>
      </c>
    </row>
    <row r="69" spans="1:6" x14ac:dyDescent="0.25">
      <c r="A69" s="9" t="s">
        <v>24</v>
      </c>
      <c r="B69" s="6">
        <v>186</v>
      </c>
      <c r="C69" s="6">
        <v>51</v>
      </c>
      <c r="D69" s="6">
        <v>0</v>
      </c>
      <c r="E69" s="6">
        <v>38</v>
      </c>
      <c r="F69" s="7">
        <f t="shared" ref="F69:F75" si="6">SUM(B69:E69)</f>
        <v>275</v>
      </c>
    </row>
    <row r="70" spans="1:6" x14ac:dyDescent="0.25">
      <c r="A70" s="9" t="s">
        <v>63</v>
      </c>
      <c r="B70" s="6">
        <v>0</v>
      </c>
      <c r="C70" s="6">
        <v>0</v>
      </c>
      <c r="D70" s="6">
        <v>0</v>
      </c>
      <c r="E70" s="6">
        <v>0</v>
      </c>
      <c r="F70" s="7">
        <f t="shared" si="6"/>
        <v>0</v>
      </c>
    </row>
    <row r="71" spans="1:6" x14ac:dyDescent="0.25">
      <c r="A71" s="14" t="s">
        <v>26</v>
      </c>
      <c r="B71" s="6">
        <v>0</v>
      </c>
      <c r="C71" s="6">
        <v>0</v>
      </c>
      <c r="D71" s="6">
        <v>0</v>
      </c>
      <c r="E71" s="6">
        <v>0</v>
      </c>
      <c r="F71" s="7">
        <f t="shared" si="6"/>
        <v>0</v>
      </c>
    </row>
    <row r="72" spans="1:6" x14ac:dyDescent="0.25">
      <c r="A72" s="14" t="s">
        <v>27</v>
      </c>
      <c r="B72" s="6">
        <v>1</v>
      </c>
      <c r="C72" s="6">
        <v>0</v>
      </c>
      <c r="D72" s="6">
        <v>0</v>
      </c>
      <c r="E72" s="6">
        <v>0</v>
      </c>
      <c r="F72" s="7">
        <f t="shared" si="6"/>
        <v>1</v>
      </c>
    </row>
    <row r="73" spans="1:6" x14ac:dyDescent="0.25">
      <c r="A73" s="14" t="s">
        <v>28</v>
      </c>
      <c r="B73" s="6">
        <v>0</v>
      </c>
      <c r="C73" s="6">
        <v>0</v>
      </c>
      <c r="D73" s="6">
        <v>0</v>
      </c>
      <c r="E73" s="6">
        <v>0</v>
      </c>
      <c r="F73" s="7">
        <f t="shared" si="6"/>
        <v>0</v>
      </c>
    </row>
    <row r="74" spans="1:6" x14ac:dyDescent="0.25">
      <c r="A74" s="14" t="s">
        <v>29</v>
      </c>
      <c r="B74" s="6">
        <v>0</v>
      </c>
      <c r="C74" s="6">
        <v>0</v>
      </c>
      <c r="D74" s="6">
        <v>0</v>
      </c>
      <c r="E74" s="6">
        <v>0</v>
      </c>
      <c r="F74" s="7">
        <f t="shared" si="6"/>
        <v>0</v>
      </c>
    </row>
    <row r="75" spans="1:6" x14ac:dyDescent="0.25">
      <c r="A75" s="14" t="s">
        <v>30</v>
      </c>
      <c r="B75" s="6">
        <v>1</v>
      </c>
      <c r="C75" s="6">
        <v>0</v>
      </c>
      <c r="D75" s="6">
        <v>0</v>
      </c>
      <c r="E75" s="6">
        <v>0</v>
      </c>
      <c r="F75" s="7">
        <f t="shared" si="6"/>
        <v>1</v>
      </c>
    </row>
    <row r="76" spans="1:6" x14ac:dyDescent="0.25">
      <c r="A76" s="62" t="s">
        <v>31</v>
      </c>
      <c r="B76" s="63"/>
      <c r="C76" s="63"/>
      <c r="D76" s="63"/>
      <c r="E76" s="63"/>
      <c r="F76" s="63"/>
    </row>
    <row r="77" spans="1:6" x14ac:dyDescent="0.25">
      <c r="A77" s="14" t="s">
        <v>32</v>
      </c>
      <c r="B77" s="6">
        <v>1</v>
      </c>
      <c r="C77" s="6">
        <v>0</v>
      </c>
      <c r="D77" s="6">
        <v>0</v>
      </c>
      <c r="E77" s="6">
        <v>0</v>
      </c>
      <c r="F77" s="7">
        <f>SUM(B77:E77)</f>
        <v>1</v>
      </c>
    </row>
    <row r="78" spans="1:6" x14ac:dyDescent="0.25">
      <c r="A78" s="14" t="s">
        <v>33</v>
      </c>
      <c r="B78" s="6">
        <v>0</v>
      </c>
      <c r="C78" s="6">
        <v>0</v>
      </c>
      <c r="D78" s="6">
        <v>0</v>
      </c>
      <c r="E78" s="6">
        <v>0</v>
      </c>
      <c r="F78" s="7">
        <f t="shared" ref="F78:F83" si="7">SUM(B78:E78)</f>
        <v>0</v>
      </c>
    </row>
    <row r="79" spans="1:6" x14ac:dyDescent="0.25">
      <c r="A79" s="14" t="s">
        <v>34</v>
      </c>
      <c r="B79" s="6">
        <v>0</v>
      </c>
      <c r="C79" s="6">
        <v>0</v>
      </c>
      <c r="D79" s="6">
        <v>0</v>
      </c>
      <c r="E79" s="6">
        <v>0</v>
      </c>
      <c r="F79" s="7">
        <f t="shared" si="7"/>
        <v>0</v>
      </c>
    </row>
    <row r="80" spans="1:6" x14ac:dyDescent="0.25">
      <c r="A80" s="14" t="s">
        <v>35</v>
      </c>
      <c r="B80" s="6">
        <v>1</v>
      </c>
      <c r="C80" s="6">
        <v>0</v>
      </c>
      <c r="D80" s="6">
        <v>0</v>
      </c>
      <c r="E80" s="6">
        <v>0</v>
      </c>
      <c r="F80" s="7">
        <f t="shared" si="7"/>
        <v>1</v>
      </c>
    </row>
    <row r="81" spans="1:6" x14ac:dyDescent="0.25">
      <c r="A81" s="14" t="s">
        <v>36</v>
      </c>
      <c r="B81" s="6">
        <v>0</v>
      </c>
      <c r="C81" s="6">
        <v>0</v>
      </c>
      <c r="D81" s="6">
        <v>0</v>
      </c>
      <c r="E81" s="6">
        <v>0</v>
      </c>
      <c r="F81" s="7">
        <f t="shared" si="7"/>
        <v>0</v>
      </c>
    </row>
    <row r="82" spans="1:6" x14ac:dyDescent="0.25">
      <c r="A82" s="14" t="s">
        <v>37</v>
      </c>
      <c r="B82" s="6">
        <v>0</v>
      </c>
      <c r="C82" s="6">
        <v>0</v>
      </c>
      <c r="D82" s="6">
        <v>0</v>
      </c>
      <c r="E82" s="6">
        <v>0</v>
      </c>
      <c r="F82" s="7">
        <f t="shared" si="7"/>
        <v>0</v>
      </c>
    </row>
    <row r="83" spans="1:6" x14ac:dyDescent="0.25">
      <c r="A83" s="14" t="s">
        <v>38</v>
      </c>
      <c r="B83" s="6">
        <v>0</v>
      </c>
      <c r="C83" s="6">
        <v>0</v>
      </c>
      <c r="D83" s="6">
        <v>0</v>
      </c>
      <c r="E83" s="6">
        <v>0</v>
      </c>
      <c r="F83" s="7">
        <f t="shared" si="7"/>
        <v>0</v>
      </c>
    </row>
    <row r="84" spans="1:6" x14ac:dyDescent="0.25">
      <c r="A84" s="9"/>
      <c r="B84" s="67" t="s">
        <v>2</v>
      </c>
      <c r="C84" s="67"/>
      <c r="D84" s="67"/>
      <c r="E84" s="71" t="s">
        <v>3</v>
      </c>
      <c r="F84" s="69" t="s">
        <v>4</v>
      </c>
    </row>
    <row r="85" spans="1:6" x14ac:dyDescent="0.25">
      <c r="A85" s="12" t="s">
        <v>64</v>
      </c>
      <c r="B85" s="3" t="s">
        <v>11</v>
      </c>
      <c r="C85" s="3" t="s">
        <v>12</v>
      </c>
      <c r="D85" s="2" t="s">
        <v>60</v>
      </c>
      <c r="E85" s="71"/>
      <c r="F85" s="69"/>
    </row>
    <row r="86" spans="1:6" x14ac:dyDescent="0.25">
      <c r="A86" s="9" t="s">
        <v>40</v>
      </c>
      <c r="B86" s="6">
        <v>2</v>
      </c>
      <c r="C86" s="6">
        <v>0</v>
      </c>
      <c r="D86" s="6">
        <v>0</v>
      </c>
      <c r="E86" s="6">
        <v>0</v>
      </c>
      <c r="F86" s="7">
        <f>SUM(B86:E86)</f>
        <v>2</v>
      </c>
    </row>
    <row r="87" spans="1:6" ht="30" x14ac:dyDescent="0.25">
      <c r="A87" s="19" t="s">
        <v>41</v>
      </c>
      <c r="B87" s="6">
        <v>1</v>
      </c>
      <c r="C87" s="6">
        <v>0</v>
      </c>
      <c r="D87" s="6">
        <v>0</v>
      </c>
      <c r="E87" s="6">
        <v>1</v>
      </c>
      <c r="F87" s="7">
        <f>SUM(B87:E87)</f>
        <v>2</v>
      </c>
    </row>
    <row r="88" spans="1:6" x14ac:dyDescent="0.25">
      <c r="A88" s="9" t="s">
        <v>42</v>
      </c>
      <c r="B88" s="6">
        <v>1</v>
      </c>
      <c r="C88" s="6">
        <v>0</v>
      </c>
      <c r="D88" s="6">
        <v>0</v>
      </c>
      <c r="E88" s="6">
        <v>0</v>
      </c>
      <c r="F88" s="7">
        <f>SUM(B88:E88)</f>
        <v>1</v>
      </c>
    </row>
    <row r="89" spans="1:6" x14ac:dyDescent="0.25">
      <c r="A89" s="9" t="s">
        <v>43</v>
      </c>
      <c r="B89" s="6">
        <v>0</v>
      </c>
      <c r="C89" s="6">
        <v>0</v>
      </c>
      <c r="D89" s="6">
        <v>0</v>
      </c>
      <c r="E89" s="6">
        <v>0</v>
      </c>
      <c r="F89" s="7">
        <f t="shared" ref="F89:F100" si="8">SUM(B89:E89)</f>
        <v>0</v>
      </c>
    </row>
    <row r="90" spans="1:6" x14ac:dyDescent="0.25">
      <c r="A90" s="9" t="s">
        <v>44</v>
      </c>
      <c r="B90" s="6">
        <v>92</v>
      </c>
      <c r="C90" s="6">
        <v>27</v>
      </c>
      <c r="D90" s="6">
        <v>0</v>
      </c>
      <c r="E90" s="6">
        <v>13</v>
      </c>
      <c r="F90" s="7">
        <f t="shared" si="8"/>
        <v>132</v>
      </c>
    </row>
    <row r="91" spans="1:6" ht="30" x14ac:dyDescent="0.25">
      <c r="A91" s="9" t="s">
        <v>45</v>
      </c>
      <c r="B91" s="6">
        <v>3</v>
      </c>
      <c r="C91" s="6">
        <v>1</v>
      </c>
      <c r="D91" s="6">
        <v>0</v>
      </c>
      <c r="E91" s="6">
        <v>0</v>
      </c>
      <c r="F91" s="7">
        <f t="shared" si="8"/>
        <v>4</v>
      </c>
    </row>
    <row r="92" spans="1:6" x14ac:dyDescent="0.25">
      <c r="A92" s="9" t="s">
        <v>46</v>
      </c>
      <c r="B92" s="6">
        <v>9</v>
      </c>
      <c r="C92" s="6">
        <v>1</v>
      </c>
      <c r="D92" s="6">
        <v>0</v>
      </c>
      <c r="E92" s="6">
        <v>0</v>
      </c>
      <c r="F92" s="7">
        <f t="shared" si="8"/>
        <v>10</v>
      </c>
    </row>
    <row r="93" spans="1:6" x14ac:dyDescent="0.25">
      <c r="A93" s="9" t="s">
        <v>47</v>
      </c>
      <c r="B93" s="6">
        <v>0</v>
      </c>
      <c r="C93" s="6">
        <v>0</v>
      </c>
      <c r="D93" s="6">
        <v>0</v>
      </c>
      <c r="E93" s="6">
        <v>0</v>
      </c>
      <c r="F93" s="7">
        <f t="shared" si="8"/>
        <v>0</v>
      </c>
    </row>
    <row r="94" spans="1:6" ht="30" x14ac:dyDescent="0.25">
      <c r="A94" s="9" t="s">
        <v>48</v>
      </c>
      <c r="B94" s="6">
        <v>0</v>
      </c>
      <c r="C94" s="6">
        <v>0</v>
      </c>
      <c r="D94" s="6">
        <v>0</v>
      </c>
      <c r="E94" s="6">
        <v>0</v>
      </c>
      <c r="F94" s="7">
        <f t="shared" si="8"/>
        <v>0</v>
      </c>
    </row>
    <row r="95" spans="1:6" x14ac:dyDescent="0.25">
      <c r="A95" s="9" t="s">
        <v>49</v>
      </c>
      <c r="B95" s="6">
        <v>1</v>
      </c>
      <c r="C95" s="6">
        <v>0</v>
      </c>
      <c r="D95" s="6">
        <v>0</v>
      </c>
      <c r="E95" s="6">
        <v>0</v>
      </c>
      <c r="F95" s="7">
        <f t="shared" si="8"/>
        <v>1</v>
      </c>
    </row>
    <row r="96" spans="1:6" ht="30" x14ac:dyDescent="0.25">
      <c r="A96" s="9" t="s">
        <v>50</v>
      </c>
      <c r="B96" s="6">
        <v>0</v>
      </c>
      <c r="C96" s="6">
        <v>0</v>
      </c>
      <c r="D96" s="6">
        <v>0</v>
      </c>
      <c r="E96" s="6">
        <v>0</v>
      </c>
      <c r="F96" s="7">
        <f t="shared" si="8"/>
        <v>0</v>
      </c>
    </row>
    <row r="97" spans="1:6" x14ac:dyDescent="0.25">
      <c r="A97" s="9" t="s">
        <v>51</v>
      </c>
      <c r="B97" s="6">
        <v>158</v>
      </c>
      <c r="C97" s="6">
        <v>37</v>
      </c>
      <c r="D97" s="6">
        <v>0</v>
      </c>
      <c r="E97" s="6">
        <v>27</v>
      </c>
      <c r="F97" s="7">
        <f t="shared" si="8"/>
        <v>222</v>
      </c>
    </row>
    <row r="98" spans="1:6" x14ac:dyDescent="0.25">
      <c r="A98" s="9" t="s">
        <v>52</v>
      </c>
      <c r="B98" s="6">
        <v>6</v>
      </c>
      <c r="C98" s="6">
        <v>2</v>
      </c>
      <c r="D98" s="6">
        <v>0</v>
      </c>
      <c r="E98" s="6">
        <v>0</v>
      </c>
      <c r="F98" s="7">
        <f t="shared" si="8"/>
        <v>8</v>
      </c>
    </row>
    <row r="99" spans="1:6" x14ac:dyDescent="0.25">
      <c r="A99" s="9" t="s">
        <v>53</v>
      </c>
      <c r="B99" s="6">
        <v>1</v>
      </c>
      <c r="C99" s="6">
        <v>0</v>
      </c>
      <c r="D99" s="6">
        <v>0</v>
      </c>
      <c r="E99" s="6">
        <v>0</v>
      </c>
      <c r="F99" s="7">
        <f t="shared" si="8"/>
        <v>1</v>
      </c>
    </row>
    <row r="100" spans="1:6" x14ac:dyDescent="0.25">
      <c r="A100" s="9" t="s">
        <v>54</v>
      </c>
      <c r="B100" s="6">
        <v>4</v>
      </c>
      <c r="C100" s="6">
        <v>3</v>
      </c>
      <c r="D100" s="6">
        <v>0</v>
      </c>
      <c r="E100" s="6">
        <v>2</v>
      </c>
      <c r="F100" s="7">
        <f t="shared" si="8"/>
        <v>9</v>
      </c>
    </row>
    <row r="101" spans="1:6" x14ac:dyDescent="0.25">
      <c r="A101" s="9"/>
      <c r="B101" s="67" t="s">
        <v>2</v>
      </c>
      <c r="C101" s="67"/>
      <c r="D101" s="67"/>
      <c r="E101" s="71" t="s">
        <v>3</v>
      </c>
      <c r="F101" s="69" t="s">
        <v>4</v>
      </c>
    </row>
    <row r="102" spans="1:6" x14ac:dyDescent="0.25">
      <c r="A102" s="12" t="s">
        <v>55</v>
      </c>
      <c r="B102" s="3" t="s">
        <v>11</v>
      </c>
      <c r="C102" s="3" t="s">
        <v>12</v>
      </c>
      <c r="D102" s="2" t="s">
        <v>60</v>
      </c>
      <c r="E102" s="71"/>
      <c r="F102" s="69"/>
    </row>
    <row r="103" spans="1:6" x14ac:dyDescent="0.25">
      <c r="A103" s="9" t="s">
        <v>65</v>
      </c>
      <c r="B103" s="6">
        <v>87</v>
      </c>
      <c r="C103" s="6" t="s">
        <v>57</v>
      </c>
      <c r="D103" s="6">
        <v>0</v>
      </c>
      <c r="E103" s="6">
        <v>0</v>
      </c>
      <c r="F103" s="7">
        <f>SUM(B103:E103)</f>
        <v>87</v>
      </c>
    </row>
    <row r="104" spans="1:6" ht="15.75" x14ac:dyDescent="0.25">
      <c r="A104" s="72" t="s">
        <v>101</v>
      </c>
      <c r="B104" s="72"/>
      <c r="C104" s="72"/>
      <c r="D104" s="72"/>
      <c r="E104" s="72"/>
      <c r="F104" s="72"/>
    </row>
    <row r="105" spans="1:6" x14ac:dyDescent="0.25">
      <c r="A105" s="66"/>
      <c r="B105" s="67" t="s">
        <v>2</v>
      </c>
      <c r="C105" s="67"/>
      <c r="D105" s="67"/>
      <c r="E105" s="68" t="s">
        <v>3</v>
      </c>
      <c r="F105" s="69" t="s">
        <v>4</v>
      </c>
    </row>
    <row r="106" spans="1:6" x14ac:dyDescent="0.25">
      <c r="A106" s="66"/>
      <c r="B106" s="3" t="s">
        <v>11</v>
      </c>
      <c r="C106" s="3" t="s">
        <v>12</v>
      </c>
      <c r="D106" s="4"/>
      <c r="E106" s="68"/>
      <c r="F106" s="69"/>
    </row>
    <row r="107" spans="1:6" x14ac:dyDescent="0.25">
      <c r="A107" s="9" t="s">
        <v>66</v>
      </c>
      <c r="B107" s="6">
        <v>3</v>
      </c>
      <c r="C107" s="6">
        <v>0</v>
      </c>
      <c r="D107" s="17"/>
      <c r="E107" s="6">
        <v>0</v>
      </c>
      <c r="F107" s="7">
        <f t="shared" ref="F107:F108" si="9">SUM(B107:E107)</f>
        <v>3</v>
      </c>
    </row>
    <row r="108" spans="1:6" x14ac:dyDescent="0.25">
      <c r="A108" s="9" t="s">
        <v>207</v>
      </c>
      <c r="B108" s="6">
        <v>3</v>
      </c>
      <c r="C108" s="6">
        <v>0</v>
      </c>
      <c r="D108" s="13"/>
      <c r="E108" s="6">
        <v>0</v>
      </c>
      <c r="F108" s="7">
        <f t="shared" si="9"/>
        <v>3</v>
      </c>
    </row>
    <row r="109" spans="1:6" x14ac:dyDescent="0.25">
      <c r="A109" s="9" t="s">
        <v>204</v>
      </c>
      <c r="B109" s="6">
        <v>0</v>
      </c>
      <c r="C109" s="6">
        <v>0</v>
      </c>
      <c r="D109" s="13"/>
      <c r="E109" s="6">
        <v>0</v>
      </c>
      <c r="F109" s="7">
        <f>SUM(B109:E109)</f>
        <v>0</v>
      </c>
    </row>
    <row r="110" spans="1:6" x14ac:dyDescent="0.25">
      <c r="A110" s="9"/>
      <c r="B110" s="67" t="s">
        <v>2</v>
      </c>
      <c r="C110" s="67"/>
      <c r="D110" s="67"/>
      <c r="E110" s="71" t="s">
        <v>3</v>
      </c>
      <c r="F110" s="69" t="s">
        <v>4</v>
      </c>
    </row>
    <row r="111" spans="1:6" x14ac:dyDescent="0.25">
      <c r="A111" s="12" t="s">
        <v>62</v>
      </c>
      <c r="B111" s="3" t="s">
        <v>11</v>
      </c>
      <c r="C111" s="3" t="s">
        <v>12</v>
      </c>
      <c r="D111" s="4"/>
      <c r="E111" s="71"/>
      <c r="F111" s="69"/>
    </row>
    <row r="112" spans="1:6" x14ac:dyDescent="0.25">
      <c r="A112" s="9" t="s">
        <v>23</v>
      </c>
      <c r="B112" s="6">
        <v>1</v>
      </c>
      <c r="C112" s="6">
        <v>0</v>
      </c>
      <c r="D112" s="13"/>
      <c r="E112" s="6">
        <v>0</v>
      </c>
      <c r="F112" s="7">
        <f t="shared" ref="F112:F119" si="10">SUM(B112:E112)</f>
        <v>1</v>
      </c>
    </row>
    <row r="113" spans="1:6" x14ac:dyDescent="0.25">
      <c r="A113" s="9" t="s">
        <v>24</v>
      </c>
      <c r="B113" s="6">
        <v>2</v>
      </c>
      <c r="C113" s="6">
        <v>0</v>
      </c>
      <c r="D113" s="13"/>
      <c r="E113" s="6">
        <v>0</v>
      </c>
      <c r="F113" s="7">
        <f t="shared" si="10"/>
        <v>2</v>
      </c>
    </row>
    <row r="114" spans="1:6" x14ac:dyDescent="0.25">
      <c r="A114" s="9" t="s">
        <v>63</v>
      </c>
      <c r="B114" s="6">
        <v>0</v>
      </c>
      <c r="C114" s="6">
        <v>0</v>
      </c>
      <c r="D114" s="13"/>
      <c r="E114" s="6">
        <v>0</v>
      </c>
      <c r="F114" s="7">
        <f t="shared" si="10"/>
        <v>0</v>
      </c>
    </row>
    <row r="115" spans="1:6" x14ac:dyDescent="0.25">
      <c r="A115" s="14" t="s">
        <v>26</v>
      </c>
      <c r="B115" s="6">
        <v>0</v>
      </c>
      <c r="C115" s="6">
        <v>0</v>
      </c>
      <c r="D115" s="13"/>
      <c r="E115" s="6">
        <v>0</v>
      </c>
      <c r="F115" s="7">
        <f t="shared" si="10"/>
        <v>0</v>
      </c>
    </row>
    <row r="116" spans="1:6" x14ac:dyDescent="0.25">
      <c r="A116" s="14" t="s">
        <v>27</v>
      </c>
      <c r="B116" s="6">
        <v>0</v>
      </c>
      <c r="C116" s="6">
        <v>0</v>
      </c>
      <c r="D116" s="13"/>
      <c r="E116" s="6">
        <v>0</v>
      </c>
      <c r="F116" s="7">
        <f t="shared" si="10"/>
        <v>0</v>
      </c>
    </row>
    <row r="117" spans="1:6" x14ac:dyDescent="0.25">
      <c r="A117" s="14" t="s">
        <v>28</v>
      </c>
      <c r="B117" s="6">
        <v>0</v>
      </c>
      <c r="C117" s="6">
        <v>0</v>
      </c>
      <c r="D117" s="13"/>
      <c r="E117" s="6">
        <v>0</v>
      </c>
      <c r="F117" s="7">
        <f t="shared" si="10"/>
        <v>0</v>
      </c>
    </row>
    <row r="118" spans="1:6" x14ac:dyDescent="0.25">
      <c r="A118" s="14" t="s">
        <v>29</v>
      </c>
      <c r="B118" s="6">
        <v>0</v>
      </c>
      <c r="C118" s="6">
        <v>0</v>
      </c>
      <c r="D118" s="13"/>
      <c r="E118" s="6">
        <v>0</v>
      </c>
      <c r="F118" s="7">
        <f t="shared" si="10"/>
        <v>0</v>
      </c>
    </row>
    <row r="119" spans="1:6" x14ac:dyDescent="0.25">
      <c r="A119" s="14" t="s">
        <v>30</v>
      </c>
      <c r="B119" s="6">
        <v>0</v>
      </c>
      <c r="C119" s="6">
        <v>0</v>
      </c>
      <c r="D119" s="13"/>
      <c r="E119" s="6">
        <v>0</v>
      </c>
      <c r="F119" s="7">
        <f t="shared" si="10"/>
        <v>0</v>
      </c>
    </row>
    <row r="120" spans="1:6" x14ac:dyDescent="0.25">
      <c r="A120" s="62" t="s">
        <v>31</v>
      </c>
      <c r="B120" s="63"/>
      <c r="C120" s="63"/>
      <c r="D120" s="63"/>
      <c r="E120" s="63"/>
      <c r="F120" s="63"/>
    </row>
    <row r="121" spans="1:6" x14ac:dyDescent="0.25">
      <c r="A121" s="14" t="s">
        <v>32</v>
      </c>
      <c r="B121" s="6">
        <v>0</v>
      </c>
      <c r="C121" s="6">
        <v>0</v>
      </c>
      <c r="D121" s="13"/>
      <c r="E121" s="6">
        <v>0</v>
      </c>
      <c r="F121" s="7">
        <f>SUM(B121:E121)</f>
        <v>0</v>
      </c>
    </row>
    <row r="122" spans="1:6" x14ac:dyDescent="0.25">
      <c r="A122" s="14" t="s">
        <v>33</v>
      </c>
      <c r="B122" s="6">
        <v>0</v>
      </c>
      <c r="C122" s="6">
        <v>0</v>
      </c>
      <c r="D122" s="13"/>
      <c r="E122" s="6">
        <v>0</v>
      </c>
      <c r="F122" s="7">
        <f t="shared" ref="F122:F127" si="11">SUM(B122:E122)</f>
        <v>0</v>
      </c>
    </row>
    <row r="123" spans="1:6" x14ac:dyDescent="0.25">
      <c r="A123" s="14" t="s">
        <v>34</v>
      </c>
      <c r="B123" s="6">
        <v>0</v>
      </c>
      <c r="C123" s="6">
        <v>0</v>
      </c>
      <c r="D123" s="13"/>
      <c r="E123" s="6">
        <v>0</v>
      </c>
      <c r="F123" s="7">
        <f t="shared" si="11"/>
        <v>0</v>
      </c>
    </row>
    <row r="124" spans="1:6" x14ac:dyDescent="0.25">
      <c r="A124" s="14" t="s">
        <v>35</v>
      </c>
      <c r="B124" s="6">
        <v>0</v>
      </c>
      <c r="C124" s="6">
        <v>0</v>
      </c>
      <c r="D124" s="13"/>
      <c r="E124" s="6">
        <v>0</v>
      </c>
      <c r="F124" s="7">
        <f t="shared" si="11"/>
        <v>0</v>
      </c>
    </row>
    <row r="125" spans="1:6" x14ac:dyDescent="0.25">
      <c r="A125" s="14" t="s">
        <v>36</v>
      </c>
      <c r="B125" s="6">
        <v>0</v>
      </c>
      <c r="C125" s="6">
        <v>0</v>
      </c>
      <c r="D125" s="15"/>
      <c r="E125" s="6">
        <v>0</v>
      </c>
      <c r="F125" s="7">
        <f t="shared" si="11"/>
        <v>0</v>
      </c>
    </row>
    <row r="126" spans="1:6" x14ac:dyDescent="0.25">
      <c r="A126" s="14" t="s">
        <v>37</v>
      </c>
      <c r="B126" s="6">
        <v>0</v>
      </c>
      <c r="C126" s="6">
        <v>0</v>
      </c>
      <c r="D126" s="15"/>
      <c r="E126" s="6">
        <v>0</v>
      </c>
      <c r="F126" s="7">
        <f t="shared" si="11"/>
        <v>0</v>
      </c>
    </row>
    <row r="127" spans="1:6" x14ac:dyDescent="0.25">
      <c r="A127" s="14" t="s">
        <v>38</v>
      </c>
      <c r="B127" s="6">
        <v>0</v>
      </c>
      <c r="C127" s="6">
        <v>0</v>
      </c>
      <c r="D127" s="15"/>
      <c r="E127" s="6">
        <v>0</v>
      </c>
      <c r="F127" s="7">
        <f t="shared" si="11"/>
        <v>0</v>
      </c>
    </row>
    <row r="128" spans="1:6" x14ac:dyDescent="0.25">
      <c r="A128" s="9"/>
      <c r="B128" s="67" t="s">
        <v>2</v>
      </c>
      <c r="C128" s="67"/>
      <c r="D128" s="67"/>
      <c r="E128" s="71" t="s">
        <v>3</v>
      </c>
      <c r="F128" s="69" t="s">
        <v>4</v>
      </c>
    </row>
    <row r="129" spans="1:6" x14ac:dyDescent="0.25">
      <c r="A129" s="12" t="s">
        <v>64</v>
      </c>
      <c r="B129" s="3" t="s">
        <v>11</v>
      </c>
      <c r="C129" s="3" t="s">
        <v>12</v>
      </c>
      <c r="D129" s="4"/>
      <c r="E129" s="71"/>
      <c r="F129" s="69"/>
    </row>
    <row r="130" spans="1:6" x14ac:dyDescent="0.25">
      <c r="A130" s="9" t="s">
        <v>40</v>
      </c>
      <c r="B130" s="6">
        <v>0</v>
      </c>
      <c r="C130" s="6">
        <v>0</v>
      </c>
      <c r="D130" s="13"/>
      <c r="E130" s="6">
        <v>0</v>
      </c>
      <c r="F130" s="7">
        <f>SUM(B130:E130)</f>
        <v>0</v>
      </c>
    </row>
    <row r="131" spans="1:6" ht="30" x14ac:dyDescent="0.25">
      <c r="A131" s="19" t="s">
        <v>41</v>
      </c>
      <c r="B131" s="6">
        <v>0</v>
      </c>
      <c r="C131" s="6">
        <v>0</v>
      </c>
      <c r="D131" s="13"/>
      <c r="E131" s="6">
        <v>0</v>
      </c>
      <c r="F131" s="7">
        <f t="shared" ref="F131:F144" si="12">SUM(B131:E131)</f>
        <v>0</v>
      </c>
    </row>
    <row r="132" spans="1:6" x14ac:dyDescent="0.25">
      <c r="A132" s="9" t="s">
        <v>42</v>
      </c>
      <c r="B132" s="6">
        <v>0</v>
      </c>
      <c r="C132" s="6">
        <v>0</v>
      </c>
      <c r="D132" s="13"/>
      <c r="E132" s="6">
        <v>0</v>
      </c>
      <c r="F132" s="7">
        <f t="shared" si="12"/>
        <v>0</v>
      </c>
    </row>
    <row r="133" spans="1:6" x14ac:dyDescent="0.25">
      <c r="A133" s="9" t="s">
        <v>43</v>
      </c>
      <c r="B133" s="6">
        <v>0</v>
      </c>
      <c r="C133" s="6">
        <v>0</v>
      </c>
      <c r="D133" s="13"/>
      <c r="E133" s="6">
        <v>0</v>
      </c>
      <c r="F133" s="7">
        <f t="shared" si="12"/>
        <v>0</v>
      </c>
    </row>
    <row r="134" spans="1:6" x14ac:dyDescent="0.25">
      <c r="A134" s="9" t="s">
        <v>44</v>
      </c>
      <c r="B134" s="6">
        <v>1</v>
      </c>
      <c r="C134" s="6">
        <v>0</v>
      </c>
      <c r="D134" s="13"/>
      <c r="E134" s="6">
        <v>0</v>
      </c>
      <c r="F134" s="7">
        <f t="shared" si="12"/>
        <v>1</v>
      </c>
    </row>
    <row r="135" spans="1:6" ht="30" x14ac:dyDescent="0.25">
      <c r="A135" s="9" t="s">
        <v>45</v>
      </c>
      <c r="B135" s="6">
        <v>0</v>
      </c>
      <c r="C135" s="6">
        <v>0</v>
      </c>
      <c r="D135" s="13"/>
      <c r="E135" s="6">
        <v>0</v>
      </c>
      <c r="F135" s="7">
        <f t="shared" si="12"/>
        <v>0</v>
      </c>
    </row>
    <row r="136" spans="1:6" x14ac:dyDescent="0.25">
      <c r="A136" s="9" t="s">
        <v>46</v>
      </c>
      <c r="B136" s="6">
        <v>0</v>
      </c>
      <c r="C136" s="6">
        <v>0</v>
      </c>
      <c r="D136" s="13"/>
      <c r="E136" s="6">
        <v>0</v>
      </c>
      <c r="F136" s="7">
        <f t="shared" si="12"/>
        <v>0</v>
      </c>
    </row>
    <row r="137" spans="1:6" x14ac:dyDescent="0.25">
      <c r="A137" s="9" t="s">
        <v>47</v>
      </c>
      <c r="B137" s="6">
        <v>0</v>
      </c>
      <c r="C137" s="6">
        <v>0</v>
      </c>
      <c r="D137" s="13"/>
      <c r="E137" s="6">
        <v>0</v>
      </c>
      <c r="F137" s="7">
        <f t="shared" si="12"/>
        <v>0</v>
      </c>
    </row>
    <row r="138" spans="1:6" ht="30" x14ac:dyDescent="0.25">
      <c r="A138" s="9" t="s">
        <v>48</v>
      </c>
      <c r="B138" s="6">
        <v>0</v>
      </c>
      <c r="C138" s="6">
        <v>0</v>
      </c>
      <c r="D138" s="13"/>
      <c r="E138" s="6">
        <v>0</v>
      </c>
      <c r="F138" s="7">
        <f t="shared" si="12"/>
        <v>0</v>
      </c>
    </row>
    <row r="139" spans="1:6" x14ac:dyDescent="0.25">
      <c r="A139" s="9" t="s">
        <v>49</v>
      </c>
      <c r="B139" s="6">
        <v>0</v>
      </c>
      <c r="C139" s="6">
        <v>0</v>
      </c>
      <c r="D139" s="13"/>
      <c r="E139" s="6">
        <v>0</v>
      </c>
      <c r="F139" s="7">
        <f t="shared" si="12"/>
        <v>0</v>
      </c>
    </row>
    <row r="140" spans="1:6" ht="30" x14ac:dyDescent="0.25">
      <c r="A140" s="9" t="s">
        <v>50</v>
      </c>
      <c r="B140" s="6">
        <v>0</v>
      </c>
      <c r="C140" s="6">
        <v>0</v>
      </c>
      <c r="D140" s="13"/>
      <c r="E140" s="6">
        <v>0</v>
      </c>
      <c r="F140" s="7">
        <f t="shared" si="12"/>
        <v>0</v>
      </c>
    </row>
    <row r="141" spans="1:6" x14ac:dyDescent="0.25">
      <c r="A141" s="9" t="s">
        <v>51</v>
      </c>
      <c r="B141" s="6">
        <v>2</v>
      </c>
      <c r="C141" s="6">
        <v>0</v>
      </c>
      <c r="D141" s="17"/>
      <c r="E141" s="6">
        <v>0</v>
      </c>
      <c r="F141" s="7">
        <f t="shared" si="12"/>
        <v>2</v>
      </c>
    </row>
    <row r="142" spans="1:6" x14ac:dyDescent="0.25">
      <c r="A142" s="9" t="s">
        <v>52</v>
      </c>
      <c r="B142" s="6">
        <v>0</v>
      </c>
      <c r="C142" s="6">
        <v>0</v>
      </c>
      <c r="D142" s="17"/>
      <c r="E142" s="6">
        <v>0</v>
      </c>
      <c r="F142" s="7">
        <f t="shared" si="12"/>
        <v>0</v>
      </c>
    </row>
    <row r="143" spans="1:6" x14ac:dyDescent="0.25">
      <c r="A143" s="9" t="s">
        <v>53</v>
      </c>
      <c r="B143" s="6">
        <v>0</v>
      </c>
      <c r="C143" s="6">
        <v>0</v>
      </c>
      <c r="D143" s="13"/>
      <c r="E143" s="6">
        <v>0</v>
      </c>
      <c r="F143" s="7">
        <f t="shared" si="12"/>
        <v>0</v>
      </c>
    </row>
    <row r="144" spans="1:6" x14ac:dyDescent="0.25">
      <c r="A144" s="9" t="s">
        <v>54</v>
      </c>
      <c r="B144" s="6">
        <v>0</v>
      </c>
      <c r="C144" s="6">
        <v>0</v>
      </c>
      <c r="D144" s="13"/>
      <c r="E144" s="6">
        <v>0</v>
      </c>
      <c r="F144" s="7">
        <f t="shared" si="12"/>
        <v>0</v>
      </c>
    </row>
    <row r="145" spans="1:6" x14ac:dyDescent="0.25">
      <c r="A145" s="9"/>
      <c r="B145" s="67" t="s">
        <v>2</v>
      </c>
      <c r="C145" s="67"/>
      <c r="D145" s="67"/>
      <c r="E145" s="71" t="s">
        <v>3</v>
      </c>
      <c r="F145" s="69" t="s">
        <v>4</v>
      </c>
    </row>
    <row r="146" spans="1:6" x14ac:dyDescent="0.25">
      <c r="A146" s="12" t="s">
        <v>55</v>
      </c>
      <c r="B146" s="3" t="s">
        <v>11</v>
      </c>
      <c r="C146" s="3" t="s">
        <v>12</v>
      </c>
      <c r="D146" s="4"/>
      <c r="E146" s="71"/>
      <c r="F146" s="69"/>
    </row>
    <row r="147" spans="1:6" x14ac:dyDescent="0.25">
      <c r="A147" s="9" t="s">
        <v>65</v>
      </c>
      <c r="B147" s="6">
        <v>0</v>
      </c>
      <c r="C147" s="6">
        <v>0</v>
      </c>
      <c r="D147" s="13"/>
      <c r="E147" s="6">
        <v>0</v>
      </c>
      <c r="F147" s="7">
        <f t="shared" ref="F147" si="13">SUM(B147:E147)</f>
        <v>0</v>
      </c>
    </row>
    <row r="148" spans="1:6" ht="15.75" x14ac:dyDescent="0.25">
      <c r="A148" s="72" t="s">
        <v>68</v>
      </c>
      <c r="B148" s="72"/>
      <c r="C148" s="72"/>
      <c r="D148" s="72"/>
      <c r="E148" s="72"/>
      <c r="F148" s="72"/>
    </row>
    <row r="149" spans="1:6" x14ac:dyDescent="0.25">
      <c r="A149" s="66"/>
      <c r="B149" s="67" t="s">
        <v>2</v>
      </c>
      <c r="C149" s="67"/>
      <c r="D149" s="67"/>
      <c r="E149" s="68" t="s">
        <v>3</v>
      </c>
      <c r="F149" s="69" t="s">
        <v>4</v>
      </c>
    </row>
    <row r="150" spans="1:6" x14ac:dyDescent="0.25">
      <c r="A150" s="66"/>
      <c r="B150" s="3" t="s">
        <v>11</v>
      </c>
      <c r="C150" s="3" t="s">
        <v>12</v>
      </c>
      <c r="D150" s="4"/>
      <c r="E150" s="68"/>
      <c r="F150" s="69"/>
    </row>
    <row r="151" spans="1:6" x14ac:dyDescent="0.25">
      <c r="A151" s="9" t="s">
        <v>13</v>
      </c>
      <c r="B151" s="6">
        <v>0</v>
      </c>
      <c r="C151" s="6">
        <v>0</v>
      </c>
      <c r="D151" s="13"/>
      <c r="E151" s="6">
        <v>0</v>
      </c>
      <c r="F151" s="7">
        <f t="shared" ref="F151:F153" si="14">SUM(B151:E151)</f>
        <v>0</v>
      </c>
    </row>
    <row r="152" spans="1:6" x14ac:dyDescent="0.25">
      <c r="A152" s="9" t="s">
        <v>61</v>
      </c>
      <c r="B152" s="6">
        <v>0</v>
      </c>
      <c r="C152" s="6">
        <v>0</v>
      </c>
      <c r="D152" s="17"/>
      <c r="E152" s="6">
        <v>0</v>
      </c>
      <c r="F152" s="7">
        <f t="shared" si="14"/>
        <v>0</v>
      </c>
    </row>
    <row r="153" spans="1:6" x14ac:dyDescent="0.25">
      <c r="A153" s="9" t="s">
        <v>69</v>
      </c>
      <c r="B153" s="6">
        <v>0</v>
      </c>
      <c r="C153" s="6">
        <v>0</v>
      </c>
      <c r="D153" s="13"/>
      <c r="E153" s="6">
        <v>0</v>
      </c>
      <c r="F153" s="7">
        <f t="shared" si="14"/>
        <v>0</v>
      </c>
    </row>
    <row r="154" spans="1:6" x14ac:dyDescent="0.25">
      <c r="A154" s="9"/>
      <c r="B154" s="67" t="s">
        <v>2</v>
      </c>
      <c r="C154" s="67"/>
      <c r="D154" s="67"/>
      <c r="E154" s="71" t="s">
        <v>3</v>
      </c>
      <c r="F154" s="69" t="s">
        <v>4</v>
      </c>
    </row>
    <row r="155" spans="1:6" x14ac:dyDescent="0.25">
      <c r="A155" s="12" t="s">
        <v>70</v>
      </c>
      <c r="B155" s="3" t="s">
        <v>11</v>
      </c>
      <c r="C155" s="3" t="s">
        <v>12</v>
      </c>
      <c r="D155" s="4"/>
      <c r="E155" s="71"/>
      <c r="F155" s="69"/>
    </row>
    <row r="156" spans="1:6" x14ac:dyDescent="0.25">
      <c r="A156" s="9" t="s">
        <v>23</v>
      </c>
      <c r="B156" s="6">
        <v>0</v>
      </c>
      <c r="C156" s="6">
        <v>0</v>
      </c>
      <c r="D156" s="13"/>
      <c r="E156" s="6">
        <v>0</v>
      </c>
      <c r="F156" s="7">
        <f t="shared" ref="F156:F163" si="15">SUM(B156:E156)</f>
        <v>0</v>
      </c>
    </row>
    <row r="157" spans="1:6" x14ac:dyDescent="0.25">
      <c r="A157" s="9" t="s">
        <v>24</v>
      </c>
      <c r="B157" s="6">
        <v>0</v>
      </c>
      <c r="C157" s="6">
        <v>0</v>
      </c>
      <c r="D157" s="13"/>
      <c r="E157" s="6">
        <v>0</v>
      </c>
      <c r="F157" s="7">
        <f t="shared" si="15"/>
        <v>0</v>
      </c>
    </row>
    <row r="158" spans="1:6" x14ac:dyDescent="0.25">
      <c r="A158" s="9" t="s">
        <v>63</v>
      </c>
      <c r="B158" s="6">
        <v>0</v>
      </c>
      <c r="C158" s="6">
        <v>0</v>
      </c>
      <c r="D158" s="13"/>
      <c r="E158" s="6">
        <v>0</v>
      </c>
      <c r="F158" s="7">
        <f t="shared" si="15"/>
        <v>0</v>
      </c>
    </row>
    <row r="159" spans="1:6" x14ac:dyDescent="0.25">
      <c r="A159" s="14" t="s">
        <v>26</v>
      </c>
      <c r="B159" s="6">
        <v>0</v>
      </c>
      <c r="C159" s="6">
        <v>0</v>
      </c>
      <c r="D159" s="13"/>
      <c r="E159" s="6">
        <v>0</v>
      </c>
      <c r="F159" s="7">
        <f t="shared" si="15"/>
        <v>0</v>
      </c>
    </row>
    <row r="160" spans="1:6" x14ac:dyDescent="0.25">
      <c r="A160" s="14" t="s">
        <v>27</v>
      </c>
      <c r="B160" s="6">
        <v>0</v>
      </c>
      <c r="C160" s="6">
        <v>0</v>
      </c>
      <c r="D160" s="13"/>
      <c r="E160" s="6">
        <v>0</v>
      </c>
      <c r="F160" s="7">
        <f t="shared" si="15"/>
        <v>0</v>
      </c>
    </row>
    <row r="161" spans="1:6" x14ac:dyDescent="0.25">
      <c r="A161" s="14" t="s">
        <v>28</v>
      </c>
      <c r="B161" s="6">
        <v>0</v>
      </c>
      <c r="C161" s="6">
        <v>0</v>
      </c>
      <c r="D161" s="13"/>
      <c r="E161" s="6">
        <v>0</v>
      </c>
      <c r="F161" s="7">
        <f t="shared" si="15"/>
        <v>0</v>
      </c>
    </row>
    <row r="162" spans="1:6" x14ac:dyDescent="0.25">
      <c r="A162" s="14" t="s">
        <v>29</v>
      </c>
      <c r="B162" s="6">
        <v>0</v>
      </c>
      <c r="C162" s="6">
        <v>0</v>
      </c>
      <c r="D162" s="13"/>
      <c r="E162" s="6">
        <v>0</v>
      </c>
      <c r="F162" s="7">
        <f t="shared" si="15"/>
        <v>0</v>
      </c>
    </row>
    <row r="163" spans="1:6" x14ac:dyDescent="0.25">
      <c r="A163" s="14" t="s">
        <v>30</v>
      </c>
      <c r="B163" s="6">
        <v>0</v>
      </c>
      <c r="C163" s="6">
        <v>0</v>
      </c>
      <c r="D163" s="13"/>
      <c r="E163" s="6">
        <v>0</v>
      </c>
      <c r="F163" s="7">
        <f t="shared" si="15"/>
        <v>0</v>
      </c>
    </row>
    <row r="164" spans="1:6" x14ac:dyDescent="0.25">
      <c r="A164" s="62" t="s">
        <v>31</v>
      </c>
      <c r="B164" s="63"/>
      <c r="C164" s="63"/>
      <c r="D164" s="63"/>
      <c r="E164" s="63"/>
      <c r="F164" s="63"/>
    </row>
    <row r="165" spans="1:6" x14ac:dyDescent="0.25">
      <c r="A165" s="14" t="s">
        <v>32</v>
      </c>
      <c r="B165" s="6">
        <v>0</v>
      </c>
      <c r="C165" s="6">
        <v>0</v>
      </c>
      <c r="D165" s="13"/>
      <c r="E165" s="6">
        <v>0</v>
      </c>
      <c r="F165" s="7">
        <f>SUM(B165:E165)</f>
        <v>0</v>
      </c>
    </row>
    <row r="166" spans="1:6" x14ac:dyDescent="0.25">
      <c r="A166" s="14" t="s">
        <v>33</v>
      </c>
      <c r="B166" s="6">
        <v>0</v>
      </c>
      <c r="C166" s="6">
        <v>0</v>
      </c>
      <c r="D166" s="13"/>
      <c r="E166" s="6">
        <v>0</v>
      </c>
      <c r="F166" s="7">
        <f t="shared" ref="F166:F171" si="16">SUM(B166:E166)</f>
        <v>0</v>
      </c>
    </row>
    <row r="167" spans="1:6" x14ac:dyDescent="0.25">
      <c r="A167" s="14" t="s">
        <v>34</v>
      </c>
      <c r="B167" s="6">
        <v>0</v>
      </c>
      <c r="C167" s="6">
        <v>0</v>
      </c>
      <c r="D167" s="13"/>
      <c r="E167" s="6">
        <v>0</v>
      </c>
      <c r="F167" s="7">
        <f t="shared" si="16"/>
        <v>0</v>
      </c>
    </row>
    <row r="168" spans="1:6" x14ac:dyDescent="0.25">
      <c r="A168" s="14" t="s">
        <v>35</v>
      </c>
      <c r="B168" s="6">
        <v>0</v>
      </c>
      <c r="C168" s="6">
        <v>0</v>
      </c>
      <c r="D168" s="13"/>
      <c r="E168" s="6">
        <v>0</v>
      </c>
      <c r="F168" s="7">
        <f t="shared" si="16"/>
        <v>0</v>
      </c>
    </row>
    <row r="169" spans="1:6" x14ac:dyDescent="0.25">
      <c r="A169" s="14" t="s">
        <v>36</v>
      </c>
      <c r="B169" s="6">
        <v>0</v>
      </c>
      <c r="C169" s="6">
        <v>0</v>
      </c>
      <c r="D169" s="13"/>
      <c r="E169" s="6">
        <v>0</v>
      </c>
      <c r="F169" s="7">
        <f t="shared" si="16"/>
        <v>0</v>
      </c>
    </row>
    <row r="170" spans="1:6" x14ac:dyDescent="0.25">
      <c r="A170" s="14" t="s">
        <v>37</v>
      </c>
      <c r="B170" s="6">
        <v>0</v>
      </c>
      <c r="C170" s="6">
        <v>0</v>
      </c>
      <c r="D170" s="13"/>
      <c r="E170" s="6">
        <v>0</v>
      </c>
      <c r="F170" s="7">
        <f t="shared" si="16"/>
        <v>0</v>
      </c>
    </row>
    <row r="171" spans="1:6" x14ac:dyDescent="0.25">
      <c r="A171" s="14" t="s">
        <v>38</v>
      </c>
      <c r="B171" s="6">
        <v>0</v>
      </c>
      <c r="C171" s="6">
        <v>0</v>
      </c>
      <c r="D171" s="15"/>
      <c r="E171" s="6">
        <v>0</v>
      </c>
      <c r="F171" s="7">
        <f t="shared" si="16"/>
        <v>0</v>
      </c>
    </row>
    <row r="172" spans="1:6" x14ac:dyDescent="0.25">
      <c r="A172" s="9"/>
      <c r="B172" s="67" t="s">
        <v>2</v>
      </c>
      <c r="C172" s="67"/>
      <c r="D172" s="67"/>
      <c r="E172" s="71" t="s">
        <v>3</v>
      </c>
      <c r="F172" s="69" t="s">
        <v>4</v>
      </c>
    </row>
    <row r="173" spans="1:6" x14ac:dyDescent="0.25">
      <c r="A173" s="12" t="s">
        <v>71</v>
      </c>
      <c r="B173" s="3" t="s">
        <v>11</v>
      </c>
      <c r="C173" s="3" t="s">
        <v>12</v>
      </c>
      <c r="D173" s="4"/>
      <c r="E173" s="71"/>
      <c r="F173" s="69"/>
    </row>
    <row r="174" spans="1:6" x14ac:dyDescent="0.25">
      <c r="A174" s="9" t="s">
        <v>40</v>
      </c>
      <c r="B174" s="6">
        <v>0</v>
      </c>
      <c r="C174" s="6">
        <v>0</v>
      </c>
      <c r="D174" s="4"/>
      <c r="E174" s="6">
        <v>0</v>
      </c>
      <c r="F174" s="7">
        <f>SUM(B174:E174)</f>
        <v>0</v>
      </c>
    </row>
    <row r="175" spans="1:6" ht="30" x14ac:dyDescent="0.25">
      <c r="A175" s="19" t="s">
        <v>41</v>
      </c>
      <c r="B175" s="6">
        <v>0</v>
      </c>
      <c r="C175" s="6">
        <v>0</v>
      </c>
      <c r="D175" s="4"/>
      <c r="E175" s="6">
        <v>0</v>
      </c>
      <c r="F175" s="7">
        <f t="shared" ref="F175:F188" si="17">SUM(B175:E175)</f>
        <v>0</v>
      </c>
    </row>
    <row r="176" spans="1:6" x14ac:dyDescent="0.25">
      <c r="A176" s="9" t="s">
        <v>42</v>
      </c>
      <c r="B176" s="6">
        <v>0</v>
      </c>
      <c r="C176" s="6">
        <v>0</v>
      </c>
      <c r="D176" s="4"/>
      <c r="E176" s="6">
        <v>0</v>
      </c>
      <c r="F176" s="7">
        <f t="shared" si="17"/>
        <v>0</v>
      </c>
    </row>
    <row r="177" spans="1:6" x14ac:dyDescent="0.25">
      <c r="A177" s="9" t="s">
        <v>43</v>
      </c>
      <c r="B177" s="6">
        <v>0</v>
      </c>
      <c r="C177" s="6">
        <v>0</v>
      </c>
      <c r="D177" s="4"/>
      <c r="E177" s="6">
        <v>0</v>
      </c>
      <c r="F177" s="7">
        <f t="shared" si="17"/>
        <v>0</v>
      </c>
    </row>
    <row r="178" spans="1:6" x14ac:dyDescent="0.25">
      <c r="A178" s="9" t="s">
        <v>44</v>
      </c>
      <c r="B178" s="6">
        <v>0</v>
      </c>
      <c r="C178" s="6">
        <v>0</v>
      </c>
      <c r="D178" s="4"/>
      <c r="E178" s="6">
        <v>0</v>
      </c>
      <c r="F178" s="7">
        <f t="shared" si="17"/>
        <v>0</v>
      </c>
    </row>
    <row r="179" spans="1:6" ht="30" x14ac:dyDescent="0.25">
      <c r="A179" s="9" t="s">
        <v>45</v>
      </c>
      <c r="B179" s="6">
        <v>0</v>
      </c>
      <c r="C179" s="6">
        <v>0</v>
      </c>
      <c r="D179" s="4"/>
      <c r="E179" s="6">
        <v>0</v>
      </c>
      <c r="F179" s="7">
        <f t="shared" si="17"/>
        <v>0</v>
      </c>
    </row>
    <row r="180" spans="1:6" x14ac:dyDescent="0.25">
      <c r="A180" s="9" t="s">
        <v>46</v>
      </c>
      <c r="B180" s="6">
        <v>0</v>
      </c>
      <c r="C180" s="6">
        <v>0</v>
      </c>
      <c r="D180" s="4"/>
      <c r="E180" s="6">
        <v>0</v>
      </c>
      <c r="F180" s="7">
        <f t="shared" si="17"/>
        <v>0</v>
      </c>
    </row>
    <row r="181" spans="1:6" x14ac:dyDescent="0.25">
      <c r="A181" s="9" t="s">
        <v>47</v>
      </c>
      <c r="B181" s="6">
        <v>0</v>
      </c>
      <c r="C181" s="6">
        <v>0</v>
      </c>
      <c r="D181" s="4"/>
      <c r="E181" s="6">
        <v>0</v>
      </c>
      <c r="F181" s="7">
        <f t="shared" si="17"/>
        <v>0</v>
      </c>
    </row>
    <row r="182" spans="1:6" ht="30" x14ac:dyDescent="0.25">
      <c r="A182" s="9" t="s">
        <v>48</v>
      </c>
      <c r="B182" s="6">
        <v>0</v>
      </c>
      <c r="C182" s="6">
        <v>0</v>
      </c>
      <c r="D182" s="4"/>
      <c r="E182" s="6">
        <v>0</v>
      </c>
      <c r="F182" s="7">
        <f t="shared" si="17"/>
        <v>0</v>
      </c>
    </row>
    <row r="183" spans="1:6" x14ac:dyDescent="0.25">
      <c r="A183" s="9" t="s">
        <v>49</v>
      </c>
      <c r="B183" s="6">
        <v>0</v>
      </c>
      <c r="C183" s="6">
        <v>0</v>
      </c>
      <c r="D183" s="4"/>
      <c r="E183" s="6">
        <v>0</v>
      </c>
      <c r="F183" s="7">
        <f t="shared" si="17"/>
        <v>0</v>
      </c>
    </row>
    <row r="184" spans="1:6" ht="30" x14ac:dyDescent="0.25">
      <c r="A184" s="9" t="s">
        <v>50</v>
      </c>
      <c r="B184" s="6">
        <v>0</v>
      </c>
      <c r="C184" s="6">
        <v>0</v>
      </c>
      <c r="D184" s="4"/>
      <c r="E184" s="6">
        <v>0</v>
      </c>
      <c r="F184" s="7">
        <f t="shared" si="17"/>
        <v>0</v>
      </c>
    </row>
    <row r="185" spans="1:6" x14ac:dyDescent="0.25">
      <c r="A185" s="9" t="s">
        <v>51</v>
      </c>
      <c r="B185" s="6">
        <v>0</v>
      </c>
      <c r="C185" s="6">
        <v>0</v>
      </c>
      <c r="D185" s="17"/>
      <c r="E185" s="6">
        <v>0</v>
      </c>
      <c r="F185" s="7">
        <f t="shared" si="17"/>
        <v>0</v>
      </c>
    </row>
    <row r="186" spans="1:6" x14ac:dyDescent="0.25">
      <c r="A186" s="9" t="s">
        <v>52</v>
      </c>
      <c r="B186" s="6">
        <v>0</v>
      </c>
      <c r="C186" s="6">
        <v>0</v>
      </c>
      <c r="D186" s="17"/>
      <c r="E186" s="6">
        <v>0</v>
      </c>
      <c r="F186" s="7">
        <f t="shared" si="17"/>
        <v>0</v>
      </c>
    </row>
    <row r="187" spans="1:6" x14ac:dyDescent="0.25">
      <c r="A187" s="9" t="s">
        <v>53</v>
      </c>
      <c r="B187" s="6">
        <v>0</v>
      </c>
      <c r="C187" s="6">
        <v>0</v>
      </c>
      <c r="D187" s="13"/>
      <c r="E187" s="6">
        <v>0</v>
      </c>
      <c r="F187" s="7">
        <f t="shared" si="17"/>
        <v>0</v>
      </c>
    </row>
    <row r="188" spans="1:6" x14ac:dyDescent="0.25">
      <c r="A188" s="9" t="s">
        <v>54</v>
      </c>
      <c r="B188" s="6">
        <v>0</v>
      </c>
      <c r="C188" s="6">
        <v>0</v>
      </c>
      <c r="D188" s="13"/>
      <c r="E188" s="6">
        <v>0</v>
      </c>
      <c r="F188" s="7">
        <f t="shared" si="17"/>
        <v>0</v>
      </c>
    </row>
    <row r="189" spans="1:6" x14ac:dyDescent="0.25">
      <c r="A189" s="9"/>
      <c r="B189" s="67" t="s">
        <v>2</v>
      </c>
      <c r="C189" s="67"/>
      <c r="D189" s="67"/>
      <c r="E189" s="71" t="s">
        <v>3</v>
      </c>
      <c r="F189" s="69" t="s">
        <v>4</v>
      </c>
    </row>
    <row r="190" spans="1:6" x14ac:dyDescent="0.25">
      <c r="A190" s="12" t="s">
        <v>55</v>
      </c>
      <c r="B190" s="3" t="s">
        <v>11</v>
      </c>
      <c r="C190" s="3" t="s">
        <v>12</v>
      </c>
      <c r="D190" s="4"/>
      <c r="E190" s="71"/>
      <c r="F190" s="69"/>
    </row>
    <row r="191" spans="1:6" x14ac:dyDescent="0.25">
      <c r="A191" s="9" t="s">
        <v>56</v>
      </c>
      <c r="B191" s="6">
        <v>0</v>
      </c>
      <c r="C191" s="6">
        <v>0</v>
      </c>
      <c r="D191" s="13"/>
      <c r="E191" s="6">
        <v>0</v>
      </c>
      <c r="F191" s="7">
        <f t="shared" ref="F191:F192" si="18">SUM(B191:E191)</f>
        <v>0</v>
      </c>
    </row>
    <row r="192" spans="1:6" x14ac:dyDescent="0.25">
      <c r="A192" s="9" t="s">
        <v>58</v>
      </c>
      <c r="B192" s="6">
        <v>0</v>
      </c>
      <c r="C192" s="6">
        <v>0</v>
      </c>
      <c r="D192" s="13"/>
      <c r="E192" s="6">
        <v>0</v>
      </c>
      <c r="F192" s="7">
        <f t="shared" si="18"/>
        <v>0</v>
      </c>
    </row>
    <row r="193" spans="1:6" ht="15.75" x14ac:dyDescent="0.25">
      <c r="A193" s="72" t="s">
        <v>72</v>
      </c>
      <c r="B193" s="72"/>
      <c r="C193" s="72"/>
      <c r="D193" s="72"/>
      <c r="E193" s="72"/>
      <c r="F193" s="72"/>
    </row>
    <row r="194" spans="1:6" x14ac:dyDescent="0.25">
      <c r="A194" s="66"/>
      <c r="B194" s="67" t="s">
        <v>2</v>
      </c>
      <c r="C194" s="67"/>
      <c r="D194" s="67"/>
      <c r="E194" s="70" t="s">
        <v>3</v>
      </c>
      <c r="F194" s="69" t="s">
        <v>4</v>
      </c>
    </row>
    <row r="195" spans="1:6" x14ac:dyDescent="0.25">
      <c r="A195" s="66"/>
      <c r="B195" s="2" t="s">
        <v>11</v>
      </c>
      <c r="C195" s="2" t="s">
        <v>12</v>
      </c>
      <c r="D195" s="2" t="s">
        <v>60</v>
      </c>
      <c r="E195" s="70"/>
      <c r="F195" s="69"/>
    </row>
    <row r="196" spans="1:6" x14ac:dyDescent="0.25">
      <c r="A196" s="9" t="s">
        <v>13</v>
      </c>
      <c r="B196" s="6">
        <v>13</v>
      </c>
      <c r="C196" s="6">
        <v>18</v>
      </c>
      <c r="D196" s="6">
        <v>0</v>
      </c>
      <c r="E196" s="6">
        <v>2</v>
      </c>
      <c r="F196" s="7">
        <f t="shared" ref="F196:F198" si="19">SUM(B196:E196)</f>
        <v>33</v>
      </c>
    </row>
    <row r="197" spans="1:6" x14ac:dyDescent="0.25">
      <c r="A197" s="9" t="s">
        <v>61</v>
      </c>
      <c r="B197" s="6">
        <v>13</v>
      </c>
      <c r="C197" s="6">
        <v>18</v>
      </c>
      <c r="D197" s="20">
        <v>0</v>
      </c>
      <c r="E197" s="6">
        <v>2</v>
      </c>
      <c r="F197" s="7">
        <f t="shared" si="19"/>
        <v>33</v>
      </c>
    </row>
    <row r="198" spans="1:6" x14ac:dyDescent="0.25">
      <c r="A198" s="9" t="s">
        <v>69</v>
      </c>
      <c r="B198" s="6">
        <v>13</v>
      </c>
      <c r="C198" s="6">
        <v>18</v>
      </c>
      <c r="D198" s="6">
        <v>0</v>
      </c>
      <c r="E198" s="6">
        <v>2</v>
      </c>
      <c r="F198" s="7">
        <f t="shared" si="19"/>
        <v>33</v>
      </c>
    </row>
    <row r="199" spans="1:6" x14ac:dyDescent="0.25">
      <c r="A199" s="9"/>
      <c r="B199" s="67" t="s">
        <v>2</v>
      </c>
      <c r="C199" s="67"/>
      <c r="D199" s="67"/>
      <c r="E199" s="71" t="s">
        <v>3</v>
      </c>
      <c r="F199" s="69" t="s">
        <v>4</v>
      </c>
    </row>
    <row r="200" spans="1:6" x14ac:dyDescent="0.25">
      <c r="A200" s="12" t="s">
        <v>73</v>
      </c>
      <c r="B200" s="3" t="s">
        <v>11</v>
      </c>
      <c r="C200" s="3" t="s">
        <v>12</v>
      </c>
      <c r="D200" s="2" t="s">
        <v>60</v>
      </c>
      <c r="E200" s="71"/>
      <c r="F200" s="69"/>
    </row>
    <row r="201" spans="1:6" x14ac:dyDescent="0.25">
      <c r="A201" s="9" t="s">
        <v>23</v>
      </c>
      <c r="B201" s="6">
        <v>0</v>
      </c>
      <c r="C201" s="6">
        <v>2</v>
      </c>
      <c r="D201" s="6">
        <v>0</v>
      </c>
      <c r="E201" s="6">
        <v>0</v>
      </c>
      <c r="F201" s="7">
        <f t="shared" ref="F201:F208" si="20">SUM(B201:E201)</f>
        <v>2</v>
      </c>
    </row>
    <row r="202" spans="1:6" x14ac:dyDescent="0.25">
      <c r="A202" s="9" t="s">
        <v>24</v>
      </c>
      <c r="B202" s="6">
        <v>13</v>
      </c>
      <c r="C202" s="6">
        <v>16</v>
      </c>
      <c r="D202" s="6">
        <v>0</v>
      </c>
      <c r="E202" s="6">
        <v>2</v>
      </c>
      <c r="F202" s="7">
        <f t="shared" si="20"/>
        <v>31</v>
      </c>
    </row>
    <row r="203" spans="1:6" x14ac:dyDescent="0.25">
      <c r="A203" s="9" t="s">
        <v>63</v>
      </c>
      <c r="B203" s="6">
        <v>0</v>
      </c>
      <c r="C203" s="6">
        <v>0</v>
      </c>
      <c r="D203" s="6">
        <v>0</v>
      </c>
      <c r="E203" s="6">
        <v>0</v>
      </c>
      <c r="F203" s="7">
        <f t="shared" si="20"/>
        <v>0</v>
      </c>
    </row>
    <row r="204" spans="1:6" x14ac:dyDescent="0.25">
      <c r="A204" s="14" t="s">
        <v>26</v>
      </c>
      <c r="B204" s="6">
        <v>0</v>
      </c>
      <c r="C204" s="6">
        <v>0</v>
      </c>
      <c r="D204" s="6">
        <v>0</v>
      </c>
      <c r="E204" s="6">
        <v>0</v>
      </c>
      <c r="F204" s="7">
        <f t="shared" si="20"/>
        <v>0</v>
      </c>
    </row>
    <row r="205" spans="1:6" x14ac:dyDescent="0.25">
      <c r="A205" s="14" t="s">
        <v>27</v>
      </c>
      <c r="B205" s="6">
        <v>0</v>
      </c>
      <c r="C205" s="6">
        <v>0</v>
      </c>
      <c r="D205" s="6">
        <v>0</v>
      </c>
      <c r="E205" s="6">
        <v>0</v>
      </c>
      <c r="F205" s="7">
        <f t="shared" si="20"/>
        <v>0</v>
      </c>
    </row>
    <row r="206" spans="1:6" x14ac:dyDescent="0.25">
      <c r="A206" s="14" t="s">
        <v>28</v>
      </c>
      <c r="B206" s="6">
        <v>0</v>
      </c>
      <c r="C206" s="6">
        <v>0</v>
      </c>
      <c r="D206" s="6">
        <v>0</v>
      </c>
      <c r="E206" s="6">
        <v>0</v>
      </c>
      <c r="F206" s="7">
        <f t="shared" si="20"/>
        <v>0</v>
      </c>
    </row>
    <row r="207" spans="1:6" x14ac:dyDescent="0.25">
      <c r="A207" s="14" t="s">
        <v>29</v>
      </c>
      <c r="B207" s="6">
        <v>0</v>
      </c>
      <c r="C207" s="6">
        <v>0</v>
      </c>
      <c r="D207" s="6">
        <v>0</v>
      </c>
      <c r="E207" s="6">
        <v>0</v>
      </c>
      <c r="F207" s="7">
        <f t="shared" si="20"/>
        <v>0</v>
      </c>
    </row>
    <row r="208" spans="1:6" x14ac:dyDescent="0.25">
      <c r="A208" s="14" t="s">
        <v>30</v>
      </c>
      <c r="B208" s="6">
        <v>0</v>
      </c>
      <c r="C208" s="6">
        <v>0</v>
      </c>
      <c r="D208" s="6">
        <v>0</v>
      </c>
      <c r="E208" s="6">
        <v>0</v>
      </c>
      <c r="F208" s="7">
        <f t="shared" si="20"/>
        <v>0</v>
      </c>
    </row>
    <row r="209" spans="1:6" x14ac:dyDescent="0.25">
      <c r="A209" s="62" t="s">
        <v>31</v>
      </c>
      <c r="B209" s="63"/>
      <c r="C209" s="63"/>
      <c r="D209" s="63"/>
      <c r="E209" s="63"/>
      <c r="F209" s="63"/>
    </row>
    <row r="210" spans="1:6" x14ac:dyDescent="0.25">
      <c r="A210" s="14" t="s">
        <v>32</v>
      </c>
      <c r="B210" s="6">
        <v>0</v>
      </c>
      <c r="C210" s="6">
        <v>0</v>
      </c>
      <c r="D210" s="6">
        <v>0</v>
      </c>
      <c r="E210" s="6">
        <v>0</v>
      </c>
      <c r="F210" s="7">
        <f>SUM(B210:E210)</f>
        <v>0</v>
      </c>
    </row>
    <row r="211" spans="1:6" x14ac:dyDescent="0.25">
      <c r="A211" s="14" t="s">
        <v>33</v>
      </c>
      <c r="B211" s="6">
        <v>0</v>
      </c>
      <c r="C211" s="6">
        <v>0</v>
      </c>
      <c r="D211" s="6">
        <v>0</v>
      </c>
      <c r="E211" s="6">
        <v>0</v>
      </c>
      <c r="F211" s="7">
        <f t="shared" ref="F211:F216" si="21">SUM(B211:E211)</f>
        <v>0</v>
      </c>
    </row>
    <row r="212" spans="1:6" x14ac:dyDescent="0.25">
      <c r="A212" s="14" t="s">
        <v>34</v>
      </c>
      <c r="B212" s="6">
        <v>0</v>
      </c>
      <c r="C212" s="6">
        <v>0</v>
      </c>
      <c r="D212" s="6">
        <v>0</v>
      </c>
      <c r="E212" s="6">
        <v>0</v>
      </c>
      <c r="F212" s="7">
        <f t="shared" si="21"/>
        <v>0</v>
      </c>
    </row>
    <row r="213" spans="1:6" x14ac:dyDescent="0.25">
      <c r="A213" s="14" t="s">
        <v>35</v>
      </c>
      <c r="B213" s="6">
        <v>0</v>
      </c>
      <c r="C213" s="6">
        <v>0</v>
      </c>
      <c r="D213" s="6">
        <v>0</v>
      </c>
      <c r="E213" s="6">
        <v>0</v>
      </c>
      <c r="F213" s="7">
        <f t="shared" si="21"/>
        <v>0</v>
      </c>
    </row>
    <row r="214" spans="1:6" x14ac:dyDescent="0.25">
      <c r="A214" s="14" t="s">
        <v>36</v>
      </c>
      <c r="B214" s="6">
        <v>0</v>
      </c>
      <c r="C214" s="6">
        <v>0</v>
      </c>
      <c r="D214" s="6">
        <v>0</v>
      </c>
      <c r="E214" s="6">
        <v>0</v>
      </c>
      <c r="F214" s="7">
        <f t="shared" si="21"/>
        <v>0</v>
      </c>
    </row>
    <row r="215" spans="1:6" x14ac:dyDescent="0.25">
      <c r="A215" s="14" t="s">
        <v>37</v>
      </c>
      <c r="B215" s="6">
        <v>0</v>
      </c>
      <c r="C215" s="6">
        <v>0</v>
      </c>
      <c r="D215" s="6">
        <v>0</v>
      </c>
      <c r="E215" s="6">
        <v>0</v>
      </c>
      <c r="F215" s="7">
        <f t="shared" si="21"/>
        <v>0</v>
      </c>
    </row>
    <row r="216" spans="1:6" x14ac:dyDescent="0.25">
      <c r="A216" s="14" t="s">
        <v>38</v>
      </c>
      <c r="B216" s="6">
        <v>0</v>
      </c>
      <c r="C216" s="6">
        <v>0</v>
      </c>
      <c r="D216" s="6">
        <v>0</v>
      </c>
      <c r="E216" s="6">
        <v>0</v>
      </c>
      <c r="F216" s="7">
        <f t="shared" si="21"/>
        <v>0</v>
      </c>
    </row>
    <row r="217" spans="1:6" x14ac:dyDescent="0.25">
      <c r="A217" s="9"/>
      <c r="B217" s="67" t="s">
        <v>2</v>
      </c>
      <c r="C217" s="67"/>
      <c r="D217" s="67"/>
      <c r="E217" s="71" t="s">
        <v>3</v>
      </c>
      <c r="F217" s="69" t="s">
        <v>4</v>
      </c>
    </row>
    <row r="218" spans="1:6" x14ac:dyDescent="0.25">
      <c r="A218" s="12" t="s">
        <v>71</v>
      </c>
      <c r="B218" s="3" t="s">
        <v>11</v>
      </c>
      <c r="C218" s="3" t="s">
        <v>12</v>
      </c>
      <c r="D218" s="2" t="s">
        <v>60</v>
      </c>
      <c r="E218" s="71"/>
      <c r="F218" s="69"/>
    </row>
    <row r="219" spans="1:6" x14ac:dyDescent="0.25">
      <c r="A219" s="9" t="s">
        <v>40</v>
      </c>
      <c r="B219" s="6">
        <v>0</v>
      </c>
      <c r="C219" s="6">
        <v>0</v>
      </c>
      <c r="D219" s="6">
        <v>0</v>
      </c>
      <c r="E219" s="6">
        <v>0</v>
      </c>
      <c r="F219" s="7">
        <f>SUM(B219:E219)</f>
        <v>0</v>
      </c>
    </row>
    <row r="220" spans="1:6" ht="30" x14ac:dyDescent="0.25">
      <c r="A220" s="19" t="s">
        <v>41</v>
      </c>
      <c r="B220" s="6">
        <v>0</v>
      </c>
      <c r="C220" s="6">
        <v>0</v>
      </c>
      <c r="D220" s="6">
        <v>0</v>
      </c>
      <c r="E220" s="6">
        <v>0</v>
      </c>
      <c r="F220" s="7">
        <f t="shared" ref="F220:F233" si="22">SUM(B220:E220)</f>
        <v>0</v>
      </c>
    </row>
    <row r="221" spans="1:6" x14ac:dyDescent="0.25">
      <c r="A221" s="9" t="s">
        <v>42</v>
      </c>
      <c r="B221" s="6">
        <v>0</v>
      </c>
      <c r="C221" s="6">
        <v>0</v>
      </c>
      <c r="D221" s="6">
        <v>0</v>
      </c>
      <c r="E221" s="6">
        <v>0</v>
      </c>
      <c r="F221" s="7">
        <f t="shared" si="22"/>
        <v>0</v>
      </c>
    </row>
    <row r="222" spans="1:6" x14ac:dyDescent="0.25">
      <c r="A222" s="9" t="s">
        <v>43</v>
      </c>
      <c r="B222" s="6">
        <v>0</v>
      </c>
      <c r="C222" s="6">
        <v>0</v>
      </c>
      <c r="D222" s="6">
        <v>0</v>
      </c>
      <c r="E222" s="6">
        <v>0</v>
      </c>
      <c r="F222" s="7">
        <f t="shared" si="22"/>
        <v>0</v>
      </c>
    </row>
    <row r="223" spans="1:6" x14ac:dyDescent="0.25">
      <c r="A223" s="9" t="s">
        <v>44</v>
      </c>
      <c r="B223" s="6">
        <v>5</v>
      </c>
      <c r="C223" s="6">
        <v>5</v>
      </c>
      <c r="D223" s="6">
        <v>0</v>
      </c>
      <c r="E223" s="6">
        <v>0</v>
      </c>
      <c r="F223" s="7">
        <f t="shared" si="22"/>
        <v>10</v>
      </c>
    </row>
    <row r="224" spans="1:6" ht="30" x14ac:dyDescent="0.25">
      <c r="A224" s="9" t="s">
        <v>45</v>
      </c>
      <c r="B224" s="6">
        <v>0</v>
      </c>
      <c r="C224" s="6">
        <v>0</v>
      </c>
      <c r="D224" s="6">
        <v>0</v>
      </c>
      <c r="E224" s="6">
        <v>0</v>
      </c>
      <c r="F224" s="7">
        <f t="shared" si="22"/>
        <v>0</v>
      </c>
    </row>
    <row r="225" spans="1:6" x14ac:dyDescent="0.25">
      <c r="A225" s="9" t="s">
        <v>46</v>
      </c>
      <c r="B225" s="6">
        <v>1</v>
      </c>
      <c r="C225" s="6">
        <v>0</v>
      </c>
      <c r="D225" s="6">
        <v>0</v>
      </c>
      <c r="E225" s="6">
        <v>0</v>
      </c>
      <c r="F225" s="7">
        <f t="shared" si="22"/>
        <v>1</v>
      </c>
    </row>
    <row r="226" spans="1:6" x14ac:dyDescent="0.25">
      <c r="A226" s="9" t="s">
        <v>47</v>
      </c>
      <c r="B226" s="6">
        <v>0</v>
      </c>
      <c r="C226" s="6">
        <v>0</v>
      </c>
      <c r="D226" s="6">
        <v>0</v>
      </c>
      <c r="E226" s="6">
        <v>0</v>
      </c>
      <c r="F226" s="7">
        <f t="shared" si="22"/>
        <v>0</v>
      </c>
    </row>
    <row r="227" spans="1:6" ht="30" x14ac:dyDescent="0.25">
      <c r="A227" s="9" t="s">
        <v>48</v>
      </c>
      <c r="B227" s="6">
        <v>0</v>
      </c>
      <c r="C227" s="6">
        <v>0</v>
      </c>
      <c r="D227" s="6">
        <v>0</v>
      </c>
      <c r="E227" s="6">
        <v>0</v>
      </c>
      <c r="F227" s="7">
        <f t="shared" si="22"/>
        <v>0</v>
      </c>
    </row>
    <row r="228" spans="1:6" x14ac:dyDescent="0.25">
      <c r="A228" s="9" t="s">
        <v>49</v>
      </c>
      <c r="B228" s="6">
        <v>0</v>
      </c>
      <c r="C228" s="6">
        <v>0</v>
      </c>
      <c r="D228" s="6">
        <v>0</v>
      </c>
      <c r="E228" s="6">
        <v>0</v>
      </c>
      <c r="F228" s="7">
        <f t="shared" si="22"/>
        <v>0</v>
      </c>
    </row>
    <row r="229" spans="1:6" ht="30" x14ac:dyDescent="0.25">
      <c r="A229" s="9" t="s">
        <v>50</v>
      </c>
      <c r="B229" s="6">
        <v>0</v>
      </c>
      <c r="C229" s="6">
        <v>0</v>
      </c>
      <c r="D229" s="6">
        <v>0</v>
      </c>
      <c r="E229" s="6">
        <v>0</v>
      </c>
      <c r="F229" s="7">
        <f t="shared" si="22"/>
        <v>0</v>
      </c>
    </row>
    <row r="230" spans="1:6" x14ac:dyDescent="0.25">
      <c r="A230" s="9" t="s">
        <v>51</v>
      </c>
      <c r="B230" s="6">
        <v>6</v>
      </c>
      <c r="C230" s="6">
        <v>12</v>
      </c>
      <c r="D230" s="6">
        <v>0</v>
      </c>
      <c r="E230" s="6">
        <v>1</v>
      </c>
      <c r="F230" s="7">
        <f t="shared" si="22"/>
        <v>19</v>
      </c>
    </row>
    <row r="231" spans="1:6" x14ac:dyDescent="0.25">
      <c r="A231" s="9" t="s">
        <v>52</v>
      </c>
      <c r="B231" s="6">
        <v>1</v>
      </c>
      <c r="C231" s="6">
        <v>0</v>
      </c>
      <c r="D231" s="6">
        <v>0</v>
      </c>
      <c r="E231" s="6">
        <v>0</v>
      </c>
      <c r="F231" s="7">
        <f t="shared" si="22"/>
        <v>1</v>
      </c>
    </row>
    <row r="232" spans="1:6" x14ac:dyDescent="0.25">
      <c r="A232" s="9" t="s">
        <v>53</v>
      </c>
      <c r="B232" s="6">
        <v>0</v>
      </c>
      <c r="C232" s="6">
        <v>0</v>
      </c>
      <c r="D232" s="6">
        <v>0</v>
      </c>
      <c r="E232" s="6">
        <v>0</v>
      </c>
      <c r="F232" s="7">
        <f t="shared" si="22"/>
        <v>0</v>
      </c>
    </row>
    <row r="233" spans="1:6" x14ac:dyDescent="0.25">
      <c r="A233" s="9" t="s">
        <v>54</v>
      </c>
      <c r="B233" s="6">
        <v>0</v>
      </c>
      <c r="C233" s="6">
        <v>0</v>
      </c>
      <c r="D233" s="6">
        <v>0</v>
      </c>
      <c r="E233" s="6">
        <v>0</v>
      </c>
      <c r="F233" s="7">
        <f t="shared" si="22"/>
        <v>0</v>
      </c>
    </row>
    <row r="234" spans="1:6" x14ac:dyDescent="0.25">
      <c r="A234" s="9"/>
      <c r="B234" s="67" t="s">
        <v>2</v>
      </c>
      <c r="C234" s="67"/>
      <c r="D234" s="67"/>
      <c r="E234" s="71" t="s">
        <v>3</v>
      </c>
      <c r="F234" s="69" t="s">
        <v>4</v>
      </c>
    </row>
    <row r="235" spans="1:6" x14ac:dyDescent="0.25">
      <c r="A235" s="12" t="s">
        <v>55</v>
      </c>
      <c r="B235" s="3" t="s">
        <v>11</v>
      </c>
      <c r="C235" s="3" t="s">
        <v>12</v>
      </c>
      <c r="D235" s="2" t="s">
        <v>60</v>
      </c>
      <c r="E235" s="71"/>
      <c r="F235" s="69"/>
    </row>
    <row r="236" spans="1:6" x14ac:dyDescent="0.25">
      <c r="A236" s="9" t="s">
        <v>65</v>
      </c>
      <c r="B236" s="6">
        <v>3</v>
      </c>
      <c r="C236" s="6" t="s">
        <v>57</v>
      </c>
      <c r="D236" s="6">
        <v>0</v>
      </c>
      <c r="E236" s="6">
        <v>0</v>
      </c>
      <c r="F236" s="7">
        <f t="shared" ref="F236" si="23">SUM(B236:E236)</f>
        <v>3</v>
      </c>
    </row>
    <row r="237" spans="1:6" ht="15.75" x14ac:dyDescent="0.25">
      <c r="A237" s="72" t="s">
        <v>74</v>
      </c>
      <c r="B237" s="72"/>
      <c r="C237" s="72"/>
      <c r="D237" s="72"/>
      <c r="E237" s="72"/>
      <c r="F237" s="72"/>
    </row>
    <row r="238" spans="1:6" x14ac:dyDescent="0.25">
      <c r="A238" s="66"/>
      <c r="B238" s="67" t="s">
        <v>2</v>
      </c>
      <c r="C238" s="67"/>
      <c r="D238" s="67"/>
      <c r="E238" s="70" t="s">
        <v>3</v>
      </c>
      <c r="F238" s="69" t="s">
        <v>4</v>
      </c>
    </row>
    <row r="239" spans="1:6" x14ac:dyDescent="0.25">
      <c r="A239" s="66"/>
      <c r="B239" s="2" t="s">
        <v>11</v>
      </c>
      <c r="C239" s="2" t="s">
        <v>12</v>
      </c>
      <c r="D239" s="2" t="s">
        <v>60</v>
      </c>
      <c r="E239" s="70"/>
      <c r="F239" s="69"/>
    </row>
    <row r="240" spans="1:6" x14ac:dyDescent="0.25">
      <c r="A240" s="19" t="s">
        <v>102</v>
      </c>
      <c r="B240" s="6">
        <v>10</v>
      </c>
      <c r="C240" s="6">
        <v>12</v>
      </c>
      <c r="D240" s="6">
        <v>0</v>
      </c>
      <c r="E240" s="6">
        <v>2</v>
      </c>
      <c r="F240" s="7">
        <f t="shared" ref="F240:F243" si="24">SUM(B240:E240)</f>
        <v>24</v>
      </c>
    </row>
    <row r="241" spans="1:6" x14ac:dyDescent="0.25">
      <c r="A241" s="9" t="s">
        <v>75</v>
      </c>
      <c r="B241" s="10">
        <f>SUM(B242:B244)</f>
        <v>10</v>
      </c>
      <c r="C241" s="10">
        <f>SUM(C242:C244)</f>
        <v>12</v>
      </c>
      <c r="D241" s="10">
        <f>SUM(D242:D244)</f>
        <v>0</v>
      </c>
      <c r="E241" s="10">
        <f>SUM(E242:E244)</f>
        <v>2</v>
      </c>
      <c r="F241" s="7">
        <f t="shared" si="24"/>
        <v>24</v>
      </c>
    </row>
    <row r="242" spans="1:6" x14ac:dyDescent="0.25">
      <c r="A242" s="22" t="s">
        <v>103</v>
      </c>
      <c r="B242" s="6">
        <v>3</v>
      </c>
      <c r="C242" s="6">
        <v>0</v>
      </c>
      <c r="D242" s="6">
        <v>0</v>
      </c>
      <c r="E242" s="6">
        <v>0</v>
      </c>
      <c r="F242" s="7">
        <f t="shared" si="24"/>
        <v>3</v>
      </c>
    </row>
    <row r="243" spans="1:6" x14ac:dyDescent="0.25">
      <c r="A243" s="22" t="s">
        <v>104</v>
      </c>
      <c r="B243" s="6">
        <v>7</v>
      </c>
      <c r="C243" s="6">
        <v>12</v>
      </c>
      <c r="D243" s="6">
        <v>0</v>
      </c>
      <c r="E243" s="6">
        <v>2</v>
      </c>
      <c r="F243" s="7">
        <f t="shared" si="24"/>
        <v>21</v>
      </c>
    </row>
    <row r="244" spans="1:6" x14ac:dyDescent="0.25">
      <c r="A244" s="22" t="s">
        <v>208</v>
      </c>
      <c r="B244" s="6">
        <v>0</v>
      </c>
      <c r="C244" s="6">
        <v>0</v>
      </c>
      <c r="D244" s="6">
        <v>0</v>
      </c>
      <c r="E244" s="6">
        <v>0</v>
      </c>
      <c r="F244" s="7">
        <f>SUM(B244:E244)</f>
        <v>0</v>
      </c>
    </row>
    <row r="245" spans="1:6" x14ac:dyDescent="0.25">
      <c r="A245" s="9"/>
      <c r="B245" s="67" t="s">
        <v>2</v>
      </c>
      <c r="C245" s="67"/>
      <c r="D245" s="67"/>
      <c r="E245" s="71" t="s">
        <v>3</v>
      </c>
      <c r="F245" s="69" t="s">
        <v>4</v>
      </c>
    </row>
    <row r="246" spans="1:6" x14ac:dyDescent="0.25">
      <c r="A246" s="12" t="s">
        <v>76</v>
      </c>
      <c r="B246" s="3" t="s">
        <v>11</v>
      </c>
      <c r="C246" s="3" t="s">
        <v>12</v>
      </c>
      <c r="D246" s="2" t="s">
        <v>60</v>
      </c>
      <c r="E246" s="71"/>
      <c r="F246" s="69"/>
    </row>
    <row r="247" spans="1:6" x14ac:dyDescent="0.25">
      <c r="A247" s="9" t="s">
        <v>23</v>
      </c>
      <c r="B247" s="6">
        <v>6</v>
      </c>
      <c r="C247" s="6">
        <v>8</v>
      </c>
      <c r="D247" s="6">
        <v>0</v>
      </c>
      <c r="E247" s="6">
        <v>1</v>
      </c>
      <c r="F247" s="7">
        <f t="shared" ref="F247:F254" si="25">SUM(B247:E247)</f>
        <v>15</v>
      </c>
    </row>
    <row r="248" spans="1:6" x14ac:dyDescent="0.25">
      <c r="A248" s="9" t="s">
        <v>24</v>
      </c>
      <c r="B248" s="6">
        <v>4</v>
      </c>
      <c r="C248" s="6">
        <v>4</v>
      </c>
      <c r="D248" s="6">
        <v>0</v>
      </c>
      <c r="E248" s="6">
        <v>1</v>
      </c>
      <c r="F248" s="7">
        <f t="shared" si="25"/>
        <v>9</v>
      </c>
    </row>
    <row r="249" spans="1:6" x14ac:dyDescent="0.25">
      <c r="A249" s="9" t="s">
        <v>63</v>
      </c>
      <c r="B249" s="6">
        <v>0</v>
      </c>
      <c r="C249" s="6">
        <v>0</v>
      </c>
      <c r="D249" s="6">
        <v>0</v>
      </c>
      <c r="E249" s="6">
        <v>0</v>
      </c>
      <c r="F249" s="7">
        <f t="shared" si="25"/>
        <v>0</v>
      </c>
    </row>
    <row r="250" spans="1:6" x14ac:dyDescent="0.25">
      <c r="A250" s="14" t="s">
        <v>26</v>
      </c>
      <c r="B250" s="6">
        <v>0</v>
      </c>
      <c r="C250" s="6">
        <v>0</v>
      </c>
      <c r="D250" s="6">
        <v>0</v>
      </c>
      <c r="E250" s="6">
        <v>0</v>
      </c>
      <c r="F250" s="7">
        <f t="shared" si="25"/>
        <v>0</v>
      </c>
    </row>
    <row r="251" spans="1:6" x14ac:dyDescent="0.25">
      <c r="A251" s="14" t="s">
        <v>27</v>
      </c>
      <c r="B251" s="6">
        <v>0</v>
      </c>
      <c r="C251" s="6">
        <v>0</v>
      </c>
      <c r="D251" s="6">
        <v>0</v>
      </c>
      <c r="E251" s="6">
        <v>0</v>
      </c>
      <c r="F251" s="7">
        <f t="shared" si="25"/>
        <v>0</v>
      </c>
    </row>
    <row r="252" spans="1:6" x14ac:dyDescent="0.25">
      <c r="A252" s="14" t="s">
        <v>28</v>
      </c>
      <c r="B252" s="6">
        <v>0</v>
      </c>
      <c r="C252" s="6">
        <v>0</v>
      </c>
      <c r="D252" s="6">
        <v>0</v>
      </c>
      <c r="E252" s="6">
        <v>0</v>
      </c>
      <c r="F252" s="7">
        <f t="shared" si="25"/>
        <v>0</v>
      </c>
    </row>
    <row r="253" spans="1:6" x14ac:dyDescent="0.25">
      <c r="A253" s="14" t="s">
        <v>29</v>
      </c>
      <c r="B253" s="6">
        <v>0</v>
      </c>
      <c r="C253" s="6">
        <v>0</v>
      </c>
      <c r="D253" s="6">
        <v>0</v>
      </c>
      <c r="E253" s="6">
        <v>0</v>
      </c>
      <c r="F253" s="7">
        <f t="shared" si="25"/>
        <v>0</v>
      </c>
    </row>
    <row r="254" spans="1:6" x14ac:dyDescent="0.25">
      <c r="A254" s="14" t="s">
        <v>30</v>
      </c>
      <c r="B254" s="6">
        <v>0</v>
      </c>
      <c r="C254" s="6">
        <v>0</v>
      </c>
      <c r="D254" s="6">
        <v>0</v>
      </c>
      <c r="E254" s="6">
        <v>0</v>
      </c>
      <c r="F254" s="7">
        <f t="shared" si="25"/>
        <v>0</v>
      </c>
    </row>
    <row r="255" spans="1:6" x14ac:dyDescent="0.25">
      <c r="A255" s="62" t="s">
        <v>31</v>
      </c>
      <c r="B255" s="63"/>
      <c r="C255" s="63"/>
      <c r="D255" s="63"/>
      <c r="E255" s="63"/>
      <c r="F255" s="63"/>
    </row>
    <row r="256" spans="1:6" x14ac:dyDescent="0.25">
      <c r="A256" s="14" t="s">
        <v>32</v>
      </c>
      <c r="B256" s="6">
        <v>0</v>
      </c>
      <c r="C256" s="6">
        <v>0</v>
      </c>
      <c r="D256" s="6">
        <v>0</v>
      </c>
      <c r="E256" s="6">
        <v>0</v>
      </c>
      <c r="F256" s="7">
        <f>SUM(B256:E256)</f>
        <v>0</v>
      </c>
    </row>
    <row r="257" spans="1:6" x14ac:dyDescent="0.25">
      <c r="A257" s="14" t="s">
        <v>33</v>
      </c>
      <c r="B257" s="6">
        <v>0</v>
      </c>
      <c r="C257" s="6">
        <v>0</v>
      </c>
      <c r="D257" s="6">
        <v>0</v>
      </c>
      <c r="E257" s="6">
        <v>0</v>
      </c>
      <c r="F257" s="7">
        <f t="shared" ref="F257:F262" si="26">SUM(B257:E257)</f>
        <v>0</v>
      </c>
    </row>
    <row r="258" spans="1:6" x14ac:dyDescent="0.25">
      <c r="A258" s="14" t="s">
        <v>34</v>
      </c>
      <c r="B258" s="6">
        <v>0</v>
      </c>
      <c r="C258" s="6">
        <v>0</v>
      </c>
      <c r="D258" s="6">
        <v>0</v>
      </c>
      <c r="E258" s="6">
        <v>0</v>
      </c>
      <c r="F258" s="7">
        <f t="shared" si="26"/>
        <v>0</v>
      </c>
    </row>
    <row r="259" spans="1:6" x14ac:dyDescent="0.25">
      <c r="A259" s="14" t="s">
        <v>35</v>
      </c>
      <c r="B259" s="6">
        <v>0</v>
      </c>
      <c r="C259" s="6">
        <v>0</v>
      </c>
      <c r="D259" s="6">
        <v>0</v>
      </c>
      <c r="E259" s="6">
        <v>0</v>
      </c>
      <c r="F259" s="7">
        <f t="shared" si="26"/>
        <v>0</v>
      </c>
    </row>
    <row r="260" spans="1:6" x14ac:dyDescent="0.25">
      <c r="A260" s="14" t="s">
        <v>36</v>
      </c>
      <c r="B260" s="6">
        <v>0</v>
      </c>
      <c r="C260" s="6">
        <v>0</v>
      </c>
      <c r="D260" s="6">
        <v>0</v>
      </c>
      <c r="E260" s="6">
        <v>0</v>
      </c>
      <c r="F260" s="7">
        <f t="shared" si="26"/>
        <v>0</v>
      </c>
    </row>
    <row r="261" spans="1:6" x14ac:dyDescent="0.25">
      <c r="A261" s="14" t="s">
        <v>37</v>
      </c>
      <c r="B261" s="6">
        <v>0</v>
      </c>
      <c r="C261" s="6">
        <v>0</v>
      </c>
      <c r="D261" s="6">
        <v>0</v>
      </c>
      <c r="E261" s="6">
        <v>0</v>
      </c>
      <c r="F261" s="7">
        <f t="shared" si="26"/>
        <v>0</v>
      </c>
    </row>
    <row r="262" spans="1:6" x14ac:dyDescent="0.25">
      <c r="A262" s="14" t="s">
        <v>38</v>
      </c>
      <c r="B262" s="6">
        <v>0</v>
      </c>
      <c r="C262" s="6">
        <v>0</v>
      </c>
      <c r="D262" s="6">
        <v>0</v>
      </c>
      <c r="E262" s="6">
        <v>0</v>
      </c>
      <c r="F262" s="7">
        <f t="shared" si="26"/>
        <v>0</v>
      </c>
    </row>
    <row r="263" spans="1:6" x14ac:dyDescent="0.25">
      <c r="A263" s="9"/>
      <c r="B263" s="67" t="s">
        <v>2</v>
      </c>
      <c r="C263" s="67"/>
      <c r="D263" s="67"/>
      <c r="E263" s="71" t="s">
        <v>3</v>
      </c>
      <c r="F263" s="69" t="s">
        <v>4</v>
      </c>
    </row>
    <row r="264" spans="1:6" x14ac:dyDescent="0.25">
      <c r="A264" s="12" t="s">
        <v>77</v>
      </c>
      <c r="B264" s="3" t="s">
        <v>11</v>
      </c>
      <c r="C264" s="3" t="s">
        <v>12</v>
      </c>
      <c r="D264" s="2" t="s">
        <v>60</v>
      </c>
      <c r="E264" s="71"/>
      <c r="F264" s="69"/>
    </row>
    <row r="265" spans="1:6" x14ac:dyDescent="0.25">
      <c r="A265" s="9" t="s">
        <v>40</v>
      </c>
      <c r="B265" s="6">
        <v>0</v>
      </c>
      <c r="C265" s="6">
        <v>0</v>
      </c>
      <c r="D265" s="6">
        <v>0</v>
      </c>
      <c r="E265" s="6">
        <v>0</v>
      </c>
      <c r="F265" s="7">
        <f>SUM(B265:E265)</f>
        <v>0</v>
      </c>
    </row>
    <row r="266" spans="1:6" ht="30" x14ac:dyDescent="0.25">
      <c r="A266" s="19" t="s">
        <v>41</v>
      </c>
      <c r="B266" s="6">
        <v>0</v>
      </c>
      <c r="C266" s="6">
        <v>0</v>
      </c>
      <c r="D266" s="6">
        <v>0</v>
      </c>
      <c r="E266" s="6">
        <v>0</v>
      </c>
      <c r="F266" s="7">
        <f t="shared" ref="F266:F279" si="27">SUM(B266:E266)</f>
        <v>0</v>
      </c>
    </row>
    <row r="267" spans="1:6" x14ac:dyDescent="0.25">
      <c r="A267" s="9" t="s">
        <v>42</v>
      </c>
      <c r="B267" s="6">
        <v>0</v>
      </c>
      <c r="C267" s="6">
        <v>0</v>
      </c>
      <c r="D267" s="6">
        <v>0</v>
      </c>
      <c r="E267" s="6">
        <v>0</v>
      </c>
      <c r="F267" s="7">
        <f t="shared" si="27"/>
        <v>0</v>
      </c>
    </row>
    <row r="268" spans="1:6" x14ac:dyDescent="0.25">
      <c r="A268" s="9" t="s">
        <v>43</v>
      </c>
      <c r="B268" s="6">
        <v>0</v>
      </c>
      <c r="C268" s="6">
        <v>0</v>
      </c>
      <c r="D268" s="6">
        <v>0</v>
      </c>
      <c r="E268" s="6">
        <v>0</v>
      </c>
      <c r="F268" s="7">
        <f t="shared" si="27"/>
        <v>0</v>
      </c>
    </row>
    <row r="269" spans="1:6" x14ac:dyDescent="0.25">
      <c r="A269" s="9" t="s">
        <v>44</v>
      </c>
      <c r="B269" s="6">
        <v>3</v>
      </c>
      <c r="C269" s="6">
        <v>7</v>
      </c>
      <c r="D269" s="6">
        <v>0</v>
      </c>
      <c r="E269" s="6">
        <v>0</v>
      </c>
      <c r="F269" s="7">
        <f t="shared" si="27"/>
        <v>10</v>
      </c>
    </row>
    <row r="270" spans="1:6" ht="30" x14ac:dyDescent="0.25">
      <c r="A270" s="9" t="s">
        <v>45</v>
      </c>
      <c r="B270" s="6">
        <v>0</v>
      </c>
      <c r="C270" s="6">
        <v>0</v>
      </c>
      <c r="D270" s="6">
        <v>0</v>
      </c>
      <c r="E270" s="6">
        <v>0</v>
      </c>
      <c r="F270" s="7">
        <f t="shared" si="27"/>
        <v>0</v>
      </c>
    </row>
    <row r="271" spans="1:6" x14ac:dyDescent="0.25">
      <c r="A271" s="9" t="s">
        <v>46</v>
      </c>
      <c r="B271" s="6">
        <v>0</v>
      </c>
      <c r="C271" s="6">
        <v>0</v>
      </c>
      <c r="D271" s="6">
        <v>0</v>
      </c>
      <c r="E271" s="6">
        <v>0</v>
      </c>
      <c r="F271" s="7">
        <f t="shared" si="27"/>
        <v>0</v>
      </c>
    </row>
    <row r="272" spans="1:6" x14ac:dyDescent="0.25">
      <c r="A272" s="9" t="s">
        <v>47</v>
      </c>
      <c r="B272" s="6">
        <v>0</v>
      </c>
      <c r="C272" s="6">
        <v>0</v>
      </c>
      <c r="D272" s="6">
        <v>0</v>
      </c>
      <c r="E272" s="6">
        <v>0</v>
      </c>
      <c r="F272" s="7">
        <f t="shared" si="27"/>
        <v>0</v>
      </c>
    </row>
    <row r="273" spans="1:6" ht="30" x14ac:dyDescent="0.25">
      <c r="A273" s="9" t="s">
        <v>48</v>
      </c>
      <c r="B273" s="6">
        <v>0</v>
      </c>
      <c r="C273" s="6">
        <v>0</v>
      </c>
      <c r="D273" s="6">
        <v>0</v>
      </c>
      <c r="E273" s="6">
        <v>0</v>
      </c>
      <c r="F273" s="7">
        <f t="shared" si="27"/>
        <v>0</v>
      </c>
    </row>
    <row r="274" spans="1:6" x14ac:dyDescent="0.25">
      <c r="A274" s="9" t="s">
        <v>49</v>
      </c>
      <c r="B274" s="6">
        <v>0</v>
      </c>
      <c r="C274" s="6">
        <v>0</v>
      </c>
      <c r="D274" s="6">
        <v>0</v>
      </c>
      <c r="E274" s="6">
        <v>0</v>
      </c>
      <c r="F274" s="7">
        <f t="shared" si="27"/>
        <v>0</v>
      </c>
    </row>
    <row r="275" spans="1:6" ht="30" x14ac:dyDescent="0.25">
      <c r="A275" s="9" t="s">
        <v>50</v>
      </c>
      <c r="B275" s="6">
        <v>0</v>
      </c>
      <c r="C275" s="6">
        <v>0</v>
      </c>
      <c r="D275" s="6">
        <v>0</v>
      </c>
      <c r="E275" s="6">
        <v>0</v>
      </c>
      <c r="F275" s="7">
        <f t="shared" si="27"/>
        <v>0</v>
      </c>
    </row>
    <row r="276" spans="1:6" x14ac:dyDescent="0.25">
      <c r="A276" s="9" t="s">
        <v>51</v>
      </c>
      <c r="B276" s="6">
        <v>7</v>
      </c>
      <c r="C276" s="6">
        <v>3</v>
      </c>
      <c r="D276" s="6">
        <v>0</v>
      </c>
      <c r="E276" s="6">
        <v>2</v>
      </c>
      <c r="F276" s="7">
        <f t="shared" si="27"/>
        <v>12</v>
      </c>
    </row>
    <row r="277" spans="1:6" x14ac:dyDescent="0.25">
      <c r="A277" s="9" t="s">
        <v>52</v>
      </c>
      <c r="B277" s="6">
        <v>0</v>
      </c>
      <c r="C277" s="6">
        <v>1</v>
      </c>
      <c r="D277" s="6">
        <v>0</v>
      </c>
      <c r="E277" s="6">
        <v>0</v>
      </c>
      <c r="F277" s="7">
        <f t="shared" si="27"/>
        <v>1</v>
      </c>
    </row>
    <row r="278" spans="1:6" x14ac:dyDescent="0.25">
      <c r="A278" s="9" t="s">
        <v>53</v>
      </c>
      <c r="B278" s="6">
        <v>0</v>
      </c>
      <c r="C278" s="6">
        <v>0</v>
      </c>
      <c r="D278" s="6">
        <v>0</v>
      </c>
      <c r="E278" s="6">
        <v>0</v>
      </c>
      <c r="F278" s="7">
        <f t="shared" si="27"/>
        <v>0</v>
      </c>
    </row>
    <row r="279" spans="1:6" x14ac:dyDescent="0.25">
      <c r="A279" s="9" t="s">
        <v>54</v>
      </c>
      <c r="B279" s="6">
        <v>0</v>
      </c>
      <c r="C279" s="6">
        <v>1</v>
      </c>
      <c r="D279" s="6">
        <v>0</v>
      </c>
      <c r="E279" s="6">
        <v>0</v>
      </c>
      <c r="F279" s="7">
        <f t="shared" si="27"/>
        <v>1</v>
      </c>
    </row>
    <row r="280" spans="1:6" x14ac:dyDescent="0.25">
      <c r="A280" s="9"/>
      <c r="B280" s="67" t="s">
        <v>2</v>
      </c>
      <c r="C280" s="67"/>
      <c r="D280" s="67"/>
      <c r="E280" s="71" t="s">
        <v>3</v>
      </c>
      <c r="F280" s="69" t="s">
        <v>4</v>
      </c>
    </row>
    <row r="281" spans="1:6" x14ac:dyDescent="0.25">
      <c r="A281" s="12" t="s">
        <v>55</v>
      </c>
      <c r="B281" s="3" t="s">
        <v>11</v>
      </c>
      <c r="C281" s="3" t="s">
        <v>12</v>
      </c>
      <c r="D281" s="2" t="s">
        <v>60</v>
      </c>
      <c r="E281" s="71"/>
      <c r="F281" s="69"/>
    </row>
    <row r="282" spans="1:6" x14ac:dyDescent="0.25">
      <c r="A282" s="9" t="s">
        <v>65</v>
      </c>
      <c r="B282" s="6">
        <v>1</v>
      </c>
      <c r="C282" s="6" t="s">
        <v>57</v>
      </c>
      <c r="D282" s="6">
        <v>0</v>
      </c>
      <c r="E282" s="6">
        <v>0</v>
      </c>
      <c r="F282" s="7">
        <f t="shared" ref="F282" si="28">SUM(B282:E282)</f>
        <v>1</v>
      </c>
    </row>
    <row r="283" spans="1:6" ht="15.75" x14ac:dyDescent="0.25">
      <c r="A283" s="72" t="s">
        <v>78</v>
      </c>
      <c r="B283" s="72"/>
      <c r="C283" s="72"/>
      <c r="D283" s="72"/>
      <c r="E283" s="72"/>
      <c r="F283" s="72"/>
    </row>
    <row r="284" spans="1:6" x14ac:dyDescent="0.25">
      <c r="A284" s="66"/>
      <c r="B284" s="67" t="s">
        <v>2</v>
      </c>
      <c r="C284" s="67"/>
      <c r="D284" s="67"/>
      <c r="E284" s="70" t="s">
        <v>3</v>
      </c>
      <c r="F284" s="69" t="s">
        <v>4</v>
      </c>
    </row>
    <row r="285" spans="1:6" x14ac:dyDescent="0.25">
      <c r="A285" s="66"/>
      <c r="B285" s="2" t="s">
        <v>11</v>
      </c>
      <c r="C285" s="2" t="s">
        <v>12</v>
      </c>
      <c r="D285" s="2" t="s">
        <v>60</v>
      </c>
      <c r="E285" s="70"/>
      <c r="F285" s="69"/>
    </row>
    <row r="286" spans="1:6" x14ac:dyDescent="0.25">
      <c r="A286" s="23" t="s">
        <v>79</v>
      </c>
      <c r="B286" s="6">
        <v>4</v>
      </c>
      <c r="C286" s="6">
        <v>4</v>
      </c>
      <c r="D286" s="6">
        <v>0</v>
      </c>
      <c r="E286" s="6">
        <v>0</v>
      </c>
      <c r="F286" s="7">
        <f t="shared" ref="F286:F293" si="29">SUM(B286:E286)</f>
        <v>8</v>
      </c>
    </row>
    <row r="287" spans="1:6" x14ac:dyDescent="0.25">
      <c r="A287" s="24" t="s">
        <v>80</v>
      </c>
      <c r="B287" s="10">
        <f>SUM(B288+B289)</f>
        <v>11</v>
      </c>
      <c r="C287" s="10">
        <f t="shared" ref="C287:E287" si="30">SUM(C288+C289)</f>
        <v>9</v>
      </c>
      <c r="D287" s="10">
        <f t="shared" si="30"/>
        <v>0</v>
      </c>
      <c r="E287" s="10">
        <f t="shared" si="30"/>
        <v>0</v>
      </c>
      <c r="F287" s="7">
        <f t="shared" si="29"/>
        <v>20</v>
      </c>
    </row>
    <row r="288" spans="1:6" x14ac:dyDescent="0.25">
      <c r="A288" s="23" t="s">
        <v>81</v>
      </c>
      <c r="B288" s="10">
        <f>SUM(B290+B292)</f>
        <v>4</v>
      </c>
      <c r="C288" s="10">
        <f t="shared" ref="C288:E289" si="31">SUM(C290+C292)</f>
        <v>4</v>
      </c>
      <c r="D288" s="10">
        <f t="shared" si="31"/>
        <v>0</v>
      </c>
      <c r="E288" s="10">
        <f t="shared" si="31"/>
        <v>0</v>
      </c>
      <c r="F288" s="7">
        <f t="shared" si="29"/>
        <v>8</v>
      </c>
    </row>
    <row r="289" spans="1:6" x14ac:dyDescent="0.25">
      <c r="A289" s="23" t="s">
        <v>82</v>
      </c>
      <c r="B289" s="25">
        <f>SUM(B291+B293)</f>
        <v>7</v>
      </c>
      <c r="C289" s="25">
        <f t="shared" si="31"/>
        <v>5</v>
      </c>
      <c r="D289" s="25">
        <f t="shared" si="31"/>
        <v>0</v>
      </c>
      <c r="E289" s="25">
        <f t="shared" si="31"/>
        <v>0</v>
      </c>
      <c r="F289" s="7">
        <f t="shared" si="29"/>
        <v>12</v>
      </c>
    </row>
    <row r="290" spans="1:6" x14ac:dyDescent="0.25">
      <c r="A290" s="26" t="s">
        <v>83</v>
      </c>
      <c r="B290" s="6">
        <v>0</v>
      </c>
      <c r="C290" s="6">
        <v>0</v>
      </c>
      <c r="D290" s="6">
        <v>0</v>
      </c>
      <c r="E290" s="6">
        <v>0</v>
      </c>
      <c r="F290" s="7">
        <f t="shared" si="29"/>
        <v>0</v>
      </c>
    </row>
    <row r="291" spans="1:6" ht="26.25" x14ac:dyDescent="0.25">
      <c r="A291" s="26" t="s">
        <v>84</v>
      </c>
      <c r="B291" s="6">
        <v>0</v>
      </c>
      <c r="C291" s="6">
        <v>0</v>
      </c>
      <c r="D291" s="6">
        <v>0</v>
      </c>
      <c r="E291" s="6">
        <v>0</v>
      </c>
      <c r="F291" s="11">
        <f t="shared" si="29"/>
        <v>0</v>
      </c>
    </row>
    <row r="292" spans="1:6" x14ac:dyDescent="0.25">
      <c r="A292" s="26" t="s">
        <v>85</v>
      </c>
      <c r="B292" s="6">
        <v>4</v>
      </c>
      <c r="C292" s="6">
        <v>4</v>
      </c>
      <c r="D292" s="6">
        <v>0</v>
      </c>
      <c r="E292" s="6">
        <v>0</v>
      </c>
      <c r="F292" s="11">
        <f t="shared" si="29"/>
        <v>8</v>
      </c>
    </row>
    <row r="293" spans="1:6" ht="26.25" x14ac:dyDescent="0.25">
      <c r="A293" s="26" t="s">
        <v>86</v>
      </c>
      <c r="B293" s="6">
        <v>7</v>
      </c>
      <c r="C293" s="6">
        <v>5</v>
      </c>
      <c r="D293" s="6">
        <v>0</v>
      </c>
      <c r="E293" s="6">
        <v>0</v>
      </c>
      <c r="F293" s="11">
        <f t="shared" si="29"/>
        <v>12</v>
      </c>
    </row>
    <row r="294" spans="1:6" x14ac:dyDescent="0.25">
      <c r="A294" s="26" t="s">
        <v>204</v>
      </c>
      <c r="B294" s="6">
        <v>0</v>
      </c>
      <c r="C294" s="6">
        <v>0</v>
      </c>
      <c r="D294" s="6">
        <v>0</v>
      </c>
      <c r="E294" s="6">
        <v>0</v>
      </c>
      <c r="F294" s="11">
        <v>0</v>
      </c>
    </row>
    <row r="295" spans="1:6" x14ac:dyDescent="0.25">
      <c r="A295" s="9"/>
      <c r="B295" s="67" t="s">
        <v>2</v>
      </c>
      <c r="C295" s="67"/>
      <c r="D295" s="67"/>
      <c r="E295" s="71" t="s">
        <v>3</v>
      </c>
      <c r="F295" s="69" t="s">
        <v>4</v>
      </c>
    </row>
    <row r="296" spans="1:6" x14ac:dyDescent="0.25">
      <c r="A296" s="12" t="s">
        <v>76</v>
      </c>
      <c r="B296" s="3" t="s">
        <v>11</v>
      </c>
      <c r="C296" s="3" t="s">
        <v>12</v>
      </c>
      <c r="D296" s="2" t="s">
        <v>60</v>
      </c>
      <c r="E296" s="71"/>
      <c r="F296" s="69"/>
    </row>
    <row r="297" spans="1:6" x14ac:dyDescent="0.25">
      <c r="A297" s="9" t="s">
        <v>23</v>
      </c>
      <c r="B297" s="6">
        <v>4</v>
      </c>
      <c r="C297" s="6">
        <v>4</v>
      </c>
      <c r="D297" s="6">
        <v>0</v>
      </c>
      <c r="E297" s="6">
        <v>0</v>
      </c>
      <c r="F297" s="7">
        <f t="shared" ref="F297:F304" si="32">SUM(B297:E297)</f>
        <v>8</v>
      </c>
    </row>
    <row r="298" spans="1:6" x14ac:dyDescent="0.25">
      <c r="A298" s="9" t="s">
        <v>24</v>
      </c>
      <c r="B298" s="6">
        <v>0</v>
      </c>
      <c r="C298" s="6">
        <v>0</v>
      </c>
      <c r="D298" s="6">
        <v>0</v>
      </c>
      <c r="E298" s="6">
        <v>0</v>
      </c>
      <c r="F298" s="7">
        <f t="shared" si="32"/>
        <v>0</v>
      </c>
    </row>
    <row r="299" spans="1:6" x14ac:dyDescent="0.25">
      <c r="A299" s="9" t="s">
        <v>63</v>
      </c>
      <c r="B299" s="6">
        <v>0</v>
      </c>
      <c r="C299" s="6">
        <v>0</v>
      </c>
      <c r="D299" s="6">
        <v>0</v>
      </c>
      <c r="E299" s="6">
        <v>0</v>
      </c>
      <c r="F299" s="7">
        <f t="shared" si="32"/>
        <v>0</v>
      </c>
    </row>
    <row r="300" spans="1:6" x14ac:dyDescent="0.25">
      <c r="A300" s="14" t="s">
        <v>26</v>
      </c>
      <c r="B300" s="6">
        <v>0</v>
      </c>
      <c r="C300" s="6">
        <v>0</v>
      </c>
      <c r="D300" s="6">
        <v>0</v>
      </c>
      <c r="E300" s="6">
        <v>0</v>
      </c>
      <c r="F300" s="7">
        <f t="shared" si="32"/>
        <v>0</v>
      </c>
    </row>
    <row r="301" spans="1:6" x14ac:dyDescent="0.25">
      <c r="A301" s="14" t="s">
        <v>27</v>
      </c>
      <c r="B301" s="6">
        <v>0</v>
      </c>
      <c r="C301" s="6">
        <v>0</v>
      </c>
      <c r="D301" s="6">
        <v>0</v>
      </c>
      <c r="E301" s="6">
        <v>0</v>
      </c>
      <c r="F301" s="7">
        <f t="shared" si="32"/>
        <v>0</v>
      </c>
    </row>
    <row r="302" spans="1:6" x14ac:dyDescent="0.25">
      <c r="A302" s="14" t="s">
        <v>28</v>
      </c>
      <c r="B302" s="6">
        <v>0</v>
      </c>
      <c r="C302" s="6">
        <v>0</v>
      </c>
      <c r="D302" s="6">
        <v>0</v>
      </c>
      <c r="E302" s="6">
        <v>0</v>
      </c>
      <c r="F302" s="7">
        <f t="shared" si="32"/>
        <v>0</v>
      </c>
    </row>
    <row r="303" spans="1:6" x14ac:dyDescent="0.25">
      <c r="A303" s="14" t="s">
        <v>29</v>
      </c>
      <c r="B303" s="6">
        <v>0</v>
      </c>
      <c r="C303" s="6">
        <v>0</v>
      </c>
      <c r="D303" s="6">
        <v>0</v>
      </c>
      <c r="E303" s="6">
        <v>0</v>
      </c>
      <c r="F303" s="7">
        <f t="shared" si="32"/>
        <v>0</v>
      </c>
    </row>
    <row r="304" spans="1:6" x14ac:dyDescent="0.25">
      <c r="A304" s="14" t="s">
        <v>30</v>
      </c>
      <c r="B304" s="6">
        <v>0</v>
      </c>
      <c r="C304" s="6">
        <v>0</v>
      </c>
      <c r="D304" s="6">
        <v>0</v>
      </c>
      <c r="E304" s="6">
        <v>0</v>
      </c>
      <c r="F304" s="7">
        <f t="shared" si="32"/>
        <v>0</v>
      </c>
    </row>
    <row r="305" spans="1:6" x14ac:dyDescent="0.25">
      <c r="A305" s="62" t="s">
        <v>31</v>
      </c>
      <c r="B305" s="63"/>
      <c r="C305" s="63"/>
      <c r="D305" s="63"/>
      <c r="E305" s="63"/>
      <c r="F305" s="63"/>
    </row>
    <row r="306" spans="1:6" x14ac:dyDescent="0.25">
      <c r="A306" s="14" t="s">
        <v>32</v>
      </c>
      <c r="B306" s="6">
        <v>0</v>
      </c>
      <c r="C306" s="6">
        <v>0</v>
      </c>
      <c r="D306" s="6">
        <v>0</v>
      </c>
      <c r="E306" s="6">
        <v>0</v>
      </c>
      <c r="F306" s="7">
        <f>SUM(B306:E306)</f>
        <v>0</v>
      </c>
    </row>
    <row r="307" spans="1:6" x14ac:dyDescent="0.25">
      <c r="A307" s="14" t="s">
        <v>33</v>
      </c>
      <c r="B307" s="6">
        <v>0</v>
      </c>
      <c r="C307" s="6">
        <v>0</v>
      </c>
      <c r="D307" s="6">
        <v>0</v>
      </c>
      <c r="E307" s="6">
        <v>0</v>
      </c>
      <c r="F307" s="7">
        <f t="shared" ref="F307:F312" si="33">SUM(B307:E307)</f>
        <v>0</v>
      </c>
    </row>
    <row r="308" spans="1:6" x14ac:dyDescent="0.25">
      <c r="A308" s="14" t="s">
        <v>34</v>
      </c>
      <c r="B308" s="6">
        <v>0</v>
      </c>
      <c r="C308" s="6">
        <v>0</v>
      </c>
      <c r="D308" s="6">
        <v>0</v>
      </c>
      <c r="E308" s="6">
        <v>0</v>
      </c>
      <c r="F308" s="7">
        <f t="shared" si="33"/>
        <v>0</v>
      </c>
    </row>
    <row r="309" spans="1:6" x14ac:dyDescent="0.25">
      <c r="A309" s="14" t="s">
        <v>35</v>
      </c>
      <c r="B309" s="6">
        <v>0</v>
      </c>
      <c r="C309" s="6">
        <v>0</v>
      </c>
      <c r="D309" s="6">
        <v>0</v>
      </c>
      <c r="E309" s="6">
        <v>0</v>
      </c>
      <c r="F309" s="7">
        <f t="shared" si="33"/>
        <v>0</v>
      </c>
    </row>
    <row r="310" spans="1:6" x14ac:dyDescent="0.25">
      <c r="A310" s="14" t="s">
        <v>36</v>
      </c>
      <c r="B310" s="6">
        <v>0</v>
      </c>
      <c r="C310" s="6">
        <v>0</v>
      </c>
      <c r="D310" s="6">
        <v>0</v>
      </c>
      <c r="E310" s="6">
        <v>0</v>
      </c>
      <c r="F310" s="7">
        <f t="shared" si="33"/>
        <v>0</v>
      </c>
    </row>
    <row r="311" spans="1:6" x14ac:dyDescent="0.25">
      <c r="A311" s="14" t="s">
        <v>37</v>
      </c>
      <c r="B311" s="6">
        <v>0</v>
      </c>
      <c r="C311" s="6">
        <v>0</v>
      </c>
      <c r="D311" s="6">
        <v>0</v>
      </c>
      <c r="E311" s="6">
        <v>0</v>
      </c>
      <c r="F311" s="7">
        <f t="shared" si="33"/>
        <v>0</v>
      </c>
    </row>
    <row r="312" spans="1:6" x14ac:dyDescent="0.25">
      <c r="A312" s="14" t="s">
        <v>38</v>
      </c>
      <c r="B312" s="6">
        <v>0</v>
      </c>
      <c r="C312" s="6">
        <v>0</v>
      </c>
      <c r="D312" s="6">
        <v>0</v>
      </c>
      <c r="E312" s="6">
        <v>0</v>
      </c>
      <c r="F312" s="7">
        <f t="shared" si="33"/>
        <v>0</v>
      </c>
    </row>
    <row r="313" spans="1:6" x14ac:dyDescent="0.25">
      <c r="A313" s="9"/>
      <c r="B313" s="67" t="s">
        <v>2</v>
      </c>
      <c r="C313" s="67"/>
      <c r="D313" s="67"/>
      <c r="E313" s="71" t="s">
        <v>3</v>
      </c>
      <c r="F313" s="69" t="s">
        <v>4</v>
      </c>
    </row>
    <row r="314" spans="1:6" x14ac:dyDescent="0.25">
      <c r="A314" s="12" t="s">
        <v>77</v>
      </c>
      <c r="B314" s="3" t="s">
        <v>11</v>
      </c>
      <c r="C314" s="3" t="s">
        <v>12</v>
      </c>
      <c r="D314" s="2" t="s">
        <v>60</v>
      </c>
      <c r="E314" s="71"/>
      <c r="F314" s="69"/>
    </row>
    <row r="315" spans="1:6" x14ac:dyDescent="0.25">
      <c r="A315" s="9" t="s">
        <v>40</v>
      </c>
      <c r="B315" s="6">
        <v>0</v>
      </c>
      <c r="C315" s="6">
        <v>0</v>
      </c>
      <c r="D315" s="6">
        <v>0</v>
      </c>
      <c r="E315" s="6">
        <v>0</v>
      </c>
      <c r="F315" s="7">
        <f>SUM(B315:E315)</f>
        <v>0</v>
      </c>
    </row>
    <row r="316" spans="1:6" ht="30" x14ac:dyDescent="0.25">
      <c r="A316" s="19" t="s">
        <v>41</v>
      </c>
      <c r="B316" s="6">
        <v>1</v>
      </c>
      <c r="C316" s="6">
        <v>0</v>
      </c>
      <c r="D316" s="6">
        <v>0</v>
      </c>
      <c r="E316" s="6">
        <v>0</v>
      </c>
      <c r="F316" s="7">
        <f t="shared" ref="F316:F329" si="34">SUM(B316:E316)</f>
        <v>1</v>
      </c>
    </row>
    <row r="317" spans="1:6" x14ac:dyDescent="0.25">
      <c r="A317" s="9" t="s">
        <v>42</v>
      </c>
      <c r="B317" s="6">
        <v>0</v>
      </c>
      <c r="C317" s="6">
        <v>0</v>
      </c>
      <c r="D317" s="6">
        <v>0</v>
      </c>
      <c r="E317" s="6">
        <v>0</v>
      </c>
      <c r="F317" s="7">
        <f t="shared" si="34"/>
        <v>0</v>
      </c>
    </row>
    <row r="318" spans="1:6" x14ac:dyDescent="0.25">
      <c r="A318" s="9" t="s">
        <v>43</v>
      </c>
      <c r="B318" s="6">
        <v>0</v>
      </c>
      <c r="C318" s="6">
        <v>0</v>
      </c>
      <c r="D318" s="6">
        <v>0</v>
      </c>
      <c r="E318" s="6">
        <v>0</v>
      </c>
      <c r="F318" s="7">
        <f t="shared" si="34"/>
        <v>0</v>
      </c>
    </row>
    <row r="319" spans="1:6" x14ac:dyDescent="0.25">
      <c r="A319" s="9" t="s">
        <v>44</v>
      </c>
      <c r="B319" s="6">
        <v>1</v>
      </c>
      <c r="C319" s="6">
        <v>3</v>
      </c>
      <c r="D319" s="6">
        <v>0</v>
      </c>
      <c r="E319" s="6">
        <v>0</v>
      </c>
      <c r="F319" s="7">
        <f t="shared" si="34"/>
        <v>4</v>
      </c>
    </row>
    <row r="320" spans="1:6" ht="30" x14ac:dyDescent="0.25">
      <c r="A320" s="9" t="s">
        <v>45</v>
      </c>
      <c r="B320" s="6">
        <v>0</v>
      </c>
      <c r="C320" s="6">
        <v>0</v>
      </c>
      <c r="D320" s="6">
        <v>0</v>
      </c>
      <c r="E320" s="6">
        <v>0</v>
      </c>
      <c r="F320" s="7">
        <f t="shared" si="34"/>
        <v>0</v>
      </c>
    </row>
    <row r="321" spans="1:6" x14ac:dyDescent="0.25">
      <c r="A321" s="9" t="s">
        <v>46</v>
      </c>
      <c r="B321" s="6">
        <v>0</v>
      </c>
      <c r="C321" s="6">
        <v>0</v>
      </c>
      <c r="D321" s="6">
        <v>0</v>
      </c>
      <c r="E321" s="6">
        <v>0</v>
      </c>
      <c r="F321" s="7">
        <f t="shared" si="34"/>
        <v>0</v>
      </c>
    </row>
    <row r="322" spans="1:6" x14ac:dyDescent="0.25">
      <c r="A322" s="9" t="s">
        <v>47</v>
      </c>
      <c r="B322" s="6">
        <v>0</v>
      </c>
      <c r="C322" s="6">
        <v>0</v>
      </c>
      <c r="D322" s="6">
        <v>0</v>
      </c>
      <c r="E322" s="6">
        <v>0</v>
      </c>
      <c r="F322" s="7">
        <f t="shared" si="34"/>
        <v>0</v>
      </c>
    </row>
    <row r="323" spans="1:6" ht="30" x14ac:dyDescent="0.25">
      <c r="A323" s="9" t="s">
        <v>48</v>
      </c>
      <c r="B323" s="6">
        <v>0</v>
      </c>
      <c r="C323" s="6">
        <v>0</v>
      </c>
      <c r="D323" s="6">
        <v>0</v>
      </c>
      <c r="E323" s="6">
        <v>0</v>
      </c>
      <c r="F323" s="7">
        <f t="shared" si="34"/>
        <v>0</v>
      </c>
    </row>
    <row r="324" spans="1:6" x14ac:dyDescent="0.25">
      <c r="A324" s="9" t="s">
        <v>49</v>
      </c>
      <c r="B324" s="6">
        <v>0</v>
      </c>
      <c r="C324" s="6">
        <v>0</v>
      </c>
      <c r="D324" s="6">
        <v>0</v>
      </c>
      <c r="E324" s="6">
        <v>0</v>
      </c>
      <c r="F324" s="7">
        <f t="shared" si="34"/>
        <v>0</v>
      </c>
    </row>
    <row r="325" spans="1:6" ht="30" x14ac:dyDescent="0.25">
      <c r="A325" s="9" t="s">
        <v>50</v>
      </c>
      <c r="B325" s="6">
        <v>0</v>
      </c>
      <c r="C325" s="6">
        <v>0</v>
      </c>
      <c r="D325" s="6">
        <v>0</v>
      </c>
      <c r="E325" s="6">
        <v>0</v>
      </c>
      <c r="F325" s="7">
        <f t="shared" si="34"/>
        <v>0</v>
      </c>
    </row>
    <row r="326" spans="1:6" x14ac:dyDescent="0.25">
      <c r="A326" s="9" t="s">
        <v>51</v>
      </c>
      <c r="B326" s="6">
        <v>2</v>
      </c>
      <c r="C326" s="6">
        <v>1</v>
      </c>
      <c r="D326" s="6">
        <v>0</v>
      </c>
      <c r="E326" s="6">
        <v>0</v>
      </c>
      <c r="F326" s="7">
        <f t="shared" si="34"/>
        <v>3</v>
      </c>
    </row>
    <row r="327" spans="1:6" x14ac:dyDescent="0.25">
      <c r="A327" s="9" t="s">
        <v>52</v>
      </c>
      <c r="B327" s="6">
        <v>0</v>
      </c>
      <c r="C327" s="6">
        <v>0</v>
      </c>
      <c r="D327" s="6">
        <v>0</v>
      </c>
      <c r="E327" s="6">
        <v>0</v>
      </c>
      <c r="F327" s="7">
        <f t="shared" si="34"/>
        <v>0</v>
      </c>
    </row>
    <row r="328" spans="1:6" x14ac:dyDescent="0.25">
      <c r="A328" s="9" t="s">
        <v>53</v>
      </c>
      <c r="B328" s="6">
        <v>0</v>
      </c>
      <c r="C328" s="6">
        <v>0</v>
      </c>
      <c r="D328" s="6">
        <v>0</v>
      </c>
      <c r="E328" s="6">
        <v>0</v>
      </c>
      <c r="F328" s="7">
        <f t="shared" si="34"/>
        <v>0</v>
      </c>
    </row>
    <row r="329" spans="1:6" x14ac:dyDescent="0.25">
      <c r="A329" s="9" t="s">
        <v>54</v>
      </c>
      <c r="B329" s="6">
        <v>0</v>
      </c>
      <c r="C329" s="6">
        <v>0</v>
      </c>
      <c r="D329" s="6">
        <v>0</v>
      </c>
      <c r="E329" s="6">
        <v>0</v>
      </c>
      <c r="F329" s="7">
        <f t="shared" si="34"/>
        <v>0</v>
      </c>
    </row>
    <row r="330" spans="1:6" x14ac:dyDescent="0.25">
      <c r="A330" s="9"/>
      <c r="B330" s="67" t="s">
        <v>2</v>
      </c>
      <c r="C330" s="67"/>
      <c r="D330" s="67"/>
      <c r="E330" s="71" t="s">
        <v>3</v>
      </c>
      <c r="F330" s="69" t="s">
        <v>4</v>
      </c>
    </row>
    <row r="331" spans="1:6" x14ac:dyDescent="0.25">
      <c r="A331" s="12" t="s">
        <v>55</v>
      </c>
      <c r="B331" s="3" t="s">
        <v>11</v>
      </c>
      <c r="C331" s="3" t="s">
        <v>12</v>
      </c>
      <c r="D331" s="2" t="s">
        <v>60</v>
      </c>
      <c r="E331" s="71"/>
      <c r="F331" s="69"/>
    </row>
    <row r="332" spans="1:6" x14ac:dyDescent="0.25">
      <c r="A332" s="9" t="s">
        <v>56</v>
      </c>
      <c r="B332" s="6">
        <v>0</v>
      </c>
      <c r="C332" s="6">
        <v>0</v>
      </c>
      <c r="D332" s="6">
        <v>0</v>
      </c>
      <c r="E332" s="6">
        <v>0</v>
      </c>
      <c r="F332" s="7">
        <f t="shared" ref="F332:F333" si="35">SUM(B332:E332)</f>
        <v>0</v>
      </c>
    </row>
    <row r="333" spans="1:6" x14ac:dyDescent="0.25">
      <c r="A333" s="9" t="s">
        <v>58</v>
      </c>
      <c r="B333" s="6">
        <v>0</v>
      </c>
      <c r="C333" s="6">
        <v>0</v>
      </c>
      <c r="D333" s="6">
        <v>0</v>
      </c>
      <c r="E333" s="6">
        <v>0</v>
      </c>
      <c r="F333" s="7">
        <f t="shared" si="35"/>
        <v>0</v>
      </c>
    </row>
    <row r="334" spans="1:6" ht="15.75" x14ac:dyDescent="0.25">
      <c r="A334" s="72" t="s">
        <v>89</v>
      </c>
      <c r="B334" s="72"/>
      <c r="C334" s="72"/>
      <c r="D334" s="72"/>
      <c r="E334" s="72"/>
      <c r="F334" s="72"/>
    </row>
    <row r="335" spans="1:6" x14ac:dyDescent="0.25">
      <c r="A335" s="27"/>
      <c r="B335" s="67" t="s">
        <v>2</v>
      </c>
      <c r="C335" s="67"/>
      <c r="D335" s="67"/>
      <c r="E335" s="70" t="s">
        <v>3</v>
      </c>
      <c r="F335" s="69" t="s">
        <v>4</v>
      </c>
    </row>
    <row r="336" spans="1:6" x14ac:dyDescent="0.25">
      <c r="A336" s="27"/>
      <c r="B336" s="3" t="s">
        <v>11</v>
      </c>
      <c r="C336" s="3" t="s">
        <v>12</v>
      </c>
      <c r="D336" s="2" t="s">
        <v>60</v>
      </c>
      <c r="E336" s="70"/>
      <c r="F336" s="69"/>
    </row>
    <row r="337" spans="1:6" x14ac:dyDescent="0.25">
      <c r="A337" s="9" t="s">
        <v>90</v>
      </c>
      <c r="B337" s="6">
        <v>116</v>
      </c>
      <c r="C337" s="6">
        <v>32</v>
      </c>
      <c r="D337" s="6">
        <v>0</v>
      </c>
      <c r="E337" s="6">
        <v>13</v>
      </c>
      <c r="F337" s="7">
        <f t="shared" ref="F337:F340" si="36">SUM(B337:E337)</f>
        <v>161</v>
      </c>
    </row>
    <row r="338" spans="1:6" x14ac:dyDescent="0.25">
      <c r="A338" s="9" t="s">
        <v>91</v>
      </c>
      <c r="B338" s="6">
        <v>96</v>
      </c>
      <c r="C338" s="6">
        <v>17</v>
      </c>
      <c r="D338" s="6">
        <v>0</v>
      </c>
      <c r="E338" s="6">
        <v>14</v>
      </c>
      <c r="F338" s="7">
        <f t="shared" si="36"/>
        <v>127</v>
      </c>
    </row>
    <row r="339" spans="1:6" x14ac:dyDescent="0.25">
      <c r="A339" s="9" t="s">
        <v>92</v>
      </c>
      <c r="B339" s="6">
        <v>5</v>
      </c>
      <c r="C339" s="6">
        <v>5</v>
      </c>
      <c r="D339" s="6">
        <v>0</v>
      </c>
      <c r="E339" s="6">
        <v>2</v>
      </c>
      <c r="F339" s="7">
        <f t="shared" si="36"/>
        <v>12</v>
      </c>
    </row>
    <row r="340" spans="1:6" x14ac:dyDescent="0.25">
      <c r="A340" s="9" t="s">
        <v>93</v>
      </c>
      <c r="B340" s="6">
        <v>30</v>
      </c>
      <c r="C340" s="6">
        <v>6</v>
      </c>
      <c r="D340" s="6">
        <v>0</v>
      </c>
      <c r="E340" s="6">
        <v>0</v>
      </c>
      <c r="F340" s="7">
        <f t="shared" si="36"/>
        <v>36</v>
      </c>
    </row>
    <row r="341" spans="1:6" ht="18.75" x14ac:dyDescent="0.3">
      <c r="A341" s="65" t="s">
        <v>94</v>
      </c>
      <c r="B341" s="65"/>
      <c r="C341" s="65"/>
      <c r="D341" s="65"/>
      <c r="E341" s="65"/>
      <c r="F341" s="65"/>
    </row>
    <row r="342" spans="1:6" x14ac:dyDescent="0.25">
      <c r="A342" s="66"/>
      <c r="B342" s="67" t="s">
        <v>2</v>
      </c>
      <c r="C342" s="67"/>
      <c r="D342" s="67"/>
      <c r="E342" s="68" t="s">
        <v>3</v>
      </c>
      <c r="F342" s="69" t="s">
        <v>4</v>
      </c>
    </row>
    <row r="343" spans="1:6" x14ac:dyDescent="0.25">
      <c r="A343" s="66"/>
      <c r="B343" s="2" t="s">
        <v>11</v>
      </c>
      <c r="C343" s="2" t="s">
        <v>12</v>
      </c>
      <c r="D343" s="2" t="s">
        <v>60</v>
      </c>
      <c r="E343" s="68"/>
      <c r="F343" s="69"/>
    </row>
    <row r="344" spans="1:6" x14ac:dyDescent="0.25">
      <c r="A344" s="9" t="s">
        <v>95</v>
      </c>
      <c r="B344" s="10">
        <f>SUM(B5,B57,B107)</f>
        <v>308</v>
      </c>
      <c r="C344" s="10">
        <f>SUM(C5,C57,C107)</f>
        <v>92</v>
      </c>
      <c r="D344" s="10">
        <f>SUM(D5,D57,D107)</f>
        <v>0</v>
      </c>
      <c r="E344" s="10">
        <f>SUM(E5,E57,E107)</f>
        <v>43</v>
      </c>
      <c r="F344" s="7">
        <f t="shared" ref="F344:F345" si="37">SUM(B344:E344)</f>
        <v>443</v>
      </c>
    </row>
    <row r="345" spans="1:6" x14ac:dyDescent="0.25">
      <c r="A345" s="9" t="s">
        <v>96</v>
      </c>
      <c r="B345" s="10">
        <f>SUM(B346:B353)</f>
        <v>369</v>
      </c>
      <c r="C345" s="10">
        <f>SUM(C346:C353)</f>
        <v>134</v>
      </c>
      <c r="D345" s="10">
        <f>SUM(D346:D353)</f>
        <v>0</v>
      </c>
      <c r="E345" s="10">
        <f>SUM(E346:E353)</f>
        <v>44</v>
      </c>
      <c r="F345" s="7">
        <f t="shared" si="37"/>
        <v>547</v>
      </c>
    </row>
    <row r="346" spans="1:6" x14ac:dyDescent="0.25">
      <c r="A346" s="9" t="s">
        <v>15</v>
      </c>
      <c r="B346" s="10">
        <f>SUM(B7,B108)</f>
        <v>60</v>
      </c>
      <c r="C346" s="10">
        <f>SUM(C7,C108)</f>
        <v>40</v>
      </c>
      <c r="D346" s="10">
        <f>SUM(D7,D108)</f>
        <v>0</v>
      </c>
      <c r="E346" s="10">
        <f>SUM(E7,E108)</f>
        <v>0</v>
      </c>
      <c r="F346" s="7">
        <f t="shared" ref="F346:F352" si="38">SUM(B346:E346)</f>
        <v>100</v>
      </c>
    </row>
    <row r="347" spans="1:6" x14ac:dyDescent="0.25">
      <c r="A347" s="9" t="s">
        <v>16</v>
      </c>
      <c r="B347" s="10">
        <f t="shared" ref="B347:E352" si="39">SUM(B8,B59)</f>
        <v>12</v>
      </c>
      <c r="C347" s="10">
        <f t="shared" si="39"/>
        <v>15</v>
      </c>
      <c r="D347" s="10">
        <f t="shared" si="39"/>
        <v>0</v>
      </c>
      <c r="E347" s="10">
        <f t="shared" si="39"/>
        <v>2</v>
      </c>
      <c r="F347" s="7">
        <f t="shared" si="38"/>
        <v>29</v>
      </c>
    </row>
    <row r="348" spans="1:6" x14ac:dyDescent="0.25">
      <c r="A348" s="9" t="s">
        <v>97</v>
      </c>
      <c r="B348" s="10">
        <f t="shared" si="39"/>
        <v>66</v>
      </c>
      <c r="C348" s="10">
        <f t="shared" si="39"/>
        <v>17</v>
      </c>
      <c r="D348" s="10">
        <f t="shared" si="39"/>
        <v>0</v>
      </c>
      <c r="E348" s="10">
        <f t="shared" si="39"/>
        <v>9</v>
      </c>
      <c r="F348" s="7">
        <f t="shared" si="38"/>
        <v>92</v>
      </c>
    </row>
    <row r="349" spans="1:6" x14ac:dyDescent="0.25">
      <c r="A349" s="9" t="s">
        <v>98</v>
      </c>
      <c r="B349" s="10">
        <f t="shared" si="39"/>
        <v>83</v>
      </c>
      <c r="C349" s="10">
        <f t="shared" si="39"/>
        <v>22</v>
      </c>
      <c r="D349" s="10">
        <f t="shared" si="39"/>
        <v>0</v>
      </c>
      <c r="E349" s="10">
        <f t="shared" si="39"/>
        <v>16</v>
      </c>
      <c r="F349" s="7">
        <f t="shared" si="38"/>
        <v>121</v>
      </c>
    </row>
    <row r="350" spans="1:6" x14ac:dyDescent="0.25">
      <c r="A350" s="9" t="s">
        <v>99</v>
      </c>
      <c r="B350" s="10">
        <f t="shared" si="39"/>
        <v>65</v>
      </c>
      <c r="C350" s="10">
        <f t="shared" si="39"/>
        <v>19</v>
      </c>
      <c r="D350" s="10">
        <f t="shared" si="39"/>
        <v>0</v>
      </c>
      <c r="E350" s="10">
        <f t="shared" si="39"/>
        <v>9</v>
      </c>
      <c r="F350" s="7">
        <f t="shared" si="38"/>
        <v>93</v>
      </c>
    </row>
    <row r="351" spans="1:6" x14ac:dyDescent="0.25">
      <c r="A351" s="9" t="s">
        <v>100</v>
      </c>
      <c r="B351" s="10">
        <f t="shared" si="39"/>
        <v>65</v>
      </c>
      <c r="C351" s="10">
        <f t="shared" si="39"/>
        <v>14</v>
      </c>
      <c r="D351" s="10">
        <f t="shared" si="39"/>
        <v>0</v>
      </c>
      <c r="E351" s="10">
        <f t="shared" si="39"/>
        <v>7</v>
      </c>
      <c r="F351" s="7">
        <f t="shared" si="38"/>
        <v>86</v>
      </c>
    </row>
    <row r="352" spans="1:6" x14ac:dyDescent="0.25">
      <c r="A352" s="9" t="s">
        <v>21</v>
      </c>
      <c r="B352" s="10">
        <f t="shared" si="39"/>
        <v>18</v>
      </c>
      <c r="C352" s="10">
        <f t="shared" si="39"/>
        <v>7</v>
      </c>
      <c r="D352" s="10">
        <f t="shared" si="39"/>
        <v>0</v>
      </c>
      <c r="E352" s="10">
        <f t="shared" si="39"/>
        <v>1</v>
      </c>
      <c r="F352" s="7">
        <f t="shared" si="38"/>
        <v>26</v>
      </c>
    </row>
    <row r="353" spans="1:6" x14ac:dyDescent="0.25">
      <c r="A353" s="44" t="s">
        <v>208</v>
      </c>
      <c r="B353" s="45">
        <f>SUM(B15,B66)</f>
        <v>0</v>
      </c>
      <c r="C353" s="45">
        <f>SUM(C15,C66)</f>
        <v>0</v>
      </c>
      <c r="D353" s="45">
        <f>SUM(D15,D66)</f>
        <v>0</v>
      </c>
      <c r="E353" s="45">
        <f>SUM(E15,E66)</f>
        <v>0</v>
      </c>
      <c r="F353" s="46">
        <f>SUM(B353:E353)</f>
        <v>0</v>
      </c>
    </row>
  </sheetData>
  <sheetProtection algorithmName="SHA-512" hashValue="rkXKD1UAx0qFCilCWUyGLWUbJXlRx9hW3Ryx9FYGDBlU5oMuqNFghgASpQuuXJchdPqGaUEarqAsXT8NuoxpOg==" saltValue="Ph78IYBoC+FU45ejFJANHg==" spinCount="100000" sheet="1" objects="1" scenarios="1"/>
  <mergeCells count="115">
    <mergeCell ref="B15:D15"/>
    <mergeCell ref="E15:E16"/>
    <mergeCell ref="F15:F16"/>
    <mergeCell ref="A25:F25"/>
    <mergeCell ref="B33:D33"/>
    <mergeCell ref="E33:E34"/>
    <mergeCell ref="F33:F34"/>
    <mergeCell ref="A1:F1"/>
    <mergeCell ref="A2:F2"/>
    <mergeCell ref="A3:A4"/>
    <mergeCell ref="B3:D3"/>
    <mergeCell ref="E3:E4"/>
    <mergeCell ref="F3:F4"/>
    <mergeCell ref="B66:D66"/>
    <mergeCell ref="E66:E67"/>
    <mergeCell ref="F66:F67"/>
    <mergeCell ref="A76:F76"/>
    <mergeCell ref="B84:D84"/>
    <mergeCell ref="E84:E85"/>
    <mergeCell ref="F84:F85"/>
    <mergeCell ref="B50:D50"/>
    <mergeCell ref="E50:E51"/>
    <mergeCell ref="F50:F51"/>
    <mergeCell ref="A54:F54"/>
    <mergeCell ref="A55:A56"/>
    <mergeCell ref="B55:D55"/>
    <mergeCell ref="E55:E56"/>
    <mergeCell ref="F55:F56"/>
    <mergeCell ref="B110:D110"/>
    <mergeCell ref="E110:E111"/>
    <mergeCell ref="F110:F111"/>
    <mergeCell ref="A120:F120"/>
    <mergeCell ref="B128:D128"/>
    <mergeCell ref="E128:E129"/>
    <mergeCell ref="F128:F129"/>
    <mergeCell ref="B101:D101"/>
    <mergeCell ref="E101:E102"/>
    <mergeCell ref="F101:F102"/>
    <mergeCell ref="A104:F104"/>
    <mergeCell ref="A105:A106"/>
    <mergeCell ref="B105:D105"/>
    <mergeCell ref="E105:E106"/>
    <mergeCell ref="F105:F106"/>
    <mergeCell ref="B154:D154"/>
    <mergeCell ref="E154:E155"/>
    <mergeCell ref="F154:F155"/>
    <mergeCell ref="A164:F164"/>
    <mergeCell ref="B172:D172"/>
    <mergeCell ref="E172:E173"/>
    <mergeCell ref="F172:F173"/>
    <mergeCell ref="B145:D145"/>
    <mergeCell ref="E145:E146"/>
    <mergeCell ref="F145:F146"/>
    <mergeCell ref="A148:F148"/>
    <mergeCell ref="A149:A150"/>
    <mergeCell ref="B149:D149"/>
    <mergeCell ref="E149:E150"/>
    <mergeCell ref="F149:F150"/>
    <mergeCell ref="B199:D199"/>
    <mergeCell ref="E199:E200"/>
    <mergeCell ref="F199:F200"/>
    <mergeCell ref="A209:F209"/>
    <mergeCell ref="B217:D217"/>
    <mergeCell ref="E217:E218"/>
    <mergeCell ref="F217:F218"/>
    <mergeCell ref="B189:D189"/>
    <mergeCell ref="E189:E190"/>
    <mergeCell ref="F189:F190"/>
    <mergeCell ref="A193:F193"/>
    <mergeCell ref="A194:A195"/>
    <mergeCell ref="B194:D194"/>
    <mergeCell ref="E194:E195"/>
    <mergeCell ref="F194:F195"/>
    <mergeCell ref="B245:D245"/>
    <mergeCell ref="E245:E246"/>
    <mergeCell ref="F245:F246"/>
    <mergeCell ref="A255:F255"/>
    <mergeCell ref="B263:D263"/>
    <mergeCell ref="E263:E264"/>
    <mergeCell ref="F263:F264"/>
    <mergeCell ref="B234:D234"/>
    <mergeCell ref="E234:E235"/>
    <mergeCell ref="F234:F235"/>
    <mergeCell ref="A237:F237"/>
    <mergeCell ref="A238:A239"/>
    <mergeCell ref="B238:D238"/>
    <mergeCell ref="E238:E239"/>
    <mergeCell ref="F238:F239"/>
    <mergeCell ref="B295:D295"/>
    <mergeCell ref="E295:E296"/>
    <mergeCell ref="F295:F296"/>
    <mergeCell ref="B313:D313"/>
    <mergeCell ref="E313:E314"/>
    <mergeCell ref="F313:F314"/>
    <mergeCell ref="B280:D280"/>
    <mergeCell ref="E280:E281"/>
    <mergeCell ref="F280:F281"/>
    <mergeCell ref="A283:F283"/>
    <mergeCell ref="A284:A285"/>
    <mergeCell ref="B284:D284"/>
    <mergeCell ref="E284:E285"/>
    <mergeCell ref="F284:F285"/>
    <mergeCell ref="A305:F305"/>
    <mergeCell ref="A341:F341"/>
    <mergeCell ref="A342:A343"/>
    <mergeCell ref="B342:D342"/>
    <mergeCell ref="E342:E343"/>
    <mergeCell ref="F342:F343"/>
    <mergeCell ref="B330:D330"/>
    <mergeCell ref="E330:E331"/>
    <mergeCell ref="F330:F331"/>
    <mergeCell ref="A334:F334"/>
    <mergeCell ref="B335:D335"/>
    <mergeCell ref="E335:E336"/>
    <mergeCell ref="F335:F33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86DFDD-B52F-423B-AB41-E1B2DA621F7C}">
  <sheetPr>
    <tabColor theme="9" tint="0.79998168889431442"/>
  </sheetPr>
  <dimension ref="A1:S353"/>
  <sheetViews>
    <sheetView topLeftCell="A101" workbookViewId="0">
      <selection activeCell="T13" sqref="T13"/>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5703125" style="29" customWidth="1"/>
    <col min="8" max="8" width="10" style="29" customWidth="1"/>
    <col min="9" max="9" width="7.7109375" style="29" bestFit="1" customWidth="1"/>
    <col min="10" max="10" width="10.7109375" style="29" customWidth="1"/>
    <col min="11" max="11" width="8.85546875" style="29" bestFit="1" customWidth="1"/>
    <col min="12" max="15" width="8.7109375" style="29" customWidth="1"/>
    <col min="16" max="16384" width="9.140625" style="32"/>
  </cols>
  <sheetData>
    <row r="1" spans="1:17" ht="18.75" x14ac:dyDescent="0.3">
      <c r="A1" s="83" t="s">
        <v>112</v>
      </c>
      <c r="B1" s="83"/>
      <c r="C1" s="83"/>
      <c r="D1" s="83"/>
      <c r="E1" s="83"/>
      <c r="F1" s="83"/>
      <c r="G1" s="83"/>
      <c r="H1" s="83"/>
      <c r="I1" s="83"/>
      <c r="J1" s="83"/>
      <c r="K1" s="83"/>
      <c r="L1" s="83"/>
      <c r="M1" s="83"/>
      <c r="N1" s="83"/>
      <c r="O1" s="83"/>
    </row>
    <row r="2" spans="1:17" ht="15.75" x14ac:dyDescent="0.25">
      <c r="A2" s="72" t="s">
        <v>1</v>
      </c>
      <c r="B2" s="72"/>
      <c r="C2" s="72"/>
      <c r="D2" s="72"/>
      <c r="E2" s="72"/>
      <c r="F2" s="72"/>
      <c r="G2" s="72"/>
      <c r="H2" s="72"/>
      <c r="I2" s="72"/>
      <c r="J2" s="72"/>
      <c r="K2" s="72"/>
      <c r="L2" s="72"/>
      <c r="M2" s="72"/>
      <c r="N2" s="72"/>
      <c r="O2" s="72"/>
    </row>
    <row r="3" spans="1:17" x14ac:dyDescent="0.25">
      <c r="A3" s="66"/>
      <c r="B3" s="67" t="s">
        <v>2</v>
      </c>
      <c r="C3" s="67"/>
      <c r="D3" s="67"/>
      <c r="E3" s="68" t="s">
        <v>3</v>
      </c>
      <c r="F3" s="69" t="s">
        <v>4</v>
      </c>
      <c r="G3" s="64" t="s">
        <v>113</v>
      </c>
      <c r="H3" s="64" t="s">
        <v>114</v>
      </c>
      <c r="I3" s="64" t="s">
        <v>115</v>
      </c>
      <c r="J3" s="64" t="s">
        <v>117</v>
      </c>
      <c r="K3" s="64" t="s">
        <v>116</v>
      </c>
      <c r="L3" s="64" t="s">
        <v>118</v>
      </c>
      <c r="M3" s="64" t="s">
        <v>121</v>
      </c>
      <c r="N3" s="64" t="s">
        <v>119</v>
      </c>
      <c r="O3" s="64" t="s">
        <v>120</v>
      </c>
    </row>
    <row r="4" spans="1:17" x14ac:dyDescent="0.25">
      <c r="A4" s="66"/>
      <c r="B4" s="3" t="s">
        <v>11</v>
      </c>
      <c r="C4" s="3" t="s">
        <v>12</v>
      </c>
      <c r="D4" s="4"/>
      <c r="E4" s="68"/>
      <c r="F4" s="69"/>
      <c r="G4" s="64"/>
      <c r="H4" s="64"/>
      <c r="I4" s="64"/>
      <c r="J4" s="64"/>
      <c r="K4" s="64"/>
      <c r="L4" s="64"/>
      <c r="M4" s="64"/>
      <c r="N4" s="64"/>
      <c r="O4" s="64"/>
    </row>
    <row r="5" spans="1:17" x14ac:dyDescent="0.25">
      <c r="A5" s="5" t="s">
        <v>13</v>
      </c>
      <c r="B5" s="6">
        <v>30</v>
      </c>
      <c r="C5" s="6">
        <v>29</v>
      </c>
      <c r="D5" s="4"/>
      <c r="E5" s="97">
        <v>0</v>
      </c>
      <c r="F5" s="7">
        <f>SUM(B5:E5)</f>
        <v>59</v>
      </c>
      <c r="G5" s="98">
        <v>0</v>
      </c>
      <c r="H5" s="8">
        <v>50</v>
      </c>
      <c r="I5" s="8">
        <v>2</v>
      </c>
      <c r="J5" s="8">
        <v>2</v>
      </c>
      <c r="K5" s="98">
        <v>0</v>
      </c>
      <c r="L5" s="98">
        <v>0</v>
      </c>
      <c r="M5" s="8">
        <v>3</v>
      </c>
      <c r="N5" s="8">
        <v>1</v>
      </c>
      <c r="O5" s="8">
        <v>1</v>
      </c>
    </row>
    <row r="6" spans="1:17" x14ac:dyDescent="0.25">
      <c r="A6" s="9" t="s">
        <v>14</v>
      </c>
      <c r="B6" s="10">
        <f>SUM(B7:B14)</f>
        <v>86</v>
      </c>
      <c r="C6" s="10">
        <f>SUM(C7:C14)</f>
        <v>102</v>
      </c>
      <c r="D6" s="10">
        <f>SUM(D7:D13)</f>
        <v>0</v>
      </c>
      <c r="E6" s="10">
        <f>SUM(E7:E13)</f>
        <v>0</v>
      </c>
      <c r="F6" s="7">
        <f>SUM(B6:E6)</f>
        <v>188</v>
      </c>
      <c r="G6" s="10">
        <f t="shared" ref="G6:O6" si="0">SUM(G7:G14)</f>
        <v>0</v>
      </c>
      <c r="H6" s="10">
        <f t="shared" si="0"/>
        <v>155</v>
      </c>
      <c r="I6" s="10">
        <f t="shared" si="0"/>
        <v>12</v>
      </c>
      <c r="J6" s="10">
        <f t="shared" si="0"/>
        <v>5</v>
      </c>
      <c r="K6" s="10">
        <f t="shared" si="0"/>
        <v>0</v>
      </c>
      <c r="L6" s="10">
        <f t="shared" si="0"/>
        <v>0</v>
      </c>
      <c r="M6" s="10">
        <f t="shared" si="0"/>
        <v>7</v>
      </c>
      <c r="N6" s="10">
        <f t="shared" si="0"/>
        <v>3</v>
      </c>
      <c r="O6" s="10">
        <f t="shared" si="0"/>
        <v>6</v>
      </c>
    </row>
    <row r="7" spans="1:17" x14ac:dyDescent="0.25">
      <c r="A7" s="9" t="s">
        <v>15</v>
      </c>
      <c r="B7" s="6">
        <v>49</v>
      </c>
      <c r="C7" s="6">
        <v>66</v>
      </c>
      <c r="D7" s="4"/>
      <c r="E7" s="97">
        <v>0</v>
      </c>
      <c r="F7" s="7">
        <f t="shared" ref="F7:F13" si="1">SUM(B7:E7)</f>
        <v>115</v>
      </c>
      <c r="G7" s="98">
        <v>0</v>
      </c>
      <c r="H7" s="8">
        <v>94</v>
      </c>
      <c r="I7" s="8">
        <v>8</v>
      </c>
      <c r="J7" s="8">
        <v>3</v>
      </c>
      <c r="K7" s="98">
        <v>0</v>
      </c>
      <c r="L7" s="98">
        <v>0</v>
      </c>
      <c r="M7" s="8">
        <v>4</v>
      </c>
      <c r="N7" s="8">
        <v>1</v>
      </c>
      <c r="O7" s="8">
        <v>5</v>
      </c>
    </row>
    <row r="8" spans="1:17" x14ac:dyDescent="0.25">
      <c r="A8" s="9" t="s">
        <v>16</v>
      </c>
      <c r="B8" s="6">
        <v>3</v>
      </c>
      <c r="C8" s="6">
        <v>7</v>
      </c>
      <c r="D8" s="4"/>
      <c r="E8" s="97">
        <v>0</v>
      </c>
      <c r="F8" s="7">
        <f t="shared" si="1"/>
        <v>10</v>
      </c>
      <c r="G8" s="98">
        <v>0</v>
      </c>
      <c r="H8" s="8">
        <v>9</v>
      </c>
      <c r="I8" s="8">
        <v>0</v>
      </c>
      <c r="J8" s="8">
        <v>1</v>
      </c>
      <c r="K8" s="98">
        <v>0</v>
      </c>
      <c r="L8" s="98">
        <v>0</v>
      </c>
      <c r="M8" s="8">
        <v>0</v>
      </c>
      <c r="N8" s="8">
        <v>0</v>
      </c>
      <c r="O8" s="8">
        <v>0</v>
      </c>
      <c r="Q8" s="103"/>
    </row>
    <row r="9" spans="1:17" x14ac:dyDescent="0.25">
      <c r="A9" s="9" t="s">
        <v>17</v>
      </c>
      <c r="B9" s="6">
        <v>15</v>
      </c>
      <c r="C9" s="6">
        <v>13</v>
      </c>
      <c r="D9" s="4"/>
      <c r="E9" s="97">
        <v>0</v>
      </c>
      <c r="F9" s="7">
        <f t="shared" si="1"/>
        <v>28</v>
      </c>
      <c r="G9" s="98">
        <v>0</v>
      </c>
      <c r="H9" s="8">
        <v>24</v>
      </c>
      <c r="I9" s="8">
        <v>1</v>
      </c>
      <c r="J9" s="8">
        <v>0</v>
      </c>
      <c r="K9" s="98">
        <v>0</v>
      </c>
      <c r="L9" s="98">
        <v>0</v>
      </c>
      <c r="M9" s="8">
        <v>1</v>
      </c>
      <c r="N9" s="8">
        <v>2</v>
      </c>
      <c r="O9" s="8">
        <v>0</v>
      </c>
    </row>
    <row r="10" spans="1:17" x14ac:dyDescent="0.25">
      <c r="A10" s="9" t="s">
        <v>18</v>
      </c>
      <c r="B10" s="6">
        <v>13</v>
      </c>
      <c r="C10" s="6">
        <v>15</v>
      </c>
      <c r="D10" s="4"/>
      <c r="E10" s="97">
        <v>0</v>
      </c>
      <c r="F10" s="7">
        <f t="shared" si="1"/>
        <v>28</v>
      </c>
      <c r="G10" s="98">
        <v>0</v>
      </c>
      <c r="H10" s="8">
        <v>22</v>
      </c>
      <c r="I10" s="8">
        <v>3</v>
      </c>
      <c r="J10" s="8">
        <v>0</v>
      </c>
      <c r="K10" s="98">
        <v>0</v>
      </c>
      <c r="L10" s="98">
        <v>0</v>
      </c>
      <c r="M10" s="8">
        <v>2</v>
      </c>
      <c r="N10" s="8">
        <v>0</v>
      </c>
      <c r="O10" s="8">
        <v>1</v>
      </c>
    </row>
    <row r="11" spans="1:17" x14ac:dyDescent="0.25">
      <c r="A11" s="9" t="s">
        <v>19</v>
      </c>
      <c r="B11" s="6">
        <v>6</v>
      </c>
      <c r="C11" s="6">
        <v>1</v>
      </c>
      <c r="D11" s="4"/>
      <c r="E11" s="97">
        <v>0</v>
      </c>
      <c r="F11" s="7">
        <f t="shared" si="1"/>
        <v>7</v>
      </c>
      <c r="G11" s="98">
        <v>0</v>
      </c>
      <c r="H11" s="8">
        <v>6</v>
      </c>
      <c r="I11" s="8">
        <v>0</v>
      </c>
      <c r="J11" s="8">
        <v>1</v>
      </c>
      <c r="K11" s="98">
        <v>0</v>
      </c>
      <c r="L11" s="98">
        <v>0</v>
      </c>
      <c r="M11" s="8">
        <v>0</v>
      </c>
      <c r="N11" s="8">
        <v>0</v>
      </c>
      <c r="O11" s="8">
        <v>0</v>
      </c>
    </row>
    <row r="12" spans="1:17" x14ac:dyDescent="0.25">
      <c r="A12" s="9" t="s">
        <v>20</v>
      </c>
      <c r="B12" s="6">
        <v>0</v>
      </c>
      <c r="C12" s="6">
        <v>0</v>
      </c>
      <c r="D12" s="4"/>
      <c r="E12" s="97">
        <v>0</v>
      </c>
      <c r="F12" s="7">
        <f t="shared" si="1"/>
        <v>0</v>
      </c>
      <c r="G12" s="98">
        <v>0</v>
      </c>
      <c r="H12" s="8">
        <v>0</v>
      </c>
      <c r="I12" s="8">
        <v>0</v>
      </c>
      <c r="J12" s="8">
        <v>0</v>
      </c>
      <c r="K12" s="98">
        <v>0</v>
      </c>
      <c r="L12" s="98">
        <v>0</v>
      </c>
      <c r="M12" s="8">
        <v>0</v>
      </c>
      <c r="N12" s="8">
        <v>0</v>
      </c>
      <c r="O12" s="8">
        <v>0</v>
      </c>
    </row>
    <row r="13" spans="1:17" x14ac:dyDescent="0.25">
      <c r="A13" s="9" t="s">
        <v>21</v>
      </c>
      <c r="B13" s="6">
        <v>0</v>
      </c>
      <c r="C13" s="6">
        <v>0</v>
      </c>
      <c r="D13" s="4"/>
      <c r="E13" s="97">
        <v>0</v>
      </c>
      <c r="F13" s="7">
        <f t="shared" si="1"/>
        <v>0</v>
      </c>
      <c r="G13" s="98">
        <v>0</v>
      </c>
      <c r="H13" s="8">
        <v>0</v>
      </c>
      <c r="I13" s="8">
        <v>0</v>
      </c>
      <c r="J13" s="8">
        <v>0</v>
      </c>
      <c r="K13" s="98">
        <v>0</v>
      </c>
      <c r="L13" s="98">
        <v>0</v>
      </c>
      <c r="M13" s="8">
        <v>0</v>
      </c>
      <c r="N13" s="8">
        <v>0</v>
      </c>
      <c r="O13" s="8">
        <v>0</v>
      </c>
    </row>
    <row r="14" spans="1:17" x14ac:dyDescent="0.25">
      <c r="A14" s="9" t="s">
        <v>208</v>
      </c>
      <c r="B14" s="6">
        <v>0</v>
      </c>
      <c r="C14" s="6">
        <v>0</v>
      </c>
      <c r="D14" s="4"/>
      <c r="E14" s="97">
        <v>0</v>
      </c>
      <c r="F14" s="7">
        <f>SUM(B14:E14)</f>
        <v>0</v>
      </c>
      <c r="G14" s="98">
        <v>0</v>
      </c>
      <c r="H14" s="8">
        <v>0</v>
      </c>
      <c r="I14" s="8">
        <v>0</v>
      </c>
      <c r="J14" s="8">
        <v>0</v>
      </c>
      <c r="K14" s="98">
        <v>0</v>
      </c>
      <c r="L14" s="98">
        <v>0</v>
      </c>
      <c r="M14" s="8">
        <v>0</v>
      </c>
      <c r="N14" s="8">
        <v>0</v>
      </c>
      <c r="O14" s="8">
        <v>0</v>
      </c>
    </row>
    <row r="15" spans="1:17" x14ac:dyDescent="0.25">
      <c r="A15" s="9"/>
      <c r="B15" s="67" t="s">
        <v>2</v>
      </c>
      <c r="C15" s="67"/>
      <c r="D15" s="67"/>
      <c r="E15" s="82" t="s">
        <v>3</v>
      </c>
      <c r="F15" s="69" t="s">
        <v>4</v>
      </c>
      <c r="G15" s="64" t="s">
        <v>113</v>
      </c>
      <c r="H15" s="64" t="s">
        <v>114</v>
      </c>
      <c r="I15" s="64" t="s">
        <v>115</v>
      </c>
      <c r="J15" s="64" t="s">
        <v>117</v>
      </c>
      <c r="K15" s="64" t="s">
        <v>116</v>
      </c>
      <c r="L15" s="64" t="s">
        <v>118</v>
      </c>
      <c r="M15" s="64" t="s">
        <v>121</v>
      </c>
      <c r="N15" s="64" t="s">
        <v>119</v>
      </c>
      <c r="O15" s="64" t="s">
        <v>120</v>
      </c>
    </row>
    <row r="16" spans="1:17" x14ac:dyDescent="0.25">
      <c r="A16" s="12" t="s">
        <v>22</v>
      </c>
      <c r="B16" s="3" t="s">
        <v>11</v>
      </c>
      <c r="C16" s="3" t="s">
        <v>12</v>
      </c>
      <c r="D16" s="4"/>
      <c r="E16" s="82"/>
      <c r="F16" s="69"/>
      <c r="G16" s="64"/>
      <c r="H16" s="64"/>
      <c r="I16" s="64"/>
      <c r="J16" s="64"/>
      <c r="K16" s="64"/>
      <c r="L16" s="64"/>
      <c r="M16" s="64"/>
      <c r="N16" s="64"/>
      <c r="O16" s="64"/>
    </row>
    <row r="17" spans="1:15" x14ac:dyDescent="0.25">
      <c r="A17" s="9" t="s">
        <v>23</v>
      </c>
      <c r="B17" s="6">
        <v>54</v>
      </c>
      <c r="C17" s="6">
        <v>59</v>
      </c>
      <c r="D17" s="13"/>
      <c r="E17" s="97">
        <v>0</v>
      </c>
      <c r="F17" s="7">
        <f t="shared" ref="F17:F23" si="2">SUM(B17:E17)</f>
        <v>113</v>
      </c>
      <c r="G17" s="98">
        <v>0</v>
      </c>
      <c r="H17" s="8">
        <v>94</v>
      </c>
      <c r="I17" s="8">
        <v>6</v>
      </c>
      <c r="J17" s="8">
        <v>4</v>
      </c>
      <c r="K17" s="98">
        <v>0</v>
      </c>
      <c r="L17" s="98">
        <v>0</v>
      </c>
      <c r="M17" s="8">
        <v>6</v>
      </c>
      <c r="N17" s="8">
        <v>1</v>
      </c>
      <c r="O17" s="8">
        <v>2</v>
      </c>
    </row>
    <row r="18" spans="1:15" x14ac:dyDescent="0.25">
      <c r="A18" s="9" t="s">
        <v>24</v>
      </c>
      <c r="B18" s="6">
        <v>32</v>
      </c>
      <c r="C18" s="6">
        <v>42</v>
      </c>
      <c r="D18" s="13"/>
      <c r="E18" s="97">
        <v>0</v>
      </c>
      <c r="F18" s="7">
        <f t="shared" si="2"/>
        <v>74</v>
      </c>
      <c r="G18" s="98">
        <v>0</v>
      </c>
      <c r="H18" s="8">
        <v>60</v>
      </c>
      <c r="I18" s="8">
        <v>6</v>
      </c>
      <c r="J18" s="8">
        <v>1</v>
      </c>
      <c r="K18" s="98">
        <v>0</v>
      </c>
      <c r="L18" s="98">
        <v>0</v>
      </c>
      <c r="M18" s="8">
        <v>1</v>
      </c>
      <c r="N18" s="8">
        <v>2</v>
      </c>
      <c r="O18" s="8">
        <v>4</v>
      </c>
    </row>
    <row r="19" spans="1:15" x14ac:dyDescent="0.25">
      <c r="A19" s="9" t="s">
        <v>25</v>
      </c>
      <c r="B19" s="6">
        <v>0</v>
      </c>
      <c r="C19" s="6">
        <v>0</v>
      </c>
      <c r="D19" s="13"/>
      <c r="E19" s="97">
        <v>0</v>
      </c>
      <c r="F19" s="7">
        <f t="shared" si="2"/>
        <v>0</v>
      </c>
      <c r="G19" s="98">
        <v>0</v>
      </c>
      <c r="H19" s="8">
        <v>0</v>
      </c>
      <c r="I19" s="8">
        <v>0</v>
      </c>
      <c r="J19" s="8">
        <v>0</v>
      </c>
      <c r="K19" s="98">
        <v>0</v>
      </c>
      <c r="L19" s="98">
        <v>0</v>
      </c>
      <c r="M19" s="8">
        <v>0</v>
      </c>
      <c r="N19" s="8">
        <v>0</v>
      </c>
      <c r="O19" s="8">
        <v>0</v>
      </c>
    </row>
    <row r="20" spans="1:15" x14ac:dyDescent="0.25">
      <c r="A20" s="14" t="s">
        <v>26</v>
      </c>
      <c r="B20" s="6">
        <v>0</v>
      </c>
      <c r="C20" s="6">
        <v>0</v>
      </c>
      <c r="D20" s="15"/>
      <c r="E20" s="97">
        <v>0</v>
      </c>
      <c r="F20" s="7">
        <f t="shared" si="2"/>
        <v>0</v>
      </c>
      <c r="G20" s="99">
        <v>0</v>
      </c>
      <c r="H20" s="16">
        <v>0</v>
      </c>
      <c r="I20" s="16">
        <v>0</v>
      </c>
      <c r="J20" s="8">
        <v>0</v>
      </c>
      <c r="K20" s="98">
        <v>0</v>
      </c>
      <c r="L20" s="98">
        <v>0</v>
      </c>
      <c r="M20" s="8">
        <v>0</v>
      </c>
      <c r="N20" s="8">
        <v>0</v>
      </c>
      <c r="O20" s="8">
        <v>0</v>
      </c>
    </row>
    <row r="21" spans="1:15" x14ac:dyDescent="0.25">
      <c r="A21" s="14" t="s">
        <v>27</v>
      </c>
      <c r="B21" s="6">
        <v>0</v>
      </c>
      <c r="C21" s="6">
        <v>1</v>
      </c>
      <c r="D21" s="15"/>
      <c r="E21" s="97">
        <v>0</v>
      </c>
      <c r="F21" s="7">
        <f t="shared" si="2"/>
        <v>1</v>
      </c>
      <c r="G21" s="99">
        <v>0</v>
      </c>
      <c r="H21" s="16">
        <v>1</v>
      </c>
      <c r="I21" s="16">
        <v>0</v>
      </c>
      <c r="J21" s="8">
        <v>0</v>
      </c>
      <c r="K21" s="98">
        <v>0</v>
      </c>
      <c r="L21" s="98">
        <v>0</v>
      </c>
      <c r="M21" s="8">
        <v>0</v>
      </c>
      <c r="N21" s="8">
        <v>0</v>
      </c>
      <c r="O21" s="8">
        <v>0</v>
      </c>
    </row>
    <row r="22" spans="1:15" x14ac:dyDescent="0.25">
      <c r="A22" s="14" t="s">
        <v>28</v>
      </c>
      <c r="B22" s="6">
        <v>0</v>
      </c>
      <c r="C22" s="6">
        <v>0</v>
      </c>
      <c r="D22" s="15"/>
      <c r="E22" s="97">
        <v>0</v>
      </c>
      <c r="F22" s="7">
        <f t="shared" si="2"/>
        <v>0</v>
      </c>
      <c r="G22" s="99">
        <v>0</v>
      </c>
      <c r="H22" s="16">
        <v>0</v>
      </c>
      <c r="I22" s="16">
        <v>0</v>
      </c>
      <c r="J22" s="8">
        <v>0</v>
      </c>
      <c r="K22" s="98">
        <v>0</v>
      </c>
      <c r="L22" s="98">
        <v>0</v>
      </c>
      <c r="M22" s="8">
        <v>0</v>
      </c>
      <c r="N22" s="8">
        <v>0</v>
      </c>
      <c r="O22" s="8">
        <v>0</v>
      </c>
    </row>
    <row r="23" spans="1:15" x14ac:dyDescent="0.25">
      <c r="A23" s="14" t="s">
        <v>29</v>
      </c>
      <c r="B23" s="6">
        <v>0</v>
      </c>
      <c r="C23" s="6">
        <v>0</v>
      </c>
      <c r="D23" s="15"/>
      <c r="E23" s="97">
        <v>0</v>
      </c>
      <c r="F23" s="7">
        <f t="shared" si="2"/>
        <v>0</v>
      </c>
      <c r="G23" s="99">
        <v>0</v>
      </c>
      <c r="H23" s="16">
        <v>0</v>
      </c>
      <c r="I23" s="16">
        <v>0</v>
      </c>
      <c r="J23" s="8">
        <v>0</v>
      </c>
      <c r="K23" s="98">
        <v>0</v>
      </c>
      <c r="L23" s="98">
        <v>0</v>
      </c>
      <c r="M23" s="8">
        <v>0</v>
      </c>
      <c r="N23" s="8">
        <v>0</v>
      </c>
      <c r="O23" s="8">
        <v>0</v>
      </c>
    </row>
    <row r="24" spans="1:15" x14ac:dyDescent="0.25">
      <c r="A24" s="14" t="s">
        <v>30</v>
      </c>
      <c r="B24" s="6">
        <v>0</v>
      </c>
      <c r="C24" s="6">
        <v>0</v>
      </c>
      <c r="D24" s="15"/>
      <c r="E24" s="97">
        <v>0</v>
      </c>
      <c r="F24" s="7">
        <f>SUM(B24:E24)</f>
        <v>0</v>
      </c>
      <c r="G24" s="99">
        <v>0</v>
      </c>
      <c r="H24" s="16">
        <v>0</v>
      </c>
      <c r="I24" s="16">
        <v>0</v>
      </c>
      <c r="J24" s="8">
        <v>0</v>
      </c>
      <c r="K24" s="98">
        <v>0</v>
      </c>
      <c r="L24" s="98">
        <v>0</v>
      </c>
      <c r="M24" s="8">
        <v>0</v>
      </c>
      <c r="N24" s="8">
        <v>0</v>
      </c>
      <c r="O24" s="8">
        <v>0</v>
      </c>
    </row>
    <row r="25" spans="1:15" ht="15" customHeight="1" x14ac:dyDescent="0.25">
      <c r="A25" s="62" t="s">
        <v>31</v>
      </c>
      <c r="B25" s="62"/>
      <c r="C25" s="62"/>
      <c r="D25" s="62"/>
      <c r="E25" s="62"/>
      <c r="F25" s="62"/>
      <c r="G25" s="62"/>
      <c r="H25" s="62"/>
      <c r="I25" s="62"/>
      <c r="J25" s="62"/>
      <c r="K25" s="62"/>
      <c r="L25" s="62"/>
      <c r="M25" s="62"/>
      <c r="N25" s="62"/>
      <c r="O25" s="62"/>
    </row>
    <row r="26" spans="1:15" x14ac:dyDescent="0.25">
      <c r="A26" s="14" t="s">
        <v>32</v>
      </c>
      <c r="B26" s="6">
        <v>0</v>
      </c>
      <c r="C26" s="6">
        <v>0</v>
      </c>
      <c r="D26" s="15"/>
      <c r="E26" s="97">
        <v>0</v>
      </c>
      <c r="F26" s="7">
        <f>SUM(B26:E26)</f>
        <v>0</v>
      </c>
      <c r="G26" s="99">
        <v>0</v>
      </c>
      <c r="H26" s="16">
        <v>0</v>
      </c>
      <c r="I26" s="16">
        <v>0</v>
      </c>
      <c r="J26" s="8">
        <v>0</v>
      </c>
      <c r="K26" s="98">
        <v>0</v>
      </c>
      <c r="L26" s="98">
        <v>0</v>
      </c>
      <c r="M26" s="8">
        <v>0</v>
      </c>
      <c r="N26" s="8">
        <v>0</v>
      </c>
      <c r="O26" s="8">
        <v>0</v>
      </c>
    </row>
    <row r="27" spans="1:15" x14ac:dyDescent="0.25">
      <c r="A27" s="14" t="s">
        <v>33</v>
      </c>
      <c r="B27" s="6">
        <v>0</v>
      </c>
      <c r="C27" s="6">
        <v>0</v>
      </c>
      <c r="D27" s="15"/>
      <c r="E27" s="97">
        <v>0</v>
      </c>
      <c r="F27" s="7">
        <f t="shared" ref="F27:F32" si="3">SUM(B27:E27)</f>
        <v>0</v>
      </c>
      <c r="G27" s="99">
        <v>0</v>
      </c>
      <c r="H27" s="16">
        <v>0</v>
      </c>
      <c r="I27" s="16">
        <v>0</v>
      </c>
      <c r="J27" s="8">
        <v>0</v>
      </c>
      <c r="K27" s="98">
        <v>0</v>
      </c>
      <c r="L27" s="98">
        <v>0</v>
      </c>
      <c r="M27" s="8">
        <v>0</v>
      </c>
      <c r="N27" s="8">
        <v>0</v>
      </c>
      <c r="O27" s="8">
        <v>0</v>
      </c>
    </row>
    <row r="28" spans="1:15" x14ac:dyDescent="0.25">
      <c r="A28" s="14" t="s">
        <v>34</v>
      </c>
      <c r="B28" s="6">
        <v>0</v>
      </c>
      <c r="C28" s="6">
        <v>0</v>
      </c>
      <c r="D28" s="15"/>
      <c r="E28" s="97">
        <v>0</v>
      </c>
      <c r="F28" s="7">
        <f t="shared" si="3"/>
        <v>0</v>
      </c>
      <c r="G28" s="99">
        <v>0</v>
      </c>
      <c r="H28" s="16">
        <v>0</v>
      </c>
      <c r="I28" s="16">
        <v>0</v>
      </c>
      <c r="J28" s="8">
        <v>0</v>
      </c>
      <c r="K28" s="98">
        <v>0</v>
      </c>
      <c r="L28" s="98">
        <v>0</v>
      </c>
      <c r="M28" s="8">
        <v>0</v>
      </c>
      <c r="N28" s="8">
        <v>0</v>
      </c>
      <c r="O28" s="8">
        <v>0</v>
      </c>
    </row>
    <row r="29" spans="1:15" x14ac:dyDescent="0.25">
      <c r="A29" s="14" t="s">
        <v>35</v>
      </c>
      <c r="B29" s="6">
        <v>0</v>
      </c>
      <c r="C29" s="6">
        <v>0</v>
      </c>
      <c r="D29" s="15"/>
      <c r="E29" s="97">
        <v>0</v>
      </c>
      <c r="F29" s="7">
        <f t="shared" si="3"/>
        <v>0</v>
      </c>
      <c r="G29" s="99">
        <v>0</v>
      </c>
      <c r="H29" s="16">
        <v>0</v>
      </c>
      <c r="I29" s="16">
        <v>0</v>
      </c>
      <c r="J29" s="8">
        <v>0</v>
      </c>
      <c r="K29" s="98">
        <v>0</v>
      </c>
      <c r="L29" s="98">
        <v>0</v>
      </c>
      <c r="M29" s="8">
        <v>0</v>
      </c>
      <c r="N29" s="8">
        <v>0</v>
      </c>
      <c r="O29" s="8">
        <v>0</v>
      </c>
    </row>
    <row r="30" spans="1:15" x14ac:dyDescent="0.25">
      <c r="A30" s="14" t="s">
        <v>36</v>
      </c>
      <c r="B30" s="6">
        <v>0</v>
      </c>
      <c r="C30" s="6">
        <v>0</v>
      </c>
      <c r="D30" s="15"/>
      <c r="E30" s="97">
        <v>0</v>
      </c>
      <c r="F30" s="7">
        <f t="shared" si="3"/>
        <v>0</v>
      </c>
      <c r="G30" s="99">
        <v>0</v>
      </c>
      <c r="H30" s="16">
        <v>0</v>
      </c>
      <c r="I30" s="16">
        <v>0</v>
      </c>
      <c r="J30" s="8">
        <v>0</v>
      </c>
      <c r="K30" s="98">
        <v>0</v>
      </c>
      <c r="L30" s="98">
        <v>0</v>
      </c>
      <c r="M30" s="8">
        <v>0</v>
      </c>
      <c r="N30" s="8">
        <v>0</v>
      </c>
      <c r="O30" s="8">
        <v>0</v>
      </c>
    </row>
    <row r="31" spans="1:15" x14ac:dyDescent="0.25">
      <c r="A31" s="14" t="s">
        <v>37</v>
      </c>
      <c r="B31" s="6">
        <v>0</v>
      </c>
      <c r="C31" s="6">
        <v>0</v>
      </c>
      <c r="D31" s="15"/>
      <c r="E31" s="97">
        <v>0</v>
      </c>
      <c r="F31" s="7">
        <f t="shared" si="3"/>
        <v>0</v>
      </c>
      <c r="G31" s="99">
        <v>0</v>
      </c>
      <c r="H31" s="16">
        <v>0</v>
      </c>
      <c r="I31" s="16">
        <v>0</v>
      </c>
      <c r="J31" s="8">
        <v>0</v>
      </c>
      <c r="K31" s="98">
        <v>0</v>
      </c>
      <c r="L31" s="98">
        <v>0</v>
      </c>
      <c r="M31" s="8">
        <v>0</v>
      </c>
      <c r="N31" s="8">
        <v>0</v>
      </c>
      <c r="O31" s="8">
        <v>0</v>
      </c>
    </row>
    <row r="32" spans="1:15" x14ac:dyDescent="0.25">
      <c r="A32" s="14" t="s">
        <v>38</v>
      </c>
      <c r="B32" s="6">
        <v>0</v>
      </c>
      <c r="C32" s="6">
        <v>0</v>
      </c>
      <c r="D32" s="15"/>
      <c r="E32" s="97">
        <v>0</v>
      </c>
      <c r="F32" s="7">
        <f t="shared" si="3"/>
        <v>0</v>
      </c>
      <c r="G32" s="99">
        <v>0</v>
      </c>
      <c r="H32" s="16">
        <v>0</v>
      </c>
      <c r="I32" s="16">
        <v>0</v>
      </c>
      <c r="J32" s="8">
        <v>0</v>
      </c>
      <c r="K32" s="98">
        <v>0</v>
      </c>
      <c r="L32" s="98">
        <v>0</v>
      </c>
      <c r="M32" s="8">
        <v>0</v>
      </c>
      <c r="N32" s="8">
        <v>0</v>
      </c>
      <c r="O32" s="8">
        <v>0</v>
      </c>
    </row>
    <row r="33" spans="1:15" x14ac:dyDescent="0.25">
      <c r="A33" s="9"/>
      <c r="B33" s="67" t="s">
        <v>2</v>
      </c>
      <c r="C33" s="67"/>
      <c r="D33" s="67"/>
      <c r="E33" s="68" t="s">
        <v>3</v>
      </c>
      <c r="F33" s="69" t="s">
        <v>4</v>
      </c>
      <c r="G33" s="64" t="s">
        <v>113</v>
      </c>
      <c r="H33" s="64" t="s">
        <v>114</v>
      </c>
      <c r="I33" s="64" t="s">
        <v>115</v>
      </c>
      <c r="J33" s="64" t="s">
        <v>117</v>
      </c>
      <c r="K33" s="64" t="s">
        <v>116</v>
      </c>
      <c r="L33" s="64" t="s">
        <v>118</v>
      </c>
      <c r="M33" s="64" t="s">
        <v>121</v>
      </c>
      <c r="N33" s="64" t="s">
        <v>119</v>
      </c>
      <c r="O33" s="64" t="s">
        <v>120</v>
      </c>
    </row>
    <row r="34" spans="1:15" x14ac:dyDescent="0.25">
      <c r="A34" s="12" t="s">
        <v>39</v>
      </c>
      <c r="B34" s="3" t="s">
        <v>11</v>
      </c>
      <c r="C34" s="3" t="s">
        <v>12</v>
      </c>
      <c r="D34" s="4"/>
      <c r="E34" s="68"/>
      <c r="F34" s="69"/>
      <c r="G34" s="64"/>
      <c r="H34" s="64"/>
      <c r="I34" s="64"/>
      <c r="J34" s="64"/>
      <c r="K34" s="64"/>
      <c r="L34" s="64"/>
      <c r="M34" s="64"/>
      <c r="N34" s="64"/>
      <c r="O34" s="64"/>
    </row>
    <row r="35" spans="1:15" x14ac:dyDescent="0.25">
      <c r="A35" s="9" t="s">
        <v>40</v>
      </c>
      <c r="B35" s="6">
        <v>0</v>
      </c>
      <c r="C35" s="6">
        <v>0</v>
      </c>
      <c r="D35" s="13"/>
      <c r="E35" s="97">
        <v>0</v>
      </c>
      <c r="F35" s="7">
        <f>SUM(B35:E35)</f>
        <v>0</v>
      </c>
      <c r="G35" s="295">
        <v>0</v>
      </c>
      <c r="H35" s="8">
        <v>0</v>
      </c>
      <c r="I35" s="8">
        <v>0</v>
      </c>
      <c r="J35" s="8">
        <v>0</v>
      </c>
      <c r="K35" s="98">
        <v>0</v>
      </c>
      <c r="L35" s="98">
        <v>0</v>
      </c>
      <c r="M35" s="8">
        <v>0</v>
      </c>
      <c r="N35" s="8">
        <v>0</v>
      </c>
      <c r="O35" s="8">
        <v>0</v>
      </c>
    </row>
    <row r="36" spans="1:15" ht="30" x14ac:dyDescent="0.25">
      <c r="A36" s="9" t="s">
        <v>41</v>
      </c>
      <c r="B36" s="6">
        <v>0</v>
      </c>
      <c r="C36" s="6">
        <v>0</v>
      </c>
      <c r="D36" s="13"/>
      <c r="E36" s="97">
        <v>0</v>
      </c>
      <c r="F36" s="7">
        <f t="shared" ref="F36:F49" si="4">SUM(B36:E36)</f>
        <v>0</v>
      </c>
      <c r="G36" s="295">
        <v>0</v>
      </c>
      <c r="H36" s="8">
        <v>0</v>
      </c>
      <c r="I36" s="8">
        <v>0</v>
      </c>
      <c r="J36" s="8">
        <v>0</v>
      </c>
      <c r="K36" s="98">
        <v>0</v>
      </c>
      <c r="L36" s="98">
        <v>0</v>
      </c>
      <c r="M36" s="8">
        <v>0</v>
      </c>
      <c r="N36" s="8">
        <v>0</v>
      </c>
      <c r="O36" s="8">
        <v>0</v>
      </c>
    </row>
    <row r="37" spans="1:15" x14ac:dyDescent="0.25">
      <c r="A37" s="9" t="s">
        <v>42</v>
      </c>
      <c r="B37" s="6">
        <v>2</v>
      </c>
      <c r="C37" s="6">
        <v>0</v>
      </c>
      <c r="D37" s="13"/>
      <c r="E37" s="97">
        <v>0</v>
      </c>
      <c r="F37" s="7">
        <f t="shared" si="4"/>
        <v>2</v>
      </c>
      <c r="G37" s="295">
        <v>0</v>
      </c>
      <c r="H37" s="8">
        <v>2</v>
      </c>
      <c r="I37" s="8">
        <v>0</v>
      </c>
      <c r="J37" s="8">
        <v>0</v>
      </c>
      <c r="K37" s="98">
        <v>0</v>
      </c>
      <c r="L37" s="98">
        <v>0</v>
      </c>
      <c r="M37" s="8">
        <v>0</v>
      </c>
      <c r="N37" s="8">
        <v>0</v>
      </c>
      <c r="O37" s="8">
        <v>0</v>
      </c>
    </row>
    <row r="38" spans="1:15" x14ac:dyDescent="0.25">
      <c r="A38" s="9" t="s">
        <v>43</v>
      </c>
      <c r="B38" s="6">
        <v>0</v>
      </c>
      <c r="C38" s="6">
        <v>0</v>
      </c>
      <c r="D38" s="13"/>
      <c r="E38" s="97">
        <v>0</v>
      </c>
      <c r="F38" s="7">
        <f t="shared" si="4"/>
        <v>0</v>
      </c>
      <c r="G38" s="295">
        <v>0</v>
      </c>
      <c r="H38" s="8">
        <v>0</v>
      </c>
      <c r="I38" s="8">
        <v>0</v>
      </c>
      <c r="J38" s="8">
        <v>0</v>
      </c>
      <c r="K38" s="98">
        <v>0</v>
      </c>
      <c r="L38" s="98">
        <v>0</v>
      </c>
      <c r="M38" s="8">
        <v>0</v>
      </c>
      <c r="N38" s="8">
        <v>0</v>
      </c>
      <c r="O38" s="8">
        <v>0</v>
      </c>
    </row>
    <row r="39" spans="1:15" x14ac:dyDescent="0.25">
      <c r="A39" s="9" t="s">
        <v>44</v>
      </c>
      <c r="B39" s="6">
        <v>25</v>
      </c>
      <c r="C39" s="6">
        <v>46</v>
      </c>
      <c r="D39" s="13"/>
      <c r="E39" s="97">
        <v>0</v>
      </c>
      <c r="F39" s="7">
        <f t="shared" si="4"/>
        <v>71</v>
      </c>
      <c r="G39" s="295">
        <v>0</v>
      </c>
      <c r="H39" s="8">
        <v>67</v>
      </c>
      <c r="I39" s="8">
        <v>2</v>
      </c>
      <c r="J39" s="8">
        <v>0</v>
      </c>
      <c r="K39" s="98">
        <v>0</v>
      </c>
      <c r="L39" s="98">
        <v>2</v>
      </c>
      <c r="M39" s="8">
        <v>0</v>
      </c>
      <c r="N39" s="8">
        <v>0</v>
      </c>
      <c r="O39" s="8">
        <v>0</v>
      </c>
    </row>
    <row r="40" spans="1:15" ht="30" x14ac:dyDescent="0.25">
      <c r="A40" s="9" t="s">
        <v>45</v>
      </c>
      <c r="B40" s="6">
        <v>1</v>
      </c>
      <c r="C40" s="6">
        <v>4</v>
      </c>
      <c r="D40" s="13"/>
      <c r="E40" s="97">
        <v>0</v>
      </c>
      <c r="F40" s="7">
        <f t="shared" si="4"/>
        <v>5</v>
      </c>
      <c r="G40" s="295">
        <v>0</v>
      </c>
      <c r="H40" s="8">
        <v>5</v>
      </c>
      <c r="I40" s="8">
        <v>0</v>
      </c>
      <c r="J40" s="8">
        <v>0</v>
      </c>
      <c r="K40" s="98">
        <v>0</v>
      </c>
      <c r="L40" s="98">
        <v>0</v>
      </c>
      <c r="M40" s="8">
        <v>0</v>
      </c>
      <c r="N40" s="8">
        <v>0</v>
      </c>
      <c r="O40" s="8">
        <v>0</v>
      </c>
    </row>
    <row r="41" spans="1:15" x14ac:dyDescent="0.25">
      <c r="A41" s="9" t="s">
        <v>46</v>
      </c>
      <c r="B41" s="6">
        <v>2</v>
      </c>
      <c r="C41" s="6">
        <v>0</v>
      </c>
      <c r="D41" s="13"/>
      <c r="E41" s="97">
        <v>0</v>
      </c>
      <c r="F41" s="7">
        <f t="shared" si="4"/>
        <v>2</v>
      </c>
      <c r="G41" s="295">
        <v>0</v>
      </c>
      <c r="H41" s="8">
        <v>2</v>
      </c>
      <c r="I41" s="8">
        <v>0</v>
      </c>
      <c r="J41" s="8">
        <v>0</v>
      </c>
      <c r="K41" s="98">
        <v>0</v>
      </c>
      <c r="L41" s="98">
        <v>0</v>
      </c>
      <c r="M41" s="8">
        <v>0</v>
      </c>
      <c r="N41" s="8">
        <v>0</v>
      </c>
      <c r="O41" s="8">
        <v>0</v>
      </c>
    </row>
    <row r="42" spans="1:15" x14ac:dyDescent="0.25">
      <c r="A42" s="9" t="s">
        <v>47</v>
      </c>
      <c r="B42" s="6">
        <v>0</v>
      </c>
      <c r="C42" s="6">
        <v>0</v>
      </c>
      <c r="D42" s="13"/>
      <c r="E42" s="97">
        <v>0</v>
      </c>
      <c r="F42" s="7">
        <f t="shared" si="4"/>
        <v>0</v>
      </c>
      <c r="G42" s="295">
        <v>0</v>
      </c>
      <c r="H42" s="8">
        <v>0</v>
      </c>
      <c r="I42" s="8">
        <v>0</v>
      </c>
      <c r="J42" s="8">
        <v>0</v>
      </c>
      <c r="K42" s="98">
        <v>0</v>
      </c>
      <c r="L42" s="98">
        <v>0</v>
      </c>
      <c r="M42" s="8">
        <v>0</v>
      </c>
      <c r="N42" s="8">
        <v>0</v>
      </c>
      <c r="O42" s="8">
        <v>0</v>
      </c>
    </row>
    <row r="43" spans="1:15" ht="30" x14ac:dyDescent="0.25">
      <c r="A43" s="9" t="s">
        <v>48</v>
      </c>
      <c r="B43" s="6">
        <v>0</v>
      </c>
      <c r="C43" s="6">
        <v>0</v>
      </c>
      <c r="D43" s="13"/>
      <c r="E43" s="97">
        <v>0</v>
      </c>
      <c r="F43" s="7">
        <f t="shared" si="4"/>
        <v>0</v>
      </c>
      <c r="G43" s="295">
        <v>0</v>
      </c>
      <c r="H43" s="8">
        <v>0</v>
      </c>
      <c r="I43" s="8">
        <v>0</v>
      </c>
      <c r="J43" s="8">
        <v>0</v>
      </c>
      <c r="K43" s="98">
        <v>0</v>
      </c>
      <c r="L43" s="98">
        <v>0</v>
      </c>
      <c r="M43" s="8">
        <v>0</v>
      </c>
      <c r="N43" s="8">
        <v>0</v>
      </c>
      <c r="O43" s="8">
        <v>0</v>
      </c>
    </row>
    <row r="44" spans="1:15" x14ac:dyDescent="0.25">
      <c r="A44" s="9" t="s">
        <v>49</v>
      </c>
      <c r="B44" s="6">
        <v>0</v>
      </c>
      <c r="C44" s="6">
        <v>0</v>
      </c>
      <c r="D44" s="17"/>
      <c r="E44" s="97">
        <v>0</v>
      </c>
      <c r="F44" s="7">
        <f t="shared" si="4"/>
        <v>0</v>
      </c>
      <c r="G44" s="295">
        <v>0</v>
      </c>
      <c r="H44" s="8">
        <v>0</v>
      </c>
      <c r="I44" s="8">
        <v>0</v>
      </c>
      <c r="J44" s="8">
        <v>0</v>
      </c>
      <c r="K44" s="98">
        <v>0</v>
      </c>
      <c r="L44" s="98">
        <v>0</v>
      </c>
      <c r="M44" s="8">
        <v>0</v>
      </c>
      <c r="N44" s="8">
        <v>0</v>
      </c>
      <c r="O44" s="8">
        <v>0</v>
      </c>
    </row>
    <row r="45" spans="1:15" ht="30" x14ac:dyDescent="0.25">
      <c r="A45" s="9" t="s">
        <v>50</v>
      </c>
      <c r="B45" s="6">
        <v>0</v>
      </c>
      <c r="C45" s="6">
        <v>0</v>
      </c>
      <c r="D45" s="17"/>
      <c r="E45" s="97">
        <v>0</v>
      </c>
      <c r="F45" s="7">
        <f t="shared" si="4"/>
        <v>0</v>
      </c>
      <c r="G45" s="295">
        <v>0</v>
      </c>
      <c r="H45" s="8">
        <v>0</v>
      </c>
      <c r="I45" s="8">
        <v>0</v>
      </c>
      <c r="J45" s="8">
        <v>0</v>
      </c>
      <c r="K45" s="98">
        <v>0</v>
      </c>
      <c r="L45" s="98">
        <v>0</v>
      </c>
      <c r="M45" s="8">
        <v>0</v>
      </c>
      <c r="N45" s="8">
        <v>0</v>
      </c>
      <c r="O45" s="8">
        <v>0</v>
      </c>
    </row>
    <row r="46" spans="1:15" x14ac:dyDescent="0.25">
      <c r="A46" s="9" t="s">
        <v>51</v>
      </c>
      <c r="B46" s="6">
        <v>46</v>
      </c>
      <c r="C46" s="6">
        <v>42</v>
      </c>
      <c r="D46" s="13"/>
      <c r="E46" s="97">
        <v>0</v>
      </c>
      <c r="F46" s="7">
        <f t="shared" si="4"/>
        <v>88</v>
      </c>
      <c r="G46" s="295">
        <v>0</v>
      </c>
      <c r="H46" s="8">
        <v>58</v>
      </c>
      <c r="I46" s="8">
        <v>10</v>
      </c>
      <c r="J46" s="8">
        <v>5</v>
      </c>
      <c r="K46" s="98">
        <v>0</v>
      </c>
      <c r="L46" s="98">
        <v>6</v>
      </c>
      <c r="M46" s="8">
        <v>0</v>
      </c>
      <c r="N46" s="8">
        <v>3</v>
      </c>
      <c r="O46" s="8">
        <v>6</v>
      </c>
    </row>
    <row r="47" spans="1:15" x14ac:dyDescent="0.25">
      <c r="A47" s="9" t="s">
        <v>52</v>
      </c>
      <c r="B47" s="33">
        <v>2</v>
      </c>
      <c r="C47" s="6">
        <v>4</v>
      </c>
      <c r="D47" s="13"/>
      <c r="E47" s="97">
        <v>0</v>
      </c>
      <c r="F47" s="7">
        <f t="shared" si="4"/>
        <v>6</v>
      </c>
      <c r="G47" s="295">
        <v>0</v>
      </c>
      <c r="H47" s="8">
        <v>6</v>
      </c>
      <c r="I47" s="8">
        <v>0</v>
      </c>
      <c r="J47" s="8">
        <v>0</v>
      </c>
      <c r="K47" s="98">
        <v>0</v>
      </c>
      <c r="L47" s="98">
        <v>0</v>
      </c>
      <c r="M47" s="8">
        <v>0</v>
      </c>
      <c r="N47" s="8">
        <v>0</v>
      </c>
      <c r="O47" s="8">
        <v>0</v>
      </c>
    </row>
    <row r="48" spans="1:15" x14ac:dyDescent="0.25">
      <c r="A48" s="9" t="s">
        <v>53</v>
      </c>
      <c r="B48" s="6">
        <v>1</v>
      </c>
      <c r="C48" s="6">
        <v>1</v>
      </c>
      <c r="D48" s="13"/>
      <c r="E48" s="97">
        <v>0</v>
      </c>
      <c r="F48" s="7">
        <f t="shared" si="4"/>
        <v>2</v>
      </c>
      <c r="G48" s="295">
        <v>0</v>
      </c>
      <c r="H48" s="8">
        <v>2</v>
      </c>
      <c r="I48" s="8">
        <v>0</v>
      </c>
      <c r="J48" s="8">
        <v>0</v>
      </c>
      <c r="K48" s="98">
        <v>0</v>
      </c>
      <c r="L48" s="98">
        <v>0</v>
      </c>
      <c r="M48" s="8">
        <v>0</v>
      </c>
      <c r="N48" s="8">
        <v>0</v>
      </c>
      <c r="O48" s="8">
        <v>0</v>
      </c>
    </row>
    <row r="49" spans="1:15" x14ac:dyDescent="0.25">
      <c r="A49" s="9" t="s">
        <v>54</v>
      </c>
      <c r="B49" s="6">
        <v>7</v>
      </c>
      <c r="C49" s="6">
        <v>5</v>
      </c>
      <c r="D49" s="13"/>
      <c r="E49" s="97">
        <v>0</v>
      </c>
      <c r="F49" s="7">
        <f t="shared" si="4"/>
        <v>12</v>
      </c>
      <c r="G49" s="295">
        <v>0</v>
      </c>
      <c r="H49" s="8">
        <v>12</v>
      </c>
      <c r="I49" s="8">
        <v>0</v>
      </c>
      <c r="J49" s="8">
        <v>0</v>
      </c>
      <c r="K49" s="98">
        <v>0</v>
      </c>
      <c r="L49" s="98">
        <v>0</v>
      </c>
      <c r="M49" s="8">
        <v>0</v>
      </c>
      <c r="N49" s="8">
        <v>0</v>
      </c>
      <c r="O49" s="8">
        <v>0</v>
      </c>
    </row>
    <row r="50" spans="1:15" x14ac:dyDescent="0.25">
      <c r="A50" s="9"/>
      <c r="B50" s="67" t="s">
        <v>2</v>
      </c>
      <c r="C50" s="67"/>
      <c r="D50" s="67"/>
      <c r="E50" s="71" t="s">
        <v>3</v>
      </c>
      <c r="F50" s="69" t="s">
        <v>4</v>
      </c>
      <c r="G50" s="64" t="s">
        <v>113</v>
      </c>
      <c r="H50" s="64" t="s">
        <v>114</v>
      </c>
      <c r="I50" s="64" t="s">
        <v>115</v>
      </c>
      <c r="J50" s="64" t="s">
        <v>117</v>
      </c>
      <c r="K50" s="64" t="s">
        <v>116</v>
      </c>
      <c r="L50" s="64" t="s">
        <v>118</v>
      </c>
      <c r="M50" s="64" t="s">
        <v>121</v>
      </c>
      <c r="N50" s="64" t="s">
        <v>119</v>
      </c>
      <c r="O50" s="64" t="s">
        <v>120</v>
      </c>
    </row>
    <row r="51" spans="1:15" x14ac:dyDescent="0.25">
      <c r="A51" s="12" t="s">
        <v>55</v>
      </c>
      <c r="B51" s="3" t="s">
        <v>11</v>
      </c>
      <c r="C51" s="3" t="s">
        <v>12</v>
      </c>
      <c r="D51" s="4"/>
      <c r="E51" s="71"/>
      <c r="F51" s="69"/>
      <c r="G51" s="64"/>
      <c r="H51" s="64"/>
      <c r="I51" s="64"/>
      <c r="J51" s="64"/>
      <c r="K51" s="64"/>
      <c r="L51" s="64"/>
      <c r="M51" s="64"/>
      <c r="N51" s="64"/>
      <c r="O51" s="64"/>
    </row>
    <row r="52" spans="1:15" x14ac:dyDescent="0.25">
      <c r="A52" s="9" t="s">
        <v>56</v>
      </c>
      <c r="B52" s="6">
        <v>0</v>
      </c>
      <c r="C52" s="6" t="s">
        <v>57</v>
      </c>
      <c r="D52" s="13"/>
      <c r="E52" s="97">
        <v>0</v>
      </c>
      <c r="F52" s="7">
        <f t="shared" ref="F52:F53" si="5">SUM(B52:E52)</f>
        <v>0</v>
      </c>
      <c r="G52" s="98">
        <v>0</v>
      </c>
      <c r="H52" s="8">
        <v>0</v>
      </c>
      <c r="I52" s="8">
        <v>0</v>
      </c>
      <c r="J52" s="8">
        <v>0</v>
      </c>
      <c r="K52" s="98">
        <v>0</v>
      </c>
      <c r="L52" s="98">
        <v>0</v>
      </c>
      <c r="M52" s="8">
        <v>0</v>
      </c>
      <c r="N52" s="8">
        <v>0</v>
      </c>
      <c r="O52" s="8">
        <v>0</v>
      </c>
    </row>
    <row r="53" spans="1:15" x14ac:dyDescent="0.25">
      <c r="A53" s="9" t="s">
        <v>58</v>
      </c>
      <c r="B53" s="6">
        <v>0</v>
      </c>
      <c r="C53" s="6" t="s">
        <v>57</v>
      </c>
      <c r="D53" s="13"/>
      <c r="E53" s="97">
        <v>0</v>
      </c>
      <c r="F53" s="7">
        <f t="shared" si="5"/>
        <v>0</v>
      </c>
      <c r="G53" s="98">
        <v>0</v>
      </c>
      <c r="H53" s="8">
        <v>0</v>
      </c>
      <c r="I53" s="8">
        <v>0</v>
      </c>
      <c r="J53" s="8">
        <v>0</v>
      </c>
      <c r="K53" s="98">
        <v>0</v>
      </c>
      <c r="L53" s="98">
        <v>0</v>
      </c>
      <c r="M53" s="8">
        <v>0</v>
      </c>
      <c r="N53" s="8">
        <v>0</v>
      </c>
      <c r="O53" s="8">
        <v>0</v>
      </c>
    </row>
    <row r="54" spans="1:15" ht="15.75" x14ac:dyDescent="0.25">
      <c r="A54" s="72" t="s">
        <v>59</v>
      </c>
      <c r="B54" s="72"/>
      <c r="C54" s="72"/>
      <c r="D54" s="72"/>
      <c r="E54" s="72"/>
      <c r="F54" s="72"/>
      <c r="G54" s="72"/>
      <c r="H54" s="72"/>
      <c r="I54" s="72"/>
      <c r="J54" s="72"/>
      <c r="K54" s="72"/>
      <c r="L54" s="72"/>
      <c r="M54" s="72"/>
      <c r="N54" s="72"/>
      <c r="O54" s="72"/>
    </row>
    <row r="55" spans="1:15" x14ac:dyDescent="0.25">
      <c r="A55" s="66"/>
      <c r="B55" s="67" t="s">
        <v>2</v>
      </c>
      <c r="C55" s="67"/>
      <c r="D55" s="67"/>
      <c r="E55" s="70" t="s">
        <v>3</v>
      </c>
      <c r="F55" s="69" t="s">
        <v>4</v>
      </c>
      <c r="G55" s="64" t="s">
        <v>113</v>
      </c>
      <c r="H55" s="64" t="s">
        <v>114</v>
      </c>
      <c r="I55" s="64" t="s">
        <v>115</v>
      </c>
      <c r="J55" s="64" t="s">
        <v>117</v>
      </c>
      <c r="K55" s="64" t="s">
        <v>116</v>
      </c>
      <c r="L55" s="64" t="s">
        <v>118</v>
      </c>
      <c r="M55" s="64" t="s">
        <v>121</v>
      </c>
      <c r="N55" s="64" t="s">
        <v>119</v>
      </c>
      <c r="O55" s="64" t="s">
        <v>120</v>
      </c>
    </row>
    <row r="56" spans="1:15" x14ac:dyDescent="0.25">
      <c r="A56" s="66"/>
      <c r="B56" s="3" t="s">
        <v>11</v>
      </c>
      <c r="C56" s="3" t="s">
        <v>12</v>
      </c>
      <c r="D56" s="2" t="s">
        <v>60</v>
      </c>
      <c r="E56" s="70"/>
      <c r="F56" s="69"/>
      <c r="G56" s="64"/>
      <c r="H56" s="64"/>
      <c r="I56" s="64"/>
      <c r="J56" s="64"/>
      <c r="K56" s="64"/>
      <c r="L56" s="64"/>
      <c r="M56" s="64"/>
      <c r="N56" s="64"/>
      <c r="O56" s="64"/>
    </row>
    <row r="57" spans="1:15" x14ac:dyDescent="0.25">
      <c r="A57" s="9" t="s">
        <v>13</v>
      </c>
      <c r="B57" s="6">
        <v>141</v>
      </c>
      <c r="C57" s="6">
        <v>122</v>
      </c>
      <c r="D57" s="6">
        <v>13</v>
      </c>
      <c r="E57" s="6">
        <v>29</v>
      </c>
      <c r="F57" s="7">
        <f t="shared" ref="F57:F64" si="6">SUM(B57:E57)</f>
        <v>305</v>
      </c>
      <c r="G57" s="8">
        <v>1</v>
      </c>
      <c r="H57" s="8">
        <v>260</v>
      </c>
      <c r="I57" s="8">
        <v>14</v>
      </c>
      <c r="J57" s="8">
        <v>3</v>
      </c>
      <c r="K57" s="98">
        <v>0</v>
      </c>
      <c r="L57" s="8">
        <v>2</v>
      </c>
      <c r="M57" s="8">
        <v>6</v>
      </c>
      <c r="N57" s="8">
        <v>11</v>
      </c>
      <c r="O57" s="8">
        <v>8</v>
      </c>
    </row>
    <row r="58" spans="1:15" x14ac:dyDescent="0.25">
      <c r="A58" s="9" t="s">
        <v>61</v>
      </c>
      <c r="B58" s="10">
        <f>SUM(B59:B65)</f>
        <v>143</v>
      </c>
      <c r="C58" s="10">
        <f t="shared" ref="C58:E58" si="7">SUM(C59:C65)</f>
        <v>123</v>
      </c>
      <c r="D58" s="10">
        <f t="shared" si="7"/>
        <v>13</v>
      </c>
      <c r="E58" s="10">
        <f t="shared" si="7"/>
        <v>29</v>
      </c>
      <c r="F58" s="7">
        <f t="shared" si="6"/>
        <v>308</v>
      </c>
      <c r="G58" s="10">
        <f t="shared" ref="G58:O58" si="8">SUM(G59:G65)</f>
        <v>1</v>
      </c>
      <c r="H58" s="10">
        <f t="shared" si="8"/>
        <v>262</v>
      </c>
      <c r="I58" s="10">
        <f t="shared" si="8"/>
        <v>14</v>
      </c>
      <c r="J58" s="10">
        <f t="shared" si="8"/>
        <v>3</v>
      </c>
      <c r="K58" s="10">
        <f t="shared" si="8"/>
        <v>0</v>
      </c>
      <c r="L58" s="10">
        <f t="shared" si="8"/>
        <v>2</v>
      </c>
      <c r="M58" s="10">
        <f t="shared" si="8"/>
        <v>6</v>
      </c>
      <c r="N58" s="10">
        <f t="shared" si="8"/>
        <v>12</v>
      </c>
      <c r="O58" s="10">
        <f t="shared" si="8"/>
        <v>8</v>
      </c>
    </row>
    <row r="59" spans="1:15" x14ac:dyDescent="0.25">
      <c r="A59" s="9" t="s">
        <v>16</v>
      </c>
      <c r="B59" s="6">
        <v>9</v>
      </c>
      <c r="C59" s="6">
        <v>4</v>
      </c>
      <c r="D59" s="6">
        <v>0</v>
      </c>
      <c r="E59" s="6">
        <v>1</v>
      </c>
      <c r="F59" s="7">
        <f t="shared" si="6"/>
        <v>14</v>
      </c>
      <c r="G59" s="8">
        <v>0</v>
      </c>
      <c r="H59" s="8">
        <v>12</v>
      </c>
      <c r="I59" s="8">
        <v>0</v>
      </c>
      <c r="J59" s="8">
        <v>0</v>
      </c>
      <c r="K59" s="98">
        <v>0</v>
      </c>
      <c r="L59" s="8">
        <v>0</v>
      </c>
      <c r="M59" s="8">
        <v>1</v>
      </c>
      <c r="N59" s="8">
        <v>1</v>
      </c>
      <c r="O59" s="8">
        <v>0</v>
      </c>
    </row>
    <row r="60" spans="1:15" x14ac:dyDescent="0.25">
      <c r="A60" s="9" t="s">
        <v>17</v>
      </c>
      <c r="B60" s="6">
        <v>20</v>
      </c>
      <c r="C60" s="6">
        <v>37</v>
      </c>
      <c r="D60" s="6">
        <v>0</v>
      </c>
      <c r="E60" s="6">
        <v>7</v>
      </c>
      <c r="F60" s="7">
        <f t="shared" si="6"/>
        <v>64</v>
      </c>
      <c r="G60" s="8">
        <v>0</v>
      </c>
      <c r="H60" s="8">
        <v>46</v>
      </c>
      <c r="I60" s="8">
        <v>6</v>
      </c>
      <c r="J60" s="8">
        <v>1</v>
      </c>
      <c r="K60" s="98">
        <v>0</v>
      </c>
      <c r="L60" s="8">
        <v>0</v>
      </c>
      <c r="M60" s="8">
        <v>3</v>
      </c>
      <c r="N60" s="8">
        <v>3</v>
      </c>
      <c r="O60" s="8">
        <v>5</v>
      </c>
    </row>
    <row r="61" spans="1:15" x14ac:dyDescent="0.25">
      <c r="A61" s="9" t="s">
        <v>18</v>
      </c>
      <c r="B61" s="6">
        <v>33</v>
      </c>
      <c r="C61" s="6">
        <v>28</v>
      </c>
      <c r="D61" s="6">
        <v>0</v>
      </c>
      <c r="E61" s="6">
        <v>5</v>
      </c>
      <c r="F61" s="7">
        <f t="shared" si="6"/>
        <v>66</v>
      </c>
      <c r="G61" s="8">
        <v>0</v>
      </c>
      <c r="H61" s="8">
        <v>56</v>
      </c>
      <c r="I61" s="8">
        <v>2</v>
      </c>
      <c r="J61" s="8">
        <v>1</v>
      </c>
      <c r="K61" s="98">
        <v>0</v>
      </c>
      <c r="L61" s="8">
        <v>1</v>
      </c>
      <c r="M61" s="8">
        <v>1</v>
      </c>
      <c r="N61" s="8">
        <v>3</v>
      </c>
      <c r="O61" s="8">
        <v>2</v>
      </c>
    </row>
    <row r="62" spans="1:15" x14ac:dyDescent="0.25">
      <c r="A62" s="9" t="s">
        <v>19</v>
      </c>
      <c r="B62" s="6">
        <v>39</v>
      </c>
      <c r="C62" s="6">
        <v>14</v>
      </c>
      <c r="D62" s="6">
        <v>3</v>
      </c>
      <c r="E62" s="6">
        <v>3</v>
      </c>
      <c r="F62" s="7">
        <f t="shared" si="6"/>
        <v>59</v>
      </c>
      <c r="G62" s="8">
        <v>1</v>
      </c>
      <c r="H62" s="8">
        <v>49</v>
      </c>
      <c r="I62" s="8">
        <v>3</v>
      </c>
      <c r="J62" s="8">
        <v>1</v>
      </c>
      <c r="K62" s="98">
        <v>0</v>
      </c>
      <c r="L62" s="8">
        <v>0</v>
      </c>
      <c r="M62" s="8">
        <v>0</v>
      </c>
      <c r="N62" s="8">
        <v>4</v>
      </c>
      <c r="O62" s="8">
        <v>1</v>
      </c>
    </row>
    <row r="63" spans="1:15" x14ac:dyDescent="0.25">
      <c r="A63" s="9" t="s">
        <v>20</v>
      </c>
      <c r="B63" s="6">
        <v>33</v>
      </c>
      <c r="C63" s="6">
        <v>29</v>
      </c>
      <c r="D63" s="6">
        <v>8</v>
      </c>
      <c r="E63" s="6">
        <v>6</v>
      </c>
      <c r="F63" s="7">
        <f t="shared" si="6"/>
        <v>76</v>
      </c>
      <c r="G63" s="8">
        <v>0</v>
      </c>
      <c r="H63" s="8">
        <v>71</v>
      </c>
      <c r="I63" s="8">
        <v>3</v>
      </c>
      <c r="J63" s="8">
        <v>0</v>
      </c>
      <c r="K63" s="98">
        <v>0</v>
      </c>
      <c r="L63" s="8">
        <v>1</v>
      </c>
      <c r="M63" s="8">
        <v>0</v>
      </c>
      <c r="N63" s="8">
        <v>1</v>
      </c>
      <c r="O63" s="8">
        <v>0</v>
      </c>
    </row>
    <row r="64" spans="1:15" x14ac:dyDescent="0.25">
      <c r="A64" s="9" t="s">
        <v>21</v>
      </c>
      <c r="B64" s="6">
        <v>9</v>
      </c>
      <c r="C64" s="6">
        <v>11</v>
      </c>
      <c r="D64" s="6">
        <v>2</v>
      </c>
      <c r="E64" s="6">
        <v>1</v>
      </c>
      <c r="F64" s="7">
        <f t="shared" si="6"/>
        <v>23</v>
      </c>
      <c r="G64" s="8">
        <v>0</v>
      </c>
      <c r="H64" s="8">
        <v>22</v>
      </c>
      <c r="I64" s="8">
        <v>0</v>
      </c>
      <c r="J64" s="8">
        <v>0</v>
      </c>
      <c r="K64" s="98">
        <v>0</v>
      </c>
      <c r="L64" s="8">
        <v>0</v>
      </c>
      <c r="M64" s="8">
        <v>1</v>
      </c>
      <c r="N64" s="8">
        <v>0</v>
      </c>
      <c r="O64" s="8">
        <v>0</v>
      </c>
    </row>
    <row r="65" spans="1:15" x14ac:dyDescent="0.25">
      <c r="A65" s="9" t="s">
        <v>208</v>
      </c>
      <c r="B65" s="6">
        <v>0</v>
      </c>
      <c r="C65" s="6">
        <v>0</v>
      </c>
      <c r="D65" s="58">
        <v>0</v>
      </c>
      <c r="E65" s="6">
        <v>6</v>
      </c>
      <c r="F65" s="7">
        <f>SUM(B65:E65)</f>
        <v>6</v>
      </c>
      <c r="G65" s="8">
        <v>0</v>
      </c>
      <c r="H65" s="8">
        <v>6</v>
      </c>
      <c r="I65" s="8">
        <v>0</v>
      </c>
      <c r="J65" s="8">
        <v>0</v>
      </c>
      <c r="K65" s="98">
        <v>0</v>
      </c>
      <c r="L65" s="8">
        <v>0</v>
      </c>
      <c r="M65" s="8">
        <v>0</v>
      </c>
      <c r="N65" s="8">
        <v>0</v>
      </c>
      <c r="O65" s="8">
        <v>0</v>
      </c>
    </row>
    <row r="66" spans="1:15" x14ac:dyDescent="0.25">
      <c r="A66" s="9"/>
      <c r="B66" s="67" t="s">
        <v>2</v>
      </c>
      <c r="C66" s="67"/>
      <c r="D66" s="67"/>
      <c r="E66" s="71" t="s">
        <v>3</v>
      </c>
      <c r="F66" s="69" t="s">
        <v>4</v>
      </c>
      <c r="G66" s="64" t="s">
        <v>113</v>
      </c>
      <c r="H66" s="64" t="s">
        <v>114</v>
      </c>
      <c r="I66" s="64" t="s">
        <v>115</v>
      </c>
      <c r="J66" s="64" t="s">
        <v>117</v>
      </c>
      <c r="K66" s="64" t="s">
        <v>116</v>
      </c>
      <c r="L66" s="64" t="s">
        <v>118</v>
      </c>
      <c r="M66" s="64" t="s">
        <v>121</v>
      </c>
      <c r="N66" s="64" t="s">
        <v>119</v>
      </c>
      <c r="O66" s="64" t="s">
        <v>120</v>
      </c>
    </row>
    <row r="67" spans="1:15" x14ac:dyDescent="0.25">
      <c r="A67" s="12" t="s">
        <v>62</v>
      </c>
      <c r="B67" s="3" t="s">
        <v>11</v>
      </c>
      <c r="C67" s="3" t="s">
        <v>12</v>
      </c>
      <c r="D67" s="2" t="s">
        <v>60</v>
      </c>
      <c r="E67" s="71"/>
      <c r="F67" s="69"/>
      <c r="G67" s="64"/>
      <c r="H67" s="64"/>
      <c r="I67" s="64"/>
      <c r="J67" s="64"/>
      <c r="K67" s="64"/>
      <c r="L67" s="64"/>
      <c r="M67" s="64"/>
      <c r="N67" s="64"/>
      <c r="O67" s="64"/>
    </row>
    <row r="68" spans="1:15" x14ac:dyDescent="0.25">
      <c r="A68" s="9" t="s">
        <v>23</v>
      </c>
      <c r="B68" s="6">
        <v>50</v>
      </c>
      <c r="C68" s="6">
        <v>77</v>
      </c>
      <c r="D68" s="6">
        <v>2</v>
      </c>
      <c r="E68" s="6">
        <v>8</v>
      </c>
      <c r="F68" s="7">
        <f>SUM(B68:E68)</f>
        <v>137</v>
      </c>
      <c r="G68" s="8">
        <v>0</v>
      </c>
      <c r="H68" s="8">
        <v>108</v>
      </c>
      <c r="I68" s="8">
        <v>11</v>
      </c>
      <c r="J68" s="8">
        <v>3</v>
      </c>
      <c r="K68" s="98">
        <v>0</v>
      </c>
      <c r="L68" s="8">
        <v>0</v>
      </c>
      <c r="M68" s="8">
        <v>3</v>
      </c>
      <c r="N68" s="8">
        <v>6</v>
      </c>
      <c r="O68" s="8">
        <v>6</v>
      </c>
    </row>
    <row r="69" spans="1:15" x14ac:dyDescent="0.25">
      <c r="A69" s="9" t="s">
        <v>24</v>
      </c>
      <c r="B69" s="6">
        <v>93</v>
      </c>
      <c r="C69" s="6">
        <v>46</v>
      </c>
      <c r="D69" s="6">
        <v>11</v>
      </c>
      <c r="E69" s="6">
        <v>20</v>
      </c>
      <c r="F69" s="7">
        <f t="shared" ref="F69:F75" si="9">SUM(B69:E69)</f>
        <v>170</v>
      </c>
      <c r="G69" s="8">
        <v>1</v>
      </c>
      <c r="H69" s="8">
        <v>153</v>
      </c>
      <c r="I69" s="8">
        <v>3</v>
      </c>
      <c r="J69" s="8">
        <v>0</v>
      </c>
      <c r="K69" s="98">
        <v>0</v>
      </c>
      <c r="L69" s="8">
        <v>2</v>
      </c>
      <c r="M69" s="8">
        <v>3</v>
      </c>
      <c r="N69" s="8">
        <v>6</v>
      </c>
      <c r="O69" s="8">
        <v>2</v>
      </c>
    </row>
    <row r="70" spans="1:15" x14ac:dyDescent="0.25">
      <c r="A70" s="9" t="s">
        <v>63</v>
      </c>
      <c r="B70" s="6">
        <v>0</v>
      </c>
      <c r="C70" s="6">
        <v>0</v>
      </c>
      <c r="D70" s="6">
        <v>0</v>
      </c>
      <c r="E70" s="6">
        <v>0</v>
      </c>
      <c r="F70" s="7">
        <f t="shared" si="9"/>
        <v>0</v>
      </c>
      <c r="G70" s="8">
        <v>0</v>
      </c>
      <c r="H70" s="8">
        <v>0</v>
      </c>
      <c r="I70" s="8">
        <v>0</v>
      </c>
      <c r="J70" s="8">
        <v>0</v>
      </c>
      <c r="K70" s="98">
        <v>0</v>
      </c>
      <c r="L70" s="8">
        <v>0</v>
      </c>
      <c r="M70" s="8">
        <v>0</v>
      </c>
      <c r="N70" s="8">
        <v>0</v>
      </c>
      <c r="O70" s="8">
        <v>0</v>
      </c>
    </row>
    <row r="71" spans="1:15" x14ac:dyDescent="0.25">
      <c r="A71" s="14" t="s">
        <v>26</v>
      </c>
      <c r="B71" s="6">
        <v>0</v>
      </c>
      <c r="C71" s="6">
        <v>0</v>
      </c>
      <c r="D71" s="6">
        <v>0</v>
      </c>
      <c r="E71" s="6">
        <v>0</v>
      </c>
      <c r="F71" s="7">
        <f t="shared" si="9"/>
        <v>0</v>
      </c>
      <c r="G71" s="16">
        <v>0</v>
      </c>
      <c r="H71" s="16">
        <v>0</v>
      </c>
      <c r="I71" s="16">
        <v>0</v>
      </c>
      <c r="J71" s="8">
        <v>0</v>
      </c>
      <c r="K71" s="98">
        <v>0</v>
      </c>
      <c r="L71" s="8">
        <v>0</v>
      </c>
      <c r="M71" s="8">
        <v>0</v>
      </c>
      <c r="N71" s="8">
        <v>0</v>
      </c>
      <c r="O71" s="8">
        <v>0</v>
      </c>
    </row>
    <row r="72" spans="1:15" x14ac:dyDescent="0.25">
      <c r="A72" s="14" t="s">
        <v>27</v>
      </c>
      <c r="B72" s="6">
        <v>0</v>
      </c>
      <c r="C72" s="6">
        <v>0</v>
      </c>
      <c r="D72" s="6">
        <v>0</v>
      </c>
      <c r="E72" s="6">
        <v>0</v>
      </c>
      <c r="F72" s="7">
        <f t="shared" si="9"/>
        <v>0</v>
      </c>
      <c r="G72" s="16">
        <v>0</v>
      </c>
      <c r="H72" s="16">
        <v>0</v>
      </c>
      <c r="I72" s="16">
        <v>0</v>
      </c>
      <c r="J72" s="8">
        <v>0</v>
      </c>
      <c r="K72" s="98">
        <v>0</v>
      </c>
      <c r="L72" s="8">
        <v>0</v>
      </c>
      <c r="M72" s="8">
        <v>0</v>
      </c>
      <c r="N72" s="8">
        <v>0</v>
      </c>
      <c r="O72" s="8">
        <v>0</v>
      </c>
    </row>
    <row r="73" spans="1:15" x14ac:dyDescent="0.25">
      <c r="A73" s="14" t="s">
        <v>28</v>
      </c>
      <c r="B73" s="6">
        <v>0</v>
      </c>
      <c r="C73" s="6">
        <v>0</v>
      </c>
      <c r="D73" s="6">
        <v>0</v>
      </c>
      <c r="E73" s="6">
        <v>0</v>
      </c>
      <c r="F73" s="7">
        <f t="shared" si="9"/>
        <v>0</v>
      </c>
      <c r="G73" s="16">
        <v>0</v>
      </c>
      <c r="H73" s="16">
        <v>0</v>
      </c>
      <c r="I73" s="16">
        <v>0</v>
      </c>
      <c r="J73" s="8">
        <v>0</v>
      </c>
      <c r="K73" s="98">
        <v>0</v>
      </c>
      <c r="L73" s="8">
        <v>0</v>
      </c>
      <c r="M73" s="8">
        <v>0</v>
      </c>
      <c r="N73" s="8">
        <v>0</v>
      </c>
      <c r="O73" s="8">
        <v>0</v>
      </c>
    </row>
    <row r="74" spans="1:15" x14ac:dyDescent="0.25">
      <c r="A74" s="14" t="s">
        <v>29</v>
      </c>
      <c r="B74" s="6">
        <v>0</v>
      </c>
      <c r="C74" s="6">
        <v>0</v>
      </c>
      <c r="D74" s="6">
        <v>0</v>
      </c>
      <c r="E74" s="6">
        <v>0</v>
      </c>
      <c r="F74" s="7">
        <f t="shared" si="9"/>
        <v>0</v>
      </c>
      <c r="G74" s="16">
        <v>0</v>
      </c>
      <c r="H74" s="16">
        <v>0</v>
      </c>
      <c r="I74" s="16">
        <v>0</v>
      </c>
      <c r="J74" s="8">
        <v>0</v>
      </c>
      <c r="K74" s="98">
        <v>0</v>
      </c>
      <c r="L74" s="8">
        <v>0</v>
      </c>
      <c r="M74" s="8">
        <v>0</v>
      </c>
      <c r="N74" s="8">
        <v>0</v>
      </c>
      <c r="O74" s="8">
        <v>0</v>
      </c>
    </row>
    <row r="75" spans="1:15" x14ac:dyDescent="0.25">
      <c r="A75" s="14" t="s">
        <v>30</v>
      </c>
      <c r="B75" s="6">
        <v>0</v>
      </c>
      <c r="C75" s="6">
        <v>0</v>
      </c>
      <c r="D75" s="6">
        <v>0</v>
      </c>
      <c r="E75" s="6">
        <v>1</v>
      </c>
      <c r="F75" s="7">
        <f t="shared" si="9"/>
        <v>1</v>
      </c>
      <c r="G75" s="16">
        <v>0</v>
      </c>
      <c r="H75" s="16">
        <v>1</v>
      </c>
      <c r="I75" s="16">
        <v>0</v>
      </c>
      <c r="J75" s="8">
        <v>0</v>
      </c>
      <c r="K75" s="98">
        <v>0</v>
      </c>
      <c r="L75" s="8">
        <v>0</v>
      </c>
      <c r="M75" s="8">
        <v>0</v>
      </c>
      <c r="N75" s="8">
        <v>0</v>
      </c>
      <c r="O75" s="8">
        <v>0</v>
      </c>
    </row>
    <row r="76" spans="1:15" ht="15" customHeight="1" x14ac:dyDescent="0.25">
      <c r="A76" s="84" t="s">
        <v>31</v>
      </c>
      <c r="B76" s="84"/>
      <c r="C76" s="84"/>
      <c r="D76" s="84"/>
      <c r="E76" s="84"/>
      <c r="F76" s="84"/>
      <c r="G76" s="84"/>
      <c r="H76" s="84"/>
      <c r="I76" s="84"/>
      <c r="J76" s="84"/>
      <c r="K76" s="84"/>
      <c r="L76" s="84"/>
      <c r="M76" s="84"/>
      <c r="N76" s="84"/>
      <c r="O76" s="84"/>
    </row>
    <row r="77" spans="1:15" x14ac:dyDescent="0.25">
      <c r="A77" s="14" t="s">
        <v>32</v>
      </c>
      <c r="B77" s="6">
        <v>0</v>
      </c>
      <c r="C77" s="6">
        <v>0</v>
      </c>
      <c r="D77" s="6">
        <v>0</v>
      </c>
      <c r="E77" s="6">
        <v>0</v>
      </c>
      <c r="F77" s="7">
        <f>SUM(B77:E77)</f>
        <v>0</v>
      </c>
      <c r="G77" s="16">
        <v>0</v>
      </c>
      <c r="H77" s="16">
        <v>0</v>
      </c>
      <c r="I77" s="16">
        <v>0</v>
      </c>
      <c r="J77" s="8">
        <v>0</v>
      </c>
      <c r="K77" s="98">
        <v>0</v>
      </c>
      <c r="L77" s="8">
        <v>0</v>
      </c>
      <c r="M77" s="8">
        <v>0</v>
      </c>
      <c r="N77" s="8">
        <v>0</v>
      </c>
      <c r="O77" s="8">
        <v>0</v>
      </c>
    </row>
    <row r="78" spans="1:15" x14ac:dyDescent="0.25">
      <c r="A78" s="14" t="s">
        <v>33</v>
      </c>
      <c r="B78" s="6">
        <v>0</v>
      </c>
      <c r="C78" s="6">
        <v>0</v>
      </c>
      <c r="D78" s="6">
        <v>0</v>
      </c>
      <c r="E78" s="6">
        <v>0</v>
      </c>
      <c r="F78" s="7">
        <f t="shared" ref="F78:F83" si="10">SUM(B78:E78)</f>
        <v>0</v>
      </c>
      <c r="G78" s="16">
        <v>0</v>
      </c>
      <c r="H78" s="16">
        <v>0</v>
      </c>
      <c r="I78" s="16">
        <v>0</v>
      </c>
      <c r="J78" s="8">
        <v>0</v>
      </c>
      <c r="K78" s="98">
        <v>0</v>
      </c>
      <c r="L78" s="8">
        <v>0</v>
      </c>
      <c r="M78" s="8">
        <v>0</v>
      </c>
      <c r="N78" s="8">
        <v>0</v>
      </c>
      <c r="O78" s="8">
        <v>0</v>
      </c>
    </row>
    <row r="79" spans="1:15" x14ac:dyDescent="0.25">
      <c r="A79" s="14" t="s">
        <v>34</v>
      </c>
      <c r="B79" s="6">
        <v>0</v>
      </c>
      <c r="C79" s="6">
        <v>0</v>
      </c>
      <c r="D79" s="6">
        <v>0</v>
      </c>
      <c r="E79" s="6">
        <v>0</v>
      </c>
      <c r="F79" s="7">
        <f t="shared" si="10"/>
        <v>0</v>
      </c>
      <c r="G79" s="16">
        <v>0</v>
      </c>
      <c r="H79" s="16">
        <v>0</v>
      </c>
      <c r="I79" s="16">
        <v>0</v>
      </c>
      <c r="J79" s="8">
        <v>0</v>
      </c>
      <c r="K79" s="98">
        <v>0</v>
      </c>
      <c r="L79" s="8">
        <v>0</v>
      </c>
      <c r="M79" s="8">
        <v>0</v>
      </c>
      <c r="N79" s="8">
        <v>0</v>
      </c>
      <c r="O79" s="8">
        <v>0</v>
      </c>
    </row>
    <row r="80" spans="1:15" x14ac:dyDescent="0.25">
      <c r="A80" s="14" t="s">
        <v>35</v>
      </c>
      <c r="B80" s="6">
        <v>0</v>
      </c>
      <c r="C80" s="6">
        <v>0</v>
      </c>
      <c r="D80" s="6">
        <v>0</v>
      </c>
      <c r="E80" s="6">
        <v>0</v>
      </c>
      <c r="F80" s="7">
        <f t="shared" si="10"/>
        <v>0</v>
      </c>
      <c r="G80" s="16">
        <v>0</v>
      </c>
      <c r="H80" s="16">
        <v>0</v>
      </c>
      <c r="I80" s="16">
        <v>0</v>
      </c>
      <c r="J80" s="8">
        <v>0</v>
      </c>
      <c r="K80" s="98">
        <v>0</v>
      </c>
      <c r="L80" s="8">
        <v>0</v>
      </c>
      <c r="M80" s="8">
        <v>0</v>
      </c>
      <c r="N80" s="8">
        <v>0</v>
      </c>
      <c r="O80" s="8">
        <v>0</v>
      </c>
    </row>
    <row r="81" spans="1:15" x14ac:dyDescent="0.25">
      <c r="A81" s="14" t="s">
        <v>36</v>
      </c>
      <c r="B81" s="6">
        <v>0</v>
      </c>
      <c r="C81" s="6">
        <v>0</v>
      </c>
      <c r="D81" s="6">
        <v>0</v>
      </c>
      <c r="E81" s="6">
        <v>0</v>
      </c>
      <c r="F81" s="7">
        <f t="shared" si="10"/>
        <v>0</v>
      </c>
      <c r="G81" s="16">
        <v>0</v>
      </c>
      <c r="H81" s="16">
        <v>0</v>
      </c>
      <c r="I81" s="16">
        <v>0</v>
      </c>
      <c r="J81" s="8">
        <v>0</v>
      </c>
      <c r="K81" s="98">
        <v>0</v>
      </c>
      <c r="L81" s="8">
        <v>0</v>
      </c>
      <c r="M81" s="8">
        <v>0</v>
      </c>
      <c r="N81" s="8">
        <v>0</v>
      </c>
      <c r="O81" s="8">
        <v>0</v>
      </c>
    </row>
    <row r="82" spans="1:15" x14ac:dyDescent="0.25">
      <c r="A82" s="14" t="s">
        <v>37</v>
      </c>
      <c r="B82" s="6">
        <v>0</v>
      </c>
      <c r="C82" s="6">
        <v>0</v>
      </c>
      <c r="D82" s="6">
        <v>0</v>
      </c>
      <c r="E82" s="6">
        <v>0</v>
      </c>
      <c r="F82" s="7">
        <f t="shared" si="10"/>
        <v>0</v>
      </c>
      <c r="G82" s="16">
        <v>0</v>
      </c>
      <c r="H82" s="16">
        <v>0</v>
      </c>
      <c r="I82" s="16">
        <v>0</v>
      </c>
      <c r="J82" s="8">
        <v>0</v>
      </c>
      <c r="K82" s="98">
        <v>0</v>
      </c>
      <c r="L82" s="8">
        <v>0</v>
      </c>
      <c r="M82" s="8">
        <v>0</v>
      </c>
      <c r="N82" s="8">
        <v>0</v>
      </c>
      <c r="O82" s="8">
        <v>0</v>
      </c>
    </row>
    <row r="83" spans="1:15" x14ac:dyDescent="0.25">
      <c r="A83" s="14" t="s">
        <v>38</v>
      </c>
      <c r="B83" s="6">
        <v>0</v>
      </c>
      <c r="C83" s="6">
        <v>0</v>
      </c>
      <c r="D83" s="6">
        <v>0</v>
      </c>
      <c r="E83" s="6">
        <v>0</v>
      </c>
      <c r="F83" s="7">
        <f t="shared" si="10"/>
        <v>0</v>
      </c>
      <c r="G83" s="16">
        <v>0</v>
      </c>
      <c r="H83" s="16">
        <v>0</v>
      </c>
      <c r="I83" s="16">
        <v>0</v>
      </c>
      <c r="J83" s="8">
        <v>0</v>
      </c>
      <c r="K83" s="98">
        <v>0</v>
      </c>
      <c r="L83" s="8">
        <v>0</v>
      </c>
      <c r="M83" s="8">
        <v>0</v>
      </c>
      <c r="N83" s="8">
        <v>0</v>
      </c>
      <c r="O83" s="8">
        <v>0</v>
      </c>
    </row>
    <row r="84" spans="1:15" x14ac:dyDescent="0.25">
      <c r="A84" s="9"/>
      <c r="B84" s="67" t="s">
        <v>2</v>
      </c>
      <c r="C84" s="67"/>
      <c r="D84" s="67"/>
      <c r="E84" s="71" t="s">
        <v>3</v>
      </c>
      <c r="F84" s="69" t="s">
        <v>4</v>
      </c>
      <c r="G84" s="64" t="s">
        <v>113</v>
      </c>
      <c r="H84" s="64" t="s">
        <v>114</v>
      </c>
      <c r="I84" s="64" t="s">
        <v>115</v>
      </c>
      <c r="J84" s="64" t="s">
        <v>117</v>
      </c>
      <c r="K84" s="64" t="s">
        <v>116</v>
      </c>
      <c r="L84" s="64" t="s">
        <v>118</v>
      </c>
      <c r="M84" s="64" t="s">
        <v>121</v>
      </c>
      <c r="N84" s="64" t="s">
        <v>119</v>
      </c>
      <c r="O84" s="64" t="s">
        <v>120</v>
      </c>
    </row>
    <row r="85" spans="1:15" x14ac:dyDescent="0.25">
      <c r="A85" s="12" t="s">
        <v>64</v>
      </c>
      <c r="B85" s="3" t="s">
        <v>11</v>
      </c>
      <c r="C85" s="3" t="s">
        <v>12</v>
      </c>
      <c r="D85" s="2" t="s">
        <v>60</v>
      </c>
      <c r="E85" s="71"/>
      <c r="F85" s="69"/>
      <c r="G85" s="64"/>
      <c r="H85" s="64"/>
      <c r="I85" s="64"/>
      <c r="J85" s="64"/>
      <c r="K85" s="64"/>
      <c r="L85" s="64"/>
      <c r="M85" s="64"/>
      <c r="N85" s="64"/>
      <c r="O85" s="64"/>
    </row>
    <row r="86" spans="1:15" x14ac:dyDescent="0.25">
      <c r="A86" s="9" t="s">
        <v>40</v>
      </c>
      <c r="B86" s="6">
        <v>2</v>
      </c>
      <c r="C86" s="6">
        <v>1</v>
      </c>
      <c r="D86" s="6">
        <v>0</v>
      </c>
      <c r="E86" s="6">
        <v>0</v>
      </c>
      <c r="F86" s="7">
        <f>SUM(B86:E86)</f>
        <v>3</v>
      </c>
      <c r="G86" s="8">
        <v>0</v>
      </c>
      <c r="H86" s="8">
        <v>3</v>
      </c>
      <c r="I86" s="8">
        <v>0</v>
      </c>
      <c r="J86" s="8">
        <v>0</v>
      </c>
      <c r="K86" s="98">
        <v>0</v>
      </c>
      <c r="L86" s="8">
        <v>0</v>
      </c>
      <c r="M86" s="8">
        <v>0</v>
      </c>
      <c r="N86" s="8">
        <v>0</v>
      </c>
      <c r="O86" s="8">
        <v>0</v>
      </c>
    </row>
    <row r="87" spans="1:15" ht="30" x14ac:dyDescent="0.25">
      <c r="A87" s="19" t="s">
        <v>41</v>
      </c>
      <c r="B87" s="6">
        <v>0</v>
      </c>
      <c r="C87" s="6">
        <v>0</v>
      </c>
      <c r="D87" s="6">
        <v>0</v>
      </c>
      <c r="E87" s="6">
        <v>0</v>
      </c>
      <c r="F87" s="7">
        <f>SUM(B87:E87)</f>
        <v>0</v>
      </c>
      <c r="G87" s="8">
        <v>0</v>
      </c>
      <c r="H87" s="8">
        <v>0</v>
      </c>
      <c r="I87" s="8">
        <v>0</v>
      </c>
      <c r="J87" s="8">
        <v>0</v>
      </c>
      <c r="K87" s="98">
        <v>0</v>
      </c>
      <c r="L87" s="8">
        <v>0</v>
      </c>
      <c r="M87" s="8">
        <v>0</v>
      </c>
      <c r="N87" s="8">
        <v>0</v>
      </c>
      <c r="O87" s="8">
        <v>0</v>
      </c>
    </row>
    <row r="88" spans="1:15" x14ac:dyDescent="0.25">
      <c r="A88" s="9" t="s">
        <v>42</v>
      </c>
      <c r="B88" s="6">
        <v>0</v>
      </c>
      <c r="C88" s="6">
        <v>1</v>
      </c>
      <c r="D88" s="6">
        <v>1</v>
      </c>
      <c r="E88" s="6">
        <v>0</v>
      </c>
      <c r="F88" s="7">
        <f>SUM(B88:E88)</f>
        <v>2</v>
      </c>
      <c r="G88" s="8">
        <v>0</v>
      </c>
      <c r="H88" s="8">
        <v>2</v>
      </c>
      <c r="I88" s="8">
        <v>0</v>
      </c>
      <c r="J88" s="8">
        <v>0</v>
      </c>
      <c r="K88" s="98">
        <v>0</v>
      </c>
      <c r="L88" s="8">
        <v>0</v>
      </c>
      <c r="M88" s="8">
        <v>0</v>
      </c>
      <c r="N88" s="8">
        <v>0</v>
      </c>
      <c r="O88" s="8">
        <v>0</v>
      </c>
    </row>
    <row r="89" spans="1:15" x14ac:dyDescent="0.25">
      <c r="A89" s="9" t="s">
        <v>43</v>
      </c>
      <c r="B89" s="6">
        <v>0</v>
      </c>
      <c r="C89" s="6">
        <v>0</v>
      </c>
      <c r="D89" s="6">
        <v>0</v>
      </c>
      <c r="E89" s="6">
        <v>0</v>
      </c>
      <c r="F89" s="7">
        <f t="shared" ref="F89:F100" si="11">SUM(B89:E89)</f>
        <v>0</v>
      </c>
      <c r="G89" s="8">
        <v>0</v>
      </c>
      <c r="H89" s="8">
        <v>0</v>
      </c>
      <c r="I89" s="8">
        <v>0</v>
      </c>
      <c r="J89" s="8">
        <v>0</v>
      </c>
      <c r="K89" s="98">
        <v>0</v>
      </c>
      <c r="L89" s="8">
        <v>0</v>
      </c>
      <c r="M89" s="8">
        <v>0</v>
      </c>
      <c r="N89" s="8">
        <v>0</v>
      </c>
      <c r="O89" s="8">
        <v>0</v>
      </c>
    </row>
    <row r="90" spans="1:15" x14ac:dyDescent="0.25">
      <c r="A90" s="9" t="s">
        <v>44</v>
      </c>
      <c r="B90" s="6">
        <v>46</v>
      </c>
      <c r="C90" s="6">
        <v>28</v>
      </c>
      <c r="D90" s="6">
        <v>5</v>
      </c>
      <c r="E90" s="6">
        <v>4</v>
      </c>
      <c r="F90" s="7">
        <f t="shared" si="11"/>
        <v>83</v>
      </c>
      <c r="G90" s="8">
        <v>0</v>
      </c>
      <c r="H90" s="8">
        <v>81</v>
      </c>
      <c r="I90" s="8">
        <v>0</v>
      </c>
      <c r="J90" s="8">
        <v>0</v>
      </c>
      <c r="K90" s="98">
        <v>0</v>
      </c>
      <c r="L90" s="8">
        <v>0</v>
      </c>
      <c r="M90" s="8">
        <v>1</v>
      </c>
      <c r="N90" s="8">
        <v>1</v>
      </c>
      <c r="O90" s="8">
        <v>0</v>
      </c>
    </row>
    <row r="91" spans="1:15" ht="30" x14ac:dyDescent="0.25">
      <c r="A91" s="9" t="s">
        <v>45</v>
      </c>
      <c r="B91" s="6">
        <v>0</v>
      </c>
      <c r="C91" s="6">
        <v>0</v>
      </c>
      <c r="D91" s="6">
        <v>0</v>
      </c>
      <c r="E91" s="6">
        <v>0</v>
      </c>
      <c r="F91" s="7">
        <f t="shared" si="11"/>
        <v>0</v>
      </c>
      <c r="G91" s="8">
        <v>0</v>
      </c>
      <c r="H91" s="8">
        <v>0</v>
      </c>
      <c r="I91" s="8">
        <v>0</v>
      </c>
      <c r="J91" s="8">
        <v>0</v>
      </c>
      <c r="K91" s="98">
        <v>0</v>
      </c>
      <c r="L91" s="8">
        <v>0</v>
      </c>
      <c r="M91" s="8">
        <v>0</v>
      </c>
      <c r="N91" s="8">
        <v>0</v>
      </c>
      <c r="O91" s="8">
        <v>0</v>
      </c>
    </row>
    <row r="92" spans="1:15" x14ac:dyDescent="0.25">
      <c r="A92" s="9" t="s">
        <v>46</v>
      </c>
      <c r="B92" s="6">
        <v>5</v>
      </c>
      <c r="C92" s="6">
        <v>1</v>
      </c>
      <c r="D92" s="6">
        <v>0</v>
      </c>
      <c r="E92" s="6">
        <v>0</v>
      </c>
      <c r="F92" s="7">
        <f t="shared" si="11"/>
        <v>6</v>
      </c>
      <c r="G92" s="8">
        <v>0</v>
      </c>
      <c r="H92" s="8">
        <v>6</v>
      </c>
      <c r="I92" s="8">
        <v>0</v>
      </c>
      <c r="J92" s="8">
        <v>0</v>
      </c>
      <c r="K92" s="98">
        <v>0</v>
      </c>
      <c r="L92" s="8">
        <v>0</v>
      </c>
      <c r="M92" s="8">
        <v>0</v>
      </c>
      <c r="N92" s="8">
        <v>0</v>
      </c>
      <c r="O92" s="8">
        <v>0</v>
      </c>
    </row>
    <row r="93" spans="1:15" x14ac:dyDescent="0.25">
      <c r="A93" s="9" t="s">
        <v>47</v>
      </c>
      <c r="B93" s="6">
        <v>0</v>
      </c>
      <c r="C93" s="6">
        <v>0</v>
      </c>
      <c r="D93" s="6">
        <v>0</v>
      </c>
      <c r="E93" s="6">
        <v>0</v>
      </c>
      <c r="F93" s="7">
        <f t="shared" si="11"/>
        <v>0</v>
      </c>
      <c r="G93" s="8">
        <v>0</v>
      </c>
      <c r="H93" s="8">
        <v>0</v>
      </c>
      <c r="I93" s="8">
        <v>0</v>
      </c>
      <c r="J93" s="8">
        <v>0</v>
      </c>
      <c r="K93" s="98">
        <v>0</v>
      </c>
      <c r="L93" s="8">
        <v>0</v>
      </c>
      <c r="M93" s="8">
        <v>0</v>
      </c>
      <c r="N93" s="8">
        <v>0</v>
      </c>
      <c r="O93" s="8">
        <v>0</v>
      </c>
    </row>
    <row r="94" spans="1:15" ht="30" x14ac:dyDescent="0.25">
      <c r="A94" s="9" t="s">
        <v>48</v>
      </c>
      <c r="B94" s="6">
        <v>0</v>
      </c>
      <c r="C94" s="6">
        <v>0</v>
      </c>
      <c r="D94" s="6">
        <v>0</v>
      </c>
      <c r="E94" s="6">
        <v>0</v>
      </c>
      <c r="F94" s="7">
        <f t="shared" si="11"/>
        <v>0</v>
      </c>
      <c r="G94" s="8">
        <v>0</v>
      </c>
      <c r="H94" s="8">
        <v>0</v>
      </c>
      <c r="I94" s="8">
        <v>0</v>
      </c>
      <c r="J94" s="8">
        <v>0</v>
      </c>
      <c r="K94" s="98">
        <v>0</v>
      </c>
      <c r="L94" s="8">
        <v>0</v>
      </c>
      <c r="M94" s="8">
        <v>0</v>
      </c>
      <c r="N94" s="8">
        <v>0</v>
      </c>
      <c r="O94" s="8">
        <v>0</v>
      </c>
    </row>
    <row r="95" spans="1:15" x14ac:dyDescent="0.25">
      <c r="A95" s="9" t="s">
        <v>49</v>
      </c>
      <c r="B95" s="6">
        <v>0</v>
      </c>
      <c r="C95" s="6">
        <v>0</v>
      </c>
      <c r="D95" s="6">
        <v>0</v>
      </c>
      <c r="E95" s="6">
        <v>0</v>
      </c>
      <c r="F95" s="7">
        <f t="shared" si="11"/>
        <v>0</v>
      </c>
      <c r="G95" s="8">
        <v>0</v>
      </c>
      <c r="H95" s="8">
        <v>0</v>
      </c>
      <c r="I95" s="8">
        <v>0</v>
      </c>
      <c r="J95" s="8">
        <v>0</v>
      </c>
      <c r="K95" s="98">
        <v>0</v>
      </c>
      <c r="L95" s="8">
        <v>0</v>
      </c>
      <c r="M95" s="8">
        <v>0</v>
      </c>
      <c r="N95" s="8">
        <v>0</v>
      </c>
      <c r="O95" s="8">
        <v>0</v>
      </c>
    </row>
    <row r="96" spans="1:15" ht="30" x14ac:dyDescent="0.25">
      <c r="A96" s="9" t="s">
        <v>50</v>
      </c>
      <c r="B96" s="6">
        <v>0</v>
      </c>
      <c r="C96" s="6">
        <v>0</v>
      </c>
      <c r="D96" s="6">
        <v>0</v>
      </c>
      <c r="E96" s="6">
        <v>0</v>
      </c>
      <c r="F96" s="7">
        <f t="shared" si="11"/>
        <v>0</v>
      </c>
      <c r="G96" s="8">
        <v>0</v>
      </c>
      <c r="H96" s="8">
        <v>0</v>
      </c>
      <c r="I96" s="8">
        <v>0</v>
      </c>
      <c r="J96" s="8">
        <v>0</v>
      </c>
      <c r="K96" s="98">
        <v>0</v>
      </c>
      <c r="L96" s="8">
        <v>0</v>
      </c>
      <c r="M96" s="8">
        <v>0</v>
      </c>
      <c r="N96" s="8">
        <v>0</v>
      </c>
      <c r="O96" s="8">
        <v>0</v>
      </c>
    </row>
    <row r="97" spans="1:15" x14ac:dyDescent="0.25">
      <c r="A97" s="9" t="s">
        <v>51</v>
      </c>
      <c r="B97" s="6">
        <v>77</v>
      </c>
      <c r="C97" s="6">
        <v>82</v>
      </c>
      <c r="D97" s="6">
        <v>7</v>
      </c>
      <c r="E97" s="6">
        <v>21</v>
      </c>
      <c r="F97" s="7">
        <f t="shared" si="11"/>
        <v>187</v>
      </c>
      <c r="G97" s="8">
        <v>1</v>
      </c>
      <c r="H97" s="8">
        <v>146</v>
      </c>
      <c r="I97" s="8">
        <v>14</v>
      </c>
      <c r="J97" s="8">
        <v>2</v>
      </c>
      <c r="K97" s="98">
        <v>0</v>
      </c>
      <c r="L97" s="8">
        <v>1</v>
      </c>
      <c r="M97" s="8">
        <v>5</v>
      </c>
      <c r="N97" s="8">
        <v>10</v>
      </c>
      <c r="O97" s="8">
        <v>8</v>
      </c>
    </row>
    <row r="98" spans="1:15" x14ac:dyDescent="0.25">
      <c r="A98" s="9" t="s">
        <v>52</v>
      </c>
      <c r="B98" s="6">
        <v>4</v>
      </c>
      <c r="C98" s="6">
        <v>5</v>
      </c>
      <c r="D98" s="6">
        <v>0</v>
      </c>
      <c r="E98" s="6">
        <v>1</v>
      </c>
      <c r="F98" s="7">
        <f t="shared" si="11"/>
        <v>10</v>
      </c>
      <c r="G98" s="8">
        <v>0</v>
      </c>
      <c r="H98" s="8">
        <v>9</v>
      </c>
      <c r="I98" s="8">
        <v>0</v>
      </c>
      <c r="J98" s="8">
        <v>0</v>
      </c>
      <c r="K98" s="98">
        <v>0</v>
      </c>
      <c r="L98" s="8">
        <v>0</v>
      </c>
      <c r="M98" s="8">
        <v>0</v>
      </c>
      <c r="N98" s="8">
        <v>1</v>
      </c>
      <c r="O98" s="8">
        <v>0</v>
      </c>
    </row>
    <row r="99" spans="1:15" x14ac:dyDescent="0.25">
      <c r="A99" s="9" t="s">
        <v>53</v>
      </c>
      <c r="B99" s="6">
        <v>1</v>
      </c>
      <c r="C99" s="6">
        <v>1</v>
      </c>
      <c r="D99" s="6">
        <v>0</v>
      </c>
      <c r="E99" s="6">
        <v>0</v>
      </c>
      <c r="F99" s="7">
        <f t="shared" si="11"/>
        <v>2</v>
      </c>
      <c r="G99" s="8">
        <v>0</v>
      </c>
      <c r="H99" s="8">
        <v>2</v>
      </c>
      <c r="I99" s="8">
        <v>0</v>
      </c>
      <c r="J99" s="8">
        <v>0</v>
      </c>
      <c r="K99" s="98">
        <v>0</v>
      </c>
      <c r="L99" s="8">
        <v>0</v>
      </c>
      <c r="M99" s="8">
        <v>0</v>
      </c>
      <c r="N99" s="8">
        <v>0</v>
      </c>
      <c r="O99" s="8">
        <v>0</v>
      </c>
    </row>
    <row r="100" spans="1:15" x14ac:dyDescent="0.25">
      <c r="A100" s="9" t="s">
        <v>54</v>
      </c>
      <c r="B100" s="6">
        <v>7</v>
      </c>
      <c r="C100" s="6">
        <v>4</v>
      </c>
      <c r="D100" s="6">
        <v>0</v>
      </c>
      <c r="E100" s="6">
        <v>3</v>
      </c>
      <c r="F100" s="7">
        <f t="shared" si="11"/>
        <v>14</v>
      </c>
      <c r="G100" s="8">
        <v>0</v>
      </c>
      <c r="H100" s="8">
        <v>12</v>
      </c>
      <c r="I100" s="8">
        <v>0</v>
      </c>
      <c r="J100" s="8">
        <v>1</v>
      </c>
      <c r="K100" s="98">
        <v>0</v>
      </c>
      <c r="L100" s="8">
        <v>1</v>
      </c>
      <c r="M100" s="8">
        <v>0</v>
      </c>
      <c r="N100" s="8">
        <v>0</v>
      </c>
      <c r="O100" s="8">
        <v>0</v>
      </c>
    </row>
    <row r="101" spans="1:15" x14ac:dyDescent="0.25">
      <c r="A101" s="9"/>
      <c r="B101" s="67" t="s">
        <v>2</v>
      </c>
      <c r="C101" s="67"/>
      <c r="D101" s="67"/>
      <c r="E101" s="71" t="s">
        <v>3</v>
      </c>
      <c r="F101" s="69" t="s">
        <v>4</v>
      </c>
      <c r="G101" s="64" t="s">
        <v>113</v>
      </c>
      <c r="H101" s="64" t="s">
        <v>114</v>
      </c>
      <c r="I101" s="64" t="s">
        <v>115</v>
      </c>
      <c r="J101" s="64" t="s">
        <v>117</v>
      </c>
      <c r="K101" s="64" t="s">
        <v>116</v>
      </c>
      <c r="L101" s="64" t="s">
        <v>118</v>
      </c>
      <c r="M101" s="64" t="s">
        <v>121</v>
      </c>
      <c r="N101" s="64" t="s">
        <v>119</v>
      </c>
      <c r="O101" s="64" t="s">
        <v>120</v>
      </c>
    </row>
    <row r="102" spans="1:15" x14ac:dyDescent="0.25">
      <c r="A102" s="12" t="s">
        <v>55</v>
      </c>
      <c r="B102" s="3" t="s">
        <v>11</v>
      </c>
      <c r="C102" s="3" t="s">
        <v>12</v>
      </c>
      <c r="D102" s="2" t="s">
        <v>60</v>
      </c>
      <c r="E102" s="71"/>
      <c r="F102" s="69"/>
      <c r="G102" s="64"/>
      <c r="H102" s="64"/>
      <c r="I102" s="64"/>
      <c r="J102" s="64"/>
      <c r="K102" s="64"/>
      <c r="L102" s="64"/>
      <c r="M102" s="64"/>
      <c r="N102" s="64"/>
      <c r="O102" s="64"/>
    </row>
    <row r="103" spans="1:15" x14ac:dyDescent="0.25">
      <c r="A103" s="9" t="s">
        <v>65</v>
      </c>
      <c r="B103" s="6">
        <v>38</v>
      </c>
      <c r="C103" s="6" t="s">
        <v>57</v>
      </c>
      <c r="D103" s="6">
        <v>1</v>
      </c>
      <c r="E103" s="6">
        <v>0</v>
      </c>
      <c r="F103" s="7">
        <f>SUM(B103:E103)</f>
        <v>39</v>
      </c>
      <c r="G103" s="8">
        <v>0</v>
      </c>
      <c r="H103" s="8">
        <v>36</v>
      </c>
      <c r="I103" s="8">
        <v>0</v>
      </c>
      <c r="J103" s="8">
        <v>3</v>
      </c>
      <c r="K103" s="98">
        <v>0</v>
      </c>
      <c r="L103" s="8">
        <v>0</v>
      </c>
      <c r="M103" s="8">
        <v>0</v>
      </c>
      <c r="N103" s="8">
        <v>0</v>
      </c>
      <c r="O103" s="8">
        <v>0</v>
      </c>
    </row>
    <row r="104" spans="1:15" ht="15.75" x14ac:dyDescent="0.25">
      <c r="A104" s="72" t="s">
        <v>101</v>
      </c>
      <c r="B104" s="72"/>
      <c r="C104" s="72"/>
      <c r="D104" s="72"/>
      <c r="E104" s="72"/>
      <c r="F104" s="72"/>
      <c r="G104" s="72"/>
      <c r="H104" s="72"/>
      <c r="I104" s="72"/>
      <c r="J104" s="72"/>
      <c r="K104" s="72"/>
      <c r="L104" s="72"/>
      <c r="M104" s="72"/>
      <c r="N104" s="72"/>
      <c r="O104" s="72"/>
    </row>
    <row r="105" spans="1:15" x14ac:dyDescent="0.25">
      <c r="A105" s="66"/>
      <c r="B105" s="67" t="s">
        <v>2</v>
      </c>
      <c r="C105" s="67"/>
      <c r="D105" s="67"/>
      <c r="E105" s="68" t="s">
        <v>3</v>
      </c>
      <c r="F105" s="69" t="s">
        <v>4</v>
      </c>
      <c r="G105" s="64" t="s">
        <v>113</v>
      </c>
      <c r="H105" s="64" t="s">
        <v>114</v>
      </c>
      <c r="I105" s="64" t="s">
        <v>115</v>
      </c>
      <c r="J105" s="64" t="s">
        <v>117</v>
      </c>
      <c r="K105" s="64" t="s">
        <v>116</v>
      </c>
      <c r="L105" s="64" t="s">
        <v>118</v>
      </c>
      <c r="M105" s="64" t="s">
        <v>121</v>
      </c>
      <c r="N105" s="64" t="s">
        <v>119</v>
      </c>
      <c r="O105" s="64" t="s">
        <v>120</v>
      </c>
    </row>
    <row r="106" spans="1:15" x14ac:dyDescent="0.25">
      <c r="A106" s="66"/>
      <c r="B106" s="3" t="s">
        <v>11</v>
      </c>
      <c r="C106" s="3" t="s">
        <v>12</v>
      </c>
      <c r="D106" s="4"/>
      <c r="E106" s="68"/>
      <c r="F106" s="69"/>
      <c r="G106" s="64"/>
      <c r="H106" s="64"/>
      <c r="I106" s="64"/>
      <c r="J106" s="64"/>
      <c r="K106" s="64"/>
      <c r="L106" s="64"/>
      <c r="M106" s="64"/>
      <c r="N106" s="64"/>
      <c r="O106" s="64"/>
    </row>
    <row r="107" spans="1:15" x14ac:dyDescent="0.25">
      <c r="A107" s="9" t="s">
        <v>66</v>
      </c>
      <c r="B107" s="97">
        <v>0</v>
      </c>
      <c r="C107" s="97">
        <v>0</v>
      </c>
      <c r="D107" s="17"/>
      <c r="E107" s="97">
        <v>0</v>
      </c>
      <c r="F107" s="7">
        <f t="shared" ref="F107:F108" si="12">SUM(B107:E107)</f>
        <v>0</v>
      </c>
      <c r="G107" s="98">
        <v>0</v>
      </c>
      <c r="H107" s="98">
        <v>0</v>
      </c>
      <c r="I107" s="98">
        <v>0</v>
      </c>
      <c r="J107" s="98">
        <v>0</v>
      </c>
      <c r="K107" s="98">
        <v>0</v>
      </c>
      <c r="L107" s="98">
        <v>0</v>
      </c>
      <c r="M107" s="98">
        <v>0</v>
      </c>
      <c r="N107" s="98">
        <v>0</v>
      </c>
      <c r="O107" s="98">
        <v>0</v>
      </c>
    </row>
    <row r="108" spans="1:15" x14ac:dyDescent="0.25">
      <c r="A108" s="9" t="s">
        <v>207</v>
      </c>
      <c r="B108" s="97">
        <v>0</v>
      </c>
      <c r="C108" s="97">
        <v>0</v>
      </c>
      <c r="D108" s="13"/>
      <c r="E108" s="97">
        <v>0</v>
      </c>
      <c r="F108" s="7">
        <f t="shared" si="12"/>
        <v>0</v>
      </c>
      <c r="G108" s="98">
        <v>0</v>
      </c>
      <c r="H108" s="98">
        <v>0</v>
      </c>
      <c r="I108" s="98">
        <v>0</v>
      </c>
      <c r="J108" s="98">
        <v>0</v>
      </c>
      <c r="K108" s="98">
        <v>0</v>
      </c>
      <c r="L108" s="98">
        <v>0</v>
      </c>
      <c r="M108" s="98">
        <v>0</v>
      </c>
      <c r="N108" s="98">
        <v>0</v>
      </c>
      <c r="O108" s="98">
        <v>0</v>
      </c>
    </row>
    <row r="109" spans="1:15" x14ac:dyDescent="0.25">
      <c r="A109" s="9" t="s">
        <v>204</v>
      </c>
      <c r="B109" s="97">
        <v>0</v>
      </c>
      <c r="C109" s="97">
        <v>0</v>
      </c>
      <c r="D109" s="13"/>
      <c r="E109" s="97">
        <v>0</v>
      </c>
      <c r="F109" s="7">
        <f>SUM(B109:E109)</f>
        <v>0</v>
      </c>
      <c r="G109" s="98">
        <v>0</v>
      </c>
      <c r="H109" s="98">
        <v>0</v>
      </c>
      <c r="I109" s="98">
        <v>0</v>
      </c>
      <c r="J109" s="98">
        <v>0</v>
      </c>
      <c r="K109" s="98">
        <v>0</v>
      </c>
      <c r="L109" s="98">
        <v>0</v>
      </c>
      <c r="M109" s="98">
        <v>0</v>
      </c>
      <c r="N109" s="98">
        <v>0</v>
      </c>
      <c r="O109" s="98">
        <v>0</v>
      </c>
    </row>
    <row r="110" spans="1:15" x14ac:dyDescent="0.25">
      <c r="A110" s="9"/>
      <c r="B110" s="67" t="s">
        <v>2</v>
      </c>
      <c r="C110" s="67"/>
      <c r="D110" s="67"/>
      <c r="E110" s="71" t="s">
        <v>3</v>
      </c>
      <c r="F110" s="69" t="s">
        <v>4</v>
      </c>
      <c r="G110" s="64" t="s">
        <v>113</v>
      </c>
      <c r="H110" s="64" t="s">
        <v>114</v>
      </c>
      <c r="I110" s="64" t="s">
        <v>115</v>
      </c>
      <c r="J110" s="64" t="s">
        <v>117</v>
      </c>
      <c r="K110" s="64" t="s">
        <v>116</v>
      </c>
      <c r="L110" s="64" t="s">
        <v>118</v>
      </c>
      <c r="M110" s="64" t="s">
        <v>121</v>
      </c>
      <c r="N110" s="64" t="s">
        <v>119</v>
      </c>
      <c r="O110" s="64" t="s">
        <v>120</v>
      </c>
    </row>
    <row r="111" spans="1:15" x14ac:dyDescent="0.25">
      <c r="A111" s="12" t="s">
        <v>62</v>
      </c>
      <c r="B111" s="3" t="s">
        <v>11</v>
      </c>
      <c r="C111" s="3" t="s">
        <v>12</v>
      </c>
      <c r="D111" s="4"/>
      <c r="E111" s="71"/>
      <c r="F111" s="69"/>
      <c r="G111" s="64"/>
      <c r="H111" s="64"/>
      <c r="I111" s="64"/>
      <c r="J111" s="64"/>
      <c r="K111" s="64"/>
      <c r="L111" s="64"/>
      <c r="M111" s="64"/>
      <c r="N111" s="64"/>
      <c r="O111" s="64"/>
    </row>
    <row r="112" spans="1:15" x14ac:dyDescent="0.25">
      <c r="A112" s="9" t="s">
        <v>23</v>
      </c>
      <c r="B112" s="97">
        <v>0</v>
      </c>
      <c r="C112" s="97">
        <v>0</v>
      </c>
      <c r="D112" s="13"/>
      <c r="E112" s="97">
        <v>0</v>
      </c>
      <c r="F112" s="7">
        <f t="shared" ref="F112:F119" si="13">SUM(B112:E112)</f>
        <v>0</v>
      </c>
      <c r="G112" s="98">
        <v>0</v>
      </c>
      <c r="H112" s="98">
        <v>0</v>
      </c>
      <c r="I112" s="98">
        <v>0</v>
      </c>
      <c r="J112" s="98">
        <v>0</v>
      </c>
      <c r="K112" s="98">
        <v>0</v>
      </c>
      <c r="L112" s="98">
        <v>0</v>
      </c>
      <c r="M112" s="98">
        <v>0</v>
      </c>
      <c r="N112" s="98">
        <v>0</v>
      </c>
      <c r="O112" s="98">
        <v>0</v>
      </c>
    </row>
    <row r="113" spans="1:15" x14ac:dyDescent="0.25">
      <c r="A113" s="9" t="s">
        <v>24</v>
      </c>
      <c r="B113" s="97">
        <v>0</v>
      </c>
      <c r="C113" s="97">
        <v>0</v>
      </c>
      <c r="D113" s="13"/>
      <c r="E113" s="97">
        <v>0</v>
      </c>
      <c r="F113" s="7">
        <f t="shared" si="13"/>
        <v>0</v>
      </c>
      <c r="G113" s="98">
        <v>0</v>
      </c>
      <c r="H113" s="98">
        <v>0</v>
      </c>
      <c r="I113" s="98">
        <v>0</v>
      </c>
      <c r="J113" s="98">
        <v>0</v>
      </c>
      <c r="K113" s="98">
        <v>0</v>
      </c>
      <c r="L113" s="98">
        <v>0</v>
      </c>
      <c r="M113" s="98">
        <v>0</v>
      </c>
      <c r="N113" s="98">
        <v>0</v>
      </c>
      <c r="O113" s="98">
        <v>0</v>
      </c>
    </row>
    <row r="114" spans="1:15" x14ac:dyDescent="0.25">
      <c r="A114" s="9" t="s">
        <v>63</v>
      </c>
      <c r="B114" s="97">
        <v>0</v>
      </c>
      <c r="C114" s="97">
        <v>0</v>
      </c>
      <c r="D114" s="13"/>
      <c r="E114" s="97">
        <v>0</v>
      </c>
      <c r="F114" s="7">
        <f t="shared" si="13"/>
        <v>0</v>
      </c>
      <c r="G114" s="98">
        <v>0</v>
      </c>
      <c r="H114" s="98">
        <v>0</v>
      </c>
      <c r="I114" s="98">
        <v>0</v>
      </c>
      <c r="J114" s="98">
        <v>0</v>
      </c>
      <c r="K114" s="98">
        <v>0</v>
      </c>
      <c r="L114" s="98">
        <v>0</v>
      </c>
      <c r="M114" s="98">
        <v>0</v>
      </c>
      <c r="N114" s="98">
        <v>0</v>
      </c>
      <c r="O114" s="98">
        <v>0</v>
      </c>
    </row>
    <row r="115" spans="1:15" x14ac:dyDescent="0.25">
      <c r="A115" s="14" t="s">
        <v>26</v>
      </c>
      <c r="B115" s="97">
        <v>0</v>
      </c>
      <c r="C115" s="97">
        <v>0</v>
      </c>
      <c r="D115" s="13"/>
      <c r="E115" s="97">
        <v>0</v>
      </c>
      <c r="F115" s="7">
        <f t="shared" si="13"/>
        <v>0</v>
      </c>
      <c r="G115" s="98">
        <v>0</v>
      </c>
      <c r="H115" s="98">
        <v>0</v>
      </c>
      <c r="I115" s="98">
        <v>0</v>
      </c>
      <c r="J115" s="98">
        <v>0</v>
      </c>
      <c r="K115" s="98">
        <v>0</v>
      </c>
      <c r="L115" s="98">
        <v>0</v>
      </c>
      <c r="M115" s="98">
        <v>0</v>
      </c>
      <c r="N115" s="98">
        <v>0</v>
      </c>
      <c r="O115" s="98">
        <v>0</v>
      </c>
    </row>
    <row r="116" spans="1:15" x14ac:dyDescent="0.25">
      <c r="A116" s="14" t="s">
        <v>27</v>
      </c>
      <c r="B116" s="97">
        <v>0</v>
      </c>
      <c r="C116" s="97">
        <v>0</v>
      </c>
      <c r="D116" s="13"/>
      <c r="E116" s="97">
        <v>0</v>
      </c>
      <c r="F116" s="7">
        <f t="shared" si="13"/>
        <v>0</v>
      </c>
      <c r="G116" s="98">
        <v>0</v>
      </c>
      <c r="H116" s="98">
        <v>0</v>
      </c>
      <c r="I116" s="98">
        <v>0</v>
      </c>
      <c r="J116" s="98">
        <v>0</v>
      </c>
      <c r="K116" s="98">
        <v>0</v>
      </c>
      <c r="L116" s="98">
        <v>0</v>
      </c>
      <c r="M116" s="98">
        <v>0</v>
      </c>
      <c r="N116" s="98">
        <v>0</v>
      </c>
      <c r="O116" s="98">
        <v>0</v>
      </c>
    </row>
    <row r="117" spans="1:15" x14ac:dyDescent="0.25">
      <c r="A117" s="14" t="s">
        <v>28</v>
      </c>
      <c r="B117" s="97">
        <v>0</v>
      </c>
      <c r="C117" s="97">
        <v>0</v>
      </c>
      <c r="D117" s="13"/>
      <c r="E117" s="97">
        <v>0</v>
      </c>
      <c r="F117" s="7">
        <f t="shared" si="13"/>
        <v>0</v>
      </c>
      <c r="G117" s="98">
        <v>0</v>
      </c>
      <c r="H117" s="98">
        <v>0</v>
      </c>
      <c r="I117" s="98">
        <v>0</v>
      </c>
      <c r="J117" s="98">
        <v>0</v>
      </c>
      <c r="K117" s="98">
        <v>0</v>
      </c>
      <c r="L117" s="98">
        <v>0</v>
      </c>
      <c r="M117" s="98">
        <v>0</v>
      </c>
      <c r="N117" s="98">
        <v>0</v>
      </c>
      <c r="O117" s="98">
        <v>0</v>
      </c>
    </row>
    <row r="118" spans="1:15" x14ac:dyDescent="0.25">
      <c r="A118" s="14" t="s">
        <v>29</v>
      </c>
      <c r="B118" s="97">
        <v>0</v>
      </c>
      <c r="C118" s="97">
        <v>0</v>
      </c>
      <c r="D118" s="13"/>
      <c r="E118" s="97">
        <v>0</v>
      </c>
      <c r="F118" s="7">
        <f t="shared" si="13"/>
        <v>0</v>
      </c>
      <c r="G118" s="98">
        <v>0</v>
      </c>
      <c r="H118" s="98">
        <v>0</v>
      </c>
      <c r="I118" s="98">
        <v>0</v>
      </c>
      <c r="J118" s="98">
        <v>0</v>
      </c>
      <c r="K118" s="98">
        <v>0</v>
      </c>
      <c r="L118" s="98">
        <v>0</v>
      </c>
      <c r="M118" s="98">
        <v>0</v>
      </c>
      <c r="N118" s="98">
        <v>0</v>
      </c>
      <c r="O118" s="98">
        <v>0</v>
      </c>
    </row>
    <row r="119" spans="1:15" x14ac:dyDescent="0.25">
      <c r="A119" s="14" t="s">
        <v>30</v>
      </c>
      <c r="B119" s="97">
        <v>0</v>
      </c>
      <c r="C119" s="97">
        <v>0</v>
      </c>
      <c r="D119" s="13"/>
      <c r="E119" s="97">
        <v>0</v>
      </c>
      <c r="F119" s="7">
        <f t="shared" si="13"/>
        <v>0</v>
      </c>
      <c r="G119" s="98">
        <v>0</v>
      </c>
      <c r="H119" s="98">
        <v>0</v>
      </c>
      <c r="I119" s="98">
        <v>0</v>
      </c>
      <c r="J119" s="98">
        <v>0</v>
      </c>
      <c r="K119" s="98">
        <v>0</v>
      </c>
      <c r="L119" s="98">
        <v>0</v>
      </c>
      <c r="M119" s="98">
        <v>0</v>
      </c>
      <c r="N119" s="98">
        <v>0</v>
      </c>
      <c r="O119" s="98">
        <v>0</v>
      </c>
    </row>
    <row r="120" spans="1:15" ht="15" customHeight="1" x14ac:dyDescent="0.25">
      <c r="A120" s="84" t="s">
        <v>31</v>
      </c>
      <c r="B120" s="84"/>
      <c r="C120" s="84"/>
      <c r="D120" s="84"/>
      <c r="E120" s="84"/>
      <c r="F120" s="84"/>
      <c r="G120" s="84"/>
      <c r="H120" s="84"/>
      <c r="I120" s="84"/>
      <c r="J120" s="84"/>
      <c r="K120" s="84"/>
      <c r="L120" s="84"/>
      <c r="M120" s="84"/>
      <c r="N120" s="84"/>
      <c r="O120" s="84"/>
    </row>
    <row r="121" spans="1:15" x14ac:dyDescent="0.25">
      <c r="A121" s="14" t="s">
        <v>32</v>
      </c>
      <c r="B121" s="97">
        <v>0</v>
      </c>
      <c r="C121" s="97">
        <v>0</v>
      </c>
      <c r="D121" s="13"/>
      <c r="E121" s="97">
        <v>0</v>
      </c>
      <c r="F121" s="7">
        <f>SUM(B121:E121)</f>
        <v>0</v>
      </c>
      <c r="G121" s="98">
        <v>0</v>
      </c>
      <c r="H121" s="98">
        <v>0</v>
      </c>
      <c r="I121" s="98">
        <v>0</v>
      </c>
      <c r="J121" s="98">
        <v>0</v>
      </c>
      <c r="K121" s="98">
        <v>0</v>
      </c>
      <c r="L121" s="98">
        <v>0</v>
      </c>
      <c r="M121" s="98">
        <v>0</v>
      </c>
      <c r="N121" s="98">
        <v>0</v>
      </c>
      <c r="O121" s="98">
        <v>0</v>
      </c>
    </row>
    <row r="122" spans="1:15" x14ac:dyDescent="0.25">
      <c r="A122" s="14" t="s">
        <v>33</v>
      </c>
      <c r="B122" s="97">
        <v>0</v>
      </c>
      <c r="C122" s="97">
        <v>0</v>
      </c>
      <c r="D122" s="13"/>
      <c r="E122" s="97">
        <v>0</v>
      </c>
      <c r="F122" s="7">
        <f t="shared" ref="F122:F127" si="14">SUM(B122:E122)</f>
        <v>0</v>
      </c>
      <c r="G122" s="98">
        <v>0</v>
      </c>
      <c r="H122" s="98">
        <v>0</v>
      </c>
      <c r="I122" s="98">
        <v>0</v>
      </c>
      <c r="J122" s="98">
        <v>0</v>
      </c>
      <c r="K122" s="98">
        <v>0</v>
      </c>
      <c r="L122" s="98">
        <v>0</v>
      </c>
      <c r="M122" s="98">
        <v>0</v>
      </c>
      <c r="N122" s="98">
        <v>0</v>
      </c>
      <c r="O122" s="98">
        <v>0</v>
      </c>
    </row>
    <row r="123" spans="1:15" x14ac:dyDescent="0.25">
      <c r="A123" s="14" t="s">
        <v>34</v>
      </c>
      <c r="B123" s="97">
        <v>0</v>
      </c>
      <c r="C123" s="97">
        <v>0</v>
      </c>
      <c r="D123" s="13"/>
      <c r="E123" s="97">
        <v>0</v>
      </c>
      <c r="F123" s="7">
        <f t="shared" si="14"/>
        <v>0</v>
      </c>
      <c r="G123" s="98">
        <v>0</v>
      </c>
      <c r="H123" s="98">
        <v>0</v>
      </c>
      <c r="I123" s="98">
        <v>0</v>
      </c>
      <c r="J123" s="98">
        <v>0</v>
      </c>
      <c r="K123" s="98">
        <v>0</v>
      </c>
      <c r="L123" s="98">
        <v>0</v>
      </c>
      <c r="M123" s="98">
        <v>0</v>
      </c>
      <c r="N123" s="98">
        <v>0</v>
      </c>
      <c r="O123" s="98">
        <v>0</v>
      </c>
    </row>
    <row r="124" spans="1:15" x14ac:dyDescent="0.25">
      <c r="A124" s="14" t="s">
        <v>35</v>
      </c>
      <c r="B124" s="97">
        <v>0</v>
      </c>
      <c r="C124" s="97">
        <v>0</v>
      </c>
      <c r="D124" s="13"/>
      <c r="E124" s="97">
        <v>0</v>
      </c>
      <c r="F124" s="7">
        <f t="shared" si="14"/>
        <v>0</v>
      </c>
      <c r="G124" s="98">
        <v>0</v>
      </c>
      <c r="H124" s="98">
        <v>0</v>
      </c>
      <c r="I124" s="98">
        <v>0</v>
      </c>
      <c r="J124" s="98">
        <v>0</v>
      </c>
      <c r="K124" s="98">
        <v>0</v>
      </c>
      <c r="L124" s="98">
        <v>0</v>
      </c>
      <c r="M124" s="98">
        <v>0</v>
      </c>
      <c r="N124" s="98">
        <v>0</v>
      </c>
      <c r="O124" s="98">
        <v>0</v>
      </c>
    </row>
    <row r="125" spans="1:15" x14ac:dyDescent="0.25">
      <c r="A125" s="14" t="s">
        <v>36</v>
      </c>
      <c r="B125" s="97">
        <v>0</v>
      </c>
      <c r="C125" s="97">
        <v>0</v>
      </c>
      <c r="D125" s="15"/>
      <c r="E125" s="97">
        <v>0</v>
      </c>
      <c r="F125" s="7">
        <f t="shared" si="14"/>
        <v>0</v>
      </c>
      <c r="G125" s="98">
        <v>0</v>
      </c>
      <c r="H125" s="98">
        <v>0</v>
      </c>
      <c r="I125" s="98">
        <v>0</v>
      </c>
      <c r="J125" s="98">
        <v>0</v>
      </c>
      <c r="K125" s="98">
        <v>0</v>
      </c>
      <c r="L125" s="98">
        <v>0</v>
      </c>
      <c r="M125" s="98">
        <v>0</v>
      </c>
      <c r="N125" s="98">
        <v>0</v>
      </c>
      <c r="O125" s="98">
        <v>0</v>
      </c>
    </row>
    <row r="126" spans="1:15" x14ac:dyDescent="0.25">
      <c r="A126" s="14" t="s">
        <v>37</v>
      </c>
      <c r="B126" s="97">
        <v>0</v>
      </c>
      <c r="C126" s="97">
        <v>0</v>
      </c>
      <c r="D126" s="15"/>
      <c r="E126" s="97">
        <v>0</v>
      </c>
      <c r="F126" s="7">
        <f t="shared" si="14"/>
        <v>0</v>
      </c>
      <c r="G126" s="98">
        <v>0</v>
      </c>
      <c r="H126" s="98">
        <v>0</v>
      </c>
      <c r="I126" s="98">
        <v>0</v>
      </c>
      <c r="J126" s="98">
        <v>0</v>
      </c>
      <c r="K126" s="98">
        <v>0</v>
      </c>
      <c r="L126" s="98">
        <v>0</v>
      </c>
      <c r="M126" s="98">
        <v>0</v>
      </c>
      <c r="N126" s="98">
        <v>0</v>
      </c>
      <c r="O126" s="98">
        <v>0</v>
      </c>
    </row>
    <row r="127" spans="1:15" x14ac:dyDescent="0.25">
      <c r="A127" s="14" t="s">
        <v>38</v>
      </c>
      <c r="B127" s="97">
        <v>0</v>
      </c>
      <c r="C127" s="97">
        <v>0</v>
      </c>
      <c r="D127" s="15"/>
      <c r="E127" s="97">
        <v>0</v>
      </c>
      <c r="F127" s="7">
        <f t="shared" si="14"/>
        <v>0</v>
      </c>
      <c r="G127" s="98">
        <v>0</v>
      </c>
      <c r="H127" s="98">
        <v>0</v>
      </c>
      <c r="I127" s="98">
        <v>0</v>
      </c>
      <c r="J127" s="98">
        <v>0</v>
      </c>
      <c r="K127" s="98">
        <v>0</v>
      </c>
      <c r="L127" s="98">
        <v>0</v>
      </c>
      <c r="M127" s="98">
        <v>0</v>
      </c>
      <c r="N127" s="98">
        <v>0</v>
      </c>
      <c r="O127" s="98">
        <v>0</v>
      </c>
    </row>
    <row r="128" spans="1:15" x14ac:dyDescent="0.25">
      <c r="A128" s="9"/>
      <c r="B128" s="67" t="s">
        <v>2</v>
      </c>
      <c r="C128" s="67"/>
      <c r="D128" s="67"/>
      <c r="E128" s="71" t="s">
        <v>3</v>
      </c>
      <c r="F128" s="69" t="s">
        <v>4</v>
      </c>
      <c r="G128" s="64" t="s">
        <v>113</v>
      </c>
      <c r="H128" s="64" t="s">
        <v>114</v>
      </c>
      <c r="I128" s="64" t="s">
        <v>115</v>
      </c>
      <c r="J128" s="64" t="s">
        <v>117</v>
      </c>
      <c r="K128" s="64" t="s">
        <v>116</v>
      </c>
      <c r="L128" s="64" t="s">
        <v>118</v>
      </c>
      <c r="M128" s="64" t="s">
        <v>121</v>
      </c>
      <c r="N128" s="64" t="s">
        <v>119</v>
      </c>
      <c r="O128" s="64" t="s">
        <v>120</v>
      </c>
    </row>
    <row r="129" spans="1:15" x14ac:dyDescent="0.25">
      <c r="A129" s="12" t="s">
        <v>64</v>
      </c>
      <c r="B129" s="3" t="s">
        <v>11</v>
      </c>
      <c r="C129" s="3" t="s">
        <v>12</v>
      </c>
      <c r="D129" s="4"/>
      <c r="E129" s="71"/>
      <c r="F129" s="69"/>
      <c r="G129" s="64"/>
      <c r="H129" s="64"/>
      <c r="I129" s="64"/>
      <c r="J129" s="64"/>
      <c r="K129" s="64"/>
      <c r="L129" s="64"/>
      <c r="M129" s="64"/>
      <c r="N129" s="64"/>
      <c r="O129" s="64"/>
    </row>
    <row r="130" spans="1:15" x14ac:dyDescent="0.25">
      <c r="A130" s="9" t="s">
        <v>40</v>
      </c>
      <c r="B130" s="97">
        <v>0</v>
      </c>
      <c r="C130" s="97">
        <v>0</v>
      </c>
      <c r="D130" s="13"/>
      <c r="E130" s="97">
        <v>0</v>
      </c>
      <c r="F130" s="7">
        <f>SUM(B130:E130)</f>
        <v>0</v>
      </c>
      <c r="G130" s="98">
        <v>0</v>
      </c>
      <c r="H130" s="98">
        <v>0</v>
      </c>
      <c r="I130" s="98">
        <v>0</v>
      </c>
      <c r="J130" s="98">
        <v>0</v>
      </c>
      <c r="K130" s="98">
        <v>0</v>
      </c>
      <c r="L130" s="98">
        <v>0</v>
      </c>
      <c r="M130" s="98">
        <v>0</v>
      </c>
      <c r="N130" s="98">
        <v>0</v>
      </c>
      <c r="O130" s="98">
        <v>0</v>
      </c>
    </row>
    <row r="131" spans="1:15" ht="30" x14ac:dyDescent="0.25">
      <c r="A131" s="19" t="s">
        <v>41</v>
      </c>
      <c r="B131" s="97">
        <v>0</v>
      </c>
      <c r="C131" s="97">
        <v>0</v>
      </c>
      <c r="D131" s="13"/>
      <c r="E131" s="97">
        <v>0</v>
      </c>
      <c r="F131" s="7">
        <f t="shared" ref="F131:F144" si="15">SUM(B131:E131)</f>
        <v>0</v>
      </c>
      <c r="G131" s="98">
        <v>0</v>
      </c>
      <c r="H131" s="98">
        <v>0</v>
      </c>
      <c r="I131" s="98">
        <v>0</v>
      </c>
      <c r="J131" s="98">
        <v>0</v>
      </c>
      <c r="K131" s="98">
        <v>0</v>
      </c>
      <c r="L131" s="98">
        <v>0</v>
      </c>
      <c r="M131" s="98">
        <v>0</v>
      </c>
      <c r="N131" s="98">
        <v>0</v>
      </c>
      <c r="O131" s="98">
        <v>0</v>
      </c>
    </row>
    <row r="132" spans="1:15" x14ac:dyDescent="0.25">
      <c r="A132" s="9" t="s">
        <v>42</v>
      </c>
      <c r="B132" s="97">
        <v>0</v>
      </c>
      <c r="C132" s="97">
        <v>0</v>
      </c>
      <c r="D132" s="13"/>
      <c r="E132" s="97">
        <v>0</v>
      </c>
      <c r="F132" s="7">
        <f t="shared" si="15"/>
        <v>0</v>
      </c>
      <c r="G132" s="98">
        <v>0</v>
      </c>
      <c r="H132" s="98">
        <v>0</v>
      </c>
      <c r="I132" s="98">
        <v>0</v>
      </c>
      <c r="J132" s="98">
        <v>0</v>
      </c>
      <c r="K132" s="98">
        <v>0</v>
      </c>
      <c r="L132" s="98">
        <v>0</v>
      </c>
      <c r="M132" s="98">
        <v>0</v>
      </c>
      <c r="N132" s="98">
        <v>0</v>
      </c>
      <c r="O132" s="98">
        <v>0</v>
      </c>
    </row>
    <row r="133" spans="1:15" x14ac:dyDescent="0.25">
      <c r="A133" s="9" t="s">
        <v>43</v>
      </c>
      <c r="B133" s="97">
        <v>0</v>
      </c>
      <c r="C133" s="97">
        <v>0</v>
      </c>
      <c r="D133" s="13"/>
      <c r="E133" s="97">
        <v>0</v>
      </c>
      <c r="F133" s="7">
        <f t="shared" si="15"/>
        <v>0</v>
      </c>
      <c r="G133" s="98">
        <v>0</v>
      </c>
      <c r="H133" s="98">
        <v>0</v>
      </c>
      <c r="I133" s="98">
        <v>0</v>
      </c>
      <c r="J133" s="98">
        <v>0</v>
      </c>
      <c r="K133" s="98">
        <v>0</v>
      </c>
      <c r="L133" s="98">
        <v>0</v>
      </c>
      <c r="M133" s="98">
        <v>0</v>
      </c>
      <c r="N133" s="98">
        <v>0</v>
      </c>
      <c r="O133" s="98">
        <v>0</v>
      </c>
    </row>
    <row r="134" spans="1:15" x14ac:dyDescent="0.25">
      <c r="A134" s="9" t="s">
        <v>44</v>
      </c>
      <c r="B134" s="97">
        <v>0</v>
      </c>
      <c r="C134" s="97">
        <v>0</v>
      </c>
      <c r="D134" s="13"/>
      <c r="E134" s="97">
        <v>0</v>
      </c>
      <c r="F134" s="7">
        <f t="shared" si="15"/>
        <v>0</v>
      </c>
      <c r="G134" s="98">
        <v>0</v>
      </c>
      <c r="H134" s="98">
        <v>0</v>
      </c>
      <c r="I134" s="98">
        <v>0</v>
      </c>
      <c r="J134" s="98">
        <v>0</v>
      </c>
      <c r="K134" s="98">
        <v>0</v>
      </c>
      <c r="L134" s="98">
        <v>0</v>
      </c>
      <c r="M134" s="98">
        <v>0</v>
      </c>
      <c r="N134" s="98">
        <v>0</v>
      </c>
      <c r="O134" s="98">
        <v>0</v>
      </c>
    </row>
    <row r="135" spans="1:15" ht="30" x14ac:dyDescent="0.25">
      <c r="A135" s="9" t="s">
        <v>45</v>
      </c>
      <c r="B135" s="97">
        <v>0</v>
      </c>
      <c r="C135" s="97">
        <v>0</v>
      </c>
      <c r="D135" s="13"/>
      <c r="E135" s="97">
        <v>0</v>
      </c>
      <c r="F135" s="7">
        <f t="shared" si="15"/>
        <v>0</v>
      </c>
      <c r="G135" s="98">
        <v>0</v>
      </c>
      <c r="H135" s="98">
        <v>0</v>
      </c>
      <c r="I135" s="98">
        <v>0</v>
      </c>
      <c r="J135" s="98">
        <v>0</v>
      </c>
      <c r="K135" s="98">
        <v>0</v>
      </c>
      <c r="L135" s="98">
        <v>0</v>
      </c>
      <c r="M135" s="98">
        <v>0</v>
      </c>
      <c r="N135" s="98">
        <v>0</v>
      </c>
      <c r="O135" s="98">
        <v>0</v>
      </c>
    </row>
    <row r="136" spans="1:15" x14ac:dyDescent="0.25">
      <c r="A136" s="9" t="s">
        <v>46</v>
      </c>
      <c r="B136" s="97">
        <v>0</v>
      </c>
      <c r="C136" s="97">
        <v>0</v>
      </c>
      <c r="D136" s="13"/>
      <c r="E136" s="97">
        <v>0</v>
      </c>
      <c r="F136" s="7">
        <f t="shared" si="15"/>
        <v>0</v>
      </c>
      <c r="G136" s="98">
        <v>0</v>
      </c>
      <c r="H136" s="98">
        <v>0</v>
      </c>
      <c r="I136" s="98">
        <v>0</v>
      </c>
      <c r="J136" s="98">
        <v>0</v>
      </c>
      <c r="K136" s="98">
        <v>0</v>
      </c>
      <c r="L136" s="98">
        <v>0</v>
      </c>
      <c r="M136" s="98">
        <v>0</v>
      </c>
      <c r="N136" s="98">
        <v>0</v>
      </c>
      <c r="O136" s="98">
        <v>0</v>
      </c>
    </row>
    <row r="137" spans="1:15" x14ac:dyDescent="0.25">
      <c r="A137" s="9" t="s">
        <v>47</v>
      </c>
      <c r="B137" s="97">
        <v>0</v>
      </c>
      <c r="C137" s="97">
        <v>0</v>
      </c>
      <c r="D137" s="13"/>
      <c r="E137" s="97">
        <v>0</v>
      </c>
      <c r="F137" s="7">
        <f t="shared" si="15"/>
        <v>0</v>
      </c>
      <c r="G137" s="98">
        <v>0</v>
      </c>
      <c r="H137" s="98">
        <v>0</v>
      </c>
      <c r="I137" s="98">
        <v>0</v>
      </c>
      <c r="J137" s="98">
        <v>0</v>
      </c>
      <c r="K137" s="98">
        <v>0</v>
      </c>
      <c r="L137" s="98">
        <v>0</v>
      </c>
      <c r="M137" s="98">
        <v>0</v>
      </c>
      <c r="N137" s="98">
        <v>0</v>
      </c>
      <c r="O137" s="98">
        <v>0</v>
      </c>
    </row>
    <row r="138" spans="1:15" ht="30" x14ac:dyDescent="0.25">
      <c r="A138" s="9" t="s">
        <v>48</v>
      </c>
      <c r="B138" s="97">
        <v>0</v>
      </c>
      <c r="C138" s="97">
        <v>0</v>
      </c>
      <c r="D138" s="13"/>
      <c r="E138" s="97">
        <v>0</v>
      </c>
      <c r="F138" s="7">
        <f t="shared" si="15"/>
        <v>0</v>
      </c>
      <c r="G138" s="98">
        <v>0</v>
      </c>
      <c r="H138" s="98">
        <v>0</v>
      </c>
      <c r="I138" s="98">
        <v>0</v>
      </c>
      <c r="J138" s="98">
        <v>0</v>
      </c>
      <c r="K138" s="98">
        <v>0</v>
      </c>
      <c r="L138" s="98">
        <v>0</v>
      </c>
      <c r="M138" s="98">
        <v>0</v>
      </c>
      <c r="N138" s="98">
        <v>0</v>
      </c>
      <c r="O138" s="98">
        <v>0</v>
      </c>
    </row>
    <row r="139" spans="1:15" x14ac:dyDescent="0.25">
      <c r="A139" s="9" t="s">
        <v>49</v>
      </c>
      <c r="B139" s="97">
        <v>0</v>
      </c>
      <c r="C139" s="97">
        <v>0</v>
      </c>
      <c r="D139" s="13"/>
      <c r="E139" s="97">
        <v>0</v>
      </c>
      <c r="F139" s="7">
        <f t="shared" si="15"/>
        <v>0</v>
      </c>
      <c r="G139" s="98">
        <v>0</v>
      </c>
      <c r="H139" s="98">
        <v>0</v>
      </c>
      <c r="I139" s="98">
        <v>0</v>
      </c>
      <c r="J139" s="98">
        <v>0</v>
      </c>
      <c r="K139" s="98">
        <v>0</v>
      </c>
      <c r="L139" s="98">
        <v>0</v>
      </c>
      <c r="M139" s="98">
        <v>0</v>
      </c>
      <c r="N139" s="98">
        <v>0</v>
      </c>
      <c r="O139" s="98">
        <v>0</v>
      </c>
    </row>
    <row r="140" spans="1:15" ht="30" x14ac:dyDescent="0.25">
      <c r="A140" s="9" t="s">
        <v>50</v>
      </c>
      <c r="B140" s="97">
        <v>0</v>
      </c>
      <c r="C140" s="97">
        <v>0</v>
      </c>
      <c r="D140" s="13"/>
      <c r="E140" s="97">
        <v>0</v>
      </c>
      <c r="F140" s="7">
        <f t="shared" si="15"/>
        <v>0</v>
      </c>
      <c r="G140" s="98">
        <v>0</v>
      </c>
      <c r="H140" s="98">
        <v>0</v>
      </c>
      <c r="I140" s="98">
        <v>0</v>
      </c>
      <c r="J140" s="98">
        <v>0</v>
      </c>
      <c r="K140" s="98">
        <v>0</v>
      </c>
      <c r="L140" s="98">
        <v>0</v>
      </c>
      <c r="M140" s="98">
        <v>0</v>
      </c>
      <c r="N140" s="98">
        <v>0</v>
      </c>
      <c r="O140" s="98">
        <v>0</v>
      </c>
    </row>
    <row r="141" spans="1:15" x14ac:dyDescent="0.25">
      <c r="A141" s="9" t="s">
        <v>51</v>
      </c>
      <c r="B141" s="97">
        <v>0</v>
      </c>
      <c r="C141" s="97">
        <v>0</v>
      </c>
      <c r="D141" s="17"/>
      <c r="E141" s="97">
        <v>0</v>
      </c>
      <c r="F141" s="7">
        <f t="shared" si="15"/>
        <v>0</v>
      </c>
      <c r="G141" s="98">
        <v>0</v>
      </c>
      <c r="H141" s="98">
        <v>0</v>
      </c>
      <c r="I141" s="98">
        <v>0</v>
      </c>
      <c r="J141" s="98">
        <v>0</v>
      </c>
      <c r="K141" s="98">
        <v>0</v>
      </c>
      <c r="L141" s="98">
        <v>0</v>
      </c>
      <c r="M141" s="98">
        <v>0</v>
      </c>
      <c r="N141" s="98">
        <v>0</v>
      </c>
      <c r="O141" s="98">
        <v>0</v>
      </c>
    </row>
    <row r="142" spans="1:15" x14ac:dyDescent="0.25">
      <c r="A142" s="9" t="s">
        <v>52</v>
      </c>
      <c r="B142" s="97">
        <v>0</v>
      </c>
      <c r="C142" s="97">
        <v>0</v>
      </c>
      <c r="D142" s="17"/>
      <c r="E142" s="97">
        <v>0</v>
      </c>
      <c r="F142" s="7">
        <f t="shared" si="15"/>
        <v>0</v>
      </c>
      <c r="G142" s="98">
        <v>0</v>
      </c>
      <c r="H142" s="98">
        <v>0</v>
      </c>
      <c r="I142" s="98">
        <v>0</v>
      </c>
      <c r="J142" s="98">
        <v>0</v>
      </c>
      <c r="K142" s="98">
        <v>0</v>
      </c>
      <c r="L142" s="98">
        <v>0</v>
      </c>
      <c r="M142" s="98">
        <v>0</v>
      </c>
      <c r="N142" s="98">
        <v>0</v>
      </c>
      <c r="O142" s="98">
        <v>0</v>
      </c>
    </row>
    <row r="143" spans="1:15" x14ac:dyDescent="0.25">
      <c r="A143" s="9" t="s">
        <v>53</v>
      </c>
      <c r="B143" s="97">
        <v>0</v>
      </c>
      <c r="C143" s="97">
        <v>0</v>
      </c>
      <c r="D143" s="13"/>
      <c r="E143" s="97">
        <v>0</v>
      </c>
      <c r="F143" s="7">
        <f t="shared" si="15"/>
        <v>0</v>
      </c>
      <c r="G143" s="98">
        <v>0</v>
      </c>
      <c r="H143" s="98">
        <v>0</v>
      </c>
      <c r="I143" s="98">
        <v>0</v>
      </c>
      <c r="J143" s="98">
        <v>0</v>
      </c>
      <c r="K143" s="98">
        <v>0</v>
      </c>
      <c r="L143" s="98">
        <v>0</v>
      </c>
      <c r="M143" s="98">
        <v>0</v>
      </c>
      <c r="N143" s="98">
        <v>0</v>
      </c>
      <c r="O143" s="98">
        <v>0</v>
      </c>
    </row>
    <row r="144" spans="1:15" x14ac:dyDescent="0.25">
      <c r="A144" s="9" t="s">
        <v>54</v>
      </c>
      <c r="B144" s="97">
        <v>0</v>
      </c>
      <c r="C144" s="97">
        <v>0</v>
      </c>
      <c r="D144" s="13"/>
      <c r="E144" s="97">
        <v>0</v>
      </c>
      <c r="F144" s="7">
        <f t="shared" si="15"/>
        <v>0</v>
      </c>
      <c r="G144" s="98">
        <v>0</v>
      </c>
      <c r="H144" s="98">
        <v>0</v>
      </c>
      <c r="I144" s="98">
        <v>0</v>
      </c>
      <c r="J144" s="98">
        <v>0</v>
      </c>
      <c r="K144" s="98">
        <v>0</v>
      </c>
      <c r="L144" s="98">
        <v>0</v>
      </c>
      <c r="M144" s="98">
        <v>0</v>
      </c>
      <c r="N144" s="98">
        <v>0</v>
      </c>
      <c r="O144" s="98">
        <v>0</v>
      </c>
    </row>
    <row r="145" spans="1:15" x14ac:dyDescent="0.25">
      <c r="A145" s="9"/>
      <c r="B145" s="67" t="s">
        <v>2</v>
      </c>
      <c r="C145" s="67"/>
      <c r="D145" s="67"/>
      <c r="E145" s="71" t="s">
        <v>3</v>
      </c>
      <c r="F145" s="69" t="s">
        <v>4</v>
      </c>
      <c r="G145" s="64" t="s">
        <v>113</v>
      </c>
      <c r="H145" s="64" t="s">
        <v>114</v>
      </c>
      <c r="I145" s="64" t="s">
        <v>115</v>
      </c>
      <c r="J145" s="64" t="s">
        <v>117</v>
      </c>
      <c r="K145" s="64" t="s">
        <v>116</v>
      </c>
      <c r="L145" s="64" t="s">
        <v>118</v>
      </c>
      <c r="M145" s="64" t="s">
        <v>121</v>
      </c>
      <c r="N145" s="64" t="s">
        <v>119</v>
      </c>
      <c r="O145" s="64" t="s">
        <v>120</v>
      </c>
    </row>
    <row r="146" spans="1:15" x14ac:dyDescent="0.25">
      <c r="A146" s="12" t="s">
        <v>55</v>
      </c>
      <c r="B146" s="3" t="s">
        <v>11</v>
      </c>
      <c r="C146" s="3" t="s">
        <v>12</v>
      </c>
      <c r="D146" s="4"/>
      <c r="E146" s="71"/>
      <c r="F146" s="69"/>
      <c r="G146" s="64"/>
      <c r="H146" s="64"/>
      <c r="I146" s="64"/>
      <c r="J146" s="64"/>
      <c r="K146" s="64"/>
      <c r="L146" s="64"/>
      <c r="M146" s="64"/>
      <c r="N146" s="64"/>
      <c r="O146" s="64"/>
    </row>
    <row r="147" spans="1:15" x14ac:dyDescent="0.25">
      <c r="A147" s="9" t="s">
        <v>65</v>
      </c>
      <c r="B147" s="97">
        <v>0</v>
      </c>
      <c r="C147" s="97">
        <v>0</v>
      </c>
      <c r="D147" s="13"/>
      <c r="E147" s="97">
        <v>0</v>
      </c>
      <c r="F147" s="7">
        <f t="shared" ref="F147" si="16">SUM(B147:E147)</f>
        <v>0</v>
      </c>
      <c r="G147" s="98">
        <v>0</v>
      </c>
      <c r="H147" s="98">
        <v>0</v>
      </c>
      <c r="I147" s="98">
        <v>0</v>
      </c>
      <c r="J147" s="98">
        <v>0</v>
      </c>
      <c r="K147" s="98">
        <v>0</v>
      </c>
      <c r="L147" s="98">
        <v>0</v>
      </c>
      <c r="M147" s="98">
        <v>0</v>
      </c>
      <c r="N147" s="98">
        <v>0</v>
      </c>
      <c r="O147" s="98">
        <v>0</v>
      </c>
    </row>
    <row r="148" spans="1:15" ht="15.75" x14ac:dyDescent="0.25">
      <c r="A148" s="72" t="s">
        <v>68</v>
      </c>
      <c r="B148" s="72"/>
      <c r="C148" s="72"/>
      <c r="D148" s="72"/>
      <c r="E148" s="72"/>
      <c r="F148" s="72"/>
      <c r="G148" s="72"/>
      <c r="H148" s="72"/>
      <c r="I148" s="72"/>
      <c r="J148" s="72"/>
      <c r="K148" s="72"/>
      <c r="L148" s="72"/>
      <c r="M148" s="72"/>
      <c r="N148" s="72"/>
      <c r="O148" s="72"/>
    </row>
    <row r="149" spans="1:15" x14ac:dyDescent="0.25">
      <c r="A149" s="66"/>
      <c r="B149" s="67" t="s">
        <v>2</v>
      </c>
      <c r="C149" s="67"/>
      <c r="D149" s="67"/>
      <c r="E149" s="68" t="s">
        <v>3</v>
      </c>
      <c r="F149" s="69" t="s">
        <v>4</v>
      </c>
      <c r="G149" s="64" t="s">
        <v>113</v>
      </c>
      <c r="H149" s="64" t="s">
        <v>114</v>
      </c>
      <c r="I149" s="64" t="s">
        <v>115</v>
      </c>
      <c r="J149" s="64" t="s">
        <v>117</v>
      </c>
      <c r="K149" s="64" t="s">
        <v>116</v>
      </c>
      <c r="L149" s="64" t="s">
        <v>118</v>
      </c>
      <c r="M149" s="64" t="s">
        <v>121</v>
      </c>
      <c r="N149" s="64" t="s">
        <v>119</v>
      </c>
      <c r="O149" s="64" t="s">
        <v>120</v>
      </c>
    </row>
    <row r="150" spans="1:15" x14ac:dyDescent="0.25">
      <c r="A150" s="66"/>
      <c r="B150" s="3" t="s">
        <v>11</v>
      </c>
      <c r="C150" s="3" t="s">
        <v>12</v>
      </c>
      <c r="D150" s="4"/>
      <c r="E150" s="68"/>
      <c r="F150" s="69"/>
      <c r="G150" s="64"/>
      <c r="H150" s="64"/>
      <c r="I150" s="64"/>
      <c r="J150" s="64"/>
      <c r="K150" s="64"/>
      <c r="L150" s="64"/>
      <c r="M150" s="64"/>
      <c r="N150" s="64"/>
      <c r="O150" s="64"/>
    </row>
    <row r="151" spans="1:15" x14ac:dyDescent="0.25">
      <c r="A151" s="9" t="s">
        <v>13</v>
      </c>
      <c r="B151" s="97">
        <v>0</v>
      </c>
      <c r="C151" s="97">
        <v>0</v>
      </c>
      <c r="D151" s="13"/>
      <c r="E151" s="97">
        <v>0</v>
      </c>
      <c r="F151" s="7">
        <f t="shared" ref="F151:F153" si="17">SUM(B151:E151)</f>
        <v>0</v>
      </c>
      <c r="G151" s="98">
        <v>0</v>
      </c>
      <c r="H151" s="98">
        <v>0</v>
      </c>
      <c r="I151" s="98">
        <v>0</v>
      </c>
      <c r="J151" s="98">
        <v>0</v>
      </c>
      <c r="K151" s="98">
        <v>0</v>
      </c>
      <c r="L151" s="98">
        <v>0</v>
      </c>
      <c r="M151" s="98">
        <v>0</v>
      </c>
      <c r="N151" s="98">
        <v>0</v>
      </c>
      <c r="O151" s="98">
        <v>0</v>
      </c>
    </row>
    <row r="152" spans="1:15" x14ac:dyDescent="0.25">
      <c r="A152" s="9" t="s">
        <v>61</v>
      </c>
      <c r="B152" s="97">
        <v>0</v>
      </c>
      <c r="C152" s="97">
        <v>0</v>
      </c>
      <c r="D152" s="17"/>
      <c r="E152" s="97">
        <v>0</v>
      </c>
      <c r="F152" s="7">
        <f t="shared" si="17"/>
        <v>0</v>
      </c>
      <c r="G152" s="98">
        <v>0</v>
      </c>
      <c r="H152" s="98">
        <v>0</v>
      </c>
      <c r="I152" s="98">
        <v>0</v>
      </c>
      <c r="J152" s="98">
        <v>0</v>
      </c>
      <c r="K152" s="98">
        <v>0</v>
      </c>
      <c r="L152" s="98">
        <v>0</v>
      </c>
      <c r="M152" s="98">
        <v>0</v>
      </c>
      <c r="N152" s="98">
        <v>0</v>
      </c>
      <c r="O152" s="98">
        <v>0</v>
      </c>
    </row>
    <row r="153" spans="1:15" x14ac:dyDescent="0.25">
      <c r="A153" s="9" t="s">
        <v>69</v>
      </c>
      <c r="B153" s="97">
        <v>0</v>
      </c>
      <c r="C153" s="97">
        <v>0</v>
      </c>
      <c r="D153" s="13"/>
      <c r="E153" s="97">
        <v>0</v>
      </c>
      <c r="F153" s="7">
        <f t="shared" si="17"/>
        <v>0</v>
      </c>
      <c r="G153" s="98">
        <v>0</v>
      </c>
      <c r="H153" s="98">
        <v>0</v>
      </c>
      <c r="I153" s="98">
        <v>0</v>
      </c>
      <c r="J153" s="98">
        <v>0</v>
      </c>
      <c r="K153" s="98">
        <v>0</v>
      </c>
      <c r="L153" s="98">
        <v>0</v>
      </c>
      <c r="M153" s="98">
        <v>0</v>
      </c>
      <c r="N153" s="98">
        <v>0</v>
      </c>
      <c r="O153" s="98">
        <v>0</v>
      </c>
    </row>
    <row r="154" spans="1:15" x14ac:dyDescent="0.25">
      <c r="A154" s="9"/>
      <c r="B154" s="67" t="s">
        <v>2</v>
      </c>
      <c r="C154" s="67"/>
      <c r="D154" s="67"/>
      <c r="E154" s="71" t="s">
        <v>3</v>
      </c>
      <c r="F154" s="69" t="s">
        <v>4</v>
      </c>
      <c r="G154" s="64" t="s">
        <v>113</v>
      </c>
      <c r="H154" s="64" t="s">
        <v>114</v>
      </c>
      <c r="I154" s="64" t="s">
        <v>115</v>
      </c>
      <c r="J154" s="64" t="s">
        <v>117</v>
      </c>
      <c r="K154" s="64" t="s">
        <v>116</v>
      </c>
      <c r="L154" s="64" t="s">
        <v>118</v>
      </c>
      <c r="M154" s="64" t="s">
        <v>121</v>
      </c>
      <c r="N154" s="64" t="s">
        <v>119</v>
      </c>
      <c r="O154" s="64" t="s">
        <v>120</v>
      </c>
    </row>
    <row r="155" spans="1:15" x14ac:dyDescent="0.25">
      <c r="A155" s="12" t="s">
        <v>70</v>
      </c>
      <c r="B155" s="3" t="s">
        <v>11</v>
      </c>
      <c r="C155" s="3" t="s">
        <v>12</v>
      </c>
      <c r="D155" s="4"/>
      <c r="E155" s="71"/>
      <c r="F155" s="69"/>
      <c r="G155" s="64"/>
      <c r="H155" s="64"/>
      <c r="I155" s="64"/>
      <c r="J155" s="64"/>
      <c r="K155" s="64"/>
      <c r="L155" s="64"/>
      <c r="M155" s="64"/>
      <c r="N155" s="64"/>
      <c r="O155" s="64"/>
    </row>
    <row r="156" spans="1:15" x14ac:dyDescent="0.25">
      <c r="A156" s="9" t="s">
        <v>23</v>
      </c>
      <c r="B156" s="97">
        <v>0</v>
      </c>
      <c r="C156" s="97">
        <v>0</v>
      </c>
      <c r="D156" s="13"/>
      <c r="E156" s="97">
        <v>0</v>
      </c>
      <c r="F156" s="7">
        <f t="shared" ref="F156:F163" si="18">SUM(B156:E156)</f>
        <v>0</v>
      </c>
      <c r="G156" s="98">
        <v>0</v>
      </c>
      <c r="H156" s="98">
        <v>0</v>
      </c>
      <c r="I156" s="98">
        <v>0</v>
      </c>
      <c r="J156" s="98">
        <v>0</v>
      </c>
      <c r="K156" s="98">
        <v>0</v>
      </c>
      <c r="L156" s="98">
        <v>0</v>
      </c>
      <c r="M156" s="98">
        <v>0</v>
      </c>
      <c r="N156" s="98">
        <v>0</v>
      </c>
      <c r="O156" s="98">
        <v>0</v>
      </c>
    </row>
    <row r="157" spans="1:15" x14ac:dyDescent="0.25">
      <c r="A157" s="9" t="s">
        <v>24</v>
      </c>
      <c r="B157" s="97">
        <v>0</v>
      </c>
      <c r="C157" s="97">
        <v>0</v>
      </c>
      <c r="D157" s="13"/>
      <c r="E157" s="97">
        <v>0</v>
      </c>
      <c r="F157" s="7">
        <f t="shared" si="18"/>
        <v>0</v>
      </c>
      <c r="G157" s="98">
        <v>0</v>
      </c>
      <c r="H157" s="98">
        <v>0</v>
      </c>
      <c r="I157" s="98">
        <v>0</v>
      </c>
      <c r="J157" s="98">
        <v>0</v>
      </c>
      <c r="K157" s="98">
        <v>0</v>
      </c>
      <c r="L157" s="98">
        <v>0</v>
      </c>
      <c r="M157" s="98">
        <v>0</v>
      </c>
      <c r="N157" s="98">
        <v>0</v>
      </c>
      <c r="O157" s="98">
        <v>0</v>
      </c>
    </row>
    <row r="158" spans="1:15" x14ac:dyDescent="0.25">
      <c r="A158" s="9" t="s">
        <v>63</v>
      </c>
      <c r="B158" s="97">
        <v>0</v>
      </c>
      <c r="C158" s="97">
        <v>0</v>
      </c>
      <c r="D158" s="13"/>
      <c r="E158" s="97">
        <v>0</v>
      </c>
      <c r="F158" s="7">
        <f t="shared" si="18"/>
        <v>0</v>
      </c>
      <c r="G158" s="98">
        <v>0</v>
      </c>
      <c r="H158" s="98">
        <v>0</v>
      </c>
      <c r="I158" s="98">
        <v>0</v>
      </c>
      <c r="J158" s="98">
        <v>0</v>
      </c>
      <c r="K158" s="98">
        <v>0</v>
      </c>
      <c r="L158" s="98">
        <v>0</v>
      </c>
      <c r="M158" s="98">
        <v>0</v>
      </c>
      <c r="N158" s="98">
        <v>0</v>
      </c>
      <c r="O158" s="98">
        <v>0</v>
      </c>
    </row>
    <row r="159" spans="1:15" x14ac:dyDescent="0.25">
      <c r="A159" s="14" t="s">
        <v>26</v>
      </c>
      <c r="B159" s="97">
        <v>0</v>
      </c>
      <c r="C159" s="97">
        <v>0</v>
      </c>
      <c r="D159" s="13"/>
      <c r="E159" s="97">
        <v>0</v>
      </c>
      <c r="F159" s="7">
        <f t="shared" si="18"/>
        <v>0</v>
      </c>
      <c r="G159" s="98">
        <v>0</v>
      </c>
      <c r="H159" s="98">
        <v>0</v>
      </c>
      <c r="I159" s="98">
        <v>0</v>
      </c>
      <c r="J159" s="98">
        <v>0</v>
      </c>
      <c r="K159" s="98">
        <v>0</v>
      </c>
      <c r="L159" s="98">
        <v>0</v>
      </c>
      <c r="M159" s="98">
        <v>0</v>
      </c>
      <c r="N159" s="98">
        <v>0</v>
      </c>
      <c r="O159" s="98">
        <v>0</v>
      </c>
    </row>
    <row r="160" spans="1:15" x14ac:dyDescent="0.25">
      <c r="A160" s="14" t="s">
        <v>27</v>
      </c>
      <c r="B160" s="97">
        <v>0</v>
      </c>
      <c r="C160" s="97">
        <v>0</v>
      </c>
      <c r="D160" s="13"/>
      <c r="E160" s="97">
        <v>0</v>
      </c>
      <c r="F160" s="7">
        <f t="shared" si="18"/>
        <v>0</v>
      </c>
      <c r="G160" s="98">
        <v>0</v>
      </c>
      <c r="H160" s="98">
        <v>0</v>
      </c>
      <c r="I160" s="98">
        <v>0</v>
      </c>
      <c r="J160" s="98">
        <v>0</v>
      </c>
      <c r="K160" s="98">
        <v>0</v>
      </c>
      <c r="L160" s="98">
        <v>0</v>
      </c>
      <c r="M160" s="98">
        <v>0</v>
      </c>
      <c r="N160" s="98">
        <v>0</v>
      </c>
      <c r="O160" s="98">
        <v>0</v>
      </c>
    </row>
    <row r="161" spans="1:19" x14ac:dyDescent="0.25">
      <c r="A161" s="14" t="s">
        <v>28</v>
      </c>
      <c r="B161" s="97">
        <v>0</v>
      </c>
      <c r="C161" s="97">
        <v>0</v>
      </c>
      <c r="D161" s="13"/>
      <c r="E161" s="97">
        <v>0</v>
      </c>
      <c r="F161" s="7">
        <f t="shared" si="18"/>
        <v>0</v>
      </c>
      <c r="G161" s="98">
        <v>0</v>
      </c>
      <c r="H161" s="98">
        <v>0</v>
      </c>
      <c r="I161" s="98">
        <v>0</v>
      </c>
      <c r="J161" s="98">
        <v>0</v>
      </c>
      <c r="K161" s="98">
        <v>0</v>
      </c>
      <c r="L161" s="98">
        <v>0</v>
      </c>
      <c r="M161" s="98">
        <v>0</v>
      </c>
      <c r="N161" s="98">
        <v>0</v>
      </c>
      <c r="O161" s="98">
        <v>0</v>
      </c>
    </row>
    <row r="162" spans="1:19" x14ac:dyDescent="0.25">
      <c r="A162" s="14" t="s">
        <v>29</v>
      </c>
      <c r="B162" s="97">
        <v>0</v>
      </c>
      <c r="C162" s="97">
        <v>0</v>
      </c>
      <c r="D162" s="13"/>
      <c r="E162" s="97">
        <v>0</v>
      </c>
      <c r="F162" s="7">
        <f t="shared" si="18"/>
        <v>0</v>
      </c>
      <c r="G162" s="98">
        <v>0</v>
      </c>
      <c r="H162" s="98">
        <v>0</v>
      </c>
      <c r="I162" s="98">
        <v>0</v>
      </c>
      <c r="J162" s="98">
        <v>0</v>
      </c>
      <c r="K162" s="98">
        <v>0</v>
      </c>
      <c r="L162" s="98">
        <v>0</v>
      </c>
      <c r="M162" s="98">
        <v>0</v>
      </c>
      <c r="N162" s="98">
        <v>0</v>
      </c>
      <c r="O162" s="98">
        <v>0</v>
      </c>
    </row>
    <row r="163" spans="1:19" x14ac:dyDescent="0.25">
      <c r="A163" s="14" t="s">
        <v>30</v>
      </c>
      <c r="B163" s="97">
        <v>0</v>
      </c>
      <c r="C163" s="97">
        <v>0</v>
      </c>
      <c r="D163" s="13"/>
      <c r="E163" s="97">
        <v>0</v>
      </c>
      <c r="F163" s="7">
        <f t="shared" si="18"/>
        <v>0</v>
      </c>
      <c r="G163" s="98">
        <v>0</v>
      </c>
      <c r="H163" s="98">
        <v>0</v>
      </c>
      <c r="I163" s="98">
        <v>0</v>
      </c>
      <c r="J163" s="98">
        <v>0</v>
      </c>
      <c r="K163" s="98">
        <v>0</v>
      </c>
      <c r="L163" s="98">
        <v>0</v>
      </c>
      <c r="M163" s="98">
        <v>0</v>
      </c>
      <c r="N163" s="98">
        <v>0</v>
      </c>
      <c r="O163" s="98">
        <v>0</v>
      </c>
    </row>
    <row r="164" spans="1:19" ht="15" customHeight="1" x14ac:dyDescent="0.25">
      <c r="A164" s="84" t="s">
        <v>31</v>
      </c>
      <c r="B164" s="84"/>
      <c r="C164" s="84"/>
      <c r="D164" s="84"/>
      <c r="E164" s="84"/>
      <c r="F164" s="84"/>
      <c r="G164" s="84"/>
      <c r="H164" s="84"/>
      <c r="I164" s="84"/>
      <c r="J164" s="84"/>
      <c r="K164" s="84"/>
      <c r="L164" s="84"/>
      <c r="M164" s="84"/>
      <c r="N164" s="84"/>
      <c r="O164" s="84"/>
    </row>
    <row r="165" spans="1:19" x14ac:dyDescent="0.25">
      <c r="A165" s="14" t="s">
        <v>32</v>
      </c>
      <c r="B165" s="97">
        <v>0</v>
      </c>
      <c r="C165" s="97">
        <v>0</v>
      </c>
      <c r="D165" s="13"/>
      <c r="E165" s="97">
        <v>0</v>
      </c>
      <c r="F165" s="7">
        <f>SUM(B165:E165)</f>
        <v>0</v>
      </c>
      <c r="G165" s="98">
        <v>0</v>
      </c>
      <c r="H165" s="98">
        <v>0</v>
      </c>
      <c r="I165" s="98">
        <v>0</v>
      </c>
      <c r="J165" s="98">
        <v>0</v>
      </c>
      <c r="K165" s="98">
        <v>0</v>
      </c>
      <c r="L165" s="98">
        <v>0</v>
      </c>
      <c r="M165" s="98">
        <v>0</v>
      </c>
      <c r="N165" s="98">
        <v>0</v>
      </c>
      <c r="O165" s="98">
        <v>0</v>
      </c>
    </row>
    <row r="166" spans="1:19" x14ac:dyDescent="0.25">
      <c r="A166" s="14" t="s">
        <v>33</v>
      </c>
      <c r="B166" s="97">
        <v>0</v>
      </c>
      <c r="C166" s="97">
        <v>0</v>
      </c>
      <c r="D166" s="13"/>
      <c r="E166" s="97">
        <v>0</v>
      </c>
      <c r="F166" s="7">
        <f t="shared" ref="F166:F171" si="19">SUM(B166:E166)</f>
        <v>0</v>
      </c>
      <c r="G166" s="98">
        <v>0</v>
      </c>
      <c r="H166" s="98">
        <v>0</v>
      </c>
      <c r="I166" s="98">
        <v>0</v>
      </c>
      <c r="J166" s="98">
        <v>0</v>
      </c>
      <c r="K166" s="98">
        <v>0</v>
      </c>
      <c r="L166" s="98">
        <v>0</v>
      </c>
      <c r="M166" s="98">
        <v>0</v>
      </c>
      <c r="N166" s="98">
        <v>0</v>
      </c>
      <c r="O166" s="98">
        <v>0</v>
      </c>
    </row>
    <row r="167" spans="1:19" x14ac:dyDescent="0.25">
      <c r="A167" s="14" t="s">
        <v>34</v>
      </c>
      <c r="B167" s="97">
        <v>0</v>
      </c>
      <c r="C167" s="97">
        <v>0</v>
      </c>
      <c r="D167" s="13"/>
      <c r="E167" s="97">
        <v>0</v>
      </c>
      <c r="F167" s="7">
        <f t="shared" si="19"/>
        <v>0</v>
      </c>
      <c r="G167" s="98">
        <v>0</v>
      </c>
      <c r="H167" s="98">
        <v>0</v>
      </c>
      <c r="I167" s="98">
        <v>0</v>
      </c>
      <c r="J167" s="98">
        <v>0</v>
      </c>
      <c r="K167" s="98">
        <v>0</v>
      </c>
      <c r="L167" s="98">
        <v>0</v>
      </c>
      <c r="M167" s="98">
        <v>0</v>
      </c>
      <c r="N167" s="98">
        <v>0</v>
      </c>
      <c r="O167" s="98">
        <v>0</v>
      </c>
    </row>
    <row r="168" spans="1:19" x14ac:dyDescent="0.25">
      <c r="A168" s="14" t="s">
        <v>35</v>
      </c>
      <c r="B168" s="97">
        <v>0</v>
      </c>
      <c r="C168" s="97">
        <v>0</v>
      </c>
      <c r="D168" s="13"/>
      <c r="E168" s="97">
        <v>0</v>
      </c>
      <c r="F168" s="7">
        <f t="shared" si="19"/>
        <v>0</v>
      </c>
      <c r="G168" s="98">
        <v>0</v>
      </c>
      <c r="H168" s="98">
        <v>0</v>
      </c>
      <c r="I168" s="98">
        <v>0</v>
      </c>
      <c r="J168" s="98">
        <v>0</v>
      </c>
      <c r="K168" s="98">
        <v>0</v>
      </c>
      <c r="L168" s="98">
        <v>0</v>
      </c>
      <c r="M168" s="98">
        <v>0</v>
      </c>
      <c r="N168" s="98">
        <v>0</v>
      </c>
      <c r="O168" s="98">
        <v>0</v>
      </c>
    </row>
    <row r="169" spans="1:19" x14ac:dyDescent="0.25">
      <c r="A169" s="14" t="s">
        <v>36</v>
      </c>
      <c r="B169" s="97">
        <v>0</v>
      </c>
      <c r="C169" s="97">
        <v>0</v>
      </c>
      <c r="D169" s="13"/>
      <c r="E169" s="97">
        <v>0</v>
      </c>
      <c r="F169" s="7">
        <f t="shared" si="19"/>
        <v>0</v>
      </c>
      <c r="G169" s="98">
        <v>0</v>
      </c>
      <c r="H169" s="98">
        <v>0</v>
      </c>
      <c r="I169" s="98">
        <v>0</v>
      </c>
      <c r="J169" s="98">
        <v>0</v>
      </c>
      <c r="K169" s="98">
        <v>0</v>
      </c>
      <c r="L169" s="98">
        <v>0</v>
      </c>
      <c r="M169" s="98">
        <v>0</v>
      </c>
      <c r="N169" s="98">
        <v>0</v>
      </c>
      <c r="O169" s="98">
        <v>0</v>
      </c>
      <c r="S169" s="103"/>
    </row>
    <row r="170" spans="1:19" x14ac:dyDescent="0.25">
      <c r="A170" s="14" t="s">
        <v>37</v>
      </c>
      <c r="B170" s="97">
        <v>0</v>
      </c>
      <c r="C170" s="97">
        <v>0</v>
      </c>
      <c r="D170" s="13"/>
      <c r="E170" s="97">
        <v>0</v>
      </c>
      <c r="F170" s="7">
        <f t="shared" si="19"/>
        <v>0</v>
      </c>
      <c r="G170" s="98">
        <v>0</v>
      </c>
      <c r="H170" s="98">
        <v>0</v>
      </c>
      <c r="I170" s="98">
        <v>0</v>
      </c>
      <c r="J170" s="98">
        <v>0</v>
      </c>
      <c r="K170" s="98">
        <v>0</v>
      </c>
      <c r="L170" s="98">
        <v>0</v>
      </c>
      <c r="M170" s="98">
        <v>0</v>
      </c>
      <c r="N170" s="98">
        <v>0</v>
      </c>
      <c r="O170" s="98">
        <v>0</v>
      </c>
    </row>
    <row r="171" spans="1:19" x14ac:dyDescent="0.25">
      <c r="A171" s="14" t="s">
        <v>38</v>
      </c>
      <c r="B171" s="97">
        <v>0</v>
      </c>
      <c r="C171" s="97">
        <v>0</v>
      </c>
      <c r="D171" s="15"/>
      <c r="E171" s="97">
        <v>0</v>
      </c>
      <c r="F171" s="7">
        <f t="shared" si="19"/>
        <v>0</v>
      </c>
      <c r="G171" s="99">
        <v>0</v>
      </c>
      <c r="H171" s="99">
        <v>0</v>
      </c>
      <c r="I171" s="99">
        <v>0</v>
      </c>
      <c r="J171" s="99">
        <v>0</v>
      </c>
      <c r="K171" s="99">
        <v>0</v>
      </c>
      <c r="L171" s="99">
        <v>0</v>
      </c>
      <c r="M171" s="99">
        <v>0</v>
      </c>
      <c r="N171" s="99">
        <v>0</v>
      </c>
      <c r="O171" s="99">
        <v>0</v>
      </c>
    </row>
    <row r="172" spans="1:19" x14ac:dyDescent="0.25">
      <c r="A172" s="9"/>
      <c r="B172" s="67" t="s">
        <v>2</v>
      </c>
      <c r="C172" s="67"/>
      <c r="D172" s="67"/>
      <c r="E172" s="71" t="s">
        <v>3</v>
      </c>
      <c r="F172" s="69" t="s">
        <v>4</v>
      </c>
      <c r="G172" s="64" t="s">
        <v>113</v>
      </c>
      <c r="H172" s="64" t="s">
        <v>114</v>
      </c>
      <c r="I172" s="64" t="s">
        <v>115</v>
      </c>
      <c r="J172" s="64" t="s">
        <v>117</v>
      </c>
      <c r="K172" s="64" t="s">
        <v>116</v>
      </c>
      <c r="L172" s="64" t="s">
        <v>118</v>
      </c>
      <c r="M172" s="64" t="s">
        <v>121</v>
      </c>
      <c r="N172" s="64" t="s">
        <v>119</v>
      </c>
      <c r="O172" s="64" t="s">
        <v>120</v>
      </c>
    </row>
    <row r="173" spans="1:19" x14ac:dyDescent="0.25">
      <c r="A173" s="12" t="s">
        <v>71</v>
      </c>
      <c r="B173" s="3" t="s">
        <v>11</v>
      </c>
      <c r="C173" s="3" t="s">
        <v>12</v>
      </c>
      <c r="D173" s="4"/>
      <c r="E173" s="71"/>
      <c r="F173" s="69"/>
      <c r="G173" s="64"/>
      <c r="H173" s="64"/>
      <c r="I173" s="64"/>
      <c r="J173" s="64"/>
      <c r="K173" s="64"/>
      <c r="L173" s="64"/>
      <c r="M173" s="64"/>
      <c r="N173" s="64"/>
      <c r="O173" s="64"/>
    </row>
    <row r="174" spans="1:19" x14ac:dyDescent="0.25">
      <c r="A174" s="9" t="s">
        <v>40</v>
      </c>
      <c r="B174" s="97">
        <v>0</v>
      </c>
      <c r="C174" s="97">
        <v>0</v>
      </c>
      <c r="D174" s="4"/>
      <c r="E174" s="97">
        <v>0</v>
      </c>
      <c r="F174" s="7">
        <f>SUM(B174:E174)</f>
        <v>0</v>
      </c>
      <c r="G174" s="98">
        <v>0</v>
      </c>
      <c r="H174" s="98">
        <v>0</v>
      </c>
      <c r="I174" s="98">
        <v>0</v>
      </c>
      <c r="J174" s="98">
        <v>0</v>
      </c>
      <c r="K174" s="98">
        <v>0</v>
      </c>
      <c r="L174" s="98">
        <v>0</v>
      </c>
      <c r="M174" s="98">
        <v>0</v>
      </c>
      <c r="N174" s="98">
        <v>0</v>
      </c>
      <c r="O174" s="98">
        <v>0</v>
      </c>
    </row>
    <row r="175" spans="1:19" ht="30" x14ac:dyDescent="0.25">
      <c r="A175" s="19" t="s">
        <v>41</v>
      </c>
      <c r="B175" s="97">
        <v>0</v>
      </c>
      <c r="C175" s="97">
        <v>0</v>
      </c>
      <c r="D175" s="4"/>
      <c r="E175" s="97">
        <v>0</v>
      </c>
      <c r="F175" s="7">
        <f t="shared" ref="F175:F188" si="20">SUM(B175:E175)</f>
        <v>0</v>
      </c>
      <c r="G175" s="98">
        <v>0</v>
      </c>
      <c r="H175" s="98">
        <v>0</v>
      </c>
      <c r="I175" s="98">
        <v>0</v>
      </c>
      <c r="J175" s="98">
        <v>0</v>
      </c>
      <c r="K175" s="98">
        <v>0</v>
      </c>
      <c r="L175" s="98">
        <v>0</v>
      </c>
      <c r="M175" s="98">
        <v>0</v>
      </c>
      <c r="N175" s="98">
        <v>0</v>
      </c>
      <c r="O175" s="98">
        <v>0</v>
      </c>
    </row>
    <row r="176" spans="1:19" x14ac:dyDescent="0.25">
      <c r="A176" s="9" t="s">
        <v>42</v>
      </c>
      <c r="B176" s="97">
        <v>0</v>
      </c>
      <c r="C176" s="97">
        <v>0</v>
      </c>
      <c r="D176" s="4"/>
      <c r="E176" s="97">
        <v>0</v>
      </c>
      <c r="F176" s="7">
        <f t="shared" si="20"/>
        <v>0</v>
      </c>
      <c r="G176" s="98">
        <v>0</v>
      </c>
      <c r="H176" s="98">
        <v>0</v>
      </c>
      <c r="I176" s="98">
        <v>0</v>
      </c>
      <c r="J176" s="98">
        <v>0</v>
      </c>
      <c r="K176" s="98">
        <v>0</v>
      </c>
      <c r="L176" s="98">
        <v>0</v>
      </c>
      <c r="M176" s="98">
        <v>0</v>
      </c>
      <c r="N176" s="98">
        <v>0</v>
      </c>
      <c r="O176" s="98">
        <v>0</v>
      </c>
    </row>
    <row r="177" spans="1:15" x14ac:dyDescent="0.25">
      <c r="A177" s="9" t="s">
        <v>43</v>
      </c>
      <c r="B177" s="97">
        <v>0</v>
      </c>
      <c r="C177" s="97">
        <v>0</v>
      </c>
      <c r="D177" s="4"/>
      <c r="E177" s="97">
        <v>0</v>
      </c>
      <c r="F177" s="7">
        <f t="shared" si="20"/>
        <v>0</v>
      </c>
      <c r="G177" s="98">
        <v>0</v>
      </c>
      <c r="H177" s="98">
        <v>0</v>
      </c>
      <c r="I177" s="98">
        <v>0</v>
      </c>
      <c r="J177" s="98">
        <v>0</v>
      </c>
      <c r="K177" s="98">
        <v>0</v>
      </c>
      <c r="L177" s="98">
        <v>0</v>
      </c>
      <c r="M177" s="98">
        <v>0</v>
      </c>
      <c r="N177" s="98">
        <v>0</v>
      </c>
      <c r="O177" s="98">
        <v>0</v>
      </c>
    </row>
    <row r="178" spans="1:15" x14ac:dyDescent="0.25">
      <c r="A178" s="9" t="s">
        <v>44</v>
      </c>
      <c r="B178" s="97">
        <v>0</v>
      </c>
      <c r="C178" s="97">
        <v>0</v>
      </c>
      <c r="D178" s="4"/>
      <c r="E178" s="97">
        <v>0</v>
      </c>
      <c r="F178" s="7">
        <f t="shared" si="20"/>
        <v>0</v>
      </c>
      <c r="G178" s="98">
        <v>0</v>
      </c>
      <c r="H178" s="98">
        <v>0</v>
      </c>
      <c r="I178" s="98">
        <v>0</v>
      </c>
      <c r="J178" s="98">
        <v>0</v>
      </c>
      <c r="K178" s="98">
        <v>0</v>
      </c>
      <c r="L178" s="98">
        <v>0</v>
      </c>
      <c r="M178" s="98">
        <v>0</v>
      </c>
      <c r="N178" s="98">
        <v>0</v>
      </c>
      <c r="O178" s="98">
        <v>0</v>
      </c>
    </row>
    <row r="179" spans="1:15" ht="30" x14ac:dyDescent="0.25">
      <c r="A179" s="9" t="s">
        <v>45</v>
      </c>
      <c r="B179" s="97">
        <v>0</v>
      </c>
      <c r="C179" s="97">
        <v>0</v>
      </c>
      <c r="D179" s="4"/>
      <c r="E179" s="97">
        <v>0</v>
      </c>
      <c r="F179" s="7">
        <f t="shared" si="20"/>
        <v>0</v>
      </c>
      <c r="G179" s="98">
        <v>0</v>
      </c>
      <c r="H179" s="98">
        <v>0</v>
      </c>
      <c r="I179" s="98">
        <v>0</v>
      </c>
      <c r="J179" s="98">
        <v>0</v>
      </c>
      <c r="K179" s="98">
        <v>0</v>
      </c>
      <c r="L179" s="98">
        <v>0</v>
      </c>
      <c r="M179" s="98">
        <v>0</v>
      </c>
      <c r="N179" s="98">
        <v>0</v>
      </c>
      <c r="O179" s="98">
        <v>0</v>
      </c>
    </row>
    <row r="180" spans="1:15" x14ac:dyDescent="0.25">
      <c r="A180" s="9" t="s">
        <v>46</v>
      </c>
      <c r="B180" s="97">
        <v>0</v>
      </c>
      <c r="C180" s="97">
        <v>0</v>
      </c>
      <c r="D180" s="4"/>
      <c r="E180" s="97">
        <v>0</v>
      </c>
      <c r="F180" s="7">
        <f t="shared" si="20"/>
        <v>0</v>
      </c>
      <c r="G180" s="98">
        <v>0</v>
      </c>
      <c r="H180" s="98">
        <v>0</v>
      </c>
      <c r="I180" s="98">
        <v>0</v>
      </c>
      <c r="J180" s="98">
        <v>0</v>
      </c>
      <c r="K180" s="98">
        <v>0</v>
      </c>
      <c r="L180" s="98">
        <v>0</v>
      </c>
      <c r="M180" s="98">
        <v>0</v>
      </c>
      <c r="N180" s="98">
        <v>0</v>
      </c>
      <c r="O180" s="98">
        <v>0</v>
      </c>
    </row>
    <row r="181" spans="1:15" x14ac:dyDescent="0.25">
      <c r="A181" s="9" t="s">
        <v>47</v>
      </c>
      <c r="B181" s="97">
        <v>0</v>
      </c>
      <c r="C181" s="97">
        <v>0</v>
      </c>
      <c r="D181" s="4"/>
      <c r="E181" s="97">
        <v>0</v>
      </c>
      <c r="F181" s="7">
        <f t="shared" si="20"/>
        <v>0</v>
      </c>
      <c r="G181" s="98">
        <v>0</v>
      </c>
      <c r="H181" s="98">
        <v>0</v>
      </c>
      <c r="I181" s="98">
        <v>0</v>
      </c>
      <c r="J181" s="98">
        <v>0</v>
      </c>
      <c r="K181" s="98">
        <v>0</v>
      </c>
      <c r="L181" s="98">
        <v>0</v>
      </c>
      <c r="M181" s="98">
        <v>0</v>
      </c>
      <c r="N181" s="98">
        <v>0</v>
      </c>
      <c r="O181" s="98">
        <v>0</v>
      </c>
    </row>
    <row r="182" spans="1:15" ht="30" x14ac:dyDescent="0.25">
      <c r="A182" s="9" t="s">
        <v>48</v>
      </c>
      <c r="B182" s="97">
        <v>0</v>
      </c>
      <c r="C182" s="97">
        <v>0</v>
      </c>
      <c r="D182" s="4"/>
      <c r="E182" s="97">
        <v>0</v>
      </c>
      <c r="F182" s="7">
        <f t="shared" si="20"/>
        <v>0</v>
      </c>
      <c r="G182" s="98">
        <v>0</v>
      </c>
      <c r="H182" s="98">
        <v>0</v>
      </c>
      <c r="I182" s="98">
        <v>0</v>
      </c>
      <c r="J182" s="98">
        <v>0</v>
      </c>
      <c r="K182" s="98">
        <v>0</v>
      </c>
      <c r="L182" s="98">
        <v>0</v>
      </c>
      <c r="M182" s="98">
        <v>0</v>
      </c>
      <c r="N182" s="98">
        <v>0</v>
      </c>
      <c r="O182" s="98">
        <v>0</v>
      </c>
    </row>
    <row r="183" spans="1:15" x14ac:dyDescent="0.25">
      <c r="A183" s="9" t="s">
        <v>49</v>
      </c>
      <c r="B183" s="97">
        <v>0</v>
      </c>
      <c r="C183" s="97">
        <v>0</v>
      </c>
      <c r="D183" s="4"/>
      <c r="E183" s="97">
        <v>0</v>
      </c>
      <c r="F183" s="7">
        <f t="shared" si="20"/>
        <v>0</v>
      </c>
      <c r="G183" s="98">
        <v>0</v>
      </c>
      <c r="H183" s="98">
        <v>0</v>
      </c>
      <c r="I183" s="98">
        <v>0</v>
      </c>
      <c r="J183" s="98">
        <v>0</v>
      </c>
      <c r="K183" s="98">
        <v>0</v>
      </c>
      <c r="L183" s="98">
        <v>0</v>
      </c>
      <c r="M183" s="98">
        <v>0</v>
      </c>
      <c r="N183" s="98">
        <v>0</v>
      </c>
      <c r="O183" s="98">
        <v>0</v>
      </c>
    </row>
    <row r="184" spans="1:15" ht="30" x14ac:dyDescent="0.25">
      <c r="A184" s="9" t="s">
        <v>50</v>
      </c>
      <c r="B184" s="97">
        <v>0</v>
      </c>
      <c r="C184" s="97">
        <v>0</v>
      </c>
      <c r="D184" s="4"/>
      <c r="E184" s="97">
        <v>0</v>
      </c>
      <c r="F184" s="7">
        <f t="shared" si="20"/>
        <v>0</v>
      </c>
      <c r="G184" s="98">
        <v>0</v>
      </c>
      <c r="H184" s="98">
        <v>0</v>
      </c>
      <c r="I184" s="98">
        <v>0</v>
      </c>
      <c r="J184" s="98">
        <v>0</v>
      </c>
      <c r="K184" s="98">
        <v>0</v>
      </c>
      <c r="L184" s="98">
        <v>0</v>
      </c>
      <c r="M184" s="98">
        <v>0</v>
      </c>
      <c r="N184" s="98">
        <v>0</v>
      </c>
      <c r="O184" s="98">
        <v>0</v>
      </c>
    </row>
    <row r="185" spans="1:15" x14ac:dyDescent="0.25">
      <c r="A185" s="9" t="s">
        <v>51</v>
      </c>
      <c r="B185" s="97">
        <v>0</v>
      </c>
      <c r="C185" s="97">
        <v>0</v>
      </c>
      <c r="D185" s="17"/>
      <c r="E185" s="97">
        <v>0</v>
      </c>
      <c r="F185" s="7">
        <f t="shared" si="20"/>
        <v>0</v>
      </c>
      <c r="G185" s="98">
        <v>0</v>
      </c>
      <c r="H185" s="98">
        <v>0</v>
      </c>
      <c r="I185" s="98">
        <v>0</v>
      </c>
      <c r="J185" s="98">
        <v>0</v>
      </c>
      <c r="K185" s="98">
        <v>0</v>
      </c>
      <c r="L185" s="98">
        <v>0</v>
      </c>
      <c r="M185" s="98">
        <v>0</v>
      </c>
      <c r="N185" s="98">
        <v>0</v>
      </c>
      <c r="O185" s="98">
        <v>0</v>
      </c>
    </row>
    <row r="186" spans="1:15" x14ac:dyDescent="0.25">
      <c r="A186" s="9" t="s">
        <v>52</v>
      </c>
      <c r="B186" s="97">
        <v>0</v>
      </c>
      <c r="C186" s="97">
        <v>0</v>
      </c>
      <c r="D186" s="17"/>
      <c r="E186" s="97">
        <v>0</v>
      </c>
      <c r="F186" s="7">
        <f t="shared" si="20"/>
        <v>0</v>
      </c>
      <c r="G186" s="98">
        <v>0</v>
      </c>
      <c r="H186" s="98">
        <v>0</v>
      </c>
      <c r="I186" s="98">
        <v>0</v>
      </c>
      <c r="J186" s="98">
        <v>0</v>
      </c>
      <c r="K186" s="98">
        <v>0</v>
      </c>
      <c r="L186" s="98">
        <v>0</v>
      </c>
      <c r="M186" s="98">
        <v>0</v>
      </c>
      <c r="N186" s="98">
        <v>0</v>
      </c>
      <c r="O186" s="98">
        <v>0</v>
      </c>
    </row>
    <row r="187" spans="1:15" x14ac:dyDescent="0.25">
      <c r="A187" s="9" t="s">
        <v>53</v>
      </c>
      <c r="B187" s="97">
        <v>0</v>
      </c>
      <c r="C187" s="97">
        <v>0</v>
      </c>
      <c r="D187" s="13"/>
      <c r="E187" s="97">
        <v>0</v>
      </c>
      <c r="F187" s="7">
        <f t="shared" si="20"/>
        <v>0</v>
      </c>
      <c r="G187" s="98">
        <v>0</v>
      </c>
      <c r="H187" s="98">
        <v>0</v>
      </c>
      <c r="I187" s="98">
        <v>0</v>
      </c>
      <c r="J187" s="98">
        <v>0</v>
      </c>
      <c r="K187" s="98">
        <v>0</v>
      </c>
      <c r="L187" s="98">
        <v>0</v>
      </c>
      <c r="M187" s="98">
        <v>0</v>
      </c>
      <c r="N187" s="98">
        <v>0</v>
      </c>
      <c r="O187" s="98">
        <v>0</v>
      </c>
    </row>
    <row r="188" spans="1:15" x14ac:dyDescent="0.25">
      <c r="A188" s="9" t="s">
        <v>54</v>
      </c>
      <c r="B188" s="97">
        <v>0</v>
      </c>
      <c r="C188" s="97">
        <v>0</v>
      </c>
      <c r="D188" s="13"/>
      <c r="E188" s="97">
        <v>0</v>
      </c>
      <c r="F188" s="7">
        <f t="shared" si="20"/>
        <v>0</v>
      </c>
      <c r="G188" s="98">
        <v>0</v>
      </c>
      <c r="H188" s="98">
        <v>0</v>
      </c>
      <c r="I188" s="98">
        <v>0</v>
      </c>
      <c r="J188" s="98">
        <v>0</v>
      </c>
      <c r="K188" s="98">
        <v>0</v>
      </c>
      <c r="L188" s="98">
        <v>0</v>
      </c>
      <c r="M188" s="98">
        <v>0</v>
      </c>
      <c r="N188" s="98">
        <v>0</v>
      </c>
      <c r="O188" s="98">
        <v>0</v>
      </c>
    </row>
    <row r="189" spans="1:15" x14ac:dyDescent="0.25">
      <c r="A189" s="9"/>
      <c r="B189" s="67" t="s">
        <v>2</v>
      </c>
      <c r="C189" s="67"/>
      <c r="D189" s="67"/>
      <c r="E189" s="71" t="s">
        <v>3</v>
      </c>
      <c r="F189" s="69" t="s">
        <v>4</v>
      </c>
      <c r="G189" s="64" t="s">
        <v>113</v>
      </c>
      <c r="H189" s="64" t="s">
        <v>114</v>
      </c>
      <c r="I189" s="64" t="s">
        <v>115</v>
      </c>
      <c r="J189" s="64" t="s">
        <v>117</v>
      </c>
      <c r="K189" s="64" t="s">
        <v>116</v>
      </c>
      <c r="L189" s="64" t="s">
        <v>118</v>
      </c>
      <c r="M189" s="64" t="s">
        <v>121</v>
      </c>
      <c r="N189" s="64" t="s">
        <v>119</v>
      </c>
      <c r="O189" s="64" t="s">
        <v>120</v>
      </c>
    </row>
    <row r="190" spans="1:15" x14ac:dyDescent="0.25">
      <c r="A190" s="12" t="s">
        <v>55</v>
      </c>
      <c r="B190" s="3" t="s">
        <v>11</v>
      </c>
      <c r="C190" s="3" t="s">
        <v>12</v>
      </c>
      <c r="D190" s="4"/>
      <c r="E190" s="71"/>
      <c r="F190" s="69"/>
      <c r="G190" s="64"/>
      <c r="H190" s="64"/>
      <c r="I190" s="64"/>
      <c r="J190" s="64"/>
      <c r="K190" s="64"/>
      <c r="L190" s="64"/>
      <c r="M190" s="64"/>
      <c r="N190" s="64"/>
      <c r="O190" s="64"/>
    </row>
    <row r="191" spans="1:15" x14ac:dyDescent="0.25">
      <c r="A191" s="9" t="s">
        <v>56</v>
      </c>
      <c r="B191" s="97">
        <v>0</v>
      </c>
      <c r="C191" s="97">
        <v>0</v>
      </c>
      <c r="D191" s="13"/>
      <c r="E191" s="97">
        <v>0</v>
      </c>
      <c r="F191" s="7">
        <f t="shared" ref="F191:F192" si="21">SUM(B191:E191)</f>
        <v>0</v>
      </c>
      <c r="G191" s="98">
        <v>0</v>
      </c>
      <c r="H191" s="98">
        <v>0</v>
      </c>
      <c r="I191" s="98">
        <v>0</v>
      </c>
      <c r="J191" s="98">
        <v>0</v>
      </c>
      <c r="K191" s="98">
        <v>0</v>
      </c>
      <c r="L191" s="98">
        <v>0</v>
      </c>
      <c r="M191" s="98">
        <v>0</v>
      </c>
      <c r="N191" s="98">
        <v>0</v>
      </c>
      <c r="O191" s="98">
        <v>0</v>
      </c>
    </row>
    <row r="192" spans="1:15" x14ac:dyDescent="0.25">
      <c r="A192" s="9" t="s">
        <v>58</v>
      </c>
      <c r="B192" s="97">
        <v>0</v>
      </c>
      <c r="C192" s="97">
        <v>0</v>
      </c>
      <c r="D192" s="13"/>
      <c r="E192" s="97">
        <v>0</v>
      </c>
      <c r="F192" s="7">
        <f t="shared" si="21"/>
        <v>0</v>
      </c>
      <c r="G192" s="98">
        <v>0</v>
      </c>
      <c r="H192" s="98">
        <v>0</v>
      </c>
      <c r="I192" s="98">
        <v>0</v>
      </c>
      <c r="J192" s="98">
        <v>0</v>
      </c>
      <c r="K192" s="98">
        <v>0</v>
      </c>
      <c r="L192" s="98">
        <v>0</v>
      </c>
      <c r="M192" s="98">
        <v>0</v>
      </c>
      <c r="N192" s="98">
        <v>0</v>
      </c>
      <c r="O192" s="98">
        <v>0</v>
      </c>
    </row>
    <row r="193" spans="1:15" ht="15.75" x14ac:dyDescent="0.25">
      <c r="A193" s="72" t="s">
        <v>72</v>
      </c>
      <c r="B193" s="72"/>
      <c r="C193" s="72"/>
      <c r="D193" s="72"/>
      <c r="E193" s="72"/>
      <c r="F193" s="72"/>
      <c r="G193" s="72"/>
      <c r="H193" s="72"/>
      <c r="I193" s="72"/>
      <c r="J193" s="72"/>
      <c r="K193" s="72"/>
      <c r="L193" s="72"/>
      <c r="M193" s="72"/>
      <c r="N193" s="72"/>
      <c r="O193" s="72"/>
    </row>
    <row r="194" spans="1:15" x14ac:dyDescent="0.25">
      <c r="A194" s="66"/>
      <c r="B194" s="67" t="s">
        <v>2</v>
      </c>
      <c r="C194" s="67"/>
      <c r="D194" s="67"/>
      <c r="E194" s="70" t="s">
        <v>3</v>
      </c>
      <c r="F194" s="69" t="s">
        <v>4</v>
      </c>
      <c r="G194" s="64" t="s">
        <v>113</v>
      </c>
      <c r="H194" s="64" t="s">
        <v>114</v>
      </c>
      <c r="I194" s="64" t="s">
        <v>115</v>
      </c>
      <c r="J194" s="64" t="s">
        <v>117</v>
      </c>
      <c r="K194" s="64" t="s">
        <v>116</v>
      </c>
      <c r="L194" s="64" t="s">
        <v>118</v>
      </c>
      <c r="M194" s="64" t="s">
        <v>121</v>
      </c>
      <c r="N194" s="64" t="s">
        <v>119</v>
      </c>
      <c r="O194" s="64" t="s">
        <v>120</v>
      </c>
    </row>
    <row r="195" spans="1:15" x14ac:dyDescent="0.25">
      <c r="A195" s="66"/>
      <c r="B195" s="2" t="s">
        <v>11</v>
      </c>
      <c r="C195" s="2" t="s">
        <v>12</v>
      </c>
      <c r="D195" s="2" t="s">
        <v>60</v>
      </c>
      <c r="E195" s="70"/>
      <c r="F195" s="69"/>
      <c r="G195" s="64"/>
      <c r="H195" s="64"/>
      <c r="I195" s="64"/>
      <c r="J195" s="64"/>
      <c r="K195" s="64"/>
      <c r="L195" s="64"/>
      <c r="M195" s="64"/>
      <c r="N195" s="64"/>
      <c r="O195" s="64"/>
    </row>
    <row r="196" spans="1:15" x14ac:dyDescent="0.25">
      <c r="A196" s="9" t="s">
        <v>13</v>
      </c>
      <c r="B196" s="6">
        <v>10</v>
      </c>
      <c r="C196" s="6">
        <v>20</v>
      </c>
      <c r="D196" s="6">
        <v>12</v>
      </c>
      <c r="E196" s="6">
        <v>2</v>
      </c>
      <c r="F196" s="7">
        <f t="shared" ref="F196:F198" si="22">SUM(B196:E196)</f>
        <v>44</v>
      </c>
      <c r="G196" s="98">
        <v>0</v>
      </c>
      <c r="H196" s="8">
        <v>42</v>
      </c>
      <c r="I196" s="8">
        <v>1</v>
      </c>
      <c r="J196" s="98">
        <v>0</v>
      </c>
      <c r="K196" s="98">
        <v>0</v>
      </c>
      <c r="L196" s="98">
        <v>0</v>
      </c>
      <c r="M196" s="98">
        <v>0</v>
      </c>
      <c r="N196" s="8">
        <v>1</v>
      </c>
      <c r="O196" s="98">
        <v>0</v>
      </c>
    </row>
    <row r="197" spans="1:15" x14ac:dyDescent="0.25">
      <c r="A197" s="9" t="s">
        <v>61</v>
      </c>
      <c r="B197" s="6">
        <v>10</v>
      </c>
      <c r="C197" s="6">
        <v>21</v>
      </c>
      <c r="D197" s="20">
        <v>12</v>
      </c>
      <c r="E197" s="6">
        <v>2</v>
      </c>
      <c r="F197" s="7">
        <f t="shared" si="22"/>
        <v>45</v>
      </c>
      <c r="G197" s="98">
        <v>0</v>
      </c>
      <c r="H197" s="8">
        <v>43</v>
      </c>
      <c r="I197" s="8">
        <v>1</v>
      </c>
      <c r="J197" s="98">
        <v>0</v>
      </c>
      <c r="K197" s="98">
        <v>0</v>
      </c>
      <c r="L197" s="98">
        <v>0</v>
      </c>
      <c r="M197" s="98">
        <v>0</v>
      </c>
      <c r="N197" s="8">
        <v>1</v>
      </c>
      <c r="O197" s="98">
        <v>0</v>
      </c>
    </row>
    <row r="198" spans="1:15" x14ac:dyDescent="0.25">
      <c r="A198" s="9" t="s">
        <v>69</v>
      </c>
      <c r="B198" s="6">
        <v>10</v>
      </c>
      <c r="C198" s="6">
        <v>20</v>
      </c>
      <c r="D198" s="6">
        <v>12</v>
      </c>
      <c r="E198" s="6">
        <v>2</v>
      </c>
      <c r="F198" s="7">
        <f t="shared" si="22"/>
        <v>44</v>
      </c>
      <c r="G198" s="98">
        <v>0</v>
      </c>
      <c r="H198" s="8">
        <v>42</v>
      </c>
      <c r="I198" s="8">
        <v>1</v>
      </c>
      <c r="J198" s="98">
        <v>0</v>
      </c>
      <c r="K198" s="98">
        <v>0</v>
      </c>
      <c r="L198" s="98">
        <v>0</v>
      </c>
      <c r="M198" s="98">
        <v>0</v>
      </c>
      <c r="N198" s="8">
        <v>1</v>
      </c>
      <c r="O198" s="98">
        <v>0</v>
      </c>
    </row>
    <row r="199" spans="1:15" x14ac:dyDescent="0.25">
      <c r="A199" s="9"/>
      <c r="B199" s="67" t="s">
        <v>2</v>
      </c>
      <c r="C199" s="67"/>
      <c r="D199" s="67"/>
      <c r="E199" s="71" t="s">
        <v>3</v>
      </c>
      <c r="F199" s="69" t="s">
        <v>4</v>
      </c>
      <c r="G199" s="64" t="s">
        <v>113</v>
      </c>
      <c r="H199" s="64" t="s">
        <v>114</v>
      </c>
      <c r="I199" s="64" t="s">
        <v>115</v>
      </c>
      <c r="J199" s="64" t="s">
        <v>117</v>
      </c>
      <c r="K199" s="64" t="s">
        <v>116</v>
      </c>
      <c r="L199" s="64" t="s">
        <v>118</v>
      </c>
      <c r="M199" s="64" t="s">
        <v>121</v>
      </c>
      <c r="N199" s="64" t="s">
        <v>119</v>
      </c>
      <c r="O199" s="64" t="s">
        <v>120</v>
      </c>
    </row>
    <row r="200" spans="1:15" x14ac:dyDescent="0.25">
      <c r="A200" s="12" t="s">
        <v>73</v>
      </c>
      <c r="B200" s="3" t="s">
        <v>11</v>
      </c>
      <c r="C200" s="3" t="s">
        <v>12</v>
      </c>
      <c r="D200" s="2" t="s">
        <v>60</v>
      </c>
      <c r="E200" s="71"/>
      <c r="F200" s="69"/>
      <c r="G200" s="64"/>
      <c r="H200" s="64"/>
      <c r="I200" s="64"/>
      <c r="J200" s="64"/>
      <c r="K200" s="64"/>
      <c r="L200" s="64"/>
      <c r="M200" s="64"/>
      <c r="N200" s="64"/>
      <c r="O200" s="64"/>
    </row>
    <row r="201" spans="1:15" x14ac:dyDescent="0.25">
      <c r="A201" s="9" t="s">
        <v>23</v>
      </c>
      <c r="B201" s="6">
        <v>0</v>
      </c>
      <c r="C201" s="6">
        <v>1</v>
      </c>
      <c r="D201" s="6">
        <v>2</v>
      </c>
      <c r="E201" s="6">
        <v>0</v>
      </c>
      <c r="F201" s="7">
        <f t="shared" ref="F201:F208" si="23">SUM(B201:E201)</f>
        <v>3</v>
      </c>
      <c r="G201" s="98">
        <v>0</v>
      </c>
      <c r="H201" s="8">
        <v>3</v>
      </c>
      <c r="I201" s="8">
        <v>0</v>
      </c>
      <c r="J201" s="98">
        <v>0</v>
      </c>
      <c r="K201" s="98">
        <v>0</v>
      </c>
      <c r="L201" s="98">
        <v>0</v>
      </c>
      <c r="M201" s="98">
        <v>0</v>
      </c>
      <c r="N201" s="8">
        <v>0</v>
      </c>
      <c r="O201" s="98">
        <v>0</v>
      </c>
    </row>
    <row r="202" spans="1:15" x14ac:dyDescent="0.25">
      <c r="A202" s="9" t="s">
        <v>24</v>
      </c>
      <c r="B202" s="6">
        <v>10</v>
      </c>
      <c r="C202" s="6">
        <v>19</v>
      </c>
      <c r="D202" s="6">
        <v>10</v>
      </c>
      <c r="E202" s="6">
        <v>1</v>
      </c>
      <c r="F202" s="7">
        <f t="shared" si="23"/>
        <v>40</v>
      </c>
      <c r="G202" s="98">
        <v>0</v>
      </c>
      <c r="H202" s="8">
        <v>38</v>
      </c>
      <c r="I202" s="8">
        <v>1</v>
      </c>
      <c r="J202" s="98">
        <v>0</v>
      </c>
      <c r="K202" s="98">
        <v>0</v>
      </c>
      <c r="L202" s="98">
        <v>0</v>
      </c>
      <c r="M202" s="98">
        <v>0</v>
      </c>
      <c r="N202" s="8">
        <v>1</v>
      </c>
      <c r="O202" s="98">
        <v>0</v>
      </c>
    </row>
    <row r="203" spans="1:15" x14ac:dyDescent="0.25">
      <c r="A203" s="9" t="s">
        <v>63</v>
      </c>
      <c r="B203" s="6">
        <v>0</v>
      </c>
      <c r="C203" s="6">
        <v>0</v>
      </c>
      <c r="D203" s="6">
        <v>0</v>
      </c>
      <c r="E203" s="6">
        <v>0</v>
      </c>
      <c r="F203" s="7">
        <f t="shared" si="23"/>
        <v>0</v>
      </c>
      <c r="G203" s="98">
        <v>0</v>
      </c>
      <c r="H203" s="8">
        <v>0</v>
      </c>
      <c r="I203" s="8">
        <v>0</v>
      </c>
      <c r="J203" s="98">
        <v>0</v>
      </c>
      <c r="K203" s="98">
        <v>0</v>
      </c>
      <c r="L203" s="98">
        <v>0</v>
      </c>
      <c r="M203" s="98">
        <v>0</v>
      </c>
      <c r="N203" s="8">
        <v>0</v>
      </c>
      <c r="O203" s="98">
        <v>0</v>
      </c>
    </row>
    <row r="204" spans="1:15" x14ac:dyDescent="0.25">
      <c r="A204" s="14" t="s">
        <v>26</v>
      </c>
      <c r="B204" s="6">
        <v>0</v>
      </c>
      <c r="C204" s="6">
        <v>0</v>
      </c>
      <c r="D204" s="6">
        <v>0</v>
      </c>
      <c r="E204" s="6">
        <v>0</v>
      </c>
      <c r="F204" s="7">
        <f t="shared" si="23"/>
        <v>0</v>
      </c>
      <c r="G204" s="98">
        <v>0</v>
      </c>
      <c r="H204" s="8">
        <v>0</v>
      </c>
      <c r="I204" s="8">
        <v>0</v>
      </c>
      <c r="J204" s="98">
        <v>0</v>
      </c>
      <c r="K204" s="98">
        <v>0</v>
      </c>
      <c r="L204" s="98">
        <v>0</v>
      </c>
      <c r="M204" s="98">
        <v>0</v>
      </c>
      <c r="N204" s="8">
        <v>0</v>
      </c>
      <c r="O204" s="98">
        <v>0</v>
      </c>
    </row>
    <row r="205" spans="1:15" x14ac:dyDescent="0.25">
      <c r="A205" s="14" t="s">
        <v>27</v>
      </c>
      <c r="B205" s="6">
        <v>0</v>
      </c>
      <c r="C205" s="6">
        <v>0</v>
      </c>
      <c r="D205" s="6">
        <v>0</v>
      </c>
      <c r="E205" s="6">
        <v>0</v>
      </c>
      <c r="F205" s="7">
        <f t="shared" si="23"/>
        <v>0</v>
      </c>
      <c r="G205" s="98">
        <v>0</v>
      </c>
      <c r="H205" s="8">
        <v>0</v>
      </c>
      <c r="I205" s="8">
        <v>0</v>
      </c>
      <c r="J205" s="98">
        <v>0</v>
      </c>
      <c r="K205" s="98">
        <v>0</v>
      </c>
      <c r="L205" s="98">
        <v>0</v>
      </c>
      <c r="M205" s="98">
        <v>0</v>
      </c>
      <c r="N205" s="8">
        <v>0</v>
      </c>
      <c r="O205" s="98">
        <v>0</v>
      </c>
    </row>
    <row r="206" spans="1:15" x14ac:dyDescent="0.25">
      <c r="A206" s="14" t="s">
        <v>28</v>
      </c>
      <c r="B206" s="6">
        <v>0</v>
      </c>
      <c r="C206" s="6">
        <v>0</v>
      </c>
      <c r="D206" s="6">
        <v>0</v>
      </c>
      <c r="E206" s="6">
        <v>0</v>
      </c>
      <c r="F206" s="7">
        <f t="shared" si="23"/>
        <v>0</v>
      </c>
      <c r="G206" s="98">
        <v>0</v>
      </c>
      <c r="H206" s="8">
        <v>0</v>
      </c>
      <c r="I206" s="8">
        <v>0</v>
      </c>
      <c r="J206" s="98">
        <v>0</v>
      </c>
      <c r="K206" s="98">
        <v>0</v>
      </c>
      <c r="L206" s="98">
        <v>0</v>
      </c>
      <c r="M206" s="98">
        <v>0</v>
      </c>
      <c r="N206" s="8">
        <v>0</v>
      </c>
      <c r="O206" s="98">
        <v>0</v>
      </c>
    </row>
    <row r="207" spans="1:15" x14ac:dyDescent="0.25">
      <c r="A207" s="14" t="s">
        <v>29</v>
      </c>
      <c r="B207" s="6">
        <v>0</v>
      </c>
      <c r="C207" s="6">
        <v>0</v>
      </c>
      <c r="D207" s="6">
        <v>0</v>
      </c>
      <c r="E207" s="6">
        <v>0</v>
      </c>
      <c r="F207" s="7">
        <f t="shared" si="23"/>
        <v>0</v>
      </c>
      <c r="G207" s="98">
        <v>0</v>
      </c>
      <c r="H207" s="8">
        <v>0</v>
      </c>
      <c r="I207" s="8">
        <v>0</v>
      </c>
      <c r="J207" s="98">
        <v>0</v>
      </c>
      <c r="K207" s="98">
        <v>0</v>
      </c>
      <c r="L207" s="98">
        <v>0</v>
      </c>
      <c r="M207" s="98">
        <v>0</v>
      </c>
      <c r="N207" s="8">
        <v>0</v>
      </c>
      <c r="O207" s="98">
        <v>0</v>
      </c>
    </row>
    <row r="208" spans="1:15" x14ac:dyDescent="0.25">
      <c r="A208" s="14" t="s">
        <v>30</v>
      </c>
      <c r="B208" s="6">
        <v>0</v>
      </c>
      <c r="C208" s="6">
        <v>0</v>
      </c>
      <c r="D208" s="6">
        <v>0</v>
      </c>
      <c r="E208" s="6">
        <v>1</v>
      </c>
      <c r="F208" s="7">
        <f t="shared" si="23"/>
        <v>1</v>
      </c>
      <c r="G208" s="98">
        <v>0</v>
      </c>
      <c r="H208" s="8">
        <v>1</v>
      </c>
      <c r="I208" s="8">
        <v>0</v>
      </c>
      <c r="J208" s="98">
        <v>0</v>
      </c>
      <c r="K208" s="98">
        <v>0</v>
      </c>
      <c r="L208" s="98">
        <v>0</v>
      </c>
      <c r="M208" s="98">
        <v>0</v>
      </c>
      <c r="N208" s="8">
        <v>0</v>
      </c>
      <c r="O208" s="98">
        <v>0</v>
      </c>
    </row>
    <row r="209" spans="1:15" ht="15" customHeight="1" x14ac:dyDescent="0.25">
      <c r="A209" s="84" t="s">
        <v>31</v>
      </c>
      <c r="B209" s="84"/>
      <c r="C209" s="84"/>
      <c r="D209" s="84"/>
      <c r="E209" s="84"/>
      <c r="F209" s="84"/>
      <c r="G209" s="84"/>
      <c r="H209" s="84"/>
      <c r="I209" s="84"/>
      <c r="J209" s="84"/>
      <c r="K209" s="84"/>
      <c r="L209" s="84"/>
      <c r="M209" s="84"/>
      <c r="N209" s="84"/>
      <c r="O209" s="84"/>
    </row>
    <row r="210" spans="1:15" x14ac:dyDescent="0.25">
      <c r="A210" s="14" t="s">
        <v>32</v>
      </c>
      <c r="B210" s="6">
        <v>0</v>
      </c>
      <c r="C210" s="6">
        <v>0</v>
      </c>
      <c r="D210" s="6">
        <v>0</v>
      </c>
      <c r="E210" s="6">
        <v>0</v>
      </c>
      <c r="F210" s="7">
        <f>SUM(B210:E210)</f>
        <v>0</v>
      </c>
      <c r="G210" s="98">
        <v>0</v>
      </c>
      <c r="H210" s="8">
        <v>0</v>
      </c>
      <c r="I210" s="8">
        <v>0</v>
      </c>
      <c r="J210" s="98">
        <v>0</v>
      </c>
      <c r="K210" s="98">
        <v>0</v>
      </c>
      <c r="L210" s="98">
        <v>0</v>
      </c>
      <c r="M210" s="98">
        <v>0</v>
      </c>
      <c r="N210" s="8">
        <v>0</v>
      </c>
      <c r="O210" s="98">
        <v>0</v>
      </c>
    </row>
    <row r="211" spans="1:15" x14ac:dyDescent="0.25">
      <c r="A211" s="14" t="s">
        <v>33</v>
      </c>
      <c r="B211" s="6">
        <v>0</v>
      </c>
      <c r="C211" s="6">
        <v>0</v>
      </c>
      <c r="D211" s="6">
        <v>0</v>
      </c>
      <c r="E211" s="6">
        <v>1</v>
      </c>
      <c r="F211" s="7">
        <f t="shared" ref="F211:F216" si="24">SUM(B211:E211)</f>
        <v>1</v>
      </c>
      <c r="G211" s="98">
        <v>0</v>
      </c>
      <c r="H211" s="8">
        <v>1</v>
      </c>
      <c r="I211" s="8">
        <v>0</v>
      </c>
      <c r="J211" s="98">
        <v>0</v>
      </c>
      <c r="K211" s="98">
        <v>0</v>
      </c>
      <c r="L211" s="98">
        <v>0</v>
      </c>
      <c r="M211" s="98">
        <v>0</v>
      </c>
      <c r="N211" s="8">
        <v>0</v>
      </c>
      <c r="O211" s="98">
        <v>0</v>
      </c>
    </row>
    <row r="212" spans="1:15" x14ac:dyDescent="0.25">
      <c r="A212" s="14" t="s">
        <v>34</v>
      </c>
      <c r="B212" s="6">
        <v>0</v>
      </c>
      <c r="C212" s="6">
        <v>0</v>
      </c>
      <c r="D212" s="6">
        <v>0</v>
      </c>
      <c r="E212" s="6">
        <v>0</v>
      </c>
      <c r="F212" s="7">
        <f t="shared" si="24"/>
        <v>0</v>
      </c>
      <c r="G212" s="98">
        <v>0</v>
      </c>
      <c r="H212" s="8">
        <v>0</v>
      </c>
      <c r="I212" s="8">
        <v>0</v>
      </c>
      <c r="J212" s="98">
        <v>0</v>
      </c>
      <c r="K212" s="98">
        <v>0</v>
      </c>
      <c r="L212" s="98">
        <v>0</v>
      </c>
      <c r="M212" s="98">
        <v>0</v>
      </c>
      <c r="N212" s="8">
        <v>0</v>
      </c>
      <c r="O212" s="98">
        <v>0</v>
      </c>
    </row>
    <row r="213" spans="1:15" x14ac:dyDescent="0.25">
      <c r="A213" s="14" t="s">
        <v>35</v>
      </c>
      <c r="B213" s="6">
        <v>0</v>
      </c>
      <c r="C213" s="6">
        <v>0</v>
      </c>
      <c r="D213" s="6">
        <v>0</v>
      </c>
      <c r="E213" s="6">
        <v>1</v>
      </c>
      <c r="F213" s="7">
        <f t="shared" si="24"/>
        <v>1</v>
      </c>
      <c r="G213" s="98">
        <v>0</v>
      </c>
      <c r="H213" s="8">
        <v>1</v>
      </c>
      <c r="I213" s="8">
        <v>0</v>
      </c>
      <c r="J213" s="98">
        <v>0</v>
      </c>
      <c r="K213" s="98">
        <v>0</v>
      </c>
      <c r="L213" s="98">
        <v>0</v>
      </c>
      <c r="M213" s="98">
        <v>0</v>
      </c>
      <c r="N213" s="8">
        <v>0</v>
      </c>
      <c r="O213" s="98">
        <v>0</v>
      </c>
    </row>
    <row r="214" spans="1:15" x14ac:dyDescent="0.25">
      <c r="A214" s="14" t="s">
        <v>36</v>
      </c>
      <c r="B214" s="6">
        <v>0</v>
      </c>
      <c r="C214" s="6">
        <v>0</v>
      </c>
      <c r="D214" s="6">
        <v>0</v>
      </c>
      <c r="E214" s="6">
        <v>0</v>
      </c>
      <c r="F214" s="7">
        <f t="shared" si="24"/>
        <v>0</v>
      </c>
      <c r="G214" s="98">
        <v>0</v>
      </c>
      <c r="H214" s="8">
        <v>0</v>
      </c>
      <c r="I214" s="8">
        <v>0</v>
      </c>
      <c r="J214" s="98">
        <v>0</v>
      </c>
      <c r="K214" s="98">
        <v>0</v>
      </c>
      <c r="L214" s="98">
        <v>0</v>
      </c>
      <c r="M214" s="98">
        <v>0</v>
      </c>
      <c r="N214" s="8">
        <v>0</v>
      </c>
      <c r="O214" s="98">
        <v>0</v>
      </c>
    </row>
    <row r="215" spans="1:15" x14ac:dyDescent="0.25">
      <c r="A215" s="14" t="s">
        <v>37</v>
      </c>
      <c r="B215" s="6">
        <v>0</v>
      </c>
      <c r="C215" s="6">
        <v>0</v>
      </c>
      <c r="D215" s="6">
        <v>0</v>
      </c>
      <c r="E215" s="6">
        <v>0</v>
      </c>
      <c r="F215" s="7">
        <f t="shared" si="24"/>
        <v>0</v>
      </c>
      <c r="G215" s="98">
        <v>0</v>
      </c>
      <c r="H215" s="8">
        <v>0</v>
      </c>
      <c r="I215" s="8">
        <v>0</v>
      </c>
      <c r="J215" s="98">
        <v>0</v>
      </c>
      <c r="K215" s="98">
        <v>0</v>
      </c>
      <c r="L215" s="98">
        <v>0</v>
      </c>
      <c r="M215" s="98">
        <v>0</v>
      </c>
      <c r="N215" s="8">
        <v>0</v>
      </c>
      <c r="O215" s="98">
        <v>0</v>
      </c>
    </row>
    <row r="216" spans="1:15" x14ac:dyDescent="0.25">
      <c r="A216" s="14" t="s">
        <v>38</v>
      </c>
      <c r="B216" s="6">
        <v>0</v>
      </c>
      <c r="C216" s="6">
        <v>0</v>
      </c>
      <c r="D216" s="6">
        <v>0</v>
      </c>
      <c r="E216" s="6">
        <v>0</v>
      </c>
      <c r="F216" s="7">
        <f t="shared" si="24"/>
        <v>0</v>
      </c>
      <c r="G216" s="99">
        <v>0</v>
      </c>
      <c r="H216" s="16">
        <v>0</v>
      </c>
      <c r="I216" s="16">
        <v>0</v>
      </c>
      <c r="J216" s="99">
        <v>0</v>
      </c>
      <c r="K216" s="99">
        <v>0</v>
      </c>
      <c r="L216" s="99">
        <v>0</v>
      </c>
      <c r="M216" s="99">
        <v>0</v>
      </c>
      <c r="N216" s="16">
        <v>0</v>
      </c>
      <c r="O216" s="99">
        <v>0</v>
      </c>
    </row>
    <row r="217" spans="1:15" x14ac:dyDescent="0.25">
      <c r="A217" s="9"/>
      <c r="B217" s="67" t="s">
        <v>2</v>
      </c>
      <c r="C217" s="67"/>
      <c r="D217" s="67"/>
      <c r="E217" s="71" t="s">
        <v>3</v>
      </c>
      <c r="F217" s="69" t="s">
        <v>4</v>
      </c>
      <c r="G217" s="64" t="s">
        <v>113</v>
      </c>
      <c r="H217" s="64" t="s">
        <v>114</v>
      </c>
      <c r="I217" s="64" t="s">
        <v>115</v>
      </c>
      <c r="J217" s="64" t="s">
        <v>117</v>
      </c>
      <c r="K217" s="64" t="s">
        <v>116</v>
      </c>
      <c r="L217" s="64" t="s">
        <v>118</v>
      </c>
      <c r="M217" s="64" t="s">
        <v>121</v>
      </c>
      <c r="N217" s="64" t="s">
        <v>119</v>
      </c>
      <c r="O217" s="64" t="s">
        <v>120</v>
      </c>
    </row>
    <row r="218" spans="1:15" x14ac:dyDescent="0.25">
      <c r="A218" s="12" t="s">
        <v>71</v>
      </c>
      <c r="B218" s="3" t="s">
        <v>11</v>
      </c>
      <c r="C218" s="3" t="s">
        <v>12</v>
      </c>
      <c r="D218" s="2" t="s">
        <v>60</v>
      </c>
      <c r="E218" s="71"/>
      <c r="F218" s="69"/>
      <c r="G218" s="64"/>
      <c r="H218" s="64"/>
      <c r="I218" s="64"/>
      <c r="J218" s="64"/>
      <c r="K218" s="64"/>
      <c r="L218" s="64"/>
      <c r="M218" s="64"/>
      <c r="N218" s="64"/>
      <c r="O218" s="64"/>
    </row>
    <row r="219" spans="1:15" x14ac:dyDescent="0.25">
      <c r="A219" s="9" t="s">
        <v>40</v>
      </c>
      <c r="B219" s="6">
        <v>0</v>
      </c>
      <c r="C219" s="6">
        <v>1</v>
      </c>
      <c r="D219" s="6">
        <v>0</v>
      </c>
      <c r="E219" s="6">
        <v>0</v>
      </c>
      <c r="F219" s="7">
        <f>SUM(B219:E219)</f>
        <v>1</v>
      </c>
      <c r="G219" s="98">
        <v>0</v>
      </c>
      <c r="H219" s="21">
        <v>1</v>
      </c>
      <c r="I219" s="21">
        <v>0</v>
      </c>
      <c r="J219" s="101">
        <v>0</v>
      </c>
      <c r="K219" s="101">
        <v>0</v>
      </c>
      <c r="L219" s="101">
        <v>0</v>
      </c>
      <c r="M219" s="101">
        <v>0</v>
      </c>
      <c r="N219" s="21">
        <v>0</v>
      </c>
      <c r="O219" s="101">
        <v>0</v>
      </c>
    </row>
    <row r="220" spans="1:15" ht="30" x14ac:dyDescent="0.25">
      <c r="A220" s="19" t="s">
        <v>41</v>
      </c>
      <c r="B220" s="6">
        <v>0</v>
      </c>
      <c r="C220" s="6">
        <v>0</v>
      </c>
      <c r="D220" s="6">
        <v>0</v>
      </c>
      <c r="E220" s="6">
        <v>0</v>
      </c>
      <c r="F220" s="7">
        <f t="shared" ref="F220:F233" si="25">SUM(B220:E220)</f>
        <v>0</v>
      </c>
      <c r="G220" s="98">
        <v>0</v>
      </c>
      <c r="H220" s="21">
        <v>0</v>
      </c>
      <c r="I220" s="21">
        <v>0</v>
      </c>
      <c r="J220" s="101">
        <v>0</v>
      </c>
      <c r="K220" s="101">
        <v>0</v>
      </c>
      <c r="L220" s="101">
        <v>0</v>
      </c>
      <c r="M220" s="101">
        <v>0</v>
      </c>
      <c r="N220" s="21">
        <v>0</v>
      </c>
      <c r="O220" s="101">
        <v>0</v>
      </c>
    </row>
    <row r="221" spans="1:15" x14ac:dyDescent="0.25">
      <c r="A221" s="9" t="s">
        <v>42</v>
      </c>
      <c r="B221" s="6">
        <v>0</v>
      </c>
      <c r="C221" s="6">
        <v>0</v>
      </c>
      <c r="D221" s="6">
        <v>1</v>
      </c>
      <c r="E221" s="6">
        <v>0</v>
      </c>
      <c r="F221" s="7">
        <f t="shared" si="25"/>
        <v>1</v>
      </c>
      <c r="G221" s="98">
        <v>0</v>
      </c>
      <c r="H221" s="21">
        <v>1</v>
      </c>
      <c r="I221" s="21">
        <v>0</v>
      </c>
      <c r="J221" s="101">
        <v>0</v>
      </c>
      <c r="K221" s="101">
        <v>0</v>
      </c>
      <c r="L221" s="101">
        <v>0</v>
      </c>
      <c r="M221" s="101">
        <v>0</v>
      </c>
      <c r="N221" s="21">
        <v>0</v>
      </c>
      <c r="O221" s="101">
        <v>0</v>
      </c>
    </row>
    <row r="222" spans="1:15" x14ac:dyDescent="0.25">
      <c r="A222" s="9" t="s">
        <v>43</v>
      </c>
      <c r="B222" s="6">
        <v>0</v>
      </c>
      <c r="C222" s="6">
        <v>0</v>
      </c>
      <c r="D222" s="6">
        <v>0</v>
      </c>
      <c r="E222" s="6">
        <v>0</v>
      </c>
      <c r="F222" s="7">
        <f t="shared" si="25"/>
        <v>0</v>
      </c>
      <c r="G222" s="98">
        <v>0</v>
      </c>
      <c r="H222" s="21">
        <v>0</v>
      </c>
      <c r="I222" s="21">
        <v>0</v>
      </c>
      <c r="J222" s="101">
        <v>0</v>
      </c>
      <c r="K222" s="101">
        <v>0</v>
      </c>
      <c r="L222" s="101">
        <v>0</v>
      </c>
      <c r="M222" s="101">
        <v>0</v>
      </c>
      <c r="N222" s="21">
        <v>0</v>
      </c>
      <c r="O222" s="101">
        <v>0</v>
      </c>
    </row>
    <row r="223" spans="1:15" x14ac:dyDescent="0.25">
      <c r="A223" s="9" t="s">
        <v>44</v>
      </c>
      <c r="B223" s="6">
        <v>2</v>
      </c>
      <c r="C223" s="6">
        <v>3</v>
      </c>
      <c r="D223" s="6">
        <v>4</v>
      </c>
      <c r="E223" s="6">
        <v>0</v>
      </c>
      <c r="F223" s="7">
        <f t="shared" si="25"/>
        <v>9</v>
      </c>
      <c r="G223" s="98">
        <v>0</v>
      </c>
      <c r="H223" s="21">
        <v>9</v>
      </c>
      <c r="I223" s="21">
        <v>0</v>
      </c>
      <c r="J223" s="101">
        <v>0</v>
      </c>
      <c r="K223" s="101">
        <v>0</v>
      </c>
      <c r="L223" s="101">
        <v>0</v>
      </c>
      <c r="M223" s="101">
        <v>0</v>
      </c>
      <c r="N223" s="21">
        <v>0</v>
      </c>
      <c r="O223" s="101">
        <v>0</v>
      </c>
    </row>
    <row r="224" spans="1:15" ht="30" x14ac:dyDescent="0.25">
      <c r="A224" s="9" t="s">
        <v>45</v>
      </c>
      <c r="B224" s="6">
        <v>0</v>
      </c>
      <c r="C224" s="6">
        <v>0</v>
      </c>
      <c r="D224" s="6">
        <v>0</v>
      </c>
      <c r="E224" s="6">
        <v>0</v>
      </c>
      <c r="F224" s="7">
        <f t="shared" si="25"/>
        <v>0</v>
      </c>
      <c r="G224" s="98">
        <v>0</v>
      </c>
      <c r="H224" s="21">
        <v>0</v>
      </c>
      <c r="I224" s="21">
        <v>0</v>
      </c>
      <c r="J224" s="101">
        <v>0</v>
      </c>
      <c r="K224" s="101">
        <v>0</v>
      </c>
      <c r="L224" s="101">
        <v>0</v>
      </c>
      <c r="M224" s="101">
        <v>0</v>
      </c>
      <c r="N224" s="21">
        <v>0</v>
      </c>
      <c r="O224" s="101">
        <v>0</v>
      </c>
    </row>
    <row r="225" spans="1:15" x14ac:dyDescent="0.25">
      <c r="A225" s="9" t="s">
        <v>46</v>
      </c>
      <c r="B225" s="6">
        <v>0</v>
      </c>
      <c r="C225" s="6">
        <v>1</v>
      </c>
      <c r="D225" s="6">
        <v>0</v>
      </c>
      <c r="E225" s="6">
        <v>0</v>
      </c>
      <c r="F225" s="7">
        <f t="shared" si="25"/>
        <v>1</v>
      </c>
      <c r="G225" s="98">
        <v>0</v>
      </c>
      <c r="H225" s="21">
        <v>1</v>
      </c>
      <c r="I225" s="21">
        <v>0</v>
      </c>
      <c r="J225" s="101">
        <v>0</v>
      </c>
      <c r="K225" s="101">
        <v>0</v>
      </c>
      <c r="L225" s="101">
        <v>0</v>
      </c>
      <c r="M225" s="101">
        <v>0</v>
      </c>
      <c r="N225" s="21">
        <v>0</v>
      </c>
      <c r="O225" s="101">
        <v>0</v>
      </c>
    </row>
    <row r="226" spans="1:15" x14ac:dyDescent="0.25">
      <c r="A226" s="9" t="s">
        <v>47</v>
      </c>
      <c r="B226" s="6">
        <v>0</v>
      </c>
      <c r="C226" s="6">
        <v>0</v>
      </c>
      <c r="D226" s="6">
        <v>0</v>
      </c>
      <c r="E226" s="6">
        <v>0</v>
      </c>
      <c r="F226" s="7">
        <f t="shared" si="25"/>
        <v>0</v>
      </c>
      <c r="G226" s="98">
        <v>0</v>
      </c>
      <c r="H226" s="21">
        <v>0</v>
      </c>
      <c r="I226" s="21">
        <v>0</v>
      </c>
      <c r="J226" s="101">
        <v>0</v>
      </c>
      <c r="K226" s="101">
        <v>0</v>
      </c>
      <c r="L226" s="101">
        <v>0</v>
      </c>
      <c r="M226" s="101">
        <v>0</v>
      </c>
      <c r="N226" s="21">
        <v>0</v>
      </c>
      <c r="O226" s="101">
        <v>0</v>
      </c>
    </row>
    <row r="227" spans="1:15" ht="30" x14ac:dyDescent="0.25">
      <c r="A227" s="9" t="s">
        <v>48</v>
      </c>
      <c r="B227" s="6">
        <v>0</v>
      </c>
      <c r="C227" s="6">
        <v>0</v>
      </c>
      <c r="D227" s="6">
        <v>0</v>
      </c>
      <c r="E227" s="6">
        <v>0</v>
      </c>
      <c r="F227" s="7">
        <f t="shared" si="25"/>
        <v>0</v>
      </c>
      <c r="G227" s="98">
        <v>0</v>
      </c>
      <c r="H227" s="21">
        <v>0</v>
      </c>
      <c r="I227" s="21">
        <v>0</v>
      </c>
      <c r="J227" s="101">
        <v>0</v>
      </c>
      <c r="K227" s="101">
        <v>0</v>
      </c>
      <c r="L227" s="101">
        <v>0</v>
      </c>
      <c r="M227" s="101">
        <v>0</v>
      </c>
      <c r="N227" s="21">
        <v>0</v>
      </c>
      <c r="O227" s="101">
        <v>0</v>
      </c>
    </row>
    <row r="228" spans="1:15" x14ac:dyDescent="0.25">
      <c r="A228" s="9" t="s">
        <v>49</v>
      </c>
      <c r="B228" s="6">
        <v>0</v>
      </c>
      <c r="C228" s="6">
        <v>0</v>
      </c>
      <c r="D228" s="6">
        <v>0</v>
      </c>
      <c r="E228" s="6">
        <v>0</v>
      </c>
      <c r="F228" s="7">
        <f t="shared" si="25"/>
        <v>0</v>
      </c>
      <c r="G228" s="98">
        <v>0</v>
      </c>
      <c r="H228" s="21">
        <v>0</v>
      </c>
      <c r="I228" s="21">
        <v>0</v>
      </c>
      <c r="J228" s="101">
        <v>0</v>
      </c>
      <c r="K228" s="101">
        <v>0</v>
      </c>
      <c r="L228" s="101">
        <v>0</v>
      </c>
      <c r="M228" s="101">
        <v>0</v>
      </c>
      <c r="N228" s="21">
        <v>0</v>
      </c>
      <c r="O228" s="101">
        <v>0</v>
      </c>
    </row>
    <row r="229" spans="1:15" ht="30" x14ac:dyDescent="0.25">
      <c r="A229" s="9" t="s">
        <v>50</v>
      </c>
      <c r="B229" s="6">
        <v>0</v>
      </c>
      <c r="C229" s="6">
        <v>0</v>
      </c>
      <c r="D229" s="6">
        <v>0</v>
      </c>
      <c r="E229" s="6">
        <v>0</v>
      </c>
      <c r="F229" s="7">
        <f t="shared" si="25"/>
        <v>0</v>
      </c>
      <c r="G229" s="98">
        <v>0</v>
      </c>
      <c r="H229" s="8">
        <v>0</v>
      </c>
      <c r="I229" s="8">
        <v>0</v>
      </c>
      <c r="J229" s="101">
        <v>0</v>
      </c>
      <c r="K229" s="101">
        <v>0</v>
      </c>
      <c r="L229" s="98">
        <v>0</v>
      </c>
      <c r="M229" s="101">
        <v>0</v>
      </c>
      <c r="N229" s="8">
        <v>0</v>
      </c>
      <c r="O229" s="101">
        <v>0</v>
      </c>
    </row>
    <row r="230" spans="1:15" x14ac:dyDescent="0.25">
      <c r="A230" s="9" t="s">
        <v>51</v>
      </c>
      <c r="B230" s="6">
        <v>7</v>
      </c>
      <c r="C230" s="6">
        <v>14</v>
      </c>
      <c r="D230" s="6">
        <v>7</v>
      </c>
      <c r="E230" s="6">
        <v>2</v>
      </c>
      <c r="F230" s="7">
        <f t="shared" si="25"/>
        <v>30</v>
      </c>
      <c r="G230" s="98">
        <v>0</v>
      </c>
      <c r="H230" s="8">
        <v>28</v>
      </c>
      <c r="I230" s="8">
        <v>1</v>
      </c>
      <c r="J230" s="101">
        <v>0</v>
      </c>
      <c r="K230" s="101">
        <v>0</v>
      </c>
      <c r="L230" s="98">
        <v>0</v>
      </c>
      <c r="M230" s="101">
        <v>0</v>
      </c>
      <c r="N230" s="8">
        <v>1</v>
      </c>
      <c r="O230" s="101">
        <v>0</v>
      </c>
    </row>
    <row r="231" spans="1:15" x14ac:dyDescent="0.25">
      <c r="A231" s="9" t="s">
        <v>52</v>
      </c>
      <c r="B231" s="6">
        <v>0</v>
      </c>
      <c r="C231" s="6">
        <v>0</v>
      </c>
      <c r="D231" s="6">
        <v>0</v>
      </c>
      <c r="E231" s="6">
        <v>0</v>
      </c>
      <c r="F231" s="7">
        <f t="shared" si="25"/>
        <v>0</v>
      </c>
      <c r="G231" s="98">
        <v>0</v>
      </c>
      <c r="H231" s="8">
        <v>0</v>
      </c>
      <c r="I231" s="8">
        <v>0</v>
      </c>
      <c r="J231" s="101">
        <v>0</v>
      </c>
      <c r="K231" s="101">
        <v>0</v>
      </c>
      <c r="L231" s="98">
        <v>0</v>
      </c>
      <c r="M231" s="101">
        <v>0</v>
      </c>
      <c r="N231" s="8">
        <v>0</v>
      </c>
      <c r="O231" s="101">
        <v>0</v>
      </c>
    </row>
    <row r="232" spans="1:15" x14ac:dyDescent="0.25">
      <c r="A232" s="9" t="s">
        <v>53</v>
      </c>
      <c r="B232" s="6">
        <v>0</v>
      </c>
      <c r="C232" s="6">
        <v>1</v>
      </c>
      <c r="D232" s="6">
        <v>0</v>
      </c>
      <c r="E232" s="6">
        <v>0</v>
      </c>
      <c r="F232" s="7">
        <f t="shared" si="25"/>
        <v>1</v>
      </c>
      <c r="G232" s="98">
        <v>0</v>
      </c>
      <c r="H232" s="8">
        <v>1</v>
      </c>
      <c r="I232" s="8">
        <v>0</v>
      </c>
      <c r="J232" s="101">
        <v>0</v>
      </c>
      <c r="K232" s="101">
        <v>0</v>
      </c>
      <c r="L232" s="98">
        <v>0</v>
      </c>
      <c r="M232" s="101">
        <v>0</v>
      </c>
      <c r="N232" s="8">
        <v>0</v>
      </c>
      <c r="O232" s="101">
        <v>0</v>
      </c>
    </row>
    <row r="233" spans="1:15" x14ac:dyDescent="0.25">
      <c r="A233" s="9" t="s">
        <v>54</v>
      </c>
      <c r="B233" s="6">
        <v>1</v>
      </c>
      <c r="C233" s="6">
        <v>0</v>
      </c>
      <c r="D233" s="6">
        <v>0</v>
      </c>
      <c r="E233" s="6">
        <v>0</v>
      </c>
      <c r="F233" s="7">
        <f t="shared" si="25"/>
        <v>1</v>
      </c>
      <c r="G233" s="98">
        <v>0</v>
      </c>
      <c r="H233" s="8">
        <v>1</v>
      </c>
      <c r="I233" s="8">
        <v>0</v>
      </c>
      <c r="J233" s="101">
        <v>0</v>
      </c>
      <c r="K233" s="101">
        <v>0</v>
      </c>
      <c r="L233" s="98">
        <v>0</v>
      </c>
      <c r="M233" s="101">
        <v>0</v>
      </c>
      <c r="N233" s="8">
        <v>0</v>
      </c>
      <c r="O233" s="101">
        <v>0</v>
      </c>
    </row>
    <row r="234" spans="1:15" x14ac:dyDescent="0.25">
      <c r="A234" s="9"/>
      <c r="B234" s="67" t="s">
        <v>2</v>
      </c>
      <c r="C234" s="67"/>
      <c r="D234" s="67"/>
      <c r="E234" s="71" t="s">
        <v>3</v>
      </c>
      <c r="F234" s="69" t="s">
        <v>4</v>
      </c>
      <c r="G234" s="64" t="s">
        <v>113</v>
      </c>
      <c r="H234" s="64" t="s">
        <v>114</v>
      </c>
      <c r="I234" s="64" t="s">
        <v>115</v>
      </c>
      <c r="J234" s="64" t="s">
        <v>117</v>
      </c>
      <c r="K234" s="64" t="s">
        <v>116</v>
      </c>
      <c r="L234" s="64" t="s">
        <v>118</v>
      </c>
      <c r="M234" s="64" t="s">
        <v>121</v>
      </c>
      <c r="N234" s="64" t="s">
        <v>119</v>
      </c>
      <c r="O234" s="64" t="s">
        <v>120</v>
      </c>
    </row>
    <row r="235" spans="1:15" x14ac:dyDescent="0.25">
      <c r="A235" s="12" t="s">
        <v>55</v>
      </c>
      <c r="B235" s="3" t="s">
        <v>11</v>
      </c>
      <c r="C235" s="3" t="s">
        <v>12</v>
      </c>
      <c r="D235" s="2" t="s">
        <v>60</v>
      </c>
      <c r="E235" s="71"/>
      <c r="F235" s="69"/>
      <c r="G235" s="64"/>
      <c r="H235" s="64"/>
      <c r="I235" s="64"/>
      <c r="J235" s="64"/>
      <c r="K235" s="64"/>
      <c r="L235" s="64"/>
      <c r="M235" s="64"/>
      <c r="N235" s="64"/>
      <c r="O235" s="64"/>
    </row>
    <row r="236" spans="1:15" x14ac:dyDescent="0.25">
      <c r="A236" s="9" t="s">
        <v>65</v>
      </c>
      <c r="B236" s="6">
        <v>3</v>
      </c>
      <c r="C236" s="6" t="s">
        <v>57</v>
      </c>
      <c r="D236" s="6">
        <v>1</v>
      </c>
      <c r="E236" s="6">
        <v>0</v>
      </c>
      <c r="F236" s="7">
        <f t="shared" ref="F236" si="26">SUM(B236:E236)</f>
        <v>4</v>
      </c>
      <c r="G236" s="98">
        <v>0</v>
      </c>
      <c r="H236" s="8">
        <v>4</v>
      </c>
      <c r="I236" s="8">
        <v>0</v>
      </c>
      <c r="J236" s="98">
        <v>0</v>
      </c>
      <c r="K236" s="98">
        <v>0</v>
      </c>
      <c r="L236" s="98">
        <v>0</v>
      </c>
      <c r="M236" s="98">
        <v>0</v>
      </c>
      <c r="N236" s="8">
        <v>0</v>
      </c>
      <c r="O236" s="98">
        <v>0</v>
      </c>
    </row>
    <row r="237" spans="1:15" ht="15.75" x14ac:dyDescent="0.25">
      <c r="A237" s="72" t="s">
        <v>74</v>
      </c>
      <c r="B237" s="72"/>
      <c r="C237" s="72"/>
      <c r="D237" s="72"/>
      <c r="E237" s="72"/>
      <c r="F237" s="72"/>
      <c r="G237" s="72"/>
      <c r="H237" s="72"/>
      <c r="I237" s="72"/>
      <c r="J237" s="72"/>
      <c r="K237" s="72"/>
      <c r="L237" s="72"/>
      <c r="M237" s="72"/>
      <c r="N237" s="72"/>
      <c r="O237" s="72"/>
    </row>
    <row r="238" spans="1:15" x14ac:dyDescent="0.25">
      <c r="A238" s="66"/>
      <c r="B238" s="67" t="s">
        <v>2</v>
      </c>
      <c r="C238" s="67"/>
      <c r="D238" s="67"/>
      <c r="E238" s="70" t="s">
        <v>3</v>
      </c>
      <c r="F238" s="69" t="s">
        <v>4</v>
      </c>
      <c r="G238" s="64" t="s">
        <v>113</v>
      </c>
      <c r="H238" s="64" t="s">
        <v>114</v>
      </c>
      <c r="I238" s="64" t="s">
        <v>115</v>
      </c>
      <c r="J238" s="64" t="s">
        <v>117</v>
      </c>
      <c r="K238" s="64" t="s">
        <v>116</v>
      </c>
      <c r="L238" s="64" t="s">
        <v>118</v>
      </c>
      <c r="M238" s="64" t="s">
        <v>121</v>
      </c>
      <c r="N238" s="64" t="s">
        <v>119</v>
      </c>
      <c r="O238" s="64" t="s">
        <v>120</v>
      </c>
    </row>
    <row r="239" spans="1:15" x14ac:dyDescent="0.25">
      <c r="A239" s="66"/>
      <c r="B239" s="2" t="s">
        <v>11</v>
      </c>
      <c r="C239" s="2" t="s">
        <v>12</v>
      </c>
      <c r="D239" s="2" t="s">
        <v>60</v>
      </c>
      <c r="E239" s="70"/>
      <c r="F239" s="69"/>
      <c r="G239" s="64"/>
      <c r="H239" s="64"/>
      <c r="I239" s="64"/>
      <c r="J239" s="64"/>
      <c r="K239" s="64"/>
      <c r="L239" s="64"/>
      <c r="M239" s="64"/>
      <c r="N239" s="64"/>
      <c r="O239" s="64"/>
    </row>
    <row r="240" spans="1:15" x14ac:dyDescent="0.25">
      <c r="A240" s="19" t="s">
        <v>102</v>
      </c>
      <c r="B240" s="6">
        <v>7</v>
      </c>
      <c r="C240" s="6">
        <v>4</v>
      </c>
      <c r="D240" s="97">
        <v>0</v>
      </c>
      <c r="E240" s="97">
        <v>0</v>
      </c>
      <c r="F240" s="7">
        <f t="shared" ref="F240:F243" si="27">SUM(B240:E240)</f>
        <v>11</v>
      </c>
      <c r="G240" s="98">
        <v>0</v>
      </c>
      <c r="H240" s="8">
        <v>10</v>
      </c>
      <c r="I240" s="98">
        <v>0</v>
      </c>
      <c r="J240" s="98">
        <v>0</v>
      </c>
      <c r="K240" s="98">
        <v>0</v>
      </c>
      <c r="L240" s="98">
        <v>0</v>
      </c>
      <c r="M240" s="98">
        <v>0</v>
      </c>
      <c r="N240" s="8">
        <v>1</v>
      </c>
      <c r="O240" s="98">
        <v>0</v>
      </c>
    </row>
    <row r="241" spans="1:15" x14ac:dyDescent="0.25">
      <c r="A241" s="9" t="s">
        <v>75</v>
      </c>
      <c r="B241" s="10">
        <f>SUM(B242:B244)</f>
        <v>7</v>
      </c>
      <c r="C241" s="10">
        <f>SUM(C242:C244)</f>
        <v>4</v>
      </c>
      <c r="D241" s="10">
        <f>SUM(D242:D244)</f>
        <v>0</v>
      </c>
      <c r="E241" s="10">
        <f t="shared" ref="E241" si="28">SUM(E242:E243)</f>
        <v>0</v>
      </c>
      <c r="F241" s="7">
        <f t="shared" si="27"/>
        <v>11</v>
      </c>
      <c r="G241" s="10">
        <f t="shared" ref="G241:O241" si="29">SUM(G242:G244)</f>
        <v>0</v>
      </c>
      <c r="H241" s="10">
        <f t="shared" si="29"/>
        <v>10</v>
      </c>
      <c r="I241" s="10">
        <f t="shared" si="29"/>
        <v>0</v>
      </c>
      <c r="J241" s="10">
        <f t="shared" si="29"/>
        <v>0</v>
      </c>
      <c r="K241" s="10">
        <f t="shared" si="29"/>
        <v>0</v>
      </c>
      <c r="L241" s="10">
        <f t="shared" si="29"/>
        <v>0</v>
      </c>
      <c r="M241" s="10">
        <f t="shared" si="29"/>
        <v>0</v>
      </c>
      <c r="N241" s="10">
        <f t="shared" si="29"/>
        <v>1</v>
      </c>
      <c r="O241" s="10">
        <f t="shared" si="29"/>
        <v>0</v>
      </c>
    </row>
    <row r="242" spans="1:15" x14ac:dyDescent="0.25">
      <c r="A242" s="22" t="s">
        <v>103</v>
      </c>
      <c r="B242" s="6">
        <v>0</v>
      </c>
      <c r="C242" s="6">
        <v>0</v>
      </c>
      <c r="D242" s="97">
        <v>0</v>
      </c>
      <c r="E242" s="97">
        <v>0</v>
      </c>
      <c r="F242" s="7">
        <f t="shared" si="27"/>
        <v>0</v>
      </c>
      <c r="G242" s="98">
        <v>0</v>
      </c>
      <c r="H242" s="8">
        <v>0</v>
      </c>
      <c r="I242" s="8">
        <v>0</v>
      </c>
      <c r="J242" s="98">
        <v>0</v>
      </c>
      <c r="K242" s="98">
        <v>0</v>
      </c>
      <c r="L242" s="98">
        <v>0</v>
      </c>
      <c r="M242" s="98">
        <v>0</v>
      </c>
      <c r="N242" s="8">
        <v>0</v>
      </c>
      <c r="O242" s="98">
        <v>0</v>
      </c>
    </row>
    <row r="243" spans="1:15" x14ac:dyDescent="0.25">
      <c r="A243" s="22" t="s">
        <v>104</v>
      </c>
      <c r="B243" s="6">
        <v>7</v>
      </c>
      <c r="C243" s="6">
        <v>4</v>
      </c>
      <c r="D243" s="97">
        <v>0</v>
      </c>
      <c r="E243" s="97">
        <v>0</v>
      </c>
      <c r="F243" s="7">
        <f t="shared" si="27"/>
        <v>11</v>
      </c>
      <c r="G243" s="98">
        <v>0</v>
      </c>
      <c r="H243" s="8">
        <v>10</v>
      </c>
      <c r="I243" s="8">
        <v>0</v>
      </c>
      <c r="J243" s="98">
        <v>0</v>
      </c>
      <c r="K243" s="98">
        <v>0</v>
      </c>
      <c r="L243" s="98">
        <v>0</v>
      </c>
      <c r="M243" s="98">
        <v>0</v>
      </c>
      <c r="N243" s="8">
        <v>1</v>
      </c>
      <c r="O243" s="98">
        <v>0</v>
      </c>
    </row>
    <row r="244" spans="1:15" x14ac:dyDescent="0.25">
      <c r="A244" s="9" t="s">
        <v>208</v>
      </c>
      <c r="B244" s="6">
        <v>0</v>
      </c>
      <c r="C244" s="6">
        <v>0</v>
      </c>
      <c r="D244" s="296">
        <v>0</v>
      </c>
      <c r="E244" s="97">
        <v>0</v>
      </c>
      <c r="F244" s="7">
        <f>SUM(B244:E244)</f>
        <v>0</v>
      </c>
      <c r="G244" s="98">
        <v>0</v>
      </c>
      <c r="H244" s="8">
        <v>0</v>
      </c>
      <c r="I244" s="8">
        <v>0</v>
      </c>
      <c r="J244" s="98">
        <v>0</v>
      </c>
      <c r="K244" s="98">
        <v>0</v>
      </c>
      <c r="L244" s="98">
        <v>0</v>
      </c>
      <c r="M244" s="98">
        <v>0</v>
      </c>
      <c r="N244" s="8">
        <v>0</v>
      </c>
      <c r="O244" s="98">
        <v>0</v>
      </c>
    </row>
    <row r="245" spans="1:15" x14ac:dyDescent="0.25">
      <c r="A245" s="9"/>
      <c r="B245" s="67" t="s">
        <v>2</v>
      </c>
      <c r="C245" s="67"/>
      <c r="D245" s="67"/>
      <c r="E245" s="71" t="s">
        <v>3</v>
      </c>
      <c r="F245" s="69" t="s">
        <v>4</v>
      </c>
      <c r="G245" s="64" t="s">
        <v>113</v>
      </c>
      <c r="H245" s="64" t="s">
        <v>114</v>
      </c>
      <c r="I245" s="64" t="s">
        <v>115</v>
      </c>
      <c r="J245" s="64" t="s">
        <v>117</v>
      </c>
      <c r="K245" s="64" t="s">
        <v>116</v>
      </c>
      <c r="L245" s="64" t="s">
        <v>118</v>
      </c>
      <c r="M245" s="64" t="s">
        <v>121</v>
      </c>
      <c r="N245" s="64" t="s">
        <v>119</v>
      </c>
      <c r="O245" s="64" t="s">
        <v>120</v>
      </c>
    </row>
    <row r="246" spans="1:15" x14ac:dyDescent="0.25">
      <c r="A246" s="12" t="s">
        <v>76</v>
      </c>
      <c r="B246" s="3" t="s">
        <v>11</v>
      </c>
      <c r="C246" s="3" t="s">
        <v>12</v>
      </c>
      <c r="D246" s="2" t="s">
        <v>60</v>
      </c>
      <c r="E246" s="71"/>
      <c r="F246" s="69"/>
      <c r="G246" s="64"/>
      <c r="H246" s="64"/>
      <c r="I246" s="64"/>
      <c r="J246" s="64"/>
      <c r="K246" s="64"/>
      <c r="L246" s="64"/>
      <c r="M246" s="64"/>
      <c r="N246" s="64"/>
      <c r="O246" s="64"/>
    </row>
    <row r="247" spans="1:15" x14ac:dyDescent="0.25">
      <c r="A247" s="9" t="s">
        <v>23</v>
      </c>
      <c r="B247" s="6">
        <v>3</v>
      </c>
      <c r="C247" s="6">
        <v>4</v>
      </c>
      <c r="D247" s="97">
        <v>0</v>
      </c>
      <c r="E247" s="97">
        <v>0</v>
      </c>
      <c r="F247" s="7">
        <f t="shared" ref="F247:F254" si="30">SUM(B247:E247)</f>
        <v>7</v>
      </c>
      <c r="G247" s="98">
        <v>0</v>
      </c>
      <c r="H247" s="8">
        <v>7</v>
      </c>
      <c r="I247" s="98">
        <v>0</v>
      </c>
      <c r="J247" s="98">
        <v>0</v>
      </c>
      <c r="K247" s="98">
        <v>0</v>
      </c>
      <c r="L247" s="98">
        <v>0</v>
      </c>
      <c r="M247" s="98">
        <v>0</v>
      </c>
      <c r="N247" s="8">
        <v>0</v>
      </c>
      <c r="O247" s="98">
        <v>0</v>
      </c>
    </row>
    <row r="248" spans="1:15" x14ac:dyDescent="0.25">
      <c r="A248" s="9" t="s">
        <v>24</v>
      </c>
      <c r="B248" s="6">
        <v>4</v>
      </c>
      <c r="C248" s="6">
        <v>0</v>
      </c>
      <c r="D248" s="97">
        <v>0</v>
      </c>
      <c r="E248" s="97">
        <v>0</v>
      </c>
      <c r="F248" s="7">
        <f t="shared" si="30"/>
        <v>4</v>
      </c>
      <c r="G248" s="98">
        <v>0</v>
      </c>
      <c r="H248" s="8">
        <v>3</v>
      </c>
      <c r="I248" s="98">
        <v>0</v>
      </c>
      <c r="J248" s="98">
        <v>0</v>
      </c>
      <c r="K248" s="98">
        <v>0</v>
      </c>
      <c r="L248" s="98">
        <v>0</v>
      </c>
      <c r="M248" s="98">
        <v>0</v>
      </c>
      <c r="N248" s="8">
        <v>1</v>
      </c>
      <c r="O248" s="98">
        <v>0</v>
      </c>
    </row>
    <row r="249" spans="1:15" x14ac:dyDescent="0.25">
      <c r="A249" s="9" t="s">
        <v>63</v>
      </c>
      <c r="B249" s="6">
        <v>0</v>
      </c>
      <c r="C249" s="6">
        <v>0</v>
      </c>
      <c r="D249" s="97">
        <v>0</v>
      </c>
      <c r="E249" s="97">
        <v>0</v>
      </c>
      <c r="F249" s="7">
        <f t="shared" si="30"/>
        <v>0</v>
      </c>
      <c r="G249" s="98">
        <v>0</v>
      </c>
      <c r="H249" s="8">
        <v>0</v>
      </c>
      <c r="I249" s="98">
        <v>0</v>
      </c>
      <c r="J249" s="98">
        <v>0</v>
      </c>
      <c r="K249" s="98">
        <v>0</v>
      </c>
      <c r="L249" s="98">
        <v>0</v>
      </c>
      <c r="M249" s="98">
        <v>0</v>
      </c>
      <c r="N249" s="8">
        <v>0</v>
      </c>
      <c r="O249" s="98">
        <v>0</v>
      </c>
    </row>
    <row r="250" spans="1:15" x14ac:dyDescent="0.25">
      <c r="A250" s="14" t="s">
        <v>26</v>
      </c>
      <c r="B250" s="6">
        <v>0</v>
      </c>
      <c r="C250" s="6">
        <v>0</v>
      </c>
      <c r="D250" s="97">
        <v>0</v>
      </c>
      <c r="E250" s="97">
        <v>0</v>
      </c>
      <c r="F250" s="7">
        <f t="shared" si="30"/>
        <v>0</v>
      </c>
      <c r="G250" s="98">
        <v>0</v>
      </c>
      <c r="H250" s="8">
        <v>0</v>
      </c>
      <c r="I250" s="98">
        <v>0</v>
      </c>
      <c r="J250" s="98">
        <v>0</v>
      </c>
      <c r="K250" s="98">
        <v>0</v>
      </c>
      <c r="L250" s="98">
        <v>0</v>
      </c>
      <c r="M250" s="98">
        <v>0</v>
      </c>
      <c r="N250" s="8">
        <v>0</v>
      </c>
      <c r="O250" s="98">
        <v>0</v>
      </c>
    </row>
    <row r="251" spans="1:15" x14ac:dyDescent="0.25">
      <c r="A251" s="14" t="s">
        <v>27</v>
      </c>
      <c r="B251" s="6">
        <v>0</v>
      </c>
      <c r="C251" s="6">
        <v>0</v>
      </c>
      <c r="D251" s="97">
        <v>0</v>
      </c>
      <c r="E251" s="97">
        <v>0</v>
      </c>
      <c r="F251" s="7">
        <f t="shared" si="30"/>
        <v>0</v>
      </c>
      <c r="G251" s="98">
        <v>0</v>
      </c>
      <c r="H251" s="8">
        <v>0</v>
      </c>
      <c r="I251" s="98">
        <v>0</v>
      </c>
      <c r="J251" s="98">
        <v>0</v>
      </c>
      <c r="K251" s="98">
        <v>0</v>
      </c>
      <c r="L251" s="98">
        <v>0</v>
      </c>
      <c r="M251" s="98">
        <v>0</v>
      </c>
      <c r="N251" s="8">
        <v>0</v>
      </c>
      <c r="O251" s="98">
        <v>0</v>
      </c>
    </row>
    <row r="252" spans="1:15" x14ac:dyDescent="0.25">
      <c r="A252" s="14" t="s">
        <v>28</v>
      </c>
      <c r="B252" s="6">
        <v>0</v>
      </c>
      <c r="C252" s="6">
        <v>0</v>
      </c>
      <c r="D252" s="97">
        <v>0</v>
      </c>
      <c r="E252" s="97">
        <v>0</v>
      </c>
      <c r="F252" s="7">
        <f t="shared" si="30"/>
        <v>0</v>
      </c>
      <c r="G252" s="98">
        <v>0</v>
      </c>
      <c r="H252" s="8">
        <v>0</v>
      </c>
      <c r="I252" s="98">
        <v>0</v>
      </c>
      <c r="J252" s="98">
        <v>0</v>
      </c>
      <c r="K252" s="98">
        <v>0</v>
      </c>
      <c r="L252" s="98">
        <v>0</v>
      </c>
      <c r="M252" s="98">
        <v>0</v>
      </c>
      <c r="N252" s="8">
        <v>0</v>
      </c>
      <c r="O252" s="98">
        <v>0</v>
      </c>
    </row>
    <row r="253" spans="1:15" x14ac:dyDescent="0.25">
      <c r="A253" s="14" t="s">
        <v>29</v>
      </c>
      <c r="B253" s="6">
        <v>0</v>
      </c>
      <c r="C253" s="6">
        <v>0</v>
      </c>
      <c r="D253" s="97">
        <v>0</v>
      </c>
      <c r="E253" s="97">
        <v>0</v>
      </c>
      <c r="F253" s="7">
        <f t="shared" si="30"/>
        <v>0</v>
      </c>
      <c r="G253" s="98">
        <v>0</v>
      </c>
      <c r="H253" s="8">
        <v>0</v>
      </c>
      <c r="I253" s="98">
        <v>0</v>
      </c>
      <c r="J253" s="98">
        <v>0</v>
      </c>
      <c r="K253" s="98">
        <v>0</v>
      </c>
      <c r="L253" s="98">
        <v>0</v>
      </c>
      <c r="M253" s="98">
        <v>0</v>
      </c>
      <c r="N253" s="8">
        <v>0</v>
      </c>
      <c r="O253" s="98">
        <v>0</v>
      </c>
    </row>
    <row r="254" spans="1:15" x14ac:dyDescent="0.25">
      <c r="A254" s="42" t="s">
        <v>30</v>
      </c>
      <c r="B254" s="6">
        <v>0</v>
      </c>
      <c r="C254" s="6">
        <v>0</v>
      </c>
      <c r="D254" s="97">
        <v>0</v>
      </c>
      <c r="E254" s="97">
        <v>0</v>
      </c>
      <c r="F254" s="7">
        <f t="shared" si="30"/>
        <v>0</v>
      </c>
      <c r="G254" s="98">
        <v>0</v>
      </c>
      <c r="H254" s="8">
        <v>0</v>
      </c>
      <c r="I254" s="98">
        <v>0</v>
      </c>
      <c r="J254" s="98">
        <v>0</v>
      </c>
      <c r="K254" s="98">
        <v>0</v>
      </c>
      <c r="L254" s="98">
        <v>0</v>
      </c>
      <c r="M254" s="98">
        <v>0</v>
      </c>
      <c r="N254" s="8">
        <v>0</v>
      </c>
      <c r="O254" s="98">
        <v>0</v>
      </c>
    </row>
    <row r="255" spans="1:15" ht="15" customHeight="1" x14ac:dyDescent="0.25">
      <c r="A255" s="85" t="s">
        <v>31</v>
      </c>
      <c r="B255" s="86"/>
      <c r="C255" s="86"/>
      <c r="D255" s="86"/>
      <c r="E255" s="86"/>
      <c r="F255" s="86"/>
      <c r="G255" s="86"/>
      <c r="H255" s="86"/>
      <c r="I255" s="86"/>
      <c r="J255" s="86"/>
      <c r="K255" s="86"/>
      <c r="L255" s="86"/>
      <c r="M255" s="86"/>
      <c r="N255" s="86"/>
      <c r="O255" s="87"/>
    </row>
    <row r="256" spans="1:15" x14ac:dyDescent="0.25">
      <c r="A256" s="14" t="s">
        <v>32</v>
      </c>
      <c r="B256" s="6">
        <v>0</v>
      </c>
      <c r="C256" s="6">
        <v>0</v>
      </c>
      <c r="D256" s="97">
        <v>0</v>
      </c>
      <c r="E256" s="97">
        <v>0</v>
      </c>
      <c r="F256" s="7">
        <f>SUM(B256:E256)</f>
        <v>0</v>
      </c>
      <c r="G256" s="98">
        <v>0</v>
      </c>
      <c r="H256" s="8">
        <v>0</v>
      </c>
      <c r="I256" s="98">
        <v>0</v>
      </c>
      <c r="J256" s="98">
        <v>0</v>
      </c>
      <c r="K256" s="98">
        <v>0</v>
      </c>
      <c r="L256" s="98">
        <v>0</v>
      </c>
      <c r="M256" s="98">
        <v>0</v>
      </c>
      <c r="N256" s="8">
        <v>0</v>
      </c>
      <c r="O256" s="98">
        <v>0</v>
      </c>
    </row>
    <row r="257" spans="1:15" x14ac:dyDescent="0.25">
      <c r="A257" s="14" t="s">
        <v>33</v>
      </c>
      <c r="B257" s="6">
        <v>0</v>
      </c>
      <c r="C257" s="6">
        <v>0</v>
      </c>
      <c r="D257" s="97">
        <v>0</v>
      </c>
      <c r="E257" s="97">
        <v>0</v>
      </c>
      <c r="F257" s="7">
        <f t="shared" ref="F257:F262" si="31">SUM(B257:E257)</f>
        <v>0</v>
      </c>
      <c r="G257" s="98">
        <v>0</v>
      </c>
      <c r="H257" s="8">
        <v>0</v>
      </c>
      <c r="I257" s="98">
        <v>0</v>
      </c>
      <c r="J257" s="98">
        <v>0</v>
      </c>
      <c r="K257" s="98">
        <v>0</v>
      </c>
      <c r="L257" s="98">
        <v>0</v>
      </c>
      <c r="M257" s="98">
        <v>0</v>
      </c>
      <c r="N257" s="8">
        <v>0</v>
      </c>
      <c r="O257" s="98">
        <v>0</v>
      </c>
    </row>
    <row r="258" spans="1:15" x14ac:dyDescent="0.25">
      <c r="A258" s="14" t="s">
        <v>34</v>
      </c>
      <c r="B258" s="6">
        <v>0</v>
      </c>
      <c r="C258" s="6">
        <v>0</v>
      </c>
      <c r="D258" s="97">
        <v>0</v>
      </c>
      <c r="E258" s="97">
        <v>0</v>
      </c>
      <c r="F258" s="7">
        <f t="shared" si="31"/>
        <v>0</v>
      </c>
      <c r="G258" s="98">
        <v>0</v>
      </c>
      <c r="H258" s="8">
        <v>0</v>
      </c>
      <c r="I258" s="98">
        <v>0</v>
      </c>
      <c r="J258" s="98">
        <v>0</v>
      </c>
      <c r="K258" s="98">
        <v>0</v>
      </c>
      <c r="L258" s="98">
        <v>0</v>
      </c>
      <c r="M258" s="98">
        <v>0</v>
      </c>
      <c r="N258" s="8">
        <v>0</v>
      </c>
      <c r="O258" s="98">
        <v>0</v>
      </c>
    </row>
    <row r="259" spans="1:15" x14ac:dyDescent="0.25">
      <c r="A259" s="14" t="s">
        <v>35</v>
      </c>
      <c r="B259" s="6">
        <v>0</v>
      </c>
      <c r="C259" s="6">
        <v>0</v>
      </c>
      <c r="D259" s="97">
        <v>0</v>
      </c>
      <c r="E259" s="97">
        <v>0</v>
      </c>
      <c r="F259" s="7">
        <f t="shared" si="31"/>
        <v>0</v>
      </c>
      <c r="G259" s="98">
        <v>0</v>
      </c>
      <c r="H259" s="8">
        <v>0</v>
      </c>
      <c r="I259" s="98">
        <v>0</v>
      </c>
      <c r="J259" s="98">
        <v>0</v>
      </c>
      <c r="K259" s="98">
        <v>0</v>
      </c>
      <c r="L259" s="98">
        <v>0</v>
      </c>
      <c r="M259" s="98">
        <v>0</v>
      </c>
      <c r="N259" s="8">
        <v>0</v>
      </c>
      <c r="O259" s="98">
        <v>0</v>
      </c>
    </row>
    <row r="260" spans="1:15" x14ac:dyDescent="0.25">
      <c r="A260" s="14" t="s">
        <v>36</v>
      </c>
      <c r="B260" s="6">
        <v>0</v>
      </c>
      <c r="C260" s="6">
        <v>0</v>
      </c>
      <c r="D260" s="97">
        <v>0</v>
      </c>
      <c r="E260" s="97">
        <v>0</v>
      </c>
      <c r="F260" s="7">
        <f t="shared" si="31"/>
        <v>0</v>
      </c>
      <c r="G260" s="98">
        <v>0</v>
      </c>
      <c r="H260" s="8">
        <v>0</v>
      </c>
      <c r="I260" s="98">
        <v>0</v>
      </c>
      <c r="J260" s="98">
        <v>0</v>
      </c>
      <c r="K260" s="98">
        <v>0</v>
      </c>
      <c r="L260" s="98">
        <v>0</v>
      </c>
      <c r="M260" s="98">
        <v>0</v>
      </c>
      <c r="N260" s="8">
        <v>0</v>
      </c>
      <c r="O260" s="98">
        <v>0</v>
      </c>
    </row>
    <row r="261" spans="1:15" x14ac:dyDescent="0.25">
      <c r="A261" s="14" t="s">
        <v>37</v>
      </c>
      <c r="B261" s="6">
        <v>0</v>
      </c>
      <c r="C261" s="6">
        <v>0</v>
      </c>
      <c r="D261" s="97">
        <v>0</v>
      </c>
      <c r="E261" s="97">
        <v>0</v>
      </c>
      <c r="F261" s="7">
        <f t="shared" si="31"/>
        <v>0</v>
      </c>
      <c r="G261" s="98">
        <v>0</v>
      </c>
      <c r="H261" s="8">
        <v>0</v>
      </c>
      <c r="I261" s="98">
        <v>0</v>
      </c>
      <c r="J261" s="98">
        <v>0</v>
      </c>
      <c r="K261" s="98">
        <v>0</v>
      </c>
      <c r="L261" s="98">
        <v>0</v>
      </c>
      <c r="M261" s="98">
        <v>0</v>
      </c>
      <c r="N261" s="8">
        <v>0</v>
      </c>
      <c r="O261" s="98">
        <v>0</v>
      </c>
    </row>
    <row r="262" spans="1:15" x14ac:dyDescent="0.25">
      <c r="A262" s="14" t="s">
        <v>38</v>
      </c>
      <c r="B262" s="6">
        <v>0</v>
      </c>
      <c r="C262" s="6">
        <v>0</v>
      </c>
      <c r="D262" s="97">
        <v>0</v>
      </c>
      <c r="E262" s="97">
        <v>0</v>
      </c>
      <c r="F262" s="7">
        <f t="shared" si="31"/>
        <v>0</v>
      </c>
      <c r="G262" s="98">
        <v>0</v>
      </c>
      <c r="H262" s="8">
        <v>0</v>
      </c>
      <c r="I262" s="98">
        <v>0</v>
      </c>
      <c r="J262" s="98">
        <v>0</v>
      </c>
      <c r="K262" s="98">
        <v>0</v>
      </c>
      <c r="L262" s="98">
        <v>0</v>
      </c>
      <c r="M262" s="98">
        <v>0</v>
      </c>
      <c r="N262" s="8">
        <v>0</v>
      </c>
      <c r="O262" s="98">
        <v>0</v>
      </c>
    </row>
    <row r="263" spans="1:15" x14ac:dyDescent="0.25">
      <c r="A263" s="9"/>
      <c r="B263" s="67" t="s">
        <v>2</v>
      </c>
      <c r="C263" s="67"/>
      <c r="D263" s="67"/>
      <c r="E263" s="71" t="s">
        <v>3</v>
      </c>
      <c r="F263" s="69" t="s">
        <v>4</v>
      </c>
      <c r="G263" s="64" t="s">
        <v>113</v>
      </c>
      <c r="H263" s="64" t="s">
        <v>114</v>
      </c>
      <c r="I263" s="64" t="s">
        <v>115</v>
      </c>
      <c r="J263" s="64" t="s">
        <v>117</v>
      </c>
      <c r="K263" s="64" t="s">
        <v>116</v>
      </c>
      <c r="L263" s="64" t="s">
        <v>118</v>
      </c>
      <c r="M263" s="64" t="s">
        <v>121</v>
      </c>
      <c r="N263" s="64" t="s">
        <v>119</v>
      </c>
      <c r="O263" s="64" t="s">
        <v>120</v>
      </c>
    </row>
    <row r="264" spans="1:15" x14ac:dyDescent="0.25">
      <c r="A264" s="12" t="s">
        <v>77</v>
      </c>
      <c r="B264" s="3" t="s">
        <v>11</v>
      </c>
      <c r="C264" s="3" t="s">
        <v>12</v>
      </c>
      <c r="D264" s="2" t="s">
        <v>60</v>
      </c>
      <c r="E264" s="71"/>
      <c r="F264" s="69"/>
      <c r="G264" s="64"/>
      <c r="H264" s="64"/>
      <c r="I264" s="64"/>
      <c r="J264" s="64"/>
      <c r="K264" s="64"/>
      <c r="L264" s="64"/>
      <c r="M264" s="64"/>
      <c r="N264" s="64"/>
      <c r="O264" s="64"/>
    </row>
    <row r="265" spans="1:15" x14ac:dyDescent="0.25">
      <c r="A265" s="9" t="s">
        <v>40</v>
      </c>
      <c r="B265" s="6">
        <v>0</v>
      </c>
      <c r="C265" s="6">
        <v>0</v>
      </c>
      <c r="D265" s="97">
        <v>0</v>
      </c>
      <c r="E265" s="97">
        <v>0</v>
      </c>
      <c r="F265" s="7">
        <f>SUM(B265:E265)</f>
        <v>0</v>
      </c>
      <c r="G265" s="98">
        <v>0</v>
      </c>
      <c r="H265" s="8">
        <v>0</v>
      </c>
      <c r="I265" s="98">
        <v>0</v>
      </c>
      <c r="J265" s="98">
        <v>0</v>
      </c>
      <c r="K265" s="98">
        <v>0</v>
      </c>
      <c r="L265" s="98">
        <v>0</v>
      </c>
      <c r="M265" s="98">
        <v>0</v>
      </c>
      <c r="N265" s="8">
        <v>0</v>
      </c>
      <c r="O265" s="98">
        <v>0</v>
      </c>
    </row>
    <row r="266" spans="1:15" ht="30" x14ac:dyDescent="0.25">
      <c r="A266" s="19" t="s">
        <v>41</v>
      </c>
      <c r="B266" s="6">
        <v>0</v>
      </c>
      <c r="C266" s="6">
        <v>0</v>
      </c>
      <c r="D266" s="97">
        <v>0</v>
      </c>
      <c r="E266" s="97">
        <v>0</v>
      </c>
      <c r="F266" s="7">
        <f t="shared" ref="F266:F279" si="32">SUM(B266:E266)</f>
        <v>0</v>
      </c>
      <c r="G266" s="98">
        <v>0</v>
      </c>
      <c r="H266" s="8">
        <v>0</v>
      </c>
      <c r="I266" s="98">
        <v>0</v>
      </c>
      <c r="J266" s="98">
        <v>0</v>
      </c>
      <c r="K266" s="98">
        <v>0</v>
      </c>
      <c r="L266" s="98">
        <v>0</v>
      </c>
      <c r="M266" s="98">
        <v>0</v>
      </c>
      <c r="N266" s="8">
        <v>0</v>
      </c>
      <c r="O266" s="98">
        <v>0</v>
      </c>
    </row>
    <row r="267" spans="1:15" x14ac:dyDescent="0.25">
      <c r="A267" s="9" t="s">
        <v>42</v>
      </c>
      <c r="B267" s="6">
        <v>0</v>
      </c>
      <c r="C267" s="6">
        <v>0</v>
      </c>
      <c r="D267" s="97">
        <v>0</v>
      </c>
      <c r="E267" s="97">
        <v>0</v>
      </c>
      <c r="F267" s="7">
        <f t="shared" si="32"/>
        <v>0</v>
      </c>
      <c r="G267" s="98">
        <v>0</v>
      </c>
      <c r="H267" s="8">
        <v>0</v>
      </c>
      <c r="I267" s="98">
        <v>0</v>
      </c>
      <c r="J267" s="98">
        <v>0</v>
      </c>
      <c r="K267" s="98">
        <v>0</v>
      </c>
      <c r="L267" s="98">
        <v>0</v>
      </c>
      <c r="M267" s="98">
        <v>0</v>
      </c>
      <c r="N267" s="8">
        <v>0</v>
      </c>
      <c r="O267" s="98">
        <v>0</v>
      </c>
    </row>
    <row r="268" spans="1:15" x14ac:dyDescent="0.25">
      <c r="A268" s="9" t="s">
        <v>43</v>
      </c>
      <c r="B268" s="6">
        <v>0</v>
      </c>
      <c r="C268" s="6">
        <v>0</v>
      </c>
      <c r="D268" s="97">
        <v>0</v>
      </c>
      <c r="E268" s="97">
        <v>0</v>
      </c>
      <c r="F268" s="7">
        <f t="shared" si="32"/>
        <v>0</v>
      </c>
      <c r="G268" s="98">
        <v>0</v>
      </c>
      <c r="H268" s="8">
        <v>0</v>
      </c>
      <c r="I268" s="98">
        <v>0</v>
      </c>
      <c r="J268" s="98">
        <v>0</v>
      </c>
      <c r="K268" s="98">
        <v>0</v>
      </c>
      <c r="L268" s="98">
        <v>0</v>
      </c>
      <c r="M268" s="98">
        <v>0</v>
      </c>
      <c r="N268" s="8">
        <v>0</v>
      </c>
      <c r="O268" s="98">
        <v>0</v>
      </c>
    </row>
    <row r="269" spans="1:15" x14ac:dyDescent="0.25">
      <c r="A269" s="9" t="s">
        <v>44</v>
      </c>
      <c r="B269" s="6">
        <v>3</v>
      </c>
      <c r="C269" s="6">
        <v>1</v>
      </c>
      <c r="D269" s="97">
        <v>0</v>
      </c>
      <c r="E269" s="97">
        <v>0</v>
      </c>
      <c r="F269" s="7">
        <f t="shared" si="32"/>
        <v>4</v>
      </c>
      <c r="G269" s="98">
        <v>0</v>
      </c>
      <c r="H269" s="8">
        <v>3</v>
      </c>
      <c r="I269" s="98">
        <v>0</v>
      </c>
      <c r="J269" s="98">
        <v>0</v>
      </c>
      <c r="K269" s="98">
        <v>0</v>
      </c>
      <c r="L269" s="98">
        <v>0</v>
      </c>
      <c r="M269" s="98">
        <v>0</v>
      </c>
      <c r="N269" s="8">
        <v>1</v>
      </c>
      <c r="O269" s="98">
        <v>0</v>
      </c>
    </row>
    <row r="270" spans="1:15" ht="30" x14ac:dyDescent="0.25">
      <c r="A270" s="9" t="s">
        <v>45</v>
      </c>
      <c r="B270" s="6">
        <v>0</v>
      </c>
      <c r="C270" s="6">
        <v>0</v>
      </c>
      <c r="D270" s="97">
        <v>0</v>
      </c>
      <c r="E270" s="97">
        <v>0</v>
      </c>
      <c r="F270" s="7">
        <f t="shared" si="32"/>
        <v>0</v>
      </c>
      <c r="G270" s="98">
        <v>0</v>
      </c>
      <c r="H270" s="8">
        <v>0</v>
      </c>
      <c r="I270" s="98">
        <v>0</v>
      </c>
      <c r="J270" s="98">
        <v>0</v>
      </c>
      <c r="K270" s="98">
        <v>0</v>
      </c>
      <c r="L270" s="98">
        <v>0</v>
      </c>
      <c r="M270" s="98">
        <v>0</v>
      </c>
      <c r="N270" s="8">
        <v>0</v>
      </c>
      <c r="O270" s="98">
        <v>0</v>
      </c>
    </row>
    <row r="271" spans="1:15" x14ac:dyDescent="0.25">
      <c r="A271" s="9" t="s">
        <v>46</v>
      </c>
      <c r="B271" s="6">
        <v>0</v>
      </c>
      <c r="C271" s="6">
        <v>0</v>
      </c>
      <c r="D271" s="97">
        <v>0</v>
      </c>
      <c r="E271" s="97">
        <v>0</v>
      </c>
      <c r="F271" s="7">
        <f t="shared" si="32"/>
        <v>0</v>
      </c>
      <c r="G271" s="98">
        <v>0</v>
      </c>
      <c r="H271" s="8">
        <v>0</v>
      </c>
      <c r="I271" s="98">
        <v>0</v>
      </c>
      <c r="J271" s="98">
        <v>0</v>
      </c>
      <c r="K271" s="98">
        <v>0</v>
      </c>
      <c r="L271" s="98">
        <v>0</v>
      </c>
      <c r="M271" s="98">
        <v>0</v>
      </c>
      <c r="N271" s="8">
        <v>0</v>
      </c>
      <c r="O271" s="98">
        <v>0</v>
      </c>
    </row>
    <row r="272" spans="1:15" x14ac:dyDescent="0.25">
      <c r="A272" s="9" t="s">
        <v>47</v>
      </c>
      <c r="B272" s="6">
        <v>0</v>
      </c>
      <c r="C272" s="6">
        <v>0</v>
      </c>
      <c r="D272" s="97">
        <v>0</v>
      </c>
      <c r="E272" s="97">
        <v>0</v>
      </c>
      <c r="F272" s="7">
        <f t="shared" si="32"/>
        <v>0</v>
      </c>
      <c r="G272" s="98">
        <v>0</v>
      </c>
      <c r="H272" s="8">
        <v>0</v>
      </c>
      <c r="I272" s="98">
        <v>0</v>
      </c>
      <c r="J272" s="98">
        <v>0</v>
      </c>
      <c r="K272" s="98">
        <v>0</v>
      </c>
      <c r="L272" s="98">
        <v>0</v>
      </c>
      <c r="M272" s="98">
        <v>0</v>
      </c>
      <c r="N272" s="8">
        <v>0</v>
      </c>
      <c r="O272" s="98">
        <v>0</v>
      </c>
    </row>
    <row r="273" spans="1:15" ht="30" x14ac:dyDescent="0.25">
      <c r="A273" s="9" t="s">
        <v>48</v>
      </c>
      <c r="B273" s="6">
        <v>0</v>
      </c>
      <c r="C273" s="6">
        <v>0</v>
      </c>
      <c r="D273" s="97">
        <v>0</v>
      </c>
      <c r="E273" s="97">
        <v>0</v>
      </c>
      <c r="F273" s="7">
        <f t="shared" si="32"/>
        <v>0</v>
      </c>
      <c r="G273" s="98">
        <v>0</v>
      </c>
      <c r="H273" s="8">
        <v>0</v>
      </c>
      <c r="I273" s="98">
        <v>0</v>
      </c>
      <c r="J273" s="98">
        <v>0</v>
      </c>
      <c r="K273" s="98">
        <v>0</v>
      </c>
      <c r="L273" s="98">
        <v>0</v>
      </c>
      <c r="M273" s="98">
        <v>0</v>
      </c>
      <c r="N273" s="8">
        <v>0</v>
      </c>
      <c r="O273" s="98">
        <v>0</v>
      </c>
    </row>
    <row r="274" spans="1:15" x14ac:dyDescent="0.25">
      <c r="A274" s="9" t="s">
        <v>49</v>
      </c>
      <c r="B274" s="6">
        <v>0</v>
      </c>
      <c r="C274" s="6">
        <v>0</v>
      </c>
      <c r="D274" s="97">
        <v>0</v>
      </c>
      <c r="E274" s="97">
        <v>0</v>
      </c>
      <c r="F274" s="7">
        <f t="shared" si="32"/>
        <v>0</v>
      </c>
      <c r="G274" s="98">
        <v>0</v>
      </c>
      <c r="H274" s="8">
        <v>0</v>
      </c>
      <c r="I274" s="98">
        <v>0</v>
      </c>
      <c r="J274" s="98">
        <v>0</v>
      </c>
      <c r="K274" s="98">
        <v>0</v>
      </c>
      <c r="L274" s="98">
        <v>0</v>
      </c>
      <c r="M274" s="98">
        <v>0</v>
      </c>
      <c r="N274" s="8">
        <v>0</v>
      </c>
      <c r="O274" s="98">
        <v>0</v>
      </c>
    </row>
    <row r="275" spans="1:15" ht="30" x14ac:dyDescent="0.25">
      <c r="A275" s="9" t="s">
        <v>50</v>
      </c>
      <c r="B275" s="6">
        <v>0</v>
      </c>
      <c r="C275" s="6">
        <v>0</v>
      </c>
      <c r="D275" s="97">
        <v>0</v>
      </c>
      <c r="E275" s="97">
        <v>0</v>
      </c>
      <c r="F275" s="7">
        <f t="shared" si="32"/>
        <v>0</v>
      </c>
      <c r="G275" s="98">
        <v>0</v>
      </c>
      <c r="H275" s="8">
        <v>0</v>
      </c>
      <c r="I275" s="98">
        <v>0</v>
      </c>
      <c r="J275" s="98">
        <v>0</v>
      </c>
      <c r="K275" s="98">
        <v>0</v>
      </c>
      <c r="L275" s="98">
        <v>0</v>
      </c>
      <c r="M275" s="98">
        <v>0</v>
      </c>
      <c r="N275" s="8">
        <v>0</v>
      </c>
      <c r="O275" s="98">
        <v>0</v>
      </c>
    </row>
    <row r="276" spans="1:15" x14ac:dyDescent="0.25">
      <c r="A276" s="9" t="s">
        <v>51</v>
      </c>
      <c r="B276" s="6">
        <v>3</v>
      </c>
      <c r="C276" s="6">
        <v>2</v>
      </c>
      <c r="D276" s="97">
        <v>0</v>
      </c>
      <c r="E276" s="97">
        <v>0</v>
      </c>
      <c r="F276" s="7">
        <f t="shared" si="32"/>
        <v>5</v>
      </c>
      <c r="G276" s="98">
        <v>0</v>
      </c>
      <c r="H276" s="8">
        <v>5</v>
      </c>
      <c r="I276" s="98">
        <v>0</v>
      </c>
      <c r="J276" s="98">
        <v>0</v>
      </c>
      <c r="K276" s="98">
        <v>0</v>
      </c>
      <c r="L276" s="98">
        <v>0</v>
      </c>
      <c r="M276" s="98">
        <v>0</v>
      </c>
      <c r="N276" s="8">
        <v>0</v>
      </c>
      <c r="O276" s="98">
        <v>0</v>
      </c>
    </row>
    <row r="277" spans="1:15" x14ac:dyDescent="0.25">
      <c r="A277" s="9" t="s">
        <v>52</v>
      </c>
      <c r="B277" s="6">
        <v>0</v>
      </c>
      <c r="C277" s="6">
        <v>0</v>
      </c>
      <c r="D277" s="97">
        <v>0</v>
      </c>
      <c r="E277" s="97">
        <v>0</v>
      </c>
      <c r="F277" s="7">
        <f t="shared" si="32"/>
        <v>0</v>
      </c>
      <c r="G277" s="98">
        <v>0</v>
      </c>
      <c r="H277" s="8">
        <v>0</v>
      </c>
      <c r="I277" s="98">
        <v>0</v>
      </c>
      <c r="J277" s="98">
        <v>0</v>
      </c>
      <c r="K277" s="98">
        <v>0</v>
      </c>
      <c r="L277" s="98">
        <v>0</v>
      </c>
      <c r="M277" s="98">
        <v>0</v>
      </c>
      <c r="N277" s="8">
        <v>0</v>
      </c>
      <c r="O277" s="98">
        <v>0</v>
      </c>
    </row>
    <row r="278" spans="1:15" x14ac:dyDescent="0.25">
      <c r="A278" s="9" t="s">
        <v>53</v>
      </c>
      <c r="B278" s="6">
        <v>1</v>
      </c>
      <c r="C278" s="6">
        <v>0</v>
      </c>
      <c r="D278" s="97">
        <v>0</v>
      </c>
      <c r="E278" s="97">
        <v>0</v>
      </c>
      <c r="F278" s="7">
        <f t="shared" si="32"/>
        <v>1</v>
      </c>
      <c r="G278" s="98">
        <v>0</v>
      </c>
      <c r="H278" s="8">
        <v>1</v>
      </c>
      <c r="I278" s="98">
        <v>0</v>
      </c>
      <c r="J278" s="98">
        <v>0</v>
      </c>
      <c r="K278" s="98">
        <v>0</v>
      </c>
      <c r="L278" s="98">
        <v>0</v>
      </c>
      <c r="M278" s="98">
        <v>0</v>
      </c>
      <c r="N278" s="8">
        <v>0</v>
      </c>
      <c r="O278" s="98">
        <v>0</v>
      </c>
    </row>
    <row r="279" spans="1:15" x14ac:dyDescent="0.25">
      <c r="A279" s="9" t="s">
        <v>54</v>
      </c>
      <c r="B279" s="6">
        <v>0</v>
      </c>
      <c r="C279" s="6">
        <v>1</v>
      </c>
      <c r="D279" s="97">
        <v>0</v>
      </c>
      <c r="E279" s="97">
        <v>0</v>
      </c>
      <c r="F279" s="7">
        <f t="shared" si="32"/>
        <v>1</v>
      </c>
      <c r="G279" s="98">
        <v>0</v>
      </c>
      <c r="H279" s="8">
        <v>1</v>
      </c>
      <c r="I279" s="98">
        <v>0</v>
      </c>
      <c r="J279" s="98">
        <v>0</v>
      </c>
      <c r="K279" s="98">
        <v>0</v>
      </c>
      <c r="L279" s="98">
        <v>0</v>
      </c>
      <c r="M279" s="98">
        <v>0</v>
      </c>
      <c r="N279" s="8">
        <v>0</v>
      </c>
      <c r="O279" s="98">
        <v>0</v>
      </c>
    </row>
    <row r="280" spans="1:15" x14ac:dyDescent="0.25">
      <c r="A280" s="9"/>
      <c r="B280" s="67" t="s">
        <v>2</v>
      </c>
      <c r="C280" s="67"/>
      <c r="D280" s="67"/>
      <c r="E280" s="71" t="s">
        <v>3</v>
      </c>
      <c r="F280" s="69" t="s">
        <v>4</v>
      </c>
      <c r="G280" s="64" t="s">
        <v>113</v>
      </c>
      <c r="H280" s="64" t="s">
        <v>114</v>
      </c>
      <c r="I280" s="64" t="s">
        <v>115</v>
      </c>
      <c r="J280" s="64" t="s">
        <v>117</v>
      </c>
      <c r="K280" s="64" t="s">
        <v>116</v>
      </c>
      <c r="L280" s="64" t="s">
        <v>118</v>
      </c>
      <c r="M280" s="64" t="s">
        <v>121</v>
      </c>
      <c r="N280" s="64" t="s">
        <v>119</v>
      </c>
      <c r="O280" s="64" t="s">
        <v>120</v>
      </c>
    </row>
    <row r="281" spans="1:15" x14ac:dyDescent="0.25">
      <c r="A281" s="12" t="s">
        <v>55</v>
      </c>
      <c r="B281" s="3" t="s">
        <v>11</v>
      </c>
      <c r="C281" s="3" t="s">
        <v>12</v>
      </c>
      <c r="D281" s="2" t="s">
        <v>60</v>
      </c>
      <c r="E281" s="71"/>
      <c r="F281" s="69"/>
      <c r="G281" s="64"/>
      <c r="H281" s="64"/>
      <c r="I281" s="64"/>
      <c r="J281" s="64"/>
      <c r="K281" s="64"/>
      <c r="L281" s="64"/>
      <c r="M281" s="64"/>
      <c r="N281" s="64"/>
      <c r="O281" s="64"/>
    </row>
    <row r="282" spans="1:15" x14ac:dyDescent="0.25">
      <c r="A282" s="9" t="s">
        <v>65</v>
      </c>
      <c r="B282" s="6">
        <v>1</v>
      </c>
      <c r="C282" s="6">
        <v>0</v>
      </c>
      <c r="D282" s="97">
        <v>0</v>
      </c>
      <c r="E282" s="97">
        <v>0</v>
      </c>
      <c r="F282" s="7">
        <f t="shared" ref="F282" si="33">SUM(B282:E282)</f>
        <v>1</v>
      </c>
      <c r="G282" s="98">
        <v>0</v>
      </c>
      <c r="H282" s="8">
        <v>1</v>
      </c>
      <c r="I282" s="98">
        <v>0</v>
      </c>
      <c r="J282" s="98">
        <v>0</v>
      </c>
      <c r="K282" s="98">
        <v>0</v>
      </c>
      <c r="L282" s="98">
        <v>0</v>
      </c>
      <c r="M282" s="98">
        <v>0</v>
      </c>
      <c r="N282" s="8">
        <v>0</v>
      </c>
      <c r="O282" s="98">
        <v>0</v>
      </c>
    </row>
    <row r="283" spans="1:15" ht="15.75" x14ac:dyDescent="0.25">
      <c r="A283" s="72" t="s">
        <v>78</v>
      </c>
      <c r="B283" s="72"/>
      <c r="C283" s="72"/>
      <c r="D283" s="72"/>
      <c r="E283" s="72"/>
      <c r="F283" s="72"/>
      <c r="G283" s="72"/>
      <c r="H283" s="72"/>
      <c r="I283" s="72"/>
      <c r="J283" s="72"/>
      <c r="K283" s="72"/>
      <c r="L283" s="72"/>
      <c r="M283" s="72"/>
      <c r="N283" s="72"/>
      <c r="O283" s="72"/>
    </row>
    <row r="284" spans="1:15" x14ac:dyDescent="0.25">
      <c r="A284" s="66"/>
      <c r="B284" s="67" t="s">
        <v>2</v>
      </c>
      <c r="C284" s="67"/>
      <c r="D284" s="67"/>
      <c r="E284" s="70" t="s">
        <v>3</v>
      </c>
      <c r="F284" s="69" t="s">
        <v>4</v>
      </c>
      <c r="G284" s="64" t="s">
        <v>113</v>
      </c>
      <c r="H284" s="64" t="s">
        <v>114</v>
      </c>
      <c r="I284" s="64" t="s">
        <v>115</v>
      </c>
      <c r="J284" s="64" t="s">
        <v>117</v>
      </c>
      <c r="K284" s="64" t="s">
        <v>116</v>
      </c>
      <c r="L284" s="64" t="s">
        <v>118</v>
      </c>
      <c r="M284" s="64" t="s">
        <v>121</v>
      </c>
      <c r="N284" s="64" t="s">
        <v>119</v>
      </c>
      <c r="O284" s="64" t="s">
        <v>120</v>
      </c>
    </row>
    <row r="285" spans="1:15" x14ac:dyDescent="0.25">
      <c r="A285" s="66"/>
      <c r="B285" s="2" t="s">
        <v>11</v>
      </c>
      <c r="C285" s="2" t="s">
        <v>12</v>
      </c>
      <c r="D285" s="2" t="s">
        <v>60</v>
      </c>
      <c r="E285" s="70"/>
      <c r="F285" s="69"/>
      <c r="G285" s="64"/>
      <c r="H285" s="64"/>
      <c r="I285" s="64"/>
      <c r="J285" s="64"/>
      <c r="K285" s="64"/>
      <c r="L285" s="64"/>
      <c r="M285" s="64"/>
      <c r="N285" s="64"/>
      <c r="O285" s="64"/>
    </row>
    <row r="286" spans="1:15" x14ac:dyDescent="0.25">
      <c r="A286" s="23" t="s">
        <v>79</v>
      </c>
      <c r="B286" s="6">
        <v>2</v>
      </c>
      <c r="C286" s="6">
        <v>5</v>
      </c>
      <c r="D286" s="97">
        <v>0</v>
      </c>
      <c r="E286" s="97">
        <v>0</v>
      </c>
      <c r="F286" s="7">
        <f t="shared" ref="F286:F293" si="34">SUM(B286:E286)</f>
        <v>7</v>
      </c>
      <c r="G286" s="98">
        <v>0</v>
      </c>
      <c r="H286" s="8">
        <v>6</v>
      </c>
      <c r="I286" s="98">
        <v>0</v>
      </c>
      <c r="J286" s="8">
        <v>1</v>
      </c>
      <c r="K286" s="98">
        <v>0</v>
      </c>
      <c r="L286" s="98">
        <v>0</v>
      </c>
      <c r="M286" s="98">
        <v>0</v>
      </c>
      <c r="N286" s="98">
        <v>0</v>
      </c>
      <c r="O286" s="98">
        <v>0</v>
      </c>
    </row>
    <row r="287" spans="1:15" x14ac:dyDescent="0.25">
      <c r="A287" s="24" t="s">
        <v>80</v>
      </c>
      <c r="B287" s="10">
        <f>SUM(B288+B289)</f>
        <v>5</v>
      </c>
      <c r="C287" s="10">
        <f t="shared" ref="C287:E287" si="35">SUM(C288+C289)</f>
        <v>14</v>
      </c>
      <c r="D287" s="10">
        <f t="shared" si="35"/>
        <v>0</v>
      </c>
      <c r="E287" s="10">
        <f t="shared" si="35"/>
        <v>0</v>
      </c>
      <c r="F287" s="7">
        <f t="shared" si="34"/>
        <v>19</v>
      </c>
      <c r="G287" s="10">
        <f>SUM(G288:G289)</f>
        <v>0</v>
      </c>
      <c r="H287" s="10">
        <f t="shared" ref="H287:L287" si="36">SUM(H288:H289)</f>
        <v>16</v>
      </c>
      <c r="I287" s="10">
        <f t="shared" si="36"/>
        <v>0</v>
      </c>
      <c r="J287" s="10">
        <f t="shared" si="36"/>
        <v>3</v>
      </c>
      <c r="K287" s="10">
        <f t="shared" si="36"/>
        <v>0</v>
      </c>
      <c r="L287" s="10">
        <f t="shared" si="36"/>
        <v>0</v>
      </c>
      <c r="M287" s="10"/>
      <c r="N287" s="10">
        <f t="shared" ref="N287:O287" si="37">SUM(N288:N289)</f>
        <v>0</v>
      </c>
      <c r="O287" s="10">
        <f t="shared" si="37"/>
        <v>0</v>
      </c>
    </row>
    <row r="288" spans="1:15" x14ac:dyDescent="0.25">
      <c r="A288" s="23" t="s">
        <v>81</v>
      </c>
      <c r="B288" s="10">
        <f>SUM(B290+B292)</f>
        <v>2</v>
      </c>
      <c r="C288" s="10">
        <f t="shared" ref="C288:E289" si="38">SUM(C290+C292)</f>
        <v>5</v>
      </c>
      <c r="D288" s="10">
        <f t="shared" si="38"/>
        <v>0</v>
      </c>
      <c r="E288" s="10">
        <f t="shared" si="38"/>
        <v>0</v>
      </c>
      <c r="F288" s="7">
        <f t="shared" si="34"/>
        <v>7</v>
      </c>
      <c r="G288" s="10">
        <f>SUM(G290+G292)</f>
        <v>0</v>
      </c>
      <c r="H288" s="10">
        <f t="shared" ref="H288:L289" si="39">SUM(H290+H292)</f>
        <v>6</v>
      </c>
      <c r="I288" s="10">
        <f t="shared" si="39"/>
        <v>0</v>
      </c>
      <c r="J288" s="10">
        <f t="shared" si="39"/>
        <v>1</v>
      </c>
      <c r="K288" s="10">
        <f t="shared" si="39"/>
        <v>0</v>
      </c>
      <c r="L288" s="10">
        <f t="shared" si="39"/>
        <v>0</v>
      </c>
      <c r="M288" s="10"/>
      <c r="N288" s="10">
        <f t="shared" ref="N288:O288" si="40">SUM(N290+N292)</f>
        <v>0</v>
      </c>
      <c r="O288" s="10">
        <f t="shared" si="40"/>
        <v>0</v>
      </c>
    </row>
    <row r="289" spans="1:15" x14ac:dyDescent="0.25">
      <c r="A289" s="23" t="s">
        <v>82</v>
      </c>
      <c r="B289" s="25">
        <f>SUM(B291+B293)</f>
        <v>3</v>
      </c>
      <c r="C289" s="25">
        <f t="shared" si="38"/>
        <v>9</v>
      </c>
      <c r="D289" s="25">
        <f t="shared" si="38"/>
        <v>0</v>
      </c>
      <c r="E289" s="25">
        <f t="shared" si="38"/>
        <v>0</v>
      </c>
      <c r="F289" s="7">
        <f t="shared" si="34"/>
        <v>12</v>
      </c>
      <c r="G289" s="25">
        <f>SUM(G291+G293)</f>
        <v>0</v>
      </c>
      <c r="H289" s="25">
        <f t="shared" si="39"/>
        <v>10</v>
      </c>
      <c r="I289" s="25">
        <f t="shared" si="39"/>
        <v>0</v>
      </c>
      <c r="J289" s="25">
        <f t="shared" si="39"/>
        <v>2</v>
      </c>
      <c r="K289" s="25">
        <f t="shared" si="39"/>
        <v>0</v>
      </c>
      <c r="L289" s="25">
        <f t="shared" si="39"/>
        <v>0</v>
      </c>
      <c r="M289" s="25"/>
      <c r="N289" s="25">
        <f t="shared" ref="N289:O289" si="41">SUM(N291+N293)</f>
        <v>0</v>
      </c>
      <c r="O289" s="25">
        <f t="shared" si="41"/>
        <v>0</v>
      </c>
    </row>
    <row r="290" spans="1:15" x14ac:dyDescent="0.25">
      <c r="A290" s="26" t="s">
        <v>83</v>
      </c>
      <c r="B290" s="6">
        <v>0</v>
      </c>
      <c r="C290" s="6">
        <v>0</v>
      </c>
      <c r="D290" s="97">
        <v>0</v>
      </c>
      <c r="E290" s="97">
        <v>0</v>
      </c>
      <c r="F290" s="7">
        <f t="shared" si="34"/>
        <v>0</v>
      </c>
      <c r="G290" s="98">
        <v>0</v>
      </c>
      <c r="H290" s="8">
        <v>0</v>
      </c>
      <c r="I290" s="98">
        <v>0</v>
      </c>
      <c r="J290" s="8">
        <v>0</v>
      </c>
      <c r="K290" s="98">
        <v>0</v>
      </c>
      <c r="L290" s="98">
        <v>0</v>
      </c>
      <c r="M290" s="98">
        <v>0</v>
      </c>
      <c r="N290" s="98">
        <v>0</v>
      </c>
      <c r="O290" s="98">
        <v>0</v>
      </c>
    </row>
    <row r="291" spans="1:15" ht="26.25" x14ac:dyDescent="0.25">
      <c r="A291" s="26" t="s">
        <v>84</v>
      </c>
      <c r="B291" s="6">
        <v>0</v>
      </c>
      <c r="C291" s="6">
        <v>0</v>
      </c>
      <c r="D291" s="97">
        <v>0</v>
      </c>
      <c r="E291" s="97">
        <v>0</v>
      </c>
      <c r="F291" s="11">
        <f t="shared" si="34"/>
        <v>0</v>
      </c>
      <c r="G291" s="99">
        <v>0</v>
      </c>
      <c r="H291" s="16">
        <v>0</v>
      </c>
      <c r="I291" s="99">
        <v>0</v>
      </c>
      <c r="J291" s="8">
        <v>0</v>
      </c>
      <c r="K291" s="98">
        <v>0</v>
      </c>
      <c r="L291" s="98">
        <v>0</v>
      </c>
      <c r="M291" s="98">
        <v>0</v>
      </c>
      <c r="N291" s="98">
        <v>0</v>
      </c>
      <c r="O291" s="98">
        <v>0</v>
      </c>
    </row>
    <row r="292" spans="1:15" x14ac:dyDescent="0.25">
      <c r="A292" s="26" t="s">
        <v>85</v>
      </c>
      <c r="B292" s="6">
        <v>2</v>
      </c>
      <c r="C292" s="6">
        <v>5</v>
      </c>
      <c r="D292" s="97">
        <v>0</v>
      </c>
      <c r="E292" s="97">
        <v>0</v>
      </c>
      <c r="F292" s="11">
        <f t="shared" si="34"/>
        <v>7</v>
      </c>
      <c r="G292" s="99">
        <v>0</v>
      </c>
      <c r="H292" s="16">
        <v>6</v>
      </c>
      <c r="I292" s="99">
        <v>0</v>
      </c>
      <c r="J292" s="8">
        <v>1</v>
      </c>
      <c r="K292" s="98">
        <v>0</v>
      </c>
      <c r="L292" s="98">
        <v>0</v>
      </c>
      <c r="M292" s="98">
        <v>0</v>
      </c>
      <c r="N292" s="98">
        <v>0</v>
      </c>
      <c r="O292" s="98">
        <v>0</v>
      </c>
    </row>
    <row r="293" spans="1:15" ht="26.25" x14ac:dyDescent="0.25">
      <c r="A293" s="26" t="s">
        <v>86</v>
      </c>
      <c r="B293" s="6">
        <v>3</v>
      </c>
      <c r="C293" s="6">
        <v>9</v>
      </c>
      <c r="D293" s="97">
        <v>0</v>
      </c>
      <c r="E293" s="97">
        <v>0</v>
      </c>
      <c r="F293" s="11">
        <f t="shared" si="34"/>
        <v>12</v>
      </c>
      <c r="G293" s="99"/>
      <c r="H293" s="16">
        <v>10</v>
      </c>
      <c r="I293" s="99">
        <v>0</v>
      </c>
      <c r="J293" s="8">
        <v>2</v>
      </c>
      <c r="K293" s="98">
        <v>0</v>
      </c>
      <c r="L293" s="98">
        <v>0</v>
      </c>
      <c r="M293" s="98">
        <v>0</v>
      </c>
      <c r="N293" s="98">
        <v>0</v>
      </c>
      <c r="O293" s="98">
        <v>0</v>
      </c>
    </row>
    <row r="294" spans="1:15" x14ac:dyDescent="0.25">
      <c r="A294" s="9" t="s">
        <v>204</v>
      </c>
      <c r="B294" s="6">
        <v>0</v>
      </c>
      <c r="C294" s="6">
        <v>0</v>
      </c>
      <c r="D294" s="296">
        <v>0</v>
      </c>
      <c r="E294" s="97">
        <v>0</v>
      </c>
      <c r="F294" s="7">
        <f>SUM(B294:E294)</f>
        <v>0</v>
      </c>
      <c r="G294" s="98">
        <v>0</v>
      </c>
      <c r="H294" s="8">
        <v>0</v>
      </c>
      <c r="I294" s="98">
        <v>0</v>
      </c>
      <c r="J294" s="8">
        <v>0</v>
      </c>
      <c r="K294" s="98">
        <v>0</v>
      </c>
      <c r="L294" s="98">
        <v>0</v>
      </c>
      <c r="M294" s="98">
        <v>0</v>
      </c>
      <c r="N294" s="98">
        <v>0</v>
      </c>
      <c r="O294" s="98">
        <v>0</v>
      </c>
    </row>
    <row r="295" spans="1:15" x14ac:dyDescent="0.25">
      <c r="A295" s="9"/>
      <c r="B295" s="67" t="s">
        <v>2</v>
      </c>
      <c r="C295" s="67"/>
      <c r="D295" s="67"/>
      <c r="E295" s="71" t="s">
        <v>3</v>
      </c>
      <c r="F295" s="69" t="s">
        <v>4</v>
      </c>
      <c r="G295" s="64" t="s">
        <v>113</v>
      </c>
      <c r="H295" s="64" t="s">
        <v>114</v>
      </c>
      <c r="I295" s="64" t="s">
        <v>115</v>
      </c>
      <c r="J295" s="64" t="s">
        <v>117</v>
      </c>
      <c r="K295" s="64" t="s">
        <v>116</v>
      </c>
      <c r="L295" s="64" t="s">
        <v>118</v>
      </c>
      <c r="M295" s="64" t="s">
        <v>121</v>
      </c>
      <c r="N295" s="64" t="s">
        <v>119</v>
      </c>
      <c r="O295" s="64" t="s">
        <v>120</v>
      </c>
    </row>
    <row r="296" spans="1:15" x14ac:dyDescent="0.25">
      <c r="A296" s="12" t="s">
        <v>76</v>
      </c>
      <c r="B296" s="3" t="s">
        <v>11</v>
      </c>
      <c r="C296" s="3" t="s">
        <v>12</v>
      </c>
      <c r="D296" s="2" t="s">
        <v>60</v>
      </c>
      <c r="E296" s="71"/>
      <c r="F296" s="69"/>
      <c r="G296" s="64"/>
      <c r="H296" s="64"/>
      <c r="I296" s="64"/>
      <c r="J296" s="64"/>
      <c r="K296" s="64"/>
      <c r="L296" s="64"/>
      <c r="M296" s="64"/>
      <c r="N296" s="64"/>
      <c r="O296" s="64"/>
    </row>
    <row r="297" spans="1:15" x14ac:dyDescent="0.25">
      <c r="A297" s="9" t="s">
        <v>23</v>
      </c>
      <c r="B297" s="6">
        <v>2</v>
      </c>
      <c r="C297" s="6">
        <v>4</v>
      </c>
      <c r="D297" s="97">
        <v>0</v>
      </c>
      <c r="E297" s="97">
        <v>0</v>
      </c>
      <c r="F297" s="7">
        <f t="shared" ref="F297:F304" si="42">SUM(B297:E297)</f>
        <v>6</v>
      </c>
      <c r="G297" s="98">
        <v>0</v>
      </c>
      <c r="H297" s="8">
        <v>5</v>
      </c>
      <c r="I297" s="98">
        <v>0</v>
      </c>
      <c r="J297" s="8">
        <v>1</v>
      </c>
      <c r="K297" s="98">
        <v>0</v>
      </c>
      <c r="L297" s="98">
        <v>0</v>
      </c>
      <c r="M297" s="98">
        <v>0</v>
      </c>
      <c r="N297" s="98">
        <v>0</v>
      </c>
      <c r="O297" s="98">
        <v>0</v>
      </c>
    </row>
    <row r="298" spans="1:15" x14ac:dyDescent="0.25">
      <c r="A298" s="9" t="s">
        <v>24</v>
      </c>
      <c r="B298" s="6">
        <v>0</v>
      </c>
      <c r="C298" s="6">
        <v>0</v>
      </c>
      <c r="D298" s="97">
        <v>0</v>
      </c>
      <c r="E298" s="97">
        <v>0</v>
      </c>
      <c r="F298" s="7">
        <f t="shared" si="42"/>
        <v>0</v>
      </c>
      <c r="G298" s="98">
        <v>0</v>
      </c>
      <c r="H298" s="8">
        <v>0</v>
      </c>
      <c r="I298" s="98">
        <v>0</v>
      </c>
      <c r="J298" s="8">
        <v>0</v>
      </c>
      <c r="K298" s="98">
        <v>0</v>
      </c>
      <c r="L298" s="98">
        <v>0</v>
      </c>
      <c r="M298" s="98">
        <v>0</v>
      </c>
      <c r="N298" s="98">
        <v>0</v>
      </c>
      <c r="O298" s="98">
        <v>0</v>
      </c>
    </row>
    <row r="299" spans="1:15" x14ac:dyDescent="0.25">
      <c r="A299" s="9" t="s">
        <v>63</v>
      </c>
      <c r="B299" s="6">
        <v>0</v>
      </c>
      <c r="C299" s="6">
        <v>0</v>
      </c>
      <c r="D299" s="97">
        <v>0</v>
      </c>
      <c r="E299" s="97">
        <v>0</v>
      </c>
      <c r="F299" s="7">
        <f t="shared" si="42"/>
        <v>0</v>
      </c>
      <c r="G299" s="98">
        <v>0</v>
      </c>
      <c r="H299" s="8">
        <v>0</v>
      </c>
      <c r="I299" s="98">
        <v>0</v>
      </c>
      <c r="J299" s="8">
        <v>0</v>
      </c>
      <c r="K299" s="98">
        <v>0</v>
      </c>
      <c r="L299" s="98">
        <v>0</v>
      </c>
      <c r="M299" s="98">
        <v>0</v>
      </c>
      <c r="N299" s="98">
        <v>0</v>
      </c>
      <c r="O299" s="98">
        <v>0</v>
      </c>
    </row>
    <row r="300" spans="1:15" x14ac:dyDescent="0.25">
      <c r="A300" s="14" t="s">
        <v>26</v>
      </c>
      <c r="B300" s="6">
        <v>0</v>
      </c>
      <c r="C300" s="6">
        <v>0</v>
      </c>
      <c r="D300" s="97">
        <v>0</v>
      </c>
      <c r="E300" s="97">
        <v>0</v>
      </c>
      <c r="F300" s="7">
        <f t="shared" si="42"/>
        <v>0</v>
      </c>
      <c r="G300" s="98">
        <v>0</v>
      </c>
      <c r="H300" s="8">
        <v>0</v>
      </c>
      <c r="I300" s="98">
        <v>0</v>
      </c>
      <c r="J300" s="8">
        <v>0</v>
      </c>
      <c r="K300" s="98">
        <v>0</v>
      </c>
      <c r="L300" s="98">
        <v>0</v>
      </c>
      <c r="M300" s="98">
        <v>0</v>
      </c>
      <c r="N300" s="98">
        <v>0</v>
      </c>
      <c r="O300" s="98">
        <v>0</v>
      </c>
    </row>
    <row r="301" spans="1:15" x14ac:dyDescent="0.25">
      <c r="A301" s="14" t="s">
        <v>27</v>
      </c>
      <c r="B301" s="6">
        <v>0</v>
      </c>
      <c r="C301" s="6">
        <v>0</v>
      </c>
      <c r="D301" s="97">
        <v>0</v>
      </c>
      <c r="E301" s="97">
        <v>0</v>
      </c>
      <c r="F301" s="7">
        <f t="shared" si="42"/>
        <v>0</v>
      </c>
      <c r="G301" s="98">
        <v>0</v>
      </c>
      <c r="H301" s="8">
        <v>0</v>
      </c>
      <c r="I301" s="98">
        <v>0</v>
      </c>
      <c r="J301" s="8">
        <v>0</v>
      </c>
      <c r="K301" s="98">
        <v>0</v>
      </c>
      <c r="L301" s="98">
        <v>0</v>
      </c>
      <c r="M301" s="98">
        <v>0</v>
      </c>
      <c r="N301" s="98">
        <v>0</v>
      </c>
      <c r="O301" s="98">
        <v>0</v>
      </c>
    </row>
    <row r="302" spans="1:15" x14ac:dyDescent="0.25">
      <c r="A302" s="14" t="s">
        <v>28</v>
      </c>
      <c r="B302" s="6">
        <v>0</v>
      </c>
      <c r="C302" s="6">
        <v>0</v>
      </c>
      <c r="D302" s="97">
        <v>0</v>
      </c>
      <c r="E302" s="97">
        <v>0</v>
      </c>
      <c r="F302" s="7">
        <f t="shared" si="42"/>
        <v>0</v>
      </c>
      <c r="G302" s="98">
        <v>0</v>
      </c>
      <c r="H302" s="8">
        <v>0</v>
      </c>
      <c r="I302" s="98">
        <v>0</v>
      </c>
      <c r="J302" s="8">
        <v>0</v>
      </c>
      <c r="K302" s="98">
        <v>0</v>
      </c>
      <c r="L302" s="98">
        <v>0</v>
      </c>
      <c r="M302" s="98">
        <v>0</v>
      </c>
      <c r="N302" s="98">
        <v>0</v>
      </c>
      <c r="O302" s="98">
        <v>0</v>
      </c>
    </row>
    <row r="303" spans="1:15" x14ac:dyDescent="0.25">
      <c r="A303" s="14" t="s">
        <v>29</v>
      </c>
      <c r="B303" s="6">
        <v>0</v>
      </c>
      <c r="C303" s="6">
        <v>0</v>
      </c>
      <c r="D303" s="97">
        <v>0</v>
      </c>
      <c r="E303" s="97">
        <v>0</v>
      </c>
      <c r="F303" s="7">
        <f t="shared" si="42"/>
        <v>0</v>
      </c>
      <c r="G303" s="98">
        <v>0</v>
      </c>
      <c r="H303" s="8">
        <v>0</v>
      </c>
      <c r="I303" s="98">
        <v>0</v>
      </c>
      <c r="J303" s="8">
        <v>0</v>
      </c>
      <c r="K303" s="98">
        <v>0</v>
      </c>
      <c r="L303" s="98">
        <v>0</v>
      </c>
      <c r="M303" s="98">
        <v>0</v>
      </c>
      <c r="N303" s="98">
        <v>0</v>
      </c>
      <c r="O303" s="98">
        <v>0</v>
      </c>
    </row>
    <row r="304" spans="1:15" x14ac:dyDescent="0.25">
      <c r="A304" s="14" t="s">
        <v>30</v>
      </c>
      <c r="B304" s="6">
        <v>0</v>
      </c>
      <c r="C304" s="6">
        <v>0</v>
      </c>
      <c r="D304" s="97">
        <v>0</v>
      </c>
      <c r="E304" s="97">
        <v>0</v>
      </c>
      <c r="F304" s="7">
        <f t="shared" si="42"/>
        <v>0</v>
      </c>
      <c r="G304" s="98">
        <v>0</v>
      </c>
      <c r="H304" s="8">
        <v>0</v>
      </c>
      <c r="I304" s="98">
        <v>0</v>
      </c>
      <c r="J304" s="8">
        <v>0</v>
      </c>
      <c r="K304" s="98">
        <v>0</v>
      </c>
      <c r="L304" s="98">
        <v>0</v>
      </c>
      <c r="M304" s="98">
        <v>0</v>
      </c>
      <c r="N304" s="98">
        <v>0</v>
      </c>
      <c r="O304" s="98">
        <v>0</v>
      </c>
    </row>
    <row r="305" spans="1:15" x14ac:dyDescent="0.25">
      <c r="A305" s="85" t="s">
        <v>31</v>
      </c>
      <c r="B305" s="86"/>
      <c r="C305" s="86"/>
      <c r="D305" s="86"/>
      <c r="E305" s="86"/>
      <c r="F305" s="86"/>
      <c r="G305" s="86"/>
      <c r="H305" s="86"/>
      <c r="I305" s="86"/>
      <c r="J305" s="86"/>
      <c r="K305" s="86"/>
      <c r="L305" s="86"/>
      <c r="M305" s="86"/>
      <c r="N305" s="86"/>
      <c r="O305" s="87"/>
    </row>
    <row r="306" spans="1:15" x14ac:dyDescent="0.25">
      <c r="A306" s="14" t="s">
        <v>32</v>
      </c>
      <c r="B306" s="6">
        <v>0</v>
      </c>
      <c r="C306" s="6">
        <v>0</v>
      </c>
      <c r="D306" s="97">
        <v>0</v>
      </c>
      <c r="E306" s="97">
        <v>0</v>
      </c>
      <c r="F306" s="7">
        <f>SUM(B306:E306)</f>
        <v>0</v>
      </c>
      <c r="G306" s="98">
        <v>0</v>
      </c>
      <c r="H306" s="8">
        <v>0</v>
      </c>
      <c r="I306" s="98">
        <v>0</v>
      </c>
      <c r="J306" s="8">
        <v>0</v>
      </c>
      <c r="K306" s="98">
        <v>0</v>
      </c>
      <c r="L306" s="98">
        <v>0</v>
      </c>
      <c r="M306" s="98">
        <v>0</v>
      </c>
      <c r="N306" s="98">
        <v>0</v>
      </c>
      <c r="O306" s="98">
        <v>0</v>
      </c>
    </row>
    <row r="307" spans="1:15" x14ac:dyDescent="0.25">
      <c r="A307" s="14" t="s">
        <v>33</v>
      </c>
      <c r="B307" s="6">
        <v>0</v>
      </c>
      <c r="C307" s="6">
        <v>0</v>
      </c>
      <c r="D307" s="97">
        <v>0</v>
      </c>
      <c r="E307" s="97">
        <v>0</v>
      </c>
      <c r="F307" s="7">
        <f t="shared" ref="F307:F312" si="43">SUM(B307:E307)</f>
        <v>0</v>
      </c>
      <c r="G307" s="98">
        <v>0</v>
      </c>
      <c r="H307" s="8">
        <v>0</v>
      </c>
      <c r="I307" s="98">
        <v>0</v>
      </c>
      <c r="J307" s="8">
        <v>0</v>
      </c>
      <c r="K307" s="98">
        <v>0</v>
      </c>
      <c r="L307" s="98">
        <v>0</v>
      </c>
      <c r="M307" s="98">
        <v>0</v>
      </c>
      <c r="N307" s="98">
        <v>0</v>
      </c>
      <c r="O307" s="98">
        <v>0</v>
      </c>
    </row>
    <row r="308" spans="1:15" x14ac:dyDescent="0.25">
      <c r="A308" s="14" t="s">
        <v>34</v>
      </c>
      <c r="B308" s="6">
        <v>0</v>
      </c>
      <c r="C308" s="6">
        <v>0</v>
      </c>
      <c r="D308" s="97">
        <v>0</v>
      </c>
      <c r="E308" s="97">
        <v>0</v>
      </c>
      <c r="F308" s="7">
        <f t="shared" si="43"/>
        <v>0</v>
      </c>
      <c r="G308" s="98">
        <v>0</v>
      </c>
      <c r="H308" s="8">
        <v>0</v>
      </c>
      <c r="I308" s="98">
        <v>0</v>
      </c>
      <c r="J308" s="8">
        <v>0</v>
      </c>
      <c r="K308" s="98">
        <v>0</v>
      </c>
      <c r="L308" s="98">
        <v>0</v>
      </c>
      <c r="M308" s="98">
        <v>0</v>
      </c>
      <c r="N308" s="98">
        <v>0</v>
      </c>
      <c r="O308" s="98">
        <v>0</v>
      </c>
    </row>
    <row r="309" spans="1:15" x14ac:dyDescent="0.25">
      <c r="A309" s="14" t="s">
        <v>35</v>
      </c>
      <c r="B309" s="6">
        <v>0</v>
      </c>
      <c r="C309" s="6">
        <v>0</v>
      </c>
      <c r="D309" s="97">
        <v>0</v>
      </c>
      <c r="E309" s="97">
        <v>0</v>
      </c>
      <c r="F309" s="7">
        <f t="shared" si="43"/>
        <v>0</v>
      </c>
      <c r="G309" s="98">
        <v>0</v>
      </c>
      <c r="H309" s="8">
        <v>0</v>
      </c>
      <c r="I309" s="98">
        <v>0</v>
      </c>
      <c r="J309" s="8">
        <v>0</v>
      </c>
      <c r="K309" s="98">
        <v>0</v>
      </c>
      <c r="L309" s="98">
        <v>0</v>
      </c>
      <c r="M309" s="98">
        <v>0</v>
      </c>
      <c r="N309" s="98">
        <v>0</v>
      </c>
      <c r="O309" s="98">
        <v>0</v>
      </c>
    </row>
    <row r="310" spans="1:15" x14ac:dyDescent="0.25">
      <c r="A310" s="14" t="s">
        <v>36</v>
      </c>
      <c r="B310" s="6">
        <v>0</v>
      </c>
      <c r="C310" s="6">
        <v>0</v>
      </c>
      <c r="D310" s="97">
        <v>0</v>
      </c>
      <c r="E310" s="97">
        <v>0</v>
      </c>
      <c r="F310" s="7">
        <f t="shared" si="43"/>
        <v>0</v>
      </c>
      <c r="G310" s="98">
        <v>0</v>
      </c>
      <c r="H310" s="8">
        <v>0</v>
      </c>
      <c r="I310" s="98">
        <v>0</v>
      </c>
      <c r="J310" s="8">
        <v>0</v>
      </c>
      <c r="K310" s="98">
        <v>0</v>
      </c>
      <c r="L310" s="98">
        <v>0</v>
      </c>
      <c r="M310" s="98">
        <v>0</v>
      </c>
      <c r="N310" s="98">
        <v>0</v>
      </c>
      <c r="O310" s="98">
        <v>0</v>
      </c>
    </row>
    <row r="311" spans="1:15" x14ac:dyDescent="0.25">
      <c r="A311" s="14" t="s">
        <v>37</v>
      </c>
      <c r="B311" s="6">
        <v>0</v>
      </c>
      <c r="C311" s="6">
        <v>0</v>
      </c>
      <c r="D311" s="97">
        <v>0</v>
      </c>
      <c r="E311" s="97">
        <v>0</v>
      </c>
      <c r="F311" s="7">
        <f t="shared" si="43"/>
        <v>0</v>
      </c>
      <c r="G311" s="98">
        <v>0</v>
      </c>
      <c r="H311" s="8">
        <v>0</v>
      </c>
      <c r="I311" s="98">
        <v>0</v>
      </c>
      <c r="J311" s="8">
        <v>0</v>
      </c>
      <c r="K311" s="98">
        <v>0</v>
      </c>
      <c r="L311" s="98">
        <v>0</v>
      </c>
      <c r="M311" s="98">
        <v>0</v>
      </c>
      <c r="N311" s="98">
        <v>0</v>
      </c>
      <c r="O311" s="98">
        <v>0</v>
      </c>
    </row>
    <row r="312" spans="1:15" x14ac:dyDescent="0.25">
      <c r="A312" s="14" t="s">
        <v>38</v>
      </c>
      <c r="B312" s="6">
        <v>0</v>
      </c>
      <c r="C312" s="6">
        <v>0</v>
      </c>
      <c r="D312" s="97">
        <v>0</v>
      </c>
      <c r="E312" s="97">
        <v>0</v>
      </c>
      <c r="F312" s="7">
        <f t="shared" si="43"/>
        <v>0</v>
      </c>
      <c r="G312" s="98">
        <v>0</v>
      </c>
      <c r="H312" s="8">
        <v>0</v>
      </c>
      <c r="I312" s="98">
        <v>0</v>
      </c>
      <c r="J312" s="8">
        <v>0</v>
      </c>
      <c r="K312" s="98">
        <v>0</v>
      </c>
      <c r="L312" s="98">
        <v>0</v>
      </c>
      <c r="M312" s="98">
        <v>0</v>
      </c>
      <c r="N312" s="98">
        <v>0</v>
      </c>
      <c r="O312" s="98">
        <v>0</v>
      </c>
    </row>
    <row r="313" spans="1:15" x14ac:dyDescent="0.25">
      <c r="A313" s="9"/>
      <c r="B313" s="67" t="s">
        <v>2</v>
      </c>
      <c r="C313" s="67"/>
      <c r="D313" s="67"/>
      <c r="E313" s="71" t="s">
        <v>3</v>
      </c>
      <c r="F313" s="69" t="s">
        <v>4</v>
      </c>
      <c r="G313" s="64" t="s">
        <v>113</v>
      </c>
      <c r="H313" s="64" t="s">
        <v>114</v>
      </c>
      <c r="I313" s="64" t="s">
        <v>115</v>
      </c>
      <c r="J313" s="64" t="s">
        <v>117</v>
      </c>
      <c r="K313" s="64" t="s">
        <v>116</v>
      </c>
      <c r="L313" s="64" t="s">
        <v>118</v>
      </c>
      <c r="M313" s="64" t="s">
        <v>121</v>
      </c>
      <c r="N313" s="64" t="s">
        <v>119</v>
      </c>
      <c r="O313" s="64" t="s">
        <v>120</v>
      </c>
    </row>
    <row r="314" spans="1:15" x14ac:dyDescent="0.25">
      <c r="A314" s="12" t="s">
        <v>77</v>
      </c>
      <c r="B314" s="3" t="s">
        <v>11</v>
      </c>
      <c r="C314" s="3" t="s">
        <v>12</v>
      </c>
      <c r="D314" s="2" t="s">
        <v>60</v>
      </c>
      <c r="E314" s="71"/>
      <c r="F314" s="69"/>
      <c r="G314" s="64"/>
      <c r="H314" s="64"/>
      <c r="I314" s="64"/>
      <c r="J314" s="64"/>
      <c r="K314" s="64"/>
      <c r="L314" s="64"/>
      <c r="M314" s="64"/>
      <c r="N314" s="64"/>
      <c r="O314" s="64"/>
    </row>
    <row r="315" spans="1:15" x14ac:dyDescent="0.25">
      <c r="A315" s="9" t="s">
        <v>40</v>
      </c>
      <c r="B315" s="6">
        <v>0</v>
      </c>
      <c r="C315" s="6">
        <v>0</v>
      </c>
      <c r="D315" s="97">
        <v>0</v>
      </c>
      <c r="E315" s="97">
        <v>0</v>
      </c>
      <c r="F315" s="7">
        <f>SUM(B315:E315)</f>
        <v>0</v>
      </c>
      <c r="G315" s="98">
        <v>0</v>
      </c>
      <c r="H315" s="8">
        <v>0</v>
      </c>
      <c r="I315" s="98">
        <v>0</v>
      </c>
      <c r="J315" s="8">
        <v>0</v>
      </c>
      <c r="K315" s="98">
        <v>0</v>
      </c>
      <c r="L315" s="98">
        <v>0</v>
      </c>
      <c r="M315" s="98">
        <v>0</v>
      </c>
      <c r="N315" s="98">
        <v>0</v>
      </c>
      <c r="O315" s="98">
        <v>0</v>
      </c>
    </row>
    <row r="316" spans="1:15" ht="30" x14ac:dyDescent="0.25">
      <c r="A316" s="19" t="s">
        <v>41</v>
      </c>
      <c r="B316" s="6">
        <v>0</v>
      </c>
      <c r="C316" s="6">
        <v>0</v>
      </c>
      <c r="D316" s="97">
        <v>0</v>
      </c>
      <c r="E316" s="97">
        <v>0</v>
      </c>
      <c r="F316" s="7">
        <f t="shared" ref="F316:F329" si="44">SUM(B316:E316)</f>
        <v>0</v>
      </c>
      <c r="G316" s="98">
        <v>0</v>
      </c>
      <c r="H316" s="8">
        <v>0</v>
      </c>
      <c r="I316" s="98">
        <v>0</v>
      </c>
      <c r="J316" s="8">
        <v>0</v>
      </c>
      <c r="K316" s="98">
        <v>0</v>
      </c>
      <c r="L316" s="98">
        <v>0</v>
      </c>
      <c r="M316" s="98">
        <v>0</v>
      </c>
      <c r="N316" s="98">
        <v>0</v>
      </c>
      <c r="O316" s="98">
        <v>0</v>
      </c>
    </row>
    <row r="317" spans="1:15" x14ac:dyDescent="0.25">
      <c r="A317" s="9" t="s">
        <v>42</v>
      </c>
      <c r="B317" s="6">
        <v>0</v>
      </c>
      <c r="C317" s="6">
        <v>0</v>
      </c>
      <c r="D317" s="97">
        <v>0</v>
      </c>
      <c r="E317" s="97">
        <v>0</v>
      </c>
      <c r="F317" s="7">
        <f t="shared" si="44"/>
        <v>0</v>
      </c>
      <c r="G317" s="98">
        <v>0</v>
      </c>
      <c r="H317" s="8">
        <v>0</v>
      </c>
      <c r="I317" s="98">
        <v>0</v>
      </c>
      <c r="J317" s="8">
        <v>0</v>
      </c>
      <c r="K317" s="98">
        <v>0</v>
      </c>
      <c r="L317" s="98">
        <v>0</v>
      </c>
      <c r="M317" s="98">
        <v>0</v>
      </c>
      <c r="N317" s="98">
        <v>0</v>
      </c>
      <c r="O317" s="98">
        <v>0</v>
      </c>
    </row>
    <row r="318" spans="1:15" x14ac:dyDescent="0.25">
      <c r="A318" s="9" t="s">
        <v>43</v>
      </c>
      <c r="B318" s="6">
        <v>0</v>
      </c>
      <c r="C318" s="6">
        <v>0</v>
      </c>
      <c r="D318" s="97">
        <v>0</v>
      </c>
      <c r="E318" s="97">
        <v>0</v>
      </c>
      <c r="F318" s="7">
        <f t="shared" si="44"/>
        <v>0</v>
      </c>
      <c r="G318" s="98">
        <v>0</v>
      </c>
      <c r="H318" s="8">
        <v>0</v>
      </c>
      <c r="I318" s="98">
        <v>0</v>
      </c>
      <c r="J318" s="8">
        <v>0</v>
      </c>
      <c r="K318" s="98">
        <v>0</v>
      </c>
      <c r="L318" s="98">
        <v>0</v>
      </c>
      <c r="M318" s="98">
        <v>0</v>
      </c>
      <c r="N318" s="98">
        <v>0</v>
      </c>
      <c r="O318" s="98">
        <v>0</v>
      </c>
    </row>
    <row r="319" spans="1:15" x14ac:dyDescent="0.25">
      <c r="A319" s="9" t="s">
        <v>44</v>
      </c>
      <c r="B319" s="6">
        <v>0</v>
      </c>
      <c r="C319" s="6">
        <v>5</v>
      </c>
      <c r="D319" s="97">
        <v>0</v>
      </c>
      <c r="E319" s="97">
        <v>0</v>
      </c>
      <c r="F319" s="7">
        <f t="shared" si="44"/>
        <v>5</v>
      </c>
      <c r="G319" s="98">
        <v>0</v>
      </c>
      <c r="H319" s="8">
        <v>5</v>
      </c>
      <c r="I319" s="98">
        <v>0</v>
      </c>
      <c r="J319" s="8">
        <v>0</v>
      </c>
      <c r="K319" s="98">
        <v>0</v>
      </c>
      <c r="L319" s="98">
        <v>0</v>
      </c>
      <c r="M319" s="98">
        <v>0</v>
      </c>
      <c r="N319" s="98">
        <v>0</v>
      </c>
      <c r="O319" s="98">
        <v>0</v>
      </c>
    </row>
    <row r="320" spans="1:15" ht="30" x14ac:dyDescent="0.25">
      <c r="A320" s="9" t="s">
        <v>45</v>
      </c>
      <c r="B320" s="6">
        <v>0</v>
      </c>
      <c r="C320" s="6">
        <v>0</v>
      </c>
      <c r="D320" s="97">
        <v>0</v>
      </c>
      <c r="E320" s="97">
        <v>0</v>
      </c>
      <c r="F320" s="7">
        <f t="shared" si="44"/>
        <v>0</v>
      </c>
      <c r="G320" s="98">
        <v>0</v>
      </c>
      <c r="H320" s="8">
        <v>0</v>
      </c>
      <c r="I320" s="98">
        <v>0</v>
      </c>
      <c r="J320" s="8">
        <v>0</v>
      </c>
      <c r="K320" s="98">
        <v>0</v>
      </c>
      <c r="L320" s="98">
        <v>0</v>
      </c>
      <c r="M320" s="98">
        <v>0</v>
      </c>
      <c r="N320" s="98">
        <v>0</v>
      </c>
      <c r="O320" s="98">
        <v>0</v>
      </c>
    </row>
    <row r="321" spans="1:15" x14ac:dyDescent="0.25">
      <c r="A321" s="9" t="s">
        <v>46</v>
      </c>
      <c r="B321" s="6">
        <v>1</v>
      </c>
      <c r="C321" s="6">
        <v>0</v>
      </c>
      <c r="D321" s="97">
        <v>0</v>
      </c>
      <c r="E321" s="97">
        <v>0</v>
      </c>
      <c r="F321" s="7">
        <f t="shared" si="44"/>
        <v>1</v>
      </c>
      <c r="G321" s="98">
        <v>0</v>
      </c>
      <c r="H321" s="8">
        <v>1</v>
      </c>
      <c r="I321" s="98">
        <v>0</v>
      </c>
      <c r="J321" s="8">
        <v>0</v>
      </c>
      <c r="K321" s="98">
        <v>0</v>
      </c>
      <c r="L321" s="98">
        <v>0</v>
      </c>
      <c r="M321" s="98">
        <v>0</v>
      </c>
      <c r="N321" s="98">
        <v>0</v>
      </c>
      <c r="O321" s="98">
        <v>0</v>
      </c>
    </row>
    <row r="322" spans="1:15" x14ac:dyDescent="0.25">
      <c r="A322" s="9" t="s">
        <v>47</v>
      </c>
      <c r="B322" s="6">
        <v>0</v>
      </c>
      <c r="C322" s="6">
        <v>0</v>
      </c>
      <c r="D322" s="97">
        <v>0</v>
      </c>
      <c r="E322" s="97">
        <v>0</v>
      </c>
      <c r="F322" s="7">
        <f t="shared" si="44"/>
        <v>0</v>
      </c>
      <c r="G322" s="98">
        <v>0</v>
      </c>
      <c r="H322" s="8">
        <v>0</v>
      </c>
      <c r="I322" s="98">
        <v>0</v>
      </c>
      <c r="J322" s="8">
        <v>0</v>
      </c>
      <c r="K322" s="98">
        <v>0</v>
      </c>
      <c r="L322" s="98">
        <v>0</v>
      </c>
      <c r="M322" s="98">
        <v>0</v>
      </c>
      <c r="N322" s="98">
        <v>0</v>
      </c>
      <c r="O322" s="98">
        <v>0</v>
      </c>
    </row>
    <row r="323" spans="1:15" ht="30" x14ac:dyDescent="0.25">
      <c r="A323" s="9" t="s">
        <v>48</v>
      </c>
      <c r="B323" s="6">
        <v>0</v>
      </c>
      <c r="C323" s="6">
        <v>0</v>
      </c>
      <c r="D323" s="97">
        <v>0</v>
      </c>
      <c r="E323" s="97">
        <v>0</v>
      </c>
      <c r="F323" s="7">
        <f t="shared" si="44"/>
        <v>0</v>
      </c>
      <c r="G323" s="98">
        <v>0</v>
      </c>
      <c r="H323" s="8">
        <v>0</v>
      </c>
      <c r="I323" s="98">
        <v>0</v>
      </c>
      <c r="J323" s="8">
        <v>0</v>
      </c>
      <c r="K323" s="98">
        <v>0</v>
      </c>
      <c r="L323" s="98">
        <v>0</v>
      </c>
      <c r="M323" s="98">
        <v>0</v>
      </c>
      <c r="N323" s="98">
        <v>0</v>
      </c>
      <c r="O323" s="98">
        <v>0</v>
      </c>
    </row>
    <row r="324" spans="1:15" x14ac:dyDescent="0.25">
      <c r="A324" s="9" t="s">
        <v>49</v>
      </c>
      <c r="B324" s="6">
        <v>0</v>
      </c>
      <c r="C324" s="6">
        <v>0</v>
      </c>
      <c r="D324" s="97">
        <v>0</v>
      </c>
      <c r="E324" s="97">
        <v>0</v>
      </c>
      <c r="F324" s="7">
        <f t="shared" si="44"/>
        <v>0</v>
      </c>
      <c r="G324" s="98">
        <v>0</v>
      </c>
      <c r="H324" s="8">
        <v>0</v>
      </c>
      <c r="I324" s="98">
        <v>0</v>
      </c>
      <c r="J324" s="8">
        <v>0</v>
      </c>
      <c r="K324" s="98">
        <v>0</v>
      </c>
      <c r="L324" s="98">
        <v>0</v>
      </c>
      <c r="M324" s="98">
        <v>0</v>
      </c>
      <c r="N324" s="98">
        <v>0</v>
      </c>
      <c r="O324" s="98">
        <v>0</v>
      </c>
    </row>
    <row r="325" spans="1:15" ht="30" x14ac:dyDescent="0.25">
      <c r="A325" s="9" t="s">
        <v>50</v>
      </c>
      <c r="B325" s="6">
        <v>0</v>
      </c>
      <c r="C325" s="6">
        <v>0</v>
      </c>
      <c r="D325" s="97">
        <v>0</v>
      </c>
      <c r="E325" s="97">
        <v>0</v>
      </c>
      <c r="F325" s="7">
        <f t="shared" si="44"/>
        <v>0</v>
      </c>
      <c r="G325" s="98">
        <v>0</v>
      </c>
      <c r="H325" s="8">
        <v>0</v>
      </c>
      <c r="I325" s="98">
        <v>0</v>
      </c>
      <c r="J325" s="8">
        <v>0</v>
      </c>
      <c r="K325" s="98">
        <v>0</v>
      </c>
      <c r="L325" s="98">
        <v>0</v>
      </c>
      <c r="M325" s="98">
        <v>0</v>
      </c>
      <c r="N325" s="98">
        <v>0</v>
      </c>
      <c r="O325" s="98">
        <v>0</v>
      </c>
    </row>
    <row r="326" spans="1:15" x14ac:dyDescent="0.25">
      <c r="A326" s="9" t="s">
        <v>51</v>
      </c>
      <c r="B326" s="6">
        <v>1</v>
      </c>
      <c r="C326" s="6">
        <v>0</v>
      </c>
      <c r="D326" s="97">
        <v>0</v>
      </c>
      <c r="E326" s="97">
        <v>0</v>
      </c>
      <c r="F326" s="7">
        <f t="shared" si="44"/>
        <v>1</v>
      </c>
      <c r="G326" s="98">
        <v>0</v>
      </c>
      <c r="H326" s="8">
        <v>0</v>
      </c>
      <c r="I326" s="98">
        <v>0</v>
      </c>
      <c r="J326" s="8">
        <v>1</v>
      </c>
      <c r="K326" s="98">
        <v>0</v>
      </c>
      <c r="L326" s="98">
        <v>0</v>
      </c>
      <c r="M326" s="98">
        <v>0</v>
      </c>
      <c r="N326" s="98">
        <v>0</v>
      </c>
      <c r="O326" s="98">
        <v>0</v>
      </c>
    </row>
    <row r="327" spans="1:15" x14ac:dyDescent="0.25">
      <c r="A327" s="9" t="s">
        <v>52</v>
      </c>
      <c r="B327" s="6">
        <v>0</v>
      </c>
      <c r="C327" s="6">
        <v>0</v>
      </c>
      <c r="D327" s="97">
        <v>0</v>
      </c>
      <c r="E327" s="97">
        <v>0</v>
      </c>
      <c r="F327" s="7">
        <f t="shared" si="44"/>
        <v>0</v>
      </c>
      <c r="G327" s="98">
        <v>0</v>
      </c>
      <c r="H327" s="8">
        <v>0</v>
      </c>
      <c r="I327" s="98">
        <v>0</v>
      </c>
      <c r="J327" s="8">
        <v>0</v>
      </c>
      <c r="K327" s="98">
        <v>0</v>
      </c>
      <c r="L327" s="98">
        <v>0</v>
      </c>
      <c r="M327" s="98">
        <v>0</v>
      </c>
      <c r="N327" s="98">
        <v>0</v>
      </c>
      <c r="O327" s="98">
        <v>0</v>
      </c>
    </row>
    <row r="328" spans="1:15" x14ac:dyDescent="0.25">
      <c r="A328" s="9" t="s">
        <v>53</v>
      </c>
      <c r="B328" s="6">
        <v>0</v>
      </c>
      <c r="C328" s="6">
        <v>0</v>
      </c>
      <c r="D328" s="97">
        <v>0</v>
      </c>
      <c r="E328" s="97">
        <v>0</v>
      </c>
      <c r="F328" s="7">
        <f t="shared" si="44"/>
        <v>0</v>
      </c>
      <c r="G328" s="98">
        <v>0</v>
      </c>
      <c r="H328" s="8">
        <v>0</v>
      </c>
      <c r="I328" s="98">
        <v>0</v>
      </c>
      <c r="J328" s="8">
        <v>0</v>
      </c>
      <c r="K328" s="98">
        <v>0</v>
      </c>
      <c r="L328" s="98">
        <v>0</v>
      </c>
      <c r="M328" s="98">
        <v>0</v>
      </c>
      <c r="N328" s="98">
        <v>0</v>
      </c>
      <c r="O328" s="98">
        <v>0</v>
      </c>
    </row>
    <row r="329" spans="1:15" x14ac:dyDescent="0.25">
      <c r="A329" s="9" t="s">
        <v>54</v>
      </c>
      <c r="B329" s="6">
        <v>0</v>
      </c>
      <c r="C329" s="6">
        <v>0</v>
      </c>
      <c r="D329" s="97">
        <v>0</v>
      </c>
      <c r="E329" s="97">
        <v>0</v>
      </c>
      <c r="F329" s="7">
        <f t="shared" si="44"/>
        <v>0</v>
      </c>
      <c r="G329" s="98">
        <v>0</v>
      </c>
      <c r="H329" s="8">
        <v>0</v>
      </c>
      <c r="I329" s="98">
        <v>0</v>
      </c>
      <c r="J329" s="8">
        <v>0</v>
      </c>
      <c r="K329" s="98">
        <v>0</v>
      </c>
      <c r="L329" s="98">
        <v>0</v>
      </c>
      <c r="M329" s="98">
        <v>0</v>
      </c>
      <c r="N329" s="98">
        <v>0</v>
      </c>
      <c r="O329" s="98">
        <v>0</v>
      </c>
    </row>
    <row r="330" spans="1:15" x14ac:dyDescent="0.25">
      <c r="A330" s="9"/>
      <c r="B330" s="67" t="s">
        <v>2</v>
      </c>
      <c r="C330" s="67"/>
      <c r="D330" s="67"/>
      <c r="E330" s="71" t="s">
        <v>3</v>
      </c>
      <c r="F330" s="69" t="s">
        <v>4</v>
      </c>
      <c r="G330" s="64" t="s">
        <v>113</v>
      </c>
      <c r="H330" s="64" t="s">
        <v>114</v>
      </c>
      <c r="I330" s="64" t="s">
        <v>115</v>
      </c>
      <c r="J330" s="64" t="s">
        <v>117</v>
      </c>
      <c r="K330" s="64" t="s">
        <v>116</v>
      </c>
      <c r="L330" s="64" t="s">
        <v>118</v>
      </c>
      <c r="M330" s="64" t="s">
        <v>121</v>
      </c>
      <c r="N330" s="64" t="s">
        <v>119</v>
      </c>
      <c r="O330" s="64" t="s">
        <v>120</v>
      </c>
    </row>
    <row r="331" spans="1:15" x14ac:dyDescent="0.25">
      <c r="A331" s="12" t="s">
        <v>55</v>
      </c>
      <c r="B331" s="3" t="s">
        <v>11</v>
      </c>
      <c r="C331" s="3" t="s">
        <v>12</v>
      </c>
      <c r="D331" s="2" t="s">
        <v>60</v>
      </c>
      <c r="E331" s="71"/>
      <c r="F331" s="69"/>
      <c r="G331" s="64"/>
      <c r="H331" s="64"/>
      <c r="I331" s="64"/>
      <c r="J331" s="64"/>
      <c r="K331" s="64"/>
      <c r="L331" s="64"/>
      <c r="M331" s="64"/>
      <c r="N331" s="64"/>
      <c r="O331" s="64"/>
    </row>
    <row r="332" spans="1:15" x14ac:dyDescent="0.25">
      <c r="A332" s="9" t="s">
        <v>56</v>
      </c>
      <c r="B332" s="6">
        <v>0</v>
      </c>
      <c r="C332" s="6">
        <v>0</v>
      </c>
      <c r="D332" s="97">
        <v>0</v>
      </c>
      <c r="E332" s="97">
        <v>0</v>
      </c>
      <c r="F332" s="7">
        <f t="shared" ref="F332:F333" si="45">SUM(B332:E332)</f>
        <v>0</v>
      </c>
      <c r="G332" s="98">
        <v>0</v>
      </c>
      <c r="H332" s="8">
        <v>0</v>
      </c>
      <c r="I332" s="98">
        <v>0</v>
      </c>
      <c r="J332" s="8">
        <v>0</v>
      </c>
      <c r="K332" s="98">
        <v>0</v>
      </c>
      <c r="L332" s="98">
        <v>0</v>
      </c>
      <c r="M332" s="98">
        <v>0</v>
      </c>
      <c r="N332" s="98">
        <v>0</v>
      </c>
      <c r="O332" s="98">
        <v>0</v>
      </c>
    </row>
    <row r="333" spans="1:15" x14ac:dyDescent="0.25">
      <c r="A333" s="9" t="s">
        <v>58</v>
      </c>
      <c r="B333" s="6">
        <v>0</v>
      </c>
      <c r="C333" s="6">
        <v>0</v>
      </c>
      <c r="D333" s="97">
        <v>0</v>
      </c>
      <c r="E333" s="97">
        <v>0</v>
      </c>
      <c r="F333" s="7">
        <f t="shared" si="45"/>
        <v>0</v>
      </c>
      <c r="G333" s="98">
        <v>0</v>
      </c>
      <c r="H333" s="8">
        <v>0</v>
      </c>
      <c r="I333" s="98">
        <v>0</v>
      </c>
      <c r="J333" s="8">
        <v>0</v>
      </c>
      <c r="K333" s="98">
        <v>0</v>
      </c>
      <c r="L333" s="98">
        <v>0</v>
      </c>
      <c r="M333" s="98">
        <v>0</v>
      </c>
      <c r="N333" s="98">
        <v>0</v>
      </c>
      <c r="O333" s="98">
        <v>0</v>
      </c>
    </row>
    <row r="334" spans="1:15" ht="15.75" x14ac:dyDescent="0.25">
      <c r="A334" s="72" t="s">
        <v>89</v>
      </c>
      <c r="B334" s="72"/>
      <c r="C334" s="72"/>
      <c r="D334" s="72"/>
      <c r="E334" s="72"/>
      <c r="F334" s="72"/>
      <c r="G334" s="72"/>
      <c r="H334" s="72"/>
      <c r="I334" s="72"/>
      <c r="J334" s="72"/>
      <c r="K334" s="72"/>
      <c r="L334" s="72"/>
      <c r="M334" s="72"/>
      <c r="N334" s="72"/>
      <c r="O334" s="72"/>
    </row>
    <row r="335" spans="1:15" x14ac:dyDescent="0.25">
      <c r="A335" s="27"/>
      <c r="B335" s="67" t="s">
        <v>2</v>
      </c>
      <c r="C335" s="67"/>
      <c r="D335" s="67"/>
      <c r="E335" s="70" t="s">
        <v>3</v>
      </c>
      <c r="F335" s="69" t="s">
        <v>4</v>
      </c>
      <c r="G335" s="64" t="s">
        <v>113</v>
      </c>
      <c r="H335" s="64" t="s">
        <v>114</v>
      </c>
      <c r="I335" s="64" t="s">
        <v>115</v>
      </c>
      <c r="J335" s="64" t="s">
        <v>117</v>
      </c>
      <c r="K335" s="64" t="s">
        <v>116</v>
      </c>
      <c r="L335" s="64" t="s">
        <v>118</v>
      </c>
      <c r="M335" s="64" t="s">
        <v>121</v>
      </c>
      <c r="N335" s="64" t="s">
        <v>119</v>
      </c>
      <c r="O335" s="64" t="s">
        <v>120</v>
      </c>
    </row>
    <row r="336" spans="1:15" x14ac:dyDescent="0.25">
      <c r="A336" s="27"/>
      <c r="B336" s="3" t="s">
        <v>11</v>
      </c>
      <c r="C336" s="3" t="s">
        <v>12</v>
      </c>
      <c r="D336" s="2" t="s">
        <v>60</v>
      </c>
      <c r="E336" s="70"/>
      <c r="F336" s="69"/>
      <c r="G336" s="64"/>
      <c r="H336" s="64"/>
      <c r="I336" s="64"/>
      <c r="J336" s="64"/>
      <c r="K336" s="64"/>
      <c r="L336" s="64"/>
      <c r="M336" s="64"/>
      <c r="N336" s="64"/>
      <c r="O336" s="64"/>
    </row>
    <row r="337" spans="1:15" x14ac:dyDescent="0.25">
      <c r="A337" s="9" t="s">
        <v>90</v>
      </c>
      <c r="B337" s="6">
        <v>52</v>
      </c>
      <c r="C337" s="6">
        <v>57</v>
      </c>
      <c r="D337" s="6">
        <v>3</v>
      </c>
      <c r="E337" s="6">
        <v>9</v>
      </c>
      <c r="F337" s="7">
        <f t="shared" ref="F337:F340" si="46">SUM(B337:E337)</f>
        <v>121</v>
      </c>
      <c r="G337" s="8">
        <v>0</v>
      </c>
      <c r="H337" s="8">
        <v>101</v>
      </c>
      <c r="I337" s="8">
        <v>5</v>
      </c>
      <c r="J337" s="8">
        <v>3</v>
      </c>
      <c r="K337" s="8">
        <v>0</v>
      </c>
      <c r="L337" s="8">
        <v>0</v>
      </c>
      <c r="M337" s="8">
        <v>0</v>
      </c>
      <c r="N337" s="8">
        <v>6</v>
      </c>
      <c r="O337" s="8">
        <v>6</v>
      </c>
    </row>
    <row r="338" spans="1:15" x14ac:dyDescent="0.25">
      <c r="A338" s="9" t="s">
        <v>91</v>
      </c>
      <c r="B338" s="6">
        <v>42</v>
      </c>
      <c r="C338" s="6">
        <v>49</v>
      </c>
      <c r="D338" s="6">
        <v>3</v>
      </c>
      <c r="E338" s="6">
        <v>10</v>
      </c>
      <c r="F338" s="7">
        <f t="shared" si="46"/>
        <v>104</v>
      </c>
      <c r="G338" s="8">
        <v>0</v>
      </c>
      <c r="H338" s="8">
        <v>88</v>
      </c>
      <c r="I338" s="8">
        <v>4</v>
      </c>
      <c r="J338" s="8">
        <v>2</v>
      </c>
      <c r="K338" s="8">
        <v>0</v>
      </c>
      <c r="L338" s="8">
        <v>1</v>
      </c>
      <c r="M338" s="8">
        <v>0</v>
      </c>
      <c r="N338" s="43">
        <v>6</v>
      </c>
      <c r="O338" s="8">
        <v>3</v>
      </c>
    </row>
    <row r="339" spans="1:15" x14ac:dyDescent="0.25">
      <c r="A339" s="9" t="s">
        <v>92</v>
      </c>
      <c r="B339" s="6">
        <v>4</v>
      </c>
      <c r="C339" s="6">
        <v>1</v>
      </c>
      <c r="D339" s="6">
        <v>0</v>
      </c>
      <c r="E339" s="6">
        <v>0</v>
      </c>
      <c r="F339" s="7">
        <f t="shared" si="46"/>
        <v>5</v>
      </c>
      <c r="G339" s="8">
        <v>0</v>
      </c>
      <c r="H339" s="8">
        <v>5</v>
      </c>
      <c r="I339" s="8">
        <v>0</v>
      </c>
      <c r="J339" s="8">
        <v>0</v>
      </c>
      <c r="K339" s="8">
        <v>0</v>
      </c>
      <c r="L339" s="8">
        <v>0</v>
      </c>
      <c r="M339" s="8">
        <v>0</v>
      </c>
      <c r="N339" s="8">
        <v>0</v>
      </c>
      <c r="O339" s="8">
        <v>0</v>
      </c>
    </row>
    <row r="340" spans="1:15" x14ac:dyDescent="0.25">
      <c r="A340" s="9" t="s">
        <v>93</v>
      </c>
      <c r="B340" s="6">
        <v>24</v>
      </c>
      <c r="C340" s="6">
        <v>16</v>
      </c>
      <c r="D340" s="6">
        <v>0</v>
      </c>
      <c r="E340" s="6">
        <v>0</v>
      </c>
      <c r="F340" s="7">
        <f t="shared" si="46"/>
        <v>40</v>
      </c>
      <c r="G340" s="8">
        <v>0</v>
      </c>
      <c r="H340" s="8">
        <v>39</v>
      </c>
      <c r="I340" s="8">
        <v>0</v>
      </c>
      <c r="J340" s="8">
        <v>0</v>
      </c>
      <c r="K340" s="8">
        <v>0</v>
      </c>
      <c r="L340" s="8">
        <v>0</v>
      </c>
      <c r="M340" s="8">
        <v>0</v>
      </c>
      <c r="N340" s="8">
        <v>0</v>
      </c>
      <c r="O340" s="8">
        <v>1</v>
      </c>
    </row>
    <row r="341" spans="1:15" ht="18.75" x14ac:dyDescent="0.3">
      <c r="A341" s="65" t="s">
        <v>94</v>
      </c>
      <c r="B341" s="65"/>
      <c r="C341" s="65"/>
      <c r="D341" s="65"/>
      <c r="E341" s="65"/>
      <c r="F341" s="65"/>
      <c r="G341" s="65"/>
      <c r="H341" s="65"/>
      <c r="I341" s="65"/>
      <c r="J341" s="65"/>
      <c r="K341" s="65"/>
      <c r="L341" s="65"/>
      <c r="M341" s="65"/>
      <c r="N341" s="65"/>
      <c r="O341" s="65"/>
    </row>
    <row r="342" spans="1:15" x14ac:dyDescent="0.25">
      <c r="A342" s="66"/>
      <c r="B342" s="67" t="s">
        <v>2</v>
      </c>
      <c r="C342" s="67"/>
      <c r="D342" s="67"/>
      <c r="E342" s="68" t="s">
        <v>3</v>
      </c>
      <c r="F342" s="69" t="s">
        <v>4</v>
      </c>
      <c r="G342" s="64" t="s">
        <v>113</v>
      </c>
      <c r="H342" s="64" t="s">
        <v>114</v>
      </c>
      <c r="I342" s="64" t="s">
        <v>115</v>
      </c>
      <c r="J342" s="64" t="s">
        <v>117</v>
      </c>
      <c r="K342" s="64" t="s">
        <v>116</v>
      </c>
      <c r="L342" s="64" t="s">
        <v>118</v>
      </c>
      <c r="M342" s="64" t="s">
        <v>121</v>
      </c>
      <c r="N342" s="64" t="s">
        <v>119</v>
      </c>
      <c r="O342" s="64" t="s">
        <v>120</v>
      </c>
    </row>
    <row r="343" spans="1:15" x14ac:dyDescent="0.25">
      <c r="A343" s="66"/>
      <c r="B343" s="2" t="s">
        <v>11</v>
      </c>
      <c r="C343" s="2" t="s">
        <v>12</v>
      </c>
      <c r="D343" s="2" t="s">
        <v>60</v>
      </c>
      <c r="E343" s="68"/>
      <c r="F343" s="69"/>
      <c r="G343" s="64"/>
      <c r="H343" s="64"/>
      <c r="I343" s="64"/>
      <c r="J343" s="64"/>
      <c r="K343" s="64"/>
      <c r="L343" s="64"/>
      <c r="M343" s="64"/>
      <c r="N343" s="64"/>
      <c r="O343" s="64"/>
    </row>
    <row r="344" spans="1:15" x14ac:dyDescent="0.25">
      <c r="A344" s="9" t="s">
        <v>95</v>
      </c>
      <c r="B344" s="10">
        <f>SUM(B5,B57,B107)</f>
        <v>171</v>
      </c>
      <c r="C344" s="10">
        <f>SUM(C5,C57,C107)</f>
        <v>151</v>
      </c>
      <c r="D344" s="10">
        <f>SUM(D5,D57,D107)</f>
        <v>13</v>
      </c>
      <c r="E344" s="10">
        <f>SUM(E5,E57,E107)</f>
        <v>29</v>
      </c>
      <c r="F344" s="7">
        <f t="shared" ref="F344" si="47">SUM(B344:E344)</f>
        <v>364</v>
      </c>
      <c r="G344" s="30">
        <f t="shared" ref="G344:O344" si="48">SUM(G5,G57,G107)</f>
        <v>1</v>
      </c>
      <c r="H344" s="30">
        <f t="shared" si="48"/>
        <v>310</v>
      </c>
      <c r="I344" s="30">
        <f t="shared" si="48"/>
        <v>16</v>
      </c>
      <c r="J344" s="30">
        <f t="shared" si="48"/>
        <v>5</v>
      </c>
      <c r="K344" s="30">
        <f t="shared" si="48"/>
        <v>0</v>
      </c>
      <c r="L344" s="30">
        <f t="shared" si="48"/>
        <v>2</v>
      </c>
      <c r="M344" s="30">
        <f t="shared" si="48"/>
        <v>9</v>
      </c>
      <c r="N344" s="30">
        <f t="shared" si="48"/>
        <v>12</v>
      </c>
      <c r="O344" s="30">
        <f t="shared" si="48"/>
        <v>9</v>
      </c>
    </row>
    <row r="345" spans="1:15" x14ac:dyDescent="0.25">
      <c r="A345" s="9" t="s">
        <v>96</v>
      </c>
      <c r="B345" s="10">
        <f>SUM(B346:B353)</f>
        <v>229</v>
      </c>
      <c r="C345" s="10">
        <f t="shared" ref="C345:E345" si="49">SUM(C346:C353)</f>
        <v>225</v>
      </c>
      <c r="D345" s="10">
        <f t="shared" si="49"/>
        <v>13</v>
      </c>
      <c r="E345" s="10">
        <f t="shared" si="49"/>
        <v>29</v>
      </c>
      <c r="F345" s="7">
        <f>SUM(B345:E345)</f>
        <v>496</v>
      </c>
      <c r="G345" s="30">
        <f t="shared" ref="G345:O345" si="50">SUM(G6,G58,G108)</f>
        <v>1</v>
      </c>
      <c r="H345" s="30">
        <f t="shared" si="50"/>
        <v>417</v>
      </c>
      <c r="I345" s="30">
        <f t="shared" si="50"/>
        <v>26</v>
      </c>
      <c r="J345" s="30">
        <f t="shared" si="50"/>
        <v>8</v>
      </c>
      <c r="K345" s="30">
        <f t="shared" si="50"/>
        <v>0</v>
      </c>
      <c r="L345" s="30">
        <f t="shared" si="50"/>
        <v>2</v>
      </c>
      <c r="M345" s="30">
        <f t="shared" si="50"/>
        <v>13</v>
      </c>
      <c r="N345" s="30">
        <f t="shared" si="50"/>
        <v>15</v>
      </c>
      <c r="O345" s="30">
        <f t="shared" si="50"/>
        <v>14</v>
      </c>
    </row>
    <row r="346" spans="1:15" x14ac:dyDescent="0.25">
      <c r="A346" s="9" t="s">
        <v>15</v>
      </c>
      <c r="B346" s="10">
        <f>SUM(B7,B108)</f>
        <v>49</v>
      </c>
      <c r="C346" s="10">
        <f>SUM(C7,C108)</f>
        <v>66</v>
      </c>
      <c r="D346" s="10">
        <f>SUM(D7,D108)</f>
        <v>0</v>
      </c>
      <c r="E346" s="10">
        <f>SUM(E7,E108)</f>
        <v>0</v>
      </c>
      <c r="F346" s="7">
        <f t="shared" ref="F346:F352" si="51">SUM(B346:E346)</f>
        <v>115</v>
      </c>
      <c r="G346" s="30">
        <f t="shared" ref="G346:O346" si="52">SUM(G7, G108)</f>
        <v>0</v>
      </c>
      <c r="H346" s="30">
        <f t="shared" si="52"/>
        <v>94</v>
      </c>
      <c r="I346" s="30">
        <f t="shared" si="52"/>
        <v>8</v>
      </c>
      <c r="J346" s="30">
        <f t="shared" si="52"/>
        <v>3</v>
      </c>
      <c r="K346" s="30">
        <f t="shared" si="52"/>
        <v>0</v>
      </c>
      <c r="L346" s="30">
        <f t="shared" si="52"/>
        <v>0</v>
      </c>
      <c r="M346" s="30">
        <f t="shared" si="52"/>
        <v>4</v>
      </c>
      <c r="N346" s="30">
        <f t="shared" si="52"/>
        <v>1</v>
      </c>
      <c r="O346" s="30">
        <f t="shared" si="52"/>
        <v>5</v>
      </c>
    </row>
    <row r="347" spans="1:15" x14ac:dyDescent="0.25">
      <c r="A347" s="9" t="s">
        <v>16</v>
      </c>
      <c r="B347" s="10">
        <f t="shared" ref="B347:E351" si="53">SUM(B8,B59)</f>
        <v>12</v>
      </c>
      <c r="C347" s="10">
        <f t="shared" si="53"/>
        <v>11</v>
      </c>
      <c r="D347" s="10">
        <f t="shared" si="53"/>
        <v>0</v>
      </c>
      <c r="E347" s="10">
        <f t="shared" si="53"/>
        <v>1</v>
      </c>
      <c r="F347" s="7">
        <f t="shared" si="51"/>
        <v>24</v>
      </c>
      <c r="G347" s="30">
        <f t="shared" ref="G347:O347" si="54">SUM(G8,G59)</f>
        <v>0</v>
      </c>
      <c r="H347" s="30">
        <f t="shared" si="54"/>
        <v>21</v>
      </c>
      <c r="I347" s="30">
        <f t="shared" si="54"/>
        <v>0</v>
      </c>
      <c r="J347" s="30">
        <f t="shared" si="54"/>
        <v>1</v>
      </c>
      <c r="K347" s="30">
        <f t="shared" si="54"/>
        <v>0</v>
      </c>
      <c r="L347" s="30">
        <f t="shared" si="54"/>
        <v>0</v>
      </c>
      <c r="M347" s="30">
        <f t="shared" si="54"/>
        <v>1</v>
      </c>
      <c r="N347" s="30">
        <f t="shared" si="54"/>
        <v>1</v>
      </c>
      <c r="O347" s="30">
        <f t="shared" si="54"/>
        <v>0</v>
      </c>
    </row>
    <row r="348" spans="1:15" x14ac:dyDescent="0.25">
      <c r="A348" s="9" t="s">
        <v>97</v>
      </c>
      <c r="B348" s="10">
        <f t="shared" si="53"/>
        <v>35</v>
      </c>
      <c r="C348" s="10">
        <f t="shared" si="53"/>
        <v>50</v>
      </c>
      <c r="D348" s="10">
        <f t="shared" si="53"/>
        <v>0</v>
      </c>
      <c r="E348" s="10">
        <f t="shared" si="53"/>
        <v>7</v>
      </c>
      <c r="F348" s="7">
        <f t="shared" si="51"/>
        <v>92</v>
      </c>
      <c r="G348" s="30">
        <f t="shared" ref="G348:O348" si="55">SUM(G9,G60)</f>
        <v>0</v>
      </c>
      <c r="H348" s="30">
        <f t="shared" si="55"/>
        <v>70</v>
      </c>
      <c r="I348" s="30">
        <f t="shared" si="55"/>
        <v>7</v>
      </c>
      <c r="J348" s="30">
        <f t="shared" si="55"/>
        <v>1</v>
      </c>
      <c r="K348" s="30">
        <f t="shared" si="55"/>
        <v>0</v>
      </c>
      <c r="L348" s="30">
        <f t="shared" si="55"/>
        <v>0</v>
      </c>
      <c r="M348" s="30">
        <f t="shared" si="55"/>
        <v>4</v>
      </c>
      <c r="N348" s="30">
        <f t="shared" si="55"/>
        <v>5</v>
      </c>
      <c r="O348" s="30">
        <f t="shared" si="55"/>
        <v>5</v>
      </c>
    </row>
    <row r="349" spans="1:15" x14ac:dyDescent="0.25">
      <c r="A349" s="9" t="s">
        <v>98</v>
      </c>
      <c r="B349" s="10">
        <f t="shared" si="53"/>
        <v>46</v>
      </c>
      <c r="C349" s="10">
        <f t="shared" si="53"/>
        <v>43</v>
      </c>
      <c r="D349" s="10">
        <f t="shared" si="53"/>
        <v>0</v>
      </c>
      <c r="E349" s="10">
        <f t="shared" si="53"/>
        <v>5</v>
      </c>
      <c r="F349" s="7">
        <f t="shared" si="51"/>
        <v>94</v>
      </c>
      <c r="G349" s="30">
        <f t="shared" ref="G349:O349" si="56">SUM(G10,G61)</f>
        <v>0</v>
      </c>
      <c r="H349" s="30">
        <f t="shared" si="56"/>
        <v>78</v>
      </c>
      <c r="I349" s="30">
        <f t="shared" si="56"/>
        <v>5</v>
      </c>
      <c r="J349" s="30">
        <f t="shared" si="56"/>
        <v>1</v>
      </c>
      <c r="K349" s="30">
        <f t="shared" si="56"/>
        <v>0</v>
      </c>
      <c r="L349" s="30">
        <f t="shared" si="56"/>
        <v>1</v>
      </c>
      <c r="M349" s="30">
        <f t="shared" si="56"/>
        <v>3</v>
      </c>
      <c r="N349" s="30">
        <f t="shared" si="56"/>
        <v>3</v>
      </c>
      <c r="O349" s="30">
        <f t="shared" si="56"/>
        <v>3</v>
      </c>
    </row>
    <row r="350" spans="1:15" x14ac:dyDescent="0.25">
      <c r="A350" s="9" t="s">
        <v>99</v>
      </c>
      <c r="B350" s="10">
        <f t="shared" si="53"/>
        <v>45</v>
      </c>
      <c r="C350" s="10">
        <f t="shared" si="53"/>
        <v>15</v>
      </c>
      <c r="D350" s="10">
        <f t="shared" si="53"/>
        <v>3</v>
      </c>
      <c r="E350" s="10">
        <f t="shared" si="53"/>
        <v>3</v>
      </c>
      <c r="F350" s="7">
        <f t="shared" si="51"/>
        <v>66</v>
      </c>
      <c r="G350" s="30">
        <f t="shared" ref="G350:O350" si="57">SUM(G11,G62)</f>
        <v>1</v>
      </c>
      <c r="H350" s="30">
        <f t="shared" si="57"/>
        <v>55</v>
      </c>
      <c r="I350" s="30">
        <f t="shared" si="57"/>
        <v>3</v>
      </c>
      <c r="J350" s="30">
        <f t="shared" si="57"/>
        <v>2</v>
      </c>
      <c r="K350" s="30">
        <f t="shared" si="57"/>
        <v>0</v>
      </c>
      <c r="L350" s="30">
        <f t="shared" si="57"/>
        <v>0</v>
      </c>
      <c r="M350" s="30">
        <f t="shared" si="57"/>
        <v>0</v>
      </c>
      <c r="N350" s="30">
        <f t="shared" si="57"/>
        <v>4</v>
      </c>
      <c r="O350" s="30">
        <f t="shared" si="57"/>
        <v>1</v>
      </c>
    </row>
    <row r="351" spans="1:15" x14ac:dyDescent="0.25">
      <c r="A351" s="9" t="s">
        <v>100</v>
      </c>
      <c r="B351" s="10">
        <f t="shared" si="53"/>
        <v>33</v>
      </c>
      <c r="C351" s="10">
        <f t="shared" si="53"/>
        <v>29</v>
      </c>
      <c r="D351" s="10">
        <f t="shared" si="53"/>
        <v>8</v>
      </c>
      <c r="E351" s="10">
        <f t="shared" si="53"/>
        <v>6</v>
      </c>
      <c r="F351" s="7">
        <f t="shared" si="51"/>
        <v>76</v>
      </c>
      <c r="G351" s="30">
        <f t="shared" ref="G351:O351" si="58">SUM(G12,G63)</f>
        <v>0</v>
      </c>
      <c r="H351" s="30">
        <f t="shared" si="58"/>
        <v>71</v>
      </c>
      <c r="I351" s="30">
        <f t="shared" si="58"/>
        <v>3</v>
      </c>
      <c r="J351" s="30">
        <f t="shared" si="58"/>
        <v>0</v>
      </c>
      <c r="K351" s="30">
        <f t="shared" si="58"/>
        <v>0</v>
      </c>
      <c r="L351" s="30">
        <f t="shared" si="58"/>
        <v>1</v>
      </c>
      <c r="M351" s="30">
        <f t="shared" si="58"/>
        <v>0</v>
      </c>
      <c r="N351" s="30">
        <f t="shared" si="58"/>
        <v>1</v>
      </c>
      <c r="O351" s="30">
        <f t="shared" si="58"/>
        <v>0</v>
      </c>
    </row>
    <row r="352" spans="1:15" x14ac:dyDescent="0.25">
      <c r="A352" s="9" t="s">
        <v>21</v>
      </c>
      <c r="B352" s="10">
        <f t="shared" ref="B352:E352" si="59">SUM(B13,B64)</f>
        <v>9</v>
      </c>
      <c r="C352" s="10">
        <f t="shared" si="59"/>
        <v>11</v>
      </c>
      <c r="D352" s="10">
        <f t="shared" si="59"/>
        <v>2</v>
      </c>
      <c r="E352" s="10">
        <f t="shared" si="59"/>
        <v>1</v>
      </c>
      <c r="F352" s="7">
        <f t="shared" si="51"/>
        <v>23</v>
      </c>
      <c r="G352" s="30">
        <f t="shared" ref="G352:L352" si="60">SUM(G13,G64)</f>
        <v>0</v>
      </c>
      <c r="H352" s="30">
        <f t="shared" si="60"/>
        <v>22</v>
      </c>
      <c r="I352" s="30">
        <f t="shared" si="60"/>
        <v>0</v>
      </c>
      <c r="J352" s="30">
        <f t="shared" si="60"/>
        <v>0</v>
      </c>
      <c r="K352" s="30">
        <f t="shared" si="60"/>
        <v>0</v>
      </c>
      <c r="L352" s="30">
        <f t="shared" si="60"/>
        <v>0</v>
      </c>
      <c r="M352" s="30">
        <f t="shared" ref="M352" si="61">SUM(M13,M64)</f>
        <v>1</v>
      </c>
      <c r="N352" s="30">
        <f t="shared" ref="N352:O352" si="62">SUM(N13,N64)</f>
        <v>0</v>
      </c>
      <c r="O352" s="30">
        <f t="shared" si="62"/>
        <v>0</v>
      </c>
    </row>
    <row r="353" spans="1:15" x14ac:dyDescent="0.25">
      <c r="A353" s="9" t="s">
        <v>208</v>
      </c>
      <c r="B353" s="10">
        <f>SUM(B14,B65)</f>
        <v>0</v>
      </c>
      <c r="C353" s="10">
        <f>SUM(C14,C65)</f>
        <v>0</v>
      </c>
      <c r="D353" s="10">
        <f>SUM(D14,D65)</f>
        <v>0</v>
      </c>
      <c r="E353" s="10">
        <f>SUM(E14,E65)</f>
        <v>6</v>
      </c>
      <c r="F353" s="7">
        <f>SUM(B353:E353)</f>
        <v>6</v>
      </c>
      <c r="G353" s="30">
        <f t="shared" ref="G353:O353" si="63">SUM(G14,G65)</f>
        <v>0</v>
      </c>
      <c r="H353" s="30">
        <f t="shared" si="63"/>
        <v>6</v>
      </c>
      <c r="I353" s="30">
        <f t="shared" si="63"/>
        <v>0</v>
      </c>
      <c r="J353" s="30">
        <f t="shared" si="63"/>
        <v>0</v>
      </c>
      <c r="K353" s="30">
        <f t="shared" si="63"/>
        <v>0</v>
      </c>
      <c r="L353" s="30">
        <f t="shared" si="63"/>
        <v>0</v>
      </c>
      <c r="M353" s="30">
        <f t="shared" si="63"/>
        <v>0</v>
      </c>
      <c r="N353" s="30">
        <f t="shared" si="63"/>
        <v>0</v>
      </c>
      <c r="O353" s="30">
        <f t="shared" si="63"/>
        <v>0</v>
      </c>
    </row>
  </sheetData>
  <sheetProtection algorithmName="SHA-512" hashValue="r+OzcUIf4dVr4/Aek1MMW4krbuuvPyomUuJIgXPL0JcCtMIw3/plw5/84bESH7aIEFRqIL71x+z1gDrqThUwsw==" saltValue="/AHgVONldKzrqSIk1b+1tw==" spinCount="100000" sheet="1" objects="1" scenarios="1"/>
  <mergeCells count="385">
    <mergeCell ref="A3:A4"/>
    <mergeCell ref="B3:D3"/>
    <mergeCell ref="E3:E4"/>
    <mergeCell ref="F3:F4"/>
    <mergeCell ref="G3:G4"/>
    <mergeCell ref="H3:H4"/>
    <mergeCell ref="I3:I4"/>
    <mergeCell ref="J3:J4"/>
    <mergeCell ref="A305:O305"/>
    <mergeCell ref="K3:K4"/>
    <mergeCell ref="L3:L4"/>
    <mergeCell ref="B15:D15"/>
    <mergeCell ref="E15:E16"/>
    <mergeCell ref="F15:F16"/>
    <mergeCell ref="G15:G16"/>
    <mergeCell ref="H15:H16"/>
    <mergeCell ref="I15:I16"/>
    <mergeCell ref="J15:J16"/>
    <mergeCell ref="K15:K16"/>
    <mergeCell ref="L15:L16"/>
    <mergeCell ref="B33:D33"/>
    <mergeCell ref="E33:E34"/>
    <mergeCell ref="F33:F34"/>
    <mergeCell ref="G33:G34"/>
    <mergeCell ref="H33:H34"/>
    <mergeCell ref="I33:I34"/>
    <mergeCell ref="J33:J34"/>
    <mergeCell ref="K33:K34"/>
    <mergeCell ref="L33:L34"/>
    <mergeCell ref="B50:D50"/>
    <mergeCell ref="E50:E51"/>
    <mergeCell ref="F50:F51"/>
    <mergeCell ref="G50:G51"/>
    <mergeCell ref="H50:H51"/>
    <mergeCell ref="I50:I51"/>
    <mergeCell ref="J50:J51"/>
    <mergeCell ref="K50:K51"/>
    <mergeCell ref="L50:L51"/>
    <mergeCell ref="A55:A56"/>
    <mergeCell ref="B55:D55"/>
    <mergeCell ref="E55:E56"/>
    <mergeCell ref="F55:F56"/>
    <mergeCell ref="G55:G56"/>
    <mergeCell ref="H55:H56"/>
    <mergeCell ref="I55:I56"/>
    <mergeCell ref="J55:J56"/>
    <mergeCell ref="K55:K56"/>
    <mergeCell ref="L55:L56"/>
    <mergeCell ref="B66:D66"/>
    <mergeCell ref="E66:E67"/>
    <mergeCell ref="F66:F67"/>
    <mergeCell ref="G66:G67"/>
    <mergeCell ref="H66:H67"/>
    <mergeCell ref="I66:I67"/>
    <mergeCell ref="J66:J67"/>
    <mergeCell ref="K66:K67"/>
    <mergeCell ref="L66:L67"/>
    <mergeCell ref="B84:D84"/>
    <mergeCell ref="E84:E85"/>
    <mergeCell ref="F84:F85"/>
    <mergeCell ref="G84:G85"/>
    <mergeCell ref="H84:H85"/>
    <mergeCell ref="I84:I85"/>
    <mergeCell ref="J84:J85"/>
    <mergeCell ref="K84:K85"/>
    <mergeCell ref="L84:L85"/>
    <mergeCell ref="J101:J102"/>
    <mergeCell ref="K101:K102"/>
    <mergeCell ref="L101:L102"/>
    <mergeCell ref="A105:A106"/>
    <mergeCell ref="B105:D105"/>
    <mergeCell ref="E105:E106"/>
    <mergeCell ref="F105:F106"/>
    <mergeCell ref="G105:G106"/>
    <mergeCell ref="H105:H106"/>
    <mergeCell ref="B101:D101"/>
    <mergeCell ref="E101:E102"/>
    <mergeCell ref="F101:F102"/>
    <mergeCell ref="G101:G102"/>
    <mergeCell ref="H101:H102"/>
    <mergeCell ref="I101:I102"/>
    <mergeCell ref="I105:I106"/>
    <mergeCell ref="J105:J106"/>
    <mergeCell ref="K105:K106"/>
    <mergeCell ref="L105:L106"/>
    <mergeCell ref="B110:D110"/>
    <mergeCell ref="E110:E111"/>
    <mergeCell ref="F110:F111"/>
    <mergeCell ref="G110:G111"/>
    <mergeCell ref="H110:H111"/>
    <mergeCell ref="I110:I111"/>
    <mergeCell ref="J110:J111"/>
    <mergeCell ref="K110:K111"/>
    <mergeCell ref="L110:L111"/>
    <mergeCell ref="B128:D128"/>
    <mergeCell ref="E128:E129"/>
    <mergeCell ref="F128:F129"/>
    <mergeCell ref="G128:G129"/>
    <mergeCell ref="H128:H129"/>
    <mergeCell ref="I128:I129"/>
    <mergeCell ref="J128:J129"/>
    <mergeCell ref="K128:K129"/>
    <mergeCell ref="L128:L129"/>
    <mergeCell ref="B145:D145"/>
    <mergeCell ref="E145:E146"/>
    <mergeCell ref="F145:F146"/>
    <mergeCell ref="G145:G146"/>
    <mergeCell ref="H145:H146"/>
    <mergeCell ref="I145:I146"/>
    <mergeCell ref="J145:J146"/>
    <mergeCell ref="K145:K146"/>
    <mergeCell ref="L145:L146"/>
    <mergeCell ref="A149:A150"/>
    <mergeCell ref="B149:D149"/>
    <mergeCell ref="E149:E150"/>
    <mergeCell ref="F149:F150"/>
    <mergeCell ref="G149:G150"/>
    <mergeCell ref="H149:H150"/>
    <mergeCell ref="I149:I150"/>
    <mergeCell ref="J149:J150"/>
    <mergeCell ref="K149:K150"/>
    <mergeCell ref="L149:L150"/>
    <mergeCell ref="B154:D154"/>
    <mergeCell ref="E154:E155"/>
    <mergeCell ref="F154:F155"/>
    <mergeCell ref="G154:G155"/>
    <mergeCell ref="H154:H155"/>
    <mergeCell ref="I154:I155"/>
    <mergeCell ref="J154:J155"/>
    <mergeCell ref="K154:K155"/>
    <mergeCell ref="L154:L155"/>
    <mergeCell ref="K189:K190"/>
    <mergeCell ref="L189:L190"/>
    <mergeCell ref="B172:D172"/>
    <mergeCell ref="E172:E173"/>
    <mergeCell ref="F172:F173"/>
    <mergeCell ref="G172:G173"/>
    <mergeCell ref="H172:H173"/>
    <mergeCell ref="I172:I173"/>
    <mergeCell ref="J172:J173"/>
    <mergeCell ref="K172:K173"/>
    <mergeCell ref="L172:L173"/>
    <mergeCell ref="B199:D199"/>
    <mergeCell ref="E199:E200"/>
    <mergeCell ref="F199:F200"/>
    <mergeCell ref="G199:G200"/>
    <mergeCell ref="H199:H200"/>
    <mergeCell ref="I199:I200"/>
    <mergeCell ref="J199:J200"/>
    <mergeCell ref="B189:D189"/>
    <mergeCell ref="E189:E190"/>
    <mergeCell ref="F189:F190"/>
    <mergeCell ref="G189:G190"/>
    <mergeCell ref="H189:H190"/>
    <mergeCell ref="I189:I190"/>
    <mergeCell ref="J189:J190"/>
    <mergeCell ref="A194:A195"/>
    <mergeCell ref="B194:D194"/>
    <mergeCell ref="E194:E195"/>
    <mergeCell ref="F194:F195"/>
    <mergeCell ref="G194:G195"/>
    <mergeCell ref="H194:H195"/>
    <mergeCell ref="I194:I195"/>
    <mergeCell ref="J194:J195"/>
    <mergeCell ref="K194:K195"/>
    <mergeCell ref="E234:E235"/>
    <mergeCell ref="F234:F235"/>
    <mergeCell ref="G234:G235"/>
    <mergeCell ref="H234:H235"/>
    <mergeCell ref="I234:I235"/>
    <mergeCell ref="J234:J235"/>
    <mergeCell ref="K234:K235"/>
    <mergeCell ref="B217:D217"/>
    <mergeCell ref="E217:E218"/>
    <mergeCell ref="F217:F218"/>
    <mergeCell ref="G217:G218"/>
    <mergeCell ref="H217:H218"/>
    <mergeCell ref="I217:I218"/>
    <mergeCell ref="J217:J218"/>
    <mergeCell ref="K217:K218"/>
    <mergeCell ref="B330:D330"/>
    <mergeCell ref="E330:E331"/>
    <mergeCell ref="F330:F331"/>
    <mergeCell ref="G330:G331"/>
    <mergeCell ref="H330:H331"/>
    <mergeCell ref="L194:L195"/>
    <mergeCell ref="L217:L218"/>
    <mergeCell ref="L263:L264"/>
    <mergeCell ref="J280:J281"/>
    <mergeCell ref="K280:K281"/>
    <mergeCell ref="L280:L281"/>
    <mergeCell ref="B284:D284"/>
    <mergeCell ref="E284:E285"/>
    <mergeCell ref="F284:F285"/>
    <mergeCell ref="G284:G285"/>
    <mergeCell ref="H284:H285"/>
    <mergeCell ref="B280:D280"/>
    <mergeCell ref="E280:E281"/>
    <mergeCell ref="F280:F281"/>
    <mergeCell ref="G280:G281"/>
    <mergeCell ref="H280:H281"/>
    <mergeCell ref="I280:I281"/>
    <mergeCell ref="I284:I285"/>
    <mergeCell ref="J284:J285"/>
    <mergeCell ref="J330:J331"/>
    <mergeCell ref="K330:K331"/>
    <mergeCell ref="J295:J296"/>
    <mergeCell ref="K295:K296"/>
    <mergeCell ref="F313:F314"/>
    <mergeCell ref="G313:G314"/>
    <mergeCell ref="H313:H314"/>
    <mergeCell ref="I313:I314"/>
    <mergeCell ref="J313:J314"/>
    <mergeCell ref="F295:F296"/>
    <mergeCell ref="G295:G296"/>
    <mergeCell ref="H295:H296"/>
    <mergeCell ref="I295:I296"/>
    <mergeCell ref="K342:K343"/>
    <mergeCell ref="L342:L343"/>
    <mergeCell ref="K335:K336"/>
    <mergeCell ref="K313:K314"/>
    <mergeCell ref="K245:K246"/>
    <mergeCell ref="N342:N343"/>
    <mergeCell ref="O342:O343"/>
    <mergeCell ref="O194:O195"/>
    <mergeCell ref="N199:N200"/>
    <mergeCell ref="O199:O200"/>
    <mergeCell ref="N217:N218"/>
    <mergeCell ref="O217:O218"/>
    <mergeCell ref="K263:K264"/>
    <mergeCell ref="L234:L235"/>
    <mergeCell ref="L335:L336"/>
    <mergeCell ref="L330:L331"/>
    <mergeCell ref="L313:L314"/>
    <mergeCell ref="L295:L296"/>
    <mergeCell ref="L238:L239"/>
    <mergeCell ref="O280:O281"/>
    <mergeCell ref="N284:N285"/>
    <mergeCell ref="O284:O285"/>
    <mergeCell ref="A283:O283"/>
    <mergeCell ref="M284:M285"/>
    <mergeCell ref="M50:M51"/>
    <mergeCell ref="M55:M56"/>
    <mergeCell ref="M66:M67"/>
    <mergeCell ref="A54:O54"/>
    <mergeCell ref="M84:M85"/>
    <mergeCell ref="A76:O76"/>
    <mergeCell ref="N335:N336"/>
    <mergeCell ref="O335:O336"/>
    <mergeCell ref="N330:N331"/>
    <mergeCell ref="O330:O331"/>
    <mergeCell ref="N194:N195"/>
    <mergeCell ref="I330:I331"/>
    <mergeCell ref="N55:N56"/>
    <mergeCell ref="O55:O56"/>
    <mergeCell ref="N66:N67"/>
    <mergeCell ref="O66:O67"/>
    <mergeCell ref="N84:N85"/>
    <mergeCell ref="O84:O85"/>
    <mergeCell ref="N154:N155"/>
    <mergeCell ref="N313:N314"/>
    <mergeCell ref="O313:O314"/>
    <mergeCell ref="N263:N264"/>
    <mergeCell ref="O263:O264"/>
    <mergeCell ref="N280:N281"/>
    <mergeCell ref="B313:D313"/>
    <mergeCell ref="E313:E314"/>
    <mergeCell ref="B295:D295"/>
    <mergeCell ref="E295:E296"/>
    <mergeCell ref="A284:A285"/>
    <mergeCell ref="B263:D263"/>
    <mergeCell ref="E263:E264"/>
    <mergeCell ref="J263:J264"/>
    <mergeCell ref="N110:N111"/>
    <mergeCell ref="N172:N173"/>
    <mergeCell ref="N189:N190"/>
    <mergeCell ref="F263:F264"/>
    <mergeCell ref="G263:G264"/>
    <mergeCell ref="K284:K285"/>
    <mergeCell ref="L284:L285"/>
    <mergeCell ref="K199:K200"/>
    <mergeCell ref="L199:L200"/>
    <mergeCell ref="H263:H264"/>
    <mergeCell ref="I263:I264"/>
    <mergeCell ref="H238:H239"/>
    <mergeCell ref="I238:I239"/>
    <mergeCell ref="J238:J239"/>
    <mergeCell ref="K238:K239"/>
    <mergeCell ref="B234:D234"/>
    <mergeCell ref="A1:O1"/>
    <mergeCell ref="A2:O2"/>
    <mergeCell ref="A25:O25"/>
    <mergeCell ref="M3:M4"/>
    <mergeCell ref="M15:M16"/>
    <mergeCell ref="M33:M34"/>
    <mergeCell ref="N295:N296"/>
    <mergeCell ref="O295:O296"/>
    <mergeCell ref="N234:N235"/>
    <mergeCell ref="O234:O235"/>
    <mergeCell ref="N238:N239"/>
    <mergeCell ref="O238:O239"/>
    <mergeCell ref="N245:N246"/>
    <mergeCell ref="O245:O246"/>
    <mergeCell ref="N3:N4"/>
    <mergeCell ref="O3:O4"/>
    <mergeCell ref="N15:N16"/>
    <mergeCell ref="O15:O16"/>
    <mergeCell ref="N33:N34"/>
    <mergeCell ref="O33:O34"/>
    <mergeCell ref="N50:N51"/>
    <mergeCell ref="O50:O51"/>
    <mergeCell ref="O154:O155"/>
    <mergeCell ref="F238:F239"/>
    <mergeCell ref="O189:O190"/>
    <mergeCell ref="M145:M146"/>
    <mergeCell ref="A148:O148"/>
    <mergeCell ref="M149:M150"/>
    <mergeCell ref="M154:M155"/>
    <mergeCell ref="M172:M173"/>
    <mergeCell ref="M189:M190"/>
    <mergeCell ref="M101:M102"/>
    <mergeCell ref="A104:O104"/>
    <mergeCell ref="A120:O120"/>
    <mergeCell ref="M105:M106"/>
    <mergeCell ref="M110:M111"/>
    <mergeCell ref="M128:M129"/>
    <mergeCell ref="N128:N129"/>
    <mergeCell ref="O128:O129"/>
    <mergeCell ref="N145:N146"/>
    <mergeCell ref="O145:O146"/>
    <mergeCell ref="N149:N150"/>
    <mergeCell ref="O149:O150"/>
    <mergeCell ref="N101:N102"/>
    <mergeCell ref="O101:O102"/>
    <mergeCell ref="N105:N106"/>
    <mergeCell ref="O105:O106"/>
    <mergeCell ref="O172:O173"/>
    <mergeCell ref="I335:I336"/>
    <mergeCell ref="O110:O111"/>
    <mergeCell ref="A164:O164"/>
    <mergeCell ref="A193:O193"/>
    <mergeCell ref="A209:O209"/>
    <mergeCell ref="A237:O237"/>
    <mergeCell ref="A255:O255"/>
    <mergeCell ref="M194:M195"/>
    <mergeCell ref="M199:M200"/>
    <mergeCell ref="M217:M218"/>
    <mergeCell ref="M234:M235"/>
    <mergeCell ref="M238:M239"/>
    <mergeCell ref="M245:M246"/>
    <mergeCell ref="B245:D245"/>
    <mergeCell ref="E245:E246"/>
    <mergeCell ref="F245:F246"/>
    <mergeCell ref="G245:G246"/>
    <mergeCell ref="H245:H246"/>
    <mergeCell ref="I245:I246"/>
    <mergeCell ref="J245:J246"/>
    <mergeCell ref="L245:L246"/>
    <mergeCell ref="A238:A239"/>
    <mergeCell ref="B238:D238"/>
    <mergeCell ref="E238:E239"/>
    <mergeCell ref="J335:J336"/>
    <mergeCell ref="G238:G239"/>
    <mergeCell ref="M295:M296"/>
    <mergeCell ref="M313:M314"/>
    <mergeCell ref="M330:M331"/>
    <mergeCell ref="M335:M336"/>
    <mergeCell ref="M342:M343"/>
    <mergeCell ref="A341:O341"/>
    <mergeCell ref="A334:O334"/>
    <mergeCell ref="M263:M264"/>
    <mergeCell ref="M280:M281"/>
    <mergeCell ref="A342:A343"/>
    <mergeCell ref="B342:D342"/>
    <mergeCell ref="E342:E343"/>
    <mergeCell ref="F342:F343"/>
    <mergeCell ref="G342:G343"/>
    <mergeCell ref="H342:H343"/>
    <mergeCell ref="I342:I343"/>
    <mergeCell ref="J342:J343"/>
    <mergeCell ref="B335:D335"/>
    <mergeCell ref="E335:E336"/>
    <mergeCell ref="F335:F336"/>
    <mergeCell ref="G335:G336"/>
    <mergeCell ref="H335:H336"/>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9DE86B-4E99-4B44-8774-5F3E07743234}">
  <sheetPr>
    <tabColor theme="9" tint="0.79998168889431442"/>
  </sheetPr>
  <dimension ref="A1:S353"/>
  <sheetViews>
    <sheetView topLeftCell="A321" workbookViewId="0">
      <selection activeCell="V345" sqref="V345"/>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5703125" style="29" customWidth="1"/>
    <col min="8" max="8" width="10" style="29" customWidth="1"/>
    <col min="9" max="9" width="7.7109375" style="29" bestFit="1" customWidth="1"/>
    <col min="10" max="10" width="10.7109375" style="29" customWidth="1"/>
    <col min="11" max="11" width="12.5703125" style="29" bestFit="1" customWidth="1"/>
    <col min="12" max="12" width="11.28515625" style="29" bestFit="1" customWidth="1"/>
    <col min="13" max="14" width="8.7109375" style="29" customWidth="1"/>
    <col min="15" max="16384" width="9.140625" style="32"/>
  </cols>
  <sheetData>
    <row r="1" spans="1:14" ht="18.75" x14ac:dyDescent="0.3">
      <c r="A1" s="83" t="s">
        <v>122</v>
      </c>
      <c r="B1" s="83"/>
      <c r="C1" s="83"/>
      <c r="D1" s="83"/>
      <c r="E1" s="83"/>
      <c r="F1" s="83"/>
      <c r="G1" s="83"/>
      <c r="H1" s="83"/>
      <c r="I1" s="83"/>
      <c r="J1" s="83"/>
      <c r="K1" s="83"/>
      <c r="L1" s="83"/>
      <c r="M1" s="83"/>
      <c r="N1" s="83"/>
    </row>
    <row r="2" spans="1:14" ht="15.75" x14ac:dyDescent="0.25">
      <c r="A2" s="72" t="s">
        <v>1</v>
      </c>
      <c r="B2" s="72"/>
      <c r="C2" s="72"/>
      <c r="D2" s="72"/>
      <c r="E2" s="72"/>
      <c r="F2" s="72"/>
      <c r="G2" s="72"/>
      <c r="H2" s="72"/>
      <c r="I2" s="72"/>
      <c r="J2" s="72"/>
      <c r="K2" s="72"/>
      <c r="L2" s="72"/>
      <c r="M2" s="72"/>
      <c r="N2" s="72"/>
    </row>
    <row r="3" spans="1:14" x14ac:dyDescent="0.25">
      <c r="A3" s="66"/>
      <c r="B3" s="67" t="s">
        <v>2</v>
      </c>
      <c r="C3" s="67"/>
      <c r="D3" s="67"/>
      <c r="E3" s="68" t="s">
        <v>3</v>
      </c>
      <c r="F3" s="69" t="s">
        <v>4</v>
      </c>
      <c r="G3" s="64" t="s">
        <v>123</v>
      </c>
      <c r="H3" s="64" t="s">
        <v>124</v>
      </c>
      <c r="I3" s="64" t="s">
        <v>125</v>
      </c>
      <c r="J3" s="64" t="s">
        <v>126</v>
      </c>
      <c r="K3" s="64" t="s">
        <v>129</v>
      </c>
      <c r="L3" s="73" t="s">
        <v>127</v>
      </c>
      <c r="M3" s="73" t="s">
        <v>128</v>
      </c>
      <c r="N3" s="73" t="s">
        <v>51</v>
      </c>
    </row>
    <row r="4" spans="1:14" x14ac:dyDescent="0.25">
      <c r="A4" s="66"/>
      <c r="B4" s="3" t="s">
        <v>11</v>
      </c>
      <c r="C4" s="3" t="s">
        <v>12</v>
      </c>
      <c r="D4" s="4"/>
      <c r="E4" s="68"/>
      <c r="F4" s="69"/>
      <c r="G4" s="64"/>
      <c r="H4" s="64"/>
      <c r="I4" s="64"/>
      <c r="J4" s="64"/>
      <c r="K4" s="64"/>
      <c r="L4" s="74"/>
      <c r="M4" s="74"/>
      <c r="N4" s="74"/>
    </row>
    <row r="5" spans="1:14" x14ac:dyDescent="0.25">
      <c r="A5" s="5" t="s">
        <v>13</v>
      </c>
      <c r="B5" s="6">
        <v>9</v>
      </c>
      <c r="C5" s="6">
        <v>1</v>
      </c>
      <c r="D5" s="4"/>
      <c r="E5" s="6">
        <v>1</v>
      </c>
      <c r="F5" s="7">
        <f>SUM(B5:E5)</f>
        <v>11</v>
      </c>
      <c r="G5" s="98">
        <v>0</v>
      </c>
      <c r="H5" s="98">
        <v>0</v>
      </c>
      <c r="I5" s="98">
        <v>0</v>
      </c>
      <c r="J5" s="8">
        <v>4</v>
      </c>
      <c r="K5" s="8">
        <v>1</v>
      </c>
      <c r="L5" s="8">
        <v>5</v>
      </c>
      <c r="M5" s="98">
        <v>0</v>
      </c>
      <c r="N5" s="8">
        <v>1</v>
      </c>
    </row>
    <row r="6" spans="1:14" x14ac:dyDescent="0.25">
      <c r="A6" s="9" t="s">
        <v>14</v>
      </c>
      <c r="B6" s="10">
        <f>SUM(B7:B14)</f>
        <v>26</v>
      </c>
      <c r="C6" s="10">
        <f>SUM(C7:C14)</f>
        <v>5</v>
      </c>
      <c r="D6" s="4"/>
      <c r="E6" s="10">
        <f>SUM(E7:E14)</f>
        <v>4</v>
      </c>
      <c r="F6" s="7">
        <f>SUM(B6:E6)</f>
        <v>35</v>
      </c>
      <c r="G6" s="10">
        <f t="shared" ref="G6:N6" si="0">SUM(G7:G14)</f>
        <v>0</v>
      </c>
      <c r="H6" s="10">
        <f t="shared" si="0"/>
        <v>0</v>
      </c>
      <c r="I6" s="10">
        <f t="shared" si="0"/>
        <v>0</v>
      </c>
      <c r="J6" s="10">
        <f t="shared" si="0"/>
        <v>12</v>
      </c>
      <c r="K6" s="10">
        <f t="shared" si="0"/>
        <v>5</v>
      </c>
      <c r="L6" s="10">
        <f t="shared" si="0"/>
        <v>14</v>
      </c>
      <c r="M6" s="10">
        <f t="shared" si="0"/>
        <v>0</v>
      </c>
      <c r="N6" s="10">
        <f t="shared" si="0"/>
        <v>4</v>
      </c>
    </row>
    <row r="7" spans="1:14" x14ac:dyDescent="0.25">
      <c r="A7" s="9" t="s">
        <v>15</v>
      </c>
      <c r="B7" s="6">
        <v>17</v>
      </c>
      <c r="C7" s="6">
        <v>4</v>
      </c>
      <c r="D7" s="4"/>
      <c r="E7" s="6">
        <v>2</v>
      </c>
      <c r="F7" s="7">
        <f t="shared" ref="F7:F13" si="1">SUM(B7:E7)</f>
        <v>23</v>
      </c>
      <c r="G7" s="98">
        <v>0</v>
      </c>
      <c r="H7" s="98">
        <v>0</v>
      </c>
      <c r="I7" s="98">
        <v>0</v>
      </c>
      <c r="J7" s="8">
        <v>8</v>
      </c>
      <c r="K7" s="8">
        <v>4</v>
      </c>
      <c r="L7" s="8">
        <v>9</v>
      </c>
      <c r="M7" s="98">
        <v>0</v>
      </c>
      <c r="N7" s="8">
        <v>2</v>
      </c>
    </row>
    <row r="8" spans="1:14" x14ac:dyDescent="0.25">
      <c r="A8" s="9" t="s">
        <v>16</v>
      </c>
      <c r="B8" s="6">
        <v>1</v>
      </c>
      <c r="C8" s="6">
        <v>1</v>
      </c>
      <c r="D8" s="4"/>
      <c r="E8" s="6">
        <v>0</v>
      </c>
      <c r="F8" s="7">
        <f t="shared" si="1"/>
        <v>2</v>
      </c>
      <c r="G8" s="98">
        <v>0</v>
      </c>
      <c r="H8" s="98">
        <v>0</v>
      </c>
      <c r="I8" s="98">
        <v>0</v>
      </c>
      <c r="J8" s="8">
        <v>1</v>
      </c>
      <c r="K8" s="8">
        <v>1</v>
      </c>
      <c r="L8" s="8">
        <v>0</v>
      </c>
      <c r="M8" s="98">
        <v>0</v>
      </c>
      <c r="N8" s="8">
        <v>0</v>
      </c>
    </row>
    <row r="9" spans="1:14" x14ac:dyDescent="0.25">
      <c r="A9" s="9" t="s">
        <v>17</v>
      </c>
      <c r="B9" s="6">
        <v>4</v>
      </c>
      <c r="C9" s="6">
        <v>0</v>
      </c>
      <c r="D9" s="4"/>
      <c r="E9" s="6">
        <v>0</v>
      </c>
      <c r="F9" s="7">
        <f t="shared" si="1"/>
        <v>4</v>
      </c>
      <c r="G9" s="98">
        <v>0</v>
      </c>
      <c r="H9" s="98">
        <v>0</v>
      </c>
      <c r="I9" s="98">
        <v>0</v>
      </c>
      <c r="J9" s="8">
        <v>2</v>
      </c>
      <c r="K9" s="8">
        <v>0</v>
      </c>
      <c r="L9" s="8">
        <v>2</v>
      </c>
      <c r="M9" s="98">
        <v>0</v>
      </c>
      <c r="N9" s="8">
        <v>0</v>
      </c>
    </row>
    <row r="10" spans="1:14" x14ac:dyDescent="0.25">
      <c r="A10" s="9" t="s">
        <v>18</v>
      </c>
      <c r="B10" s="6">
        <v>3</v>
      </c>
      <c r="C10" s="6">
        <v>0</v>
      </c>
      <c r="D10" s="4"/>
      <c r="E10" s="6">
        <v>0</v>
      </c>
      <c r="F10" s="7">
        <f t="shared" si="1"/>
        <v>3</v>
      </c>
      <c r="G10" s="98">
        <v>0</v>
      </c>
      <c r="H10" s="98">
        <v>0</v>
      </c>
      <c r="I10" s="98">
        <v>0</v>
      </c>
      <c r="J10" s="8">
        <v>0</v>
      </c>
      <c r="K10" s="8">
        <v>0</v>
      </c>
      <c r="L10" s="8">
        <v>3</v>
      </c>
      <c r="M10" s="98">
        <v>0</v>
      </c>
      <c r="N10" s="8">
        <v>0</v>
      </c>
    </row>
    <row r="11" spans="1:14" x14ac:dyDescent="0.25">
      <c r="A11" s="9" t="s">
        <v>19</v>
      </c>
      <c r="B11" s="6">
        <v>1</v>
      </c>
      <c r="C11" s="6">
        <v>0</v>
      </c>
      <c r="D11" s="4"/>
      <c r="E11" s="6">
        <v>2</v>
      </c>
      <c r="F11" s="7">
        <f t="shared" si="1"/>
        <v>3</v>
      </c>
      <c r="G11" s="98">
        <v>0</v>
      </c>
      <c r="H11" s="98">
        <v>0</v>
      </c>
      <c r="I11" s="98">
        <v>0</v>
      </c>
      <c r="J11" s="8">
        <v>1</v>
      </c>
      <c r="K11" s="8">
        <v>0</v>
      </c>
      <c r="L11" s="8">
        <v>0</v>
      </c>
      <c r="M11" s="98">
        <v>0</v>
      </c>
      <c r="N11" s="8">
        <v>2</v>
      </c>
    </row>
    <row r="12" spans="1:14" x14ac:dyDescent="0.25">
      <c r="A12" s="9" t="s">
        <v>20</v>
      </c>
      <c r="B12" s="6">
        <v>0</v>
      </c>
      <c r="C12" s="6">
        <v>0</v>
      </c>
      <c r="D12" s="4"/>
      <c r="E12" s="6">
        <v>0</v>
      </c>
      <c r="F12" s="7">
        <f t="shared" si="1"/>
        <v>0</v>
      </c>
      <c r="G12" s="98">
        <v>0</v>
      </c>
      <c r="H12" s="98">
        <v>0</v>
      </c>
      <c r="I12" s="98">
        <v>0</v>
      </c>
      <c r="J12" s="8">
        <v>0</v>
      </c>
      <c r="K12" s="8">
        <v>0</v>
      </c>
      <c r="L12" s="8">
        <v>0</v>
      </c>
      <c r="M12" s="98">
        <v>0</v>
      </c>
      <c r="N12" s="8">
        <v>0</v>
      </c>
    </row>
    <row r="13" spans="1:14" x14ac:dyDescent="0.25">
      <c r="A13" s="9" t="s">
        <v>21</v>
      </c>
      <c r="B13" s="6">
        <v>0</v>
      </c>
      <c r="C13" s="6">
        <v>0</v>
      </c>
      <c r="D13" s="4"/>
      <c r="E13" s="6">
        <v>0</v>
      </c>
      <c r="F13" s="7">
        <f t="shared" si="1"/>
        <v>0</v>
      </c>
      <c r="G13" s="98">
        <v>0</v>
      </c>
      <c r="H13" s="98">
        <v>0</v>
      </c>
      <c r="I13" s="98">
        <v>0</v>
      </c>
      <c r="J13" s="8">
        <v>0</v>
      </c>
      <c r="K13" s="8">
        <v>0</v>
      </c>
      <c r="L13" s="8">
        <v>0</v>
      </c>
      <c r="M13" s="98">
        <v>0</v>
      </c>
      <c r="N13" s="8">
        <v>0</v>
      </c>
    </row>
    <row r="14" spans="1:14" x14ac:dyDescent="0.25">
      <c r="A14" s="9" t="s">
        <v>208</v>
      </c>
      <c r="B14" s="6">
        <v>0</v>
      </c>
      <c r="C14" s="6">
        <v>0</v>
      </c>
      <c r="D14" s="4"/>
      <c r="E14" s="6">
        <v>0</v>
      </c>
      <c r="F14" s="7">
        <f>SUM(B14:E14)</f>
        <v>0</v>
      </c>
      <c r="G14" s="98">
        <v>0</v>
      </c>
      <c r="H14" s="98">
        <v>0</v>
      </c>
      <c r="I14" s="98">
        <v>0</v>
      </c>
      <c r="J14" s="8">
        <v>0</v>
      </c>
      <c r="K14" s="8">
        <v>0</v>
      </c>
      <c r="L14" s="50">
        <v>0</v>
      </c>
      <c r="M14" s="289">
        <v>0</v>
      </c>
      <c r="N14" s="50">
        <v>0</v>
      </c>
    </row>
    <row r="15" spans="1:14" x14ac:dyDescent="0.25">
      <c r="A15" s="9"/>
      <c r="B15" s="67" t="s">
        <v>2</v>
      </c>
      <c r="C15" s="67"/>
      <c r="D15" s="67"/>
      <c r="E15" s="82" t="s">
        <v>3</v>
      </c>
      <c r="F15" s="69" t="s">
        <v>4</v>
      </c>
      <c r="G15" s="64" t="s">
        <v>123</v>
      </c>
      <c r="H15" s="64" t="s">
        <v>124</v>
      </c>
      <c r="I15" s="64" t="s">
        <v>125</v>
      </c>
      <c r="J15" s="64" t="s">
        <v>126</v>
      </c>
      <c r="K15" s="64" t="s">
        <v>129</v>
      </c>
      <c r="L15" s="73" t="s">
        <v>127</v>
      </c>
      <c r="M15" s="73" t="s">
        <v>128</v>
      </c>
      <c r="N15" s="73" t="s">
        <v>51</v>
      </c>
    </row>
    <row r="16" spans="1:14" x14ac:dyDescent="0.25">
      <c r="A16" s="12" t="s">
        <v>22</v>
      </c>
      <c r="B16" s="3" t="s">
        <v>11</v>
      </c>
      <c r="C16" s="3" t="s">
        <v>12</v>
      </c>
      <c r="D16" s="4"/>
      <c r="E16" s="82"/>
      <c r="F16" s="69"/>
      <c r="G16" s="64"/>
      <c r="H16" s="64"/>
      <c r="I16" s="64"/>
      <c r="J16" s="64"/>
      <c r="K16" s="64"/>
      <c r="L16" s="74"/>
      <c r="M16" s="74"/>
      <c r="N16" s="74"/>
    </row>
    <row r="17" spans="1:14" x14ac:dyDescent="0.25">
      <c r="A17" s="9" t="s">
        <v>23</v>
      </c>
      <c r="B17" s="6">
        <v>17</v>
      </c>
      <c r="C17" s="6">
        <v>5</v>
      </c>
      <c r="D17" s="13"/>
      <c r="E17" s="6">
        <v>2</v>
      </c>
      <c r="F17" s="7">
        <f t="shared" ref="F17:F23" si="2">SUM(B17:E17)</f>
        <v>24</v>
      </c>
      <c r="G17" s="98">
        <v>0</v>
      </c>
      <c r="H17" s="98">
        <v>0</v>
      </c>
      <c r="I17" s="98">
        <v>0</v>
      </c>
      <c r="J17" s="8">
        <v>6</v>
      </c>
      <c r="K17" s="8">
        <v>5</v>
      </c>
      <c r="L17" s="8">
        <v>11</v>
      </c>
      <c r="M17" s="98">
        <v>0</v>
      </c>
      <c r="N17" s="8">
        <v>2</v>
      </c>
    </row>
    <row r="18" spans="1:14" x14ac:dyDescent="0.25">
      <c r="A18" s="9" t="s">
        <v>24</v>
      </c>
      <c r="B18" s="6">
        <v>9</v>
      </c>
      <c r="C18" s="6">
        <v>0</v>
      </c>
      <c r="D18" s="13"/>
      <c r="E18" s="6">
        <v>2</v>
      </c>
      <c r="F18" s="7">
        <f t="shared" si="2"/>
        <v>11</v>
      </c>
      <c r="G18" s="98">
        <v>0</v>
      </c>
      <c r="H18" s="98">
        <v>0</v>
      </c>
      <c r="I18" s="98">
        <v>0</v>
      </c>
      <c r="J18" s="8">
        <v>6</v>
      </c>
      <c r="K18" s="8">
        <v>0</v>
      </c>
      <c r="L18" s="8">
        <v>3</v>
      </c>
      <c r="M18" s="98">
        <v>0</v>
      </c>
      <c r="N18" s="8">
        <v>2</v>
      </c>
    </row>
    <row r="19" spans="1:14" x14ac:dyDescent="0.25">
      <c r="A19" s="9" t="s">
        <v>25</v>
      </c>
      <c r="B19" s="6">
        <v>0</v>
      </c>
      <c r="C19" s="6">
        <v>0</v>
      </c>
      <c r="D19" s="13"/>
      <c r="E19" s="6">
        <v>0</v>
      </c>
      <c r="F19" s="7">
        <f t="shared" si="2"/>
        <v>0</v>
      </c>
      <c r="G19" s="98">
        <v>0</v>
      </c>
      <c r="H19" s="98">
        <v>0</v>
      </c>
      <c r="I19" s="98">
        <v>0</v>
      </c>
      <c r="J19" s="8">
        <v>0</v>
      </c>
      <c r="K19" s="8">
        <v>0</v>
      </c>
      <c r="L19" s="8">
        <v>0</v>
      </c>
      <c r="M19" s="98">
        <v>0</v>
      </c>
      <c r="N19" s="8">
        <v>0</v>
      </c>
    </row>
    <row r="20" spans="1:14" x14ac:dyDescent="0.25">
      <c r="A20" s="14" t="s">
        <v>26</v>
      </c>
      <c r="B20" s="6">
        <v>0</v>
      </c>
      <c r="C20" s="6">
        <v>0</v>
      </c>
      <c r="D20" s="15"/>
      <c r="E20" s="6">
        <v>0</v>
      </c>
      <c r="F20" s="7">
        <f t="shared" si="2"/>
        <v>0</v>
      </c>
      <c r="G20" s="98">
        <v>0</v>
      </c>
      <c r="H20" s="98">
        <v>0</v>
      </c>
      <c r="I20" s="98">
        <v>0</v>
      </c>
      <c r="J20" s="8">
        <v>0</v>
      </c>
      <c r="K20" s="8">
        <v>0</v>
      </c>
      <c r="L20" s="8">
        <v>0</v>
      </c>
      <c r="M20" s="98">
        <v>0</v>
      </c>
      <c r="N20" s="8">
        <v>0</v>
      </c>
    </row>
    <row r="21" spans="1:14" x14ac:dyDescent="0.25">
      <c r="A21" s="14" t="s">
        <v>27</v>
      </c>
      <c r="B21" s="6">
        <v>0</v>
      </c>
      <c r="C21" s="6">
        <v>0</v>
      </c>
      <c r="D21" s="15"/>
      <c r="E21" s="6">
        <v>0</v>
      </c>
      <c r="F21" s="7">
        <f t="shared" si="2"/>
        <v>0</v>
      </c>
      <c r="G21" s="98">
        <v>0</v>
      </c>
      <c r="H21" s="98">
        <v>0</v>
      </c>
      <c r="I21" s="98">
        <v>0</v>
      </c>
      <c r="J21" s="8">
        <v>0</v>
      </c>
      <c r="K21" s="8">
        <v>0</v>
      </c>
      <c r="L21" s="8">
        <v>0</v>
      </c>
      <c r="M21" s="98">
        <v>0</v>
      </c>
      <c r="N21" s="8">
        <v>0</v>
      </c>
    </row>
    <row r="22" spans="1:14" x14ac:dyDescent="0.25">
      <c r="A22" s="14" t="s">
        <v>28</v>
      </c>
      <c r="B22" s="6">
        <v>0</v>
      </c>
      <c r="C22" s="6">
        <v>0</v>
      </c>
      <c r="D22" s="15"/>
      <c r="E22" s="6">
        <v>0</v>
      </c>
      <c r="F22" s="7">
        <f t="shared" si="2"/>
        <v>0</v>
      </c>
      <c r="G22" s="98">
        <v>0</v>
      </c>
      <c r="H22" s="98">
        <v>0</v>
      </c>
      <c r="I22" s="98">
        <v>0</v>
      </c>
      <c r="J22" s="8">
        <v>0</v>
      </c>
      <c r="K22" s="8">
        <v>0</v>
      </c>
      <c r="L22" s="8">
        <v>0</v>
      </c>
      <c r="M22" s="98">
        <v>0</v>
      </c>
      <c r="N22" s="8">
        <v>0</v>
      </c>
    </row>
    <row r="23" spans="1:14" x14ac:dyDescent="0.25">
      <c r="A23" s="14" t="s">
        <v>29</v>
      </c>
      <c r="B23" s="6">
        <v>0</v>
      </c>
      <c r="C23" s="6">
        <v>0</v>
      </c>
      <c r="D23" s="15"/>
      <c r="E23" s="6">
        <v>0</v>
      </c>
      <c r="F23" s="7">
        <f t="shared" si="2"/>
        <v>0</v>
      </c>
      <c r="G23" s="98">
        <v>0</v>
      </c>
      <c r="H23" s="98">
        <v>0</v>
      </c>
      <c r="I23" s="98">
        <v>0</v>
      </c>
      <c r="J23" s="8">
        <v>0</v>
      </c>
      <c r="K23" s="8">
        <v>0</v>
      </c>
      <c r="L23" s="8">
        <v>0</v>
      </c>
      <c r="M23" s="98">
        <v>0</v>
      </c>
      <c r="N23" s="8">
        <v>0</v>
      </c>
    </row>
    <row r="24" spans="1:14" x14ac:dyDescent="0.25">
      <c r="A24" s="14" t="s">
        <v>30</v>
      </c>
      <c r="B24" s="6">
        <v>0</v>
      </c>
      <c r="C24" s="6">
        <v>0</v>
      </c>
      <c r="D24" s="15"/>
      <c r="E24" s="6">
        <v>0</v>
      </c>
      <c r="F24" s="7">
        <f>SUM(B24:E24)</f>
        <v>0</v>
      </c>
      <c r="G24" s="98">
        <v>0</v>
      </c>
      <c r="H24" s="98">
        <v>0</v>
      </c>
      <c r="I24" s="98">
        <v>0</v>
      </c>
      <c r="J24" s="8">
        <v>0</v>
      </c>
      <c r="K24" s="8">
        <v>0</v>
      </c>
      <c r="L24" s="8">
        <v>0</v>
      </c>
      <c r="M24" s="98">
        <v>0</v>
      </c>
      <c r="N24" s="8">
        <v>0</v>
      </c>
    </row>
    <row r="25" spans="1:14" x14ac:dyDescent="0.25">
      <c r="A25" s="62" t="s">
        <v>31</v>
      </c>
      <c r="B25" s="62"/>
      <c r="C25" s="62"/>
      <c r="D25" s="62"/>
      <c r="E25" s="62"/>
      <c r="F25" s="62"/>
      <c r="G25" s="62"/>
      <c r="H25" s="62"/>
      <c r="I25" s="62"/>
      <c r="J25" s="62"/>
      <c r="K25" s="62"/>
      <c r="L25" s="62"/>
      <c r="M25" s="62"/>
      <c r="N25" s="62"/>
    </row>
    <row r="26" spans="1:14" x14ac:dyDescent="0.25">
      <c r="A26" s="14" t="s">
        <v>32</v>
      </c>
      <c r="B26" s="6">
        <v>0</v>
      </c>
      <c r="C26" s="6">
        <v>0</v>
      </c>
      <c r="D26" s="15"/>
      <c r="E26" s="6">
        <v>0</v>
      </c>
      <c r="F26" s="7">
        <f>SUM(B26:E26)</f>
        <v>0</v>
      </c>
      <c r="G26" s="98">
        <v>0</v>
      </c>
      <c r="H26" s="98">
        <v>0</v>
      </c>
      <c r="I26" s="98">
        <v>0</v>
      </c>
      <c r="J26" s="8">
        <v>0</v>
      </c>
      <c r="K26" s="8">
        <v>0</v>
      </c>
      <c r="L26" s="8">
        <v>0</v>
      </c>
      <c r="M26" s="98">
        <v>0</v>
      </c>
      <c r="N26" s="8">
        <v>0</v>
      </c>
    </row>
    <row r="27" spans="1:14" x14ac:dyDescent="0.25">
      <c r="A27" s="14" t="s">
        <v>33</v>
      </c>
      <c r="B27" s="6">
        <v>0</v>
      </c>
      <c r="C27" s="6">
        <v>0</v>
      </c>
      <c r="D27" s="15"/>
      <c r="E27" s="6">
        <v>0</v>
      </c>
      <c r="F27" s="7">
        <f t="shared" ref="F27:F32" si="3">SUM(B27:E27)</f>
        <v>0</v>
      </c>
      <c r="G27" s="98">
        <v>0</v>
      </c>
      <c r="H27" s="98">
        <v>0</v>
      </c>
      <c r="I27" s="98">
        <v>0</v>
      </c>
      <c r="J27" s="8">
        <v>0</v>
      </c>
      <c r="K27" s="8">
        <v>0</v>
      </c>
      <c r="L27" s="8">
        <v>0</v>
      </c>
      <c r="M27" s="98">
        <v>0</v>
      </c>
      <c r="N27" s="8">
        <v>0</v>
      </c>
    </row>
    <row r="28" spans="1:14" x14ac:dyDescent="0.25">
      <c r="A28" s="14" t="s">
        <v>34</v>
      </c>
      <c r="B28" s="6">
        <v>0</v>
      </c>
      <c r="C28" s="6">
        <v>0</v>
      </c>
      <c r="D28" s="15"/>
      <c r="E28" s="6">
        <v>0</v>
      </c>
      <c r="F28" s="7">
        <f t="shared" si="3"/>
        <v>0</v>
      </c>
      <c r="G28" s="98">
        <v>0</v>
      </c>
      <c r="H28" s="98">
        <v>0</v>
      </c>
      <c r="I28" s="98">
        <v>0</v>
      </c>
      <c r="J28" s="8">
        <v>0</v>
      </c>
      <c r="K28" s="8">
        <v>0</v>
      </c>
      <c r="L28" s="8">
        <v>0</v>
      </c>
      <c r="M28" s="98">
        <v>0</v>
      </c>
      <c r="N28" s="8">
        <v>0</v>
      </c>
    </row>
    <row r="29" spans="1:14" x14ac:dyDescent="0.25">
      <c r="A29" s="14" t="s">
        <v>35</v>
      </c>
      <c r="B29" s="6">
        <v>0</v>
      </c>
      <c r="C29" s="6">
        <v>0</v>
      </c>
      <c r="D29" s="15"/>
      <c r="E29" s="6">
        <v>0</v>
      </c>
      <c r="F29" s="7">
        <f t="shared" si="3"/>
        <v>0</v>
      </c>
      <c r="G29" s="98">
        <v>0</v>
      </c>
      <c r="H29" s="98">
        <v>0</v>
      </c>
      <c r="I29" s="98">
        <v>0</v>
      </c>
      <c r="J29" s="8">
        <v>0</v>
      </c>
      <c r="K29" s="8">
        <v>0</v>
      </c>
      <c r="L29" s="8">
        <v>0</v>
      </c>
      <c r="M29" s="98">
        <v>0</v>
      </c>
      <c r="N29" s="8">
        <v>0</v>
      </c>
    </row>
    <row r="30" spans="1:14" x14ac:dyDescent="0.25">
      <c r="A30" s="14" t="s">
        <v>36</v>
      </c>
      <c r="B30" s="6">
        <v>0</v>
      </c>
      <c r="C30" s="6">
        <v>0</v>
      </c>
      <c r="D30" s="15"/>
      <c r="E30" s="6">
        <v>0</v>
      </c>
      <c r="F30" s="7">
        <f t="shared" si="3"/>
        <v>0</v>
      </c>
      <c r="G30" s="98">
        <v>0</v>
      </c>
      <c r="H30" s="98">
        <v>0</v>
      </c>
      <c r="I30" s="98">
        <v>0</v>
      </c>
      <c r="J30" s="8">
        <v>0</v>
      </c>
      <c r="K30" s="8">
        <v>0</v>
      </c>
      <c r="L30" s="8">
        <v>0</v>
      </c>
      <c r="M30" s="98">
        <v>0</v>
      </c>
      <c r="N30" s="8">
        <v>0</v>
      </c>
    </row>
    <row r="31" spans="1:14" x14ac:dyDescent="0.25">
      <c r="A31" s="14" t="s">
        <v>37</v>
      </c>
      <c r="B31" s="6">
        <v>0</v>
      </c>
      <c r="C31" s="6">
        <v>0</v>
      </c>
      <c r="D31" s="15"/>
      <c r="E31" s="6">
        <v>0</v>
      </c>
      <c r="F31" s="7">
        <f t="shared" si="3"/>
        <v>0</v>
      </c>
      <c r="G31" s="98">
        <v>0</v>
      </c>
      <c r="H31" s="98">
        <v>0</v>
      </c>
      <c r="I31" s="98">
        <v>0</v>
      </c>
      <c r="J31" s="8">
        <v>0</v>
      </c>
      <c r="K31" s="8">
        <v>0</v>
      </c>
      <c r="L31" s="8">
        <v>0</v>
      </c>
      <c r="M31" s="98">
        <v>0</v>
      </c>
      <c r="N31" s="8">
        <v>0</v>
      </c>
    </row>
    <row r="32" spans="1:14" x14ac:dyDescent="0.25">
      <c r="A32" s="14" t="s">
        <v>38</v>
      </c>
      <c r="B32" s="6">
        <v>0</v>
      </c>
      <c r="C32" s="6">
        <v>0</v>
      </c>
      <c r="D32" s="15"/>
      <c r="E32" s="6">
        <v>0</v>
      </c>
      <c r="F32" s="7">
        <f t="shared" si="3"/>
        <v>0</v>
      </c>
      <c r="G32" s="98">
        <v>0</v>
      </c>
      <c r="H32" s="98">
        <v>0</v>
      </c>
      <c r="I32" s="98">
        <v>0</v>
      </c>
      <c r="J32" s="8">
        <v>0</v>
      </c>
      <c r="K32" s="8">
        <v>0</v>
      </c>
      <c r="L32" s="8">
        <v>0</v>
      </c>
      <c r="M32" s="98">
        <v>0</v>
      </c>
      <c r="N32" s="8">
        <v>0</v>
      </c>
    </row>
    <row r="33" spans="1:14" x14ac:dyDescent="0.25">
      <c r="A33" s="9"/>
      <c r="B33" s="67" t="s">
        <v>2</v>
      </c>
      <c r="C33" s="67"/>
      <c r="D33" s="67"/>
      <c r="E33" s="68" t="s">
        <v>3</v>
      </c>
      <c r="F33" s="69" t="s">
        <v>4</v>
      </c>
      <c r="G33" s="64" t="s">
        <v>123</v>
      </c>
      <c r="H33" s="64" t="s">
        <v>124</v>
      </c>
      <c r="I33" s="64" t="s">
        <v>125</v>
      </c>
      <c r="J33" s="64" t="s">
        <v>126</v>
      </c>
      <c r="K33" s="64" t="s">
        <v>129</v>
      </c>
      <c r="L33" s="73" t="s">
        <v>127</v>
      </c>
      <c r="M33" s="73" t="s">
        <v>128</v>
      </c>
      <c r="N33" s="73" t="s">
        <v>51</v>
      </c>
    </row>
    <row r="34" spans="1:14" x14ac:dyDescent="0.25">
      <c r="A34" s="12" t="s">
        <v>39</v>
      </c>
      <c r="B34" s="3" t="s">
        <v>11</v>
      </c>
      <c r="C34" s="3" t="s">
        <v>12</v>
      </c>
      <c r="D34" s="4"/>
      <c r="E34" s="68"/>
      <c r="F34" s="69"/>
      <c r="G34" s="64"/>
      <c r="H34" s="64"/>
      <c r="I34" s="64"/>
      <c r="J34" s="64"/>
      <c r="K34" s="64"/>
      <c r="L34" s="74"/>
      <c r="M34" s="74"/>
      <c r="N34" s="74"/>
    </row>
    <row r="35" spans="1:14" x14ac:dyDescent="0.25">
      <c r="A35" s="9" t="s">
        <v>40</v>
      </c>
      <c r="B35" s="6">
        <v>0</v>
      </c>
      <c r="C35" s="6">
        <v>0</v>
      </c>
      <c r="D35" s="13"/>
      <c r="E35" s="6">
        <v>0</v>
      </c>
      <c r="F35" s="7">
        <f>SUM(B35:E35)</f>
        <v>0</v>
      </c>
      <c r="G35" s="97">
        <v>0</v>
      </c>
      <c r="H35" s="97">
        <v>0</v>
      </c>
      <c r="I35" s="97">
        <v>0</v>
      </c>
      <c r="J35" s="8">
        <v>0</v>
      </c>
      <c r="K35" s="8">
        <v>0</v>
      </c>
      <c r="L35" s="8">
        <v>0</v>
      </c>
      <c r="M35" s="98">
        <v>0</v>
      </c>
      <c r="N35" s="8">
        <v>0</v>
      </c>
    </row>
    <row r="36" spans="1:14" ht="30" x14ac:dyDescent="0.25">
      <c r="A36" s="9" t="s">
        <v>41</v>
      </c>
      <c r="B36" s="6">
        <v>0</v>
      </c>
      <c r="C36" s="6">
        <v>0</v>
      </c>
      <c r="D36" s="13"/>
      <c r="E36" s="6">
        <v>0</v>
      </c>
      <c r="F36" s="7">
        <f t="shared" ref="F36:F49" si="4">SUM(B36:E36)</f>
        <v>0</v>
      </c>
      <c r="G36" s="97">
        <v>0</v>
      </c>
      <c r="H36" s="97">
        <v>0</v>
      </c>
      <c r="I36" s="97">
        <v>0</v>
      </c>
      <c r="J36" s="8">
        <v>0</v>
      </c>
      <c r="K36" s="8">
        <v>0</v>
      </c>
      <c r="L36" s="8">
        <v>0</v>
      </c>
      <c r="M36" s="98">
        <v>0</v>
      </c>
      <c r="N36" s="8">
        <v>0</v>
      </c>
    </row>
    <row r="37" spans="1:14" x14ac:dyDescent="0.25">
      <c r="A37" s="9" t="s">
        <v>42</v>
      </c>
      <c r="B37" s="6">
        <v>0</v>
      </c>
      <c r="C37" s="6">
        <v>0</v>
      </c>
      <c r="D37" s="13"/>
      <c r="E37" s="6">
        <v>0</v>
      </c>
      <c r="F37" s="7">
        <f t="shared" si="4"/>
        <v>0</v>
      </c>
      <c r="G37" s="97">
        <v>0</v>
      </c>
      <c r="H37" s="97">
        <v>0</v>
      </c>
      <c r="I37" s="97">
        <v>0</v>
      </c>
      <c r="J37" s="8">
        <v>0</v>
      </c>
      <c r="K37" s="8">
        <v>0</v>
      </c>
      <c r="L37" s="8">
        <v>0</v>
      </c>
      <c r="M37" s="98">
        <v>0</v>
      </c>
      <c r="N37" s="8">
        <v>0</v>
      </c>
    </row>
    <row r="38" spans="1:14" x14ac:dyDescent="0.25">
      <c r="A38" s="9" t="s">
        <v>43</v>
      </c>
      <c r="B38" s="6">
        <v>7</v>
      </c>
      <c r="C38" s="6">
        <v>0</v>
      </c>
      <c r="D38" s="13"/>
      <c r="E38" s="6">
        <v>0</v>
      </c>
      <c r="F38" s="7">
        <f t="shared" si="4"/>
        <v>7</v>
      </c>
      <c r="G38" s="97">
        <v>0</v>
      </c>
      <c r="H38" s="97">
        <v>0</v>
      </c>
      <c r="I38" s="97">
        <v>0</v>
      </c>
      <c r="J38" s="8">
        <v>0</v>
      </c>
      <c r="K38" s="8">
        <v>0</v>
      </c>
      <c r="L38" s="8">
        <v>7</v>
      </c>
      <c r="M38" s="98">
        <v>0</v>
      </c>
      <c r="N38" s="8">
        <v>0</v>
      </c>
    </row>
    <row r="39" spans="1:14" x14ac:dyDescent="0.25">
      <c r="A39" s="9" t="s">
        <v>44</v>
      </c>
      <c r="B39" s="6">
        <v>0</v>
      </c>
      <c r="C39" s="6">
        <v>0</v>
      </c>
      <c r="D39" s="13"/>
      <c r="E39" s="6">
        <v>0</v>
      </c>
      <c r="F39" s="7">
        <f t="shared" si="4"/>
        <v>0</v>
      </c>
      <c r="G39" s="97">
        <v>0</v>
      </c>
      <c r="H39" s="97">
        <v>0</v>
      </c>
      <c r="I39" s="97">
        <v>0</v>
      </c>
      <c r="J39" s="8">
        <v>0</v>
      </c>
      <c r="K39" s="8">
        <v>0</v>
      </c>
      <c r="L39" s="8">
        <v>0</v>
      </c>
      <c r="M39" s="98">
        <v>0</v>
      </c>
      <c r="N39" s="8">
        <v>0</v>
      </c>
    </row>
    <row r="40" spans="1:14" ht="30" x14ac:dyDescent="0.25">
      <c r="A40" s="9" t="s">
        <v>45</v>
      </c>
      <c r="B40" s="6">
        <v>2</v>
      </c>
      <c r="C40" s="6">
        <v>0</v>
      </c>
      <c r="D40" s="13"/>
      <c r="E40" s="6">
        <v>0</v>
      </c>
      <c r="F40" s="7">
        <f t="shared" si="4"/>
        <v>2</v>
      </c>
      <c r="G40" s="97">
        <v>0</v>
      </c>
      <c r="H40" s="97">
        <v>0</v>
      </c>
      <c r="I40" s="97">
        <v>0</v>
      </c>
      <c r="J40" s="8">
        <v>2</v>
      </c>
      <c r="K40" s="8">
        <v>0</v>
      </c>
      <c r="L40" s="8">
        <v>0</v>
      </c>
      <c r="M40" s="98">
        <v>0</v>
      </c>
      <c r="N40" s="8">
        <v>0</v>
      </c>
    </row>
    <row r="41" spans="1:14" x14ac:dyDescent="0.25">
      <c r="A41" s="9" t="s">
        <v>46</v>
      </c>
      <c r="B41" s="6">
        <v>3</v>
      </c>
      <c r="C41" s="6">
        <v>0</v>
      </c>
      <c r="D41" s="13"/>
      <c r="E41" s="6">
        <v>0</v>
      </c>
      <c r="F41" s="7">
        <f t="shared" si="4"/>
        <v>3</v>
      </c>
      <c r="G41" s="97">
        <v>0</v>
      </c>
      <c r="H41" s="97">
        <v>0</v>
      </c>
      <c r="I41" s="97">
        <v>0</v>
      </c>
      <c r="J41" s="8">
        <v>0</v>
      </c>
      <c r="K41" s="8">
        <v>0</v>
      </c>
      <c r="L41" s="8">
        <v>3</v>
      </c>
      <c r="M41" s="98">
        <v>0</v>
      </c>
      <c r="N41" s="8">
        <v>0</v>
      </c>
    </row>
    <row r="42" spans="1:14" x14ac:dyDescent="0.25">
      <c r="A42" s="9" t="s">
        <v>47</v>
      </c>
      <c r="B42" s="6">
        <v>0</v>
      </c>
      <c r="C42" s="6">
        <v>0</v>
      </c>
      <c r="D42" s="13"/>
      <c r="E42" s="6">
        <v>0</v>
      </c>
      <c r="F42" s="7">
        <f t="shared" si="4"/>
        <v>0</v>
      </c>
      <c r="G42" s="97">
        <v>0</v>
      </c>
      <c r="H42" s="97">
        <v>0</v>
      </c>
      <c r="I42" s="97">
        <v>0</v>
      </c>
      <c r="J42" s="8">
        <v>0</v>
      </c>
      <c r="K42" s="8">
        <v>0</v>
      </c>
      <c r="L42" s="8">
        <v>0</v>
      </c>
      <c r="M42" s="98">
        <v>0</v>
      </c>
      <c r="N42" s="8">
        <v>0</v>
      </c>
    </row>
    <row r="43" spans="1:14" ht="30" x14ac:dyDescent="0.25">
      <c r="A43" s="9" t="s">
        <v>48</v>
      </c>
      <c r="B43" s="6">
        <v>0</v>
      </c>
      <c r="C43" s="6">
        <v>0</v>
      </c>
      <c r="D43" s="13"/>
      <c r="E43" s="6">
        <v>0</v>
      </c>
      <c r="F43" s="7">
        <f t="shared" si="4"/>
        <v>0</v>
      </c>
      <c r="G43" s="97">
        <v>0</v>
      </c>
      <c r="H43" s="97">
        <v>0</v>
      </c>
      <c r="I43" s="97">
        <v>0</v>
      </c>
      <c r="J43" s="8">
        <v>0</v>
      </c>
      <c r="K43" s="8">
        <v>0</v>
      </c>
      <c r="L43" s="8">
        <v>0</v>
      </c>
      <c r="M43" s="98">
        <v>0</v>
      </c>
      <c r="N43" s="8">
        <v>0</v>
      </c>
    </row>
    <row r="44" spans="1:14" x14ac:dyDescent="0.25">
      <c r="A44" s="9" t="s">
        <v>49</v>
      </c>
      <c r="B44" s="6">
        <v>0</v>
      </c>
      <c r="C44" s="6">
        <v>0</v>
      </c>
      <c r="D44" s="17"/>
      <c r="E44" s="6">
        <v>0</v>
      </c>
      <c r="F44" s="7">
        <f t="shared" si="4"/>
        <v>0</v>
      </c>
      <c r="G44" s="97">
        <v>0</v>
      </c>
      <c r="H44" s="97">
        <v>0</v>
      </c>
      <c r="I44" s="97">
        <v>0</v>
      </c>
      <c r="J44" s="8">
        <v>0</v>
      </c>
      <c r="K44" s="8">
        <v>0</v>
      </c>
      <c r="L44" s="8">
        <v>0</v>
      </c>
      <c r="M44" s="98">
        <v>0</v>
      </c>
      <c r="N44" s="8">
        <v>0</v>
      </c>
    </row>
    <row r="45" spans="1:14" ht="30" x14ac:dyDescent="0.25">
      <c r="A45" s="9" t="s">
        <v>50</v>
      </c>
      <c r="B45" s="6">
        <v>0</v>
      </c>
      <c r="C45" s="6">
        <v>0</v>
      </c>
      <c r="D45" s="17"/>
      <c r="E45" s="6">
        <v>0</v>
      </c>
      <c r="F45" s="7">
        <f t="shared" si="4"/>
        <v>0</v>
      </c>
      <c r="G45" s="97">
        <v>0</v>
      </c>
      <c r="H45" s="97">
        <v>0</v>
      </c>
      <c r="I45" s="97">
        <v>0</v>
      </c>
      <c r="J45" s="8">
        <v>0</v>
      </c>
      <c r="K45" s="8">
        <v>0</v>
      </c>
      <c r="L45" s="8">
        <v>0</v>
      </c>
      <c r="M45" s="98">
        <v>0</v>
      </c>
      <c r="N45" s="8">
        <v>0</v>
      </c>
    </row>
    <row r="46" spans="1:14" x14ac:dyDescent="0.25">
      <c r="A46" s="9" t="s">
        <v>51</v>
      </c>
      <c r="B46" s="6">
        <v>12</v>
      </c>
      <c r="C46" s="6">
        <v>5</v>
      </c>
      <c r="D46" s="13"/>
      <c r="E46" s="6">
        <v>4</v>
      </c>
      <c r="F46" s="7">
        <f>SUM(B46:E46)</f>
        <v>21</v>
      </c>
      <c r="G46" s="97">
        <v>0</v>
      </c>
      <c r="H46" s="97">
        <v>0</v>
      </c>
      <c r="I46" s="97">
        <v>0</v>
      </c>
      <c r="J46" s="8">
        <v>10</v>
      </c>
      <c r="K46" s="8">
        <v>5</v>
      </c>
      <c r="L46" s="8">
        <v>2</v>
      </c>
      <c r="M46" s="98">
        <v>0</v>
      </c>
      <c r="N46" s="8">
        <v>4</v>
      </c>
    </row>
    <row r="47" spans="1:14" x14ac:dyDescent="0.25">
      <c r="A47" s="9" t="s">
        <v>52</v>
      </c>
      <c r="B47" s="33">
        <v>0</v>
      </c>
      <c r="C47" s="6">
        <v>0</v>
      </c>
      <c r="D47" s="13"/>
      <c r="E47" s="6">
        <v>0</v>
      </c>
      <c r="F47" s="7">
        <f t="shared" si="4"/>
        <v>0</v>
      </c>
      <c r="G47" s="97">
        <v>0</v>
      </c>
      <c r="H47" s="97">
        <v>0</v>
      </c>
      <c r="I47" s="97">
        <v>0</v>
      </c>
      <c r="J47" s="8">
        <v>0</v>
      </c>
      <c r="K47" s="8">
        <v>0</v>
      </c>
      <c r="L47" s="8">
        <v>0</v>
      </c>
      <c r="M47" s="98">
        <v>0</v>
      </c>
      <c r="N47" s="8">
        <v>0</v>
      </c>
    </row>
    <row r="48" spans="1:14" x14ac:dyDescent="0.25">
      <c r="A48" s="9" t="s">
        <v>53</v>
      </c>
      <c r="B48" s="6">
        <v>0</v>
      </c>
      <c r="C48" s="6">
        <v>0</v>
      </c>
      <c r="D48" s="13"/>
      <c r="E48" s="6">
        <v>0</v>
      </c>
      <c r="F48" s="7">
        <f t="shared" si="4"/>
        <v>0</v>
      </c>
      <c r="G48" s="97">
        <v>0</v>
      </c>
      <c r="H48" s="97">
        <v>0</v>
      </c>
      <c r="I48" s="97">
        <v>0</v>
      </c>
      <c r="J48" s="8">
        <v>0</v>
      </c>
      <c r="K48" s="8">
        <v>0</v>
      </c>
      <c r="L48" s="8">
        <v>0</v>
      </c>
      <c r="M48" s="98">
        <v>0</v>
      </c>
      <c r="N48" s="8">
        <v>0</v>
      </c>
    </row>
    <row r="49" spans="1:14" x14ac:dyDescent="0.25">
      <c r="A49" s="9" t="s">
        <v>54</v>
      </c>
      <c r="B49" s="6">
        <v>0</v>
      </c>
      <c r="C49" s="6">
        <v>0</v>
      </c>
      <c r="D49" s="13"/>
      <c r="E49" s="6">
        <v>0</v>
      </c>
      <c r="F49" s="7">
        <f t="shared" si="4"/>
        <v>0</v>
      </c>
      <c r="G49" s="97">
        <v>0</v>
      </c>
      <c r="H49" s="97">
        <v>0</v>
      </c>
      <c r="I49" s="97">
        <v>0</v>
      </c>
      <c r="J49" s="8">
        <v>0</v>
      </c>
      <c r="K49" s="8">
        <v>0</v>
      </c>
      <c r="L49" s="8">
        <v>0</v>
      </c>
      <c r="M49" s="98">
        <v>0</v>
      </c>
      <c r="N49" s="8">
        <v>0</v>
      </c>
    </row>
    <row r="50" spans="1:14" x14ac:dyDescent="0.25">
      <c r="A50" s="9"/>
      <c r="B50" s="67" t="s">
        <v>2</v>
      </c>
      <c r="C50" s="67"/>
      <c r="D50" s="67"/>
      <c r="E50" s="71" t="s">
        <v>3</v>
      </c>
      <c r="F50" s="69" t="s">
        <v>4</v>
      </c>
      <c r="G50" s="64" t="s">
        <v>123</v>
      </c>
      <c r="H50" s="64" t="s">
        <v>124</v>
      </c>
      <c r="I50" s="64" t="s">
        <v>125</v>
      </c>
      <c r="J50" s="64" t="s">
        <v>126</v>
      </c>
      <c r="K50" s="64" t="s">
        <v>129</v>
      </c>
      <c r="L50" s="73" t="s">
        <v>127</v>
      </c>
      <c r="M50" s="73" t="s">
        <v>128</v>
      </c>
      <c r="N50" s="73" t="s">
        <v>51</v>
      </c>
    </row>
    <row r="51" spans="1:14" x14ac:dyDescent="0.25">
      <c r="A51" s="12" t="s">
        <v>55</v>
      </c>
      <c r="B51" s="3" t="s">
        <v>11</v>
      </c>
      <c r="C51" s="3" t="s">
        <v>12</v>
      </c>
      <c r="D51" s="4"/>
      <c r="E51" s="71"/>
      <c r="F51" s="69"/>
      <c r="G51" s="64"/>
      <c r="H51" s="64"/>
      <c r="I51" s="64"/>
      <c r="J51" s="64"/>
      <c r="K51" s="64"/>
      <c r="L51" s="74"/>
      <c r="M51" s="74"/>
      <c r="N51" s="74"/>
    </row>
    <row r="52" spans="1:14" x14ac:dyDescent="0.25">
      <c r="A52" s="9" t="s">
        <v>56</v>
      </c>
      <c r="B52" s="6">
        <v>1</v>
      </c>
      <c r="C52" s="6" t="s">
        <v>57</v>
      </c>
      <c r="D52" s="13"/>
      <c r="E52" s="6">
        <v>0</v>
      </c>
      <c r="F52" s="7">
        <f t="shared" ref="F52:F53" si="5">SUM(B52:E52)</f>
        <v>1</v>
      </c>
      <c r="G52" s="98">
        <v>0</v>
      </c>
      <c r="H52" s="98">
        <v>0</v>
      </c>
      <c r="I52" s="98">
        <v>0</v>
      </c>
      <c r="J52" s="8">
        <v>1</v>
      </c>
      <c r="K52" s="8">
        <v>0</v>
      </c>
      <c r="L52" s="8">
        <v>0</v>
      </c>
      <c r="M52" s="98">
        <v>0</v>
      </c>
      <c r="N52" s="8">
        <v>0</v>
      </c>
    </row>
    <row r="53" spans="1:14" x14ac:dyDescent="0.25">
      <c r="A53" s="9" t="s">
        <v>58</v>
      </c>
      <c r="B53" s="6">
        <v>3</v>
      </c>
      <c r="C53" s="6" t="s">
        <v>57</v>
      </c>
      <c r="D53" s="13"/>
      <c r="E53" s="6">
        <v>0</v>
      </c>
      <c r="F53" s="7">
        <f t="shared" si="5"/>
        <v>3</v>
      </c>
      <c r="G53" s="98">
        <v>0</v>
      </c>
      <c r="H53" s="98">
        <v>0</v>
      </c>
      <c r="I53" s="98">
        <v>0</v>
      </c>
      <c r="J53" s="8">
        <v>3</v>
      </c>
      <c r="K53" s="8">
        <v>0</v>
      </c>
      <c r="L53" s="8">
        <v>0</v>
      </c>
      <c r="M53" s="98">
        <v>0</v>
      </c>
      <c r="N53" s="8">
        <v>0</v>
      </c>
    </row>
    <row r="54" spans="1:14" ht="15.75" x14ac:dyDescent="0.25">
      <c r="A54" s="72" t="s">
        <v>59</v>
      </c>
      <c r="B54" s="72"/>
      <c r="C54" s="72"/>
      <c r="D54" s="72"/>
      <c r="E54" s="72"/>
      <c r="F54" s="72"/>
      <c r="G54" s="72"/>
      <c r="H54" s="72"/>
      <c r="I54" s="72"/>
      <c r="J54" s="72"/>
      <c r="K54" s="72"/>
      <c r="L54" s="72"/>
      <c r="M54" s="72"/>
      <c r="N54" s="72"/>
    </row>
    <row r="55" spans="1:14" x14ac:dyDescent="0.25">
      <c r="A55" s="66"/>
      <c r="B55" s="67" t="s">
        <v>2</v>
      </c>
      <c r="C55" s="67"/>
      <c r="D55" s="67"/>
      <c r="E55" s="70" t="s">
        <v>3</v>
      </c>
      <c r="F55" s="69" t="s">
        <v>4</v>
      </c>
      <c r="G55" s="64" t="s">
        <v>123</v>
      </c>
      <c r="H55" s="64" t="s">
        <v>124</v>
      </c>
      <c r="I55" s="64" t="s">
        <v>125</v>
      </c>
      <c r="J55" s="64" t="s">
        <v>126</v>
      </c>
      <c r="K55" s="64" t="s">
        <v>129</v>
      </c>
      <c r="L55" s="73" t="s">
        <v>127</v>
      </c>
      <c r="M55" s="73" t="s">
        <v>128</v>
      </c>
      <c r="N55" s="73" t="s">
        <v>51</v>
      </c>
    </row>
    <row r="56" spans="1:14" x14ac:dyDescent="0.25">
      <c r="A56" s="66"/>
      <c r="B56" s="3" t="s">
        <v>11</v>
      </c>
      <c r="C56" s="3" t="s">
        <v>12</v>
      </c>
      <c r="D56" s="2" t="s">
        <v>60</v>
      </c>
      <c r="E56" s="70"/>
      <c r="F56" s="69"/>
      <c r="G56" s="64"/>
      <c r="H56" s="64"/>
      <c r="I56" s="64"/>
      <c r="J56" s="64"/>
      <c r="K56" s="64"/>
      <c r="L56" s="74"/>
      <c r="M56" s="74"/>
      <c r="N56" s="74"/>
    </row>
    <row r="57" spans="1:14" x14ac:dyDescent="0.25">
      <c r="A57" s="9" t="s">
        <v>13</v>
      </c>
      <c r="B57" s="6">
        <v>125</v>
      </c>
      <c r="C57" s="6">
        <v>4</v>
      </c>
      <c r="D57" s="40">
        <v>0</v>
      </c>
      <c r="E57" s="6">
        <v>52</v>
      </c>
      <c r="F57" s="7">
        <f t="shared" ref="F57:F64" si="6">SUM(B57:E57)</f>
        <v>181</v>
      </c>
      <c r="G57" s="8">
        <v>1</v>
      </c>
      <c r="H57" s="8">
        <v>2</v>
      </c>
      <c r="I57" s="8">
        <v>7</v>
      </c>
      <c r="J57" s="8">
        <v>8</v>
      </c>
      <c r="K57" s="8">
        <v>13</v>
      </c>
      <c r="L57" s="8">
        <v>146</v>
      </c>
      <c r="M57" s="98">
        <v>0</v>
      </c>
      <c r="N57" s="8">
        <v>4</v>
      </c>
    </row>
    <row r="58" spans="1:14" x14ac:dyDescent="0.25">
      <c r="A58" s="9" t="s">
        <v>61</v>
      </c>
      <c r="B58" s="10">
        <f>SUM(B59:B65)</f>
        <v>126</v>
      </c>
      <c r="C58" s="10">
        <f>SUM(C59:C65)</f>
        <v>4</v>
      </c>
      <c r="D58" s="40">
        <v>0</v>
      </c>
      <c r="E58" s="10">
        <f>SUM(E59:E65)</f>
        <v>54</v>
      </c>
      <c r="F58" s="7">
        <f t="shared" si="6"/>
        <v>184</v>
      </c>
      <c r="G58" s="10">
        <f t="shared" ref="G58:N58" si="7">SUM(G59:G65)</f>
        <v>1</v>
      </c>
      <c r="H58" s="10">
        <f t="shared" si="7"/>
        <v>2</v>
      </c>
      <c r="I58" s="10">
        <f t="shared" si="7"/>
        <v>7</v>
      </c>
      <c r="J58" s="10">
        <f t="shared" si="7"/>
        <v>8</v>
      </c>
      <c r="K58" s="10">
        <f t="shared" si="7"/>
        <v>14</v>
      </c>
      <c r="L58" s="10">
        <f t="shared" si="7"/>
        <v>147</v>
      </c>
      <c r="M58" s="10">
        <f t="shared" si="7"/>
        <v>0</v>
      </c>
      <c r="N58" s="10">
        <f t="shared" si="7"/>
        <v>5</v>
      </c>
    </row>
    <row r="59" spans="1:14" x14ac:dyDescent="0.25">
      <c r="A59" s="9" t="s">
        <v>16</v>
      </c>
      <c r="B59" s="6">
        <v>8</v>
      </c>
      <c r="C59" s="6">
        <v>1</v>
      </c>
      <c r="D59" s="40">
        <v>0</v>
      </c>
      <c r="E59" s="6">
        <v>2</v>
      </c>
      <c r="F59" s="7">
        <f t="shared" si="6"/>
        <v>11</v>
      </c>
      <c r="G59" s="8">
        <v>0</v>
      </c>
      <c r="H59" s="8">
        <v>0</v>
      </c>
      <c r="I59" s="8">
        <v>2</v>
      </c>
      <c r="J59" s="8">
        <v>1</v>
      </c>
      <c r="K59" s="8">
        <v>1</v>
      </c>
      <c r="L59" s="8">
        <v>7</v>
      </c>
      <c r="M59" s="98">
        <v>0</v>
      </c>
      <c r="N59" s="8">
        <v>0</v>
      </c>
    </row>
    <row r="60" spans="1:14" x14ac:dyDescent="0.25">
      <c r="A60" s="9" t="s">
        <v>17</v>
      </c>
      <c r="B60" s="6">
        <v>20</v>
      </c>
      <c r="C60" s="6">
        <v>2</v>
      </c>
      <c r="D60" s="40">
        <v>0</v>
      </c>
      <c r="E60" s="6">
        <v>12</v>
      </c>
      <c r="F60" s="7">
        <f t="shared" si="6"/>
        <v>34</v>
      </c>
      <c r="G60" s="8">
        <v>0</v>
      </c>
      <c r="H60" s="8">
        <v>0</v>
      </c>
      <c r="I60" s="8">
        <v>0</v>
      </c>
      <c r="J60" s="8">
        <v>2</v>
      </c>
      <c r="K60" s="8">
        <v>4</v>
      </c>
      <c r="L60" s="8">
        <v>27</v>
      </c>
      <c r="M60" s="98">
        <v>0</v>
      </c>
      <c r="N60" s="8">
        <v>1</v>
      </c>
    </row>
    <row r="61" spans="1:14" x14ac:dyDescent="0.25">
      <c r="A61" s="9" t="s">
        <v>18</v>
      </c>
      <c r="B61" s="6">
        <v>31</v>
      </c>
      <c r="C61" s="6">
        <v>1</v>
      </c>
      <c r="D61" s="40">
        <v>0</v>
      </c>
      <c r="E61" s="6">
        <v>10</v>
      </c>
      <c r="F61" s="7">
        <f t="shared" si="6"/>
        <v>42</v>
      </c>
      <c r="G61" s="8">
        <v>0</v>
      </c>
      <c r="H61" s="8">
        <v>1</v>
      </c>
      <c r="I61" s="8">
        <v>3</v>
      </c>
      <c r="J61" s="8">
        <v>3</v>
      </c>
      <c r="K61" s="8">
        <v>3</v>
      </c>
      <c r="L61" s="8">
        <v>32</v>
      </c>
      <c r="M61" s="98">
        <v>0</v>
      </c>
      <c r="N61" s="8">
        <v>0</v>
      </c>
    </row>
    <row r="62" spans="1:14" x14ac:dyDescent="0.25">
      <c r="A62" s="9" t="s">
        <v>19</v>
      </c>
      <c r="B62" s="6">
        <v>31</v>
      </c>
      <c r="C62" s="6">
        <v>0</v>
      </c>
      <c r="D62" s="40">
        <v>0</v>
      </c>
      <c r="E62" s="6">
        <v>17</v>
      </c>
      <c r="F62" s="7">
        <f t="shared" si="6"/>
        <v>48</v>
      </c>
      <c r="G62" s="8">
        <v>0</v>
      </c>
      <c r="H62" s="8">
        <v>1</v>
      </c>
      <c r="I62" s="8">
        <v>0</v>
      </c>
      <c r="J62" s="8">
        <v>2</v>
      </c>
      <c r="K62" s="8">
        <v>2</v>
      </c>
      <c r="L62" s="8">
        <v>41</v>
      </c>
      <c r="M62" s="98">
        <v>0</v>
      </c>
      <c r="N62" s="8">
        <v>2</v>
      </c>
    </row>
    <row r="63" spans="1:14" x14ac:dyDescent="0.25">
      <c r="A63" s="9" t="s">
        <v>20</v>
      </c>
      <c r="B63" s="6">
        <v>26</v>
      </c>
      <c r="C63" s="6">
        <v>0</v>
      </c>
      <c r="D63" s="40">
        <v>0</v>
      </c>
      <c r="E63" s="6">
        <v>10</v>
      </c>
      <c r="F63" s="7">
        <f t="shared" si="6"/>
        <v>36</v>
      </c>
      <c r="G63" s="8">
        <v>1</v>
      </c>
      <c r="H63" s="8">
        <v>0</v>
      </c>
      <c r="I63" s="8">
        <v>2</v>
      </c>
      <c r="J63" s="8">
        <v>0</v>
      </c>
      <c r="K63" s="8">
        <v>1</v>
      </c>
      <c r="L63" s="8">
        <v>30</v>
      </c>
      <c r="M63" s="98">
        <v>0</v>
      </c>
      <c r="N63" s="8">
        <v>2</v>
      </c>
    </row>
    <row r="64" spans="1:14" x14ac:dyDescent="0.25">
      <c r="A64" s="9" t="s">
        <v>21</v>
      </c>
      <c r="B64" s="6">
        <v>10</v>
      </c>
      <c r="C64" s="6">
        <v>0</v>
      </c>
      <c r="D64" s="40">
        <v>0</v>
      </c>
      <c r="E64" s="6">
        <v>3</v>
      </c>
      <c r="F64" s="7">
        <f t="shared" si="6"/>
        <v>13</v>
      </c>
      <c r="G64" s="8">
        <v>0</v>
      </c>
      <c r="H64" s="8">
        <v>0</v>
      </c>
      <c r="I64" s="8">
        <v>0</v>
      </c>
      <c r="J64" s="8">
        <v>0</v>
      </c>
      <c r="K64" s="8">
        <v>3</v>
      </c>
      <c r="L64" s="8">
        <v>10</v>
      </c>
      <c r="M64" s="98">
        <v>0</v>
      </c>
      <c r="N64" s="8">
        <v>0</v>
      </c>
    </row>
    <row r="65" spans="1:14" x14ac:dyDescent="0.25">
      <c r="A65" s="9" t="s">
        <v>208</v>
      </c>
      <c r="B65" s="6">
        <v>0</v>
      </c>
      <c r="C65" s="6">
        <v>0</v>
      </c>
      <c r="D65" s="40">
        <v>0</v>
      </c>
      <c r="E65" s="6">
        <v>0</v>
      </c>
      <c r="F65" s="7">
        <f>SUM(B65:E65)</f>
        <v>0</v>
      </c>
      <c r="G65" s="8">
        <v>0</v>
      </c>
      <c r="H65" s="8">
        <v>0</v>
      </c>
      <c r="I65" s="8">
        <v>0</v>
      </c>
      <c r="J65" s="8">
        <v>0</v>
      </c>
      <c r="K65" s="8">
        <v>0</v>
      </c>
      <c r="L65" s="50">
        <v>0</v>
      </c>
      <c r="M65" s="289">
        <v>0</v>
      </c>
      <c r="N65" s="50">
        <v>0</v>
      </c>
    </row>
    <row r="66" spans="1:14" x14ac:dyDescent="0.25">
      <c r="A66" s="9"/>
      <c r="B66" s="67" t="s">
        <v>2</v>
      </c>
      <c r="C66" s="67"/>
      <c r="D66" s="67"/>
      <c r="E66" s="71" t="s">
        <v>3</v>
      </c>
      <c r="F66" s="69" t="s">
        <v>4</v>
      </c>
      <c r="G66" s="64" t="s">
        <v>123</v>
      </c>
      <c r="H66" s="64" t="s">
        <v>124</v>
      </c>
      <c r="I66" s="64" t="s">
        <v>125</v>
      </c>
      <c r="J66" s="64" t="s">
        <v>126</v>
      </c>
      <c r="K66" s="64" t="s">
        <v>129</v>
      </c>
      <c r="L66" s="73" t="s">
        <v>127</v>
      </c>
      <c r="M66" s="73" t="s">
        <v>128</v>
      </c>
      <c r="N66" s="73" t="s">
        <v>51</v>
      </c>
    </row>
    <row r="67" spans="1:14" x14ac:dyDescent="0.25">
      <c r="A67" s="12" t="s">
        <v>62</v>
      </c>
      <c r="B67" s="3" t="s">
        <v>11</v>
      </c>
      <c r="C67" s="3" t="s">
        <v>12</v>
      </c>
      <c r="D67" s="2" t="s">
        <v>60</v>
      </c>
      <c r="E67" s="71"/>
      <c r="F67" s="69"/>
      <c r="G67" s="64"/>
      <c r="H67" s="64"/>
      <c r="I67" s="64"/>
      <c r="J67" s="64"/>
      <c r="K67" s="64"/>
      <c r="L67" s="74"/>
      <c r="M67" s="74"/>
      <c r="N67" s="74"/>
    </row>
    <row r="68" spans="1:14" x14ac:dyDescent="0.25">
      <c r="A68" s="9" t="s">
        <v>23</v>
      </c>
      <c r="B68" s="6">
        <v>47</v>
      </c>
      <c r="C68" s="6">
        <v>4</v>
      </c>
      <c r="D68" s="40">
        <v>0</v>
      </c>
      <c r="E68" s="6">
        <v>16</v>
      </c>
      <c r="F68" s="7">
        <f>SUM(B68:E68)</f>
        <v>67</v>
      </c>
      <c r="G68" s="8">
        <v>0</v>
      </c>
      <c r="H68" s="8">
        <v>2</v>
      </c>
      <c r="I68" s="8">
        <v>3</v>
      </c>
      <c r="J68" s="8">
        <v>5</v>
      </c>
      <c r="K68" s="8">
        <v>10</v>
      </c>
      <c r="L68" s="8">
        <v>45</v>
      </c>
      <c r="M68" s="98">
        <v>0</v>
      </c>
      <c r="N68" s="8">
        <v>2</v>
      </c>
    </row>
    <row r="69" spans="1:14" x14ac:dyDescent="0.25">
      <c r="A69" s="9" t="s">
        <v>24</v>
      </c>
      <c r="B69" s="6">
        <v>79</v>
      </c>
      <c r="C69" s="6">
        <v>0</v>
      </c>
      <c r="D69" s="40">
        <v>0</v>
      </c>
      <c r="E69" s="6">
        <v>38</v>
      </c>
      <c r="F69" s="7">
        <f t="shared" ref="F69:F75" si="8">SUM(B69:E69)</f>
        <v>117</v>
      </c>
      <c r="G69" s="8">
        <v>1</v>
      </c>
      <c r="H69" s="8">
        <v>0</v>
      </c>
      <c r="I69" s="8">
        <v>4</v>
      </c>
      <c r="J69" s="8">
        <v>3</v>
      </c>
      <c r="K69" s="8">
        <v>4</v>
      </c>
      <c r="L69" s="8">
        <v>102</v>
      </c>
      <c r="M69" s="98">
        <v>0</v>
      </c>
      <c r="N69" s="8">
        <v>3</v>
      </c>
    </row>
    <row r="70" spans="1:14" x14ac:dyDescent="0.25">
      <c r="A70" s="9" t="s">
        <v>63</v>
      </c>
      <c r="B70" s="6">
        <v>0</v>
      </c>
      <c r="C70" s="6">
        <v>0</v>
      </c>
      <c r="D70" s="40">
        <v>0</v>
      </c>
      <c r="E70" s="6">
        <v>0</v>
      </c>
      <c r="F70" s="7">
        <f t="shared" si="8"/>
        <v>0</v>
      </c>
      <c r="G70" s="8">
        <v>0</v>
      </c>
      <c r="H70" s="8">
        <v>0</v>
      </c>
      <c r="I70" s="8">
        <v>0</v>
      </c>
      <c r="J70" s="8">
        <v>0</v>
      </c>
      <c r="K70" s="8">
        <v>0</v>
      </c>
      <c r="L70" s="8">
        <v>0</v>
      </c>
      <c r="M70" s="98">
        <v>0</v>
      </c>
      <c r="N70" s="8">
        <v>0</v>
      </c>
    </row>
    <row r="71" spans="1:14" x14ac:dyDescent="0.25">
      <c r="A71" s="14" t="s">
        <v>26</v>
      </c>
      <c r="B71" s="6">
        <v>0</v>
      </c>
      <c r="C71" s="6">
        <v>0</v>
      </c>
      <c r="D71" s="40">
        <v>0</v>
      </c>
      <c r="E71" s="6">
        <v>0</v>
      </c>
      <c r="F71" s="7">
        <f t="shared" si="8"/>
        <v>0</v>
      </c>
      <c r="G71" s="16">
        <v>0</v>
      </c>
      <c r="H71" s="16">
        <v>0</v>
      </c>
      <c r="I71" s="16">
        <v>0</v>
      </c>
      <c r="J71" s="8">
        <v>0</v>
      </c>
      <c r="K71" s="8">
        <v>0</v>
      </c>
      <c r="L71" s="8">
        <v>0</v>
      </c>
      <c r="M71" s="98">
        <v>0</v>
      </c>
      <c r="N71" s="8">
        <v>0</v>
      </c>
    </row>
    <row r="72" spans="1:14" x14ac:dyDescent="0.25">
      <c r="A72" s="14" t="s">
        <v>27</v>
      </c>
      <c r="B72" s="6">
        <v>0</v>
      </c>
      <c r="C72" s="6">
        <v>0</v>
      </c>
      <c r="D72" s="40">
        <v>0</v>
      </c>
      <c r="E72" s="6">
        <v>0</v>
      </c>
      <c r="F72" s="7">
        <f t="shared" si="8"/>
        <v>0</v>
      </c>
      <c r="G72" s="16">
        <v>0</v>
      </c>
      <c r="H72" s="16">
        <v>0</v>
      </c>
      <c r="I72" s="16">
        <v>0</v>
      </c>
      <c r="J72" s="8">
        <v>0</v>
      </c>
      <c r="K72" s="8">
        <v>0</v>
      </c>
      <c r="L72" s="8">
        <v>0</v>
      </c>
      <c r="M72" s="98">
        <v>0</v>
      </c>
      <c r="N72" s="8">
        <v>0</v>
      </c>
    </row>
    <row r="73" spans="1:14" x14ac:dyDescent="0.25">
      <c r="A73" s="14" t="s">
        <v>28</v>
      </c>
      <c r="B73" s="6">
        <v>0</v>
      </c>
      <c r="C73" s="6">
        <v>0</v>
      </c>
      <c r="D73" s="40">
        <v>0</v>
      </c>
      <c r="E73" s="6">
        <v>0</v>
      </c>
      <c r="F73" s="7">
        <f t="shared" si="8"/>
        <v>0</v>
      </c>
      <c r="G73" s="16">
        <v>0</v>
      </c>
      <c r="H73" s="16">
        <v>0</v>
      </c>
      <c r="I73" s="16">
        <v>0</v>
      </c>
      <c r="J73" s="8">
        <v>0</v>
      </c>
      <c r="K73" s="8">
        <v>0</v>
      </c>
      <c r="L73" s="8">
        <v>0</v>
      </c>
      <c r="M73" s="98">
        <v>0</v>
      </c>
      <c r="N73" s="8">
        <v>0</v>
      </c>
    </row>
    <row r="74" spans="1:14" x14ac:dyDescent="0.25">
      <c r="A74" s="14" t="s">
        <v>29</v>
      </c>
      <c r="B74" s="6">
        <v>0</v>
      </c>
      <c r="C74" s="6">
        <v>0</v>
      </c>
      <c r="D74" s="40">
        <v>0</v>
      </c>
      <c r="E74" s="6">
        <v>0</v>
      </c>
      <c r="F74" s="7">
        <f t="shared" si="8"/>
        <v>0</v>
      </c>
      <c r="G74" s="16">
        <v>0</v>
      </c>
      <c r="H74" s="16">
        <v>0</v>
      </c>
      <c r="I74" s="16">
        <v>0</v>
      </c>
      <c r="J74" s="8">
        <v>0</v>
      </c>
      <c r="K74" s="8">
        <v>0</v>
      </c>
      <c r="L74" s="8">
        <v>0</v>
      </c>
      <c r="M74" s="98">
        <v>0</v>
      </c>
      <c r="N74" s="8">
        <v>0</v>
      </c>
    </row>
    <row r="75" spans="1:14" x14ac:dyDescent="0.25">
      <c r="A75" s="14" t="s">
        <v>30</v>
      </c>
      <c r="B75" s="6">
        <v>0</v>
      </c>
      <c r="C75" s="6">
        <v>0</v>
      </c>
      <c r="D75" s="40">
        <v>0</v>
      </c>
      <c r="E75" s="6">
        <v>0</v>
      </c>
      <c r="F75" s="7">
        <f t="shared" si="8"/>
        <v>0</v>
      </c>
      <c r="G75" s="16">
        <v>0</v>
      </c>
      <c r="H75" s="16">
        <v>0</v>
      </c>
      <c r="I75" s="16">
        <v>0</v>
      </c>
      <c r="J75" s="8">
        <v>0</v>
      </c>
      <c r="K75" s="8">
        <v>0</v>
      </c>
      <c r="L75" s="8">
        <v>0</v>
      </c>
      <c r="M75" s="98">
        <v>0</v>
      </c>
      <c r="N75" s="8">
        <v>0</v>
      </c>
    </row>
    <row r="76" spans="1:14" x14ac:dyDescent="0.25">
      <c r="A76" s="84" t="s">
        <v>31</v>
      </c>
      <c r="B76" s="84"/>
      <c r="C76" s="84"/>
      <c r="D76" s="84"/>
      <c r="E76" s="84"/>
      <c r="F76" s="84"/>
      <c r="G76" s="84"/>
      <c r="H76" s="84"/>
      <c r="I76" s="84"/>
      <c r="J76" s="84"/>
      <c r="K76" s="84"/>
      <c r="L76" s="84"/>
      <c r="M76" s="84"/>
      <c r="N76" s="84"/>
    </row>
    <row r="77" spans="1:14" x14ac:dyDescent="0.25">
      <c r="A77" s="14" t="s">
        <v>32</v>
      </c>
      <c r="B77" s="6">
        <v>0</v>
      </c>
      <c r="C77" s="6">
        <v>0</v>
      </c>
      <c r="D77" s="15">
        <v>0</v>
      </c>
      <c r="E77" s="6">
        <v>0</v>
      </c>
      <c r="F77" s="7">
        <f>SUM(B77:E77)</f>
        <v>0</v>
      </c>
      <c r="G77" s="16">
        <v>0</v>
      </c>
      <c r="H77" s="16">
        <v>0</v>
      </c>
      <c r="I77" s="16">
        <v>0</v>
      </c>
      <c r="J77" s="16">
        <v>0</v>
      </c>
      <c r="K77" s="16">
        <v>0</v>
      </c>
      <c r="L77" s="8">
        <v>0</v>
      </c>
      <c r="M77" s="98">
        <v>0</v>
      </c>
      <c r="N77" s="8">
        <v>0</v>
      </c>
    </row>
    <row r="78" spans="1:14" x14ac:dyDescent="0.25">
      <c r="A78" s="14" t="s">
        <v>33</v>
      </c>
      <c r="B78" s="6">
        <v>0</v>
      </c>
      <c r="C78" s="6">
        <v>0</v>
      </c>
      <c r="D78" s="15">
        <v>0</v>
      </c>
      <c r="E78" s="6">
        <v>0</v>
      </c>
      <c r="F78" s="7">
        <f t="shared" ref="F78:F83" si="9">SUM(B78:E78)</f>
        <v>0</v>
      </c>
      <c r="G78" s="16">
        <v>0</v>
      </c>
      <c r="H78" s="16">
        <v>0</v>
      </c>
      <c r="I78" s="16">
        <v>0</v>
      </c>
      <c r="J78" s="16">
        <v>0</v>
      </c>
      <c r="K78" s="16">
        <v>0</v>
      </c>
      <c r="L78" s="8">
        <v>0</v>
      </c>
      <c r="M78" s="98">
        <v>0</v>
      </c>
      <c r="N78" s="8">
        <v>0</v>
      </c>
    </row>
    <row r="79" spans="1:14" x14ac:dyDescent="0.25">
      <c r="A79" s="14" t="s">
        <v>34</v>
      </c>
      <c r="B79" s="6">
        <v>0</v>
      </c>
      <c r="C79" s="6">
        <v>0</v>
      </c>
      <c r="D79" s="15">
        <v>0</v>
      </c>
      <c r="E79" s="6">
        <v>0</v>
      </c>
      <c r="F79" s="7">
        <f t="shared" si="9"/>
        <v>0</v>
      </c>
      <c r="G79" s="16">
        <v>0</v>
      </c>
      <c r="H79" s="16">
        <v>0</v>
      </c>
      <c r="I79" s="16">
        <v>0</v>
      </c>
      <c r="J79" s="16">
        <v>0</v>
      </c>
      <c r="K79" s="16">
        <v>0</v>
      </c>
      <c r="L79" s="8">
        <v>0</v>
      </c>
      <c r="M79" s="98">
        <v>0</v>
      </c>
      <c r="N79" s="8">
        <v>0</v>
      </c>
    </row>
    <row r="80" spans="1:14" x14ac:dyDescent="0.25">
      <c r="A80" s="14" t="s">
        <v>35</v>
      </c>
      <c r="B80" s="6">
        <v>0</v>
      </c>
      <c r="C80" s="6">
        <v>0</v>
      </c>
      <c r="D80" s="15">
        <v>0</v>
      </c>
      <c r="E80" s="6">
        <v>0</v>
      </c>
      <c r="F80" s="7">
        <f t="shared" si="9"/>
        <v>0</v>
      </c>
      <c r="G80" s="16">
        <v>0</v>
      </c>
      <c r="H80" s="16">
        <v>0</v>
      </c>
      <c r="I80" s="16">
        <v>0</v>
      </c>
      <c r="J80" s="16">
        <v>0</v>
      </c>
      <c r="K80" s="16">
        <v>0</v>
      </c>
      <c r="L80" s="8">
        <v>0</v>
      </c>
      <c r="M80" s="98">
        <v>0</v>
      </c>
      <c r="N80" s="8">
        <v>0</v>
      </c>
    </row>
    <row r="81" spans="1:14" x14ac:dyDescent="0.25">
      <c r="A81" s="14" t="s">
        <v>36</v>
      </c>
      <c r="B81" s="6">
        <v>0</v>
      </c>
      <c r="C81" s="6">
        <v>0</v>
      </c>
      <c r="D81" s="15">
        <v>0</v>
      </c>
      <c r="E81" s="6">
        <v>0</v>
      </c>
      <c r="F81" s="7">
        <f t="shared" si="9"/>
        <v>0</v>
      </c>
      <c r="G81" s="16">
        <v>0</v>
      </c>
      <c r="H81" s="16">
        <v>0</v>
      </c>
      <c r="I81" s="16">
        <v>0</v>
      </c>
      <c r="J81" s="16">
        <v>0</v>
      </c>
      <c r="K81" s="16">
        <v>0</v>
      </c>
      <c r="L81" s="8">
        <v>0</v>
      </c>
      <c r="M81" s="98">
        <v>0</v>
      </c>
      <c r="N81" s="8">
        <v>0</v>
      </c>
    </row>
    <row r="82" spans="1:14" x14ac:dyDescent="0.25">
      <c r="A82" s="14" t="s">
        <v>37</v>
      </c>
      <c r="B82" s="6">
        <v>0</v>
      </c>
      <c r="C82" s="6">
        <v>0</v>
      </c>
      <c r="D82" s="15">
        <v>0</v>
      </c>
      <c r="E82" s="6">
        <v>0</v>
      </c>
      <c r="F82" s="7">
        <f t="shared" si="9"/>
        <v>0</v>
      </c>
      <c r="G82" s="16">
        <v>0</v>
      </c>
      <c r="H82" s="16">
        <v>0</v>
      </c>
      <c r="I82" s="16">
        <v>0</v>
      </c>
      <c r="J82" s="16">
        <v>0</v>
      </c>
      <c r="K82" s="16">
        <v>0</v>
      </c>
      <c r="L82" s="8">
        <v>0</v>
      </c>
      <c r="M82" s="98">
        <v>0</v>
      </c>
      <c r="N82" s="8">
        <v>0</v>
      </c>
    </row>
    <row r="83" spans="1:14" x14ac:dyDescent="0.25">
      <c r="A83" s="14" t="s">
        <v>38</v>
      </c>
      <c r="B83" s="6">
        <v>0</v>
      </c>
      <c r="C83" s="6">
        <v>0</v>
      </c>
      <c r="D83" s="15">
        <v>0</v>
      </c>
      <c r="E83" s="6">
        <v>0</v>
      </c>
      <c r="F83" s="7">
        <f t="shared" si="9"/>
        <v>0</v>
      </c>
      <c r="G83" s="16">
        <v>0</v>
      </c>
      <c r="H83" s="16">
        <v>0</v>
      </c>
      <c r="I83" s="16">
        <v>0</v>
      </c>
      <c r="J83" s="16">
        <v>0</v>
      </c>
      <c r="K83" s="16">
        <v>0</v>
      </c>
      <c r="L83" s="8">
        <v>0</v>
      </c>
      <c r="M83" s="98">
        <v>0</v>
      </c>
      <c r="N83" s="8">
        <v>0</v>
      </c>
    </row>
    <row r="84" spans="1:14" x14ac:dyDescent="0.25">
      <c r="A84" s="9"/>
      <c r="B84" s="67" t="s">
        <v>2</v>
      </c>
      <c r="C84" s="67"/>
      <c r="D84" s="67"/>
      <c r="E84" s="71" t="s">
        <v>3</v>
      </c>
      <c r="F84" s="69" t="s">
        <v>4</v>
      </c>
      <c r="G84" s="64" t="s">
        <v>123</v>
      </c>
      <c r="H84" s="64" t="s">
        <v>124</v>
      </c>
      <c r="I84" s="64" t="s">
        <v>125</v>
      </c>
      <c r="J84" s="64" t="s">
        <v>126</v>
      </c>
      <c r="K84" s="64" t="s">
        <v>129</v>
      </c>
      <c r="L84" s="73" t="s">
        <v>127</v>
      </c>
      <c r="M84" s="73" t="s">
        <v>128</v>
      </c>
      <c r="N84" s="73" t="s">
        <v>51</v>
      </c>
    </row>
    <row r="85" spans="1:14" x14ac:dyDescent="0.25">
      <c r="A85" s="12" t="s">
        <v>64</v>
      </c>
      <c r="B85" s="3" t="s">
        <v>11</v>
      </c>
      <c r="C85" s="3" t="s">
        <v>12</v>
      </c>
      <c r="D85" s="2" t="s">
        <v>60</v>
      </c>
      <c r="E85" s="71"/>
      <c r="F85" s="69"/>
      <c r="G85" s="64"/>
      <c r="H85" s="64"/>
      <c r="I85" s="64"/>
      <c r="J85" s="64"/>
      <c r="K85" s="64"/>
      <c r="L85" s="74"/>
      <c r="M85" s="74"/>
      <c r="N85" s="74"/>
    </row>
    <row r="86" spans="1:14" x14ac:dyDescent="0.25">
      <c r="A86" s="9" t="s">
        <v>40</v>
      </c>
      <c r="B86" s="6">
        <v>0</v>
      </c>
      <c r="C86" s="6">
        <v>0</v>
      </c>
      <c r="D86" s="97">
        <v>0</v>
      </c>
      <c r="E86" s="6">
        <v>0</v>
      </c>
      <c r="F86" s="7">
        <f>SUM(B86:E86)</f>
        <v>0</v>
      </c>
      <c r="G86" s="8">
        <v>0</v>
      </c>
      <c r="H86" s="8">
        <v>0</v>
      </c>
      <c r="I86" s="8">
        <v>0</v>
      </c>
      <c r="J86" s="8">
        <v>0</v>
      </c>
      <c r="K86" s="8">
        <v>0</v>
      </c>
      <c r="L86" s="8">
        <v>0</v>
      </c>
      <c r="M86" s="98">
        <v>0</v>
      </c>
      <c r="N86" s="8">
        <v>0</v>
      </c>
    </row>
    <row r="87" spans="1:14" ht="30" x14ac:dyDescent="0.25">
      <c r="A87" s="19" t="s">
        <v>41</v>
      </c>
      <c r="B87" s="6">
        <v>2</v>
      </c>
      <c r="C87" s="6">
        <v>0</v>
      </c>
      <c r="D87" s="97">
        <v>0</v>
      </c>
      <c r="E87" s="6">
        <v>0</v>
      </c>
      <c r="F87" s="7">
        <f>SUM(B87:E87)</f>
        <v>2</v>
      </c>
      <c r="G87" s="8">
        <v>0</v>
      </c>
      <c r="H87" s="8">
        <v>0</v>
      </c>
      <c r="I87" s="8">
        <v>0</v>
      </c>
      <c r="J87" s="8">
        <v>0</v>
      </c>
      <c r="K87" s="8">
        <v>0</v>
      </c>
      <c r="L87" s="8">
        <v>2</v>
      </c>
      <c r="M87" s="98">
        <v>0</v>
      </c>
      <c r="N87" s="8">
        <v>0</v>
      </c>
    </row>
    <row r="88" spans="1:14" x14ac:dyDescent="0.25">
      <c r="A88" s="9" t="s">
        <v>42</v>
      </c>
      <c r="B88" s="6">
        <v>0</v>
      </c>
      <c r="C88" s="6">
        <v>0</v>
      </c>
      <c r="D88" s="97">
        <v>0</v>
      </c>
      <c r="E88" s="6">
        <v>0</v>
      </c>
      <c r="F88" s="7">
        <f>SUM(B88:E88)</f>
        <v>0</v>
      </c>
      <c r="G88" s="8">
        <v>0</v>
      </c>
      <c r="H88" s="8">
        <v>0</v>
      </c>
      <c r="I88" s="8">
        <v>0</v>
      </c>
      <c r="J88" s="8">
        <v>0</v>
      </c>
      <c r="K88" s="8">
        <v>0</v>
      </c>
      <c r="L88" s="8">
        <v>0</v>
      </c>
      <c r="M88" s="98">
        <v>0</v>
      </c>
      <c r="N88" s="8">
        <v>0</v>
      </c>
    </row>
    <row r="89" spans="1:14" x14ac:dyDescent="0.25">
      <c r="A89" s="9" t="s">
        <v>43</v>
      </c>
      <c r="B89" s="6">
        <v>0</v>
      </c>
      <c r="C89" s="6">
        <v>0</v>
      </c>
      <c r="D89" s="97">
        <v>0</v>
      </c>
      <c r="E89" s="6">
        <v>0</v>
      </c>
      <c r="F89" s="7">
        <f t="shared" ref="F89:F100" si="10">SUM(B89:E89)</f>
        <v>0</v>
      </c>
      <c r="G89" s="8">
        <v>0</v>
      </c>
      <c r="H89" s="8">
        <v>0</v>
      </c>
      <c r="I89" s="8">
        <v>0</v>
      </c>
      <c r="J89" s="8">
        <v>0</v>
      </c>
      <c r="K89" s="8">
        <v>0</v>
      </c>
      <c r="L89" s="8">
        <v>0</v>
      </c>
      <c r="M89" s="98">
        <v>0</v>
      </c>
      <c r="N89" s="8"/>
    </row>
    <row r="90" spans="1:14" x14ac:dyDescent="0.25">
      <c r="A90" s="9" t="s">
        <v>44</v>
      </c>
      <c r="B90" s="6">
        <v>31</v>
      </c>
      <c r="C90" s="6">
        <v>0</v>
      </c>
      <c r="D90" s="97">
        <v>0</v>
      </c>
      <c r="E90" s="6">
        <v>9</v>
      </c>
      <c r="F90" s="7">
        <f t="shared" si="10"/>
        <v>40</v>
      </c>
      <c r="G90" s="8">
        <v>0</v>
      </c>
      <c r="H90" s="8">
        <v>0</v>
      </c>
      <c r="I90" s="8">
        <v>0</v>
      </c>
      <c r="J90" s="8">
        <v>0</v>
      </c>
      <c r="K90" s="8">
        <v>0</v>
      </c>
      <c r="L90" s="8">
        <v>40</v>
      </c>
      <c r="M90" s="98">
        <v>0</v>
      </c>
      <c r="N90" s="8">
        <v>0</v>
      </c>
    </row>
    <row r="91" spans="1:14" ht="30" x14ac:dyDescent="0.25">
      <c r="A91" s="9" t="s">
        <v>45</v>
      </c>
      <c r="B91" s="6">
        <v>1</v>
      </c>
      <c r="C91" s="6">
        <v>0</v>
      </c>
      <c r="D91" s="97">
        <v>0</v>
      </c>
      <c r="E91" s="6">
        <v>0</v>
      </c>
      <c r="F91" s="7">
        <f t="shared" si="10"/>
        <v>1</v>
      </c>
      <c r="G91" s="8">
        <v>0</v>
      </c>
      <c r="H91" s="8">
        <v>0</v>
      </c>
      <c r="I91" s="8">
        <v>0</v>
      </c>
      <c r="J91" s="8">
        <v>0</v>
      </c>
      <c r="K91" s="8">
        <v>0</v>
      </c>
      <c r="L91" s="8">
        <v>1</v>
      </c>
      <c r="M91" s="98">
        <v>0</v>
      </c>
      <c r="N91" s="8">
        <v>0</v>
      </c>
    </row>
    <row r="92" spans="1:14" x14ac:dyDescent="0.25">
      <c r="A92" s="9" t="s">
        <v>46</v>
      </c>
      <c r="B92" s="6">
        <v>3</v>
      </c>
      <c r="C92" s="6">
        <v>0</v>
      </c>
      <c r="D92" s="97">
        <v>0</v>
      </c>
      <c r="E92" s="6">
        <v>0</v>
      </c>
      <c r="F92" s="7">
        <f t="shared" si="10"/>
        <v>3</v>
      </c>
      <c r="G92" s="8">
        <v>0</v>
      </c>
      <c r="H92" s="8">
        <v>0</v>
      </c>
      <c r="I92" s="8">
        <v>0</v>
      </c>
      <c r="J92" s="8">
        <v>0</v>
      </c>
      <c r="K92" s="8">
        <v>1</v>
      </c>
      <c r="L92" s="8">
        <v>2</v>
      </c>
      <c r="M92" s="98">
        <v>0</v>
      </c>
      <c r="N92" s="8">
        <v>0</v>
      </c>
    </row>
    <row r="93" spans="1:14" x14ac:dyDescent="0.25">
      <c r="A93" s="9" t="s">
        <v>47</v>
      </c>
      <c r="B93" s="6">
        <v>0</v>
      </c>
      <c r="C93" s="6">
        <v>0</v>
      </c>
      <c r="D93" s="97">
        <v>0</v>
      </c>
      <c r="E93" s="6">
        <v>0</v>
      </c>
      <c r="F93" s="7">
        <f t="shared" si="10"/>
        <v>0</v>
      </c>
      <c r="G93" s="8">
        <v>0</v>
      </c>
      <c r="H93" s="8">
        <v>0</v>
      </c>
      <c r="I93" s="8">
        <v>0</v>
      </c>
      <c r="J93" s="8">
        <v>0</v>
      </c>
      <c r="K93" s="8">
        <v>0</v>
      </c>
      <c r="L93" s="8">
        <v>0</v>
      </c>
      <c r="M93" s="98">
        <v>0</v>
      </c>
      <c r="N93" s="8">
        <v>0</v>
      </c>
    </row>
    <row r="94" spans="1:14" ht="30" x14ac:dyDescent="0.25">
      <c r="A94" s="9" t="s">
        <v>48</v>
      </c>
      <c r="B94" s="6">
        <v>0</v>
      </c>
      <c r="C94" s="6">
        <v>0</v>
      </c>
      <c r="D94" s="97">
        <v>0</v>
      </c>
      <c r="E94" s="6">
        <v>0</v>
      </c>
      <c r="F94" s="7">
        <f t="shared" si="10"/>
        <v>0</v>
      </c>
      <c r="G94" s="8">
        <v>0</v>
      </c>
      <c r="H94" s="8">
        <v>0</v>
      </c>
      <c r="I94" s="8">
        <v>0</v>
      </c>
      <c r="J94" s="8">
        <v>0</v>
      </c>
      <c r="K94" s="8">
        <v>0</v>
      </c>
      <c r="L94" s="8">
        <v>0</v>
      </c>
      <c r="M94" s="98">
        <v>0</v>
      </c>
      <c r="N94" s="8">
        <v>0</v>
      </c>
    </row>
    <row r="95" spans="1:14" x14ac:dyDescent="0.25">
      <c r="A95" s="9" t="s">
        <v>49</v>
      </c>
      <c r="B95" s="6">
        <v>1</v>
      </c>
      <c r="C95" s="6">
        <v>0</v>
      </c>
      <c r="D95" s="97">
        <v>0</v>
      </c>
      <c r="E95" s="6">
        <v>0</v>
      </c>
      <c r="F95" s="7">
        <f t="shared" si="10"/>
        <v>1</v>
      </c>
      <c r="G95" s="8">
        <v>0</v>
      </c>
      <c r="H95" s="8">
        <v>0</v>
      </c>
      <c r="I95" s="8">
        <v>0</v>
      </c>
      <c r="J95" s="8">
        <v>0</v>
      </c>
      <c r="K95" s="8">
        <v>0</v>
      </c>
      <c r="L95" s="8">
        <v>1</v>
      </c>
      <c r="M95" s="98">
        <v>0</v>
      </c>
      <c r="N95" s="8">
        <v>0</v>
      </c>
    </row>
    <row r="96" spans="1:14" ht="30" x14ac:dyDescent="0.25">
      <c r="A96" s="9" t="s">
        <v>50</v>
      </c>
      <c r="B96" s="6">
        <v>0</v>
      </c>
      <c r="C96" s="6">
        <v>0</v>
      </c>
      <c r="D96" s="97">
        <v>0</v>
      </c>
      <c r="E96" s="6">
        <v>0</v>
      </c>
      <c r="F96" s="7">
        <f t="shared" si="10"/>
        <v>0</v>
      </c>
      <c r="G96" s="8">
        <v>0</v>
      </c>
      <c r="H96" s="8">
        <v>0</v>
      </c>
      <c r="I96" s="8">
        <v>0</v>
      </c>
      <c r="J96" s="8">
        <v>0</v>
      </c>
      <c r="K96" s="8">
        <v>0</v>
      </c>
      <c r="L96" s="8">
        <v>0</v>
      </c>
      <c r="M96" s="98">
        <v>0</v>
      </c>
      <c r="N96" s="8">
        <v>0</v>
      </c>
    </row>
    <row r="97" spans="1:14" x14ac:dyDescent="0.25">
      <c r="A97" s="9" t="s">
        <v>51</v>
      </c>
      <c r="B97" s="6">
        <v>84</v>
      </c>
      <c r="C97" s="6">
        <v>4</v>
      </c>
      <c r="D97" s="97">
        <v>0</v>
      </c>
      <c r="E97" s="6">
        <v>45</v>
      </c>
      <c r="F97" s="7">
        <f t="shared" si="10"/>
        <v>133</v>
      </c>
      <c r="G97" s="8">
        <v>1</v>
      </c>
      <c r="H97" s="8">
        <v>2</v>
      </c>
      <c r="I97" s="8">
        <v>7</v>
      </c>
      <c r="J97" s="8">
        <v>8</v>
      </c>
      <c r="K97" s="98">
        <v>13</v>
      </c>
      <c r="L97" s="8">
        <v>97</v>
      </c>
      <c r="M97" s="98">
        <v>0</v>
      </c>
      <c r="N97" s="8">
        <v>5</v>
      </c>
    </row>
    <row r="98" spans="1:14" x14ac:dyDescent="0.25">
      <c r="A98" s="9" t="s">
        <v>52</v>
      </c>
      <c r="B98" s="6">
        <v>1</v>
      </c>
      <c r="C98" s="6">
        <v>0</v>
      </c>
      <c r="D98" s="97">
        <v>0</v>
      </c>
      <c r="E98" s="6">
        <v>0</v>
      </c>
      <c r="F98" s="7">
        <f t="shared" si="10"/>
        <v>1</v>
      </c>
      <c r="G98" s="8">
        <v>0</v>
      </c>
      <c r="H98" s="8">
        <v>0</v>
      </c>
      <c r="I98" s="8">
        <v>0</v>
      </c>
      <c r="J98" s="8">
        <v>0</v>
      </c>
      <c r="K98" s="8">
        <v>0</v>
      </c>
      <c r="L98" s="8">
        <v>1</v>
      </c>
      <c r="M98" s="98">
        <v>0</v>
      </c>
      <c r="N98" s="8">
        <v>0</v>
      </c>
    </row>
    <row r="99" spans="1:14" x14ac:dyDescent="0.25">
      <c r="A99" s="9" t="s">
        <v>53</v>
      </c>
      <c r="B99" s="6">
        <v>0</v>
      </c>
      <c r="C99" s="6">
        <v>0</v>
      </c>
      <c r="D99" s="97">
        <v>0</v>
      </c>
      <c r="E99" s="6">
        <v>0</v>
      </c>
      <c r="F99" s="7">
        <f t="shared" si="10"/>
        <v>0</v>
      </c>
      <c r="G99" s="8">
        <v>0</v>
      </c>
      <c r="H99" s="8">
        <v>0</v>
      </c>
      <c r="I99" s="8">
        <v>0</v>
      </c>
      <c r="J99" s="8">
        <v>0</v>
      </c>
      <c r="K99" s="8">
        <v>0</v>
      </c>
      <c r="L99" s="8">
        <v>0</v>
      </c>
      <c r="M99" s="98">
        <v>0</v>
      </c>
      <c r="N99" s="8">
        <v>0</v>
      </c>
    </row>
    <row r="100" spans="1:14" x14ac:dyDescent="0.25">
      <c r="A100" s="9" t="s">
        <v>54</v>
      </c>
      <c r="B100" s="6">
        <v>0</v>
      </c>
      <c r="C100" s="6">
        <v>0</v>
      </c>
      <c r="D100" s="97">
        <v>0</v>
      </c>
      <c r="E100" s="6">
        <v>0</v>
      </c>
      <c r="F100" s="7">
        <f t="shared" si="10"/>
        <v>0</v>
      </c>
      <c r="G100" s="8">
        <v>0</v>
      </c>
      <c r="H100" s="8">
        <v>0</v>
      </c>
      <c r="I100" s="8">
        <v>0</v>
      </c>
      <c r="J100" s="8">
        <v>0</v>
      </c>
      <c r="K100" s="8">
        <v>0</v>
      </c>
      <c r="L100" s="8">
        <v>0</v>
      </c>
      <c r="M100" s="98">
        <v>0</v>
      </c>
      <c r="N100" s="8">
        <v>0</v>
      </c>
    </row>
    <row r="101" spans="1:14" x14ac:dyDescent="0.25">
      <c r="A101" s="9"/>
      <c r="B101" s="67" t="s">
        <v>2</v>
      </c>
      <c r="C101" s="67"/>
      <c r="D101" s="67"/>
      <c r="E101" s="71" t="s">
        <v>3</v>
      </c>
      <c r="F101" s="69" t="s">
        <v>4</v>
      </c>
      <c r="G101" s="64" t="s">
        <v>123</v>
      </c>
      <c r="H101" s="64" t="s">
        <v>124</v>
      </c>
      <c r="I101" s="64" t="s">
        <v>125</v>
      </c>
      <c r="J101" s="64" t="s">
        <v>126</v>
      </c>
      <c r="K101" s="64" t="s">
        <v>129</v>
      </c>
      <c r="L101" s="73" t="s">
        <v>127</v>
      </c>
      <c r="M101" s="73" t="s">
        <v>128</v>
      </c>
      <c r="N101" s="73" t="s">
        <v>51</v>
      </c>
    </row>
    <row r="102" spans="1:14" x14ac:dyDescent="0.25">
      <c r="A102" s="12" t="s">
        <v>55</v>
      </c>
      <c r="B102" s="3" t="s">
        <v>11</v>
      </c>
      <c r="C102" s="3" t="s">
        <v>12</v>
      </c>
      <c r="D102" s="2" t="s">
        <v>60</v>
      </c>
      <c r="E102" s="71"/>
      <c r="F102" s="69"/>
      <c r="G102" s="64"/>
      <c r="H102" s="64"/>
      <c r="I102" s="64"/>
      <c r="J102" s="64"/>
      <c r="K102" s="64"/>
      <c r="L102" s="74"/>
      <c r="M102" s="74"/>
      <c r="N102" s="74"/>
    </row>
    <row r="103" spans="1:14" x14ac:dyDescent="0.25">
      <c r="A103" s="9" t="s">
        <v>65</v>
      </c>
      <c r="B103" s="6">
        <v>14</v>
      </c>
      <c r="C103" s="6" t="s">
        <v>57</v>
      </c>
      <c r="D103" s="97">
        <v>0</v>
      </c>
      <c r="E103" s="6">
        <v>0</v>
      </c>
      <c r="F103" s="7">
        <f>SUM(B103:E103)</f>
        <v>14</v>
      </c>
      <c r="G103" s="8">
        <v>0</v>
      </c>
      <c r="H103" s="8">
        <v>0</v>
      </c>
      <c r="I103" s="8">
        <v>0</v>
      </c>
      <c r="J103" s="8">
        <v>2</v>
      </c>
      <c r="K103" s="8">
        <v>1</v>
      </c>
      <c r="L103" s="8">
        <v>11</v>
      </c>
      <c r="M103" s="98">
        <v>0</v>
      </c>
      <c r="N103" s="8">
        <v>0</v>
      </c>
    </row>
    <row r="104" spans="1:14" ht="15.75" x14ac:dyDescent="0.25">
      <c r="A104" s="72" t="s">
        <v>101</v>
      </c>
      <c r="B104" s="72"/>
      <c r="C104" s="72"/>
      <c r="D104" s="72"/>
      <c r="E104" s="72"/>
      <c r="F104" s="72"/>
      <c r="G104" s="72"/>
      <c r="H104" s="72"/>
      <c r="I104" s="72"/>
      <c r="J104" s="72"/>
      <c r="K104" s="72"/>
      <c r="L104" s="72"/>
      <c r="M104" s="72"/>
      <c r="N104" s="72"/>
    </row>
    <row r="105" spans="1:14" x14ac:dyDescent="0.25">
      <c r="A105" s="66"/>
      <c r="B105" s="67" t="s">
        <v>2</v>
      </c>
      <c r="C105" s="67"/>
      <c r="D105" s="67"/>
      <c r="E105" s="68" t="s">
        <v>3</v>
      </c>
      <c r="F105" s="69" t="s">
        <v>4</v>
      </c>
      <c r="G105" s="64" t="s">
        <v>123</v>
      </c>
      <c r="H105" s="64" t="s">
        <v>124</v>
      </c>
      <c r="I105" s="64" t="s">
        <v>125</v>
      </c>
      <c r="J105" s="64" t="s">
        <v>126</v>
      </c>
      <c r="K105" s="64" t="s">
        <v>129</v>
      </c>
      <c r="L105" s="73" t="s">
        <v>127</v>
      </c>
      <c r="M105" s="73" t="s">
        <v>128</v>
      </c>
      <c r="N105" s="73" t="s">
        <v>51</v>
      </c>
    </row>
    <row r="106" spans="1:14" x14ac:dyDescent="0.25">
      <c r="A106" s="66"/>
      <c r="B106" s="3" t="s">
        <v>11</v>
      </c>
      <c r="C106" s="3" t="s">
        <v>12</v>
      </c>
      <c r="D106" s="4"/>
      <c r="E106" s="68"/>
      <c r="F106" s="69"/>
      <c r="G106" s="64"/>
      <c r="H106" s="64"/>
      <c r="I106" s="64"/>
      <c r="J106" s="64"/>
      <c r="K106" s="64"/>
      <c r="L106" s="74"/>
      <c r="M106" s="74"/>
      <c r="N106" s="74"/>
    </row>
    <row r="107" spans="1:14" x14ac:dyDescent="0.25">
      <c r="A107" s="9" t="s">
        <v>66</v>
      </c>
      <c r="B107" s="97">
        <v>0</v>
      </c>
      <c r="C107" s="97">
        <v>0</v>
      </c>
      <c r="D107" s="17"/>
      <c r="E107" s="97">
        <v>0</v>
      </c>
      <c r="F107" s="7">
        <f t="shared" ref="F107:F108" si="11">SUM(B107:E107)</f>
        <v>0</v>
      </c>
      <c r="G107" s="98">
        <v>0</v>
      </c>
      <c r="H107" s="98">
        <v>0</v>
      </c>
      <c r="I107" s="98">
        <v>0</v>
      </c>
      <c r="J107" s="98">
        <v>0</v>
      </c>
      <c r="K107" s="98">
        <v>0</v>
      </c>
      <c r="L107" s="98">
        <v>0</v>
      </c>
      <c r="M107" s="98">
        <v>0</v>
      </c>
      <c r="N107" s="98">
        <v>0</v>
      </c>
    </row>
    <row r="108" spans="1:14" x14ac:dyDescent="0.25">
      <c r="A108" s="9" t="s">
        <v>67</v>
      </c>
      <c r="B108" s="97">
        <v>0</v>
      </c>
      <c r="C108" s="97">
        <v>0</v>
      </c>
      <c r="D108" s="13"/>
      <c r="E108" s="97">
        <v>0</v>
      </c>
      <c r="F108" s="7">
        <f t="shared" si="11"/>
        <v>0</v>
      </c>
      <c r="G108" s="98">
        <v>0</v>
      </c>
      <c r="H108" s="98">
        <v>0</v>
      </c>
      <c r="I108" s="98">
        <v>0</v>
      </c>
      <c r="J108" s="98">
        <v>0</v>
      </c>
      <c r="K108" s="98">
        <v>0</v>
      </c>
      <c r="L108" s="98">
        <v>0</v>
      </c>
      <c r="M108" s="98">
        <v>0</v>
      </c>
      <c r="N108" s="98">
        <v>0</v>
      </c>
    </row>
    <row r="109" spans="1:14" x14ac:dyDescent="0.25">
      <c r="A109" s="9" t="s">
        <v>204</v>
      </c>
      <c r="B109" s="97">
        <v>0</v>
      </c>
      <c r="C109" s="97">
        <v>0</v>
      </c>
      <c r="D109" s="13"/>
      <c r="E109" s="97">
        <v>0</v>
      </c>
      <c r="F109" s="7">
        <f>SUM(B109:E109)</f>
        <v>0</v>
      </c>
      <c r="G109" s="98">
        <v>0</v>
      </c>
      <c r="H109" s="98">
        <v>0</v>
      </c>
      <c r="I109" s="98">
        <v>0</v>
      </c>
      <c r="J109" s="98">
        <v>0</v>
      </c>
      <c r="K109" s="98">
        <v>0</v>
      </c>
      <c r="L109" s="98">
        <v>0</v>
      </c>
      <c r="M109" s="98">
        <v>0</v>
      </c>
      <c r="N109" s="98">
        <v>0</v>
      </c>
    </row>
    <row r="110" spans="1:14" x14ac:dyDescent="0.25">
      <c r="A110" s="9"/>
      <c r="B110" s="67" t="s">
        <v>2</v>
      </c>
      <c r="C110" s="67"/>
      <c r="D110" s="67"/>
      <c r="E110" s="71" t="s">
        <v>3</v>
      </c>
      <c r="F110" s="69" t="s">
        <v>4</v>
      </c>
      <c r="G110" s="64" t="s">
        <v>123</v>
      </c>
      <c r="H110" s="64" t="s">
        <v>124</v>
      </c>
      <c r="I110" s="64" t="s">
        <v>125</v>
      </c>
      <c r="J110" s="64" t="s">
        <v>126</v>
      </c>
      <c r="K110" s="64" t="s">
        <v>129</v>
      </c>
      <c r="L110" s="73" t="s">
        <v>127</v>
      </c>
      <c r="M110" s="73" t="s">
        <v>128</v>
      </c>
      <c r="N110" s="73" t="s">
        <v>51</v>
      </c>
    </row>
    <row r="111" spans="1:14" x14ac:dyDescent="0.25">
      <c r="A111" s="12" t="s">
        <v>62</v>
      </c>
      <c r="B111" s="3" t="s">
        <v>11</v>
      </c>
      <c r="C111" s="3" t="s">
        <v>12</v>
      </c>
      <c r="D111" s="4"/>
      <c r="E111" s="71"/>
      <c r="F111" s="69"/>
      <c r="G111" s="64"/>
      <c r="H111" s="64"/>
      <c r="I111" s="64"/>
      <c r="J111" s="64"/>
      <c r="K111" s="64"/>
      <c r="L111" s="74"/>
      <c r="M111" s="74"/>
      <c r="N111" s="74"/>
    </row>
    <row r="112" spans="1:14" x14ac:dyDescent="0.25">
      <c r="A112" s="9" t="s">
        <v>23</v>
      </c>
      <c r="B112" s="97">
        <v>0</v>
      </c>
      <c r="C112" s="97">
        <v>0</v>
      </c>
      <c r="D112" s="13"/>
      <c r="E112" s="97">
        <v>0</v>
      </c>
      <c r="F112" s="7">
        <f t="shared" ref="F112:F119" si="12">SUM(B112:E112)</f>
        <v>0</v>
      </c>
      <c r="G112" s="98">
        <v>0</v>
      </c>
      <c r="H112" s="98">
        <v>0</v>
      </c>
      <c r="I112" s="98">
        <v>0</v>
      </c>
      <c r="J112" s="98">
        <v>0</v>
      </c>
      <c r="K112" s="98">
        <v>0</v>
      </c>
      <c r="L112" s="98">
        <v>0</v>
      </c>
      <c r="M112" s="98">
        <v>0</v>
      </c>
      <c r="N112" s="98">
        <v>0</v>
      </c>
    </row>
    <row r="113" spans="1:14" x14ac:dyDescent="0.25">
      <c r="A113" s="9" t="s">
        <v>24</v>
      </c>
      <c r="B113" s="97">
        <v>0</v>
      </c>
      <c r="C113" s="97">
        <v>0</v>
      </c>
      <c r="D113" s="13"/>
      <c r="E113" s="97">
        <v>0</v>
      </c>
      <c r="F113" s="7">
        <f t="shared" si="12"/>
        <v>0</v>
      </c>
      <c r="G113" s="98">
        <v>0</v>
      </c>
      <c r="H113" s="98">
        <v>0</v>
      </c>
      <c r="I113" s="98">
        <v>0</v>
      </c>
      <c r="J113" s="98">
        <v>0</v>
      </c>
      <c r="K113" s="98">
        <v>0</v>
      </c>
      <c r="L113" s="98">
        <v>0</v>
      </c>
      <c r="M113" s="98">
        <v>0</v>
      </c>
      <c r="N113" s="98">
        <v>0</v>
      </c>
    </row>
    <row r="114" spans="1:14" x14ac:dyDescent="0.25">
      <c r="A114" s="9" t="s">
        <v>63</v>
      </c>
      <c r="B114" s="97">
        <v>0</v>
      </c>
      <c r="C114" s="97">
        <v>0</v>
      </c>
      <c r="D114" s="13"/>
      <c r="E114" s="97">
        <v>0</v>
      </c>
      <c r="F114" s="7">
        <f t="shared" si="12"/>
        <v>0</v>
      </c>
      <c r="G114" s="98">
        <v>0</v>
      </c>
      <c r="H114" s="98">
        <v>0</v>
      </c>
      <c r="I114" s="98">
        <v>0</v>
      </c>
      <c r="J114" s="98">
        <v>0</v>
      </c>
      <c r="K114" s="98">
        <v>0</v>
      </c>
      <c r="L114" s="98">
        <v>0</v>
      </c>
      <c r="M114" s="98">
        <v>0</v>
      </c>
      <c r="N114" s="98">
        <v>0</v>
      </c>
    </row>
    <row r="115" spans="1:14" x14ac:dyDescent="0.25">
      <c r="A115" s="14" t="s">
        <v>26</v>
      </c>
      <c r="B115" s="97">
        <v>0</v>
      </c>
      <c r="C115" s="97">
        <v>0</v>
      </c>
      <c r="D115" s="13"/>
      <c r="E115" s="97">
        <v>0</v>
      </c>
      <c r="F115" s="7">
        <f t="shared" si="12"/>
        <v>0</v>
      </c>
      <c r="G115" s="98">
        <v>0</v>
      </c>
      <c r="H115" s="98">
        <v>0</v>
      </c>
      <c r="I115" s="98">
        <v>0</v>
      </c>
      <c r="J115" s="98">
        <v>0</v>
      </c>
      <c r="K115" s="98">
        <v>0</v>
      </c>
      <c r="L115" s="98">
        <v>0</v>
      </c>
      <c r="M115" s="98">
        <v>0</v>
      </c>
      <c r="N115" s="98">
        <v>0</v>
      </c>
    </row>
    <row r="116" spans="1:14" x14ac:dyDescent="0.25">
      <c r="A116" s="14" t="s">
        <v>27</v>
      </c>
      <c r="B116" s="97">
        <v>0</v>
      </c>
      <c r="C116" s="97">
        <v>0</v>
      </c>
      <c r="D116" s="13"/>
      <c r="E116" s="97">
        <v>0</v>
      </c>
      <c r="F116" s="7">
        <f t="shared" si="12"/>
        <v>0</v>
      </c>
      <c r="G116" s="98">
        <v>0</v>
      </c>
      <c r="H116" s="98">
        <v>0</v>
      </c>
      <c r="I116" s="98">
        <v>0</v>
      </c>
      <c r="J116" s="98">
        <v>0</v>
      </c>
      <c r="K116" s="98">
        <v>0</v>
      </c>
      <c r="L116" s="98">
        <v>0</v>
      </c>
      <c r="M116" s="98">
        <v>0</v>
      </c>
      <c r="N116" s="98">
        <v>0</v>
      </c>
    </row>
    <row r="117" spans="1:14" x14ac:dyDescent="0.25">
      <c r="A117" s="14" t="s">
        <v>28</v>
      </c>
      <c r="B117" s="97">
        <v>0</v>
      </c>
      <c r="C117" s="97">
        <v>0</v>
      </c>
      <c r="D117" s="13"/>
      <c r="E117" s="97">
        <v>0</v>
      </c>
      <c r="F117" s="7">
        <f t="shared" si="12"/>
        <v>0</v>
      </c>
      <c r="G117" s="98">
        <v>0</v>
      </c>
      <c r="H117" s="98">
        <v>0</v>
      </c>
      <c r="I117" s="98">
        <v>0</v>
      </c>
      <c r="J117" s="98">
        <v>0</v>
      </c>
      <c r="K117" s="98">
        <v>0</v>
      </c>
      <c r="L117" s="98">
        <v>0</v>
      </c>
      <c r="M117" s="98">
        <v>0</v>
      </c>
      <c r="N117" s="98">
        <v>0</v>
      </c>
    </row>
    <row r="118" spans="1:14" x14ac:dyDescent="0.25">
      <c r="A118" s="14" t="s">
        <v>29</v>
      </c>
      <c r="B118" s="97">
        <v>0</v>
      </c>
      <c r="C118" s="97">
        <v>0</v>
      </c>
      <c r="D118" s="13"/>
      <c r="E118" s="97">
        <v>0</v>
      </c>
      <c r="F118" s="7">
        <f t="shared" si="12"/>
        <v>0</v>
      </c>
      <c r="G118" s="98">
        <v>0</v>
      </c>
      <c r="H118" s="98">
        <v>0</v>
      </c>
      <c r="I118" s="98">
        <v>0</v>
      </c>
      <c r="J118" s="98">
        <v>0</v>
      </c>
      <c r="K118" s="98">
        <v>0</v>
      </c>
      <c r="L118" s="98">
        <v>0</v>
      </c>
      <c r="M118" s="98">
        <v>0</v>
      </c>
      <c r="N118" s="98">
        <v>0</v>
      </c>
    </row>
    <row r="119" spans="1:14" x14ac:dyDescent="0.25">
      <c r="A119" s="14" t="s">
        <v>30</v>
      </c>
      <c r="B119" s="97">
        <v>0</v>
      </c>
      <c r="C119" s="97">
        <v>0</v>
      </c>
      <c r="D119" s="13"/>
      <c r="E119" s="97">
        <v>0</v>
      </c>
      <c r="F119" s="7">
        <f t="shared" si="12"/>
        <v>0</v>
      </c>
      <c r="G119" s="98">
        <v>0</v>
      </c>
      <c r="H119" s="98">
        <v>0</v>
      </c>
      <c r="I119" s="98">
        <v>0</v>
      </c>
      <c r="J119" s="98">
        <v>0</v>
      </c>
      <c r="K119" s="98">
        <v>0</v>
      </c>
      <c r="L119" s="98">
        <v>0</v>
      </c>
      <c r="M119" s="98">
        <v>0</v>
      </c>
      <c r="N119" s="98">
        <v>0</v>
      </c>
    </row>
    <row r="120" spans="1:14" x14ac:dyDescent="0.25">
      <c r="A120" s="84" t="s">
        <v>31</v>
      </c>
      <c r="B120" s="84"/>
      <c r="C120" s="84"/>
      <c r="D120" s="84"/>
      <c r="E120" s="84"/>
      <c r="F120" s="84"/>
      <c r="G120" s="84"/>
      <c r="H120" s="84"/>
      <c r="I120" s="84"/>
      <c r="J120" s="84"/>
      <c r="K120" s="84"/>
      <c r="L120" s="84"/>
      <c r="M120" s="84"/>
      <c r="N120" s="84"/>
    </row>
    <row r="121" spans="1:14" x14ac:dyDescent="0.25">
      <c r="A121" s="14" t="s">
        <v>32</v>
      </c>
      <c r="B121" s="97">
        <v>0</v>
      </c>
      <c r="C121" s="97">
        <v>0</v>
      </c>
      <c r="D121" s="13"/>
      <c r="E121" s="97">
        <v>0</v>
      </c>
      <c r="F121" s="7">
        <f>SUM(B121:E121)</f>
        <v>0</v>
      </c>
      <c r="G121" s="98">
        <v>0</v>
      </c>
      <c r="H121" s="98">
        <v>0</v>
      </c>
      <c r="I121" s="98">
        <v>0</v>
      </c>
      <c r="J121" s="98">
        <v>0</v>
      </c>
      <c r="K121" s="98">
        <v>0</v>
      </c>
      <c r="L121" s="98">
        <v>0</v>
      </c>
      <c r="M121" s="98">
        <v>0</v>
      </c>
      <c r="N121" s="98">
        <v>0</v>
      </c>
    </row>
    <row r="122" spans="1:14" x14ac:dyDescent="0.25">
      <c r="A122" s="14" t="s">
        <v>33</v>
      </c>
      <c r="B122" s="97">
        <v>0</v>
      </c>
      <c r="C122" s="97">
        <v>0</v>
      </c>
      <c r="D122" s="13"/>
      <c r="E122" s="97">
        <v>0</v>
      </c>
      <c r="F122" s="7">
        <f t="shared" ref="F122:F127" si="13">SUM(B122:E122)</f>
        <v>0</v>
      </c>
      <c r="G122" s="98">
        <v>0</v>
      </c>
      <c r="H122" s="98">
        <v>0</v>
      </c>
      <c r="I122" s="98">
        <v>0</v>
      </c>
      <c r="J122" s="98">
        <v>0</v>
      </c>
      <c r="K122" s="98">
        <v>0</v>
      </c>
      <c r="L122" s="98">
        <v>0</v>
      </c>
      <c r="M122" s="98">
        <v>0</v>
      </c>
      <c r="N122" s="98">
        <v>0</v>
      </c>
    </row>
    <row r="123" spans="1:14" x14ac:dyDescent="0.25">
      <c r="A123" s="14" t="s">
        <v>34</v>
      </c>
      <c r="B123" s="97">
        <v>0</v>
      </c>
      <c r="C123" s="97">
        <v>0</v>
      </c>
      <c r="D123" s="13"/>
      <c r="E123" s="97">
        <v>0</v>
      </c>
      <c r="F123" s="7">
        <f t="shared" si="13"/>
        <v>0</v>
      </c>
      <c r="G123" s="98">
        <v>0</v>
      </c>
      <c r="H123" s="98">
        <v>0</v>
      </c>
      <c r="I123" s="98">
        <v>0</v>
      </c>
      <c r="J123" s="98">
        <v>0</v>
      </c>
      <c r="K123" s="98">
        <v>0</v>
      </c>
      <c r="L123" s="98">
        <v>0</v>
      </c>
      <c r="M123" s="98">
        <v>0</v>
      </c>
      <c r="N123" s="98">
        <v>0</v>
      </c>
    </row>
    <row r="124" spans="1:14" x14ac:dyDescent="0.25">
      <c r="A124" s="14" t="s">
        <v>35</v>
      </c>
      <c r="B124" s="97">
        <v>0</v>
      </c>
      <c r="C124" s="97">
        <v>0</v>
      </c>
      <c r="D124" s="13"/>
      <c r="E124" s="97">
        <v>0</v>
      </c>
      <c r="F124" s="7">
        <f t="shared" si="13"/>
        <v>0</v>
      </c>
      <c r="G124" s="98">
        <v>0</v>
      </c>
      <c r="H124" s="98">
        <v>0</v>
      </c>
      <c r="I124" s="98">
        <v>0</v>
      </c>
      <c r="J124" s="98">
        <v>0</v>
      </c>
      <c r="K124" s="98">
        <v>0</v>
      </c>
      <c r="L124" s="98">
        <v>0</v>
      </c>
      <c r="M124" s="98">
        <v>0</v>
      </c>
      <c r="N124" s="98">
        <v>0</v>
      </c>
    </row>
    <row r="125" spans="1:14" x14ac:dyDescent="0.25">
      <c r="A125" s="14" t="s">
        <v>36</v>
      </c>
      <c r="B125" s="97">
        <v>0</v>
      </c>
      <c r="C125" s="97">
        <v>0</v>
      </c>
      <c r="D125" s="15"/>
      <c r="E125" s="97">
        <v>0</v>
      </c>
      <c r="F125" s="7">
        <f t="shared" si="13"/>
        <v>0</v>
      </c>
      <c r="G125" s="98">
        <v>0</v>
      </c>
      <c r="H125" s="98">
        <v>0</v>
      </c>
      <c r="I125" s="98">
        <v>0</v>
      </c>
      <c r="J125" s="98">
        <v>0</v>
      </c>
      <c r="K125" s="98">
        <v>0</v>
      </c>
      <c r="L125" s="98">
        <v>0</v>
      </c>
      <c r="M125" s="98">
        <v>0</v>
      </c>
      <c r="N125" s="98">
        <v>0</v>
      </c>
    </row>
    <row r="126" spans="1:14" x14ac:dyDescent="0.25">
      <c r="A126" s="14" t="s">
        <v>37</v>
      </c>
      <c r="B126" s="97">
        <v>0</v>
      </c>
      <c r="C126" s="97">
        <v>0</v>
      </c>
      <c r="D126" s="15"/>
      <c r="E126" s="97">
        <v>0</v>
      </c>
      <c r="F126" s="7">
        <f t="shared" si="13"/>
        <v>0</v>
      </c>
      <c r="G126" s="98">
        <v>0</v>
      </c>
      <c r="H126" s="98">
        <v>0</v>
      </c>
      <c r="I126" s="98">
        <v>0</v>
      </c>
      <c r="J126" s="98">
        <v>0</v>
      </c>
      <c r="K126" s="98">
        <v>0</v>
      </c>
      <c r="L126" s="98">
        <v>0</v>
      </c>
      <c r="M126" s="98">
        <v>0</v>
      </c>
      <c r="N126" s="98">
        <v>0</v>
      </c>
    </row>
    <row r="127" spans="1:14" x14ac:dyDescent="0.25">
      <c r="A127" s="14" t="s">
        <v>38</v>
      </c>
      <c r="B127" s="97">
        <v>0</v>
      </c>
      <c r="C127" s="97">
        <v>0</v>
      </c>
      <c r="D127" s="15"/>
      <c r="E127" s="97">
        <v>0</v>
      </c>
      <c r="F127" s="7">
        <f t="shared" si="13"/>
        <v>0</v>
      </c>
      <c r="G127" s="98">
        <v>0</v>
      </c>
      <c r="H127" s="98">
        <v>0</v>
      </c>
      <c r="I127" s="98">
        <v>0</v>
      </c>
      <c r="J127" s="98">
        <v>0</v>
      </c>
      <c r="K127" s="98">
        <v>0</v>
      </c>
      <c r="L127" s="98">
        <v>0</v>
      </c>
      <c r="M127" s="98">
        <v>0</v>
      </c>
      <c r="N127" s="98">
        <v>0</v>
      </c>
    </row>
    <row r="128" spans="1:14" x14ac:dyDescent="0.25">
      <c r="A128" s="9"/>
      <c r="B128" s="67" t="s">
        <v>2</v>
      </c>
      <c r="C128" s="67"/>
      <c r="D128" s="67"/>
      <c r="E128" s="71" t="s">
        <v>3</v>
      </c>
      <c r="F128" s="69" t="s">
        <v>4</v>
      </c>
      <c r="G128" s="64" t="s">
        <v>123</v>
      </c>
      <c r="H128" s="64" t="s">
        <v>124</v>
      </c>
      <c r="I128" s="64" t="s">
        <v>125</v>
      </c>
      <c r="J128" s="64" t="s">
        <v>126</v>
      </c>
      <c r="K128" s="64" t="s">
        <v>129</v>
      </c>
      <c r="L128" s="73" t="s">
        <v>127</v>
      </c>
      <c r="M128" s="73" t="s">
        <v>128</v>
      </c>
      <c r="N128" s="73" t="s">
        <v>51</v>
      </c>
    </row>
    <row r="129" spans="1:16" x14ac:dyDescent="0.25">
      <c r="A129" s="12" t="s">
        <v>64</v>
      </c>
      <c r="B129" s="3" t="s">
        <v>11</v>
      </c>
      <c r="C129" s="3" t="s">
        <v>12</v>
      </c>
      <c r="D129" s="4"/>
      <c r="E129" s="71"/>
      <c r="F129" s="69"/>
      <c r="G129" s="64"/>
      <c r="H129" s="64"/>
      <c r="I129" s="64"/>
      <c r="J129" s="64"/>
      <c r="K129" s="64"/>
      <c r="L129" s="74"/>
      <c r="M129" s="74"/>
      <c r="N129" s="74"/>
    </row>
    <row r="130" spans="1:16" x14ac:dyDescent="0.25">
      <c r="A130" s="9" t="s">
        <v>40</v>
      </c>
      <c r="B130" s="97">
        <v>0</v>
      </c>
      <c r="C130" s="97">
        <v>0</v>
      </c>
      <c r="D130" s="13"/>
      <c r="E130" s="97">
        <v>0</v>
      </c>
      <c r="F130" s="7">
        <f>SUM(B130:E130)</f>
        <v>0</v>
      </c>
      <c r="G130" s="98">
        <v>0</v>
      </c>
      <c r="H130" s="98">
        <v>0</v>
      </c>
      <c r="I130" s="98">
        <v>0</v>
      </c>
      <c r="J130" s="98">
        <v>0</v>
      </c>
      <c r="K130" s="98">
        <v>0</v>
      </c>
      <c r="L130" s="98">
        <v>0</v>
      </c>
      <c r="M130" s="98">
        <v>0</v>
      </c>
      <c r="N130" s="98">
        <v>0</v>
      </c>
    </row>
    <row r="131" spans="1:16" ht="30" x14ac:dyDescent="0.25">
      <c r="A131" s="19" t="s">
        <v>41</v>
      </c>
      <c r="B131" s="97">
        <v>0</v>
      </c>
      <c r="C131" s="97">
        <v>0</v>
      </c>
      <c r="D131" s="13"/>
      <c r="E131" s="97">
        <v>0</v>
      </c>
      <c r="F131" s="7">
        <f t="shared" ref="F131:F144" si="14">SUM(B131:E131)</f>
        <v>0</v>
      </c>
      <c r="G131" s="98">
        <v>0</v>
      </c>
      <c r="H131" s="98">
        <v>0</v>
      </c>
      <c r="I131" s="98">
        <v>0</v>
      </c>
      <c r="J131" s="98">
        <v>0</v>
      </c>
      <c r="K131" s="98">
        <v>0</v>
      </c>
      <c r="L131" s="98">
        <v>0</v>
      </c>
      <c r="M131" s="98">
        <v>0</v>
      </c>
      <c r="N131" s="98">
        <v>0</v>
      </c>
    </row>
    <row r="132" spans="1:16" x14ac:dyDescent="0.25">
      <c r="A132" s="9" t="s">
        <v>42</v>
      </c>
      <c r="B132" s="97">
        <v>0</v>
      </c>
      <c r="C132" s="97">
        <v>0</v>
      </c>
      <c r="D132" s="13"/>
      <c r="E132" s="97">
        <v>0</v>
      </c>
      <c r="F132" s="7">
        <f t="shared" si="14"/>
        <v>0</v>
      </c>
      <c r="G132" s="98">
        <v>0</v>
      </c>
      <c r="H132" s="98">
        <v>0</v>
      </c>
      <c r="I132" s="98">
        <v>0</v>
      </c>
      <c r="J132" s="98">
        <v>0</v>
      </c>
      <c r="K132" s="98">
        <v>0</v>
      </c>
      <c r="L132" s="98">
        <v>0</v>
      </c>
      <c r="M132" s="98">
        <v>0</v>
      </c>
      <c r="N132" s="98">
        <v>0</v>
      </c>
    </row>
    <row r="133" spans="1:16" x14ac:dyDescent="0.25">
      <c r="A133" s="9" t="s">
        <v>43</v>
      </c>
      <c r="B133" s="97">
        <v>0</v>
      </c>
      <c r="C133" s="97">
        <v>0</v>
      </c>
      <c r="D133" s="13"/>
      <c r="E133" s="97">
        <v>0</v>
      </c>
      <c r="F133" s="7">
        <f t="shared" si="14"/>
        <v>0</v>
      </c>
      <c r="G133" s="98">
        <v>0</v>
      </c>
      <c r="H133" s="98">
        <v>0</v>
      </c>
      <c r="I133" s="98">
        <v>0</v>
      </c>
      <c r="J133" s="98">
        <v>0</v>
      </c>
      <c r="K133" s="98">
        <v>0</v>
      </c>
      <c r="L133" s="98">
        <v>0</v>
      </c>
      <c r="M133" s="98">
        <v>0</v>
      </c>
      <c r="N133" s="98">
        <v>0</v>
      </c>
    </row>
    <row r="134" spans="1:16" x14ac:dyDescent="0.25">
      <c r="A134" s="9" t="s">
        <v>44</v>
      </c>
      <c r="B134" s="97">
        <v>0</v>
      </c>
      <c r="C134" s="97">
        <v>0</v>
      </c>
      <c r="D134" s="13"/>
      <c r="E134" s="97">
        <v>0</v>
      </c>
      <c r="F134" s="7">
        <f t="shared" si="14"/>
        <v>0</v>
      </c>
      <c r="G134" s="98">
        <v>0</v>
      </c>
      <c r="H134" s="98">
        <v>0</v>
      </c>
      <c r="I134" s="98">
        <v>0</v>
      </c>
      <c r="J134" s="98">
        <v>0</v>
      </c>
      <c r="K134" s="98">
        <v>0</v>
      </c>
      <c r="L134" s="98">
        <v>0</v>
      </c>
      <c r="M134" s="98">
        <v>0</v>
      </c>
      <c r="N134" s="98">
        <v>0</v>
      </c>
    </row>
    <row r="135" spans="1:16" ht="30" x14ac:dyDescent="0.25">
      <c r="A135" s="9" t="s">
        <v>45</v>
      </c>
      <c r="B135" s="97">
        <v>0</v>
      </c>
      <c r="C135" s="97">
        <v>0</v>
      </c>
      <c r="D135" s="13"/>
      <c r="E135" s="97">
        <v>0</v>
      </c>
      <c r="F135" s="7">
        <f t="shared" si="14"/>
        <v>0</v>
      </c>
      <c r="G135" s="98">
        <v>0</v>
      </c>
      <c r="H135" s="98">
        <v>0</v>
      </c>
      <c r="I135" s="98">
        <v>0</v>
      </c>
      <c r="J135" s="98">
        <v>0</v>
      </c>
      <c r="K135" s="98">
        <v>0</v>
      </c>
      <c r="L135" s="98">
        <v>0</v>
      </c>
      <c r="M135" s="98">
        <v>0</v>
      </c>
      <c r="N135" s="98">
        <v>0</v>
      </c>
    </row>
    <row r="136" spans="1:16" x14ac:dyDescent="0.25">
      <c r="A136" s="9" t="s">
        <v>46</v>
      </c>
      <c r="B136" s="97">
        <v>0</v>
      </c>
      <c r="C136" s="97">
        <v>0</v>
      </c>
      <c r="D136" s="13"/>
      <c r="E136" s="97">
        <v>0</v>
      </c>
      <c r="F136" s="7">
        <f t="shared" si="14"/>
        <v>0</v>
      </c>
      <c r="G136" s="98">
        <v>0</v>
      </c>
      <c r="H136" s="98">
        <v>0</v>
      </c>
      <c r="I136" s="98">
        <v>0</v>
      </c>
      <c r="J136" s="98">
        <v>0</v>
      </c>
      <c r="K136" s="98">
        <v>0</v>
      </c>
      <c r="L136" s="98">
        <v>0</v>
      </c>
      <c r="M136" s="98">
        <v>0</v>
      </c>
      <c r="N136" s="98">
        <v>0</v>
      </c>
    </row>
    <row r="137" spans="1:16" x14ac:dyDescent="0.25">
      <c r="A137" s="9" t="s">
        <v>47</v>
      </c>
      <c r="B137" s="97">
        <v>0</v>
      </c>
      <c r="C137" s="97">
        <v>0</v>
      </c>
      <c r="D137" s="13"/>
      <c r="E137" s="97">
        <v>0</v>
      </c>
      <c r="F137" s="7">
        <f t="shared" si="14"/>
        <v>0</v>
      </c>
      <c r="G137" s="98">
        <v>0</v>
      </c>
      <c r="H137" s="98">
        <v>0</v>
      </c>
      <c r="I137" s="98">
        <v>0</v>
      </c>
      <c r="J137" s="98">
        <v>0</v>
      </c>
      <c r="K137" s="98">
        <v>0</v>
      </c>
      <c r="L137" s="98">
        <v>0</v>
      </c>
      <c r="M137" s="98">
        <v>0</v>
      </c>
      <c r="N137" s="98">
        <v>0</v>
      </c>
    </row>
    <row r="138" spans="1:16" ht="30" x14ac:dyDescent="0.25">
      <c r="A138" s="9" t="s">
        <v>48</v>
      </c>
      <c r="B138" s="97">
        <v>0</v>
      </c>
      <c r="C138" s="97">
        <v>0</v>
      </c>
      <c r="D138" s="13"/>
      <c r="E138" s="97">
        <v>0</v>
      </c>
      <c r="F138" s="7">
        <f t="shared" si="14"/>
        <v>0</v>
      </c>
      <c r="G138" s="98">
        <v>0</v>
      </c>
      <c r="H138" s="98">
        <v>0</v>
      </c>
      <c r="I138" s="98">
        <v>0</v>
      </c>
      <c r="J138" s="98">
        <v>0</v>
      </c>
      <c r="K138" s="98">
        <v>0</v>
      </c>
      <c r="L138" s="98">
        <v>0</v>
      </c>
      <c r="M138" s="98">
        <v>0</v>
      </c>
      <c r="N138" s="98">
        <v>0</v>
      </c>
    </row>
    <row r="139" spans="1:16" x14ac:dyDescent="0.25">
      <c r="A139" s="9" t="s">
        <v>49</v>
      </c>
      <c r="B139" s="97">
        <v>0</v>
      </c>
      <c r="C139" s="97">
        <v>0</v>
      </c>
      <c r="D139" s="13"/>
      <c r="E139" s="97">
        <v>0</v>
      </c>
      <c r="F139" s="7">
        <f t="shared" si="14"/>
        <v>0</v>
      </c>
      <c r="G139" s="98">
        <v>0</v>
      </c>
      <c r="H139" s="98">
        <v>0</v>
      </c>
      <c r="I139" s="98">
        <v>0</v>
      </c>
      <c r="J139" s="98">
        <v>0</v>
      </c>
      <c r="K139" s="98">
        <v>0</v>
      </c>
      <c r="L139" s="98">
        <v>0</v>
      </c>
      <c r="M139" s="98">
        <v>0</v>
      </c>
      <c r="N139" s="98">
        <v>0</v>
      </c>
      <c r="P139" s="102"/>
    </row>
    <row r="140" spans="1:16" ht="30" x14ac:dyDescent="0.25">
      <c r="A140" s="9" t="s">
        <v>50</v>
      </c>
      <c r="B140" s="97">
        <v>0</v>
      </c>
      <c r="C140" s="97">
        <v>0</v>
      </c>
      <c r="D140" s="13"/>
      <c r="E140" s="97">
        <v>0</v>
      </c>
      <c r="F140" s="7">
        <f t="shared" si="14"/>
        <v>0</v>
      </c>
      <c r="G140" s="98">
        <v>0</v>
      </c>
      <c r="H140" s="98">
        <v>0</v>
      </c>
      <c r="I140" s="98">
        <v>0</v>
      </c>
      <c r="J140" s="98">
        <v>0</v>
      </c>
      <c r="K140" s="98">
        <v>0</v>
      </c>
      <c r="L140" s="98">
        <v>0</v>
      </c>
      <c r="M140" s="98">
        <v>0</v>
      </c>
      <c r="N140" s="98">
        <v>0</v>
      </c>
    </row>
    <row r="141" spans="1:16" x14ac:dyDescent="0.25">
      <c r="A141" s="9" t="s">
        <v>51</v>
      </c>
      <c r="B141" s="97">
        <v>0</v>
      </c>
      <c r="C141" s="97">
        <v>0</v>
      </c>
      <c r="D141" s="17"/>
      <c r="E141" s="97">
        <v>0</v>
      </c>
      <c r="F141" s="7">
        <f t="shared" si="14"/>
        <v>0</v>
      </c>
      <c r="G141" s="98">
        <v>0</v>
      </c>
      <c r="H141" s="98">
        <v>0</v>
      </c>
      <c r="I141" s="98">
        <v>0</v>
      </c>
      <c r="J141" s="98">
        <v>0</v>
      </c>
      <c r="K141" s="98">
        <v>0</v>
      </c>
      <c r="L141" s="98">
        <v>0</v>
      </c>
      <c r="M141" s="98">
        <v>0</v>
      </c>
      <c r="N141" s="98">
        <v>0</v>
      </c>
    </row>
    <row r="142" spans="1:16" x14ac:dyDescent="0.25">
      <c r="A142" s="9" t="s">
        <v>52</v>
      </c>
      <c r="B142" s="97">
        <v>0</v>
      </c>
      <c r="C142" s="97">
        <v>0</v>
      </c>
      <c r="D142" s="17"/>
      <c r="E142" s="97">
        <v>0</v>
      </c>
      <c r="F142" s="7">
        <f t="shared" si="14"/>
        <v>0</v>
      </c>
      <c r="G142" s="98">
        <v>0</v>
      </c>
      <c r="H142" s="98">
        <v>0</v>
      </c>
      <c r="I142" s="98">
        <v>0</v>
      </c>
      <c r="J142" s="98">
        <v>0</v>
      </c>
      <c r="K142" s="98">
        <v>0</v>
      </c>
      <c r="L142" s="98">
        <v>0</v>
      </c>
      <c r="M142" s="98">
        <v>0</v>
      </c>
      <c r="N142" s="98">
        <v>0</v>
      </c>
    </row>
    <row r="143" spans="1:16" x14ac:dyDescent="0.25">
      <c r="A143" s="9" t="s">
        <v>53</v>
      </c>
      <c r="B143" s="97">
        <v>0</v>
      </c>
      <c r="C143" s="97">
        <v>0</v>
      </c>
      <c r="D143" s="13"/>
      <c r="E143" s="97">
        <v>0</v>
      </c>
      <c r="F143" s="7">
        <f t="shared" si="14"/>
        <v>0</v>
      </c>
      <c r="G143" s="98">
        <v>0</v>
      </c>
      <c r="H143" s="98">
        <v>0</v>
      </c>
      <c r="I143" s="98">
        <v>0</v>
      </c>
      <c r="J143" s="98">
        <v>0</v>
      </c>
      <c r="K143" s="98">
        <v>0</v>
      </c>
      <c r="L143" s="98">
        <v>0</v>
      </c>
      <c r="M143" s="98">
        <v>0</v>
      </c>
      <c r="N143" s="98">
        <v>0</v>
      </c>
    </row>
    <row r="144" spans="1:16" x14ac:dyDescent="0.25">
      <c r="A144" s="9" t="s">
        <v>54</v>
      </c>
      <c r="B144" s="97">
        <v>0</v>
      </c>
      <c r="C144" s="97">
        <v>0</v>
      </c>
      <c r="D144" s="13"/>
      <c r="E144" s="97">
        <v>0</v>
      </c>
      <c r="F144" s="7">
        <f t="shared" si="14"/>
        <v>0</v>
      </c>
      <c r="G144" s="98">
        <v>0</v>
      </c>
      <c r="H144" s="98">
        <v>0</v>
      </c>
      <c r="I144" s="98">
        <v>0</v>
      </c>
      <c r="J144" s="98">
        <v>0</v>
      </c>
      <c r="K144" s="98">
        <v>0</v>
      </c>
      <c r="L144" s="98">
        <v>0</v>
      </c>
      <c r="M144" s="98">
        <v>0</v>
      </c>
      <c r="N144" s="98">
        <v>0</v>
      </c>
    </row>
    <row r="145" spans="1:14" x14ac:dyDescent="0.25">
      <c r="A145" s="9"/>
      <c r="B145" s="67" t="s">
        <v>2</v>
      </c>
      <c r="C145" s="67"/>
      <c r="D145" s="67"/>
      <c r="E145" s="71" t="s">
        <v>3</v>
      </c>
      <c r="F145" s="69" t="s">
        <v>4</v>
      </c>
      <c r="G145" s="64" t="s">
        <v>123</v>
      </c>
      <c r="H145" s="64" t="s">
        <v>124</v>
      </c>
      <c r="I145" s="64" t="s">
        <v>125</v>
      </c>
      <c r="J145" s="64" t="s">
        <v>126</v>
      </c>
      <c r="K145" s="64" t="s">
        <v>129</v>
      </c>
      <c r="L145" s="73" t="s">
        <v>127</v>
      </c>
      <c r="M145" s="73" t="s">
        <v>128</v>
      </c>
      <c r="N145" s="73" t="s">
        <v>51</v>
      </c>
    </row>
    <row r="146" spans="1:14" x14ac:dyDescent="0.25">
      <c r="A146" s="12" t="s">
        <v>55</v>
      </c>
      <c r="B146" s="3" t="s">
        <v>11</v>
      </c>
      <c r="C146" s="3" t="s">
        <v>12</v>
      </c>
      <c r="D146" s="4"/>
      <c r="E146" s="71"/>
      <c r="F146" s="69"/>
      <c r="G146" s="64"/>
      <c r="H146" s="64"/>
      <c r="I146" s="64"/>
      <c r="J146" s="64"/>
      <c r="K146" s="64"/>
      <c r="L146" s="74"/>
      <c r="M146" s="74"/>
      <c r="N146" s="74"/>
    </row>
    <row r="147" spans="1:14" x14ac:dyDescent="0.25">
      <c r="A147" s="9" t="s">
        <v>65</v>
      </c>
      <c r="B147" s="97">
        <v>0</v>
      </c>
      <c r="C147" s="97">
        <v>0</v>
      </c>
      <c r="D147" s="13"/>
      <c r="E147" s="97">
        <v>0</v>
      </c>
      <c r="F147" s="7">
        <f t="shared" ref="F147" si="15">SUM(B147:E147)</f>
        <v>0</v>
      </c>
      <c r="G147" s="98">
        <v>0</v>
      </c>
      <c r="H147" s="98">
        <v>0</v>
      </c>
      <c r="I147" s="98">
        <v>0</v>
      </c>
      <c r="J147" s="98">
        <v>0</v>
      </c>
      <c r="K147" s="98">
        <v>0</v>
      </c>
      <c r="L147" s="98">
        <v>0</v>
      </c>
      <c r="M147" s="98">
        <v>0</v>
      </c>
      <c r="N147" s="98">
        <v>0</v>
      </c>
    </row>
    <row r="148" spans="1:14" ht="15.75" x14ac:dyDescent="0.25">
      <c r="A148" s="72" t="s">
        <v>68</v>
      </c>
      <c r="B148" s="72"/>
      <c r="C148" s="72"/>
      <c r="D148" s="72"/>
      <c r="E148" s="72"/>
      <c r="F148" s="72"/>
      <c r="G148" s="72"/>
      <c r="H148" s="72"/>
      <c r="I148" s="72"/>
      <c r="J148" s="72"/>
      <c r="K148" s="72"/>
      <c r="L148" s="72"/>
      <c r="M148" s="72"/>
      <c r="N148" s="72"/>
    </row>
    <row r="149" spans="1:14" x14ac:dyDescent="0.25">
      <c r="A149" s="66"/>
      <c r="B149" s="67" t="s">
        <v>2</v>
      </c>
      <c r="C149" s="67"/>
      <c r="D149" s="67"/>
      <c r="E149" s="68" t="s">
        <v>3</v>
      </c>
      <c r="F149" s="69" t="s">
        <v>4</v>
      </c>
      <c r="G149" s="64" t="s">
        <v>123</v>
      </c>
      <c r="H149" s="64" t="s">
        <v>124</v>
      </c>
      <c r="I149" s="64" t="s">
        <v>125</v>
      </c>
      <c r="J149" s="64" t="s">
        <v>126</v>
      </c>
      <c r="K149" s="64" t="s">
        <v>129</v>
      </c>
      <c r="L149" s="73" t="s">
        <v>127</v>
      </c>
      <c r="M149" s="73" t="s">
        <v>128</v>
      </c>
      <c r="N149" s="73" t="s">
        <v>51</v>
      </c>
    </row>
    <row r="150" spans="1:14" x14ac:dyDescent="0.25">
      <c r="A150" s="66"/>
      <c r="B150" s="3" t="s">
        <v>11</v>
      </c>
      <c r="C150" s="3" t="s">
        <v>12</v>
      </c>
      <c r="D150" s="4"/>
      <c r="E150" s="68"/>
      <c r="F150" s="69"/>
      <c r="G150" s="64"/>
      <c r="H150" s="64"/>
      <c r="I150" s="64"/>
      <c r="J150" s="64"/>
      <c r="K150" s="64"/>
      <c r="L150" s="74"/>
      <c r="M150" s="74"/>
      <c r="N150" s="74"/>
    </row>
    <row r="151" spans="1:14" x14ac:dyDescent="0.25">
      <c r="A151" s="9" t="s">
        <v>13</v>
      </c>
      <c r="B151" s="97">
        <v>0</v>
      </c>
      <c r="C151" s="97">
        <v>0</v>
      </c>
      <c r="D151" s="13"/>
      <c r="E151" s="97">
        <v>0</v>
      </c>
      <c r="F151" s="7">
        <f t="shared" ref="F151:F153" si="16">SUM(B151:E151)</f>
        <v>0</v>
      </c>
      <c r="G151" s="98">
        <v>0</v>
      </c>
      <c r="H151" s="98">
        <v>0</v>
      </c>
      <c r="I151" s="98">
        <v>0</v>
      </c>
      <c r="J151" s="98">
        <v>0</v>
      </c>
      <c r="K151" s="98">
        <v>0</v>
      </c>
      <c r="L151" s="98">
        <v>0</v>
      </c>
      <c r="M151" s="98">
        <v>0</v>
      </c>
      <c r="N151" s="98">
        <v>0</v>
      </c>
    </row>
    <row r="152" spans="1:14" x14ac:dyDescent="0.25">
      <c r="A152" s="9" t="s">
        <v>61</v>
      </c>
      <c r="B152" s="97">
        <v>0</v>
      </c>
      <c r="C152" s="97">
        <v>0</v>
      </c>
      <c r="D152" s="17"/>
      <c r="E152" s="97">
        <v>0</v>
      </c>
      <c r="F152" s="7">
        <f t="shared" si="16"/>
        <v>0</v>
      </c>
      <c r="G152" s="98">
        <v>0</v>
      </c>
      <c r="H152" s="98">
        <v>0</v>
      </c>
      <c r="I152" s="98">
        <v>0</v>
      </c>
      <c r="J152" s="98">
        <v>0</v>
      </c>
      <c r="K152" s="98">
        <v>0</v>
      </c>
      <c r="L152" s="98">
        <v>0</v>
      </c>
      <c r="M152" s="98">
        <v>0</v>
      </c>
      <c r="N152" s="98">
        <v>0</v>
      </c>
    </row>
    <row r="153" spans="1:14" x14ac:dyDescent="0.25">
      <c r="A153" s="9" t="s">
        <v>69</v>
      </c>
      <c r="B153" s="97">
        <v>0</v>
      </c>
      <c r="C153" s="97">
        <v>0</v>
      </c>
      <c r="D153" s="13"/>
      <c r="E153" s="97">
        <v>0</v>
      </c>
      <c r="F153" s="7">
        <f t="shared" si="16"/>
        <v>0</v>
      </c>
      <c r="G153" s="98">
        <v>0</v>
      </c>
      <c r="H153" s="98">
        <v>0</v>
      </c>
      <c r="I153" s="98">
        <v>0</v>
      </c>
      <c r="J153" s="98">
        <v>0</v>
      </c>
      <c r="K153" s="98">
        <v>0</v>
      </c>
      <c r="L153" s="98">
        <v>0</v>
      </c>
      <c r="M153" s="98">
        <v>0</v>
      </c>
      <c r="N153" s="98">
        <v>0</v>
      </c>
    </row>
    <row r="154" spans="1:14" x14ac:dyDescent="0.25">
      <c r="A154" s="9"/>
      <c r="B154" s="67" t="s">
        <v>2</v>
      </c>
      <c r="C154" s="67"/>
      <c r="D154" s="67"/>
      <c r="E154" s="71" t="s">
        <v>3</v>
      </c>
      <c r="F154" s="69" t="s">
        <v>4</v>
      </c>
      <c r="G154" s="64" t="s">
        <v>123</v>
      </c>
      <c r="H154" s="64" t="s">
        <v>124</v>
      </c>
      <c r="I154" s="64" t="s">
        <v>125</v>
      </c>
      <c r="J154" s="64" t="s">
        <v>126</v>
      </c>
      <c r="K154" s="64" t="s">
        <v>129</v>
      </c>
      <c r="L154" s="73" t="s">
        <v>127</v>
      </c>
      <c r="M154" s="73" t="s">
        <v>128</v>
      </c>
      <c r="N154" s="73" t="s">
        <v>51</v>
      </c>
    </row>
    <row r="155" spans="1:14" x14ac:dyDescent="0.25">
      <c r="A155" s="12" t="s">
        <v>70</v>
      </c>
      <c r="B155" s="3" t="s">
        <v>11</v>
      </c>
      <c r="C155" s="3" t="s">
        <v>12</v>
      </c>
      <c r="D155" s="4"/>
      <c r="E155" s="71"/>
      <c r="F155" s="69"/>
      <c r="G155" s="64"/>
      <c r="H155" s="64"/>
      <c r="I155" s="64"/>
      <c r="J155" s="64"/>
      <c r="K155" s="64"/>
      <c r="L155" s="74"/>
      <c r="M155" s="74"/>
      <c r="N155" s="74"/>
    </row>
    <row r="156" spans="1:14" x14ac:dyDescent="0.25">
      <c r="A156" s="9" t="s">
        <v>23</v>
      </c>
      <c r="B156" s="97">
        <v>0</v>
      </c>
      <c r="C156" s="97">
        <v>0</v>
      </c>
      <c r="D156" s="13"/>
      <c r="E156" s="97">
        <v>0</v>
      </c>
      <c r="F156" s="7">
        <f t="shared" ref="F156:F163" si="17">SUM(B156:E156)</f>
        <v>0</v>
      </c>
      <c r="G156" s="98">
        <v>0</v>
      </c>
      <c r="H156" s="98">
        <v>0</v>
      </c>
      <c r="I156" s="98">
        <v>0</v>
      </c>
      <c r="J156" s="98">
        <v>0</v>
      </c>
      <c r="K156" s="98">
        <v>0</v>
      </c>
      <c r="L156" s="98">
        <v>0</v>
      </c>
      <c r="M156" s="98">
        <v>0</v>
      </c>
      <c r="N156" s="98">
        <v>0</v>
      </c>
    </row>
    <row r="157" spans="1:14" x14ac:dyDescent="0.25">
      <c r="A157" s="9" t="s">
        <v>24</v>
      </c>
      <c r="B157" s="97">
        <v>0</v>
      </c>
      <c r="C157" s="97">
        <v>0</v>
      </c>
      <c r="D157" s="13"/>
      <c r="E157" s="97">
        <v>0</v>
      </c>
      <c r="F157" s="7">
        <f t="shared" si="17"/>
        <v>0</v>
      </c>
      <c r="G157" s="98">
        <v>0</v>
      </c>
      <c r="H157" s="98">
        <v>0</v>
      </c>
      <c r="I157" s="98">
        <v>0</v>
      </c>
      <c r="J157" s="98">
        <v>0</v>
      </c>
      <c r="K157" s="98">
        <v>0</v>
      </c>
      <c r="L157" s="98">
        <v>0</v>
      </c>
      <c r="M157" s="98">
        <v>0</v>
      </c>
      <c r="N157" s="98">
        <v>0</v>
      </c>
    </row>
    <row r="158" spans="1:14" x14ac:dyDescent="0.25">
      <c r="A158" s="9" t="s">
        <v>63</v>
      </c>
      <c r="B158" s="97">
        <v>0</v>
      </c>
      <c r="C158" s="97">
        <v>0</v>
      </c>
      <c r="D158" s="13"/>
      <c r="E158" s="97">
        <v>0</v>
      </c>
      <c r="F158" s="7">
        <f t="shared" si="17"/>
        <v>0</v>
      </c>
      <c r="G158" s="98">
        <v>0</v>
      </c>
      <c r="H158" s="98">
        <v>0</v>
      </c>
      <c r="I158" s="98">
        <v>0</v>
      </c>
      <c r="J158" s="98">
        <v>0</v>
      </c>
      <c r="K158" s="98">
        <v>0</v>
      </c>
      <c r="L158" s="98">
        <v>0</v>
      </c>
      <c r="M158" s="98">
        <v>0</v>
      </c>
      <c r="N158" s="98">
        <v>0</v>
      </c>
    </row>
    <row r="159" spans="1:14" x14ac:dyDescent="0.25">
      <c r="A159" s="14" t="s">
        <v>26</v>
      </c>
      <c r="B159" s="97">
        <v>0</v>
      </c>
      <c r="C159" s="97">
        <v>0</v>
      </c>
      <c r="D159" s="13"/>
      <c r="E159" s="97">
        <v>0</v>
      </c>
      <c r="F159" s="7">
        <f t="shared" si="17"/>
        <v>0</v>
      </c>
      <c r="G159" s="98">
        <v>0</v>
      </c>
      <c r="H159" s="98">
        <v>0</v>
      </c>
      <c r="I159" s="98">
        <v>0</v>
      </c>
      <c r="J159" s="98">
        <v>0</v>
      </c>
      <c r="K159" s="98">
        <v>0</v>
      </c>
      <c r="L159" s="98">
        <v>0</v>
      </c>
      <c r="M159" s="98">
        <v>0</v>
      </c>
      <c r="N159" s="98">
        <v>0</v>
      </c>
    </row>
    <row r="160" spans="1:14" x14ac:dyDescent="0.25">
      <c r="A160" s="14" t="s">
        <v>27</v>
      </c>
      <c r="B160" s="97">
        <v>0</v>
      </c>
      <c r="C160" s="97">
        <v>0</v>
      </c>
      <c r="D160" s="13"/>
      <c r="E160" s="97">
        <v>0</v>
      </c>
      <c r="F160" s="7">
        <f t="shared" si="17"/>
        <v>0</v>
      </c>
      <c r="G160" s="98">
        <v>0</v>
      </c>
      <c r="H160" s="98">
        <v>0</v>
      </c>
      <c r="I160" s="98">
        <v>0</v>
      </c>
      <c r="J160" s="98">
        <v>0</v>
      </c>
      <c r="K160" s="98">
        <v>0</v>
      </c>
      <c r="L160" s="98">
        <v>0</v>
      </c>
      <c r="M160" s="98">
        <v>0</v>
      </c>
      <c r="N160" s="98">
        <v>0</v>
      </c>
    </row>
    <row r="161" spans="1:14" x14ac:dyDescent="0.25">
      <c r="A161" s="14" t="s">
        <v>28</v>
      </c>
      <c r="B161" s="97">
        <v>0</v>
      </c>
      <c r="C161" s="97">
        <v>0</v>
      </c>
      <c r="D161" s="13"/>
      <c r="E161" s="97">
        <v>0</v>
      </c>
      <c r="F161" s="7">
        <f t="shared" si="17"/>
        <v>0</v>
      </c>
      <c r="G161" s="98">
        <v>0</v>
      </c>
      <c r="H161" s="98">
        <v>0</v>
      </c>
      <c r="I161" s="98">
        <v>0</v>
      </c>
      <c r="J161" s="98">
        <v>0</v>
      </c>
      <c r="K161" s="98">
        <v>0</v>
      </c>
      <c r="L161" s="98">
        <v>0</v>
      </c>
      <c r="M161" s="98">
        <v>0</v>
      </c>
      <c r="N161" s="98">
        <v>0</v>
      </c>
    </row>
    <row r="162" spans="1:14" x14ac:dyDescent="0.25">
      <c r="A162" s="14" t="s">
        <v>29</v>
      </c>
      <c r="B162" s="97">
        <v>0</v>
      </c>
      <c r="C162" s="97">
        <v>0</v>
      </c>
      <c r="D162" s="13"/>
      <c r="E162" s="97">
        <v>0</v>
      </c>
      <c r="F162" s="7">
        <f t="shared" si="17"/>
        <v>0</v>
      </c>
      <c r="G162" s="98">
        <v>0</v>
      </c>
      <c r="H162" s="98">
        <v>0</v>
      </c>
      <c r="I162" s="98">
        <v>0</v>
      </c>
      <c r="J162" s="98">
        <v>0</v>
      </c>
      <c r="K162" s="98">
        <v>0</v>
      </c>
      <c r="L162" s="98">
        <v>0</v>
      </c>
      <c r="M162" s="98">
        <v>0</v>
      </c>
      <c r="N162" s="98">
        <v>0</v>
      </c>
    </row>
    <row r="163" spans="1:14" x14ac:dyDescent="0.25">
      <c r="A163" s="14" t="s">
        <v>30</v>
      </c>
      <c r="B163" s="97">
        <v>0</v>
      </c>
      <c r="C163" s="97">
        <v>0</v>
      </c>
      <c r="D163" s="13"/>
      <c r="E163" s="97">
        <v>0</v>
      </c>
      <c r="F163" s="7">
        <f t="shared" si="17"/>
        <v>0</v>
      </c>
      <c r="G163" s="98">
        <v>0</v>
      </c>
      <c r="H163" s="98">
        <v>0</v>
      </c>
      <c r="I163" s="98">
        <v>0</v>
      </c>
      <c r="J163" s="98">
        <v>0</v>
      </c>
      <c r="K163" s="98">
        <v>0</v>
      </c>
      <c r="L163" s="98">
        <v>0</v>
      </c>
      <c r="M163" s="98">
        <v>0</v>
      </c>
      <c r="N163" s="98">
        <v>0</v>
      </c>
    </row>
    <row r="164" spans="1:14" x14ac:dyDescent="0.25">
      <c r="A164" s="84" t="s">
        <v>31</v>
      </c>
      <c r="B164" s="84"/>
      <c r="C164" s="84"/>
      <c r="D164" s="84"/>
      <c r="E164" s="84"/>
      <c r="F164" s="84"/>
      <c r="G164" s="84"/>
      <c r="H164" s="84"/>
      <c r="I164" s="84"/>
      <c r="J164" s="84"/>
      <c r="K164" s="84"/>
      <c r="L164" s="84"/>
      <c r="M164" s="84"/>
      <c r="N164" s="84"/>
    </row>
    <row r="165" spans="1:14" x14ac:dyDescent="0.25">
      <c r="A165" s="14" t="s">
        <v>32</v>
      </c>
      <c r="B165" s="97">
        <v>0</v>
      </c>
      <c r="C165" s="97">
        <v>0</v>
      </c>
      <c r="D165" s="13"/>
      <c r="E165" s="97">
        <v>0</v>
      </c>
      <c r="F165" s="7">
        <f>SUM(B165:E165)</f>
        <v>0</v>
      </c>
      <c r="G165" s="98">
        <v>0</v>
      </c>
      <c r="H165" s="98">
        <v>0</v>
      </c>
      <c r="I165" s="98">
        <v>0</v>
      </c>
      <c r="J165" s="98">
        <v>0</v>
      </c>
      <c r="K165" s="98">
        <v>0</v>
      </c>
      <c r="L165" s="98">
        <v>0</v>
      </c>
      <c r="M165" s="98">
        <v>0</v>
      </c>
      <c r="N165" s="98">
        <v>0</v>
      </c>
    </row>
    <row r="166" spans="1:14" x14ac:dyDescent="0.25">
      <c r="A166" s="14" t="s">
        <v>33</v>
      </c>
      <c r="B166" s="97">
        <v>0</v>
      </c>
      <c r="C166" s="97">
        <v>0</v>
      </c>
      <c r="D166" s="13"/>
      <c r="E166" s="97">
        <v>0</v>
      </c>
      <c r="F166" s="7">
        <f t="shared" ref="F166:F171" si="18">SUM(B166:E166)</f>
        <v>0</v>
      </c>
      <c r="G166" s="98">
        <v>0</v>
      </c>
      <c r="H166" s="98">
        <v>0</v>
      </c>
      <c r="I166" s="98">
        <v>0</v>
      </c>
      <c r="J166" s="98">
        <v>0</v>
      </c>
      <c r="K166" s="98">
        <v>0</v>
      </c>
      <c r="L166" s="98">
        <v>0</v>
      </c>
      <c r="M166" s="98">
        <v>0</v>
      </c>
      <c r="N166" s="98">
        <v>0</v>
      </c>
    </row>
    <row r="167" spans="1:14" x14ac:dyDescent="0.25">
      <c r="A167" s="14" t="s">
        <v>34</v>
      </c>
      <c r="B167" s="97">
        <v>0</v>
      </c>
      <c r="C167" s="97">
        <v>0</v>
      </c>
      <c r="D167" s="13"/>
      <c r="E167" s="97">
        <v>0</v>
      </c>
      <c r="F167" s="7">
        <f t="shared" si="18"/>
        <v>0</v>
      </c>
      <c r="G167" s="98">
        <v>0</v>
      </c>
      <c r="H167" s="98">
        <v>0</v>
      </c>
      <c r="I167" s="98">
        <v>0</v>
      </c>
      <c r="J167" s="98">
        <v>0</v>
      </c>
      <c r="K167" s="98">
        <v>0</v>
      </c>
      <c r="L167" s="98">
        <v>0</v>
      </c>
      <c r="M167" s="98">
        <v>0</v>
      </c>
      <c r="N167" s="98">
        <v>0</v>
      </c>
    </row>
    <row r="168" spans="1:14" x14ac:dyDescent="0.25">
      <c r="A168" s="14" t="s">
        <v>35</v>
      </c>
      <c r="B168" s="97">
        <v>0</v>
      </c>
      <c r="C168" s="97">
        <v>0</v>
      </c>
      <c r="D168" s="13"/>
      <c r="E168" s="97">
        <v>0</v>
      </c>
      <c r="F168" s="7">
        <f t="shared" si="18"/>
        <v>0</v>
      </c>
      <c r="G168" s="98">
        <v>0</v>
      </c>
      <c r="H168" s="98">
        <v>0</v>
      </c>
      <c r="I168" s="98">
        <v>0</v>
      </c>
      <c r="J168" s="98">
        <v>0</v>
      </c>
      <c r="K168" s="98">
        <v>0</v>
      </c>
      <c r="L168" s="98">
        <v>0</v>
      </c>
      <c r="M168" s="98">
        <v>0</v>
      </c>
      <c r="N168" s="98">
        <v>0</v>
      </c>
    </row>
    <row r="169" spans="1:14" x14ac:dyDescent="0.25">
      <c r="A169" s="14" t="s">
        <v>36</v>
      </c>
      <c r="B169" s="97">
        <v>0</v>
      </c>
      <c r="C169" s="97">
        <v>0</v>
      </c>
      <c r="D169" s="13"/>
      <c r="E169" s="97">
        <v>0</v>
      </c>
      <c r="F169" s="7">
        <f t="shared" si="18"/>
        <v>0</v>
      </c>
      <c r="G169" s="98">
        <v>0</v>
      </c>
      <c r="H169" s="98">
        <v>0</v>
      </c>
      <c r="I169" s="98">
        <v>0</v>
      </c>
      <c r="J169" s="98">
        <v>0</v>
      </c>
      <c r="K169" s="98">
        <v>0</v>
      </c>
      <c r="L169" s="98">
        <v>0</v>
      </c>
      <c r="M169" s="98">
        <v>0</v>
      </c>
      <c r="N169" s="98">
        <v>0</v>
      </c>
    </row>
    <row r="170" spans="1:14" x14ac:dyDescent="0.25">
      <c r="A170" s="14" t="s">
        <v>37</v>
      </c>
      <c r="B170" s="97">
        <v>0</v>
      </c>
      <c r="C170" s="97">
        <v>0</v>
      </c>
      <c r="D170" s="13"/>
      <c r="E170" s="97">
        <v>0</v>
      </c>
      <c r="F170" s="7">
        <f t="shared" si="18"/>
        <v>0</v>
      </c>
      <c r="G170" s="98">
        <v>0</v>
      </c>
      <c r="H170" s="98">
        <v>0</v>
      </c>
      <c r="I170" s="98">
        <v>0</v>
      </c>
      <c r="J170" s="98">
        <v>0</v>
      </c>
      <c r="K170" s="98">
        <v>0</v>
      </c>
      <c r="L170" s="98">
        <v>0</v>
      </c>
      <c r="M170" s="98">
        <v>0</v>
      </c>
      <c r="N170" s="98">
        <v>0</v>
      </c>
    </row>
    <row r="171" spans="1:14" x14ac:dyDescent="0.25">
      <c r="A171" s="14" t="s">
        <v>38</v>
      </c>
      <c r="B171" s="97">
        <v>0</v>
      </c>
      <c r="C171" s="97">
        <v>0</v>
      </c>
      <c r="D171" s="15"/>
      <c r="E171" s="97">
        <v>0</v>
      </c>
      <c r="F171" s="7">
        <f t="shared" si="18"/>
        <v>0</v>
      </c>
      <c r="G171" s="98">
        <v>0</v>
      </c>
      <c r="H171" s="98">
        <v>0</v>
      </c>
      <c r="I171" s="98">
        <v>0</v>
      </c>
      <c r="J171" s="98">
        <v>0</v>
      </c>
      <c r="K171" s="98">
        <v>0</v>
      </c>
      <c r="L171" s="98">
        <v>0</v>
      </c>
      <c r="M171" s="98">
        <v>0</v>
      </c>
      <c r="N171" s="98">
        <v>0</v>
      </c>
    </row>
    <row r="172" spans="1:14" x14ac:dyDescent="0.25">
      <c r="A172" s="9"/>
      <c r="B172" s="67" t="s">
        <v>2</v>
      </c>
      <c r="C172" s="67"/>
      <c r="D172" s="67"/>
      <c r="E172" s="71" t="s">
        <v>3</v>
      </c>
      <c r="F172" s="69" t="s">
        <v>4</v>
      </c>
      <c r="G172" s="64" t="s">
        <v>123</v>
      </c>
      <c r="H172" s="64" t="s">
        <v>124</v>
      </c>
      <c r="I172" s="64" t="s">
        <v>125</v>
      </c>
      <c r="J172" s="64" t="s">
        <v>126</v>
      </c>
      <c r="K172" s="64" t="s">
        <v>129</v>
      </c>
      <c r="L172" s="73" t="s">
        <v>127</v>
      </c>
      <c r="M172" s="73" t="s">
        <v>128</v>
      </c>
      <c r="N172" s="73" t="s">
        <v>51</v>
      </c>
    </row>
    <row r="173" spans="1:14" x14ac:dyDescent="0.25">
      <c r="A173" s="12" t="s">
        <v>71</v>
      </c>
      <c r="B173" s="3" t="s">
        <v>11</v>
      </c>
      <c r="C173" s="3" t="s">
        <v>12</v>
      </c>
      <c r="D173" s="4"/>
      <c r="E173" s="71"/>
      <c r="F173" s="69"/>
      <c r="G173" s="64"/>
      <c r="H173" s="64"/>
      <c r="I173" s="64"/>
      <c r="J173" s="64"/>
      <c r="K173" s="64"/>
      <c r="L173" s="74"/>
      <c r="M173" s="74"/>
      <c r="N173" s="74"/>
    </row>
    <row r="174" spans="1:14" x14ac:dyDescent="0.25">
      <c r="A174" s="9" t="s">
        <v>40</v>
      </c>
      <c r="B174" s="97">
        <v>0</v>
      </c>
      <c r="C174" s="97">
        <v>0</v>
      </c>
      <c r="D174" s="4"/>
      <c r="E174" s="97">
        <v>0</v>
      </c>
      <c r="F174" s="7">
        <f>SUM(B174:E174)</f>
        <v>0</v>
      </c>
      <c r="G174" s="98">
        <v>0</v>
      </c>
      <c r="H174" s="98">
        <v>0</v>
      </c>
      <c r="I174" s="98">
        <v>0</v>
      </c>
      <c r="J174" s="98">
        <v>0</v>
      </c>
      <c r="K174" s="98">
        <v>0</v>
      </c>
      <c r="L174" s="98">
        <v>0</v>
      </c>
      <c r="M174" s="98">
        <v>0</v>
      </c>
      <c r="N174" s="98">
        <v>0</v>
      </c>
    </row>
    <row r="175" spans="1:14" ht="30" x14ac:dyDescent="0.25">
      <c r="A175" s="19" t="s">
        <v>41</v>
      </c>
      <c r="B175" s="97">
        <v>0</v>
      </c>
      <c r="C175" s="97">
        <v>0</v>
      </c>
      <c r="D175" s="4"/>
      <c r="E175" s="97">
        <v>0</v>
      </c>
      <c r="F175" s="7">
        <f t="shared" ref="F175:F188" si="19">SUM(B175:E175)</f>
        <v>0</v>
      </c>
      <c r="G175" s="98">
        <v>0</v>
      </c>
      <c r="H175" s="98">
        <v>0</v>
      </c>
      <c r="I175" s="98">
        <v>0</v>
      </c>
      <c r="J175" s="98">
        <v>0</v>
      </c>
      <c r="K175" s="98">
        <v>0</v>
      </c>
      <c r="L175" s="98">
        <v>0</v>
      </c>
      <c r="M175" s="98">
        <v>0</v>
      </c>
      <c r="N175" s="98">
        <v>0</v>
      </c>
    </row>
    <row r="176" spans="1:14" x14ac:dyDescent="0.25">
      <c r="A176" s="9" t="s">
        <v>42</v>
      </c>
      <c r="B176" s="97">
        <v>0</v>
      </c>
      <c r="C176" s="97">
        <v>0</v>
      </c>
      <c r="D176" s="4"/>
      <c r="E176" s="97">
        <v>0</v>
      </c>
      <c r="F176" s="7">
        <f t="shared" si="19"/>
        <v>0</v>
      </c>
      <c r="G176" s="98">
        <v>0</v>
      </c>
      <c r="H176" s="98">
        <v>0</v>
      </c>
      <c r="I176" s="98">
        <v>0</v>
      </c>
      <c r="J176" s="98">
        <v>0</v>
      </c>
      <c r="K176" s="98">
        <v>0</v>
      </c>
      <c r="L176" s="98">
        <v>0</v>
      </c>
      <c r="M176" s="98">
        <v>0</v>
      </c>
      <c r="N176" s="98">
        <v>0</v>
      </c>
    </row>
    <row r="177" spans="1:14" x14ac:dyDescent="0.25">
      <c r="A177" s="9" t="s">
        <v>43</v>
      </c>
      <c r="B177" s="97">
        <v>0</v>
      </c>
      <c r="C177" s="97">
        <v>0</v>
      </c>
      <c r="D177" s="4"/>
      <c r="E177" s="97">
        <v>0</v>
      </c>
      <c r="F177" s="7">
        <f t="shared" si="19"/>
        <v>0</v>
      </c>
      <c r="G177" s="98">
        <v>0</v>
      </c>
      <c r="H177" s="98">
        <v>0</v>
      </c>
      <c r="I177" s="98">
        <v>0</v>
      </c>
      <c r="J177" s="98">
        <v>0</v>
      </c>
      <c r="K177" s="98">
        <v>0</v>
      </c>
      <c r="L177" s="98">
        <v>0</v>
      </c>
      <c r="M177" s="98">
        <v>0</v>
      </c>
      <c r="N177" s="98">
        <v>0</v>
      </c>
    </row>
    <row r="178" spans="1:14" x14ac:dyDescent="0.25">
      <c r="A178" s="9" t="s">
        <v>44</v>
      </c>
      <c r="B178" s="97">
        <v>0</v>
      </c>
      <c r="C178" s="97">
        <v>0</v>
      </c>
      <c r="D178" s="4"/>
      <c r="E178" s="97">
        <v>0</v>
      </c>
      <c r="F178" s="7">
        <f t="shared" si="19"/>
        <v>0</v>
      </c>
      <c r="G178" s="98">
        <v>0</v>
      </c>
      <c r="H178" s="98">
        <v>0</v>
      </c>
      <c r="I178" s="98">
        <v>0</v>
      </c>
      <c r="J178" s="98">
        <v>0</v>
      </c>
      <c r="K178" s="98">
        <v>0</v>
      </c>
      <c r="L178" s="98">
        <v>0</v>
      </c>
      <c r="M178" s="98">
        <v>0</v>
      </c>
      <c r="N178" s="98">
        <v>0</v>
      </c>
    </row>
    <row r="179" spans="1:14" ht="30" x14ac:dyDescent="0.25">
      <c r="A179" s="9" t="s">
        <v>45</v>
      </c>
      <c r="B179" s="97">
        <v>0</v>
      </c>
      <c r="C179" s="97">
        <v>0</v>
      </c>
      <c r="D179" s="4"/>
      <c r="E179" s="97">
        <v>0</v>
      </c>
      <c r="F179" s="7">
        <f t="shared" si="19"/>
        <v>0</v>
      </c>
      <c r="G179" s="98">
        <v>0</v>
      </c>
      <c r="H179" s="98">
        <v>0</v>
      </c>
      <c r="I179" s="98">
        <v>0</v>
      </c>
      <c r="J179" s="98">
        <v>0</v>
      </c>
      <c r="K179" s="98">
        <v>0</v>
      </c>
      <c r="L179" s="98">
        <v>0</v>
      </c>
      <c r="M179" s="98">
        <v>0</v>
      </c>
      <c r="N179" s="98">
        <v>0</v>
      </c>
    </row>
    <row r="180" spans="1:14" x14ac:dyDescent="0.25">
      <c r="A180" s="9" t="s">
        <v>46</v>
      </c>
      <c r="B180" s="97">
        <v>0</v>
      </c>
      <c r="C180" s="97">
        <v>0</v>
      </c>
      <c r="D180" s="4"/>
      <c r="E180" s="97">
        <v>0</v>
      </c>
      <c r="F180" s="7">
        <f t="shared" si="19"/>
        <v>0</v>
      </c>
      <c r="G180" s="98">
        <v>0</v>
      </c>
      <c r="H180" s="98">
        <v>0</v>
      </c>
      <c r="I180" s="98">
        <v>0</v>
      </c>
      <c r="J180" s="98">
        <v>0</v>
      </c>
      <c r="K180" s="98">
        <v>0</v>
      </c>
      <c r="L180" s="98">
        <v>0</v>
      </c>
      <c r="M180" s="98">
        <v>0</v>
      </c>
      <c r="N180" s="98">
        <v>0</v>
      </c>
    </row>
    <row r="181" spans="1:14" x14ac:dyDescent="0.25">
      <c r="A181" s="9" t="s">
        <v>47</v>
      </c>
      <c r="B181" s="97">
        <v>0</v>
      </c>
      <c r="C181" s="97">
        <v>0</v>
      </c>
      <c r="D181" s="4"/>
      <c r="E181" s="97">
        <v>0</v>
      </c>
      <c r="F181" s="7">
        <f t="shared" si="19"/>
        <v>0</v>
      </c>
      <c r="G181" s="98">
        <v>0</v>
      </c>
      <c r="H181" s="98">
        <v>0</v>
      </c>
      <c r="I181" s="98">
        <v>0</v>
      </c>
      <c r="J181" s="98">
        <v>0</v>
      </c>
      <c r="K181" s="98">
        <v>0</v>
      </c>
      <c r="L181" s="98">
        <v>0</v>
      </c>
      <c r="M181" s="98">
        <v>0</v>
      </c>
      <c r="N181" s="98">
        <v>0</v>
      </c>
    </row>
    <row r="182" spans="1:14" ht="30" x14ac:dyDescent="0.25">
      <c r="A182" s="9" t="s">
        <v>48</v>
      </c>
      <c r="B182" s="97">
        <v>0</v>
      </c>
      <c r="C182" s="97">
        <v>0</v>
      </c>
      <c r="D182" s="4"/>
      <c r="E182" s="97">
        <v>0</v>
      </c>
      <c r="F182" s="7">
        <f t="shared" si="19"/>
        <v>0</v>
      </c>
      <c r="G182" s="98">
        <v>0</v>
      </c>
      <c r="H182" s="98">
        <v>0</v>
      </c>
      <c r="I182" s="98">
        <v>0</v>
      </c>
      <c r="J182" s="98">
        <v>0</v>
      </c>
      <c r="K182" s="98">
        <v>0</v>
      </c>
      <c r="L182" s="98">
        <v>0</v>
      </c>
      <c r="M182" s="98">
        <v>0</v>
      </c>
      <c r="N182" s="98">
        <v>0</v>
      </c>
    </row>
    <row r="183" spans="1:14" x14ac:dyDescent="0.25">
      <c r="A183" s="9" t="s">
        <v>49</v>
      </c>
      <c r="B183" s="97">
        <v>0</v>
      </c>
      <c r="C183" s="97">
        <v>0</v>
      </c>
      <c r="D183" s="4"/>
      <c r="E183" s="97" t="s">
        <v>320</v>
      </c>
      <c r="F183" s="7">
        <f t="shared" si="19"/>
        <v>0</v>
      </c>
      <c r="G183" s="98">
        <v>0</v>
      </c>
      <c r="H183" s="98">
        <v>0</v>
      </c>
      <c r="I183" s="98">
        <v>0</v>
      </c>
      <c r="J183" s="98">
        <v>0</v>
      </c>
      <c r="K183" s="98">
        <v>0</v>
      </c>
      <c r="L183" s="98">
        <v>0</v>
      </c>
      <c r="M183" s="98">
        <v>0</v>
      </c>
      <c r="N183" s="98">
        <v>0</v>
      </c>
    </row>
    <row r="184" spans="1:14" ht="30" x14ac:dyDescent="0.25">
      <c r="A184" s="9" t="s">
        <v>50</v>
      </c>
      <c r="B184" s="97">
        <v>0</v>
      </c>
      <c r="C184" s="97">
        <v>0</v>
      </c>
      <c r="D184" s="4"/>
      <c r="E184" s="97">
        <v>0</v>
      </c>
      <c r="F184" s="7">
        <f t="shared" si="19"/>
        <v>0</v>
      </c>
      <c r="G184" s="98">
        <v>0</v>
      </c>
      <c r="H184" s="98">
        <v>0</v>
      </c>
      <c r="I184" s="98">
        <v>0</v>
      </c>
      <c r="J184" s="98">
        <v>0</v>
      </c>
      <c r="K184" s="98">
        <v>0</v>
      </c>
      <c r="L184" s="98">
        <v>0</v>
      </c>
      <c r="M184" s="98">
        <v>0</v>
      </c>
      <c r="N184" s="98">
        <v>0</v>
      </c>
    </row>
    <row r="185" spans="1:14" x14ac:dyDescent="0.25">
      <c r="A185" s="9" t="s">
        <v>51</v>
      </c>
      <c r="B185" s="97">
        <v>0</v>
      </c>
      <c r="C185" s="97">
        <v>0</v>
      </c>
      <c r="D185" s="17"/>
      <c r="E185" s="97">
        <v>0</v>
      </c>
      <c r="F185" s="7">
        <f t="shared" si="19"/>
        <v>0</v>
      </c>
      <c r="G185" s="98">
        <v>0</v>
      </c>
      <c r="H185" s="98">
        <v>0</v>
      </c>
      <c r="I185" s="98">
        <v>0</v>
      </c>
      <c r="J185" s="98">
        <v>0</v>
      </c>
      <c r="K185" s="98">
        <v>0</v>
      </c>
      <c r="L185" s="98">
        <v>0</v>
      </c>
      <c r="M185" s="98">
        <v>0</v>
      </c>
      <c r="N185" s="98">
        <v>0</v>
      </c>
    </row>
    <row r="186" spans="1:14" x14ac:dyDescent="0.25">
      <c r="A186" s="9" t="s">
        <v>52</v>
      </c>
      <c r="B186" s="97">
        <v>0</v>
      </c>
      <c r="C186" s="97">
        <v>0</v>
      </c>
      <c r="D186" s="17"/>
      <c r="E186" s="97">
        <v>0</v>
      </c>
      <c r="F186" s="7">
        <f t="shared" si="19"/>
        <v>0</v>
      </c>
      <c r="G186" s="98">
        <v>0</v>
      </c>
      <c r="H186" s="98">
        <v>0</v>
      </c>
      <c r="I186" s="98">
        <v>0</v>
      </c>
      <c r="J186" s="98">
        <v>0</v>
      </c>
      <c r="K186" s="98">
        <v>0</v>
      </c>
      <c r="L186" s="98">
        <v>0</v>
      </c>
      <c r="M186" s="98">
        <v>0</v>
      </c>
      <c r="N186" s="98">
        <v>0</v>
      </c>
    </row>
    <row r="187" spans="1:14" x14ac:dyDescent="0.25">
      <c r="A187" s="9" t="s">
        <v>53</v>
      </c>
      <c r="B187" s="97">
        <v>0</v>
      </c>
      <c r="C187" s="97">
        <v>0</v>
      </c>
      <c r="D187" s="13"/>
      <c r="E187" s="97">
        <v>0</v>
      </c>
      <c r="F187" s="7">
        <f t="shared" si="19"/>
        <v>0</v>
      </c>
      <c r="G187" s="98">
        <v>0</v>
      </c>
      <c r="H187" s="98">
        <v>0</v>
      </c>
      <c r="I187" s="98">
        <v>0</v>
      </c>
      <c r="J187" s="98">
        <v>0</v>
      </c>
      <c r="K187" s="98">
        <v>0</v>
      </c>
      <c r="L187" s="98">
        <v>0</v>
      </c>
      <c r="M187" s="98">
        <v>0</v>
      </c>
      <c r="N187" s="98">
        <v>0</v>
      </c>
    </row>
    <row r="188" spans="1:14" x14ac:dyDescent="0.25">
      <c r="A188" s="9" t="s">
        <v>54</v>
      </c>
      <c r="B188" s="97">
        <v>0</v>
      </c>
      <c r="C188" s="97">
        <v>0</v>
      </c>
      <c r="D188" s="13"/>
      <c r="E188" s="97">
        <v>0</v>
      </c>
      <c r="F188" s="7">
        <f t="shared" si="19"/>
        <v>0</v>
      </c>
      <c r="G188" s="98">
        <v>0</v>
      </c>
      <c r="H188" s="98">
        <v>0</v>
      </c>
      <c r="I188" s="98">
        <v>0</v>
      </c>
      <c r="J188" s="98">
        <v>0</v>
      </c>
      <c r="K188" s="98">
        <v>0</v>
      </c>
      <c r="L188" s="98">
        <v>0</v>
      </c>
      <c r="M188" s="98">
        <v>0</v>
      </c>
      <c r="N188" s="98">
        <v>0</v>
      </c>
    </row>
    <row r="189" spans="1:14" x14ac:dyDescent="0.25">
      <c r="A189" s="9"/>
      <c r="B189" s="67" t="s">
        <v>2</v>
      </c>
      <c r="C189" s="67"/>
      <c r="D189" s="67"/>
      <c r="E189" s="71" t="s">
        <v>3</v>
      </c>
      <c r="F189" s="69" t="s">
        <v>4</v>
      </c>
      <c r="G189" s="64" t="s">
        <v>123</v>
      </c>
      <c r="H189" s="64" t="s">
        <v>124</v>
      </c>
      <c r="I189" s="64" t="s">
        <v>125</v>
      </c>
      <c r="J189" s="64" t="s">
        <v>126</v>
      </c>
      <c r="K189" s="64" t="s">
        <v>129</v>
      </c>
      <c r="L189" s="73" t="s">
        <v>127</v>
      </c>
      <c r="M189" s="73" t="s">
        <v>128</v>
      </c>
      <c r="N189" s="73" t="s">
        <v>51</v>
      </c>
    </row>
    <row r="190" spans="1:14" x14ac:dyDescent="0.25">
      <c r="A190" s="12" t="s">
        <v>55</v>
      </c>
      <c r="B190" s="3" t="s">
        <v>11</v>
      </c>
      <c r="C190" s="3" t="s">
        <v>12</v>
      </c>
      <c r="D190" s="4"/>
      <c r="E190" s="71"/>
      <c r="F190" s="69"/>
      <c r="G190" s="64"/>
      <c r="H190" s="64"/>
      <c r="I190" s="64"/>
      <c r="J190" s="64"/>
      <c r="K190" s="64"/>
      <c r="L190" s="74"/>
      <c r="M190" s="74"/>
      <c r="N190" s="74"/>
    </row>
    <row r="191" spans="1:14" x14ac:dyDescent="0.25">
      <c r="A191" s="9" t="s">
        <v>56</v>
      </c>
      <c r="B191" s="97">
        <v>0</v>
      </c>
      <c r="C191" s="97">
        <v>0</v>
      </c>
      <c r="D191" s="13"/>
      <c r="E191" s="97">
        <v>0</v>
      </c>
      <c r="F191" s="7">
        <f t="shared" ref="F191:F192" si="20">SUM(B191:E191)</f>
        <v>0</v>
      </c>
      <c r="G191" s="98">
        <v>0</v>
      </c>
      <c r="H191" s="98">
        <v>0</v>
      </c>
      <c r="I191" s="98">
        <v>0</v>
      </c>
      <c r="J191" s="98">
        <v>0</v>
      </c>
      <c r="K191" s="98">
        <v>0</v>
      </c>
      <c r="L191" s="98">
        <v>0</v>
      </c>
      <c r="M191" s="98">
        <v>0</v>
      </c>
      <c r="N191" s="98">
        <v>0</v>
      </c>
    </row>
    <row r="192" spans="1:14" x14ac:dyDescent="0.25">
      <c r="A192" s="9" t="s">
        <v>58</v>
      </c>
      <c r="B192" s="97">
        <v>0</v>
      </c>
      <c r="C192" s="97">
        <v>0</v>
      </c>
      <c r="D192" s="13"/>
      <c r="E192" s="97">
        <v>0</v>
      </c>
      <c r="F192" s="7">
        <f t="shared" si="20"/>
        <v>0</v>
      </c>
      <c r="G192" s="98">
        <v>0</v>
      </c>
      <c r="H192" s="98">
        <v>0</v>
      </c>
      <c r="I192" s="98">
        <v>0</v>
      </c>
      <c r="J192" s="98">
        <v>0</v>
      </c>
      <c r="K192" s="98">
        <v>0</v>
      </c>
      <c r="L192" s="98">
        <v>0</v>
      </c>
      <c r="M192" s="98">
        <v>0</v>
      </c>
      <c r="N192" s="98">
        <v>0</v>
      </c>
    </row>
    <row r="193" spans="1:14" ht="15.75" x14ac:dyDescent="0.25">
      <c r="A193" s="72" t="s">
        <v>72</v>
      </c>
      <c r="B193" s="72"/>
      <c r="C193" s="72"/>
      <c r="D193" s="72"/>
      <c r="E193" s="72"/>
      <c r="F193" s="72"/>
      <c r="G193" s="72"/>
      <c r="H193" s="72"/>
      <c r="I193" s="72"/>
      <c r="J193" s="72"/>
      <c r="K193" s="72"/>
      <c r="L193" s="72"/>
      <c r="M193" s="72"/>
      <c r="N193" s="72"/>
    </row>
    <row r="194" spans="1:14" x14ac:dyDescent="0.25">
      <c r="A194" s="66"/>
      <c r="B194" s="67" t="s">
        <v>2</v>
      </c>
      <c r="C194" s="67"/>
      <c r="D194" s="67"/>
      <c r="E194" s="70" t="s">
        <v>3</v>
      </c>
      <c r="F194" s="69" t="s">
        <v>4</v>
      </c>
      <c r="G194" s="64" t="s">
        <v>123</v>
      </c>
      <c r="H194" s="64" t="s">
        <v>124</v>
      </c>
      <c r="I194" s="64" t="s">
        <v>125</v>
      </c>
      <c r="J194" s="64" t="s">
        <v>126</v>
      </c>
      <c r="K194" s="64" t="s">
        <v>129</v>
      </c>
      <c r="L194" s="73" t="s">
        <v>127</v>
      </c>
      <c r="M194" s="73" t="s">
        <v>128</v>
      </c>
      <c r="N194" s="73" t="s">
        <v>51</v>
      </c>
    </row>
    <row r="195" spans="1:14" x14ac:dyDescent="0.25">
      <c r="A195" s="66"/>
      <c r="B195" s="2" t="s">
        <v>11</v>
      </c>
      <c r="C195" s="2" t="s">
        <v>12</v>
      </c>
      <c r="D195" s="2" t="s">
        <v>60</v>
      </c>
      <c r="E195" s="70"/>
      <c r="F195" s="69"/>
      <c r="G195" s="64"/>
      <c r="H195" s="64"/>
      <c r="I195" s="64"/>
      <c r="J195" s="64"/>
      <c r="K195" s="64"/>
      <c r="L195" s="74"/>
      <c r="M195" s="74"/>
      <c r="N195" s="74"/>
    </row>
    <row r="196" spans="1:14" x14ac:dyDescent="0.25">
      <c r="A196" s="9" t="s">
        <v>13</v>
      </c>
      <c r="B196" s="6">
        <v>5</v>
      </c>
      <c r="C196" s="97">
        <v>0</v>
      </c>
      <c r="D196" s="97">
        <v>0</v>
      </c>
      <c r="E196" s="6">
        <v>2</v>
      </c>
      <c r="F196" s="7">
        <f t="shared" ref="F196:F198" si="21">SUM(B196:E196)</f>
        <v>7</v>
      </c>
      <c r="G196" s="98">
        <v>0</v>
      </c>
      <c r="H196" s="98">
        <v>0</v>
      </c>
      <c r="I196" s="98">
        <v>0</v>
      </c>
      <c r="J196" s="8">
        <v>1</v>
      </c>
      <c r="K196" s="98">
        <v>0</v>
      </c>
      <c r="L196" s="8">
        <v>6</v>
      </c>
      <c r="M196" s="98">
        <v>0</v>
      </c>
      <c r="N196" s="98">
        <v>0</v>
      </c>
    </row>
    <row r="197" spans="1:14" x14ac:dyDescent="0.25">
      <c r="A197" s="9" t="s">
        <v>61</v>
      </c>
      <c r="B197" s="6">
        <v>5</v>
      </c>
      <c r="C197" s="97">
        <v>0</v>
      </c>
      <c r="D197" s="100">
        <v>0</v>
      </c>
      <c r="E197" s="6">
        <v>2</v>
      </c>
      <c r="F197" s="7">
        <f t="shared" si="21"/>
        <v>7</v>
      </c>
      <c r="G197" s="98">
        <v>0</v>
      </c>
      <c r="H197" s="98">
        <v>0</v>
      </c>
      <c r="I197" s="98">
        <v>0</v>
      </c>
      <c r="J197" s="8">
        <v>1</v>
      </c>
      <c r="K197" s="98">
        <v>0</v>
      </c>
      <c r="L197" s="8">
        <v>6</v>
      </c>
      <c r="M197" s="98">
        <v>0</v>
      </c>
      <c r="N197" s="98">
        <v>0</v>
      </c>
    </row>
    <row r="198" spans="1:14" x14ac:dyDescent="0.25">
      <c r="A198" s="9" t="s">
        <v>69</v>
      </c>
      <c r="B198" s="6">
        <v>5</v>
      </c>
      <c r="C198" s="97">
        <v>0</v>
      </c>
      <c r="D198" s="97">
        <v>0</v>
      </c>
      <c r="E198" s="6">
        <v>2</v>
      </c>
      <c r="F198" s="7">
        <f t="shared" si="21"/>
        <v>7</v>
      </c>
      <c r="G198" s="98">
        <v>0</v>
      </c>
      <c r="H198" s="98">
        <v>0</v>
      </c>
      <c r="I198" s="98">
        <v>0</v>
      </c>
      <c r="J198" s="8">
        <v>1</v>
      </c>
      <c r="K198" s="98">
        <v>0</v>
      </c>
      <c r="L198" s="8">
        <v>6</v>
      </c>
      <c r="M198" s="98">
        <v>0</v>
      </c>
      <c r="N198" s="98">
        <v>0</v>
      </c>
    </row>
    <row r="199" spans="1:14" x14ac:dyDescent="0.25">
      <c r="A199" s="9"/>
      <c r="B199" s="67" t="s">
        <v>2</v>
      </c>
      <c r="C199" s="67"/>
      <c r="D199" s="67"/>
      <c r="E199" s="71" t="s">
        <v>3</v>
      </c>
      <c r="F199" s="69" t="s">
        <v>4</v>
      </c>
      <c r="G199" s="64" t="s">
        <v>123</v>
      </c>
      <c r="H199" s="64" t="s">
        <v>124</v>
      </c>
      <c r="I199" s="64" t="s">
        <v>125</v>
      </c>
      <c r="J199" s="64" t="s">
        <v>126</v>
      </c>
      <c r="K199" s="64" t="s">
        <v>129</v>
      </c>
      <c r="L199" s="73" t="s">
        <v>127</v>
      </c>
      <c r="M199" s="73" t="s">
        <v>128</v>
      </c>
      <c r="N199" s="73" t="s">
        <v>51</v>
      </c>
    </row>
    <row r="200" spans="1:14" x14ac:dyDescent="0.25">
      <c r="A200" s="12" t="s">
        <v>73</v>
      </c>
      <c r="B200" s="3" t="s">
        <v>11</v>
      </c>
      <c r="C200" s="3" t="s">
        <v>12</v>
      </c>
      <c r="D200" s="2" t="s">
        <v>60</v>
      </c>
      <c r="E200" s="71"/>
      <c r="F200" s="69"/>
      <c r="G200" s="64"/>
      <c r="H200" s="64"/>
      <c r="I200" s="64"/>
      <c r="J200" s="64"/>
      <c r="K200" s="64"/>
      <c r="L200" s="74"/>
      <c r="M200" s="74"/>
      <c r="N200" s="74"/>
    </row>
    <row r="201" spans="1:14" x14ac:dyDescent="0.25">
      <c r="A201" s="9" t="s">
        <v>23</v>
      </c>
      <c r="B201" s="6">
        <v>1</v>
      </c>
      <c r="C201" s="97">
        <v>0</v>
      </c>
      <c r="D201" s="97">
        <v>0</v>
      </c>
      <c r="E201" s="6">
        <v>0</v>
      </c>
      <c r="F201" s="7">
        <f t="shared" ref="F201:F208" si="22">SUM(B201:E201)</f>
        <v>1</v>
      </c>
      <c r="G201" s="98">
        <v>0</v>
      </c>
      <c r="H201" s="98">
        <v>0</v>
      </c>
      <c r="I201" s="98">
        <v>0</v>
      </c>
      <c r="J201" s="8">
        <v>1</v>
      </c>
      <c r="K201" s="98">
        <v>0</v>
      </c>
      <c r="L201" s="8">
        <v>0</v>
      </c>
      <c r="M201" s="98">
        <v>0</v>
      </c>
      <c r="N201" s="98">
        <v>0</v>
      </c>
    </row>
    <row r="202" spans="1:14" x14ac:dyDescent="0.25">
      <c r="A202" s="9" t="s">
        <v>24</v>
      </c>
      <c r="B202" s="6">
        <v>4</v>
      </c>
      <c r="C202" s="97">
        <v>0</v>
      </c>
      <c r="D202" s="97">
        <v>0</v>
      </c>
      <c r="E202" s="6">
        <v>2</v>
      </c>
      <c r="F202" s="7">
        <f t="shared" si="22"/>
        <v>6</v>
      </c>
      <c r="G202" s="98">
        <v>0</v>
      </c>
      <c r="H202" s="98">
        <v>0</v>
      </c>
      <c r="I202" s="98">
        <v>0</v>
      </c>
      <c r="J202" s="8">
        <v>0</v>
      </c>
      <c r="K202" s="98">
        <v>0</v>
      </c>
      <c r="L202" s="8">
        <v>6</v>
      </c>
      <c r="M202" s="98">
        <v>0</v>
      </c>
      <c r="N202" s="98">
        <v>0</v>
      </c>
    </row>
    <row r="203" spans="1:14" x14ac:dyDescent="0.25">
      <c r="A203" s="9" t="s">
        <v>63</v>
      </c>
      <c r="B203" s="6">
        <v>0</v>
      </c>
      <c r="C203" s="97">
        <v>0</v>
      </c>
      <c r="D203" s="97">
        <v>0</v>
      </c>
      <c r="E203" s="6">
        <v>0</v>
      </c>
      <c r="F203" s="7">
        <f t="shared" si="22"/>
        <v>0</v>
      </c>
      <c r="G203" s="98">
        <v>0</v>
      </c>
      <c r="H203" s="98">
        <v>0</v>
      </c>
      <c r="I203" s="98">
        <v>0</v>
      </c>
      <c r="J203" s="8">
        <v>0</v>
      </c>
      <c r="K203" s="98">
        <v>0</v>
      </c>
      <c r="L203" s="8">
        <v>0</v>
      </c>
      <c r="M203" s="98">
        <v>0</v>
      </c>
      <c r="N203" s="98">
        <v>0</v>
      </c>
    </row>
    <row r="204" spans="1:14" x14ac:dyDescent="0.25">
      <c r="A204" s="14" t="s">
        <v>26</v>
      </c>
      <c r="B204" s="6">
        <v>0</v>
      </c>
      <c r="C204" s="97">
        <v>0</v>
      </c>
      <c r="D204" s="97">
        <v>0</v>
      </c>
      <c r="E204" s="6">
        <v>0</v>
      </c>
      <c r="F204" s="7">
        <f t="shared" si="22"/>
        <v>0</v>
      </c>
      <c r="G204" s="98">
        <v>0</v>
      </c>
      <c r="H204" s="98">
        <v>0</v>
      </c>
      <c r="I204" s="98">
        <v>0</v>
      </c>
      <c r="J204" s="8">
        <v>0</v>
      </c>
      <c r="K204" s="98">
        <v>0</v>
      </c>
      <c r="L204" s="8">
        <v>0</v>
      </c>
      <c r="M204" s="98">
        <v>0</v>
      </c>
      <c r="N204" s="98">
        <v>0</v>
      </c>
    </row>
    <row r="205" spans="1:14" x14ac:dyDescent="0.25">
      <c r="A205" s="14" t="s">
        <v>27</v>
      </c>
      <c r="B205" s="6">
        <v>0</v>
      </c>
      <c r="C205" s="97">
        <v>0</v>
      </c>
      <c r="D205" s="97">
        <v>0</v>
      </c>
      <c r="E205" s="6">
        <v>0</v>
      </c>
      <c r="F205" s="7">
        <f t="shared" si="22"/>
        <v>0</v>
      </c>
      <c r="G205" s="98">
        <v>0</v>
      </c>
      <c r="H205" s="98">
        <v>0</v>
      </c>
      <c r="I205" s="98">
        <v>0</v>
      </c>
      <c r="J205" s="8">
        <v>0</v>
      </c>
      <c r="K205" s="98">
        <v>0</v>
      </c>
      <c r="L205" s="8">
        <v>0</v>
      </c>
      <c r="M205" s="98">
        <v>0</v>
      </c>
      <c r="N205" s="98">
        <v>0</v>
      </c>
    </row>
    <row r="206" spans="1:14" x14ac:dyDescent="0.25">
      <c r="A206" s="14" t="s">
        <v>28</v>
      </c>
      <c r="B206" s="6">
        <v>0</v>
      </c>
      <c r="C206" s="97">
        <v>0</v>
      </c>
      <c r="D206" s="97">
        <v>0</v>
      </c>
      <c r="E206" s="6">
        <v>0</v>
      </c>
      <c r="F206" s="7">
        <f t="shared" si="22"/>
        <v>0</v>
      </c>
      <c r="G206" s="98">
        <v>0</v>
      </c>
      <c r="H206" s="98">
        <v>0</v>
      </c>
      <c r="I206" s="98">
        <v>0</v>
      </c>
      <c r="J206" s="8">
        <v>0</v>
      </c>
      <c r="K206" s="98">
        <v>0</v>
      </c>
      <c r="L206" s="8">
        <v>0</v>
      </c>
      <c r="M206" s="98">
        <v>0</v>
      </c>
      <c r="N206" s="98">
        <v>0</v>
      </c>
    </row>
    <row r="207" spans="1:14" x14ac:dyDescent="0.25">
      <c r="A207" s="14" t="s">
        <v>29</v>
      </c>
      <c r="B207" s="6">
        <v>0</v>
      </c>
      <c r="C207" s="97">
        <v>0</v>
      </c>
      <c r="D207" s="97">
        <v>0</v>
      </c>
      <c r="E207" s="6">
        <v>0</v>
      </c>
      <c r="F207" s="7">
        <f t="shared" si="22"/>
        <v>0</v>
      </c>
      <c r="G207" s="98">
        <v>0</v>
      </c>
      <c r="H207" s="98">
        <v>0</v>
      </c>
      <c r="I207" s="98">
        <v>0</v>
      </c>
      <c r="J207" s="8">
        <v>0</v>
      </c>
      <c r="K207" s="98">
        <v>0</v>
      </c>
      <c r="L207" s="8">
        <v>0</v>
      </c>
      <c r="M207" s="98">
        <v>0</v>
      </c>
      <c r="N207" s="98">
        <v>0</v>
      </c>
    </row>
    <row r="208" spans="1:14" x14ac:dyDescent="0.25">
      <c r="A208" s="14" t="s">
        <v>30</v>
      </c>
      <c r="B208" s="6">
        <v>0</v>
      </c>
      <c r="C208" s="97">
        <v>0</v>
      </c>
      <c r="D208" s="97">
        <v>0</v>
      </c>
      <c r="E208" s="6">
        <v>0</v>
      </c>
      <c r="F208" s="7">
        <f t="shared" si="22"/>
        <v>0</v>
      </c>
      <c r="G208" s="98">
        <v>0</v>
      </c>
      <c r="H208" s="98">
        <v>0</v>
      </c>
      <c r="I208" s="98">
        <v>0</v>
      </c>
      <c r="J208" s="8">
        <v>0</v>
      </c>
      <c r="K208" s="98">
        <v>0</v>
      </c>
      <c r="L208" s="8">
        <v>0</v>
      </c>
      <c r="M208" s="98">
        <v>0</v>
      </c>
      <c r="N208" s="98">
        <v>0</v>
      </c>
    </row>
    <row r="209" spans="1:14" x14ac:dyDescent="0.25">
      <c r="A209" s="84" t="s">
        <v>31</v>
      </c>
      <c r="B209" s="84"/>
      <c r="C209" s="84"/>
      <c r="D209" s="84"/>
      <c r="E209" s="84"/>
      <c r="F209" s="84"/>
      <c r="G209" s="84"/>
      <c r="H209" s="84"/>
      <c r="I209" s="84"/>
      <c r="J209" s="84"/>
      <c r="K209" s="84"/>
      <c r="L209" s="84"/>
      <c r="M209" s="84"/>
      <c r="N209" s="84"/>
    </row>
    <row r="210" spans="1:14" x14ac:dyDescent="0.25">
      <c r="A210" s="14" t="s">
        <v>32</v>
      </c>
      <c r="B210" s="6">
        <v>0</v>
      </c>
      <c r="C210" s="97">
        <v>0</v>
      </c>
      <c r="D210" s="97">
        <v>0</v>
      </c>
      <c r="E210" s="6">
        <v>0</v>
      </c>
      <c r="F210" s="7">
        <f>SUM(B210:E210)</f>
        <v>0</v>
      </c>
      <c r="G210" s="98">
        <v>0</v>
      </c>
      <c r="H210" s="98">
        <v>0</v>
      </c>
      <c r="I210" s="98">
        <v>0</v>
      </c>
      <c r="J210" s="8">
        <v>0</v>
      </c>
      <c r="K210" s="98">
        <v>0</v>
      </c>
      <c r="L210" s="8">
        <v>0</v>
      </c>
      <c r="M210" s="98">
        <v>0</v>
      </c>
      <c r="N210" s="98">
        <v>0</v>
      </c>
    </row>
    <row r="211" spans="1:14" x14ac:dyDescent="0.25">
      <c r="A211" s="14" t="s">
        <v>33</v>
      </c>
      <c r="B211" s="6">
        <v>0</v>
      </c>
      <c r="C211" s="97">
        <v>0</v>
      </c>
      <c r="D211" s="97">
        <v>0</v>
      </c>
      <c r="E211" s="6">
        <v>0</v>
      </c>
      <c r="F211" s="7">
        <f t="shared" ref="F211:F216" si="23">SUM(B211:E211)</f>
        <v>0</v>
      </c>
      <c r="G211" s="98">
        <v>0</v>
      </c>
      <c r="H211" s="98">
        <v>0</v>
      </c>
      <c r="I211" s="98">
        <v>0</v>
      </c>
      <c r="J211" s="8">
        <v>0</v>
      </c>
      <c r="K211" s="98">
        <v>0</v>
      </c>
      <c r="L211" s="8">
        <v>0</v>
      </c>
      <c r="M211" s="98">
        <v>0</v>
      </c>
      <c r="N211" s="98">
        <v>0</v>
      </c>
    </row>
    <row r="212" spans="1:14" x14ac:dyDescent="0.25">
      <c r="A212" s="14" t="s">
        <v>34</v>
      </c>
      <c r="B212" s="6">
        <v>0</v>
      </c>
      <c r="C212" s="97">
        <v>0</v>
      </c>
      <c r="D212" s="97">
        <v>0</v>
      </c>
      <c r="E212" s="6">
        <v>0</v>
      </c>
      <c r="F212" s="7">
        <f t="shared" si="23"/>
        <v>0</v>
      </c>
      <c r="G212" s="98">
        <v>0</v>
      </c>
      <c r="H212" s="98">
        <v>0</v>
      </c>
      <c r="I212" s="98">
        <v>0</v>
      </c>
      <c r="J212" s="8">
        <v>0</v>
      </c>
      <c r="K212" s="98">
        <v>0</v>
      </c>
      <c r="L212" s="8">
        <v>0</v>
      </c>
      <c r="M212" s="98">
        <v>0</v>
      </c>
      <c r="N212" s="98">
        <v>0</v>
      </c>
    </row>
    <row r="213" spans="1:14" x14ac:dyDescent="0.25">
      <c r="A213" s="14" t="s">
        <v>35</v>
      </c>
      <c r="B213" s="6">
        <v>0</v>
      </c>
      <c r="C213" s="97">
        <v>0</v>
      </c>
      <c r="D213" s="97">
        <v>0</v>
      </c>
      <c r="E213" s="6">
        <v>0</v>
      </c>
      <c r="F213" s="7">
        <f t="shared" si="23"/>
        <v>0</v>
      </c>
      <c r="G213" s="98">
        <v>0</v>
      </c>
      <c r="H213" s="98">
        <v>0</v>
      </c>
      <c r="I213" s="98">
        <v>0</v>
      </c>
      <c r="J213" s="105">
        <v>0</v>
      </c>
      <c r="K213" s="98">
        <v>0</v>
      </c>
      <c r="L213" s="8">
        <v>0</v>
      </c>
      <c r="M213" s="98">
        <v>0</v>
      </c>
      <c r="N213" s="98">
        <v>0</v>
      </c>
    </row>
    <row r="214" spans="1:14" x14ac:dyDescent="0.25">
      <c r="A214" s="14" t="s">
        <v>36</v>
      </c>
      <c r="B214" s="6">
        <v>0</v>
      </c>
      <c r="C214" s="97">
        <v>0</v>
      </c>
      <c r="D214" s="97">
        <v>0</v>
      </c>
      <c r="E214" s="6">
        <v>0</v>
      </c>
      <c r="F214" s="7">
        <f t="shared" si="23"/>
        <v>0</v>
      </c>
      <c r="G214" s="98">
        <v>0</v>
      </c>
      <c r="H214" s="98">
        <v>0</v>
      </c>
      <c r="I214" s="98">
        <v>0</v>
      </c>
      <c r="J214" s="8">
        <v>0</v>
      </c>
      <c r="K214" s="98">
        <v>0</v>
      </c>
      <c r="L214" s="8">
        <v>0</v>
      </c>
      <c r="M214" s="98">
        <v>0</v>
      </c>
      <c r="N214" s="98">
        <v>0</v>
      </c>
    </row>
    <row r="215" spans="1:14" x14ac:dyDescent="0.25">
      <c r="A215" s="14" t="s">
        <v>37</v>
      </c>
      <c r="B215" s="6">
        <v>0</v>
      </c>
      <c r="C215" s="97">
        <v>0</v>
      </c>
      <c r="D215" s="97">
        <v>0</v>
      </c>
      <c r="E215" s="6">
        <v>0</v>
      </c>
      <c r="F215" s="7">
        <f t="shared" si="23"/>
        <v>0</v>
      </c>
      <c r="G215" s="98">
        <v>0</v>
      </c>
      <c r="H215" s="98">
        <v>0</v>
      </c>
      <c r="I215" s="98">
        <v>0</v>
      </c>
      <c r="J215" s="8">
        <v>0</v>
      </c>
      <c r="K215" s="98">
        <v>0</v>
      </c>
      <c r="L215" s="8">
        <v>0</v>
      </c>
      <c r="M215" s="98">
        <v>0</v>
      </c>
      <c r="N215" s="98">
        <v>0</v>
      </c>
    </row>
    <row r="216" spans="1:14" x14ac:dyDescent="0.25">
      <c r="A216" s="14" t="s">
        <v>38</v>
      </c>
      <c r="B216" s="6">
        <v>0</v>
      </c>
      <c r="C216" s="97">
        <v>0</v>
      </c>
      <c r="D216" s="97">
        <v>0</v>
      </c>
      <c r="E216" s="6">
        <v>0</v>
      </c>
      <c r="F216" s="7">
        <f t="shared" si="23"/>
        <v>0</v>
      </c>
      <c r="G216" s="98">
        <v>0</v>
      </c>
      <c r="H216" s="98">
        <v>0</v>
      </c>
      <c r="I216" s="98">
        <v>0</v>
      </c>
      <c r="J216" s="8">
        <v>0</v>
      </c>
      <c r="K216" s="98">
        <v>0</v>
      </c>
      <c r="L216" s="8">
        <v>0</v>
      </c>
      <c r="M216" s="98">
        <v>0</v>
      </c>
      <c r="N216" s="98">
        <v>0</v>
      </c>
    </row>
    <row r="217" spans="1:14" x14ac:dyDescent="0.25">
      <c r="A217" s="9"/>
      <c r="B217" s="67" t="s">
        <v>2</v>
      </c>
      <c r="C217" s="67"/>
      <c r="D217" s="67"/>
      <c r="E217" s="71" t="s">
        <v>3</v>
      </c>
      <c r="F217" s="69" t="s">
        <v>4</v>
      </c>
      <c r="G217" s="64" t="s">
        <v>123</v>
      </c>
      <c r="H217" s="64" t="s">
        <v>124</v>
      </c>
      <c r="I217" s="64" t="s">
        <v>125</v>
      </c>
      <c r="J217" s="64" t="s">
        <v>126</v>
      </c>
      <c r="K217" s="64" t="s">
        <v>129</v>
      </c>
      <c r="L217" s="73" t="s">
        <v>127</v>
      </c>
      <c r="M217" s="73" t="s">
        <v>128</v>
      </c>
      <c r="N217" s="73" t="s">
        <v>51</v>
      </c>
    </row>
    <row r="218" spans="1:14" x14ac:dyDescent="0.25">
      <c r="A218" s="12" t="s">
        <v>71</v>
      </c>
      <c r="B218" s="3" t="s">
        <v>11</v>
      </c>
      <c r="C218" s="3" t="s">
        <v>12</v>
      </c>
      <c r="D218" s="2" t="s">
        <v>60</v>
      </c>
      <c r="E218" s="71"/>
      <c r="F218" s="69"/>
      <c r="G218" s="64"/>
      <c r="H218" s="64"/>
      <c r="I218" s="64"/>
      <c r="J218" s="64"/>
      <c r="K218" s="64"/>
      <c r="L218" s="74"/>
      <c r="M218" s="74"/>
      <c r="N218" s="74"/>
    </row>
    <row r="219" spans="1:14" x14ac:dyDescent="0.25">
      <c r="A219" s="9" t="s">
        <v>40</v>
      </c>
      <c r="B219" s="6">
        <v>0</v>
      </c>
      <c r="C219" s="97">
        <v>0</v>
      </c>
      <c r="D219" s="97">
        <v>0</v>
      </c>
      <c r="E219" s="6">
        <v>0</v>
      </c>
      <c r="F219" s="7">
        <f>SUM(B219:E219)</f>
        <v>0</v>
      </c>
      <c r="G219" s="98">
        <v>0</v>
      </c>
      <c r="H219" s="98">
        <v>0</v>
      </c>
      <c r="I219" s="98">
        <v>0</v>
      </c>
      <c r="J219" s="8">
        <v>0</v>
      </c>
      <c r="K219" s="98">
        <v>0</v>
      </c>
      <c r="L219" s="21">
        <v>0</v>
      </c>
      <c r="M219" s="101">
        <v>0</v>
      </c>
      <c r="N219" s="101">
        <v>0</v>
      </c>
    </row>
    <row r="220" spans="1:14" ht="30" x14ac:dyDescent="0.25">
      <c r="A220" s="19" t="s">
        <v>41</v>
      </c>
      <c r="B220" s="6">
        <v>0</v>
      </c>
      <c r="C220" s="97">
        <v>0</v>
      </c>
      <c r="D220" s="97">
        <v>0</v>
      </c>
      <c r="E220" s="6">
        <v>0</v>
      </c>
      <c r="F220" s="7">
        <f t="shared" ref="F220:F233" si="24">SUM(B220:E220)</f>
        <v>0</v>
      </c>
      <c r="G220" s="98">
        <v>0</v>
      </c>
      <c r="H220" s="98">
        <v>0</v>
      </c>
      <c r="I220" s="98">
        <v>0</v>
      </c>
      <c r="J220" s="8">
        <v>0</v>
      </c>
      <c r="K220" s="98">
        <v>0</v>
      </c>
      <c r="L220" s="21">
        <v>0</v>
      </c>
      <c r="M220" s="101">
        <v>0</v>
      </c>
      <c r="N220" s="101">
        <v>0</v>
      </c>
    </row>
    <row r="221" spans="1:14" x14ac:dyDescent="0.25">
      <c r="A221" s="9" t="s">
        <v>42</v>
      </c>
      <c r="B221" s="6">
        <v>0</v>
      </c>
      <c r="C221" s="97">
        <v>0</v>
      </c>
      <c r="D221" s="97">
        <v>0</v>
      </c>
      <c r="E221" s="6">
        <v>0</v>
      </c>
      <c r="F221" s="7">
        <f t="shared" si="24"/>
        <v>0</v>
      </c>
      <c r="G221" s="98">
        <v>0</v>
      </c>
      <c r="H221" s="98">
        <v>0</v>
      </c>
      <c r="I221" s="98">
        <v>0</v>
      </c>
      <c r="J221" s="8">
        <v>0</v>
      </c>
      <c r="K221" s="98">
        <v>0</v>
      </c>
      <c r="L221" s="21">
        <v>0</v>
      </c>
      <c r="M221" s="101">
        <v>0</v>
      </c>
      <c r="N221" s="101">
        <v>0</v>
      </c>
    </row>
    <row r="222" spans="1:14" x14ac:dyDescent="0.25">
      <c r="A222" s="9" t="s">
        <v>43</v>
      </c>
      <c r="B222" s="6">
        <v>0</v>
      </c>
      <c r="C222" s="97">
        <v>0</v>
      </c>
      <c r="D222" s="97">
        <v>0</v>
      </c>
      <c r="E222" s="6">
        <v>0</v>
      </c>
      <c r="F222" s="7">
        <f t="shared" si="24"/>
        <v>0</v>
      </c>
      <c r="G222" s="98">
        <v>0</v>
      </c>
      <c r="H222" s="98">
        <v>0</v>
      </c>
      <c r="I222" s="98">
        <v>0</v>
      </c>
      <c r="J222" s="8">
        <v>0</v>
      </c>
      <c r="K222" s="98">
        <v>0</v>
      </c>
      <c r="L222" s="21">
        <v>0</v>
      </c>
      <c r="M222" s="101">
        <v>0</v>
      </c>
      <c r="N222" s="101">
        <v>0</v>
      </c>
    </row>
    <row r="223" spans="1:14" x14ac:dyDescent="0.25">
      <c r="A223" s="9" t="s">
        <v>44</v>
      </c>
      <c r="B223" s="6">
        <v>1</v>
      </c>
      <c r="C223" s="97">
        <v>0</v>
      </c>
      <c r="D223" s="97">
        <v>0</v>
      </c>
      <c r="E223" s="6">
        <v>0</v>
      </c>
      <c r="F223" s="7">
        <f t="shared" si="24"/>
        <v>1</v>
      </c>
      <c r="G223" s="98">
        <v>0</v>
      </c>
      <c r="H223" s="98">
        <v>0</v>
      </c>
      <c r="I223" s="98">
        <v>0</v>
      </c>
      <c r="J223" s="8">
        <v>0</v>
      </c>
      <c r="K223" s="98">
        <v>0</v>
      </c>
      <c r="L223" s="21">
        <v>1</v>
      </c>
      <c r="M223" s="101">
        <v>0</v>
      </c>
      <c r="N223" s="101">
        <v>0</v>
      </c>
    </row>
    <row r="224" spans="1:14" ht="30" x14ac:dyDescent="0.25">
      <c r="A224" s="9" t="s">
        <v>45</v>
      </c>
      <c r="B224" s="6">
        <v>0</v>
      </c>
      <c r="C224" s="97">
        <v>0</v>
      </c>
      <c r="D224" s="97">
        <v>0</v>
      </c>
      <c r="E224" s="6">
        <v>0</v>
      </c>
      <c r="F224" s="7">
        <f t="shared" si="24"/>
        <v>0</v>
      </c>
      <c r="G224" s="98">
        <v>0</v>
      </c>
      <c r="H224" s="98">
        <v>0</v>
      </c>
      <c r="I224" s="98">
        <v>0</v>
      </c>
      <c r="J224" s="8">
        <v>0</v>
      </c>
      <c r="K224" s="98">
        <v>0</v>
      </c>
      <c r="L224" s="21">
        <v>0</v>
      </c>
      <c r="M224" s="101">
        <v>0</v>
      </c>
      <c r="N224" s="101">
        <v>0</v>
      </c>
    </row>
    <row r="225" spans="1:19" x14ac:dyDescent="0.25">
      <c r="A225" s="9" t="s">
        <v>46</v>
      </c>
      <c r="B225" s="6">
        <v>0</v>
      </c>
      <c r="C225" s="97">
        <v>0</v>
      </c>
      <c r="D225" s="97">
        <v>0</v>
      </c>
      <c r="E225" s="6">
        <v>0</v>
      </c>
      <c r="F225" s="7">
        <f t="shared" si="24"/>
        <v>0</v>
      </c>
      <c r="G225" s="98">
        <v>0</v>
      </c>
      <c r="H225" s="98">
        <v>0</v>
      </c>
      <c r="I225" s="98">
        <v>0</v>
      </c>
      <c r="J225" s="8">
        <v>0</v>
      </c>
      <c r="K225" s="98">
        <v>0</v>
      </c>
      <c r="L225" s="21">
        <v>0</v>
      </c>
      <c r="M225" s="101">
        <v>0</v>
      </c>
      <c r="N225" s="101">
        <v>0</v>
      </c>
    </row>
    <row r="226" spans="1:19" x14ac:dyDescent="0.25">
      <c r="A226" s="9" t="s">
        <v>47</v>
      </c>
      <c r="B226" s="6">
        <v>0</v>
      </c>
      <c r="C226" s="97">
        <v>0</v>
      </c>
      <c r="D226" s="97">
        <v>0</v>
      </c>
      <c r="E226" s="6">
        <v>0</v>
      </c>
      <c r="F226" s="7">
        <f t="shared" si="24"/>
        <v>0</v>
      </c>
      <c r="G226" s="98">
        <v>0</v>
      </c>
      <c r="H226" s="98">
        <v>0</v>
      </c>
      <c r="I226" s="98">
        <v>0</v>
      </c>
      <c r="J226" s="8">
        <v>0</v>
      </c>
      <c r="K226" s="98">
        <v>0</v>
      </c>
      <c r="L226" s="21">
        <v>0</v>
      </c>
      <c r="M226" s="101">
        <v>0</v>
      </c>
      <c r="N226" s="101">
        <v>0</v>
      </c>
    </row>
    <row r="227" spans="1:19" ht="30" x14ac:dyDescent="0.25">
      <c r="A227" s="9" t="s">
        <v>48</v>
      </c>
      <c r="B227" s="6">
        <v>0</v>
      </c>
      <c r="C227" s="97">
        <v>0</v>
      </c>
      <c r="D227" s="97">
        <v>0</v>
      </c>
      <c r="E227" s="6">
        <v>0</v>
      </c>
      <c r="F227" s="7">
        <f t="shared" si="24"/>
        <v>0</v>
      </c>
      <c r="G227" s="98">
        <v>0</v>
      </c>
      <c r="H227" s="98">
        <v>0</v>
      </c>
      <c r="I227" s="98">
        <v>0</v>
      </c>
      <c r="J227" s="8">
        <v>0</v>
      </c>
      <c r="K227" s="98">
        <v>0</v>
      </c>
      <c r="L227" s="21">
        <v>0</v>
      </c>
      <c r="M227" s="101">
        <v>0</v>
      </c>
      <c r="N227" s="101">
        <v>0</v>
      </c>
    </row>
    <row r="228" spans="1:19" x14ac:dyDescent="0.25">
      <c r="A228" s="9" t="s">
        <v>49</v>
      </c>
      <c r="B228" s="6">
        <v>0</v>
      </c>
      <c r="C228" s="97">
        <v>0</v>
      </c>
      <c r="D228" s="97">
        <v>0</v>
      </c>
      <c r="E228" s="6">
        <v>0</v>
      </c>
      <c r="F228" s="7">
        <f t="shared" si="24"/>
        <v>0</v>
      </c>
      <c r="G228" s="98">
        <v>0</v>
      </c>
      <c r="H228" s="98">
        <v>0</v>
      </c>
      <c r="I228" s="98">
        <v>0</v>
      </c>
      <c r="J228" s="8">
        <v>0</v>
      </c>
      <c r="K228" s="98">
        <v>0</v>
      </c>
      <c r="L228" s="21">
        <v>0</v>
      </c>
      <c r="M228" s="101">
        <v>0</v>
      </c>
      <c r="N228" s="101">
        <v>0</v>
      </c>
    </row>
    <row r="229" spans="1:19" ht="30" x14ac:dyDescent="0.25">
      <c r="A229" s="9" t="s">
        <v>50</v>
      </c>
      <c r="B229" s="6">
        <v>0</v>
      </c>
      <c r="C229" s="97">
        <v>0</v>
      </c>
      <c r="D229" s="97">
        <v>0</v>
      </c>
      <c r="E229" s="6">
        <v>0</v>
      </c>
      <c r="F229" s="7">
        <f t="shared" si="24"/>
        <v>0</v>
      </c>
      <c r="G229" s="98">
        <v>0</v>
      </c>
      <c r="H229" s="98">
        <v>0</v>
      </c>
      <c r="I229" s="98">
        <v>0</v>
      </c>
      <c r="J229" s="8">
        <v>0</v>
      </c>
      <c r="K229" s="98">
        <v>0</v>
      </c>
      <c r="L229" s="8">
        <v>0</v>
      </c>
      <c r="M229" s="101">
        <v>0</v>
      </c>
      <c r="N229" s="101">
        <v>0</v>
      </c>
    </row>
    <row r="230" spans="1:19" x14ac:dyDescent="0.25">
      <c r="A230" s="9" t="s">
        <v>51</v>
      </c>
      <c r="B230" s="6">
        <v>4</v>
      </c>
      <c r="C230" s="97">
        <v>0</v>
      </c>
      <c r="D230" s="97">
        <v>0</v>
      </c>
      <c r="E230" s="6">
        <v>2</v>
      </c>
      <c r="F230" s="7">
        <f t="shared" si="24"/>
        <v>6</v>
      </c>
      <c r="G230" s="98">
        <v>0</v>
      </c>
      <c r="H230" s="98">
        <v>0</v>
      </c>
      <c r="I230" s="98">
        <v>0</v>
      </c>
      <c r="J230" s="8">
        <v>1</v>
      </c>
      <c r="K230" s="98">
        <v>0</v>
      </c>
      <c r="L230" s="8">
        <v>5</v>
      </c>
      <c r="M230" s="101">
        <v>0</v>
      </c>
      <c r="N230" s="101">
        <v>0</v>
      </c>
    </row>
    <row r="231" spans="1:19" x14ac:dyDescent="0.25">
      <c r="A231" s="9" t="s">
        <v>52</v>
      </c>
      <c r="B231" s="6">
        <v>0</v>
      </c>
      <c r="C231" s="97">
        <v>0</v>
      </c>
      <c r="D231" s="97">
        <v>0</v>
      </c>
      <c r="E231" s="6">
        <v>0</v>
      </c>
      <c r="F231" s="7">
        <f t="shared" si="24"/>
        <v>0</v>
      </c>
      <c r="G231" s="98">
        <v>0</v>
      </c>
      <c r="H231" s="98">
        <v>0</v>
      </c>
      <c r="I231" s="98">
        <v>0</v>
      </c>
      <c r="J231" s="8">
        <v>0</v>
      </c>
      <c r="K231" s="98">
        <v>0</v>
      </c>
      <c r="L231" s="8">
        <v>0</v>
      </c>
      <c r="M231" s="101">
        <v>0</v>
      </c>
      <c r="N231" s="101">
        <v>0</v>
      </c>
    </row>
    <row r="232" spans="1:19" x14ac:dyDescent="0.25">
      <c r="A232" s="9" t="s">
        <v>53</v>
      </c>
      <c r="B232" s="6">
        <v>0</v>
      </c>
      <c r="C232" s="97">
        <v>0</v>
      </c>
      <c r="D232" s="97">
        <v>0</v>
      </c>
      <c r="E232" s="6">
        <v>0</v>
      </c>
      <c r="F232" s="7">
        <f t="shared" si="24"/>
        <v>0</v>
      </c>
      <c r="G232" s="98">
        <v>0</v>
      </c>
      <c r="H232" s="98">
        <v>0</v>
      </c>
      <c r="I232" s="98">
        <v>0</v>
      </c>
      <c r="J232" s="8">
        <v>0</v>
      </c>
      <c r="K232" s="98">
        <v>0</v>
      </c>
      <c r="L232" s="8">
        <v>0</v>
      </c>
      <c r="M232" s="101">
        <v>0</v>
      </c>
      <c r="N232" s="101">
        <v>0</v>
      </c>
    </row>
    <row r="233" spans="1:19" x14ac:dyDescent="0.25">
      <c r="A233" s="9" t="s">
        <v>54</v>
      </c>
      <c r="B233" s="6">
        <v>0</v>
      </c>
      <c r="C233" s="97">
        <v>0</v>
      </c>
      <c r="D233" s="97">
        <v>0</v>
      </c>
      <c r="E233" s="6">
        <v>0</v>
      </c>
      <c r="F233" s="7">
        <f t="shared" si="24"/>
        <v>0</v>
      </c>
      <c r="G233" s="98">
        <v>0</v>
      </c>
      <c r="H233" s="98">
        <v>0</v>
      </c>
      <c r="I233" s="98">
        <v>0</v>
      </c>
      <c r="J233" s="8">
        <v>0</v>
      </c>
      <c r="K233" s="98">
        <v>0</v>
      </c>
      <c r="L233" s="8">
        <v>0</v>
      </c>
      <c r="M233" s="101">
        <v>0</v>
      </c>
      <c r="N233" s="101">
        <v>0</v>
      </c>
    </row>
    <row r="234" spans="1:19" x14ac:dyDescent="0.25">
      <c r="A234" s="9"/>
      <c r="B234" s="67" t="s">
        <v>2</v>
      </c>
      <c r="C234" s="67"/>
      <c r="D234" s="67"/>
      <c r="E234" s="71" t="s">
        <v>3</v>
      </c>
      <c r="F234" s="69" t="s">
        <v>4</v>
      </c>
      <c r="G234" s="64" t="s">
        <v>123</v>
      </c>
      <c r="H234" s="64" t="s">
        <v>124</v>
      </c>
      <c r="I234" s="64" t="s">
        <v>125</v>
      </c>
      <c r="J234" s="64" t="s">
        <v>126</v>
      </c>
      <c r="K234" s="64" t="s">
        <v>129</v>
      </c>
      <c r="L234" s="73" t="s">
        <v>127</v>
      </c>
      <c r="M234" s="73" t="s">
        <v>128</v>
      </c>
      <c r="N234" s="73" t="s">
        <v>51</v>
      </c>
    </row>
    <row r="235" spans="1:19" x14ac:dyDescent="0.25">
      <c r="A235" s="12" t="s">
        <v>55</v>
      </c>
      <c r="B235" s="3" t="s">
        <v>11</v>
      </c>
      <c r="C235" s="3" t="s">
        <v>12</v>
      </c>
      <c r="D235" s="2" t="s">
        <v>60</v>
      </c>
      <c r="E235" s="71"/>
      <c r="F235" s="69"/>
      <c r="G235" s="64"/>
      <c r="H235" s="64"/>
      <c r="I235" s="64"/>
      <c r="J235" s="64"/>
      <c r="K235" s="64"/>
      <c r="L235" s="74"/>
      <c r="M235" s="74"/>
      <c r="N235" s="74"/>
      <c r="S235" s="102"/>
    </row>
    <row r="236" spans="1:19" x14ac:dyDescent="0.25">
      <c r="A236" s="9" t="s">
        <v>65</v>
      </c>
      <c r="B236" s="6">
        <v>0</v>
      </c>
      <c r="C236" s="97">
        <v>0</v>
      </c>
      <c r="D236" s="97">
        <v>0</v>
      </c>
      <c r="E236" s="6">
        <v>0</v>
      </c>
      <c r="F236" s="7">
        <f t="shared" ref="F236" si="25">SUM(B236:E236)</f>
        <v>0</v>
      </c>
      <c r="G236" s="98">
        <v>0</v>
      </c>
      <c r="H236" s="98">
        <v>0</v>
      </c>
      <c r="I236" s="98">
        <v>0</v>
      </c>
      <c r="J236" s="8">
        <v>0</v>
      </c>
      <c r="K236" s="98">
        <v>0</v>
      </c>
      <c r="L236" s="8">
        <v>0</v>
      </c>
      <c r="M236" s="98">
        <v>0</v>
      </c>
      <c r="N236" s="98">
        <v>0</v>
      </c>
    </row>
    <row r="237" spans="1:19" ht="15.75" x14ac:dyDescent="0.25">
      <c r="A237" s="72" t="s">
        <v>74</v>
      </c>
      <c r="B237" s="72"/>
      <c r="C237" s="72"/>
      <c r="D237" s="72"/>
      <c r="E237" s="72"/>
      <c r="F237" s="72"/>
      <c r="G237" s="72"/>
      <c r="H237" s="72"/>
      <c r="I237" s="72"/>
      <c r="J237" s="72"/>
      <c r="K237" s="72"/>
      <c r="L237" s="72"/>
      <c r="M237" s="72"/>
      <c r="N237" s="72"/>
    </row>
    <row r="238" spans="1:19" x14ac:dyDescent="0.25">
      <c r="A238" s="66"/>
      <c r="B238" s="67" t="s">
        <v>2</v>
      </c>
      <c r="C238" s="67"/>
      <c r="D238" s="67"/>
      <c r="E238" s="70" t="s">
        <v>3</v>
      </c>
      <c r="F238" s="69" t="s">
        <v>4</v>
      </c>
      <c r="G238" s="64" t="s">
        <v>123</v>
      </c>
      <c r="H238" s="64" t="s">
        <v>124</v>
      </c>
      <c r="I238" s="64" t="s">
        <v>125</v>
      </c>
      <c r="J238" s="64" t="s">
        <v>126</v>
      </c>
      <c r="K238" s="64" t="s">
        <v>129</v>
      </c>
      <c r="L238" s="73" t="s">
        <v>127</v>
      </c>
      <c r="M238" s="73" t="s">
        <v>128</v>
      </c>
      <c r="N238" s="73" t="s">
        <v>51</v>
      </c>
    </row>
    <row r="239" spans="1:19" x14ac:dyDescent="0.25">
      <c r="A239" s="66"/>
      <c r="B239" s="2" t="s">
        <v>11</v>
      </c>
      <c r="C239" s="2" t="s">
        <v>12</v>
      </c>
      <c r="D239" s="2" t="s">
        <v>60</v>
      </c>
      <c r="E239" s="70"/>
      <c r="F239" s="69"/>
      <c r="G239" s="64"/>
      <c r="H239" s="64"/>
      <c r="I239" s="64"/>
      <c r="J239" s="64"/>
      <c r="K239" s="64"/>
      <c r="L239" s="74"/>
      <c r="M239" s="74"/>
      <c r="N239" s="74"/>
    </row>
    <row r="240" spans="1:19" x14ac:dyDescent="0.25">
      <c r="A240" s="19" t="s">
        <v>102</v>
      </c>
      <c r="B240" s="6">
        <v>8</v>
      </c>
      <c r="C240" s="6">
        <v>1</v>
      </c>
      <c r="D240" s="97">
        <v>0</v>
      </c>
      <c r="E240" s="6">
        <v>2</v>
      </c>
      <c r="F240" s="7">
        <f t="shared" ref="F240:F243" si="26">SUM(B240:E240)</f>
        <v>11</v>
      </c>
      <c r="G240" s="98">
        <v>0</v>
      </c>
      <c r="H240" s="98">
        <v>0</v>
      </c>
      <c r="I240" s="8">
        <v>2</v>
      </c>
      <c r="J240" s="8">
        <v>1</v>
      </c>
      <c r="K240" s="8">
        <v>1</v>
      </c>
      <c r="L240" s="8">
        <v>7</v>
      </c>
      <c r="M240" s="98">
        <v>0</v>
      </c>
      <c r="N240" s="98">
        <v>0</v>
      </c>
    </row>
    <row r="241" spans="1:14" x14ac:dyDescent="0.25">
      <c r="A241" s="9" t="s">
        <v>75</v>
      </c>
      <c r="B241" s="10">
        <f>SUM(B242:B244)</f>
        <v>8</v>
      </c>
      <c r="C241" s="10">
        <f>SUM(C242:C244)</f>
        <v>1</v>
      </c>
      <c r="D241" s="10">
        <f>SUM(D242:D244)</f>
        <v>0</v>
      </c>
      <c r="E241" s="10">
        <f>SUM(E242:E244)</f>
        <v>2</v>
      </c>
      <c r="F241" s="7">
        <f t="shared" si="26"/>
        <v>11</v>
      </c>
      <c r="G241" s="10">
        <f t="shared" ref="G241:N241" si="27">SUM(G242:G244)</f>
        <v>0</v>
      </c>
      <c r="H241" s="10">
        <f t="shared" si="27"/>
        <v>0</v>
      </c>
      <c r="I241" s="10">
        <f t="shared" si="27"/>
        <v>2</v>
      </c>
      <c r="J241" s="10">
        <f t="shared" si="27"/>
        <v>1</v>
      </c>
      <c r="K241" s="10">
        <f t="shared" si="27"/>
        <v>1</v>
      </c>
      <c r="L241" s="10">
        <f t="shared" si="27"/>
        <v>7</v>
      </c>
      <c r="M241" s="10">
        <f t="shared" si="27"/>
        <v>0</v>
      </c>
      <c r="N241" s="10">
        <f t="shared" si="27"/>
        <v>0</v>
      </c>
    </row>
    <row r="242" spans="1:14" x14ac:dyDescent="0.25">
      <c r="A242" s="22" t="s">
        <v>103</v>
      </c>
      <c r="B242" s="6">
        <v>0</v>
      </c>
      <c r="C242" s="6">
        <v>0</v>
      </c>
      <c r="D242" s="97">
        <v>0</v>
      </c>
      <c r="E242" s="6">
        <v>0</v>
      </c>
      <c r="F242" s="7">
        <f t="shared" si="26"/>
        <v>0</v>
      </c>
      <c r="G242" s="98">
        <v>0</v>
      </c>
      <c r="H242" s="98">
        <v>0</v>
      </c>
      <c r="I242" s="8">
        <v>0</v>
      </c>
      <c r="J242" s="8">
        <v>0</v>
      </c>
      <c r="K242" s="8">
        <v>0</v>
      </c>
      <c r="L242" s="8">
        <v>0</v>
      </c>
      <c r="M242" s="98">
        <v>0</v>
      </c>
      <c r="N242" s="98">
        <v>0</v>
      </c>
    </row>
    <row r="243" spans="1:14" x14ac:dyDescent="0.25">
      <c r="A243" s="22" t="s">
        <v>104</v>
      </c>
      <c r="B243" s="6">
        <v>8</v>
      </c>
      <c r="C243" s="6">
        <v>1</v>
      </c>
      <c r="D243" s="97">
        <v>0</v>
      </c>
      <c r="E243" s="6">
        <v>2</v>
      </c>
      <c r="F243" s="7">
        <f t="shared" si="26"/>
        <v>11</v>
      </c>
      <c r="G243" s="98">
        <v>0</v>
      </c>
      <c r="H243" s="98">
        <v>0</v>
      </c>
      <c r="I243" s="8">
        <v>2</v>
      </c>
      <c r="J243" s="8">
        <v>1</v>
      </c>
      <c r="K243" s="8">
        <v>1</v>
      </c>
      <c r="L243" s="8">
        <v>7</v>
      </c>
      <c r="M243" s="98">
        <v>0</v>
      </c>
      <c r="N243" s="98">
        <v>0</v>
      </c>
    </row>
    <row r="244" spans="1:14" x14ac:dyDescent="0.25">
      <c r="A244" s="9" t="s">
        <v>208</v>
      </c>
      <c r="B244" s="6">
        <v>0</v>
      </c>
      <c r="C244" s="6">
        <v>0</v>
      </c>
      <c r="D244" s="296">
        <v>0</v>
      </c>
      <c r="E244" s="6">
        <v>0</v>
      </c>
      <c r="F244" s="7">
        <f>SUM(B244:E244)</f>
        <v>0</v>
      </c>
      <c r="G244" s="98">
        <v>0</v>
      </c>
      <c r="H244" s="98">
        <v>0</v>
      </c>
      <c r="I244" s="8">
        <v>0</v>
      </c>
      <c r="J244" s="8">
        <v>0</v>
      </c>
      <c r="K244" s="8">
        <v>0</v>
      </c>
      <c r="L244" s="50">
        <v>0</v>
      </c>
      <c r="M244" s="289">
        <v>0</v>
      </c>
      <c r="N244" s="289">
        <v>0</v>
      </c>
    </row>
    <row r="245" spans="1:14" x14ac:dyDescent="0.25">
      <c r="A245" s="9"/>
      <c r="B245" s="67" t="s">
        <v>2</v>
      </c>
      <c r="C245" s="67"/>
      <c r="D245" s="67"/>
      <c r="E245" s="71" t="s">
        <v>3</v>
      </c>
      <c r="F245" s="69" t="s">
        <v>4</v>
      </c>
      <c r="G245" s="64" t="s">
        <v>123</v>
      </c>
      <c r="H245" s="64" t="s">
        <v>124</v>
      </c>
      <c r="I245" s="64" t="s">
        <v>125</v>
      </c>
      <c r="J245" s="64" t="s">
        <v>126</v>
      </c>
      <c r="K245" s="64" t="s">
        <v>129</v>
      </c>
      <c r="L245" s="73" t="s">
        <v>127</v>
      </c>
      <c r="M245" s="73" t="s">
        <v>128</v>
      </c>
      <c r="N245" s="73" t="s">
        <v>51</v>
      </c>
    </row>
    <row r="246" spans="1:14" x14ac:dyDescent="0.25">
      <c r="A246" s="12" t="s">
        <v>76</v>
      </c>
      <c r="B246" s="3" t="s">
        <v>11</v>
      </c>
      <c r="C246" s="3" t="s">
        <v>12</v>
      </c>
      <c r="D246" s="2" t="s">
        <v>60</v>
      </c>
      <c r="E246" s="71"/>
      <c r="F246" s="69"/>
      <c r="G246" s="64"/>
      <c r="H246" s="64"/>
      <c r="I246" s="64"/>
      <c r="J246" s="64"/>
      <c r="K246" s="64"/>
      <c r="L246" s="74"/>
      <c r="M246" s="74"/>
      <c r="N246" s="74"/>
    </row>
    <row r="247" spans="1:14" x14ac:dyDescent="0.25">
      <c r="A247" s="9" t="s">
        <v>23</v>
      </c>
      <c r="B247" s="6">
        <v>2</v>
      </c>
      <c r="C247" s="6">
        <v>1</v>
      </c>
      <c r="D247" s="97">
        <v>0</v>
      </c>
      <c r="E247" s="6">
        <v>1</v>
      </c>
      <c r="F247" s="7">
        <f t="shared" ref="F247:F254" si="28">SUM(B247:E247)</f>
        <v>4</v>
      </c>
      <c r="G247" s="98">
        <v>0</v>
      </c>
      <c r="H247" s="98">
        <v>0</v>
      </c>
      <c r="I247" s="8">
        <v>1</v>
      </c>
      <c r="J247" s="8">
        <v>0</v>
      </c>
      <c r="K247" s="8">
        <v>1</v>
      </c>
      <c r="L247" s="8">
        <v>2</v>
      </c>
      <c r="M247" s="98">
        <v>0</v>
      </c>
      <c r="N247" s="98">
        <v>0</v>
      </c>
    </row>
    <row r="248" spans="1:14" x14ac:dyDescent="0.25">
      <c r="A248" s="9" t="s">
        <v>24</v>
      </c>
      <c r="B248" s="6">
        <v>6</v>
      </c>
      <c r="C248" s="6">
        <v>0</v>
      </c>
      <c r="D248" s="97">
        <v>0</v>
      </c>
      <c r="E248" s="6">
        <v>1</v>
      </c>
      <c r="F248" s="7">
        <f t="shared" si="28"/>
        <v>7</v>
      </c>
      <c r="G248" s="98">
        <v>0</v>
      </c>
      <c r="H248" s="98">
        <v>0</v>
      </c>
      <c r="I248" s="8">
        <v>1</v>
      </c>
      <c r="J248" s="8">
        <v>1</v>
      </c>
      <c r="K248" s="8">
        <v>0</v>
      </c>
      <c r="L248" s="8">
        <v>5</v>
      </c>
      <c r="M248" s="98">
        <v>0</v>
      </c>
      <c r="N248" s="98">
        <v>0</v>
      </c>
    </row>
    <row r="249" spans="1:14" x14ac:dyDescent="0.25">
      <c r="A249" s="9" t="s">
        <v>63</v>
      </c>
      <c r="B249" s="6">
        <v>0</v>
      </c>
      <c r="C249" s="6">
        <v>0</v>
      </c>
      <c r="D249" s="97">
        <v>0</v>
      </c>
      <c r="E249" s="6">
        <v>0</v>
      </c>
      <c r="F249" s="7">
        <f t="shared" si="28"/>
        <v>0</v>
      </c>
      <c r="G249" s="98">
        <v>0</v>
      </c>
      <c r="H249" s="98">
        <v>0</v>
      </c>
      <c r="I249" s="8">
        <v>0</v>
      </c>
      <c r="J249" s="8">
        <v>0</v>
      </c>
      <c r="K249" s="8">
        <v>0</v>
      </c>
      <c r="L249" s="8">
        <v>0</v>
      </c>
      <c r="M249" s="98">
        <v>0</v>
      </c>
      <c r="N249" s="98">
        <v>0</v>
      </c>
    </row>
    <row r="250" spans="1:14" x14ac:dyDescent="0.25">
      <c r="A250" s="14" t="s">
        <v>26</v>
      </c>
      <c r="B250" s="6">
        <v>0</v>
      </c>
      <c r="C250" s="6">
        <v>0</v>
      </c>
      <c r="D250" s="97">
        <v>0</v>
      </c>
      <c r="E250" s="6">
        <v>0</v>
      </c>
      <c r="F250" s="7">
        <f t="shared" si="28"/>
        <v>0</v>
      </c>
      <c r="G250" s="98">
        <v>0</v>
      </c>
      <c r="H250" s="98">
        <v>0</v>
      </c>
      <c r="I250" s="8">
        <v>0</v>
      </c>
      <c r="J250" s="8">
        <v>0</v>
      </c>
      <c r="K250" s="8">
        <v>0</v>
      </c>
      <c r="L250" s="8">
        <v>0</v>
      </c>
      <c r="M250" s="98">
        <v>0</v>
      </c>
      <c r="N250" s="98">
        <v>0</v>
      </c>
    </row>
    <row r="251" spans="1:14" x14ac:dyDescent="0.25">
      <c r="A251" s="14" t="s">
        <v>27</v>
      </c>
      <c r="B251" s="6">
        <v>0</v>
      </c>
      <c r="C251" s="6">
        <v>0</v>
      </c>
      <c r="D251" s="97">
        <v>0</v>
      </c>
      <c r="E251" s="6">
        <v>0</v>
      </c>
      <c r="F251" s="7">
        <f t="shared" si="28"/>
        <v>0</v>
      </c>
      <c r="G251" s="98">
        <v>0</v>
      </c>
      <c r="H251" s="98">
        <v>0</v>
      </c>
      <c r="I251" s="8">
        <v>0</v>
      </c>
      <c r="J251" s="8">
        <v>0</v>
      </c>
      <c r="K251" s="8">
        <v>0</v>
      </c>
      <c r="L251" s="8">
        <v>0</v>
      </c>
      <c r="M251" s="98">
        <v>0</v>
      </c>
      <c r="N251" s="98">
        <v>0</v>
      </c>
    </row>
    <row r="252" spans="1:14" x14ac:dyDescent="0.25">
      <c r="A252" s="14" t="s">
        <v>28</v>
      </c>
      <c r="B252" s="6">
        <v>0</v>
      </c>
      <c r="C252" s="6">
        <v>0</v>
      </c>
      <c r="D252" s="97">
        <v>0</v>
      </c>
      <c r="E252" s="6">
        <v>0</v>
      </c>
      <c r="F252" s="7">
        <f t="shared" si="28"/>
        <v>0</v>
      </c>
      <c r="G252" s="98">
        <v>0</v>
      </c>
      <c r="H252" s="98">
        <v>0</v>
      </c>
      <c r="I252" s="8">
        <v>0</v>
      </c>
      <c r="J252" s="8">
        <v>0</v>
      </c>
      <c r="K252" s="8">
        <v>0</v>
      </c>
      <c r="L252" s="8">
        <v>0</v>
      </c>
      <c r="M252" s="98">
        <v>0</v>
      </c>
      <c r="N252" s="98">
        <v>0</v>
      </c>
    </row>
    <row r="253" spans="1:14" x14ac:dyDescent="0.25">
      <c r="A253" s="14" t="s">
        <v>29</v>
      </c>
      <c r="B253" s="6">
        <v>0</v>
      </c>
      <c r="C253" s="6">
        <v>0</v>
      </c>
      <c r="D253" s="97">
        <v>0</v>
      </c>
      <c r="E253" s="6">
        <v>0</v>
      </c>
      <c r="F253" s="7">
        <f t="shared" si="28"/>
        <v>0</v>
      </c>
      <c r="G253" s="98">
        <v>0</v>
      </c>
      <c r="H253" s="98">
        <v>0</v>
      </c>
      <c r="I253" s="8">
        <v>0</v>
      </c>
      <c r="J253" s="8">
        <v>0</v>
      </c>
      <c r="K253" s="8">
        <v>0</v>
      </c>
      <c r="L253" s="8">
        <v>0</v>
      </c>
      <c r="M253" s="98">
        <v>0</v>
      </c>
      <c r="N253" s="98">
        <v>0</v>
      </c>
    </row>
    <row r="254" spans="1:14" x14ac:dyDescent="0.25">
      <c r="A254" s="14" t="s">
        <v>30</v>
      </c>
      <c r="B254" s="6">
        <v>0</v>
      </c>
      <c r="C254" s="6">
        <v>0</v>
      </c>
      <c r="D254" s="97">
        <v>0</v>
      </c>
      <c r="E254" s="6">
        <v>0</v>
      </c>
      <c r="F254" s="7">
        <f t="shared" si="28"/>
        <v>0</v>
      </c>
      <c r="G254" s="98">
        <v>0</v>
      </c>
      <c r="H254" s="98">
        <v>0</v>
      </c>
      <c r="I254" s="8">
        <v>0</v>
      </c>
      <c r="J254" s="8">
        <v>0</v>
      </c>
      <c r="K254" s="8">
        <v>0</v>
      </c>
      <c r="L254" s="8">
        <v>0</v>
      </c>
      <c r="M254" s="98">
        <v>0</v>
      </c>
      <c r="N254" s="98">
        <v>0</v>
      </c>
    </row>
    <row r="255" spans="1:14" ht="15" customHeight="1" x14ac:dyDescent="0.25">
      <c r="A255" s="85" t="s">
        <v>31</v>
      </c>
      <c r="B255" s="86"/>
      <c r="C255" s="86"/>
      <c r="D255" s="86"/>
      <c r="E255" s="86"/>
      <c r="F255" s="86"/>
      <c r="G255" s="86"/>
      <c r="H255" s="86"/>
      <c r="I255" s="86"/>
      <c r="J255" s="86"/>
      <c r="K255" s="86"/>
      <c r="L255" s="86"/>
      <c r="M255" s="86"/>
      <c r="N255" s="87"/>
    </row>
    <row r="256" spans="1:14" x14ac:dyDescent="0.25">
      <c r="A256" s="14" t="s">
        <v>32</v>
      </c>
      <c r="B256" s="6">
        <v>0</v>
      </c>
      <c r="C256" s="6">
        <v>0</v>
      </c>
      <c r="D256" s="97">
        <v>0</v>
      </c>
      <c r="E256" s="6">
        <v>0</v>
      </c>
      <c r="F256" s="7">
        <f>SUM(B256:E256)</f>
        <v>0</v>
      </c>
      <c r="G256" s="98">
        <v>0</v>
      </c>
      <c r="H256" s="98">
        <v>0</v>
      </c>
      <c r="I256" s="8">
        <v>0</v>
      </c>
      <c r="J256" s="8">
        <v>0</v>
      </c>
      <c r="K256" s="8">
        <v>0</v>
      </c>
      <c r="L256" s="8">
        <v>0</v>
      </c>
      <c r="M256" s="98">
        <v>0</v>
      </c>
      <c r="N256" s="98">
        <v>0</v>
      </c>
    </row>
    <row r="257" spans="1:14" x14ac:dyDescent="0.25">
      <c r="A257" s="14" t="s">
        <v>33</v>
      </c>
      <c r="B257" s="6">
        <v>0</v>
      </c>
      <c r="C257" s="6">
        <v>0</v>
      </c>
      <c r="D257" s="97">
        <v>0</v>
      </c>
      <c r="E257" s="6">
        <v>0</v>
      </c>
      <c r="F257" s="7">
        <f t="shared" ref="F257:F262" si="29">SUM(B257:E257)</f>
        <v>0</v>
      </c>
      <c r="G257" s="98">
        <v>0</v>
      </c>
      <c r="H257" s="98">
        <v>0</v>
      </c>
      <c r="I257" s="8">
        <v>0</v>
      </c>
      <c r="J257" s="8">
        <v>0</v>
      </c>
      <c r="K257" s="8">
        <v>0</v>
      </c>
      <c r="L257" s="8">
        <v>0</v>
      </c>
      <c r="M257" s="98">
        <v>0</v>
      </c>
      <c r="N257" s="98">
        <v>0</v>
      </c>
    </row>
    <row r="258" spans="1:14" x14ac:dyDescent="0.25">
      <c r="A258" s="14" t="s">
        <v>34</v>
      </c>
      <c r="B258" s="6">
        <v>0</v>
      </c>
      <c r="C258" s="6">
        <v>0</v>
      </c>
      <c r="D258" s="97">
        <v>0</v>
      </c>
      <c r="E258" s="6">
        <v>0</v>
      </c>
      <c r="F258" s="7">
        <f t="shared" si="29"/>
        <v>0</v>
      </c>
      <c r="G258" s="98">
        <v>0</v>
      </c>
      <c r="H258" s="98">
        <v>0</v>
      </c>
      <c r="I258" s="8">
        <v>0</v>
      </c>
      <c r="J258" s="8">
        <v>0</v>
      </c>
      <c r="K258" s="8">
        <v>0</v>
      </c>
      <c r="L258" s="8">
        <v>0</v>
      </c>
      <c r="M258" s="98">
        <v>0</v>
      </c>
      <c r="N258" s="98">
        <v>0</v>
      </c>
    </row>
    <row r="259" spans="1:14" x14ac:dyDescent="0.25">
      <c r="A259" s="14" t="s">
        <v>35</v>
      </c>
      <c r="B259" s="6">
        <v>0</v>
      </c>
      <c r="C259" s="6">
        <v>0</v>
      </c>
      <c r="D259" s="97">
        <v>0</v>
      </c>
      <c r="E259" s="6">
        <v>0</v>
      </c>
      <c r="F259" s="7">
        <f t="shared" si="29"/>
        <v>0</v>
      </c>
      <c r="G259" s="98">
        <v>0</v>
      </c>
      <c r="H259" s="98">
        <v>0</v>
      </c>
      <c r="I259" s="8">
        <v>0</v>
      </c>
      <c r="J259" s="8">
        <v>0</v>
      </c>
      <c r="K259" s="8">
        <v>0</v>
      </c>
      <c r="L259" s="8">
        <v>0</v>
      </c>
      <c r="M259" s="98">
        <v>0</v>
      </c>
      <c r="N259" s="98">
        <v>0</v>
      </c>
    </row>
    <row r="260" spans="1:14" x14ac:dyDescent="0.25">
      <c r="A260" s="14" t="s">
        <v>36</v>
      </c>
      <c r="B260" s="6">
        <v>0</v>
      </c>
      <c r="C260" s="6">
        <v>0</v>
      </c>
      <c r="D260" s="97">
        <v>0</v>
      </c>
      <c r="E260" s="6">
        <v>0</v>
      </c>
      <c r="F260" s="7">
        <f t="shared" si="29"/>
        <v>0</v>
      </c>
      <c r="G260" s="98">
        <v>0</v>
      </c>
      <c r="H260" s="98">
        <v>0</v>
      </c>
      <c r="I260" s="8">
        <v>0</v>
      </c>
      <c r="J260" s="8">
        <v>0</v>
      </c>
      <c r="K260" s="8">
        <v>0</v>
      </c>
      <c r="L260" s="8">
        <v>0</v>
      </c>
      <c r="M260" s="98">
        <v>0</v>
      </c>
      <c r="N260" s="98">
        <v>0</v>
      </c>
    </row>
    <row r="261" spans="1:14" x14ac:dyDescent="0.25">
      <c r="A261" s="14" t="s">
        <v>37</v>
      </c>
      <c r="B261" s="6">
        <v>0</v>
      </c>
      <c r="C261" s="6">
        <v>0</v>
      </c>
      <c r="D261" s="97">
        <v>0</v>
      </c>
      <c r="E261" s="6">
        <v>0</v>
      </c>
      <c r="F261" s="7">
        <f t="shared" si="29"/>
        <v>0</v>
      </c>
      <c r="G261" s="98">
        <v>0</v>
      </c>
      <c r="H261" s="98">
        <v>0</v>
      </c>
      <c r="I261" s="8">
        <v>0</v>
      </c>
      <c r="J261" s="8">
        <v>0</v>
      </c>
      <c r="K261" s="8">
        <v>0</v>
      </c>
      <c r="L261" s="8">
        <v>0</v>
      </c>
      <c r="M261" s="98">
        <v>0</v>
      </c>
      <c r="N261" s="98">
        <v>0</v>
      </c>
    </row>
    <row r="262" spans="1:14" x14ac:dyDescent="0.25">
      <c r="A262" s="14" t="s">
        <v>38</v>
      </c>
      <c r="B262" s="6">
        <v>0</v>
      </c>
      <c r="C262" s="6">
        <v>0</v>
      </c>
      <c r="D262" s="97">
        <v>0</v>
      </c>
      <c r="E262" s="6">
        <v>0</v>
      </c>
      <c r="F262" s="7">
        <f t="shared" si="29"/>
        <v>0</v>
      </c>
      <c r="G262" s="98">
        <v>0</v>
      </c>
      <c r="H262" s="98">
        <v>0</v>
      </c>
      <c r="I262" s="8">
        <v>0</v>
      </c>
      <c r="J262" s="8">
        <v>0</v>
      </c>
      <c r="K262" s="8">
        <v>0</v>
      </c>
      <c r="L262" s="8">
        <v>0</v>
      </c>
      <c r="M262" s="98">
        <v>0</v>
      </c>
      <c r="N262" s="98">
        <v>0</v>
      </c>
    </row>
    <row r="263" spans="1:14" x14ac:dyDescent="0.25">
      <c r="A263" s="9"/>
      <c r="B263" s="67" t="s">
        <v>2</v>
      </c>
      <c r="C263" s="67"/>
      <c r="D263" s="67"/>
      <c r="E263" s="71" t="s">
        <v>3</v>
      </c>
      <c r="F263" s="69" t="s">
        <v>4</v>
      </c>
      <c r="G263" s="64" t="s">
        <v>123</v>
      </c>
      <c r="H263" s="64" t="s">
        <v>124</v>
      </c>
      <c r="I263" s="64" t="s">
        <v>125</v>
      </c>
      <c r="J263" s="64" t="s">
        <v>126</v>
      </c>
      <c r="K263" s="64" t="s">
        <v>129</v>
      </c>
      <c r="L263" s="73" t="s">
        <v>127</v>
      </c>
      <c r="M263" s="73" t="s">
        <v>128</v>
      </c>
      <c r="N263" s="73" t="s">
        <v>51</v>
      </c>
    </row>
    <row r="264" spans="1:14" x14ac:dyDescent="0.25">
      <c r="A264" s="12" t="s">
        <v>77</v>
      </c>
      <c r="B264" s="3" t="s">
        <v>11</v>
      </c>
      <c r="C264" s="3" t="s">
        <v>12</v>
      </c>
      <c r="D264" s="2" t="s">
        <v>60</v>
      </c>
      <c r="E264" s="71"/>
      <c r="F264" s="69"/>
      <c r="G264" s="64"/>
      <c r="H264" s="64"/>
      <c r="I264" s="64"/>
      <c r="J264" s="64"/>
      <c r="K264" s="64"/>
      <c r="L264" s="74"/>
      <c r="M264" s="74"/>
      <c r="N264" s="74"/>
    </row>
    <row r="265" spans="1:14" x14ac:dyDescent="0.25">
      <c r="A265" s="9" t="s">
        <v>40</v>
      </c>
      <c r="B265" s="6">
        <v>0</v>
      </c>
      <c r="C265" s="6">
        <v>0</v>
      </c>
      <c r="D265" s="97">
        <v>0</v>
      </c>
      <c r="E265" s="6">
        <v>0</v>
      </c>
      <c r="F265" s="7">
        <f>SUM(B265:E265)</f>
        <v>0</v>
      </c>
      <c r="G265" s="98">
        <v>0</v>
      </c>
      <c r="H265" s="98">
        <v>0</v>
      </c>
      <c r="I265" s="8">
        <v>0</v>
      </c>
      <c r="J265" s="8">
        <v>0</v>
      </c>
      <c r="K265" s="8">
        <v>0</v>
      </c>
      <c r="L265" s="8">
        <v>0</v>
      </c>
      <c r="M265" s="98">
        <v>0</v>
      </c>
      <c r="N265" s="98">
        <v>0</v>
      </c>
    </row>
    <row r="266" spans="1:14" ht="30" x14ac:dyDescent="0.25">
      <c r="A266" s="19" t="s">
        <v>41</v>
      </c>
      <c r="B266" s="6">
        <v>0</v>
      </c>
      <c r="C266" s="6">
        <v>0</v>
      </c>
      <c r="D266" s="97">
        <v>0</v>
      </c>
      <c r="E266" s="6">
        <v>0</v>
      </c>
      <c r="F266" s="7">
        <f t="shared" ref="F266:F279" si="30">SUM(B266:E266)</f>
        <v>0</v>
      </c>
      <c r="G266" s="98">
        <v>0</v>
      </c>
      <c r="H266" s="98">
        <v>0</v>
      </c>
      <c r="I266" s="8">
        <v>0</v>
      </c>
      <c r="J266" s="8">
        <v>0</v>
      </c>
      <c r="K266" s="8">
        <v>0</v>
      </c>
      <c r="L266" s="8">
        <v>0</v>
      </c>
      <c r="M266" s="98">
        <v>0</v>
      </c>
      <c r="N266" s="98">
        <v>0</v>
      </c>
    </row>
    <row r="267" spans="1:14" x14ac:dyDescent="0.25">
      <c r="A267" s="9" t="s">
        <v>42</v>
      </c>
      <c r="B267" s="6">
        <v>0</v>
      </c>
      <c r="C267" s="6">
        <v>0</v>
      </c>
      <c r="D267" s="97">
        <v>0</v>
      </c>
      <c r="E267" s="6">
        <v>0</v>
      </c>
      <c r="F267" s="7">
        <f t="shared" si="30"/>
        <v>0</v>
      </c>
      <c r="G267" s="98">
        <v>0</v>
      </c>
      <c r="H267" s="98">
        <v>0</v>
      </c>
      <c r="I267" s="8">
        <v>0</v>
      </c>
      <c r="J267" s="8">
        <v>0</v>
      </c>
      <c r="K267" s="8">
        <v>0</v>
      </c>
      <c r="L267" s="8">
        <v>0</v>
      </c>
      <c r="M267" s="98">
        <v>0</v>
      </c>
      <c r="N267" s="98">
        <v>0</v>
      </c>
    </row>
    <row r="268" spans="1:14" x14ac:dyDescent="0.25">
      <c r="A268" s="9" t="s">
        <v>43</v>
      </c>
      <c r="B268" s="6">
        <v>0</v>
      </c>
      <c r="C268" s="6">
        <v>0</v>
      </c>
      <c r="D268" s="97">
        <v>0</v>
      </c>
      <c r="E268" s="6">
        <v>0</v>
      </c>
      <c r="F268" s="7">
        <f t="shared" si="30"/>
        <v>0</v>
      </c>
      <c r="G268" s="98">
        <v>0</v>
      </c>
      <c r="H268" s="98">
        <v>0</v>
      </c>
      <c r="I268" s="8">
        <v>0</v>
      </c>
      <c r="J268" s="8">
        <v>0</v>
      </c>
      <c r="K268" s="8">
        <v>0</v>
      </c>
      <c r="L268" s="8">
        <v>0</v>
      </c>
      <c r="M268" s="98">
        <v>0</v>
      </c>
      <c r="N268" s="98">
        <v>0</v>
      </c>
    </row>
    <row r="269" spans="1:14" x14ac:dyDescent="0.25">
      <c r="A269" s="9" t="s">
        <v>44</v>
      </c>
      <c r="B269" s="6">
        <v>2</v>
      </c>
      <c r="C269" s="6">
        <v>0</v>
      </c>
      <c r="D269" s="97">
        <v>0</v>
      </c>
      <c r="E269" s="6">
        <v>0</v>
      </c>
      <c r="F269" s="7">
        <f t="shared" si="30"/>
        <v>2</v>
      </c>
      <c r="G269" s="98">
        <v>0</v>
      </c>
      <c r="H269" s="98">
        <v>0</v>
      </c>
      <c r="I269" s="8">
        <v>0</v>
      </c>
      <c r="J269" s="8">
        <v>0</v>
      </c>
      <c r="K269" s="8">
        <v>0</v>
      </c>
      <c r="L269" s="8">
        <v>2</v>
      </c>
      <c r="M269" s="98">
        <v>0</v>
      </c>
      <c r="N269" s="98">
        <v>0</v>
      </c>
    </row>
    <row r="270" spans="1:14" ht="30" x14ac:dyDescent="0.25">
      <c r="A270" s="9" t="s">
        <v>45</v>
      </c>
      <c r="B270" s="6">
        <v>0</v>
      </c>
      <c r="C270" s="6">
        <v>0</v>
      </c>
      <c r="D270" s="97">
        <v>0</v>
      </c>
      <c r="E270" s="6">
        <v>0</v>
      </c>
      <c r="F270" s="7">
        <f t="shared" si="30"/>
        <v>0</v>
      </c>
      <c r="G270" s="98">
        <v>0</v>
      </c>
      <c r="H270" s="98">
        <v>0</v>
      </c>
      <c r="I270" s="8">
        <v>0</v>
      </c>
      <c r="J270" s="8">
        <v>0</v>
      </c>
      <c r="K270" s="8">
        <v>0</v>
      </c>
      <c r="L270" s="8">
        <v>0</v>
      </c>
      <c r="M270" s="98">
        <v>0</v>
      </c>
      <c r="N270" s="98">
        <v>0</v>
      </c>
    </row>
    <row r="271" spans="1:14" x14ac:dyDescent="0.25">
      <c r="A271" s="9" t="s">
        <v>46</v>
      </c>
      <c r="B271" s="6">
        <v>0</v>
      </c>
      <c r="C271" s="6">
        <v>0</v>
      </c>
      <c r="D271" s="97">
        <v>0</v>
      </c>
      <c r="E271" s="6">
        <v>0</v>
      </c>
      <c r="F271" s="7">
        <f t="shared" si="30"/>
        <v>0</v>
      </c>
      <c r="G271" s="98">
        <v>0</v>
      </c>
      <c r="H271" s="98">
        <v>0</v>
      </c>
      <c r="I271" s="8">
        <v>0</v>
      </c>
      <c r="J271" s="8">
        <v>0</v>
      </c>
      <c r="K271" s="8">
        <v>0</v>
      </c>
      <c r="L271" s="8">
        <v>0</v>
      </c>
      <c r="M271" s="98">
        <v>0</v>
      </c>
      <c r="N271" s="98">
        <v>0</v>
      </c>
    </row>
    <row r="272" spans="1:14" x14ac:dyDescent="0.25">
      <c r="A272" s="9" t="s">
        <v>47</v>
      </c>
      <c r="B272" s="6">
        <v>0</v>
      </c>
      <c r="C272" s="6">
        <v>0</v>
      </c>
      <c r="D272" s="97">
        <v>0</v>
      </c>
      <c r="E272" s="6">
        <v>0</v>
      </c>
      <c r="F272" s="7">
        <f t="shared" si="30"/>
        <v>0</v>
      </c>
      <c r="G272" s="98">
        <v>0</v>
      </c>
      <c r="H272" s="98">
        <v>0</v>
      </c>
      <c r="I272" s="8">
        <v>0</v>
      </c>
      <c r="J272" s="8">
        <v>0</v>
      </c>
      <c r="K272" s="8">
        <v>0</v>
      </c>
      <c r="L272" s="8">
        <v>0</v>
      </c>
      <c r="M272" s="98">
        <v>0</v>
      </c>
      <c r="N272" s="98">
        <v>0</v>
      </c>
    </row>
    <row r="273" spans="1:14" ht="30" x14ac:dyDescent="0.25">
      <c r="A273" s="9" t="s">
        <v>48</v>
      </c>
      <c r="B273" s="6">
        <v>0</v>
      </c>
      <c r="C273" s="6">
        <v>0</v>
      </c>
      <c r="D273" s="97">
        <v>0</v>
      </c>
      <c r="E273" s="6">
        <v>0</v>
      </c>
      <c r="F273" s="7">
        <f t="shared" si="30"/>
        <v>0</v>
      </c>
      <c r="G273" s="98">
        <v>0</v>
      </c>
      <c r="H273" s="98">
        <v>0</v>
      </c>
      <c r="I273" s="8">
        <v>0</v>
      </c>
      <c r="J273" s="8">
        <v>0</v>
      </c>
      <c r="K273" s="8">
        <v>0</v>
      </c>
      <c r="L273" s="8">
        <v>0</v>
      </c>
      <c r="M273" s="98">
        <v>0</v>
      </c>
      <c r="N273" s="98">
        <v>0</v>
      </c>
    </row>
    <row r="274" spans="1:14" x14ac:dyDescent="0.25">
      <c r="A274" s="9" t="s">
        <v>49</v>
      </c>
      <c r="B274" s="6">
        <v>0</v>
      </c>
      <c r="C274" s="6">
        <v>0</v>
      </c>
      <c r="D274" s="97">
        <v>0</v>
      </c>
      <c r="E274" s="6">
        <v>0</v>
      </c>
      <c r="F274" s="7">
        <f t="shared" si="30"/>
        <v>0</v>
      </c>
      <c r="G274" s="98">
        <v>0</v>
      </c>
      <c r="H274" s="98">
        <v>0</v>
      </c>
      <c r="I274" s="8">
        <v>0</v>
      </c>
      <c r="J274" s="8">
        <v>0</v>
      </c>
      <c r="K274" s="8">
        <v>0</v>
      </c>
      <c r="L274" s="8">
        <v>0</v>
      </c>
      <c r="M274" s="98">
        <v>0</v>
      </c>
      <c r="N274" s="98">
        <v>0</v>
      </c>
    </row>
    <row r="275" spans="1:14" ht="30" x14ac:dyDescent="0.25">
      <c r="A275" s="9" t="s">
        <v>50</v>
      </c>
      <c r="B275" s="6">
        <v>0</v>
      </c>
      <c r="C275" s="6">
        <v>0</v>
      </c>
      <c r="D275" s="97">
        <v>0</v>
      </c>
      <c r="E275" s="6">
        <v>0</v>
      </c>
      <c r="F275" s="7">
        <f t="shared" si="30"/>
        <v>0</v>
      </c>
      <c r="G275" s="98">
        <v>0</v>
      </c>
      <c r="H275" s="98">
        <v>0</v>
      </c>
      <c r="I275" s="8">
        <v>0</v>
      </c>
      <c r="J275" s="8">
        <v>0</v>
      </c>
      <c r="K275" s="8">
        <v>0</v>
      </c>
      <c r="L275" s="8">
        <v>0</v>
      </c>
      <c r="M275" s="98">
        <v>0</v>
      </c>
      <c r="N275" s="98">
        <v>0</v>
      </c>
    </row>
    <row r="276" spans="1:14" x14ac:dyDescent="0.25">
      <c r="A276" s="9" t="s">
        <v>51</v>
      </c>
      <c r="B276" s="6">
        <v>5</v>
      </c>
      <c r="C276" s="6">
        <v>1</v>
      </c>
      <c r="D276" s="97">
        <v>0</v>
      </c>
      <c r="E276" s="6">
        <v>2</v>
      </c>
      <c r="F276" s="7">
        <f t="shared" si="30"/>
        <v>8</v>
      </c>
      <c r="G276" s="98">
        <v>0</v>
      </c>
      <c r="H276" s="98">
        <v>0</v>
      </c>
      <c r="I276" s="8">
        <v>2</v>
      </c>
      <c r="J276" s="8">
        <v>1</v>
      </c>
      <c r="K276" s="8">
        <v>1</v>
      </c>
      <c r="L276" s="8">
        <v>4</v>
      </c>
      <c r="M276" s="98">
        <v>0</v>
      </c>
      <c r="N276" s="98">
        <v>0</v>
      </c>
    </row>
    <row r="277" spans="1:14" x14ac:dyDescent="0.25">
      <c r="A277" s="9" t="s">
        <v>52</v>
      </c>
      <c r="B277" s="6">
        <v>0</v>
      </c>
      <c r="C277" s="6">
        <v>0</v>
      </c>
      <c r="D277" s="97">
        <v>0</v>
      </c>
      <c r="E277" s="6">
        <v>0</v>
      </c>
      <c r="F277" s="7">
        <f t="shared" si="30"/>
        <v>0</v>
      </c>
      <c r="G277" s="98">
        <v>0</v>
      </c>
      <c r="H277" s="98">
        <v>0</v>
      </c>
      <c r="I277" s="8">
        <v>0</v>
      </c>
      <c r="J277" s="8">
        <v>0</v>
      </c>
      <c r="K277" s="8">
        <v>0</v>
      </c>
      <c r="L277" s="8">
        <v>0</v>
      </c>
      <c r="M277" s="98">
        <v>0</v>
      </c>
      <c r="N277" s="98">
        <v>0</v>
      </c>
    </row>
    <row r="278" spans="1:14" x14ac:dyDescent="0.25">
      <c r="A278" s="9" t="s">
        <v>53</v>
      </c>
      <c r="B278" s="6">
        <v>0</v>
      </c>
      <c r="C278" s="6">
        <v>0</v>
      </c>
      <c r="D278" s="97">
        <v>0</v>
      </c>
      <c r="E278" s="6">
        <v>0</v>
      </c>
      <c r="F278" s="7">
        <f t="shared" si="30"/>
        <v>0</v>
      </c>
      <c r="G278" s="98">
        <v>0</v>
      </c>
      <c r="H278" s="98">
        <v>0</v>
      </c>
      <c r="I278" s="8">
        <v>0</v>
      </c>
      <c r="J278" s="8">
        <v>0</v>
      </c>
      <c r="K278" s="8">
        <v>0</v>
      </c>
      <c r="L278" s="8">
        <v>0</v>
      </c>
      <c r="M278" s="98">
        <v>0</v>
      </c>
      <c r="N278" s="98">
        <v>0</v>
      </c>
    </row>
    <row r="279" spans="1:14" x14ac:dyDescent="0.25">
      <c r="A279" s="9" t="s">
        <v>54</v>
      </c>
      <c r="B279" s="6">
        <v>0</v>
      </c>
      <c r="C279" s="6">
        <v>0</v>
      </c>
      <c r="D279" s="97">
        <v>0</v>
      </c>
      <c r="E279" s="6">
        <v>0</v>
      </c>
      <c r="F279" s="7">
        <f t="shared" si="30"/>
        <v>0</v>
      </c>
      <c r="G279" s="98">
        <v>0</v>
      </c>
      <c r="H279" s="98">
        <v>0</v>
      </c>
      <c r="I279" s="8">
        <v>0</v>
      </c>
      <c r="J279" s="8">
        <v>0</v>
      </c>
      <c r="K279" s="8">
        <v>0</v>
      </c>
      <c r="L279" s="8">
        <v>0</v>
      </c>
      <c r="M279" s="98">
        <v>0</v>
      </c>
      <c r="N279" s="98">
        <v>0</v>
      </c>
    </row>
    <row r="280" spans="1:14" x14ac:dyDescent="0.25">
      <c r="A280" s="9"/>
      <c r="B280" s="67" t="s">
        <v>2</v>
      </c>
      <c r="C280" s="67"/>
      <c r="D280" s="67"/>
      <c r="E280" s="71" t="s">
        <v>3</v>
      </c>
      <c r="F280" s="69" t="s">
        <v>4</v>
      </c>
      <c r="G280" s="64" t="s">
        <v>123</v>
      </c>
      <c r="H280" s="64" t="s">
        <v>124</v>
      </c>
      <c r="I280" s="64" t="s">
        <v>125</v>
      </c>
      <c r="J280" s="64" t="s">
        <v>126</v>
      </c>
      <c r="K280" s="64" t="s">
        <v>129</v>
      </c>
      <c r="L280" s="73" t="s">
        <v>127</v>
      </c>
      <c r="M280" s="73" t="s">
        <v>128</v>
      </c>
      <c r="N280" s="73" t="s">
        <v>51</v>
      </c>
    </row>
    <row r="281" spans="1:14" x14ac:dyDescent="0.25">
      <c r="A281" s="12" t="s">
        <v>55</v>
      </c>
      <c r="B281" s="3" t="s">
        <v>11</v>
      </c>
      <c r="C281" s="3" t="s">
        <v>12</v>
      </c>
      <c r="D281" s="2" t="s">
        <v>60</v>
      </c>
      <c r="E281" s="71"/>
      <c r="F281" s="69"/>
      <c r="G281" s="64"/>
      <c r="H281" s="64"/>
      <c r="I281" s="64"/>
      <c r="J281" s="64"/>
      <c r="K281" s="64"/>
      <c r="L281" s="74"/>
      <c r="M281" s="74"/>
      <c r="N281" s="74"/>
    </row>
    <row r="282" spans="1:14" x14ac:dyDescent="0.25">
      <c r="A282" s="9" t="s">
        <v>65</v>
      </c>
      <c r="B282" s="6">
        <v>0</v>
      </c>
      <c r="C282" s="6">
        <v>0</v>
      </c>
      <c r="D282" s="97">
        <v>0</v>
      </c>
      <c r="E282" s="6">
        <v>0</v>
      </c>
      <c r="F282" s="7">
        <f t="shared" ref="F282" si="31">SUM(B282:E282)</f>
        <v>0</v>
      </c>
      <c r="G282" s="98">
        <v>0</v>
      </c>
      <c r="H282" s="98">
        <v>0</v>
      </c>
      <c r="I282" s="8">
        <v>0</v>
      </c>
      <c r="J282" s="8">
        <v>0</v>
      </c>
      <c r="K282" s="8">
        <v>0</v>
      </c>
      <c r="L282" s="8">
        <v>0</v>
      </c>
      <c r="M282" s="98">
        <v>0</v>
      </c>
      <c r="N282" s="98">
        <v>0</v>
      </c>
    </row>
    <row r="283" spans="1:14" ht="15.75" x14ac:dyDescent="0.25">
      <c r="A283" s="72" t="s">
        <v>78</v>
      </c>
      <c r="B283" s="72"/>
      <c r="C283" s="72"/>
      <c r="D283" s="72"/>
      <c r="E283" s="72"/>
      <c r="F283" s="72"/>
      <c r="G283" s="72"/>
      <c r="H283" s="72"/>
      <c r="I283" s="72"/>
      <c r="J283" s="72"/>
      <c r="K283" s="72"/>
      <c r="L283" s="72"/>
      <c r="M283" s="72"/>
      <c r="N283" s="72"/>
    </row>
    <row r="284" spans="1:14" x14ac:dyDescent="0.25">
      <c r="A284" s="66"/>
      <c r="B284" s="67" t="s">
        <v>2</v>
      </c>
      <c r="C284" s="67"/>
      <c r="D284" s="67"/>
      <c r="E284" s="70" t="s">
        <v>3</v>
      </c>
      <c r="F284" s="69" t="s">
        <v>4</v>
      </c>
      <c r="G284" s="64" t="s">
        <v>123</v>
      </c>
      <c r="H284" s="64" t="s">
        <v>124</v>
      </c>
      <c r="I284" s="64" t="s">
        <v>125</v>
      </c>
      <c r="J284" s="64" t="s">
        <v>126</v>
      </c>
      <c r="K284" s="64" t="s">
        <v>129</v>
      </c>
      <c r="L284" s="73" t="s">
        <v>127</v>
      </c>
      <c r="M284" s="73" t="s">
        <v>128</v>
      </c>
      <c r="N284" s="73" t="s">
        <v>51</v>
      </c>
    </row>
    <row r="285" spans="1:14" x14ac:dyDescent="0.25">
      <c r="A285" s="66"/>
      <c r="B285" s="2" t="s">
        <v>11</v>
      </c>
      <c r="C285" s="2" t="s">
        <v>12</v>
      </c>
      <c r="D285" s="2" t="s">
        <v>60</v>
      </c>
      <c r="E285" s="70"/>
      <c r="F285" s="69"/>
      <c r="G285" s="64"/>
      <c r="H285" s="64"/>
      <c r="I285" s="64"/>
      <c r="J285" s="64"/>
      <c r="K285" s="64"/>
      <c r="L285" s="74"/>
      <c r="M285" s="74"/>
      <c r="N285" s="74"/>
    </row>
    <row r="286" spans="1:14" x14ac:dyDescent="0.25">
      <c r="A286" s="23" t="s">
        <v>79</v>
      </c>
      <c r="B286" s="6">
        <v>1</v>
      </c>
      <c r="C286" s="6">
        <v>1</v>
      </c>
      <c r="D286" s="97">
        <v>0</v>
      </c>
      <c r="E286" s="97">
        <v>0</v>
      </c>
      <c r="F286" s="7">
        <f t="shared" ref="F286:F293" si="32">SUM(B286:E286)</f>
        <v>2</v>
      </c>
      <c r="G286" s="98">
        <v>0</v>
      </c>
      <c r="H286" s="98">
        <v>0</v>
      </c>
      <c r="I286" s="98">
        <v>0</v>
      </c>
      <c r="J286" s="8">
        <v>1</v>
      </c>
      <c r="K286" s="8">
        <v>1</v>
      </c>
      <c r="L286" s="98">
        <v>0</v>
      </c>
      <c r="M286" s="98">
        <v>0</v>
      </c>
      <c r="N286" s="98">
        <v>0</v>
      </c>
    </row>
    <row r="287" spans="1:14" x14ac:dyDescent="0.25">
      <c r="A287" s="24" t="s">
        <v>80</v>
      </c>
      <c r="B287" s="10">
        <f>SUM(B288+B289)</f>
        <v>3</v>
      </c>
      <c r="C287" s="10">
        <f t="shared" ref="C287:E287" si="33">SUM(C288+C289)</f>
        <v>5</v>
      </c>
      <c r="D287" s="10">
        <f t="shared" si="33"/>
        <v>0</v>
      </c>
      <c r="E287" s="10">
        <f t="shared" si="33"/>
        <v>0</v>
      </c>
      <c r="F287" s="7">
        <f t="shared" si="32"/>
        <v>8</v>
      </c>
      <c r="G287" s="10">
        <f>SUM(G288:G289)</f>
        <v>0</v>
      </c>
      <c r="H287" s="10">
        <f t="shared" ref="H287:M287" si="34">SUM(H288:H289)</f>
        <v>0</v>
      </c>
      <c r="I287" s="10">
        <f t="shared" si="34"/>
        <v>0</v>
      </c>
      <c r="J287" s="10">
        <f t="shared" si="34"/>
        <v>3</v>
      </c>
      <c r="K287" s="10">
        <f t="shared" si="34"/>
        <v>5</v>
      </c>
      <c r="L287" s="10">
        <f t="shared" si="34"/>
        <v>0</v>
      </c>
      <c r="M287" s="10">
        <f t="shared" si="34"/>
        <v>0</v>
      </c>
      <c r="N287" s="10">
        <f t="shared" ref="N287" si="35">SUM(N288:N289)</f>
        <v>0</v>
      </c>
    </row>
    <row r="288" spans="1:14" x14ac:dyDescent="0.25">
      <c r="A288" s="23" t="s">
        <v>81</v>
      </c>
      <c r="B288" s="10">
        <f>SUM(B290+B292)</f>
        <v>1</v>
      </c>
      <c r="C288" s="10">
        <f t="shared" ref="C288:E289" si="36">SUM(C290+C292)</f>
        <v>1</v>
      </c>
      <c r="D288" s="10">
        <f t="shared" si="36"/>
        <v>0</v>
      </c>
      <c r="E288" s="10">
        <f t="shared" si="36"/>
        <v>0</v>
      </c>
      <c r="F288" s="7">
        <f t="shared" si="32"/>
        <v>2</v>
      </c>
      <c r="G288" s="10">
        <f>SUM(G290+G292)</f>
        <v>0</v>
      </c>
      <c r="H288" s="10">
        <f t="shared" ref="H288:L289" si="37">SUM(H290+H292)</f>
        <v>0</v>
      </c>
      <c r="I288" s="10">
        <f t="shared" si="37"/>
        <v>0</v>
      </c>
      <c r="J288" s="10">
        <f t="shared" si="37"/>
        <v>1</v>
      </c>
      <c r="K288" s="10">
        <f t="shared" si="37"/>
        <v>1</v>
      </c>
      <c r="L288" s="10">
        <f t="shared" si="37"/>
        <v>0</v>
      </c>
      <c r="M288" s="10">
        <f t="shared" ref="M288" si="38">SUM(M290+M292)</f>
        <v>0</v>
      </c>
      <c r="N288" s="10">
        <f t="shared" ref="N288:N289" si="39">SUM(N290+N292)</f>
        <v>0</v>
      </c>
    </row>
    <row r="289" spans="1:14" x14ac:dyDescent="0.25">
      <c r="A289" s="23" t="s">
        <v>82</v>
      </c>
      <c r="B289" s="25">
        <f>SUM(B291+B293)</f>
        <v>2</v>
      </c>
      <c r="C289" s="25">
        <f t="shared" si="36"/>
        <v>4</v>
      </c>
      <c r="D289" s="25">
        <f t="shared" si="36"/>
        <v>0</v>
      </c>
      <c r="E289" s="25">
        <f t="shared" si="36"/>
        <v>0</v>
      </c>
      <c r="F289" s="7">
        <f t="shared" si="32"/>
        <v>6</v>
      </c>
      <c r="G289" s="25">
        <f>SUM(G291+G293)</f>
        <v>0</v>
      </c>
      <c r="H289" s="25">
        <f t="shared" si="37"/>
        <v>0</v>
      </c>
      <c r="I289" s="25">
        <f t="shared" si="37"/>
        <v>0</v>
      </c>
      <c r="J289" s="25">
        <f t="shared" si="37"/>
        <v>2</v>
      </c>
      <c r="K289" s="25">
        <f t="shared" si="37"/>
        <v>4</v>
      </c>
      <c r="L289" s="25">
        <f t="shared" si="37"/>
        <v>0</v>
      </c>
      <c r="M289" s="25">
        <f t="shared" ref="M289" si="40">SUM(M291+M293)</f>
        <v>0</v>
      </c>
      <c r="N289" s="25">
        <f t="shared" si="39"/>
        <v>0</v>
      </c>
    </row>
    <row r="290" spans="1:14" x14ac:dyDescent="0.25">
      <c r="A290" s="26" t="s">
        <v>83</v>
      </c>
      <c r="B290" s="6">
        <v>0</v>
      </c>
      <c r="C290" s="6">
        <v>0</v>
      </c>
      <c r="D290" s="97">
        <v>0</v>
      </c>
      <c r="E290" s="97">
        <v>0</v>
      </c>
      <c r="F290" s="7">
        <f t="shared" si="32"/>
        <v>0</v>
      </c>
      <c r="G290" s="98">
        <v>0</v>
      </c>
      <c r="H290" s="98">
        <v>0</v>
      </c>
      <c r="I290" s="98">
        <v>0</v>
      </c>
      <c r="J290" s="8">
        <v>0</v>
      </c>
      <c r="K290" s="8">
        <v>0</v>
      </c>
      <c r="L290" s="98">
        <v>0</v>
      </c>
      <c r="M290" s="98">
        <v>0</v>
      </c>
      <c r="N290" s="98">
        <v>0</v>
      </c>
    </row>
    <row r="291" spans="1:14" ht="26.25" x14ac:dyDescent="0.25">
      <c r="A291" s="26" t="s">
        <v>84</v>
      </c>
      <c r="B291" s="6">
        <v>0</v>
      </c>
      <c r="C291" s="6">
        <v>0</v>
      </c>
      <c r="D291" s="97">
        <v>0</v>
      </c>
      <c r="E291" s="97">
        <v>0</v>
      </c>
      <c r="F291" s="11">
        <f t="shared" si="32"/>
        <v>0</v>
      </c>
      <c r="G291" s="98">
        <v>0</v>
      </c>
      <c r="H291" s="98">
        <v>0</v>
      </c>
      <c r="I291" s="98">
        <v>0</v>
      </c>
      <c r="J291" s="8">
        <v>0</v>
      </c>
      <c r="K291" s="8">
        <v>0</v>
      </c>
      <c r="L291" s="98">
        <v>0</v>
      </c>
      <c r="M291" s="98">
        <v>0</v>
      </c>
      <c r="N291" s="98">
        <v>0</v>
      </c>
    </row>
    <row r="292" spans="1:14" x14ac:dyDescent="0.25">
      <c r="A292" s="26" t="s">
        <v>85</v>
      </c>
      <c r="B292" s="6">
        <v>1</v>
      </c>
      <c r="C292" s="6">
        <v>1</v>
      </c>
      <c r="D292" s="97">
        <v>0</v>
      </c>
      <c r="E292" s="97">
        <v>0</v>
      </c>
      <c r="F292" s="11">
        <f t="shared" si="32"/>
        <v>2</v>
      </c>
      <c r="G292" s="98">
        <v>0</v>
      </c>
      <c r="H292" s="98">
        <v>0</v>
      </c>
      <c r="I292" s="98">
        <v>0</v>
      </c>
      <c r="J292" s="8">
        <v>1</v>
      </c>
      <c r="K292" s="8">
        <v>1</v>
      </c>
      <c r="L292" s="98">
        <v>0</v>
      </c>
      <c r="M292" s="98">
        <v>0</v>
      </c>
      <c r="N292" s="98">
        <v>0</v>
      </c>
    </row>
    <row r="293" spans="1:14" ht="26.25" x14ac:dyDescent="0.25">
      <c r="A293" s="26" t="s">
        <v>86</v>
      </c>
      <c r="B293" s="6">
        <v>2</v>
      </c>
      <c r="C293" s="6">
        <v>4</v>
      </c>
      <c r="D293" s="97">
        <v>0</v>
      </c>
      <c r="E293" s="97">
        <v>0</v>
      </c>
      <c r="F293" s="11">
        <f t="shared" si="32"/>
        <v>6</v>
      </c>
      <c r="G293" s="98">
        <v>0</v>
      </c>
      <c r="H293" s="98">
        <v>0</v>
      </c>
      <c r="I293" s="98">
        <v>0</v>
      </c>
      <c r="J293" s="8">
        <v>2</v>
      </c>
      <c r="K293" s="8">
        <v>4</v>
      </c>
      <c r="L293" s="98">
        <v>0</v>
      </c>
      <c r="M293" s="98">
        <v>0</v>
      </c>
      <c r="N293" s="98">
        <v>0</v>
      </c>
    </row>
    <row r="294" spans="1:14" x14ac:dyDescent="0.25">
      <c r="A294" s="44" t="s">
        <v>204</v>
      </c>
      <c r="B294" s="51">
        <v>0</v>
      </c>
      <c r="C294" s="51">
        <v>0</v>
      </c>
      <c r="D294" s="297">
        <v>0</v>
      </c>
      <c r="E294" s="292">
        <v>0</v>
      </c>
      <c r="F294" s="46">
        <f>SUM(B294:E294)</f>
        <v>0</v>
      </c>
      <c r="G294" s="98">
        <v>0</v>
      </c>
      <c r="H294" s="98">
        <v>0</v>
      </c>
      <c r="I294" s="98">
        <v>0</v>
      </c>
      <c r="J294" s="53">
        <v>0</v>
      </c>
      <c r="K294" s="53">
        <v>0</v>
      </c>
      <c r="L294" s="298">
        <v>0</v>
      </c>
      <c r="M294" s="298">
        <v>0</v>
      </c>
      <c r="N294" s="298">
        <v>0</v>
      </c>
    </row>
    <row r="295" spans="1:14" x14ac:dyDescent="0.25">
      <c r="A295" s="9"/>
      <c r="B295" s="67" t="s">
        <v>2</v>
      </c>
      <c r="C295" s="67"/>
      <c r="D295" s="67"/>
      <c r="E295" s="71" t="s">
        <v>3</v>
      </c>
      <c r="F295" s="69" t="s">
        <v>4</v>
      </c>
      <c r="G295" s="64" t="s">
        <v>123</v>
      </c>
      <c r="H295" s="64" t="s">
        <v>124</v>
      </c>
      <c r="I295" s="64" t="s">
        <v>125</v>
      </c>
      <c r="J295" s="64" t="s">
        <v>126</v>
      </c>
      <c r="K295" s="64" t="s">
        <v>129</v>
      </c>
      <c r="L295" s="73" t="s">
        <v>127</v>
      </c>
      <c r="M295" s="73" t="s">
        <v>128</v>
      </c>
      <c r="N295" s="73" t="s">
        <v>51</v>
      </c>
    </row>
    <row r="296" spans="1:14" x14ac:dyDescent="0.25">
      <c r="A296" s="12" t="s">
        <v>76</v>
      </c>
      <c r="B296" s="3" t="s">
        <v>11</v>
      </c>
      <c r="C296" s="3" t="s">
        <v>12</v>
      </c>
      <c r="D296" s="2" t="s">
        <v>60</v>
      </c>
      <c r="E296" s="71"/>
      <c r="F296" s="69"/>
      <c r="G296" s="64"/>
      <c r="H296" s="64"/>
      <c r="I296" s="64"/>
      <c r="J296" s="64"/>
      <c r="K296" s="64"/>
      <c r="L296" s="74"/>
      <c r="M296" s="74"/>
      <c r="N296" s="74"/>
    </row>
    <row r="297" spans="1:14" x14ac:dyDescent="0.25">
      <c r="A297" s="9" t="s">
        <v>23</v>
      </c>
      <c r="B297" s="6">
        <v>1</v>
      </c>
      <c r="C297" s="6">
        <v>1</v>
      </c>
      <c r="D297" s="97">
        <v>0</v>
      </c>
      <c r="E297" s="97">
        <v>0</v>
      </c>
      <c r="F297" s="7">
        <f t="shared" ref="F297:F304" si="41">SUM(B297:E297)</f>
        <v>2</v>
      </c>
      <c r="G297" s="98">
        <v>0</v>
      </c>
      <c r="H297" s="98">
        <v>0</v>
      </c>
      <c r="I297" s="98">
        <v>0</v>
      </c>
      <c r="J297" s="8">
        <v>1</v>
      </c>
      <c r="K297" s="8">
        <v>1</v>
      </c>
      <c r="L297" s="98">
        <v>0</v>
      </c>
      <c r="M297" s="98">
        <v>0</v>
      </c>
      <c r="N297" s="98">
        <v>0</v>
      </c>
    </row>
    <row r="298" spans="1:14" x14ac:dyDescent="0.25">
      <c r="A298" s="9" t="s">
        <v>24</v>
      </c>
      <c r="B298" s="6">
        <v>0</v>
      </c>
      <c r="C298" s="6">
        <v>0</v>
      </c>
      <c r="D298" s="97">
        <v>0</v>
      </c>
      <c r="E298" s="97">
        <v>0</v>
      </c>
      <c r="F298" s="7">
        <f t="shared" si="41"/>
        <v>0</v>
      </c>
      <c r="G298" s="98">
        <v>0</v>
      </c>
      <c r="H298" s="98">
        <v>0</v>
      </c>
      <c r="I298" s="98">
        <v>0</v>
      </c>
      <c r="J298" s="8">
        <v>0</v>
      </c>
      <c r="K298" s="8">
        <v>0</v>
      </c>
      <c r="L298" s="98">
        <v>0</v>
      </c>
      <c r="M298" s="98">
        <v>0</v>
      </c>
      <c r="N298" s="98">
        <v>0</v>
      </c>
    </row>
    <row r="299" spans="1:14" x14ac:dyDescent="0.25">
      <c r="A299" s="9" t="s">
        <v>63</v>
      </c>
      <c r="B299" s="6">
        <v>0</v>
      </c>
      <c r="C299" s="6">
        <v>0</v>
      </c>
      <c r="D299" s="97">
        <v>0</v>
      </c>
      <c r="E299" s="97">
        <v>0</v>
      </c>
      <c r="F299" s="7">
        <f t="shared" si="41"/>
        <v>0</v>
      </c>
      <c r="G299" s="98">
        <v>0</v>
      </c>
      <c r="H299" s="98">
        <v>0</v>
      </c>
      <c r="I299" s="98">
        <v>0</v>
      </c>
      <c r="J299" s="8">
        <v>0</v>
      </c>
      <c r="K299" s="8">
        <v>0</v>
      </c>
      <c r="L299" s="98">
        <v>0</v>
      </c>
      <c r="M299" s="98">
        <v>0</v>
      </c>
      <c r="N299" s="98">
        <v>0</v>
      </c>
    </row>
    <row r="300" spans="1:14" x14ac:dyDescent="0.25">
      <c r="A300" s="14" t="s">
        <v>26</v>
      </c>
      <c r="B300" s="6">
        <v>0</v>
      </c>
      <c r="C300" s="6">
        <v>0</v>
      </c>
      <c r="D300" s="97">
        <v>0</v>
      </c>
      <c r="E300" s="97">
        <v>0</v>
      </c>
      <c r="F300" s="7">
        <f t="shared" si="41"/>
        <v>0</v>
      </c>
      <c r="G300" s="98">
        <v>0</v>
      </c>
      <c r="H300" s="98">
        <v>0</v>
      </c>
      <c r="I300" s="98">
        <v>0</v>
      </c>
      <c r="J300" s="8">
        <v>0</v>
      </c>
      <c r="K300" s="8">
        <v>0</v>
      </c>
      <c r="L300" s="98">
        <v>0</v>
      </c>
      <c r="M300" s="98">
        <v>0</v>
      </c>
      <c r="N300" s="98">
        <v>0</v>
      </c>
    </row>
    <row r="301" spans="1:14" x14ac:dyDescent="0.25">
      <c r="A301" s="14" t="s">
        <v>27</v>
      </c>
      <c r="B301" s="6">
        <v>0</v>
      </c>
      <c r="C301" s="6">
        <v>0</v>
      </c>
      <c r="D301" s="97">
        <v>0</v>
      </c>
      <c r="E301" s="97">
        <v>0</v>
      </c>
      <c r="F301" s="7">
        <f t="shared" si="41"/>
        <v>0</v>
      </c>
      <c r="G301" s="98">
        <v>0</v>
      </c>
      <c r="H301" s="98">
        <v>0</v>
      </c>
      <c r="I301" s="98">
        <v>0</v>
      </c>
      <c r="J301" s="8">
        <v>0</v>
      </c>
      <c r="K301" s="8">
        <v>0</v>
      </c>
      <c r="L301" s="98">
        <v>0</v>
      </c>
      <c r="M301" s="98">
        <v>0</v>
      </c>
      <c r="N301" s="98">
        <v>0</v>
      </c>
    </row>
    <row r="302" spans="1:14" x14ac:dyDescent="0.25">
      <c r="A302" s="14" t="s">
        <v>28</v>
      </c>
      <c r="B302" s="6">
        <v>0</v>
      </c>
      <c r="C302" s="6">
        <v>0</v>
      </c>
      <c r="D302" s="97">
        <v>0</v>
      </c>
      <c r="E302" s="97">
        <v>0</v>
      </c>
      <c r="F302" s="7">
        <f t="shared" si="41"/>
        <v>0</v>
      </c>
      <c r="G302" s="98">
        <v>0</v>
      </c>
      <c r="H302" s="98">
        <v>0</v>
      </c>
      <c r="I302" s="98">
        <v>0</v>
      </c>
      <c r="J302" s="8">
        <v>0</v>
      </c>
      <c r="K302" s="8">
        <v>0</v>
      </c>
      <c r="L302" s="98">
        <v>0</v>
      </c>
      <c r="M302" s="98">
        <v>0</v>
      </c>
      <c r="N302" s="98">
        <v>0</v>
      </c>
    </row>
    <row r="303" spans="1:14" x14ac:dyDescent="0.25">
      <c r="A303" s="14" t="s">
        <v>29</v>
      </c>
      <c r="B303" s="6">
        <v>0</v>
      </c>
      <c r="C303" s="6">
        <v>0</v>
      </c>
      <c r="D303" s="97">
        <v>0</v>
      </c>
      <c r="E303" s="97">
        <v>0</v>
      </c>
      <c r="F303" s="7">
        <f t="shared" si="41"/>
        <v>0</v>
      </c>
      <c r="G303" s="98">
        <v>0</v>
      </c>
      <c r="H303" s="98">
        <v>0</v>
      </c>
      <c r="I303" s="98">
        <v>0</v>
      </c>
      <c r="J303" s="8">
        <v>0</v>
      </c>
      <c r="K303" s="8">
        <v>0</v>
      </c>
      <c r="L303" s="98">
        <v>0</v>
      </c>
      <c r="M303" s="98">
        <v>0</v>
      </c>
      <c r="N303" s="98">
        <v>0</v>
      </c>
    </row>
    <row r="304" spans="1:14" x14ac:dyDescent="0.25">
      <c r="A304" s="14" t="s">
        <v>30</v>
      </c>
      <c r="B304" s="6">
        <v>0</v>
      </c>
      <c r="C304" s="6">
        <v>0</v>
      </c>
      <c r="D304" s="97">
        <v>0</v>
      </c>
      <c r="E304" s="97">
        <v>0</v>
      </c>
      <c r="F304" s="7">
        <f t="shared" si="41"/>
        <v>0</v>
      </c>
      <c r="G304" s="98">
        <v>0</v>
      </c>
      <c r="H304" s="98">
        <v>0</v>
      </c>
      <c r="I304" s="98">
        <v>0</v>
      </c>
      <c r="J304" s="8">
        <v>0</v>
      </c>
      <c r="K304" s="8">
        <v>0</v>
      </c>
      <c r="L304" s="98">
        <v>0</v>
      </c>
      <c r="M304" s="98">
        <v>0</v>
      </c>
      <c r="N304" s="98">
        <v>0</v>
      </c>
    </row>
    <row r="305" spans="1:14" x14ac:dyDescent="0.25">
      <c r="A305" s="88" t="s">
        <v>31</v>
      </c>
      <c r="B305" s="89"/>
      <c r="C305" s="89"/>
      <c r="D305" s="89"/>
      <c r="E305" s="89"/>
      <c r="F305" s="89"/>
      <c r="G305" s="89"/>
      <c r="H305" s="89"/>
      <c r="I305" s="89"/>
      <c r="J305" s="89"/>
      <c r="K305" s="89"/>
      <c r="L305" s="89"/>
      <c r="M305" s="89"/>
      <c r="N305" s="90"/>
    </row>
    <row r="306" spans="1:14" x14ac:dyDescent="0.25">
      <c r="A306" s="14" t="s">
        <v>32</v>
      </c>
      <c r="B306" s="6">
        <v>0</v>
      </c>
      <c r="C306" s="6">
        <v>0</v>
      </c>
      <c r="D306" s="97">
        <v>0</v>
      </c>
      <c r="E306" s="97">
        <v>0</v>
      </c>
      <c r="F306" s="7">
        <f>SUM(B306:E306)</f>
        <v>0</v>
      </c>
      <c r="G306" s="98">
        <v>0</v>
      </c>
      <c r="H306" s="98">
        <v>0</v>
      </c>
      <c r="I306" s="98">
        <v>0</v>
      </c>
      <c r="J306" s="8">
        <v>0</v>
      </c>
      <c r="K306" s="8">
        <v>0</v>
      </c>
      <c r="L306" s="98">
        <v>0</v>
      </c>
      <c r="M306" s="98">
        <v>0</v>
      </c>
      <c r="N306" s="98">
        <v>0</v>
      </c>
    </row>
    <row r="307" spans="1:14" x14ac:dyDescent="0.25">
      <c r="A307" s="14" t="s">
        <v>33</v>
      </c>
      <c r="B307" s="6">
        <v>0</v>
      </c>
      <c r="C307" s="6">
        <v>0</v>
      </c>
      <c r="D307" s="97">
        <v>0</v>
      </c>
      <c r="E307" s="97">
        <v>0</v>
      </c>
      <c r="F307" s="7">
        <f t="shared" ref="F307:F312" si="42">SUM(B307:E307)</f>
        <v>0</v>
      </c>
      <c r="G307" s="98">
        <v>0</v>
      </c>
      <c r="H307" s="98">
        <v>0</v>
      </c>
      <c r="I307" s="98">
        <v>0</v>
      </c>
      <c r="J307" s="8">
        <v>0</v>
      </c>
      <c r="K307" s="8">
        <v>0</v>
      </c>
      <c r="L307" s="98">
        <v>0</v>
      </c>
      <c r="M307" s="98">
        <v>0</v>
      </c>
      <c r="N307" s="98">
        <v>0</v>
      </c>
    </row>
    <row r="308" spans="1:14" x14ac:dyDescent="0.25">
      <c r="A308" s="14" t="s">
        <v>34</v>
      </c>
      <c r="B308" s="6">
        <v>0</v>
      </c>
      <c r="C308" s="6">
        <v>0</v>
      </c>
      <c r="D308" s="97">
        <v>0</v>
      </c>
      <c r="E308" s="97">
        <v>0</v>
      </c>
      <c r="F308" s="7">
        <f t="shared" si="42"/>
        <v>0</v>
      </c>
      <c r="G308" s="98">
        <v>0</v>
      </c>
      <c r="H308" s="98">
        <v>0</v>
      </c>
      <c r="I308" s="98">
        <v>0</v>
      </c>
      <c r="J308" s="8">
        <v>0</v>
      </c>
      <c r="K308" s="8">
        <v>0</v>
      </c>
      <c r="L308" s="98">
        <v>0</v>
      </c>
      <c r="M308" s="98">
        <v>0</v>
      </c>
      <c r="N308" s="98">
        <v>0</v>
      </c>
    </row>
    <row r="309" spans="1:14" x14ac:dyDescent="0.25">
      <c r="A309" s="14" t="s">
        <v>35</v>
      </c>
      <c r="B309" s="6">
        <v>0</v>
      </c>
      <c r="C309" s="6">
        <v>0</v>
      </c>
      <c r="D309" s="97">
        <v>0</v>
      </c>
      <c r="E309" s="97">
        <v>0</v>
      </c>
      <c r="F309" s="7">
        <f t="shared" si="42"/>
        <v>0</v>
      </c>
      <c r="G309" s="98">
        <v>0</v>
      </c>
      <c r="H309" s="98">
        <v>0</v>
      </c>
      <c r="I309" s="98">
        <v>0</v>
      </c>
      <c r="J309" s="8">
        <v>0</v>
      </c>
      <c r="K309" s="8">
        <v>0</v>
      </c>
      <c r="L309" s="98">
        <v>0</v>
      </c>
      <c r="M309" s="98">
        <v>0</v>
      </c>
      <c r="N309" s="98">
        <v>0</v>
      </c>
    </row>
    <row r="310" spans="1:14" x14ac:dyDescent="0.25">
      <c r="A310" s="14" t="s">
        <v>36</v>
      </c>
      <c r="B310" s="6">
        <v>0</v>
      </c>
      <c r="C310" s="6">
        <v>0</v>
      </c>
      <c r="D310" s="97">
        <v>0</v>
      </c>
      <c r="E310" s="97">
        <v>0</v>
      </c>
      <c r="F310" s="7">
        <f t="shared" si="42"/>
        <v>0</v>
      </c>
      <c r="G310" s="98">
        <v>0</v>
      </c>
      <c r="H310" s="98">
        <v>0</v>
      </c>
      <c r="I310" s="98">
        <v>0</v>
      </c>
      <c r="J310" s="8">
        <v>0</v>
      </c>
      <c r="K310" s="8">
        <v>0</v>
      </c>
      <c r="L310" s="98">
        <v>0</v>
      </c>
      <c r="M310" s="98">
        <v>0</v>
      </c>
      <c r="N310" s="98">
        <v>0</v>
      </c>
    </row>
    <row r="311" spans="1:14" x14ac:dyDescent="0.25">
      <c r="A311" s="14" t="s">
        <v>37</v>
      </c>
      <c r="B311" s="6">
        <v>0</v>
      </c>
      <c r="C311" s="6">
        <v>0</v>
      </c>
      <c r="D311" s="97">
        <v>0</v>
      </c>
      <c r="E311" s="97">
        <v>0</v>
      </c>
      <c r="F311" s="7">
        <f t="shared" si="42"/>
        <v>0</v>
      </c>
      <c r="G311" s="98">
        <v>0</v>
      </c>
      <c r="H311" s="98">
        <v>0</v>
      </c>
      <c r="I311" s="98">
        <v>0</v>
      </c>
      <c r="J311" s="8">
        <v>0</v>
      </c>
      <c r="K311" s="8">
        <v>0</v>
      </c>
      <c r="L311" s="98">
        <v>0</v>
      </c>
      <c r="M311" s="98">
        <v>0</v>
      </c>
      <c r="N311" s="98">
        <v>0</v>
      </c>
    </row>
    <row r="312" spans="1:14" x14ac:dyDescent="0.25">
      <c r="A312" s="14" t="s">
        <v>38</v>
      </c>
      <c r="B312" s="6">
        <v>0</v>
      </c>
      <c r="C312" s="6">
        <v>0</v>
      </c>
      <c r="D312" s="97">
        <v>0</v>
      </c>
      <c r="E312" s="97">
        <v>0</v>
      </c>
      <c r="F312" s="7">
        <f t="shared" si="42"/>
        <v>0</v>
      </c>
      <c r="G312" s="98">
        <v>0</v>
      </c>
      <c r="H312" s="98">
        <v>0</v>
      </c>
      <c r="I312" s="98">
        <v>0</v>
      </c>
      <c r="J312" s="8">
        <v>0</v>
      </c>
      <c r="K312" s="8">
        <v>0</v>
      </c>
      <c r="L312" s="98">
        <v>0</v>
      </c>
      <c r="M312" s="98">
        <v>0</v>
      </c>
      <c r="N312" s="98">
        <v>0</v>
      </c>
    </row>
    <row r="313" spans="1:14" x14ac:dyDescent="0.25">
      <c r="A313" s="9"/>
      <c r="B313" s="67" t="s">
        <v>2</v>
      </c>
      <c r="C313" s="67"/>
      <c r="D313" s="67"/>
      <c r="E313" s="71" t="s">
        <v>3</v>
      </c>
      <c r="F313" s="69" t="s">
        <v>4</v>
      </c>
      <c r="G313" s="64" t="s">
        <v>123</v>
      </c>
      <c r="H313" s="64" t="s">
        <v>124</v>
      </c>
      <c r="I313" s="64" t="s">
        <v>125</v>
      </c>
      <c r="J313" s="64" t="s">
        <v>126</v>
      </c>
      <c r="K313" s="64" t="s">
        <v>129</v>
      </c>
      <c r="L313" s="73" t="s">
        <v>127</v>
      </c>
      <c r="M313" s="73" t="s">
        <v>128</v>
      </c>
      <c r="N313" s="73" t="s">
        <v>51</v>
      </c>
    </row>
    <row r="314" spans="1:14" x14ac:dyDescent="0.25">
      <c r="A314" s="12" t="s">
        <v>77</v>
      </c>
      <c r="B314" s="3" t="s">
        <v>11</v>
      </c>
      <c r="C314" s="3" t="s">
        <v>12</v>
      </c>
      <c r="D314" s="2" t="s">
        <v>60</v>
      </c>
      <c r="E314" s="71"/>
      <c r="F314" s="69"/>
      <c r="G314" s="64"/>
      <c r="H314" s="64"/>
      <c r="I314" s="64"/>
      <c r="J314" s="64"/>
      <c r="K314" s="64"/>
      <c r="L314" s="74"/>
      <c r="M314" s="74"/>
      <c r="N314" s="74"/>
    </row>
    <row r="315" spans="1:14" x14ac:dyDescent="0.25">
      <c r="A315" s="9" t="s">
        <v>40</v>
      </c>
      <c r="B315" s="6">
        <v>0</v>
      </c>
      <c r="C315" s="6">
        <v>0</v>
      </c>
      <c r="D315" s="97">
        <v>0</v>
      </c>
      <c r="E315" s="97">
        <v>0</v>
      </c>
      <c r="F315" s="7">
        <f>SUM(B315:E315)</f>
        <v>0</v>
      </c>
      <c r="G315" s="98">
        <v>0</v>
      </c>
      <c r="H315" s="98">
        <v>0</v>
      </c>
      <c r="I315" s="98">
        <v>0</v>
      </c>
      <c r="J315" s="8">
        <v>0</v>
      </c>
      <c r="K315" s="8">
        <v>0</v>
      </c>
      <c r="L315" s="98">
        <v>0</v>
      </c>
      <c r="M315" s="98">
        <v>0</v>
      </c>
      <c r="N315" s="98">
        <v>0</v>
      </c>
    </row>
    <row r="316" spans="1:14" ht="30" x14ac:dyDescent="0.25">
      <c r="A316" s="19" t="s">
        <v>41</v>
      </c>
      <c r="B316" s="6">
        <v>0</v>
      </c>
      <c r="C316" s="6">
        <v>0</v>
      </c>
      <c r="D316" s="97">
        <v>0</v>
      </c>
      <c r="E316" s="97">
        <v>0</v>
      </c>
      <c r="F316" s="7">
        <f t="shared" ref="F316:F327" si="43">SUM(B316:E316)</f>
        <v>0</v>
      </c>
      <c r="G316" s="98">
        <v>0</v>
      </c>
      <c r="H316" s="98">
        <v>0</v>
      </c>
      <c r="I316" s="98">
        <v>0</v>
      </c>
      <c r="J316" s="8">
        <v>0</v>
      </c>
      <c r="K316" s="8">
        <v>0</v>
      </c>
      <c r="L316" s="98">
        <v>0</v>
      </c>
      <c r="M316" s="98">
        <v>0</v>
      </c>
      <c r="N316" s="98">
        <v>0</v>
      </c>
    </row>
    <row r="317" spans="1:14" x14ac:dyDescent="0.25">
      <c r="A317" s="9" t="s">
        <v>42</v>
      </c>
      <c r="B317" s="6">
        <v>0</v>
      </c>
      <c r="C317" s="6">
        <v>0</v>
      </c>
      <c r="D317" s="97">
        <v>0</v>
      </c>
      <c r="E317" s="97">
        <v>0</v>
      </c>
      <c r="F317" s="7">
        <f t="shared" si="43"/>
        <v>0</v>
      </c>
      <c r="G317" s="98">
        <v>0</v>
      </c>
      <c r="H317" s="98">
        <v>0</v>
      </c>
      <c r="I317" s="98">
        <v>0</v>
      </c>
      <c r="J317" s="8">
        <v>0</v>
      </c>
      <c r="K317" s="8">
        <v>0</v>
      </c>
      <c r="L317" s="98">
        <v>0</v>
      </c>
      <c r="M317" s="98">
        <v>0</v>
      </c>
      <c r="N317" s="98">
        <v>0</v>
      </c>
    </row>
    <row r="318" spans="1:14" x14ac:dyDescent="0.25">
      <c r="A318" s="9" t="s">
        <v>43</v>
      </c>
      <c r="B318" s="6">
        <v>0</v>
      </c>
      <c r="C318" s="6">
        <v>0</v>
      </c>
      <c r="D318" s="97">
        <v>0</v>
      </c>
      <c r="E318" s="97">
        <v>0</v>
      </c>
      <c r="F318" s="7">
        <f t="shared" si="43"/>
        <v>0</v>
      </c>
      <c r="G318" s="98">
        <v>0</v>
      </c>
      <c r="H318" s="98">
        <v>0</v>
      </c>
      <c r="I318" s="98">
        <v>0</v>
      </c>
      <c r="J318" s="8">
        <v>0</v>
      </c>
      <c r="K318" s="8">
        <v>0</v>
      </c>
      <c r="L318" s="98">
        <v>0</v>
      </c>
      <c r="M318" s="98">
        <v>0</v>
      </c>
      <c r="N318" s="98">
        <v>0</v>
      </c>
    </row>
    <row r="319" spans="1:14" x14ac:dyDescent="0.25">
      <c r="A319" s="9" t="s">
        <v>44</v>
      </c>
      <c r="B319" s="6">
        <v>0</v>
      </c>
      <c r="C319" s="6">
        <v>0</v>
      </c>
      <c r="D319" s="97">
        <v>0</v>
      </c>
      <c r="E319" s="97">
        <v>0</v>
      </c>
      <c r="F319" s="7">
        <f t="shared" si="43"/>
        <v>0</v>
      </c>
      <c r="G319" s="98">
        <v>0</v>
      </c>
      <c r="H319" s="98">
        <v>0</v>
      </c>
      <c r="I319" s="98">
        <v>0</v>
      </c>
      <c r="J319" s="8">
        <v>0</v>
      </c>
      <c r="K319" s="8">
        <v>0</v>
      </c>
      <c r="L319" s="98">
        <v>0</v>
      </c>
      <c r="M319" s="98">
        <v>0</v>
      </c>
      <c r="N319" s="98">
        <v>0</v>
      </c>
    </row>
    <row r="320" spans="1:14" ht="30" x14ac:dyDescent="0.25">
      <c r="A320" s="9" t="s">
        <v>45</v>
      </c>
      <c r="B320" s="6">
        <v>0</v>
      </c>
      <c r="C320" s="6">
        <v>0</v>
      </c>
      <c r="D320" s="97">
        <v>0</v>
      </c>
      <c r="E320" s="97">
        <v>0</v>
      </c>
      <c r="F320" s="7">
        <f t="shared" si="43"/>
        <v>0</v>
      </c>
      <c r="G320" s="98">
        <v>0</v>
      </c>
      <c r="H320" s="98">
        <v>0</v>
      </c>
      <c r="I320" s="98">
        <v>0</v>
      </c>
      <c r="J320" s="8">
        <v>0</v>
      </c>
      <c r="K320" s="8">
        <v>0</v>
      </c>
      <c r="L320" s="98">
        <v>0</v>
      </c>
      <c r="M320" s="98">
        <v>0</v>
      </c>
      <c r="N320" s="98">
        <v>0</v>
      </c>
    </row>
    <row r="321" spans="1:14" x14ac:dyDescent="0.25">
      <c r="A321" s="9" t="s">
        <v>46</v>
      </c>
      <c r="B321" s="6">
        <v>0</v>
      </c>
      <c r="C321" s="6">
        <v>0</v>
      </c>
      <c r="D321" s="97">
        <v>0</v>
      </c>
      <c r="E321" s="97">
        <v>0</v>
      </c>
      <c r="F321" s="7">
        <f t="shared" si="43"/>
        <v>0</v>
      </c>
      <c r="G321" s="98">
        <v>0</v>
      </c>
      <c r="H321" s="98">
        <v>0</v>
      </c>
      <c r="I321" s="98">
        <v>0</v>
      </c>
      <c r="J321" s="8">
        <v>0</v>
      </c>
      <c r="K321" s="8">
        <v>0</v>
      </c>
      <c r="L321" s="98">
        <v>0</v>
      </c>
      <c r="M321" s="98">
        <v>0</v>
      </c>
      <c r="N321" s="98">
        <v>0</v>
      </c>
    </row>
    <row r="322" spans="1:14" x14ac:dyDescent="0.25">
      <c r="A322" s="9" t="s">
        <v>47</v>
      </c>
      <c r="B322" s="6">
        <v>0</v>
      </c>
      <c r="C322" s="6">
        <v>0</v>
      </c>
      <c r="D322" s="97">
        <v>0</v>
      </c>
      <c r="E322" s="97">
        <v>0</v>
      </c>
      <c r="F322" s="7">
        <f t="shared" si="43"/>
        <v>0</v>
      </c>
      <c r="G322" s="98">
        <v>0</v>
      </c>
      <c r="H322" s="98">
        <v>0</v>
      </c>
      <c r="I322" s="98">
        <v>0</v>
      </c>
      <c r="J322" s="8">
        <v>0</v>
      </c>
      <c r="K322" s="8">
        <v>0</v>
      </c>
      <c r="L322" s="98">
        <v>0</v>
      </c>
      <c r="M322" s="98">
        <v>0</v>
      </c>
      <c r="N322" s="98">
        <v>0</v>
      </c>
    </row>
    <row r="323" spans="1:14" ht="30" x14ac:dyDescent="0.25">
      <c r="A323" s="9" t="s">
        <v>48</v>
      </c>
      <c r="B323" s="6">
        <v>0</v>
      </c>
      <c r="C323" s="6">
        <v>0</v>
      </c>
      <c r="D323" s="97">
        <v>0</v>
      </c>
      <c r="E323" s="97">
        <v>0</v>
      </c>
      <c r="F323" s="7">
        <f t="shared" si="43"/>
        <v>0</v>
      </c>
      <c r="G323" s="98">
        <v>0</v>
      </c>
      <c r="H323" s="98">
        <v>0</v>
      </c>
      <c r="I323" s="98">
        <v>0</v>
      </c>
      <c r="J323" s="8">
        <v>0</v>
      </c>
      <c r="K323" s="8">
        <v>0</v>
      </c>
      <c r="L323" s="98">
        <v>0</v>
      </c>
      <c r="M323" s="98">
        <v>0</v>
      </c>
      <c r="N323" s="98">
        <v>0</v>
      </c>
    </row>
    <row r="324" spans="1:14" x14ac:dyDescent="0.25">
      <c r="A324" s="9" t="s">
        <v>49</v>
      </c>
      <c r="B324" s="6">
        <v>0</v>
      </c>
      <c r="C324" s="6">
        <v>0</v>
      </c>
      <c r="D324" s="97">
        <v>0</v>
      </c>
      <c r="E324" s="97">
        <v>0</v>
      </c>
      <c r="F324" s="7">
        <f t="shared" si="43"/>
        <v>0</v>
      </c>
      <c r="G324" s="98">
        <v>0</v>
      </c>
      <c r="H324" s="98">
        <v>0</v>
      </c>
      <c r="I324" s="98">
        <v>0</v>
      </c>
      <c r="J324" s="8">
        <v>0</v>
      </c>
      <c r="K324" s="8">
        <v>0</v>
      </c>
      <c r="L324" s="98">
        <v>0</v>
      </c>
      <c r="M324" s="98">
        <v>0</v>
      </c>
      <c r="N324" s="98">
        <v>0</v>
      </c>
    </row>
    <row r="325" spans="1:14" ht="30" x14ac:dyDescent="0.25">
      <c r="A325" s="9" t="s">
        <v>50</v>
      </c>
      <c r="B325" s="6">
        <v>0</v>
      </c>
      <c r="C325" s="6">
        <v>0</v>
      </c>
      <c r="D325" s="97">
        <v>0</v>
      </c>
      <c r="E325" s="97">
        <v>0</v>
      </c>
      <c r="F325" s="7">
        <f t="shared" si="43"/>
        <v>0</v>
      </c>
      <c r="G325" s="98">
        <v>0</v>
      </c>
      <c r="H325" s="98">
        <v>0</v>
      </c>
      <c r="I325" s="98">
        <v>0</v>
      </c>
      <c r="J325" s="8">
        <v>0</v>
      </c>
      <c r="K325" s="8">
        <v>0</v>
      </c>
      <c r="L325" s="98">
        <v>0</v>
      </c>
      <c r="M325" s="98">
        <v>0</v>
      </c>
      <c r="N325" s="98">
        <v>0</v>
      </c>
    </row>
    <row r="326" spans="1:14" x14ac:dyDescent="0.25">
      <c r="A326" s="9" t="s">
        <v>51</v>
      </c>
      <c r="B326" s="6">
        <v>1</v>
      </c>
      <c r="C326" s="6">
        <v>1</v>
      </c>
      <c r="D326" s="97">
        <v>0</v>
      </c>
      <c r="E326" s="97">
        <v>0</v>
      </c>
      <c r="F326" s="7">
        <f t="shared" si="43"/>
        <v>2</v>
      </c>
      <c r="G326" s="98">
        <v>0</v>
      </c>
      <c r="H326" s="98">
        <v>0</v>
      </c>
      <c r="I326" s="98">
        <v>0</v>
      </c>
      <c r="J326" s="8">
        <v>1</v>
      </c>
      <c r="K326" s="8">
        <v>1</v>
      </c>
      <c r="L326" s="98">
        <v>0</v>
      </c>
      <c r="M326" s="98">
        <v>0</v>
      </c>
      <c r="N326" s="98">
        <v>0</v>
      </c>
    </row>
    <row r="327" spans="1:14" x14ac:dyDescent="0.25">
      <c r="A327" s="9" t="s">
        <v>52</v>
      </c>
      <c r="B327" s="6">
        <v>0</v>
      </c>
      <c r="C327" s="6">
        <v>0</v>
      </c>
      <c r="D327" s="97">
        <v>0</v>
      </c>
      <c r="E327" s="97">
        <v>0</v>
      </c>
      <c r="F327" s="7">
        <f t="shared" si="43"/>
        <v>0</v>
      </c>
      <c r="G327" s="98">
        <v>0</v>
      </c>
      <c r="H327" s="98">
        <v>0</v>
      </c>
      <c r="I327" s="98">
        <v>0</v>
      </c>
      <c r="J327" s="8">
        <v>0</v>
      </c>
      <c r="K327" s="8">
        <v>0</v>
      </c>
      <c r="L327" s="98">
        <v>0</v>
      </c>
      <c r="M327" s="98">
        <v>0</v>
      </c>
      <c r="N327" s="98">
        <v>0</v>
      </c>
    </row>
    <row r="328" spans="1:14" x14ac:dyDescent="0.25">
      <c r="A328" s="9" t="s">
        <v>53</v>
      </c>
      <c r="B328" s="6">
        <v>0</v>
      </c>
      <c r="C328" s="6">
        <v>0</v>
      </c>
      <c r="D328" s="97">
        <v>0</v>
      </c>
      <c r="E328" s="97">
        <v>0</v>
      </c>
      <c r="F328" s="7">
        <f t="shared" ref="F328:F329" si="44">SUM(B328:E328)</f>
        <v>0</v>
      </c>
      <c r="G328" s="98">
        <v>0</v>
      </c>
      <c r="H328" s="98">
        <v>0</v>
      </c>
      <c r="I328" s="98">
        <v>0</v>
      </c>
      <c r="J328" s="8">
        <v>0</v>
      </c>
      <c r="K328" s="8">
        <v>0</v>
      </c>
      <c r="L328" s="98">
        <v>0</v>
      </c>
      <c r="M328" s="98">
        <v>0</v>
      </c>
      <c r="N328" s="98">
        <v>0</v>
      </c>
    </row>
    <row r="329" spans="1:14" x14ac:dyDescent="0.25">
      <c r="A329" s="9" t="s">
        <v>54</v>
      </c>
      <c r="B329" s="6">
        <v>0</v>
      </c>
      <c r="C329" s="6">
        <v>0</v>
      </c>
      <c r="D329" s="97">
        <v>0</v>
      </c>
      <c r="E329" s="97">
        <v>0</v>
      </c>
      <c r="F329" s="7">
        <f t="shared" si="44"/>
        <v>0</v>
      </c>
      <c r="G329" s="98">
        <v>0</v>
      </c>
      <c r="H329" s="98">
        <v>0</v>
      </c>
      <c r="I329" s="98">
        <v>0</v>
      </c>
      <c r="J329" s="8">
        <v>0</v>
      </c>
      <c r="K329" s="8">
        <v>0</v>
      </c>
      <c r="L329" s="98">
        <v>0</v>
      </c>
      <c r="M329" s="98">
        <v>0</v>
      </c>
      <c r="N329" s="98">
        <v>0</v>
      </c>
    </row>
    <row r="330" spans="1:14" x14ac:dyDescent="0.25">
      <c r="A330" s="9"/>
      <c r="B330" s="67" t="s">
        <v>2</v>
      </c>
      <c r="C330" s="67"/>
      <c r="D330" s="67"/>
      <c r="E330" s="71" t="s">
        <v>3</v>
      </c>
      <c r="F330" s="69" t="s">
        <v>4</v>
      </c>
      <c r="G330" s="64" t="s">
        <v>123</v>
      </c>
      <c r="H330" s="64" t="s">
        <v>124</v>
      </c>
      <c r="I330" s="64" t="s">
        <v>125</v>
      </c>
      <c r="J330" s="64" t="s">
        <v>126</v>
      </c>
      <c r="K330" s="64" t="s">
        <v>129</v>
      </c>
      <c r="L330" s="73" t="s">
        <v>127</v>
      </c>
      <c r="M330" s="73" t="s">
        <v>128</v>
      </c>
      <c r="N330" s="73" t="s">
        <v>51</v>
      </c>
    </row>
    <row r="331" spans="1:14" x14ac:dyDescent="0.25">
      <c r="A331" s="12" t="s">
        <v>55</v>
      </c>
      <c r="B331" s="3" t="s">
        <v>11</v>
      </c>
      <c r="C331" s="3" t="s">
        <v>12</v>
      </c>
      <c r="D331" s="2" t="s">
        <v>60</v>
      </c>
      <c r="E331" s="71"/>
      <c r="F331" s="69"/>
      <c r="G331" s="64"/>
      <c r="H331" s="64"/>
      <c r="I331" s="64"/>
      <c r="J331" s="64"/>
      <c r="K331" s="64"/>
      <c r="L331" s="74"/>
      <c r="M331" s="74"/>
      <c r="N331" s="74"/>
    </row>
    <row r="332" spans="1:14" x14ac:dyDescent="0.25">
      <c r="A332" s="9" t="s">
        <v>56</v>
      </c>
      <c r="B332" s="6">
        <v>1</v>
      </c>
      <c r="C332" s="6">
        <v>0</v>
      </c>
      <c r="D332" s="97">
        <v>0</v>
      </c>
      <c r="E332" s="97">
        <v>0</v>
      </c>
      <c r="F332" s="7">
        <f t="shared" ref="F332:F333" si="45">SUM(B332:E332)</f>
        <v>1</v>
      </c>
      <c r="G332" s="98">
        <v>0</v>
      </c>
      <c r="H332" s="98">
        <v>0</v>
      </c>
      <c r="I332" s="98">
        <v>0</v>
      </c>
      <c r="J332" s="8">
        <v>1</v>
      </c>
      <c r="K332" s="8">
        <v>0</v>
      </c>
      <c r="L332" s="98">
        <v>0</v>
      </c>
      <c r="M332" s="98">
        <v>0</v>
      </c>
      <c r="N332" s="98">
        <v>0</v>
      </c>
    </row>
    <row r="333" spans="1:14" x14ac:dyDescent="0.25">
      <c r="A333" s="9" t="s">
        <v>58</v>
      </c>
      <c r="B333" s="6">
        <v>3</v>
      </c>
      <c r="C333" s="6">
        <v>0</v>
      </c>
      <c r="D333" s="97">
        <v>0</v>
      </c>
      <c r="E333" s="97">
        <v>0</v>
      </c>
      <c r="F333" s="7">
        <f t="shared" si="45"/>
        <v>3</v>
      </c>
      <c r="G333" s="98">
        <v>0</v>
      </c>
      <c r="H333" s="98">
        <v>0</v>
      </c>
      <c r="I333" s="98">
        <v>0</v>
      </c>
      <c r="J333" s="8">
        <v>3</v>
      </c>
      <c r="K333" s="8">
        <v>0</v>
      </c>
      <c r="L333" s="98">
        <v>0</v>
      </c>
      <c r="M333" s="98">
        <v>0</v>
      </c>
      <c r="N333" s="98">
        <v>0</v>
      </c>
    </row>
    <row r="334" spans="1:14" ht="15.75" x14ac:dyDescent="0.25">
      <c r="A334" s="72" t="s">
        <v>89</v>
      </c>
      <c r="B334" s="72"/>
      <c r="C334" s="72"/>
      <c r="D334" s="72"/>
      <c r="E334" s="72"/>
      <c r="F334" s="72"/>
      <c r="G334" s="72"/>
      <c r="H334" s="72"/>
      <c r="I334" s="72"/>
      <c r="J334" s="72"/>
      <c r="K334" s="72"/>
      <c r="L334" s="72"/>
      <c r="M334" s="72"/>
      <c r="N334" s="72"/>
    </row>
    <row r="335" spans="1:14" x14ac:dyDescent="0.25">
      <c r="A335" s="27"/>
      <c r="B335" s="67" t="s">
        <v>2</v>
      </c>
      <c r="C335" s="67"/>
      <c r="D335" s="67"/>
      <c r="E335" s="70" t="s">
        <v>3</v>
      </c>
      <c r="F335" s="69" t="s">
        <v>4</v>
      </c>
      <c r="G335" s="64" t="s">
        <v>123</v>
      </c>
      <c r="H335" s="64" t="s">
        <v>124</v>
      </c>
      <c r="I335" s="64" t="s">
        <v>125</v>
      </c>
      <c r="J335" s="64" t="s">
        <v>126</v>
      </c>
      <c r="K335" s="64" t="s">
        <v>129</v>
      </c>
      <c r="L335" s="73" t="s">
        <v>127</v>
      </c>
      <c r="M335" s="73" t="s">
        <v>128</v>
      </c>
      <c r="N335" s="73" t="s">
        <v>51</v>
      </c>
    </row>
    <row r="336" spans="1:14" x14ac:dyDescent="0.25">
      <c r="A336" s="27"/>
      <c r="B336" s="3" t="s">
        <v>11</v>
      </c>
      <c r="C336" s="3" t="s">
        <v>12</v>
      </c>
      <c r="D336" s="2" t="s">
        <v>60</v>
      </c>
      <c r="E336" s="70"/>
      <c r="F336" s="69"/>
      <c r="G336" s="64"/>
      <c r="H336" s="64"/>
      <c r="I336" s="64"/>
      <c r="J336" s="64"/>
      <c r="K336" s="64"/>
      <c r="L336" s="74"/>
      <c r="M336" s="74"/>
      <c r="N336" s="74"/>
    </row>
    <row r="337" spans="1:14" x14ac:dyDescent="0.25">
      <c r="A337" s="9" t="s">
        <v>90</v>
      </c>
      <c r="B337" s="6">
        <v>76</v>
      </c>
      <c r="C337" s="6">
        <v>0</v>
      </c>
      <c r="D337" s="6">
        <v>0</v>
      </c>
      <c r="E337" s="6">
        <v>23</v>
      </c>
      <c r="F337" s="7">
        <f t="shared" ref="F337:F340" si="46">SUM(B337:E337)</f>
        <v>99</v>
      </c>
      <c r="G337" s="8">
        <v>0</v>
      </c>
      <c r="H337" s="8">
        <v>2</v>
      </c>
      <c r="I337" s="8">
        <v>1</v>
      </c>
      <c r="J337" s="8">
        <v>9</v>
      </c>
      <c r="K337" s="8">
        <v>1</v>
      </c>
      <c r="L337" s="8">
        <v>83</v>
      </c>
      <c r="M337" s="8">
        <v>0</v>
      </c>
      <c r="N337" s="8">
        <v>3</v>
      </c>
    </row>
    <row r="338" spans="1:14" x14ac:dyDescent="0.25">
      <c r="A338" s="9" t="s">
        <v>91</v>
      </c>
      <c r="B338" s="6">
        <v>39</v>
      </c>
      <c r="C338" s="6">
        <v>0</v>
      </c>
      <c r="D338" s="6">
        <v>0</v>
      </c>
      <c r="E338" s="6">
        <v>12</v>
      </c>
      <c r="F338" s="7">
        <f t="shared" si="46"/>
        <v>51</v>
      </c>
      <c r="G338" s="8">
        <v>0</v>
      </c>
      <c r="H338" s="8">
        <v>2</v>
      </c>
      <c r="I338" s="8">
        <v>0</v>
      </c>
      <c r="J338" s="8">
        <v>6</v>
      </c>
      <c r="K338" s="8">
        <v>1</v>
      </c>
      <c r="L338" s="8">
        <v>41</v>
      </c>
      <c r="M338" s="8">
        <v>0</v>
      </c>
      <c r="N338" s="8">
        <v>1</v>
      </c>
    </row>
    <row r="339" spans="1:14" x14ac:dyDescent="0.25">
      <c r="A339" s="9" t="s">
        <v>92</v>
      </c>
      <c r="B339" s="6">
        <v>1</v>
      </c>
      <c r="C339" s="6">
        <v>0</v>
      </c>
      <c r="D339" s="6">
        <v>0</v>
      </c>
      <c r="E339" s="6">
        <v>1</v>
      </c>
      <c r="F339" s="7">
        <f t="shared" si="46"/>
        <v>2</v>
      </c>
      <c r="G339" s="8">
        <v>0</v>
      </c>
      <c r="H339" s="8">
        <v>0</v>
      </c>
      <c r="I339" s="8">
        <v>0</v>
      </c>
      <c r="J339" s="8">
        <v>0</v>
      </c>
      <c r="K339" s="8">
        <v>0</v>
      </c>
      <c r="L339" s="8">
        <v>2</v>
      </c>
      <c r="M339" s="8">
        <v>0</v>
      </c>
      <c r="N339" s="8">
        <v>0</v>
      </c>
    </row>
    <row r="340" spans="1:14" x14ac:dyDescent="0.25">
      <c r="A340" s="9" t="s">
        <v>93</v>
      </c>
      <c r="B340" s="6">
        <v>33</v>
      </c>
      <c r="C340" s="6">
        <v>0</v>
      </c>
      <c r="D340" s="6">
        <v>0</v>
      </c>
      <c r="E340" s="6">
        <v>0</v>
      </c>
      <c r="F340" s="7">
        <f t="shared" si="46"/>
        <v>33</v>
      </c>
      <c r="G340" s="8">
        <v>0</v>
      </c>
      <c r="H340" s="8">
        <v>0</v>
      </c>
      <c r="I340" s="8">
        <v>0</v>
      </c>
      <c r="J340" s="8">
        <v>10</v>
      </c>
      <c r="K340" s="8">
        <v>3</v>
      </c>
      <c r="L340" s="8">
        <v>20</v>
      </c>
      <c r="M340" s="8">
        <v>0</v>
      </c>
      <c r="N340" s="8">
        <v>0</v>
      </c>
    </row>
    <row r="341" spans="1:14" ht="18.75" x14ac:dyDescent="0.3">
      <c r="A341" s="65" t="s">
        <v>94</v>
      </c>
      <c r="B341" s="65"/>
      <c r="C341" s="65"/>
      <c r="D341" s="65"/>
      <c r="E341" s="65"/>
      <c r="F341" s="65"/>
      <c r="G341" s="65"/>
      <c r="H341" s="65"/>
      <c r="I341" s="65"/>
      <c r="J341" s="65"/>
      <c r="K341" s="65"/>
      <c r="L341" s="65"/>
      <c r="M341" s="65"/>
      <c r="N341" s="65"/>
    </row>
    <row r="342" spans="1:14" x14ac:dyDescent="0.25">
      <c r="A342" s="66"/>
      <c r="B342" s="67" t="s">
        <v>2</v>
      </c>
      <c r="C342" s="67"/>
      <c r="D342" s="67"/>
      <c r="E342" s="68" t="s">
        <v>3</v>
      </c>
      <c r="F342" s="69" t="s">
        <v>4</v>
      </c>
      <c r="G342" s="64" t="s">
        <v>123</v>
      </c>
      <c r="H342" s="64" t="s">
        <v>124</v>
      </c>
      <c r="I342" s="64" t="s">
        <v>125</v>
      </c>
      <c r="J342" s="64" t="s">
        <v>126</v>
      </c>
      <c r="K342" s="64" t="s">
        <v>129</v>
      </c>
      <c r="L342" s="73" t="s">
        <v>127</v>
      </c>
      <c r="M342" s="73" t="s">
        <v>128</v>
      </c>
      <c r="N342" s="73" t="s">
        <v>51</v>
      </c>
    </row>
    <row r="343" spans="1:14" x14ac:dyDescent="0.25">
      <c r="A343" s="66"/>
      <c r="B343" s="2" t="s">
        <v>11</v>
      </c>
      <c r="C343" s="2" t="s">
        <v>12</v>
      </c>
      <c r="D343" s="2" t="s">
        <v>60</v>
      </c>
      <c r="E343" s="68"/>
      <c r="F343" s="69"/>
      <c r="G343" s="64"/>
      <c r="H343" s="64"/>
      <c r="I343" s="64"/>
      <c r="J343" s="64"/>
      <c r="K343" s="64"/>
      <c r="L343" s="74"/>
      <c r="M343" s="74"/>
      <c r="N343" s="74"/>
    </row>
    <row r="344" spans="1:14" x14ac:dyDescent="0.25">
      <c r="A344" s="9" t="s">
        <v>95</v>
      </c>
      <c r="B344" s="10">
        <f>SUM(B5,B57,B107)</f>
        <v>134</v>
      </c>
      <c r="C344" s="10">
        <f>SUM(C5,C57,C107)</f>
        <v>5</v>
      </c>
      <c r="D344" s="10">
        <f>SUM(D5,D57,D107)</f>
        <v>0</v>
      </c>
      <c r="E344" s="10">
        <f>SUM(E5,E57,E107)</f>
        <v>53</v>
      </c>
      <c r="F344" s="7">
        <f t="shared" ref="F344:F345" si="47">SUM(B344:E344)</f>
        <v>192</v>
      </c>
      <c r="G344" s="30">
        <f t="shared" ref="G344:N345" si="48">SUM(G5,G57,G107)</f>
        <v>1</v>
      </c>
      <c r="H344" s="30">
        <f t="shared" si="48"/>
        <v>2</v>
      </c>
      <c r="I344" s="30">
        <f t="shared" si="48"/>
        <v>7</v>
      </c>
      <c r="J344" s="30">
        <f t="shared" si="48"/>
        <v>12</v>
      </c>
      <c r="K344" s="30">
        <f t="shared" si="48"/>
        <v>14</v>
      </c>
      <c r="L344" s="30">
        <f t="shared" si="48"/>
        <v>151</v>
      </c>
      <c r="M344" s="30">
        <f t="shared" si="48"/>
        <v>0</v>
      </c>
      <c r="N344" s="30">
        <f t="shared" si="48"/>
        <v>5</v>
      </c>
    </row>
    <row r="345" spans="1:14" x14ac:dyDescent="0.25">
      <c r="A345" s="9" t="s">
        <v>96</v>
      </c>
      <c r="B345" s="10">
        <f>SUM(B346:B353)</f>
        <v>152</v>
      </c>
      <c r="C345" s="10">
        <f>SUM(C346:C353)</f>
        <v>9</v>
      </c>
      <c r="D345" s="10">
        <f>SUM(D346:D353)</f>
        <v>0</v>
      </c>
      <c r="E345" s="10">
        <f>SUM(E346:E353)</f>
        <v>58</v>
      </c>
      <c r="F345" s="7">
        <f t="shared" si="47"/>
        <v>219</v>
      </c>
      <c r="G345" s="30">
        <f t="shared" si="48"/>
        <v>1</v>
      </c>
      <c r="H345" s="30">
        <f t="shared" si="48"/>
        <v>2</v>
      </c>
      <c r="I345" s="30">
        <f t="shared" si="48"/>
        <v>7</v>
      </c>
      <c r="J345" s="30">
        <f t="shared" si="48"/>
        <v>20</v>
      </c>
      <c r="K345" s="30">
        <f t="shared" si="48"/>
        <v>19</v>
      </c>
      <c r="L345" s="30">
        <f t="shared" si="48"/>
        <v>161</v>
      </c>
      <c r="M345" s="30">
        <f t="shared" si="48"/>
        <v>0</v>
      </c>
      <c r="N345" s="30">
        <f t="shared" si="48"/>
        <v>9</v>
      </c>
    </row>
    <row r="346" spans="1:14" x14ac:dyDescent="0.25">
      <c r="A346" s="9" t="s">
        <v>15</v>
      </c>
      <c r="B346" s="10">
        <f>SUM(B7,B108)</f>
        <v>17</v>
      </c>
      <c r="C346" s="10">
        <f>SUM(C7,C108)</f>
        <v>4</v>
      </c>
      <c r="D346" s="10">
        <f>SUM(D7,D108)</f>
        <v>0</v>
      </c>
      <c r="E346" s="10">
        <f>SUM(E7,E108)</f>
        <v>2</v>
      </c>
      <c r="F346" s="7">
        <f t="shared" ref="F346:F352" si="49">SUM(B346:E346)</f>
        <v>23</v>
      </c>
      <c r="G346" s="30">
        <f t="shared" ref="G346:N346" si="50">SUM(G7, G108)</f>
        <v>0</v>
      </c>
      <c r="H346" s="30">
        <f t="shared" si="50"/>
        <v>0</v>
      </c>
      <c r="I346" s="30">
        <f t="shared" si="50"/>
        <v>0</v>
      </c>
      <c r="J346" s="30">
        <f t="shared" si="50"/>
        <v>8</v>
      </c>
      <c r="K346" s="30">
        <f t="shared" si="50"/>
        <v>4</v>
      </c>
      <c r="L346" s="30">
        <f t="shared" si="50"/>
        <v>9</v>
      </c>
      <c r="M346" s="30">
        <f t="shared" si="50"/>
        <v>0</v>
      </c>
      <c r="N346" s="30">
        <f t="shared" si="50"/>
        <v>2</v>
      </c>
    </row>
    <row r="347" spans="1:14" x14ac:dyDescent="0.25">
      <c r="A347" s="9" t="s">
        <v>16</v>
      </c>
      <c r="B347" s="10">
        <f t="shared" ref="B347:E353" si="51">SUM(B8,B59)</f>
        <v>9</v>
      </c>
      <c r="C347" s="10">
        <f t="shared" si="51"/>
        <v>2</v>
      </c>
      <c r="D347" s="10">
        <f t="shared" si="51"/>
        <v>0</v>
      </c>
      <c r="E347" s="10">
        <f t="shared" si="51"/>
        <v>2</v>
      </c>
      <c r="F347" s="7">
        <f t="shared" si="49"/>
        <v>13</v>
      </c>
      <c r="G347" s="30">
        <f t="shared" ref="G347:N353" si="52">SUM(G8,G59)</f>
        <v>0</v>
      </c>
      <c r="H347" s="30">
        <f t="shared" si="52"/>
        <v>0</v>
      </c>
      <c r="I347" s="30">
        <f t="shared" si="52"/>
        <v>2</v>
      </c>
      <c r="J347" s="30">
        <f t="shared" si="52"/>
        <v>2</v>
      </c>
      <c r="K347" s="30">
        <f t="shared" si="52"/>
        <v>2</v>
      </c>
      <c r="L347" s="30">
        <f t="shared" si="52"/>
        <v>7</v>
      </c>
      <c r="M347" s="30">
        <f t="shared" si="52"/>
        <v>0</v>
      </c>
      <c r="N347" s="30">
        <f t="shared" si="52"/>
        <v>0</v>
      </c>
    </row>
    <row r="348" spans="1:14" x14ac:dyDescent="0.25">
      <c r="A348" s="9" t="s">
        <v>97</v>
      </c>
      <c r="B348" s="10">
        <f t="shared" si="51"/>
        <v>24</v>
      </c>
      <c r="C348" s="10">
        <f t="shared" si="51"/>
        <v>2</v>
      </c>
      <c r="D348" s="10">
        <f t="shared" si="51"/>
        <v>0</v>
      </c>
      <c r="E348" s="10">
        <f t="shared" si="51"/>
        <v>12</v>
      </c>
      <c r="F348" s="7">
        <f t="shared" si="49"/>
        <v>38</v>
      </c>
      <c r="G348" s="30">
        <f t="shared" si="52"/>
        <v>0</v>
      </c>
      <c r="H348" s="30">
        <f t="shared" si="52"/>
        <v>0</v>
      </c>
      <c r="I348" s="30">
        <f t="shared" si="52"/>
        <v>0</v>
      </c>
      <c r="J348" s="30">
        <f t="shared" si="52"/>
        <v>4</v>
      </c>
      <c r="K348" s="30">
        <f t="shared" si="52"/>
        <v>4</v>
      </c>
      <c r="L348" s="30">
        <f t="shared" si="52"/>
        <v>29</v>
      </c>
      <c r="M348" s="30">
        <f t="shared" si="52"/>
        <v>0</v>
      </c>
      <c r="N348" s="30">
        <f t="shared" si="52"/>
        <v>1</v>
      </c>
    </row>
    <row r="349" spans="1:14" x14ac:dyDescent="0.25">
      <c r="A349" s="9" t="s">
        <v>98</v>
      </c>
      <c r="B349" s="10">
        <f t="shared" si="51"/>
        <v>34</v>
      </c>
      <c r="C349" s="10">
        <f t="shared" si="51"/>
        <v>1</v>
      </c>
      <c r="D349" s="10">
        <f t="shared" si="51"/>
        <v>0</v>
      </c>
      <c r="E349" s="10">
        <f t="shared" si="51"/>
        <v>10</v>
      </c>
      <c r="F349" s="7">
        <f t="shared" si="49"/>
        <v>45</v>
      </c>
      <c r="G349" s="30">
        <f t="shared" si="52"/>
        <v>0</v>
      </c>
      <c r="H349" s="30">
        <f t="shared" si="52"/>
        <v>1</v>
      </c>
      <c r="I349" s="30">
        <f t="shared" si="52"/>
        <v>3</v>
      </c>
      <c r="J349" s="30">
        <f t="shared" si="52"/>
        <v>3</v>
      </c>
      <c r="K349" s="30">
        <f t="shared" si="52"/>
        <v>3</v>
      </c>
      <c r="L349" s="30">
        <f t="shared" si="52"/>
        <v>35</v>
      </c>
      <c r="M349" s="30">
        <f t="shared" si="52"/>
        <v>0</v>
      </c>
      <c r="N349" s="30">
        <f t="shared" si="52"/>
        <v>0</v>
      </c>
    </row>
    <row r="350" spans="1:14" x14ac:dyDescent="0.25">
      <c r="A350" s="9" t="s">
        <v>99</v>
      </c>
      <c r="B350" s="10">
        <f t="shared" si="51"/>
        <v>32</v>
      </c>
      <c r="C350" s="10">
        <f t="shared" si="51"/>
        <v>0</v>
      </c>
      <c r="D350" s="10">
        <f t="shared" si="51"/>
        <v>0</v>
      </c>
      <c r="E350" s="10">
        <f t="shared" si="51"/>
        <v>19</v>
      </c>
      <c r="F350" s="7">
        <f t="shared" si="49"/>
        <v>51</v>
      </c>
      <c r="G350" s="30">
        <f t="shared" si="52"/>
        <v>0</v>
      </c>
      <c r="H350" s="30">
        <f t="shared" si="52"/>
        <v>1</v>
      </c>
      <c r="I350" s="30">
        <f t="shared" si="52"/>
        <v>0</v>
      </c>
      <c r="J350" s="30">
        <f t="shared" si="52"/>
        <v>3</v>
      </c>
      <c r="K350" s="30">
        <f t="shared" si="52"/>
        <v>2</v>
      </c>
      <c r="L350" s="30">
        <f t="shared" si="52"/>
        <v>41</v>
      </c>
      <c r="M350" s="30">
        <f t="shared" si="52"/>
        <v>0</v>
      </c>
      <c r="N350" s="30">
        <f t="shared" si="52"/>
        <v>4</v>
      </c>
    </row>
    <row r="351" spans="1:14" x14ac:dyDescent="0.25">
      <c r="A351" s="9" t="s">
        <v>100</v>
      </c>
      <c r="B351" s="10">
        <f t="shared" si="51"/>
        <v>26</v>
      </c>
      <c r="C351" s="10">
        <f t="shared" si="51"/>
        <v>0</v>
      </c>
      <c r="D351" s="10">
        <f t="shared" si="51"/>
        <v>0</v>
      </c>
      <c r="E351" s="10">
        <f t="shared" si="51"/>
        <v>10</v>
      </c>
      <c r="F351" s="7">
        <f t="shared" si="49"/>
        <v>36</v>
      </c>
      <c r="G351" s="30">
        <f t="shared" si="52"/>
        <v>1</v>
      </c>
      <c r="H351" s="30">
        <f t="shared" si="52"/>
        <v>0</v>
      </c>
      <c r="I351" s="30">
        <f t="shared" si="52"/>
        <v>2</v>
      </c>
      <c r="J351" s="30">
        <f t="shared" si="52"/>
        <v>0</v>
      </c>
      <c r="K351" s="30">
        <f t="shared" si="52"/>
        <v>1</v>
      </c>
      <c r="L351" s="30">
        <f t="shared" si="52"/>
        <v>30</v>
      </c>
      <c r="M351" s="30">
        <f t="shared" si="52"/>
        <v>0</v>
      </c>
      <c r="N351" s="30">
        <f t="shared" si="52"/>
        <v>2</v>
      </c>
    </row>
    <row r="352" spans="1:14" x14ac:dyDescent="0.25">
      <c r="A352" s="9" t="s">
        <v>21</v>
      </c>
      <c r="B352" s="10">
        <f t="shared" si="51"/>
        <v>10</v>
      </c>
      <c r="C352" s="10">
        <f t="shared" si="51"/>
        <v>0</v>
      </c>
      <c r="D352" s="10">
        <f t="shared" si="51"/>
        <v>0</v>
      </c>
      <c r="E352" s="10">
        <f t="shared" si="51"/>
        <v>3</v>
      </c>
      <c r="F352" s="7">
        <f t="shared" si="49"/>
        <v>13</v>
      </c>
      <c r="G352" s="30">
        <f t="shared" si="52"/>
        <v>0</v>
      </c>
      <c r="H352" s="30">
        <f t="shared" si="52"/>
        <v>0</v>
      </c>
      <c r="I352" s="30">
        <f t="shared" si="52"/>
        <v>0</v>
      </c>
      <c r="J352" s="30">
        <f t="shared" si="52"/>
        <v>0</v>
      </c>
      <c r="K352" s="30">
        <f t="shared" si="52"/>
        <v>3</v>
      </c>
      <c r="L352" s="30">
        <f t="shared" si="52"/>
        <v>10</v>
      </c>
      <c r="M352" s="30">
        <f t="shared" si="52"/>
        <v>0</v>
      </c>
      <c r="N352" s="30">
        <f t="shared" si="52"/>
        <v>0</v>
      </c>
    </row>
    <row r="353" spans="1:14" x14ac:dyDescent="0.25">
      <c r="A353" s="44" t="s">
        <v>208</v>
      </c>
      <c r="B353" s="45">
        <f t="shared" si="51"/>
        <v>0</v>
      </c>
      <c r="C353" s="45">
        <f t="shared" si="51"/>
        <v>0</v>
      </c>
      <c r="D353" s="45">
        <f t="shared" si="51"/>
        <v>0</v>
      </c>
      <c r="E353" s="45">
        <f t="shared" si="51"/>
        <v>0</v>
      </c>
      <c r="F353" s="46">
        <f>SUM(B353:E353)</f>
        <v>0</v>
      </c>
      <c r="G353" s="47">
        <f t="shared" si="52"/>
        <v>0</v>
      </c>
      <c r="H353" s="47">
        <f t="shared" si="52"/>
        <v>0</v>
      </c>
      <c r="I353" s="47">
        <f t="shared" si="52"/>
        <v>0</v>
      </c>
      <c r="J353" s="47">
        <f t="shared" si="52"/>
        <v>0</v>
      </c>
      <c r="K353" s="47">
        <f t="shared" si="52"/>
        <v>0</v>
      </c>
      <c r="L353" s="47">
        <f t="shared" si="52"/>
        <v>0</v>
      </c>
      <c r="M353" s="47">
        <f t="shared" si="52"/>
        <v>0</v>
      </c>
      <c r="N353" s="47">
        <f t="shared" si="52"/>
        <v>0</v>
      </c>
    </row>
  </sheetData>
  <sheetProtection algorithmName="SHA-512" hashValue="TSCRZuPU6Ob3TFkJ5tzgZDEP3th5JsVaN0rBbJ/tNei/kjvg/L0so2KffiH59fxIspTQ/OF8L7AiQe9Lxua/WQ==" saltValue="N5C+EujTrrxbr7a54osphg==" spinCount="100000" sheet="1" objects="1" scenarios="1"/>
  <mergeCells count="355">
    <mergeCell ref="A1:N1"/>
    <mergeCell ref="A2:N2"/>
    <mergeCell ref="A3:A4"/>
    <mergeCell ref="B3:D3"/>
    <mergeCell ref="E3:E4"/>
    <mergeCell ref="F3:F4"/>
    <mergeCell ref="G3:G4"/>
    <mergeCell ref="H3:H4"/>
    <mergeCell ref="I3:I4"/>
    <mergeCell ref="J3:J4"/>
    <mergeCell ref="K3:K4"/>
    <mergeCell ref="L3:L4"/>
    <mergeCell ref="M3:M4"/>
    <mergeCell ref="N3:N4"/>
    <mergeCell ref="B15:D15"/>
    <mergeCell ref="E15:E16"/>
    <mergeCell ref="F15:F16"/>
    <mergeCell ref="G15:G16"/>
    <mergeCell ref="H15:H16"/>
    <mergeCell ref="I15:I16"/>
    <mergeCell ref="J15:J16"/>
    <mergeCell ref="K15:K16"/>
    <mergeCell ref="L15:L16"/>
    <mergeCell ref="M15:M16"/>
    <mergeCell ref="N15:N16"/>
    <mergeCell ref="J50:J51"/>
    <mergeCell ref="K50:K51"/>
    <mergeCell ref="L50:L51"/>
    <mergeCell ref="M50:M51"/>
    <mergeCell ref="N50:N51"/>
    <mergeCell ref="L33:L34"/>
    <mergeCell ref="M33:M34"/>
    <mergeCell ref="N33:N34"/>
    <mergeCell ref="A25:N25"/>
    <mergeCell ref="B33:D33"/>
    <mergeCell ref="E33:E34"/>
    <mergeCell ref="F33:F34"/>
    <mergeCell ref="G33:G34"/>
    <mergeCell ref="H33:H34"/>
    <mergeCell ref="I33:I34"/>
    <mergeCell ref="J33:J34"/>
    <mergeCell ref="K33:K34"/>
    <mergeCell ref="B50:D50"/>
    <mergeCell ref="E50:E51"/>
    <mergeCell ref="F50:F51"/>
    <mergeCell ref="G50:G51"/>
    <mergeCell ref="H50:H51"/>
    <mergeCell ref="I50:I51"/>
    <mergeCell ref="A54:N54"/>
    <mergeCell ref="A55:A56"/>
    <mergeCell ref="B55:D55"/>
    <mergeCell ref="E55:E56"/>
    <mergeCell ref="F55:F56"/>
    <mergeCell ref="G55:G56"/>
    <mergeCell ref="H55:H56"/>
    <mergeCell ref="I55:I56"/>
    <mergeCell ref="J55:J56"/>
    <mergeCell ref="K55:K56"/>
    <mergeCell ref="J66:J67"/>
    <mergeCell ref="K66:K67"/>
    <mergeCell ref="L66:L67"/>
    <mergeCell ref="M66:M67"/>
    <mergeCell ref="N66:N67"/>
    <mergeCell ref="L55:L56"/>
    <mergeCell ref="M55:M56"/>
    <mergeCell ref="N55:N56"/>
    <mergeCell ref="B66:D66"/>
    <mergeCell ref="E66:E67"/>
    <mergeCell ref="F66:F67"/>
    <mergeCell ref="G66:G67"/>
    <mergeCell ref="H66:H67"/>
    <mergeCell ref="I66:I67"/>
    <mergeCell ref="A76:N76"/>
    <mergeCell ref="B84:D84"/>
    <mergeCell ref="E84:E85"/>
    <mergeCell ref="F84:F85"/>
    <mergeCell ref="G84:G85"/>
    <mergeCell ref="H84:H85"/>
    <mergeCell ref="I84:I85"/>
    <mergeCell ref="J84:J85"/>
    <mergeCell ref="K84:K85"/>
    <mergeCell ref="L84:L85"/>
    <mergeCell ref="K101:K102"/>
    <mergeCell ref="L101:L102"/>
    <mergeCell ref="M101:M102"/>
    <mergeCell ref="N101:N102"/>
    <mergeCell ref="A104:N104"/>
    <mergeCell ref="M84:M85"/>
    <mergeCell ref="N84:N85"/>
    <mergeCell ref="B101:D101"/>
    <mergeCell ref="E101:E102"/>
    <mergeCell ref="F101:F102"/>
    <mergeCell ref="G101:G102"/>
    <mergeCell ref="H101:H102"/>
    <mergeCell ref="I101:I102"/>
    <mergeCell ref="J101:J102"/>
    <mergeCell ref="I105:I106"/>
    <mergeCell ref="J105:J106"/>
    <mergeCell ref="K105:K106"/>
    <mergeCell ref="L105:L106"/>
    <mergeCell ref="M105:M106"/>
    <mergeCell ref="N105:N106"/>
    <mergeCell ref="A105:A106"/>
    <mergeCell ref="B105:D105"/>
    <mergeCell ref="E105:E106"/>
    <mergeCell ref="F105:F106"/>
    <mergeCell ref="G105:G106"/>
    <mergeCell ref="H105:H106"/>
    <mergeCell ref="J128:J129"/>
    <mergeCell ref="K128:K129"/>
    <mergeCell ref="L128:L129"/>
    <mergeCell ref="M128:M129"/>
    <mergeCell ref="N128:N129"/>
    <mergeCell ref="M110:M111"/>
    <mergeCell ref="N110:N111"/>
    <mergeCell ref="A120:N120"/>
    <mergeCell ref="B128:D128"/>
    <mergeCell ref="E128:E129"/>
    <mergeCell ref="F128:F129"/>
    <mergeCell ref="G128:G129"/>
    <mergeCell ref="H128:H129"/>
    <mergeCell ref="I128:I129"/>
    <mergeCell ref="B110:D110"/>
    <mergeCell ref="E110:E111"/>
    <mergeCell ref="F110:F111"/>
    <mergeCell ref="G110:G111"/>
    <mergeCell ref="H110:H111"/>
    <mergeCell ref="I110:I111"/>
    <mergeCell ref="J110:J111"/>
    <mergeCell ref="K110:K111"/>
    <mergeCell ref="L110:L111"/>
    <mergeCell ref="J145:J146"/>
    <mergeCell ref="K145:K146"/>
    <mergeCell ref="L145:L146"/>
    <mergeCell ref="M145:M146"/>
    <mergeCell ref="N145:N146"/>
    <mergeCell ref="B145:D145"/>
    <mergeCell ref="E145:E146"/>
    <mergeCell ref="F145:F146"/>
    <mergeCell ref="G145:G146"/>
    <mergeCell ref="H145:H146"/>
    <mergeCell ref="I145:I146"/>
    <mergeCell ref="A148:N148"/>
    <mergeCell ref="A149:A150"/>
    <mergeCell ref="B149:D149"/>
    <mergeCell ref="E149:E150"/>
    <mergeCell ref="F149:F150"/>
    <mergeCell ref="G149:G150"/>
    <mergeCell ref="H149:H150"/>
    <mergeCell ref="I149:I150"/>
    <mergeCell ref="J149:J150"/>
    <mergeCell ref="K149:K150"/>
    <mergeCell ref="J154:J155"/>
    <mergeCell ref="K154:K155"/>
    <mergeCell ref="L154:L155"/>
    <mergeCell ref="M154:M155"/>
    <mergeCell ref="N154:N155"/>
    <mergeCell ref="L149:L150"/>
    <mergeCell ref="M149:M150"/>
    <mergeCell ref="N149:N150"/>
    <mergeCell ref="B154:D154"/>
    <mergeCell ref="E154:E155"/>
    <mergeCell ref="F154:F155"/>
    <mergeCell ref="G154:G155"/>
    <mergeCell ref="H154:H155"/>
    <mergeCell ref="I154:I155"/>
    <mergeCell ref="A164:N164"/>
    <mergeCell ref="B172:D172"/>
    <mergeCell ref="E172:E173"/>
    <mergeCell ref="F172:F173"/>
    <mergeCell ref="G172:G173"/>
    <mergeCell ref="H172:H173"/>
    <mergeCell ref="I172:I173"/>
    <mergeCell ref="J172:J173"/>
    <mergeCell ref="K172:K173"/>
    <mergeCell ref="L172:L173"/>
    <mergeCell ref="K189:K190"/>
    <mergeCell ref="L189:L190"/>
    <mergeCell ref="M189:M190"/>
    <mergeCell ref="N189:N190"/>
    <mergeCell ref="A193:N193"/>
    <mergeCell ref="M172:M173"/>
    <mergeCell ref="N172:N173"/>
    <mergeCell ref="B189:D189"/>
    <mergeCell ref="E189:E190"/>
    <mergeCell ref="F189:F190"/>
    <mergeCell ref="G189:G190"/>
    <mergeCell ref="H189:H190"/>
    <mergeCell ref="I189:I190"/>
    <mergeCell ref="J189:J190"/>
    <mergeCell ref="I194:I195"/>
    <mergeCell ref="J194:J195"/>
    <mergeCell ref="K194:K195"/>
    <mergeCell ref="L194:L195"/>
    <mergeCell ref="M194:M195"/>
    <mergeCell ref="N194:N195"/>
    <mergeCell ref="A194:A195"/>
    <mergeCell ref="B194:D194"/>
    <mergeCell ref="E194:E195"/>
    <mergeCell ref="F194:F195"/>
    <mergeCell ref="G194:G195"/>
    <mergeCell ref="H194:H195"/>
    <mergeCell ref="J217:J218"/>
    <mergeCell ref="K217:K218"/>
    <mergeCell ref="L217:L218"/>
    <mergeCell ref="M217:M218"/>
    <mergeCell ref="N217:N218"/>
    <mergeCell ref="M199:M200"/>
    <mergeCell ref="N199:N200"/>
    <mergeCell ref="A209:N209"/>
    <mergeCell ref="B217:D217"/>
    <mergeCell ref="E217:E218"/>
    <mergeCell ref="F217:F218"/>
    <mergeCell ref="G217:G218"/>
    <mergeCell ref="H217:H218"/>
    <mergeCell ref="I217:I218"/>
    <mergeCell ref="B199:D199"/>
    <mergeCell ref="E199:E200"/>
    <mergeCell ref="F199:F200"/>
    <mergeCell ref="G199:G200"/>
    <mergeCell ref="H199:H200"/>
    <mergeCell ref="I199:I200"/>
    <mergeCell ref="J199:J200"/>
    <mergeCell ref="K199:K200"/>
    <mergeCell ref="L199:L200"/>
    <mergeCell ref="J234:J235"/>
    <mergeCell ref="K234:K235"/>
    <mergeCell ref="L234:L235"/>
    <mergeCell ref="M234:M235"/>
    <mergeCell ref="N234:N235"/>
    <mergeCell ref="B234:D234"/>
    <mergeCell ref="E234:E235"/>
    <mergeCell ref="F234:F235"/>
    <mergeCell ref="G234:G235"/>
    <mergeCell ref="H234:H235"/>
    <mergeCell ref="I234:I235"/>
    <mergeCell ref="A237:N237"/>
    <mergeCell ref="A238:A239"/>
    <mergeCell ref="B238:D238"/>
    <mergeCell ref="E238:E239"/>
    <mergeCell ref="F238:F239"/>
    <mergeCell ref="G238:G239"/>
    <mergeCell ref="H238:H239"/>
    <mergeCell ref="I238:I239"/>
    <mergeCell ref="J238:J239"/>
    <mergeCell ref="K238:K239"/>
    <mergeCell ref="J245:J246"/>
    <mergeCell ref="K245:K246"/>
    <mergeCell ref="L245:L246"/>
    <mergeCell ref="M245:M246"/>
    <mergeCell ref="N245:N246"/>
    <mergeCell ref="L238:L239"/>
    <mergeCell ref="M238:M239"/>
    <mergeCell ref="N238:N239"/>
    <mergeCell ref="B245:D245"/>
    <mergeCell ref="E245:E246"/>
    <mergeCell ref="F245:F246"/>
    <mergeCell ref="G245:G246"/>
    <mergeCell ref="H245:H246"/>
    <mergeCell ref="I245:I246"/>
    <mergeCell ref="A255:N255"/>
    <mergeCell ref="K280:K281"/>
    <mergeCell ref="L280:L281"/>
    <mergeCell ref="M280:M281"/>
    <mergeCell ref="N280:N281"/>
    <mergeCell ref="A283:N283"/>
    <mergeCell ref="M263:M264"/>
    <mergeCell ref="N263:N264"/>
    <mergeCell ref="B280:D280"/>
    <mergeCell ref="E280:E281"/>
    <mergeCell ref="F280:F281"/>
    <mergeCell ref="G280:G281"/>
    <mergeCell ref="H280:H281"/>
    <mergeCell ref="I280:I281"/>
    <mergeCell ref="J280:J281"/>
    <mergeCell ref="B263:D263"/>
    <mergeCell ref="E263:E264"/>
    <mergeCell ref="F263:F264"/>
    <mergeCell ref="G263:G264"/>
    <mergeCell ref="H263:H264"/>
    <mergeCell ref="I263:I264"/>
    <mergeCell ref="J263:J264"/>
    <mergeCell ref="K263:K264"/>
    <mergeCell ref="L263:L264"/>
    <mergeCell ref="I284:I285"/>
    <mergeCell ref="J284:J285"/>
    <mergeCell ref="K284:K285"/>
    <mergeCell ref="L284:L285"/>
    <mergeCell ref="M284:M285"/>
    <mergeCell ref="N284:N285"/>
    <mergeCell ref="A284:A285"/>
    <mergeCell ref="B284:D284"/>
    <mergeCell ref="E284:E285"/>
    <mergeCell ref="F284:F285"/>
    <mergeCell ref="G284:G285"/>
    <mergeCell ref="H284:H285"/>
    <mergeCell ref="B330:D330"/>
    <mergeCell ref="E330:E331"/>
    <mergeCell ref="F330:F331"/>
    <mergeCell ref="G330:G331"/>
    <mergeCell ref="H330:H331"/>
    <mergeCell ref="M295:M296"/>
    <mergeCell ref="N295:N296"/>
    <mergeCell ref="B313:D313"/>
    <mergeCell ref="E313:E314"/>
    <mergeCell ref="F313:F314"/>
    <mergeCell ref="G313:G314"/>
    <mergeCell ref="H313:H314"/>
    <mergeCell ref="I313:I314"/>
    <mergeCell ref="J313:J314"/>
    <mergeCell ref="B295:D295"/>
    <mergeCell ref="E295:E296"/>
    <mergeCell ref="F295:F296"/>
    <mergeCell ref="G295:G296"/>
    <mergeCell ref="H295:H296"/>
    <mergeCell ref="I295:I296"/>
    <mergeCell ref="J295:J296"/>
    <mergeCell ref="K295:K296"/>
    <mergeCell ref="L295:L296"/>
    <mergeCell ref="A305:N305"/>
    <mergeCell ref="I330:I331"/>
    <mergeCell ref="J330:J331"/>
    <mergeCell ref="K330:K331"/>
    <mergeCell ref="L330:L331"/>
    <mergeCell ref="M330:M331"/>
    <mergeCell ref="N330:N331"/>
    <mergeCell ref="K313:K314"/>
    <mergeCell ref="L313:L314"/>
    <mergeCell ref="M313:M314"/>
    <mergeCell ref="N313:N314"/>
    <mergeCell ref="A334:N334"/>
    <mergeCell ref="B335:D335"/>
    <mergeCell ref="E335:E336"/>
    <mergeCell ref="F335:F336"/>
    <mergeCell ref="G335:G336"/>
    <mergeCell ref="H335:H336"/>
    <mergeCell ref="I335:I336"/>
    <mergeCell ref="J335:J336"/>
    <mergeCell ref="K335:K336"/>
    <mergeCell ref="N342:N343"/>
    <mergeCell ref="H342:H343"/>
    <mergeCell ref="I342:I343"/>
    <mergeCell ref="J342:J343"/>
    <mergeCell ref="K342:K343"/>
    <mergeCell ref="L342:L343"/>
    <mergeCell ref="M342:M343"/>
    <mergeCell ref="L335:L336"/>
    <mergeCell ref="M335:M336"/>
    <mergeCell ref="N335:N336"/>
    <mergeCell ref="A341:N341"/>
    <mergeCell ref="A342:A343"/>
    <mergeCell ref="B342:D342"/>
    <mergeCell ref="E342:E343"/>
    <mergeCell ref="F342:F343"/>
    <mergeCell ref="G342:G34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FE2C2-5195-4F7F-8979-922141C11D22}">
  <sheetPr>
    <tabColor theme="9" tint="0.79998168889431442"/>
  </sheetPr>
  <dimension ref="A1:K353"/>
  <sheetViews>
    <sheetView topLeftCell="A327" workbookViewId="0">
      <selection activeCell="H360" sqref="H360"/>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5703125" style="29" customWidth="1"/>
    <col min="8" max="8" width="10" style="29" customWidth="1"/>
    <col min="9" max="9" width="7.7109375" style="29" bestFit="1" customWidth="1"/>
    <col min="10" max="10" width="10.7109375" style="29" customWidth="1"/>
    <col min="11" max="11" width="8.85546875" style="29" bestFit="1" customWidth="1"/>
    <col min="12" max="16384" width="9.140625" style="32"/>
  </cols>
  <sheetData>
    <row r="1" spans="1:11" ht="18.75" x14ac:dyDescent="0.3">
      <c r="A1" s="83" t="s">
        <v>130</v>
      </c>
      <c r="B1" s="83"/>
      <c r="C1" s="83"/>
      <c r="D1" s="83"/>
      <c r="E1" s="83"/>
      <c r="F1" s="83"/>
      <c r="G1" s="83"/>
      <c r="H1" s="83"/>
      <c r="I1" s="83"/>
      <c r="J1" s="83"/>
      <c r="K1" s="83"/>
    </row>
    <row r="2" spans="1:11" ht="15.75" x14ac:dyDescent="0.25">
      <c r="A2" s="72" t="s">
        <v>1</v>
      </c>
      <c r="B2" s="72"/>
      <c r="C2" s="72"/>
      <c r="D2" s="72"/>
      <c r="E2" s="72"/>
      <c r="F2" s="72"/>
      <c r="G2" s="72"/>
      <c r="H2" s="72"/>
      <c r="I2" s="72"/>
      <c r="J2" s="72"/>
      <c r="K2" s="72"/>
    </row>
    <row r="3" spans="1:11" x14ac:dyDescent="0.25">
      <c r="A3" s="66"/>
      <c r="B3" s="67" t="s">
        <v>2</v>
      </c>
      <c r="C3" s="67"/>
      <c r="D3" s="67"/>
      <c r="E3" s="68" t="s">
        <v>3</v>
      </c>
      <c r="F3" s="69" t="s">
        <v>4</v>
      </c>
      <c r="G3" s="64" t="s">
        <v>131</v>
      </c>
      <c r="H3" s="64" t="s">
        <v>132</v>
      </c>
      <c r="I3" s="64" t="s">
        <v>133</v>
      </c>
      <c r="J3" s="64" t="s">
        <v>134</v>
      </c>
      <c r="K3" s="64" t="s">
        <v>135</v>
      </c>
    </row>
    <row r="4" spans="1:11" x14ac:dyDescent="0.25">
      <c r="A4" s="66"/>
      <c r="B4" s="3" t="s">
        <v>11</v>
      </c>
      <c r="C4" s="3" t="s">
        <v>12</v>
      </c>
      <c r="D4" s="4"/>
      <c r="E4" s="68"/>
      <c r="F4" s="69"/>
      <c r="G4" s="64"/>
      <c r="H4" s="64"/>
      <c r="I4" s="64"/>
      <c r="J4" s="64"/>
      <c r="K4" s="64"/>
    </row>
    <row r="5" spans="1:11" x14ac:dyDescent="0.25">
      <c r="A5" s="5" t="s">
        <v>13</v>
      </c>
      <c r="B5" s="6">
        <v>12</v>
      </c>
      <c r="C5" s="97">
        <v>0</v>
      </c>
      <c r="D5" s="4"/>
      <c r="E5" s="6">
        <v>1</v>
      </c>
      <c r="F5" s="7">
        <f>SUM(B5:E5)</f>
        <v>13</v>
      </c>
      <c r="G5" s="8">
        <v>1</v>
      </c>
      <c r="H5" s="8">
        <v>9</v>
      </c>
      <c r="I5" s="98">
        <v>0</v>
      </c>
      <c r="J5" s="98">
        <v>0</v>
      </c>
      <c r="K5" s="8">
        <v>3</v>
      </c>
    </row>
    <row r="6" spans="1:11" x14ac:dyDescent="0.25">
      <c r="A6" s="9" t="s">
        <v>14</v>
      </c>
      <c r="B6" s="10">
        <f>SUM(B7:B14)</f>
        <v>29</v>
      </c>
      <c r="C6" s="10">
        <f>SUM(C7:C14)</f>
        <v>0</v>
      </c>
      <c r="D6" s="52"/>
      <c r="E6" s="10">
        <f>SUM(E7:E14)</f>
        <v>3</v>
      </c>
      <c r="F6" s="7">
        <f>SUM(B6:E6)</f>
        <v>32</v>
      </c>
      <c r="G6" s="10">
        <f>SUM(G7:G14)</f>
        <v>3</v>
      </c>
      <c r="H6" s="10">
        <f>SUM(H7:H14)</f>
        <v>22</v>
      </c>
      <c r="I6" s="10">
        <f>SUM(I7:I14)</f>
        <v>0</v>
      </c>
      <c r="J6" s="10">
        <f>SUM(J7:J14)</f>
        <v>0</v>
      </c>
      <c r="K6" s="10">
        <f>SUM(K7:K14)</f>
        <v>7</v>
      </c>
    </row>
    <row r="7" spans="1:11" x14ac:dyDescent="0.25">
      <c r="A7" s="9" t="s">
        <v>15</v>
      </c>
      <c r="B7" s="6">
        <v>17</v>
      </c>
      <c r="C7" s="97">
        <v>0</v>
      </c>
      <c r="D7" s="4"/>
      <c r="E7" s="6">
        <v>1</v>
      </c>
      <c r="F7" s="7">
        <f t="shared" ref="F7:F13" si="0">SUM(B7:E7)</f>
        <v>18</v>
      </c>
      <c r="G7" s="8">
        <v>2</v>
      </c>
      <c r="H7" s="8">
        <v>13</v>
      </c>
      <c r="I7" s="98">
        <v>0</v>
      </c>
      <c r="J7" s="98">
        <v>0</v>
      </c>
      <c r="K7" s="8">
        <v>3</v>
      </c>
    </row>
    <row r="8" spans="1:11" x14ac:dyDescent="0.25">
      <c r="A8" s="9" t="s">
        <v>16</v>
      </c>
      <c r="B8" s="6">
        <v>2</v>
      </c>
      <c r="C8" s="97">
        <v>0</v>
      </c>
      <c r="D8" s="4"/>
      <c r="E8" s="6">
        <v>0</v>
      </c>
      <c r="F8" s="7">
        <f t="shared" si="0"/>
        <v>2</v>
      </c>
      <c r="G8" s="8">
        <v>0</v>
      </c>
      <c r="H8" s="8">
        <v>2</v>
      </c>
      <c r="I8" s="98">
        <v>0</v>
      </c>
      <c r="J8" s="98">
        <v>0</v>
      </c>
      <c r="K8" s="8">
        <v>0</v>
      </c>
    </row>
    <row r="9" spans="1:11" x14ac:dyDescent="0.25">
      <c r="A9" s="9" t="s">
        <v>17</v>
      </c>
      <c r="B9" s="6">
        <v>7</v>
      </c>
      <c r="C9" s="97">
        <v>0</v>
      </c>
      <c r="D9" s="4"/>
      <c r="E9" s="6">
        <v>0</v>
      </c>
      <c r="F9" s="7">
        <f t="shared" si="0"/>
        <v>7</v>
      </c>
      <c r="G9" s="8">
        <v>0</v>
      </c>
      <c r="H9" s="8">
        <v>6</v>
      </c>
      <c r="I9" s="98">
        <v>0</v>
      </c>
      <c r="J9" s="98">
        <v>0</v>
      </c>
      <c r="K9" s="8">
        <v>1</v>
      </c>
    </row>
    <row r="10" spans="1:11" x14ac:dyDescent="0.25">
      <c r="A10" s="9" t="s">
        <v>18</v>
      </c>
      <c r="B10" s="6">
        <v>3</v>
      </c>
      <c r="C10" s="97">
        <v>0</v>
      </c>
      <c r="D10" s="4"/>
      <c r="E10" s="6">
        <v>1</v>
      </c>
      <c r="F10" s="7">
        <f t="shared" si="0"/>
        <v>4</v>
      </c>
      <c r="G10" s="8">
        <v>1</v>
      </c>
      <c r="H10" s="8">
        <v>1</v>
      </c>
      <c r="I10" s="98">
        <v>0</v>
      </c>
      <c r="J10" s="98">
        <v>0</v>
      </c>
      <c r="K10" s="8">
        <v>2</v>
      </c>
    </row>
    <row r="11" spans="1:11" x14ac:dyDescent="0.25">
      <c r="A11" s="9" t="s">
        <v>19</v>
      </c>
      <c r="B11" s="6">
        <v>0</v>
      </c>
      <c r="C11" s="97">
        <v>0</v>
      </c>
      <c r="D11" s="4"/>
      <c r="E11" s="6">
        <v>1</v>
      </c>
      <c r="F11" s="7">
        <f t="shared" si="0"/>
        <v>1</v>
      </c>
      <c r="G11" s="8">
        <v>0</v>
      </c>
      <c r="H11" s="8">
        <v>0</v>
      </c>
      <c r="I11" s="98">
        <v>0</v>
      </c>
      <c r="J11" s="98">
        <v>0</v>
      </c>
      <c r="K11" s="8">
        <v>1</v>
      </c>
    </row>
    <row r="12" spans="1:11" x14ac:dyDescent="0.25">
      <c r="A12" s="9" t="s">
        <v>20</v>
      </c>
      <c r="B12" s="6">
        <v>0</v>
      </c>
      <c r="C12" s="97">
        <v>0</v>
      </c>
      <c r="D12" s="4"/>
      <c r="E12" s="6">
        <v>0</v>
      </c>
      <c r="F12" s="7">
        <f t="shared" si="0"/>
        <v>0</v>
      </c>
      <c r="G12" s="8">
        <v>0</v>
      </c>
      <c r="H12" s="8">
        <v>0</v>
      </c>
      <c r="I12" s="98">
        <v>0</v>
      </c>
      <c r="J12" s="98">
        <v>0</v>
      </c>
      <c r="K12" s="8">
        <v>0</v>
      </c>
    </row>
    <row r="13" spans="1:11" x14ac:dyDescent="0.25">
      <c r="A13" s="9" t="s">
        <v>21</v>
      </c>
      <c r="B13" s="6">
        <v>0</v>
      </c>
      <c r="C13" s="97">
        <v>0</v>
      </c>
      <c r="D13" s="4"/>
      <c r="E13" s="6">
        <v>0</v>
      </c>
      <c r="F13" s="7">
        <f t="shared" si="0"/>
        <v>0</v>
      </c>
      <c r="G13" s="8">
        <v>0</v>
      </c>
      <c r="H13" s="8">
        <v>0</v>
      </c>
      <c r="I13" s="98">
        <v>0</v>
      </c>
      <c r="J13" s="98">
        <v>0</v>
      </c>
      <c r="K13" s="8">
        <v>0</v>
      </c>
    </row>
    <row r="14" spans="1:11" x14ac:dyDescent="0.25">
      <c r="A14" s="9" t="s">
        <v>208</v>
      </c>
      <c r="B14" s="6">
        <v>0</v>
      </c>
      <c r="C14" s="97">
        <v>0</v>
      </c>
      <c r="D14" s="4"/>
      <c r="E14" s="6">
        <v>0</v>
      </c>
      <c r="F14" s="7">
        <f>SUM(B14:E14)</f>
        <v>0</v>
      </c>
      <c r="G14" s="8">
        <v>0</v>
      </c>
      <c r="H14" s="8">
        <v>0</v>
      </c>
      <c r="I14" s="98">
        <v>0</v>
      </c>
      <c r="J14" s="98">
        <v>0</v>
      </c>
      <c r="K14" s="8">
        <v>0</v>
      </c>
    </row>
    <row r="15" spans="1:11" x14ac:dyDescent="0.25">
      <c r="A15" s="9"/>
      <c r="B15" s="67" t="s">
        <v>2</v>
      </c>
      <c r="C15" s="67"/>
      <c r="D15" s="67"/>
      <c r="E15" s="82" t="s">
        <v>3</v>
      </c>
      <c r="F15" s="69" t="s">
        <v>4</v>
      </c>
      <c r="G15" s="64" t="s">
        <v>131</v>
      </c>
      <c r="H15" s="64" t="s">
        <v>132</v>
      </c>
      <c r="I15" s="64" t="s">
        <v>133</v>
      </c>
      <c r="J15" s="64" t="s">
        <v>134</v>
      </c>
      <c r="K15" s="64" t="s">
        <v>135</v>
      </c>
    </row>
    <row r="16" spans="1:11" x14ac:dyDescent="0.25">
      <c r="A16" s="12" t="s">
        <v>22</v>
      </c>
      <c r="B16" s="3" t="s">
        <v>11</v>
      </c>
      <c r="C16" s="3" t="s">
        <v>12</v>
      </c>
      <c r="D16" s="4"/>
      <c r="E16" s="82"/>
      <c r="F16" s="69"/>
      <c r="G16" s="64"/>
      <c r="H16" s="64"/>
      <c r="I16" s="64"/>
      <c r="J16" s="64"/>
      <c r="K16" s="64"/>
    </row>
    <row r="17" spans="1:11" x14ac:dyDescent="0.25">
      <c r="A17" s="9" t="s">
        <v>23</v>
      </c>
      <c r="B17" s="6">
        <v>20</v>
      </c>
      <c r="C17" s="97">
        <v>0</v>
      </c>
      <c r="D17" s="13"/>
      <c r="E17" s="6">
        <v>1</v>
      </c>
      <c r="F17" s="7">
        <f t="shared" ref="F17:F23" si="1">SUM(B17:E17)</f>
        <v>21</v>
      </c>
      <c r="G17" s="8">
        <v>1</v>
      </c>
      <c r="H17" s="8">
        <v>17</v>
      </c>
      <c r="I17" s="98">
        <v>0</v>
      </c>
      <c r="J17" s="98">
        <v>0</v>
      </c>
      <c r="K17" s="8">
        <v>3</v>
      </c>
    </row>
    <row r="18" spans="1:11" x14ac:dyDescent="0.25">
      <c r="A18" s="9" t="s">
        <v>24</v>
      </c>
      <c r="B18" s="6">
        <v>9</v>
      </c>
      <c r="C18" s="97">
        <v>0</v>
      </c>
      <c r="D18" s="13"/>
      <c r="E18" s="6">
        <v>2</v>
      </c>
      <c r="F18" s="7">
        <f t="shared" si="1"/>
        <v>11</v>
      </c>
      <c r="G18" s="8">
        <v>2</v>
      </c>
      <c r="H18" s="8">
        <v>5</v>
      </c>
      <c r="I18" s="98">
        <v>0</v>
      </c>
      <c r="J18" s="98">
        <v>0</v>
      </c>
      <c r="K18" s="8">
        <v>4</v>
      </c>
    </row>
    <row r="19" spans="1:11" x14ac:dyDescent="0.25">
      <c r="A19" s="9" t="s">
        <v>25</v>
      </c>
      <c r="B19" s="6">
        <v>0</v>
      </c>
      <c r="C19" s="97">
        <v>0</v>
      </c>
      <c r="D19" s="13"/>
      <c r="E19" s="6">
        <v>0</v>
      </c>
      <c r="F19" s="7">
        <f t="shared" si="1"/>
        <v>0</v>
      </c>
      <c r="G19" s="8">
        <v>0</v>
      </c>
      <c r="H19" s="8">
        <v>0</v>
      </c>
      <c r="I19" s="98">
        <v>0</v>
      </c>
      <c r="J19" s="98">
        <v>0</v>
      </c>
      <c r="K19" s="8">
        <v>0</v>
      </c>
    </row>
    <row r="20" spans="1:11" x14ac:dyDescent="0.25">
      <c r="A20" s="14" t="s">
        <v>26</v>
      </c>
      <c r="B20" s="6">
        <v>0</v>
      </c>
      <c r="C20" s="97">
        <v>0</v>
      </c>
      <c r="D20" s="15"/>
      <c r="E20" s="6">
        <v>0</v>
      </c>
      <c r="F20" s="7">
        <f t="shared" si="1"/>
        <v>0</v>
      </c>
      <c r="G20" s="8">
        <v>0</v>
      </c>
      <c r="H20" s="8">
        <v>0</v>
      </c>
      <c r="I20" s="98">
        <v>0</v>
      </c>
      <c r="J20" s="98">
        <v>0</v>
      </c>
      <c r="K20" s="8">
        <v>0</v>
      </c>
    </row>
    <row r="21" spans="1:11" x14ac:dyDescent="0.25">
      <c r="A21" s="14" t="s">
        <v>27</v>
      </c>
      <c r="B21" s="6">
        <v>0</v>
      </c>
      <c r="C21" s="97">
        <v>0</v>
      </c>
      <c r="D21" s="15"/>
      <c r="E21" s="6">
        <v>0</v>
      </c>
      <c r="F21" s="7">
        <f t="shared" si="1"/>
        <v>0</v>
      </c>
      <c r="G21" s="8">
        <v>0</v>
      </c>
      <c r="H21" s="8">
        <v>0</v>
      </c>
      <c r="I21" s="98">
        <v>0</v>
      </c>
      <c r="J21" s="98">
        <v>0</v>
      </c>
      <c r="K21" s="8">
        <v>0</v>
      </c>
    </row>
    <row r="22" spans="1:11" x14ac:dyDescent="0.25">
      <c r="A22" s="14" t="s">
        <v>28</v>
      </c>
      <c r="B22" s="6">
        <v>0</v>
      </c>
      <c r="C22" s="97">
        <v>0</v>
      </c>
      <c r="D22" s="15"/>
      <c r="E22" s="6">
        <v>0</v>
      </c>
      <c r="F22" s="7">
        <f t="shared" si="1"/>
        <v>0</v>
      </c>
      <c r="G22" s="8">
        <v>0</v>
      </c>
      <c r="H22" s="8">
        <v>0</v>
      </c>
      <c r="I22" s="98">
        <v>0</v>
      </c>
      <c r="J22" s="98">
        <v>0</v>
      </c>
      <c r="K22" s="8">
        <v>0</v>
      </c>
    </row>
    <row r="23" spans="1:11" x14ac:dyDescent="0.25">
      <c r="A23" s="14" t="s">
        <v>29</v>
      </c>
      <c r="B23" s="6">
        <v>0</v>
      </c>
      <c r="C23" s="97">
        <v>0</v>
      </c>
      <c r="D23" s="15"/>
      <c r="E23" s="6">
        <v>0</v>
      </c>
      <c r="F23" s="7">
        <f t="shared" si="1"/>
        <v>0</v>
      </c>
      <c r="G23" s="8">
        <v>0</v>
      </c>
      <c r="H23" s="8">
        <v>0</v>
      </c>
      <c r="I23" s="98">
        <v>0</v>
      </c>
      <c r="J23" s="98">
        <v>0</v>
      </c>
      <c r="K23" s="8">
        <v>0</v>
      </c>
    </row>
    <row r="24" spans="1:11" x14ac:dyDescent="0.25">
      <c r="A24" s="14" t="s">
        <v>30</v>
      </c>
      <c r="B24" s="6">
        <v>0</v>
      </c>
      <c r="C24" s="97">
        <v>0</v>
      </c>
      <c r="D24" s="15"/>
      <c r="E24" s="6">
        <v>0</v>
      </c>
      <c r="F24" s="7">
        <f>SUM(B24:E24)</f>
        <v>0</v>
      </c>
      <c r="G24" s="8">
        <v>0</v>
      </c>
      <c r="H24" s="8">
        <v>0</v>
      </c>
      <c r="I24" s="98">
        <v>0</v>
      </c>
      <c r="J24" s="98">
        <v>0</v>
      </c>
      <c r="K24" s="8">
        <v>0</v>
      </c>
    </row>
    <row r="25" spans="1:11" x14ac:dyDescent="0.25">
      <c r="A25" s="62" t="s">
        <v>31</v>
      </c>
      <c r="B25" s="62"/>
      <c r="C25" s="62"/>
      <c r="D25" s="62"/>
      <c r="E25" s="62"/>
      <c r="F25" s="62"/>
      <c r="G25" s="62"/>
      <c r="H25" s="62"/>
      <c r="I25" s="62"/>
      <c r="J25" s="62"/>
      <c r="K25" s="62"/>
    </row>
    <row r="26" spans="1:11" x14ac:dyDescent="0.25">
      <c r="A26" s="14" t="s">
        <v>32</v>
      </c>
      <c r="B26" s="6">
        <v>0</v>
      </c>
      <c r="C26" s="97">
        <v>0</v>
      </c>
      <c r="D26" s="15"/>
      <c r="E26" s="6">
        <v>0</v>
      </c>
      <c r="F26" s="7">
        <f>SUM(B26:E26)</f>
        <v>0</v>
      </c>
      <c r="G26" s="16">
        <v>0</v>
      </c>
      <c r="H26" s="16">
        <v>0</v>
      </c>
      <c r="I26" s="99">
        <v>0</v>
      </c>
      <c r="J26" s="99">
        <v>0</v>
      </c>
      <c r="K26" s="8">
        <v>0</v>
      </c>
    </row>
    <row r="27" spans="1:11" x14ac:dyDescent="0.25">
      <c r="A27" s="14" t="s">
        <v>33</v>
      </c>
      <c r="B27" s="6">
        <v>0</v>
      </c>
      <c r="C27" s="97">
        <v>0</v>
      </c>
      <c r="D27" s="15"/>
      <c r="E27" s="6">
        <v>0</v>
      </c>
      <c r="F27" s="7">
        <f t="shared" ref="F27:F32" si="2">SUM(B27:E27)</f>
        <v>0</v>
      </c>
      <c r="G27" s="16">
        <v>0</v>
      </c>
      <c r="H27" s="16">
        <v>0</v>
      </c>
      <c r="I27" s="99">
        <v>0</v>
      </c>
      <c r="J27" s="99">
        <v>0</v>
      </c>
      <c r="K27" s="8">
        <v>0</v>
      </c>
    </row>
    <row r="28" spans="1:11" x14ac:dyDescent="0.25">
      <c r="A28" s="14" t="s">
        <v>34</v>
      </c>
      <c r="B28" s="6">
        <v>0</v>
      </c>
      <c r="C28" s="97">
        <v>0</v>
      </c>
      <c r="D28" s="15"/>
      <c r="E28" s="6">
        <v>0</v>
      </c>
      <c r="F28" s="7">
        <f t="shared" si="2"/>
        <v>0</v>
      </c>
      <c r="G28" s="16">
        <v>0</v>
      </c>
      <c r="H28" s="16">
        <v>0</v>
      </c>
      <c r="I28" s="99">
        <v>0</v>
      </c>
      <c r="J28" s="99">
        <v>0</v>
      </c>
      <c r="K28" s="8">
        <v>0</v>
      </c>
    </row>
    <row r="29" spans="1:11" x14ac:dyDescent="0.25">
      <c r="A29" s="14" t="s">
        <v>35</v>
      </c>
      <c r="B29" s="6">
        <v>0</v>
      </c>
      <c r="C29" s="97">
        <v>0</v>
      </c>
      <c r="D29" s="15"/>
      <c r="E29" s="6">
        <v>0</v>
      </c>
      <c r="F29" s="7">
        <f t="shared" si="2"/>
        <v>0</v>
      </c>
      <c r="G29" s="16">
        <v>0</v>
      </c>
      <c r="H29" s="16">
        <v>0</v>
      </c>
      <c r="I29" s="99">
        <v>0</v>
      </c>
      <c r="J29" s="99">
        <v>0</v>
      </c>
      <c r="K29" s="8">
        <v>0</v>
      </c>
    </row>
    <row r="30" spans="1:11" x14ac:dyDescent="0.25">
      <c r="A30" s="14" t="s">
        <v>36</v>
      </c>
      <c r="B30" s="6">
        <v>0</v>
      </c>
      <c r="C30" s="97">
        <v>0</v>
      </c>
      <c r="D30" s="15"/>
      <c r="E30" s="6">
        <v>0</v>
      </c>
      <c r="F30" s="7">
        <f t="shared" si="2"/>
        <v>0</v>
      </c>
      <c r="G30" s="16">
        <v>0</v>
      </c>
      <c r="H30" s="16">
        <v>0</v>
      </c>
      <c r="I30" s="99">
        <v>0</v>
      </c>
      <c r="J30" s="99">
        <v>0</v>
      </c>
      <c r="K30" s="8">
        <v>0</v>
      </c>
    </row>
    <row r="31" spans="1:11" x14ac:dyDescent="0.25">
      <c r="A31" s="14" t="s">
        <v>37</v>
      </c>
      <c r="B31" s="6">
        <v>0</v>
      </c>
      <c r="C31" s="97">
        <v>0</v>
      </c>
      <c r="D31" s="15"/>
      <c r="E31" s="6">
        <v>0</v>
      </c>
      <c r="F31" s="7">
        <f t="shared" si="2"/>
        <v>0</v>
      </c>
      <c r="G31" s="16">
        <v>0</v>
      </c>
      <c r="H31" s="16">
        <v>0</v>
      </c>
      <c r="I31" s="99">
        <v>0</v>
      </c>
      <c r="J31" s="99">
        <v>0</v>
      </c>
      <c r="K31" s="8">
        <v>0</v>
      </c>
    </row>
    <row r="32" spans="1:11" x14ac:dyDescent="0.25">
      <c r="A32" s="14" t="s">
        <v>38</v>
      </c>
      <c r="B32" s="6">
        <v>0</v>
      </c>
      <c r="C32" s="97">
        <v>0</v>
      </c>
      <c r="D32" s="15"/>
      <c r="E32" s="6">
        <v>0</v>
      </c>
      <c r="F32" s="7">
        <f t="shared" si="2"/>
        <v>0</v>
      </c>
      <c r="G32" s="16">
        <v>0</v>
      </c>
      <c r="H32" s="16">
        <v>0</v>
      </c>
      <c r="I32" s="99">
        <v>0</v>
      </c>
      <c r="J32" s="99">
        <v>0</v>
      </c>
      <c r="K32" s="8">
        <v>0</v>
      </c>
    </row>
    <row r="33" spans="1:11" x14ac:dyDescent="0.25">
      <c r="A33" s="9"/>
      <c r="B33" s="67" t="s">
        <v>2</v>
      </c>
      <c r="C33" s="67"/>
      <c r="D33" s="67"/>
      <c r="E33" s="68" t="s">
        <v>3</v>
      </c>
      <c r="F33" s="69" t="s">
        <v>4</v>
      </c>
      <c r="G33" s="64" t="s">
        <v>131</v>
      </c>
      <c r="H33" s="64" t="s">
        <v>132</v>
      </c>
      <c r="I33" s="64" t="s">
        <v>133</v>
      </c>
      <c r="J33" s="64" t="s">
        <v>134</v>
      </c>
      <c r="K33" s="64" t="s">
        <v>135</v>
      </c>
    </row>
    <row r="34" spans="1:11" x14ac:dyDescent="0.25">
      <c r="A34" s="12" t="s">
        <v>39</v>
      </c>
      <c r="B34" s="3" t="s">
        <v>11</v>
      </c>
      <c r="C34" s="3" t="s">
        <v>12</v>
      </c>
      <c r="D34" s="4"/>
      <c r="E34" s="68"/>
      <c r="F34" s="69"/>
      <c r="G34" s="64"/>
      <c r="H34" s="64"/>
      <c r="I34" s="64"/>
      <c r="J34" s="64"/>
      <c r="K34" s="64"/>
    </row>
    <row r="35" spans="1:11" x14ac:dyDescent="0.25">
      <c r="A35" s="9" t="s">
        <v>40</v>
      </c>
      <c r="B35" s="6">
        <v>0</v>
      </c>
      <c r="C35" s="97">
        <v>0</v>
      </c>
      <c r="D35" s="13"/>
      <c r="E35" s="6">
        <v>0</v>
      </c>
      <c r="F35" s="7">
        <f>SUM(B35:E35)</f>
        <v>0</v>
      </c>
      <c r="G35" s="6">
        <v>0</v>
      </c>
      <c r="H35" s="8">
        <v>0</v>
      </c>
      <c r="I35" s="98">
        <v>0</v>
      </c>
      <c r="J35" s="98">
        <v>0</v>
      </c>
      <c r="K35" s="8">
        <v>0</v>
      </c>
    </row>
    <row r="36" spans="1:11" ht="30" x14ac:dyDescent="0.25">
      <c r="A36" s="9" t="s">
        <v>41</v>
      </c>
      <c r="B36" s="6">
        <v>0</v>
      </c>
      <c r="C36" s="97">
        <v>0</v>
      </c>
      <c r="D36" s="13"/>
      <c r="E36" s="6">
        <v>0</v>
      </c>
      <c r="F36" s="7">
        <f t="shared" ref="F36:F49" si="3">SUM(B36:E36)</f>
        <v>0</v>
      </c>
      <c r="G36" s="6">
        <v>0</v>
      </c>
      <c r="H36" s="8">
        <v>0</v>
      </c>
      <c r="I36" s="98">
        <v>0</v>
      </c>
      <c r="J36" s="98">
        <v>0</v>
      </c>
      <c r="K36" s="8">
        <v>0</v>
      </c>
    </row>
    <row r="37" spans="1:11" x14ac:dyDescent="0.25">
      <c r="A37" s="9" t="s">
        <v>42</v>
      </c>
      <c r="B37" s="6">
        <v>0</v>
      </c>
      <c r="C37" s="97">
        <v>0</v>
      </c>
      <c r="D37" s="13"/>
      <c r="E37" s="6">
        <v>0</v>
      </c>
      <c r="F37" s="7">
        <f t="shared" si="3"/>
        <v>0</v>
      </c>
      <c r="G37" s="6">
        <v>0</v>
      </c>
      <c r="H37" s="8">
        <v>0</v>
      </c>
      <c r="I37" s="98">
        <v>0</v>
      </c>
      <c r="J37" s="98">
        <v>0</v>
      </c>
      <c r="K37" s="8">
        <v>0</v>
      </c>
    </row>
    <row r="38" spans="1:11" x14ac:dyDescent="0.25">
      <c r="A38" s="9" t="s">
        <v>43</v>
      </c>
      <c r="B38" s="6">
        <v>0</v>
      </c>
      <c r="C38" s="97">
        <v>0</v>
      </c>
      <c r="D38" s="13"/>
      <c r="E38" s="6">
        <v>0</v>
      </c>
      <c r="F38" s="7">
        <f t="shared" si="3"/>
        <v>0</v>
      </c>
      <c r="G38" s="6">
        <v>0</v>
      </c>
      <c r="H38" s="8">
        <v>0</v>
      </c>
      <c r="I38" s="98">
        <v>0</v>
      </c>
      <c r="J38" s="98">
        <v>0</v>
      </c>
      <c r="K38" s="8">
        <v>0</v>
      </c>
    </row>
    <row r="39" spans="1:11" x14ac:dyDescent="0.25">
      <c r="A39" s="9" t="s">
        <v>44</v>
      </c>
      <c r="B39" s="6">
        <v>4</v>
      </c>
      <c r="C39" s="97">
        <v>0</v>
      </c>
      <c r="D39" s="13"/>
      <c r="E39" s="6">
        <v>0</v>
      </c>
      <c r="F39" s="7">
        <f t="shared" si="3"/>
        <v>4</v>
      </c>
      <c r="G39" s="6">
        <v>0</v>
      </c>
      <c r="H39" s="8">
        <v>4</v>
      </c>
      <c r="I39" s="98">
        <v>0</v>
      </c>
      <c r="J39" s="98">
        <v>0</v>
      </c>
      <c r="K39" s="8">
        <v>0</v>
      </c>
    </row>
    <row r="40" spans="1:11" ht="30" x14ac:dyDescent="0.25">
      <c r="A40" s="9" t="s">
        <v>45</v>
      </c>
      <c r="B40" s="6">
        <v>0</v>
      </c>
      <c r="C40" s="97">
        <v>0</v>
      </c>
      <c r="D40" s="13"/>
      <c r="E40" s="6">
        <v>0</v>
      </c>
      <c r="F40" s="7">
        <f t="shared" si="3"/>
        <v>0</v>
      </c>
      <c r="G40" s="6">
        <v>0</v>
      </c>
      <c r="H40" s="6">
        <v>0</v>
      </c>
      <c r="I40" s="98">
        <v>0</v>
      </c>
      <c r="J40" s="98">
        <v>0</v>
      </c>
      <c r="K40" s="8">
        <v>0</v>
      </c>
    </row>
    <row r="41" spans="1:11" x14ac:dyDescent="0.25">
      <c r="A41" s="9" t="s">
        <v>46</v>
      </c>
      <c r="B41" s="6">
        <v>0</v>
      </c>
      <c r="C41" s="97">
        <v>0</v>
      </c>
      <c r="D41" s="13"/>
      <c r="E41" s="6">
        <v>0</v>
      </c>
      <c r="F41" s="7">
        <f t="shared" si="3"/>
        <v>0</v>
      </c>
      <c r="G41" s="6">
        <v>0</v>
      </c>
      <c r="H41" s="6">
        <v>0</v>
      </c>
      <c r="I41" s="98">
        <v>0</v>
      </c>
      <c r="J41" s="98">
        <v>0</v>
      </c>
      <c r="K41" s="8">
        <v>0</v>
      </c>
    </row>
    <row r="42" spans="1:11" x14ac:dyDescent="0.25">
      <c r="A42" s="9" t="s">
        <v>47</v>
      </c>
      <c r="B42" s="6">
        <v>0</v>
      </c>
      <c r="C42" s="97">
        <v>0</v>
      </c>
      <c r="D42" s="13"/>
      <c r="E42" s="6">
        <v>0</v>
      </c>
      <c r="F42" s="7">
        <f t="shared" si="3"/>
        <v>0</v>
      </c>
      <c r="G42" s="6">
        <v>0</v>
      </c>
      <c r="H42" s="6">
        <v>0</v>
      </c>
      <c r="I42" s="98">
        <v>0</v>
      </c>
      <c r="J42" s="98">
        <v>0</v>
      </c>
      <c r="K42" s="8">
        <v>0</v>
      </c>
    </row>
    <row r="43" spans="1:11" ht="30" x14ac:dyDescent="0.25">
      <c r="A43" s="9" t="s">
        <v>48</v>
      </c>
      <c r="B43" s="6">
        <v>0</v>
      </c>
      <c r="C43" s="97">
        <v>0</v>
      </c>
      <c r="D43" s="13"/>
      <c r="E43" s="6">
        <v>0</v>
      </c>
      <c r="F43" s="7">
        <f t="shared" si="3"/>
        <v>0</v>
      </c>
      <c r="G43" s="6">
        <v>0</v>
      </c>
      <c r="H43" s="6">
        <v>0</v>
      </c>
      <c r="I43" s="98">
        <v>0</v>
      </c>
      <c r="J43" s="98">
        <v>0</v>
      </c>
      <c r="K43" s="8">
        <v>0</v>
      </c>
    </row>
    <row r="44" spans="1:11" x14ac:dyDescent="0.25">
      <c r="A44" s="9" t="s">
        <v>49</v>
      </c>
      <c r="B44" s="6">
        <v>0</v>
      </c>
      <c r="C44" s="97">
        <v>0</v>
      </c>
      <c r="D44" s="17"/>
      <c r="E44" s="6">
        <v>0</v>
      </c>
      <c r="F44" s="7">
        <f t="shared" si="3"/>
        <v>0</v>
      </c>
      <c r="G44" s="6">
        <v>0</v>
      </c>
      <c r="H44" s="6">
        <v>0</v>
      </c>
      <c r="I44" s="98">
        <v>0</v>
      </c>
      <c r="J44" s="98">
        <v>0</v>
      </c>
      <c r="K44" s="8">
        <v>0</v>
      </c>
    </row>
    <row r="45" spans="1:11" ht="30" x14ac:dyDescent="0.25">
      <c r="A45" s="9" t="s">
        <v>50</v>
      </c>
      <c r="B45" s="6">
        <v>0</v>
      </c>
      <c r="C45" s="97">
        <v>0</v>
      </c>
      <c r="D45" s="17"/>
      <c r="E45" s="6">
        <v>0</v>
      </c>
      <c r="F45" s="7">
        <f t="shared" si="3"/>
        <v>0</v>
      </c>
      <c r="G45" s="6">
        <v>0</v>
      </c>
      <c r="H45" s="6">
        <v>0</v>
      </c>
      <c r="I45" s="98">
        <v>0</v>
      </c>
      <c r="J45" s="98">
        <v>0</v>
      </c>
      <c r="K45" s="8">
        <v>0</v>
      </c>
    </row>
    <row r="46" spans="1:11" x14ac:dyDescent="0.25">
      <c r="A46" s="9" t="s">
        <v>51</v>
      </c>
      <c r="B46" s="6">
        <v>25</v>
      </c>
      <c r="C46" s="97">
        <v>0</v>
      </c>
      <c r="D46" s="13"/>
      <c r="E46" s="6">
        <v>3</v>
      </c>
      <c r="F46" s="7">
        <f t="shared" si="3"/>
        <v>28</v>
      </c>
      <c r="G46" s="6">
        <v>3</v>
      </c>
      <c r="H46" s="8">
        <v>18</v>
      </c>
      <c r="I46" s="98">
        <v>0</v>
      </c>
      <c r="J46" s="98">
        <v>0</v>
      </c>
      <c r="K46" s="8">
        <v>7</v>
      </c>
    </row>
    <row r="47" spans="1:11" x14ac:dyDescent="0.25">
      <c r="A47" s="9" t="s">
        <v>52</v>
      </c>
      <c r="B47" s="33">
        <v>0</v>
      </c>
      <c r="C47" s="97">
        <v>0</v>
      </c>
      <c r="D47" s="13"/>
      <c r="E47" s="6">
        <v>0</v>
      </c>
      <c r="F47" s="7">
        <f t="shared" si="3"/>
        <v>0</v>
      </c>
      <c r="G47" s="33">
        <v>0</v>
      </c>
      <c r="H47" s="33">
        <v>0</v>
      </c>
      <c r="I47" s="98">
        <v>0</v>
      </c>
      <c r="J47" s="98">
        <v>0</v>
      </c>
      <c r="K47" s="8">
        <v>0</v>
      </c>
    </row>
    <row r="48" spans="1:11" x14ac:dyDescent="0.25">
      <c r="A48" s="9" t="s">
        <v>53</v>
      </c>
      <c r="B48" s="6">
        <v>0</v>
      </c>
      <c r="C48" s="97">
        <v>0</v>
      </c>
      <c r="D48" s="13"/>
      <c r="E48" s="6">
        <v>0</v>
      </c>
      <c r="F48" s="7">
        <f t="shared" si="3"/>
        <v>0</v>
      </c>
      <c r="G48" s="33">
        <v>0</v>
      </c>
      <c r="H48" s="33">
        <v>0</v>
      </c>
      <c r="I48" s="98">
        <v>0</v>
      </c>
      <c r="J48" s="98">
        <v>0</v>
      </c>
      <c r="K48" s="8">
        <v>0</v>
      </c>
    </row>
    <row r="49" spans="1:11" x14ac:dyDescent="0.25">
      <c r="A49" s="9" t="s">
        <v>54</v>
      </c>
      <c r="B49" s="6">
        <v>0</v>
      </c>
      <c r="C49" s="97">
        <v>0</v>
      </c>
      <c r="D49" s="13"/>
      <c r="E49" s="6">
        <v>0</v>
      </c>
      <c r="F49" s="7">
        <f t="shared" si="3"/>
        <v>0</v>
      </c>
      <c r="G49" s="33">
        <v>0</v>
      </c>
      <c r="H49" s="33">
        <v>0</v>
      </c>
      <c r="I49" s="98">
        <v>0</v>
      </c>
      <c r="J49" s="98">
        <v>0</v>
      </c>
      <c r="K49" s="8">
        <v>0</v>
      </c>
    </row>
    <row r="50" spans="1:11" x14ac:dyDescent="0.25">
      <c r="A50" s="9"/>
      <c r="B50" s="67" t="s">
        <v>2</v>
      </c>
      <c r="C50" s="67"/>
      <c r="D50" s="67"/>
      <c r="E50" s="71" t="s">
        <v>3</v>
      </c>
      <c r="F50" s="69" t="s">
        <v>4</v>
      </c>
      <c r="G50" s="64" t="s">
        <v>131</v>
      </c>
      <c r="H50" s="64" t="s">
        <v>132</v>
      </c>
      <c r="I50" s="64" t="s">
        <v>133</v>
      </c>
      <c r="J50" s="64" t="s">
        <v>134</v>
      </c>
      <c r="K50" s="64" t="s">
        <v>135</v>
      </c>
    </row>
    <row r="51" spans="1:11" x14ac:dyDescent="0.25">
      <c r="A51" s="12" t="s">
        <v>55</v>
      </c>
      <c r="B51" s="3" t="s">
        <v>11</v>
      </c>
      <c r="C51" s="3" t="s">
        <v>12</v>
      </c>
      <c r="D51" s="4"/>
      <c r="E51" s="71"/>
      <c r="F51" s="69"/>
      <c r="G51" s="64"/>
      <c r="H51" s="64"/>
      <c r="I51" s="64"/>
      <c r="J51" s="64"/>
      <c r="K51" s="64"/>
    </row>
    <row r="52" spans="1:11" x14ac:dyDescent="0.25">
      <c r="A52" s="9" t="s">
        <v>56</v>
      </c>
      <c r="B52" s="6">
        <v>2</v>
      </c>
      <c r="C52" s="6" t="s">
        <v>57</v>
      </c>
      <c r="D52" s="13"/>
      <c r="E52" s="6">
        <v>0</v>
      </c>
      <c r="F52" s="7">
        <f t="shared" ref="F52:F53" si="4">SUM(B52:E52)</f>
        <v>2</v>
      </c>
      <c r="G52" s="8">
        <v>0</v>
      </c>
      <c r="H52" s="8">
        <v>0</v>
      </c>
      <c r="I52" s="98">
        <v>0</v>
      </c>
      <c r="J52" s="98">
        <v>0</v>
      </c>
      <c r="K52" s="8">
        <v>2</v>
      </c>
    </row>
    <row r="53" spans="1:11" x14ac:dyDescent="0.25">
      <c r="A53" s="9" t="s">
        <v>58</v>
      </c>
      <c r="B53" s="6">
        <v>2</v>
      </c>
      <c r="C53" s="6" t="s">
        <v>57</v>
      </c>
      <c r="D53" s="13"/>
      <c r="E53" s="6">
        <v>0</v>
      </c>
      <c r="F53" s="7">
        <f t="shared" si="4"/>
        <v>2</v>
      </c>
      <c r="G53" s="8">
        <v>0</v>
      </c>
      <c r="H53" s="8">
        <v>0</v>
      </c>
      <c r="I53" s="98">
        <v>0</v>
      </c>
      <c r="J53" s="98">
        <v>0</v>
      </c>
      <c r="K53" s="8">
        <v>2</v>
      </c>
    </row>
    <row r="54" spans="1:11" ht="15.75" x14ac:dyDescent="0.25">
      <c r="A54" s="72" t="s">
        <v>59</v>
      </c>
      <c r="B54" s="72"/>
      <c r="C54" s="72"/>
      <c r="D54" s="72"/>
      <c r="E54" s="72"/>
      <c r="F54" s="72"/>
      <c r="G54" s="72"/>
      <c r="H54" s="72"/>
      <c r="I54" s="72"/>
      <c r="J54" s="72"/>
      <c r="K54" s="72"/>
    </row>
    <row r="55" spans="1:11" x14ac:dyDescent="0.25">
      <c r="A55" s="66"/>
      <c r="B55" s="67" t="s">
        <v>2</v>
      </c>
      <c r="C55" s="67"/>
      <c r="D55" s="67"/>
      <c r="E55" s="70" t="s">
        <v>3</v>
      </c>
      <c r="F55" s="69" t="s">
        <v>4</v>
      </c>
      <c r="G55" s="64" t="s">
        <v>131</v>
      </c>
      <c r="H55" s="64" t="s">
        <v>132</v>
      </c>
      <c r="I55" s="64" t="s">
        <v>133</v>
      </c>
      <c r="J55" s="64" t="s">
        <v>134</v>
      </c>
      <c r="K55" s="64" t="s">
        <v>135</v>
      </c>
    </row>
    <row r="56" spans="1:11" x14ac:dyDescent="0.25">
      <c r="A56" s="66"/>
      <c r="B56" s="3" t="s">
        <v>11</v>
      </c>
      <c r="C56" s="3" t="s">
        <v>12</v>
      </c>
      <c r="D56" s="2" t="s">
        <v>60</v>
      </c>
      <c r="E56" s="70"/>
      <c r="F56" s="69"/>
      <c r="G56" s="64"/>
      <c r="H56" s="64"/>
      <c r="I56" s="64"/>
      <c r="J56" s="64"/>
      <c r="K56" s="64"/>
    </row>
    <row r="57" spans="1:11" x14ac:dyDescent="0.25">
      <c r="A57" s="9" t="s">
        <v>13</v>
      </c>
      <c r="B57" s="6">
        <v>122</v>
      </c>
      <c r="C57" s="97">
        <v>0</v>
      </c>
      <c r="D57" s="97">
        <v>0</v>
      </c>
      <c r="E57" s="6">
        <v>53</v>
      </c>
      <c r="F57" s="7">
        <f t="shared" ref="F57:F64" si="5">SUM(B57:E57)</f>
        <v>175</v>
      </c>
      <c r="G57" s="8">
        <v>18</v>
      </c>
      <c r="H57" s="8">
        <v>145</v>
      </c>
      <c r="I57" s="8">
        <v>6</v>
      </c>
      <c r="J57" s="98">
        <v>0</v>
      </c>
      <c r="K57" s="8">
        <v>6</v>
      </c>
    </row>
    <row r="58" spans="1:11" x14ac:dyDescent="0.25">
      <c r="A58" s="9" t="s">
        <v>61</v>
      </c>
      <c r="B58" s="10">
        <f>SUM(B59:B65)</f>
        <v>122</v>
      </c>
      <c r="C58" s="10">
        <f>SUM(C59:C65)</f>
        <v>0</v>
      </c>
      <c r="D58" s="10">
        <f>SUM(D59:D65)</f>
        <v>0</v>
      </c>
      <c r="E58" s="10">
        <f>SUM(E59:E65)</f>
        <v>59</v>
      </c>
      <c r="F58" s="7">
        <f t="shared" si="5"/>
        <v>181</v>
      </c>
      <c r="G58" s="10">
        <f>SUM(G59:G65)</f>
        <v>21</v>
      </c>
      <c r="H58" s="10">
        <f>SUM(H59:H65)</f>
        <v>146</v>
      </c>
      <c r="I58" s="10">
        <f>SUM(I59:I65)</f>
        <v>8</v>
      </c>
      <c r="J58" s="10">
        <f>SUM(J59:J65)</f>
        <v>0</v>
      </c>
      <c r="K58" s="10">
        <f>SUM(K59:K65)</f>
        <v>6</v>
      </c>
    </row>
    <row r="59" spans="1:11" x14ac:dyDescent="0.25">
      <c r="A59" s="9" t="s">
        <v>16</v>
      </c>
      <c r="B59" s="6">
        <v>9</v>
      </c>
      <c r="C59" s="97">
        <v>0</v>
      </c>
      <c r="D59" s="97">
        <v>0</v>
      </c>
      <c r="E59" s="6">
        <v>2</v>
      </c>
      <c r="F59" s="7">
        <f t="shared" si="5"/>
        <v>11</v>
      </c>
      <c r="G59" s="8">
        <v>2</v>
      </c>
      <c r="H59" s="8">
        <v>9</v>
      </c>
      <c r="I59" s="8">
        <v>0</v>
      </c>
      <c r="J59" s="98">
        <v>0</v>
      </c>
      <c r="K59" s="8">
        <v>0</v>
      </c>
    </row>
    <row r="60" spans="1:11" x14ac:dyDescent="0.25">
      <c r="A60" s="9" t="s">
        <v>17</v>
      </c>
      <c r="B60" s="6">
        <v>17</v>
      </c>
      <c r="C60" s="97">
        <v>0</v>
      </c>
      <c r="D60" s="97">
        <v>0</v>
      </c>
      <c r="E60" s="6">
        <v>8</v>
      </c>
      <c r="F60" s="7">
        <f t="shared" si="5"/>
        <v>25</v>
      </c>
      <c r="G60" s="8">
        <v>3</v>
      </c>
      <c r="H60" s="8">
        <v>22</v>
      </c>
      <c r="I60" s="8">
        <v>0</v>
      </c>
      <c r="J60" s="98">
        <v>0</v>
      </c>
      <c r="K60" s="8">
        <v>0</v>
      </c>
    </row>
    <row r="61" spans="1:11" x14ac:dyDescent="0.25">
      <c r="A61" s="9" t="s">
        <v>18</v>
      </c>
      <c r="B61" s="6">
        <v>28</v>
      </c>
      <c r="C61" s="97">
        <v>0</v>
      </c>
      <c r="D61" s="97">
        <v>0</v>
      </c>
      <c r="E61" s="6">
        <v>20</v>
      </c>
      <c r="F61" s="7">
        <f t="shared" si="5"/>
        <v>48</v>
      </c>
      <c r="G61" s="8">
        <v>5</v>
      </c>
      <c r="H61" s="8">
        <v>40</v>
      </c>
      <c r="I61" s="8">
        <v>1</v>
      </c>
      <c r="J61" s="98">
        <v>0</v>
      </c>
      <c r="K61" s="8">
        <v>2</v>
      </c>
    </row>
    <row r="62" spans="1:11" x14ac:dyDescent="0.25">
      <c r="A62" s="9" t="s">
        <v>19</v>
      </c>
      <c r="B62" s="6">
        <v>36</v>
      </c>
      <c r="C62" s="97">
        <v>0</v>
      </c>
      <c r="D62" s="97">
        <v>0</v>
      </c>
      <c r="E62" s="6">
        <v>19</v>
      </c>
      <c r="F62" s="7">
        <f t="shared" si="5"/>
        <v>55</v>
      </c>
      <c r="G62" s="8">
        <v>4</v>
      </c>
      <c r="H62" s="8">
        <v>43</v>
      </c>
      <c r="I62" s="8">
        <v>5</v>
      </c>
      <c r="J62" s="98">
        <v>0</v>
      </c>
      <c r="K62" s="8">
        <v>3</v>
      </c>
    </row>
    <row r="63" spans="1:11" x14ac:dyDescent="0.25">
      <c r="A63" s="9" t="s">
        <v>20</v>
      </c>
      <c r="B63" s="6">
        <v>25</v>
      </c>
      <c r="C63" s="97">
        <v>0</v>
      </c>
      <c r="D63" s="97">
        <v>0</v>
      </c>
      <c r="E63" s="6">
        <v>10</v>
      </c>
      <c r="F63" s="7">
        <f t="shared" si="5"/>
        <v>35</v>
      </c>
      <c r="G63" s="8">
        <v>6</v>
      </c>
      <c r="H63" s="8">
        <v>26</v>
      </c>
      <c r="I63" s="8">
        <v>2</v>
      </c>
      <c r="J63" s="98">
        <v>0</v>
      </c>
      <c r="K63" s="8">
        <v>1</v>
      </c>
    </row>
    <row r="64" spans="1:11" x14ac:dyDescent="0.25">
      <c r="A64" s="9" t="s">
        <v>21</v>
      </c>
      <c r="B64" s="6">
        <v>7</v>
      </c>
      <c r="C64" s="97">
        <v>0</v>
      </c>
      <c r="D64" s="97">
        <v>0</v>
      </c>
      <c r="E64" s="6">
        <v>0</v>
      </c>
      <c r="F64" s="7">
        <f t="shared" si="5"/>
        <v>7</v>
      </c>
      <c r="G64" s="8">
        <v>1</v>
      </c>
      <c r="H64" s="8">
        <v>6</v>
      </c>
      <c r="I64" s="8">
        <v>0</v>
      </c>
      <c r="J64" s="98">
        <v>0</v>
      </c>
      <c r="K64" s="8">
        <v>0</v>
      </c>
    </row>
    <row r="65" spans="1:11" x14ac:dyDescent="0.25">
      <c r="A65" s="44" t="s">
        <v>208</v>
      </c>
      <c r="B65" s="51">
        <v>0</v>
      </c>
      <c r="C65" s="97">
        <v>0</v>
      </c>
      <c r="D65" s="97">
        <v>0</v>
      </c>
      <c r="E65" s="51">
        <v>0</v>
      </c>
      <c r="F65" s="46">
        <f>SUM(B65:E65)</f>
        <v>0</v>
      </c>
      <c r="G65" s="53">
        <v>0</v>
      </c>
      <c r="H65" s="53">
        <v>0</v>
      </c>
      <c r="I65" s="53">
        <v>0</v>
      </c>
      <c r="J65" s="98">
        <v>0</v>
      </c>
      <c r="K65" s="53">
        <v>0</v>
      </c>
    </row>
    <row r="66" spans="1:11" x14ac:dyDescent="0.25">
      <c r="A66" s="9"/>
      <c r="B66" s="67" t="s">
        <v>2</v>
      </c>
      <c r="C66" s="67"/>
      <c r="D66" s="67"/>
      <c r="E66" s="71" t="s">
        <v>3</v>
      </c>
      <c r="F66" s="69" t="s">
        <v>4</v>
      </c>
      <c r="G66" s="64" t="s">
        <v>131</v>
      </c>
      <c r="H66" s="64" t="s">
        <v>132</v>
      </c>
      <c r="I66" s="64" t="s">
        <v>133</v>
      </c>
      <c r="J66" s="64" t="s">
        <v>134</v>
      </c>
      <c r="K66" s="64" t="s">
        <v>135</v>
      </c>
    </row>
    <row r="67" spans="1:11" x14ac:dyDescent="0.25">
      <c r="A67" s="12" t="s">
        <v>62</v>
      </c>
      <c r="B67" s="3" t="s">
        <v>11</v>
      </c>
      <c r="C67" s="3" t="s">
        <v>12</v>
      </c>
      <c r="D67" s="2" t="s">
        <v>60</v>
      </c>
      <c r="E67" s="71"/>
      <c r="F67" s="69"/>
      <c r="G67" s="64"/>
      <c r="H67" s="64"/>
      <c r="I67" s="64"/>
      <c r="J67" s="64"/>
      <c r="K67" s="64"/>
    </row>
    <row r="68" spans="1:11" x14ac:dyDescent="0.25">
      <c r="A68" s="9" t="s">
        <v>23</v>
      </c>
      <c r="B68" s="6">
        <v>51</v>
      </c>
      <c r="C68" s="97">
        <v>0</v>
      </c>
      <c r="D68" s="97">
        <v>0</v>
      </c>
      <c r="E68" s="6">
        <v>21</v>
      </c>
      <c r="F68" s="7">
        <f>SUM(B68:E68)</f>
        <v>72</v>
      </c>
      <c r="G68" s="8">
        <v>10</v>
      </c>
      <c r="H68" s="8">
        <v>54</v>
      </c>
      <c r="I68" s="8">
        <v>3</v>
      </c>
      <c r="J68" s="98">
        <v>0</v>
      </c>
      <c r="K68" s="8">
        <v>5</v>
      </c>
    </row>
    <row r="69" spans="1:11" x14ac:dyDescent="0.25">
      <c r="A69" s="9" t="s">
        <v>24</v>
      </c>
      <c r="B69" s="6">
        <v>71</v>
      </c>
      <c r="C69" s="97">
        <v>0</v>
      </c>
      <c r="D69" s="97">
        <v>0</v>
      </c>
      <c r="E69" s="6">
        <v>37</v>
      </c>
      <c r="F69" s="7">
        <f t="shared" ref="F69:F75" si="6">SUM(B69:E69)</f>
        <v>108</v>
      </c>
      <c r="G69" s="8">
        <v>11</v>
      </c>
      <c r="H69" s="8">
        <v>91</v>
      </c>
      <c r="I69" s="8">
        <v>5</v>
      </c>
      <c r="J69" s="98">
        <v>0</v>
      </c>
      <c r="K69" s="8">
        <v>1</v>
      </c>
    </row>
    <row r="70" spans="1:11" x14ac:dyDescent="0.25">
      <c r="A70" s="9" t="s">
        <v>63</v>
      </c>
      <c r="B70" s="6">
        <v>0</v>
      </c>
      <c r="C70" s="97">
        <v>0</v>
      </c>
      <c r="D70" s="97">
        <v>0</v>
      </c>
      <c r="E70" s="6">
        <v>0</v>
      </c>
      <c r="F70" s="7">
        <f t="shared" si="6"/>
        <v>0</v>
      </c>
      <c r="G70" s="8">
        <v>0</v>
      </c>
      <c r="H70" s="8">
        <v>0</v>
      </c>
      <c r="I70" s="8">
        <v>0</v>
      </c>
      <c r="J70" s="98">
        <v>0</v>
      </c>
      <c r="K70" s="8">
        <v>0</v>
      </c>
    </row>
    <row r="71" spans="1:11" x14ac:dyDescent="0.25">
      <c r="A71" s="14" t="s">
        <v>26</v>
      </c>
      <c r="B71" s="6">
        <v>0</v>
      </c>
      <c r="C71" s="97">
        <v>0</v>
      </c>
      <c r="D71" s="97">
        <v>0</v>
      </c>
      <c r="E71" s="6">
        <v>0</v>
      </c>
      <c r="F71" s="7">
        <f t="shared" si="6"/>
        <v>0</v>
      </c>
      <c r="G71" s="16">
        <v>0</v>
      </c>
      <c r="H71" s="16">
        <v>0</v>
      </c>
      <c r="I71" s="16">
        <v>0</v>
      </c>
      <c r="J71" s="98">
        <v>0</v>
      </c>
      <c r="K71" s="8">
        <v>0</v>
      </c>
    </row>
    <row r="72" spans="1:11" x14ac:dyDescent="0.25">
      <c r="A72" s="14" t="s">
        <v>27</v>
      </c>
      <c r="B72" s="6">
        <v>0</v>
      </c>
      <c r="C72" s="97">
        <v>0</v>
      </c>
      <c r="D72" s="97">
        <v>0</v>
      </c>
      <c r="E72" s="6">
        <v>1</v>
      </c>
      <c r="F72" s="7">
        <f t="shared" si="6"/>
        <v>1</v>
      </c>
      <c r="G72" s="16">
        <v>0</v>
      </c>
      <c r="H72" s="16">
        <v>1</v>
      </c>
      <c r="I72" s="16">
        <v>0</v>
      </c>
      <c r="J72" s="98">
        <v>0</v>
      </c>
      <c r="K72" s="8">
        <v>0</v>
      </c>
    </row>
    <row r="73" spans="1:11" x14ac:dyDescent="0.25">
      <c r="A73" s="14" t="s">
        <v>28</v>
      </c>
      <c r="B73" s="6">
        <v>0</v>
      </c>
      <c r="C73" s="97">
        <v>0</v>
      </c>
      <c r="D73" s="97">
        <v>0</v>
      </c>
      <c r="E73" s="6">
        <v>0</v>
      </c>
      <c r="F73" s="7">
        <f t="shared" si="6"/>
        <v>0</v>
      </c>
      <c r="G73" s="16">
        <v>0</v>
      </c>
      <c r="H73" s="16">
        <v>0</v>
      </c>
      <c r="I73" s="16">
        <v>0</v>
      </c>
      <c r="J73" s="98">
        <v>0</v>
      </c>
      <c r="K73" s="8">
        <v>0</v>
      </c>
    </row>
    <row r="74" spans="1:11" x14ac:dyDescent="0.25">
      <c r="A74" s="14" t="s">
        <v>29</v>
      </c>
      <c r="B74" s="6">
        <v>0</v>
      </c>
      <c r="C74" s="97">
        <v>0</v>
      </c>
      <c r="D74" s="97">
        <v>0</v>
      </c>
      <c r="E74" s="6">
        <v>0</v>
      </c>
      <c r="F74" s="7">
        <f t="shared" si="6"/>
        <v>0</v>
      </c>
      <c r="G74" s="16">
        <v>0</v>
      </c>
      <c r="H74" s="16">
        <v>0</v>
      </c>
      <c r="I74" s="16">
        <v>0</v>
      </c>
      <c r="J74" s="98">
        <v>0</v>
      </c>
      <c r="K74" s="8">
        <v>0</v>
      </c>
    </row>
    <row r="75" spans="1:11" x14ac:dyDescent="0.25">
      <c r="A75" s="14" t="s">
        <v>30</v>
      </c>
      <c r="B75" s="6">
        <v>0</v>
      </c>
      <c r="C75" s="97">
        <v>0</v>
      </c>
      <c r="D75" s="97">
        <v>0</v>
      </c>
      <c r="E75" s="6">
        <v>0</v>
      </c>
      <c r="F75" s="7">
        <f t="shared" si="6"/>
        <v>0</v>
      </c>
      <c r="G75" s="16">
        <v>0</v>
      </c>
      <c r="H75" s="16">
        <v>0</v>
      </c>
      <c r="I75" s="16">
        <v>0</v>
      </c>
      <c r="J75" s="98">
        <v>0</v>
      </c>
      <c r="K75" s="8">
        <v>0</v>
      </c>
    </row>
    <row r="76" spans="1:11" x14ac:dyDescent="0.25">
      <c r="A76" s="84" t="s">
        <v>31</v>
      </c>
      <c r="B76" s="84"/>
      <c r="C76" s="84"/>
      <c r="D76" s="84"/>
      <c r="E76" s="84"/>
      <c r="F76" s="84"/>
      <c r="G76" s="84"/>
      <c r="H76" s="84"/>
      <c r="I76" s="84"/>
      <c r="J76" s="84"/>
      <c r="K76" s="84"/>
    </row>
    <row r="77" spans="1:11" x14ac:dyDescent="0.25">
      <c r="A77" s="14" t="s">
        <v>32</v>
      </c>
      <c r="B77" s="6">
        <v>0</v>
      </c>
      <c r="C77" s="97">
        <v>0</v>
      </c>
      <c r="D77" s="97">
        <v>0</v>
      </c>
      <c r="E77" s="6">
        <v>0</v>
      </c>
      <c r="F77" s="7">
        <f>SUM(B77:E77)</f>
        <v>0</v>
      </c>
      <c r="G77" s="16">
        <v>0</v>
      </c>
      <c r="H77" s="16">
        <v>0</v>
      </c>
      <c r="I77" s="16">
        <v>0</v>
      </c>
      <c r="J77" s="98">
        <v>0</v>
      </c>
      <c r="K77" s="8">
        <v>0</v>
      </c>
    </row>
    <row r="78" spans="1:11" x14ac:dyDescent="0.25">
      <c r="A78" s="14" t="s">
        <v>33</v>
      </c>
      <c r="B78" s="6">
        <v>0</v>
      </c>
      <c r="C78" s="97">
        <v>0</v>
      </c>
      <c r="D78" s="97">
        <v>0</v>
      </c>
      <c r="E78" s="6">
        <v>0</v>
      </c>
      <c r="F78" s="7">
        <f t="shared" ref="F78:F83" si="7">SUM(B78:E78)</f>
        <v>0</v>
      </c>
      <c r="G78" s="16">
        <v>0</v>
      </c>
      <c r="H78" s="16">
        <v>0</v>
      </c>
      <c r="I78" s="16">
        <v>0</v>
      </c>
      <c r="J78" s="98">
        <v>0</v>
      </c>
      <c r="K78" s="8">
        <v>0</v>
      </c>
    </row>
    <row r="79" spans="1:11" x14ac:dyDescent="0.25">
      <c r="A79" s="14" t="s">
        <v>34</v>
      </c>
      <c r="B79" s="6">
        <v>0</v>
      </c>
      <c r="C79" s="97">
        <v>0</v>
      </c>
      <c r="D79" s="97">
        <v>0</v>
      </c>
      <c r="E79" s="6">
        <v>0</v>
      </c>
      <c r="F79" s="7">
        <f t="shared" si="7"/>
        <v>0</v>
      </c>
      <c r="G79" s="16">
        <v>0</v>
      </c>
      <c r="H79" s="16">
        <v>0</v>
      </c>
      <c r="I79" s="16">
        <v>0</v>
      </c>
      <c r="J79" s="98">
        <v>0</v>
      </c>
      <c r="K79" s="8">
        <v>0</v>
      </c>
    </row>
    <row r="80" spans="1:11" x14ac:dyDescent="0.25">
      <c r="A80" s="14" t="s">
        <v>35</v>
      </c>
      <c r="B80" s="6">
        <v>0</v>
      </c>
      <c r="C80" s="97">
        <v>0</v>
      </c>
      <c r="D80" s="97">
        <v>0</v>
      </c>
      <c r="E80" s="6">
        <v>0</v>
      </c>
      <c r="F80" s="7">
        <f t="shared" si="7"/>
        <v>0</v>
      </c>
      <c r="G80" s="16">
        <v>0</v>
      </c>
      <c r="H80" s="16">
        <v>0</v>
      </c>
      <c r="I80" s="16">
        <v>0</v>
      </c>
      <c r="J80" s="98">
        <v>0</v>
      </c>
      <c r="K80" s="8">
        <v>0</v>
      </c>
    </row>
    <row r="81" spans="1:11" x14ac:dyDescent="0.25">
      <c r="A81" s="14" t="s">
        <v>36</v>
      </c>
      <c r="B81" s="6">
        <v>0</v>
      </c>
      <c r="C81" s="97">
        <v>0</v>
      </c>
      <c r="D81" s="97">
        <v>0</v>
      </c>
      <c r="E81" s="6">
        <v>0</v>
      </c>
      <c r="F81" s="7">
        <f t="shared" si="7"/>
        <v>0</v>
      </c>
      <c r="G81" s="16">
        <v>0</v>
      </c>
      <c r="H81" s="16">
        <v>0</v>
      </c>
      <c r="I81" s="16">
        <v>0</v>
      </c>
      <c r="J81" s="98">
        <v>0</v>
      </c>
      <c r="K81" s="8">
        <v>0</v>
      </c>
    </row>
    <row r="82" spans="1:11" x14ac:dyDescent="0.25">
      <c r="A82" s="14" t="s">
        <v>37</v>
      </c>
      <c r="B82" s="6">
        <v>0</v>
      </c>
      <c r="C82" s="97">
        <v>0</v>
      </c>
      <c r="D82" s="97">
        <v>0</v>
      </c>
      <c r="E82" s="6">
        <v>0</v>
      </c>
      <c r="F82" s="7">
        <f t="shared" si="7"/>
        <v>0</v>
      </c>
      <c r="G82" s="16">
        <v>0</v>
      </c>
      <c r="H82" s="16">
        <v>0</v>
      </c>
      <c r="I82" s="16">
        <v>0</v>
      </c>
      <c r="J82" s="98">
        <v>0</v>
      </c>
      <c r="K82" s="8">
        <v>0</v>
      </c>
    </row>
    <row r="83" spans="1:11" x14ac:dyDescent="0.25">
      <c r="A83" s="14" t="s">
        <v>38</v>
      </c>
      <c r="B83" s="6">
        <v>0</v>
      </c>
      <c r="C83" s="97">
        <v>0</v>
      </c>
      <c r="D83" s="97">
        <v>0</v>
      </c>
      <c r="E83" s="6">
        <v>0</v>
      </c>
      <c r="F83" s="7">
        <f t="shared" si="7"/>
        <v>0</v>
      </c>
      <c r="G83" s="16">
        <v>0</v>
      </c>
      <c r="H83" s="16">
        <v>0</v>
      </c>
      <c r="I83" s="16">
        <v>0</v>
      </c>
      <c r="J83" s="98">
        <v>0</v>
      </c>
      <c r="K83" s="8">
        <v>0</v>
      </c>
    </row>
    <row r="84" spans="1:11" x14ac:dyDescent="0.25">
      <c r="A84" s="9"/>
      <c r="B84" s="67" t="s">
        <v>2</v>
      </c>
      <c r="C84" s="67"/>
      <c r="D84" s="67"/>
      <c r="E84" s="71" t="s">
        <v>3</v>
      </c>
      <c r="F84" s="69" t="s">
        <v>4</v>
      </c>
      <c r="G84" s="64" t="s">
        <v>131</v>
      </c>
      <c r="H84" s="64" t="s">
        <v>132</v>
      </c>
      <c r="I84" s="64" t="s">
        <v>133</v>
      </c>
      <c r="J84" s="64" t="s">
        <v>134</v>
      </c>
      <c r="K84" s="64" t="s">
        <v>135</v>
      </c>
    </row>
    <row r="85" spans="1:11" x14ac:dyDescent="0.25">
      <c r="A85" s="12" t="s">
        <v>64</v>
      </c>
      <c r="B85" s="3" t="s">
        <v>11</v>
      </c>
      <c r="C85" s="3" t="s">
        <v>12</v>
      </c>
      <c r="D85" s="2" t="s">
        <v>60</v>
      </c>
      <c r="E85" s="71"/>
      <c r="F85" s="69"/>
      <c r="G85" s="64"/>
      <c r="H85" s="64"/>
      <c r="I85" s="64"/>
      <c r="J85" s="64"/>
      <c r="K85" s="64"/>
    </row>
    <row r="86" spans="1:11" x14ac:dyDescent="0.25">
      <c r="A86" s="9" t="s">
        <v>40</v>
      </c>
      <c r="B86" s="6">
        <v>0</v>
      </c>
      <c r="C86" s="97">
        <v>0</v>
      </c>
      <c r="D86" s="97">
        <v>0</v>
      </c>
      <c r="E86" s="6">
        <v>0</v>
      </c>
      <c r="F86" s="7">
        <f>SUM(B86:E86)</f>
        <v>0</v>
      </c>
      <c r="G86" s="8">
        <v>0</v>
      </c>
      <c r="H86" s="8">
        <v>0</v>
      </c>
      <c r="I86" s="8">
        <v>0</v>
      </c>
      <c r="J86" s="98">
        <v>0</v>
      </c>
      <c r="K86" s="8">
        <v>0</v>
      </c>
    </row>
    <row r="87" spans="1:11" ht="30" x14ac:dyDescent="0.25">
      <c r="A87" s="19" t="s">
        <v>41</v>
      </c>
      <c r="B87" s="6">
        <v>0</v>
      </c>
      <c r="C87" s="97">
        <v>0</v>
      </c>
      <c r="D87" s="97">
        <v>0</v>
      </c>
      <c r="E87" s="54">
        <v>1</v>
      </c>
      <c r="F87" s="7">
        <f>SUM(B87:E87)</f>
        <v>1</v>
      </c>
      <c r="G87" s="8">
        <v>0</v>
      </c>
      <c r="H87" s="8">
        <v>1</v>
      </c>
      <c r="I87" s="8">
        <v>0</v>
      </c>
      <c r="J87" s="98">
        <v>0</v>
      </c>
      <c r="K87" s="8">
        <v>0</v>
      </c>
    </row>
    <row r="88" spans="1:11" x14ac:dyDescent="0.25">
      <c r="A88" s="9" t="s">
        <v>42</v>
      </c>
      <c r="B88" s="6">
        <v>1</v>
      </c>
      <c r="C88" s="97">
        <v>0</v>
      </c>
      <c r="D88" s="97">
        <v>0</v>
      </c>
      <c r="E88" s="6">
        <v>0</v>
      </c>
      <c r="F88" s="7">
        <f>SUM(B88:E88)</f>
        <v>1</v>
      </c>
      <c r="G88" s="8">
        <v>0</v>
      </c>
      <c r="H88" s="8">
        <v>1</v>
      </c>
      <c r="I88" s="8">
        <v>0</v>
      </c>
      <c r="J88" s="98">
        <v>0</v>
      </c>
      <c r="K88" s="8">
        <v>0</v>
      </c>
    </row>
    <row r="89" spans="1:11" x14ac:dyDescent="0.25">
      <c r="A89" s="9" t="s">
        <v>43</v>
      </c>
      <c r="B89" s="6">
        <v>0</v>
      </c>
      <c r="C89" s="97">
        <v>0</v>
      </c>
      <c r="D89" s="97">
        <v>0</v>
      </c>
      <c r="E89" s="6">
        <v>0</v>
      </c>
      <c r="F89" s="7">
        <f t="shared" ref="F89:F100" si="8">SUM(B89:E89)</f>
        <v>0</v>
      </c>
      <c r="G89" s="8">
        <v>0</v>
      </c>
      <c r="H89" s="8">
        <v>0</v>
      </c>
      <c r="I89" s="8">
        <v>0</v>
      </c>
      <c r="J89" s="98">
        <v>0</v>
      </c>
      <c r="K89" s="8">
        <v>0</v>
      </c>
    </row>
    <row r="90" spans="1:11" x14ac:dyDescent="0.25">
      <c r="A90" s="9" t="s">
        <v>44</v>
      </c>
      <c r="B90" s="6">
        <v>14</v>
      </c>
      <c r="C90" s="97">
        <v>0</v>
      </c>
      <c r="D90" s="97">
        <v>0</v>
      </c>
      <c r="E90" s="6">
        <v>7</v>
      </c>
      <c r="F90" s="7">
        <f t="shared" si="8"/>
        <v>21</v>
      </c>
      <c r="G90" s="8">
        <v>3</v>
      </c>
      <c r="H90" s="8">
        <v>18</v>
      </c>
      <c r="I90" s="8">
        <v>0</v>
      </c>
      <c r="J90" s="98">
        <v>0</v>
      </c>
      <c r="K90" s="8">
        <v>0</v>
      </c>
    </row>
    <row r="91" spans="1:11" ht="30" x14ac:dyDescent="0.25">
      <c r="A91" s="9" t="s">
        <v>45</v>
      </c>
      <c r="B91" s="6">
        <v>0</v>
      </c>
      <c r="C91" s="97">
        <v>0</v>
      </c>
      <c r="D91" s="97">
        <v>0</v>
      </c>
      <c r="E91" s="6">
        <v>0</v>
      </c>
      <c r="F91" s="7">
        <f t="shared" si="8"/>
        <v>0</v>
      </c>
      <c r="G91" s="8">
        <v>0</v>
      </c>
      <c r="H91" s="8">
        <v>0</v>
      </c>
      <c r="I91" s="8">
        <v>0</v>
      </c>
      <c r="J91" s="98">
        <v>0</v>
      </c>
      <c r="K91" s="8">
        <v>0</v>
      </c>
    </row>
    <row r="92" spans="1:11" x14ac:dyDescent="0.25">
      <c r="A92" s="9" t="s">
        <v>46</v>
      </c>
      <c r="B92" s="6">
        <v>3</v>
      </c>
      <c r="C92" s="97">
        <v>0</v>
      </c>
      <c r="D92" s="97">
        <v>0</v>
      </c>
      <c r="E92" s="6">
        <v>1</v>
      </c>
      <c r="F92" s="7">
        <f t="shared" si="8"/>
        <v>4</v>
      </c>
      <c r="G92" s="8">
        <v>0</v>
      </c>
      <c r="H92" s="8">
        <v>4</v>
      </c>
      <c r="I92" s="8">
        <v>0</v>
      </c>
      <c r="J92" s="98">
        <v>0</v>
      </c>
      <c r="K92" s="8">
        <v>0</v>
      </c>
    </row>
    <row r="93" spans="1:11" x14ac:dyDescent="0.25">
      <c r="A93" s="9" t="s">
        <v>47</v>
      </c>
      <c r="B93" s="6">
        <v>0</v>
      </c>
      <c r="C93" s="97">
        <v>0</v>
      </c>
      <c r="D93" s="97">
        <v>0</v>
      </c>
      <c r="E93" s="6">
        <v>0</v>
      </c>
      <c r="F93" s="7">
        <f t="shared" si="8"/>
        <v>0</v>
      </c>
      <c r="G93" s="8">
        <v>0</v>
      </c>
      <c r="H93" s="8">
        <v>0</v>
      </c>
      <c r="I93" s="8">
        <v>0</v>
      </c>
      <c r="J93" s="98">
        <v>0</v>
      </c>
      <c r="K93" s="8">
        <v>0</v>
      </c>
    </row>
    <row r="94" spans="1:11" ht="30" x14ac:dyDescent="0.25">
      <c r="A94" s="9" t="s">
        <v>48</v>
      </c>
      <c r="B94" s="6">
        <v>0</v>
      </c>
      <c r="C94" s="97">
        <v>0</v>
      </c>
      <c r="D94" s="97">
        <v>0</v>
      </c>
      <c r="E94" s="6">
        <v>0</v>
      </c>
      <c r="F94" s="7">
        <f t="shared" si="8"/>
        <v>0</v>
      </c>
      <c r="G94" s="8">
        <v>0</v>
      </c>
      <c r="H94" s="8">
        <v>0</v>
      </c>
      <c r="I94" s="8">
        <v>0</v>
      </c>
      <c r="J94" s="98">
        <v>0</v>
      </c>
      <c r="K94" s="8">
        <v>0</v>
      </c>
    </row>
    <row r="95" spans="1:11" x14ac:dyDescent="0.25">
      <c r="A95" s="9" t="s">
        <v>49</v>
      </c>
      <c r="B95" s="6">
        <v>0</v>
      </c>
      <c r="C95" s="97">
        <v>0</v>
      </c>
      <c r="D95" s="97">
        <v>0</v>
      </c>
      <c r="E95" s="6">
        <v>0</v>
      </c>
      <c r="F95" s="7">
        <f t="shared" si="8"/>
        <v>0</v>
      </c>
      <c r="G95" s="8">
        <v>0</v>
      </c>
      <c r="H95" s="8">
        <v>0</v>
      </c>
      <c r="I95" s="8">
        <v>0</v>
      </c>
      <c r="J95" s="98">
        <v>0</v>
      </c>
      <c r="K95" s="8">
        <v>0</v>
      </c>
    </row>
    <row r="96" spans="1:11" ht="30" x14ac:dyDescent="0.25">
      <c r="A96" s="9" t="s">
        <v>50</v>
      </c>
      <c r="B96" s="6">
        <v>0</v>
      </c>
      <c r="C96" s="97">
        <v>0</v>
      </c>
      <c r="D96" s="97">
        <v>0</v>
      </c>
      <c r="E96" s="6">
        <v>0</v>
      </c>
      <c r="F96" s="7">
        <f t="shared" si="8"/>
        <v>0</v>
      </c>
      <c r="G96" s="8">
        <v>0</v>
      </c>
      <c r="H96" s="8">
        <v>0</v>
      </c>
      <c r="I96" s="8">
        <v>0</v>
      </c>
      <c r="J96" s="98">
        <v>0</v>
      </c>
      <c r="K96" s="8">
        <v>0</v>
      </c>
    </row>
    <row r="97" spans="1:11" x14ac:dyDescent="0.25">
      <c r="A97" s="9" t="s">
        <v>51</v>
      </c>
      <c r="B97" s="6">
        <v>98</v>
      </c>
      <c r="C97" s="97">
        <v>0</v>
      </c>
      <c r="D97" s="97">
        <v>0</v>
      </c>
      <c r="E97" s="6">
        <v>46</v>
      </c>
      <c r="F97" s="7">
        <f t="shared" si="8"/>
        <v>144</v>
      </c>
      <c r="G97" s="8">
        <v>17</v>
      </c>
      <c r="H97" s="8">
        <v>114</v>
      </c>
      <c r="I97" s="8">
        <v>7</v>
      </c>
      <c r="J97" s="98">
        <v>0</v>
      </c>
      <c r="K97" s="8">
        <v>6</v>
      </c>
    </row>
    <row r="98" spans="1:11" x14ac:dyDescent="0.25">
      <c r="A98" s="9" t="s">
        <v>52</v>
      </c>
      <c r="B98" s="6">
        <v>2</v>
      </c>
      <c r="C98" s="97">
        <v>0</v>
      </c>
      <c r="D98" s="97">
        <v>0</v>
      </c>
      <c r="E98" s="6">
        <v>1</v>
      </c>
      <c r="F98" s="7">
        <f t="shared" si="8"/>
        <v>3</v>
      </c>
      <c r="G98" s="8">
        <v>1</v>
      </c>
      <c r="H98" s="8">
        <v>1</v>
      </c>
      <c r="I98" s="8">
        <v>1</v>
      </c>
      <c r="J98" s="98">
        <v>0</v>
      </c>
      <c r="K98" s="8">
        <v>0</v>
      </c>
    </row>
    <row r="99" spans="1:11" x14ac:dyDescent="0.25">
      <c r="A99" s="9" t="s">
        <v>53</v>
      </c>
      <c r="B99" s="6">
        <v>0</v>
      </c>
      <c r="C99" s="97">
        <v>0</v>
      </c>
      <c r="D99" s="97">
        <v>0</v>
      </c>
      <c r="E99" s="6">
        <v>0</v>
      </c>
      <c r="F99" s="7">
        <f t="shared" si="8"/>
        <v>0</v>
      </c>
      <c r="G99" s="8">
        <v>0</v>
      </c>
      <c r="H99" s="8">
        <v>0</v>
      </c>
      <c r="I99" s="8">
        <v>0</v>
      </c>
      <c r="J99" s="98">
        <v>0</v>
      </c>
      <c r="K99" s="8">
        <v>0</v>
      </c>
    </row>
    <row r="100" spans="1:11" x14ac:dyDescent="0.25">
      <c r="A100" s="9" t="s">
        <v>54</v>
      </c>
      <c r="B100" s="6">
        <v>3</v>
      </c>
      <c r="C100" s="97">
        <v>0</v>
      </c>
      <c r="D100" s="97">
        <v>0</v>
      </c>
      <c r="E100" s="6">
        <v>3</v>
      </c>
      <c r="F100" s="7">
        <f t="shared" si="8"/>
        <v>6</v>
      </c>
      <c r="G100" s="8">
        <v>0</v>
      </c>
      <c r="H100" s="8">
        <v>6</v>
      </c>
      <c r="I100" s="8">
        <v>0</v>
      </c>
      <c r="J100" s="98">
        <v>0</v>
      </c>
      <c r="K100" s="8">
        <v>0</v>
      </c>
    </row>
    <row r="101" spans="1:11" x14ac:dyDescent="0.25">
      <c r="A101" s="9"/>
      <c r="B101" s="67" t="s">
        <v>2</v>
      </c>
      <c r="C101" s="67"/>
      <c r="D101" s="67"/>
      <c r="E101" s="71" t="s">
        <v>3</v>
      </c>
      <c r="F101" s="69" t="s">
        <v>4</v>
      </c>
      <c r="G101" s="64" t="s">
        <v>131</v>
      </c>
      <c r="H101" s="64" t="s">
        <v>132</v>
      </c>
      <c r="I101" s="64" t="s">
        <v>133</v>
      </c>
      <c r="J101" s="64" t="s">
        <v>134</v>
      </c>
      <c r="K101" s="64" t="s">
        <v>135</v>
      </c>
    </row>
    <row r="102" spans="1:11" x14ac:dyDescent="0.25">
      <c r="A102" s="12" t="s">
        <v>55</v>
      </c>
      <c r="B102" s="3" t="s">
        <v>11</v>
      </c>
      <c r="C102" s="3" t="s">
        <v>12</v>
      </c>
      <c r="D102" s="2" t="s">
        <v>60</v>
      </c>
      <c r="E102" s="71"/>
      <c r="F102" s="69"/>
      <c r="G102" s="64"/>
      <c r="H102" s="64"/>
      <c r="I102" s="64"/>
      <c r="J102" s="64"/>
      <c r="K102" s="64"/>
    </row>
    <row r="103" spans="1:11" x14ac:dyDescent="0.25">
      <c r="A103" s="9" t="s">
        <v>65</v>
      </c>
      <c r="B103" s="6">
        <v>8</v>
      </c>
      <c r="C103" s="6" t="s">
        <v>57</v>
      </c>
      <c r="D103" s="97"/>
      <c r="E103" s="6">
        <v>0</v>
      </c>
      <c r="F103" s="7">
        <f>SUM(B103:E103)</f>
        <v>8</v>
      </c>
      <c r="G103" s="8">
        <v>2</v>
      </c>
      <c r="H103" s="8">
        <v>6</v>
      </c>
      <c r="I103" s="8">
        <v>0</v>
      </c>
      <c r="J103" s="98">
        <v>0</v>
      </c>
      <c r="K103" s="8">
        <v>0</v>
      </c>
    </row>
    <row r="104" spans="1:11" ht="15.75" x14ac:dyDescent="0.25">
      <c r="A104" s="72" t="s">
        <v>101</v>
      </c>
      <c r="B104" s="72"/>
      <c r="C104" s="72"/>
      <c r="D104" s="72"/>
      <c r="E104" s="72"/>
      <c r="F104" s="72"/>
      <c r="G104" s="72"/>
      <c r="H104" s="72"/>
      <c r="I104" s="72"/>
      <c r="J104" s="72"/>
      <c r="K104" s="72"/>
    </row>
    <row r="105" spans="1:11" x14ac:dyDescent="0.25">
      <c r="A105" s="66"/>
      <c r="B105" s="67" t="s">
        <v>2</v>
      </c>
      <c r="C105" s="67"/>
      <c r="D105" s="67"/>
      <c r="E105" s="68" t="s">
        <v>3</v>
      </c>
      <c r="F105" s="69" t="s">
        <v>4</v>
      </c>
      <c r="G105" s="64" t="s">
        <v>131</v>
      </c>
      <c r="H105" s="64" t="s">
        <v>132</v>
      </c>
      <c r="I105" s="64" t="s">
        <v>133</v>
      </c>
      <c r="J105" s="64" t="s">
        <v>134</v>
      </c>
      <c r="K105" s="64" t="s">
        <v>135</v>
      </c>
    </row>
    <row r="106" spans="1:11" x14ac:dyDescent="0.25">
      <c r="A106" s="66"/>
      <c r="B106" s="3" t="s">
        <v>11</v>
      </c>
      <c r="C106" s="3" t="s">
        <v>12</v>
      </c>
      <c r="D106" s="4"/>
      <c r="E106" s="68"/>
      <c r="F106" s="69"/>
      <c r="G106" s="64"/>
      <c r="H106" s="64"/>
      <c r="I106" s="64"/>
      <c r="J106" s="64"/>
      <c r="K106" s="64"/>
    </row>
    <row r="107" spans="1:11" x14ac:dyDescent="0.25">
      <c r="A107" s="9" t="s">
        <v>66</v>
      </c>
      <c r="B107" s="97">
        <v>0</v>
      </c>
      <c r="C107" s="97">
        <v>0</v>
      </c>
      <c r="D107" s="17"/>
      <c r="E107" s="97">
        <v>0</v>
      </c>
      <c r="F107" s="7">
        <f t="shared" ref="F107:F108" si="9">SUM(B107:E107)</f>
        <v>0</v>
      </c>
      <c r="G107" s="98">
        <v>0</v>
      </c>
      <c r="H107" s="98">
        <v>0</v>
      </c>
      <c r="I107" s="98">
        <v>0</v>
      </c>
      <c r="J107" s="98">
        <v>0</v>
      </c>
      <c r="K107" s="98">
        <v>0</v>
      </c>
    </row>
    <row r="108" spans="1:11" x14ac:dyDescent="0.25">
      <c r="A108" s="9" t="s">
        <v>207</v>
      </c>
      <c r="B108" s="97">
        <v>0</v>
      </c>
      <c r="C108" s="97">
        <v>0</v>
      </c>
      <c r="D108" s="13"/>
      <c r="E108" s="97">
        <v>0</v>
      </c>
      <c r="F108" s="7">
        <f t="shared" si="9"/>
        <v>0</v>
      </c>
      <c r="G108" s="98">
        <v>0</v>
      </c>
      <c r="H108" s="98">
        <v>0</v>
      </c>
      <c r="I108" s="98">
        <v>0</v>
      </c>
      <c r="J108" s="98">
        <v>0</v>
      </c>
      <c r="K108" s="98">
        <v>0</v>
      </c>
    </row>
    <row r="109" spans="1:11" x14ac:dyDescent="0.25">
      <c r="A109" s="44" t="s">
        <v>204</v>
      </c>
      <c r="B109" s="97">
        <v>0</v>
      </c>
      <c r="C109" s="97">
        <v>0</v>
      </c>
      <c r="D109" s="55"/>
      <c r="E109" s="97">
        <v>0</v>
      </c>
      <c r="F109" s="46">
        <f>SUM(B109:E109)</f>
        <v>0</v>
      </c>
      <c r="G109" s="98">
        <v>0</v>
      </c>
      <c r="H109" s="98">
        <v>0</v>
      </c>
      <c r="I109" s="98">
        <v>0</v>
      </c>
      <c r="J109" s="98">
        <v>0</v>
      </c>
      <c r="K109" s="98">
        <v>0</v>
      </c>
    </row>
    <row r="110" spans="1:11" x14ac:dyDescent="0.25">
      <c r="A110" s="9"/>
      <c r="B110" s="67" t="s">
        <v>2</v>
      </c>
      <c r="C110" s="67"/>
      <c r="D110" s="67"/>
      <c r="E110" s="71" t="s">
        <v>3</v>
      </c>
      <c r="F110" s="69" t="s">
        <v>4</v>
      </c>
      <c r="G110" s="64" t="s">
        <v>131</v>
      </c>
      <c r="H110" s="64" t="s">
        <v>132</v>
      </c>
      <c r="I110" s="64" t="s">
        <v>133</v>
      </c>
      <c r="J110" s="64" t="s">
        <v>134</v>
      </c>
      <c r="K110" s="64" t="s">
        <v>135</v>
      </c>
    </row>
    <row r="111" spans="1:11" x14ac:dyDescent="0.25">
      <c r="A111" s="12" t="s">
        <v>62</v>
      </c>
      <c r="B111" s="3" t="s">
        <v>11</v>
      </c>
      <c r="C111" s="3" t="s">
        <v>12</v>
      </c>
      <c r="D111" s="4"/>
      <c r="E111" s="71"/>
      <c r="F111" s="69"/>
      <c r="G111" s="64"/>
      <c r="H111" s="64"/>
      <c r="I111" s="64"/>
      <c r="J111" s="64"/>
      <c r="K111" s="64"/>
    </row>
    <row r="112" spans="1:11" x14ac:dyDescent="0.25">
      <c r="A112" s="9" t="s">
        <v>23</v>
      </c>
      <c r="B112" s="97">
        <v>0</v>
      </c>
      <c r="C112" s="97">
        <v>0</v>
      </c>
      <c r="D112" s="13"/>
      <c r="E112" s="97">
        <v>0</v>
      </c>
      <c r="F112" s="7">
        <f t="shared" ref="F112:F119" si="10">SUM(B112:E112)</f>
        <v>0</v>
      </c>
      <c r="G112" s="98">
        <v>0</v>
      </c>
      <c r="H112" s="98">
        <v>0</v>
      </c>
      <c r="I112" s="98">
        <v>0</v>
      </c>
      <c r="J112" s="98">
        <v>0</v>
      </c>
      <c r="K112" s="98">
        <v>0</v>
      </c>
    </row>
    <row r="113" spans="1:11" x14ac:dyDescent="0.25">
      <c r="A113" s="9" t="s">
        <v>24</v>
      </c>
      <c r="B113" s="97">
        <v>0</v>
      </c>
      <c r="C113" s="97">
        <v>0</v>
      </c>
      <c r="D113" s="13"/>
      <c r="E113" s="97">
        <v>0</v>
      </c>
      <c r="F113" s="7">
        <f t="shared" si="10"/>
        <v>0</v>
      </c>
      <c r="G113" s="98">
        <v>0</v>
      </c>
      <c r="H113" s="98">
        <v>0</v>
      </c>
      <c r="I113" s="98">
        <v>0</v>
      </c>
      <c r="J113" s="98">
        <v>0</v>
      </c>
      <c r="K113" s="98">
        <v>0</v>
      </c>
    </row>
    <row r="114" spans="1:11" x14ac:dyDescent="0.25">
      <c r="A114" s="9" t="s">
        <v>63</v>
      </c>
      <c r="B114" s="97">
        <v>0</v>
      </c>
      <c r="C114" s="97">
        <v>0</v>
      </c>
      <c r="D114" s="13"/>
      <c r="E114" s="97">
        <v>0</v>
      </c>
      <c r="F114" s="7">
        <f t="shared" si="10"/>
        <v>0</v>
      </c>
      <c r="G114" s="98">
        <v>0</v>
      </c>
      <c r="H114" s="98">
        <v>0</v>
      </c>
      <c r="I114" s="98">
        <v>0</v>
      </c>
      <c r="J114" s="98">
        <v>0</v>
      </c>
      <c r="K114" s="98">
        <v>0</v>
      </c>
    </row>
    <row r="115" spans="1:11" x14ac:dyDescent="0.25">
      <c r="A115" s="14" t="s">
        <v>26</v>
      </c>
      <c r="B115" s="97">
        <v>0</v>
      </c>
      <c r="C115" s="97">
        <v>0</v>
      </c>
      <c r="D115" s="13"/>
      <c r="E115" s="97">
        <v>0</v>
      </c>
      <c r="F115" s="7">
        <f t="shared" si="10"/>
        <v>0</v>
      </c>
      <c r="G115" s="98">
        <v>0</v>
      </c>
      <c r="H115" s="98">
        <v>0</v>
      </c>
      <c r="I115" s="98">
        <v>0</v>
      </c>
      <c r="J115" s="98">
        <v>0</v>
      </c>
      <c r="K115" s="98">
        <v>0</v>
      </c>
    </row>
    <row r="116" spans="1:11" x14ac:dyDescent="0.25">
      <c r="A116" s="14" t="s">
        <v>27</v>
      </c>
      <c r="B116" s="97">
        <v>0</v>
      </c>
      <c r="C116" s="97">
        <v>0</v>
      </c>
      <c r="D116" s="13"/>
      <c r="E116" s="97">
        <v>0</v>
      </c>
      <c r="F116" s="7">
        <f t="shared" si="10"/>
        <v>0</v>
      </c>
      <c r="G116" s="98">
        <v>0</v>
      </c>
      <c r="H116" s="98">
        <v>0</v>
      </c>
      <c r="I116" s="98">
        <v>0</v>
      </c>
      <c r="J116" s="98">
        <v>0</v>
      </c>
      <c r="K116" s="98">
        <v>0</v>
      </c>
    </row>
    <row r="117" spans="1:11" x14ac:dyDescent="0.25">
      <c r="A117" s="14" t="s">
        <v>28</v>
      </c>
      <c r="B117" s="97">
        <v>0</v>
      </c>
      <c r="C117" s="97">
        <v>0</v>
      </c>
      <c r="D117" s="13"/>
      <c r="E117" s="97">
        <v>0</v>
      </c>
      <c r="F117" s="7">
        <f t="shared" si="10"/>
        <v>0</v>
      </c>
      <c r="G117" s="98">
        <v>0</v>
      </c>
      <c r="H117" s="98">
        <v>0</v>
      </c>
      <c r="I117" s="98">
        <v>0</v>
      </c>
      <c r="J117" s="98">
        <v>0</v>
      </c>
      <c r="K117" s="98">
        <v>0</v>
      </c>
    </row>
    <row r="118" spans="1:11" x14ac:dyDescent="0.25">
      <c r="A118" s="14" t="s">
        <v>29</v>
      </c>
      <c r="B118" s="97">
        <v>0</v>
      </c>
      <c r="C118" s="97">
        <v>0</v>
      </c>
      <c r="D118" s="13"/>
      <c r="E118" s="97">
        <v>0</v>
      </c>
      <c r="F118" s="7">
        <f t="shared" si="10"/>
        <v>0</v>
      </c>
      <c r="G118" s="98">
        <v>0</v>
      </c>
      <c r="H118" s="98">
        <v>0</v>
      </c>
      <c r="I118" s="98">
        <v>0</v>
      </c>
      <c r="J118" s="98">
        <v>0</v>
      </c>
      <c r="K118" s="98">
        <v>0</v>
      </c>
    </row>
    <row r="119" spans="1:11" x14ac:dyDescent="0.25">
      <c r="A119" s="14" t="s">
        <v>30</v>
      </c>
      <c r="B119" s="97">
        <v>0</v>
      </c>
      <c r="C119" s="97">
        <v>0</v>
      </c>
      <c r="D119" s="13"/>
      <c r="E119" s="97">
        <v>0</v>
      </c>
      <c r="F119" s="7">
        <f t="shared" si="10"/>
        <v>0</v>
      </c>
      <c r="G119" s="98">
        <v>0</v>
      </c>
      <c r="H119" s="98">
        <v>0</v>
      </c>
      <c r="I119" s="98">
        <v>0</v>
      </c>
      <c r="J119" s="98">
        <v>0</v>
      </c>
      <c r="K119" s="98">
        <v>0</v>
      </c>
    </row>
    <row r="120" spans="1:11" x14ac:dyDescent="0.25">
      <c r="A120" s="84" t="s">
        <v>31</v>
      </c>
      <c r="B120" s="84"/>
      <c r="C120" s="84"/>
      <c r="D120" s="84"/>
      <c r="E120" s="84"/>
      <c r="F120" s="84"/>
      <c r="G120" s="84"/>
      <c r="H120" s="84"/>
      <c r="I120" s="84"/>
      <c r="J120" s="84"/>
      <c r="K120" s="84"/>
    </row>
    <row r="121" spans="1:11" x14ac:dyDescent="0.25">
      <c r="A121" s="14" t="s">
        <v>32</v>
      </c>
      <c r="B121" s="97">
        <v>0</v>
      </c>
      <c r="C121" s="97">
        <v>0</v>
      </c>
      <c r="D121" s="13"/>
      <c r="E121" s="97">
        <v>0</v>
      </c>
      <c r="F121" s="7">
        <f>SUM(B121:E121)</f>
        <v>0</v>
      </c>
      <c r="G121" s="98">
        <v>0</v>
      </c>
      <c r="H121" s="98">
        <v>0</v>
      </c>
      <c r="I121" s="98">
        <v>0</v>
      </c>
      <c r="J121" s="98">
        <v>0</v>
      </c>
      <c r="K121" s="98">
        <v>0</v>
      </c>
    </row>
    <row r="122" spans="1:11" x14ac:dyDescent="0.25">
      <c r="A122" s="14" t="s">
        <v>33</v>
      </c>
      <c r="B122" s="97">
        <v>0</v>
      </c>
      <c r="C122" s="97">
        <v>0</v>
      </c>
      <c r="D122" s="13"/>
      <c r="E122" s="97">
        <v>0</v>
      </c>
      <c r="F122" s="7">
        <f t="shared" ref="F122:F127" si="11">SUM(B122:E122)</f>
        <v>0</v>
      </c>
      <c r="G122" s="98">
        <v>0</v>
      </c>
      <c r="H122" s="98">
        <v>0</v>
      </c>
      <c r="I122" s="98">
        <v>0</v>
      </c>
      <c r="J122" s="98">
        <v>0</v>
      </c>
      <c r="K122" s="98">
        <v>0</v>
      </c>
    </row>
    <row r="123" spans="1:11" x14ac:dyDescent="0.25">
      <c r="A123" s="14" t="s">
        <v>34</v>
      </c>
      <c r="B123" s="97">
        <v>0</v>
      </c>
      <c r="C123" s="97">
        <v>0</v>
      </c>
      <c r="D123" s="13"/>
      <c r="E123" s="97">
        <v>0</v>
      </c>
      <c r="F123" s="7">
        <f t="shared" si="11"/>
        <v>0</v>
      </c>
      <c r="G123" s="98">
        <v>0</v>
      </c>
      <c r="H123" s="98">
        <v>0</v>
      </c>
      <c r="I123" s="98">
        <v>0</v>
      </c>
      <c r="J123" s="98">
        <v>0</v>
      </c>
      <c r="K123" s="98">
        <v>0</v>
      </c>
    </row>
    <row r="124" spans="1:11" x14ac:dyDescent="0.25">
      <c r="A124" s="14" t="s">
        <v>35</v>
      </c>
      <c r="B124" s="97">
        <v>0</v>
      </c>
      <c r="C124" s="97">
        <v>0</v>
      </c>
      <c r="D124" s="13"/>
      <c r="E124" s="97">
        <v>0</v>
      </c>
      <c r="F124" s="7">
        <f t="shared" si="11"/>
        <v>0</v>
      </c>
      <c r="G124" s="98">
        <v>0</v>
      </c>
      <c r="H124" s="98">
        <v>0</v>
      </c>
      <c r="I124" s="98">
        <v>0</v>
      </c>
      <c r="J124" s="98">
        <v>0</v>
      </c>
      <c r="K124" s="98">
        <v>0</v>
      </c>
    </row>
    <row r="125" spans="1:11" x14ac:dyDescent="0.25">
      <c r="A125" s="14" t="s">
        <v>36</v>
      </c>
      <c r="B125" s="97">
        <v>0</v>
      </c>
      <c r="C125" s="97">
        <v>0</v>
      </c>
      <c r="D125" s="15"/>
      <c r="E125" s="97">
        <v>0</v>
      </c>
      <c r="F125" s="7">
        <f t="shared" si="11"/>
        <v>0</v>
      </c>
      <c r="G125" s="98">
        <v>0</v>
      </c>
      <c r="H125" s="98">
        <v>0</v>
      </c>
      <c r="I125" s="98">
        <v>0</v>
      </c>
      <c r="J125" s="98">
        <v>0</v>
      </c>
      <c r="K125" s="98">
        <v>0</v>
      </c>
    </row>
    <row r="126" spans="1:11" x14ac:dyDescent="0.25">
      <c r="A126" s="14" t="s">
        <v>37</v>
      </c>
      <c r="B126" s="97">
        <v>0</v>
      </c>
      <c r="C126" s="97">
        <v>0</v>
      </c>
      <c r="D126" s="15"/>
      <c r="E126" s="97">
        <v>0</v>
      </c>
      <c r="F126" s="7">
        <f t="shared" si="11"/>
        <v>0</v>
      </c>
      <c r="G126" s="98">
        <v>0</v>
      </c>
      <c r="H126" s="98">
        <v>0</v>
      </c>
      <c r="I126" s="98">
        <v>0</v>
      </c>
      <c r="J126" s="98">
        <v>0</v>
      </c>
      <c r="K126" s="98">
        <v>0</v>
      </c>
    </row>
    <row r="127" spans="1:11" x14ac:dyDescent="0.25">
      <c r="A127" s="14" t="s">
        <v>38</v>
      </c>
      <c r="B127" s="97">
        <v>0</v>
      </c>
      <c r="C127" s="97">
        <v>0</v>
      </c>
      <c r="D127" s="15"/>
      <c r="E127" s="97">
        <v>0</v>
      </c>
      <c r="F127" s="7">
        <f t="shared" si="11"/>
        <v>0</v>
      </c>
      <c r="G127" s="98">
        <v>0</v>
      </c>
      <c r="H127" s="98">
        <v>0</v>
      </c>
      <c r="I127" s="98">
        <v>0</v>
      </c>
      <c r="J127" s="98">
        <v>0</v>
      </c>
      <c r="K127" s="98">
        <v>0</v>
      </c>
    </row>
    <row r="128" spans="1:11" x14ac:dyDescent="0.25">
      <c r="A128" s="9"/>
      <c r="B128" s="67" t="s">
        <v>2</v>
      </c>
      <c r="C128" s="67"/>
      <c r="D128" s="67"/>
      <c r="E128" s="71" t="s">
        <v>3</v>
      </c>
      <c r="F128" s="69" t="s">
        <v>4</v>
      </c>
      <c r="G128" s="64" t="s">
        <v>131</v>
      </c>
      <c r="H128" s="64" t="s">
        <v>132</v>
      </c>
      <c r="I128" s="64" t="s">
        <v>133</v>
      </c>
      <c r="J128" s="64" t="s">
        <v>134</v>
      </c>
      <c r="K128" s="64" t="s">
        <v>135</v>
      </c>
    </row>
    <row r="129" spans="1:11" x14ac:dyDescent="0.25">
      <c r="A129" s="12" t="s">
        <v>64</v>
      </c>
      <c r="B129" s="3" t="s">
        <v>11</v>
      </c>
      <c r="C129" s="3" t="s">
        <v>12</v>
      </c>
      <c r="D129" s="4"/>
      <c r="E129" s="71"/>
      <c r="F129" s="69"/>
      <c r="G129" s="64"/>
      <c r="H129" s="64"/>
      <c r="I129" s="64"/>
      <c r="J129" s="64"/>
      <c r="K129" s="64"/>
    </row>
    <row r="130" spans="1:11" x14ac:dyDescent="0.25">
      <c r="A130" s="9" t="s">
        <v>40</v>
      </c>
      <c r="B130" s="97">
        <v>0</v>
      </c>
      <c r="C130" s="97">
        <v>0</v>
      </c>
      <c r="D130" s="13"/>
      <c r="E130" s="97">
        <v>0</v>
      </c>
      <c r="F130" s="7">
        <f>SUM(B130:E130)</f>
        <v>0</v>
      </c>
      <c r="G130" s="98">
        <v>0</v>
      </c>
      <c r="H130" s="98">
        <v>0</v>
      </c>
      <c r="I130" s="98">
        <v>0</v>
      </c>
      <c r="J130" s="98">
        <v>0</v>
      </c>
      <c r="K130" s="98">
        <v>0</v>
      </c>
    </row>
    <row r="131" spans="1:11" ht="30" x14ac:dyDescent="0.25">
      <c r="A131" s="19" t="s">
        <v>41</v>
      </c>
      <c r="B131" s="97">
        <v>0</v>
      </c>
      <c r="C131" s="97">
        <v>0</v>
      </c>
      <c r="D131" s="13"/>
      <c r="E131" s="97">
        <v>0</v>
      </c>
      <c r="F131" s="7">
        <f t="shared" ref="F131:F144" si="12">SUM(B131:E131)</f>
        <v>0</v>
      </c>
      <c r="G131" s="98">
        <v>0</v>
      </c>
      <c r="H131" s="98">
        <v>0</v>
      </c>
      <c r="I131" s="98">
        <v>0</v>
      </c>
      <c r="J131" s="98">
        <v>0</v>
      </c>
      <c r="K131" s="98">
        <v>0</v>
      </c>
    </row>
    <row r="132" spans="1:11" x14ac:dyDescent="0.25">
      <c r="A132" s="9" t="s">
        <v>42</v>
      </c>
      <c r="B132" s="97">
        <v>0</v>
      </c>
      <c r="C132" s="97">
        <v>0</v>
      </c>
      <c r="D132" s="13"/>
      <c r="E132" s="97">
        <v>0</v>
      </c>
      <c r="F132" s="7">
        <f t="shared" si="12"/>
        <v>0</v>
      </c>
      <c r="G132" s="98">
        <v>0</v>
      </c>
      <c r="H132" s="98">
        <v>0</v>
      </c>
      <c r="I132" s="98">
        <v>0</v>
      </c>
      <c r="J132" s="98">
        <v>0</v>
      </c>
      <c r="K132" s="98">
        <v>0</v>
      </c>
    </row>
    <row r="133" spans="1:11" x14ac:dyDescent="0.25">
      <c r="A133" s="9" t="s">
        <v>43</v>
      </c>
      <c r="B133" s="97">
        <v>0</v>
      </c>
      <c r="C133" s="97">
        <v>0</v>
      </c>
      <c r="D133" s="13"/>
      <c r="E133" s="97">
        <v>0</v>
      </c>
      <c r="F133" s="7">
        <f t="shared" si="12"/>
        <v>0</v>
      </c>
      <c r="G133" s="98">
        <v>0</v>
      </c>
      <c r="H133" s="98">
        <v>0</v>
      </c>
      <c r="I133" s="98">
        <v>0</v>
      </c>
      <c r="J133" s="98">
        <v>0</v>
      </c>
      <c r="K133" s="98">
        <v>0</v>
      </c>
    </row>
    <row r="134" spans="1:11" x14ac:dyDescent="0.25">
      <c r="A134" s="9" t="s">
        <v>44</v>
      </c>
      <c r="B134" s="97">
        <v>0</v>
      </c>
      <c r="C134" s="97">
        <v>0</v>
      </c>
      <c r="D134" s="13"/>
      <c r="E134" s="97">
        <v>0</v>
      </c>
      <c r="F134" s="7">
        <f t="shared" si="12"/>
        <v>0</v>
      </c>
      <c r="G134" s="98">
        <v>0</v>
      </c>
      <c r="H134" s="98">
        <v>0</v>
      </c>
      <c r="I134" s="98">
        <v>0</v>
      </c>
      <c r="J134" s="98">
        <v>0</v>
      </c>
      <c r="K134" s="98">
        <v>0</v>
      </c>
    </row>
    <row r="135" spans="1:11" ht="30" x14ac:dyDescent="0.25">
      <c r="A135" s="9" t="s">
        <v>45</v>
      </c>
      <c r="B135" s="97">
        <v>0</v>
      </c>
      <c r="C135" s="97">
        <v>0</v>
      </c>
      <c r="D135" s="13"/>
      <c r="E135" s="97">
        <v>0</v>
      </c>
      <c r="F135" s="7">
        <f t="shared" si="12"/>
        <v>0</v>
      </c>
      <c r="G135" s="98">
        <v>0</v>
      </c>
      <c r="H135" s="98">
        <v>0</v>
      </c>
      <c r="I135" s="98">
        <v>0</v>
      </c>
      <c r="J135" s="98">
        <v>0</v>
      </c>
      <c r="K135" s="98">
        <v>0</v>
      </c>
    </row>
    <row r="136" spans="1:11" x14ac:dyDescent="0.25">
      <c r="A136" s="9" t="s">
        <v>46</v>
      </c>
      <c r="B136" s="97">
        <v>0</v>
      </c>
      <c r="C136" s="97">
        <v>0</v>
      </c>
      <c r="D136" s="13"/>
      <c r="E136" s="97">
        <v>0</v>
      </c>
      <c r="F136" s="7">
        <f t="shared" si="12"/>
        <v>0</v>
      </c>
      <c r="G136" s="98">
        <v>0</v>
      </c>
      <c r="H136" s="98">
        <v>0</v>
      </c>
      <c r="I136" s="98">
        <v>0</v>
      </c>
      <c r="J136" s="98">
        <v>0</v>
      </c>
      <c r="K136" s="98">
        <v>0</v>
      </c>
    </row>
    <row r="137" spans="1:11" x14ac:dyDescent="0.25">
      <c r="A137" s="9" t="s">
        <v>47</v>
      </c>
      <c r="B137" s="97">
        <v>0</v>
      </c>
      <c r="C137" s="97">
        <v>0</v>
      </c>
      <c r="D137" s="13"/>
      <c r="E137" s="97">
        <v>0</v>
      </c>
      <c r="F137" s="7">
        <f t="shared" si="12"/>
        <v>0</v>
      </c>
      <c r="G137" s="98">
        <v>0</v>
      </c>
      <c r="H137" s="98">
        <v>0</v>
      </c>
      <c r="I137" s="98">
        <v>0</v>
      </c>
      <c r="J137" s="98">
        <v>0</v>
      </c>
      <c r="K137" s="98">
        <v>0</v>
      </c>
    </row>
    <row r="138" spans="1:11" ht="30" x14ac:dyDescent="0.25">
      <c r="A138" s="9" t="s">
        <v>48</v>
      </c>
      <c r="B138" s="97">
        <v>0</v>
      </c>
      <c r="C138" s="97">
        <v>0</v>
      </c>
      <c r="D138" s="13"/>
      <c r="E138" s="97">
        <v>0</v>
      </c>
      <c r="F138" s="7">
        <f t="shared" si="12"/>
        <v>0</v>
      </c>
      <c r="G138" s="98">
        <v>0</v>
      </c>
      <c r="H138" s="98">
        <v>0</v>
      </c>
      <c r="I138" s="98">
        <v>0</v>
      </c>
      <c r="J138" s="98">
        <v>0</v>
      </c>
      <c r="K138" s="98">
        <v>0</v>
      </c>
    </row>
    <row r="139" spans="1:11" x14ac:dyDescent="0.25">
      <c r="A139" s="9" t="s">
        <v>49</v>
      </c>
      <c r="B139" s="97">
        <v>0</v>
      </c>
      <c r="C139" s="97">
        <v>0</v>
      </c>
      <c r="D139" s="13"/>
      <c r="E139" s="97">
        <v>0</v>
      </c>
      <c r="F139" s="7">
        <f t="shared" si="12"/>
        <v>0</v>
      </c>
      <c r="G139" s="98">
        <v>0</v>
      </c>
      <c r="H139" s="98">
        <v>0</v>
      </c>
      <c r="I139" s="98">
        <v>0</v>
      </c>
      <c r="J139" s="98">
        <v>0</v>
      </c>
      <c r="K139" s="98">
        <v>0</v>
      </c>
    </row>
    <row r="140" spans="1:11" ht="30" x14ac:dyDescent="0.25">
      <c r="A140" s="9" t="s">
        <v>50</v>
      </c>
      <c r="B140" s="97">
        <v>0</v>
      </c>
      <c r="C140" s="97">
        <v>0</v>
      </c>
      <c r="D140" s="13"/>
      <c r="E140" s="97">
        <v>0</v>
      </c>
      <c r="F140" s="7">
        <f t="shared" si="12"/>
        <v>0</v>
      </c>
      <c r="G140" s="98">
        <v>0</v>
      </c>
      <c r="H140" s="98">
        <v>0</v>
      </c>
      <c r="I140" s="98">
        <v>0</v>
      </c>
      <c r="J140" s="98">
        <v>0</v>
      </c>
      <c r="K140" s="98">
        <v>0</v>
      </c>
    </row>
    <row r="141" spans="1:11" x14ac:dyDescent="0.25">
      <c r="A141" s="9" t="s">
        <v>51</v>
      </c>
      <c r="B141" s="97">
        <v>0</v>
      </c>
      <c r="C141" s="97">
        <v>0</v>
      </c>
      <c r="D141" s="17"/>
      <c r="E141" s="97">
        <v>0</v>
      </c>
      <c r="F141" s="7">
        <f t="shared" si="12"/>
        <v>0</v>
      </c>
      <c r="G141" s="98">
        <v>0</v>
      </c>
      <c r="H141" s="98">
        <v>0</v>
      </c>
      <c r="I141" s="98">
        <v>0</v>
      </c>
      <c r="J141" s="98">
        <v>0</v>
      </c>
      <c r="K141" s="98">
        <v>0</v>
      </c>
    </row>
    <row r="142" spans="1:11" x14ac:dyDescent="0.25">
      <c r="A142" s="9" t="s">
        <v>52</v>
      </c>
      <c r="B142" s="97">
        <v>0</v>
      </c>
      <c r="C142" s="97">
        <v>0</v>
      </c>
      <c r="D142" s="17"/>
      <c r="E142" s="97">
        <v>0</v>
      </c>
      <c r="F142" s="7">
        <f t="shared" si="12"/>
        <v>0</v>
      </c>
      <c r="G142" s="98">
        <v>0</v>
      </c>
      <c r="H142" s="98">
        <v>0</v>
      </c>
      <c r="I142" s="98">
        <v>0</v>
      </c>
      <c r="J142" s="98">
        <v>0</v>
      </c>
      <c r="K142" s="98">
        <v>0</v>
      </c>
    </row>
    <row r="143" spans="1:11" x14ac:dyDescent="0.25">
      <c r="A143" s="9" t="s">
        <v>53</v>
      </c>
      <c r="B143" s="97">
        <v>0</v>
      </c>
      <c r="C143" s="97">
        <v>0</v>
      </c>
      <c r="D143" s="13"/>
      <c r="E143" s="97">
        <v>0</v>
      </c>
      <c r="F143" s="7">
        <f t="shared" si="12"/>
        <v>0</v>
      </c>
      <c r="G143" s="98">
        <v>0</v>
      </c>
      <c r="H143" s="98">
        <v>0</v>
      </c>
      <c r="I143" s="98">
        <v>0</v>
      </c>
      <c r="J143" s="98">
        <v>0</v>
      </c>
      <c r="K143" s="98">
        <v>0</v>
      </c>
    </row>
    <row r="144" spans="1:11" x14ac:dyDescent="0.25">
      <c r="A144" s="9" t="s">
        <v>54</v>
      </c>
      <c r="B144" s="97">
        <v>0</v>
      </c>
      <c r="C144" s="97">
        <v>0</v>
      </c>
      <c r="D144" s="13"/>
      <c r="E144" s="97">
        <v>0</v>
      </c>
      <c r="F144" s="7">
        <f t="shared" si="12"/>
        <v>0</v>
      </c>
      <c r="G144" s="98">
        <v>0</v>
      </c>
      <c r="H144" s="98">
        <v>0</v>
      </c>
      <c r="I144" s="98">
        <v>0</v>
      </c>
      <c r="J144" s="98">
        <v>0</v>
      </c>
      <c r="K144" s="98">
        <v>0</v>
      </c>
    </row>
    <row r="145" spans="1:11" x14ac:dyDescent="0.25">
      <c r="A145" s="9"/>
      <c r="B145" s="67" t="s">
        <v>2</v>
      </c>
      <c r="C145" s="67"/>
      <c r="D145" s="67"/>
      <c r="E145" s="71" t="s">
        <v>3</v>
      </c>
      <c r="F145" s="69" t="s">
        <v>4</v>
      </c>
      <c r="G145" s="64" t="s">
        <v>131</v>
      </c>
      <c r="H145" s="64" t="s">
        <v>132</v>
      </c>
      <c r="I145" s="64" t="s">
        <v>133</v>
      </c>
      <c r="J145" s="64" t="s">
        <v>134</v>
      </c>
      <c r="K145" s="64" t="s">
        <v>135</v>
      </c>
    </row>
    <row r="146" spans="1:11" x14ac:dyDescent="0.25">
      <c r="A146" s="12" t="s">
        <v>55</v>
      </c>
      <c r="B146" s="3" t="s">
        <v>11</v>
      </c>
      <c r="C146" s="3" t="s">
        <v>12</v>
      </c>
      <c r="D146" s="4"/>
      <c r="E146" s="71"/>
      <c r="F146" s="69"/>
      <c r="G146" s="64"/>
      <c r="H146" s="64"/>
      <c r="I146" s="64"/>
      <c r="J146" s="64"/>
      <c r="K146" s="64"/>
    </row>
    <row r="147" spans="1:11" x14ac:dyDescent="0.25">
      <c r="A147" s="9" t="s">
        <v>65</v>
      </c>
      <c r="B147" s="97">
        <v>0</v>
      </c>
      <c r="C147" s="97">
        <v>0</v>
      </c>
      <c r="D147" s="13"/>
      <c r="E147" s="97">
        <v>0</v>
      </c>
      <c r="F147" s="7">
        <f t="shared" ref="F147" si="13">SUM(B147:E147)</f>
        <v>0</v>
      </c>
      <c r="G147" s="98">
        <v>0</v>
      </c>
      <c r="H147" s="98">
        <v>0</v>
      </c>
      <c r="I147" s="98">
        <v>0</v>
      </c>
      <c r="J147" s="98">
        <v>0</v>
      </c>
      <c r="K147" s="98">
        <v>0</v>
      </c>
    </row>
    <row r="148" spans="1:11" ht="15.75" x14ac:dyDescent="0.25">
      <c r="A148" s="72" t="s">
        <v>68</v>
      </c>
      <c r="B148" s="72"/>
      <c r="C148" s="72"/>
      <c r="D148" s="72"/>
      <c r="E148" s="72"/>
      <c r="F148" s="72"/>
      <c r="G148" s="72"/>
      <c r="H148" s="72"/>
      <c r="I148" s="72"/>
      <c r="J148" s="72"/>
      <c r="K148" s="72"/>
    </row>
    <row r="149" spans="1:11" x14ac:dyDescent="0.25">
      <c r="A149" s="66"/>
      <c r="B149" s="67" t="s">
        <v>2</v>
      </c>
      <c r="C149" s="67"/>
      <c r="D149" s="67"/>
      <c r="E149" s="68" t="s">
        <v>3</v>
      </c>
      <c r="F149" s="69" t="s">
        <v>4</v>
      </c>
      <c r="G149" s="64" t="s">
        <v>131</v>
      </c>
      <c r="H149" s="64" t="s">
        <v>132</v>
      </c>
      <c r="I149" s="64" t="s">
        <v>133</v>
      </c>
      <c r="J149" s="64" t="s">
        <v>134</v>
      </c>
      <c r="K149" s="64" t="s">
        <v>135</v>
      </c>
    </row>
    <row r="150" spans="1:11" x14ac:dyDescent="0.25">
      <c r="A150" s="66"/>
      <c r="B150" s="3" t="s">
        <v>11</v>
      </c>
      <c r="C150" s="3" t="s">
        <v>12</v>
      </c>
      <c r="D150" s="4"/>
      <c r="E150" s="68"/>
      <c r="F150" s="69"/>
      <c r="G150" s="64"/>
      <c r="H150" s="64"/>
      <c r="I150" s="64"/>
      <c r="J150" s="64"/>
      <c r="K150" s="64"/>
    </row>
    <row r="151" spans="1:11" x14ac:dyDescent="0.25">
      <c r="A151" s="9" t="s">
        <v>13</v>
      </c>
      <c r="B151" s="6">
        <v>2</v>
      </c>
      <c r="C151" s="97">
        <v>0</v>
      </c>
      <c r="D151" s="13"/>
      <c r="E151" s="97">
        <v>0</v>
      </c>
      <c r="F151" s="7">
        <f t="shared" ref="F151:F153" si="14">SUM(B151:E151)</f>
        <v>2</v>
      </c>
      <c r="G151" s="98">
        <v>0</v>
      </c>
      <c r="H151" s="8">
        <v>2</v>
      </c>
      <c r="I151" s="98">
        <v>0</v>
      </c>
      <c r="J151" s="98">
        <v>0</v>
      </c>
      <c r="K151" s="98">
        <v>0</v>
      </c>
    </row>
    <row r="152" spans="1:11" x14ac:dyDescent="0.25">
      <c r="A152" s="9" t="s">
        <v>61</v>
      </c>
      <c r="B152" s="6">
        <v>2</v>
      </c>
      <c r="C152" s="97">
        <v>0</v>
      </c>
      <c r="D152" s="17"/>
      <c r="E152" s="97">
        <v>0</v>
      </c>
      <c r="F152" s="7">
        <f t="shared" si="14"/>
        <v>2</v>
      </c>
      <c r="G152" s="98">
        <v>0</v>
      </c>
      <c r="H152" s="8">
        <v>2</v>
      </c>
      <c r="I152" s="98">
        <v>0</v>
      </c>
      <c r="J152" s="98">
        <v>0</v>
      </c>
      <c r="K152" s="98">
        <v>0</v>
      </c>
    </row>
    <row r="153" spans="1:11" x14ac:dyDescent="0.25">
      <c r="A153" s="9" t="s">
        <v>69</v>
      </c>
      <c r="B153" s="6">
        <v>2</v>
      </c>
      <c r="C153" s="97">
        <v>0</v>
      </c>
      <c r="D153" s="13"/>
      <c r="E153" s="97">
        <v>0</v>
      </c>
      <c r="F153" s="7">
        <f t="shared" si="14"/>
        <v>2</v>
      </c>
      <c r="G153" s="98">
        <v>0</v>
      </c>
      <c r="H153" s="8">
        <v>2</v>
      </c>
      <c r="I153" s="98">
        <v>0</v>
      </c>
      <c r="J153" s="98">
        <v>0</v>
      </c>
      <c r="K153" s="98">
        <v>0</v>
      </c>
    </row>
    <row r="154" spans="1:11" x14ac:dyDescent="0.25">
      <c r="A154" s="9"/>
      <c r="B154" s="67" t="s">
        <v>2</v>
      </c>
      <c r="C154" s="67"/>
      <c r="D154" s="67"/>
      <c r="E154" s="71" t="s">
        <v>3</v>
      </c>
      <c r="F154" s="69" t="s">
        <v>4</v>
      </c>
      <c r="G154" s="64" t="s">
        <v>131</v>
      </c>
      <c r="H154" s="64" t="s">
        <v>132</v>
      </c>
      <c r="I154" s="64" t="s">
        <v>133</v>
      </c>
      <c r="J154" s="64" t="s">
        <v>134</v>
      </c>
      <c r="K154" s="64" t="s">
        <v>135</v>
      </c>
    </row>
    <row r="155" spans="1:11" x14ac:dyDescent="0.25">
      <c r="A155" s="12" t="s">
        <v>70</v>
      </c>
      <c r="B155" s="3" t="s">
        <v>11</v>
      </c>
      <c r="C155" s="3" t="s">
        <v>12</v>
      </c>
      <c r="D155" s="4"/>
      <c r="E155" s="71"/>
      <c r="F155" s="69"/>
      <c r="G155" s="64"/>
      <c r="H155" s="64"/>
      <c r="I155" s="64"/>
      <c r="J155" s="64"/>
      <c r="K155" s="64"/>
    </row>
    <row r="156" spans="1:11" x14ac:dyDescent="0.25">
      <c r="A156" s="9" t="s">
        <v>23</v>
      </c>
      <c r="B156" s="6">
        <v>1</v>
      </c>
      <c r="C156" s="97">
        <v>0</v>
      </c>
      <c r="D156" s="13"/>
      <c r="E156" s="97">
        <v>0</v>
      </c>
      <c r="F156" s="7">
        <f t="shared" ref="F156:F163" si="15">SUM(B156:E156)</f>
        <v>1</v>
      </c>
      <c r="G156" s="98">
        <v>0</v>
      </c>
      <c r="H156" s="8">
        <v>1</v>
      </c>
      <c r="I156" s="98">
        <v>0</v>
      </c>
      <c r="J156" s="98">
        <v>0</v>
      </c>
      <c r="K156" s="98">
        <v>0</v>
      </c>
    </row>
    <row r="157" spans="1:11" x14ac:dyDescent="0.25">
      <c r="A157" s="9" t="s">
        <v>24</v>
      </c>
      <c r="B157" s="6">
        <v>1</v>
      </c>
      <c r="C157" s="97">
        <v>0</v>
      </c>
      <c r="D157" s="13"/>
      <c r="E157" s="97">
        <v>0</v>
      </c>
      <c r="F157" s="7">
        <f t="shared" si="15"/>
        <v>1</v>
      </c>
      <c r="G157" s="98">
        <v>0</v>
      </c>
      <c r="H157" s="8">
        <v>1</v>
      </c>
      <c r="I157" s="98">
        <v>0</v>
      </c>
      <c r="J157" s="98">
        <v>0</v>
      </c>
      <c r="K157" s="98">
        <v>0</v>
      </c>
    </row>
    <row r="158" spans="1:11" x14ac:dyDescent="0.25">
      <c r="A158" s="9" t="s">
        <v>63</v>
      </c>
      <c r="B158" s="6">
        <v>0</v>
      </c>
      <c r="C158" s="97">
        <v>0</v>
      </c>
      <c r="D158" s="13"/>
      <c r="E158" s="97">
        <v>0</v>
      </c>
      <c r="F158" s="7">
        <f t="shared" si="15"/>
        <v>0</v>
      </c>
      <c r="G158" s="98">
        <v>0</v>
      </c>
      <c r="H158" s="8">
        <v>0</v>
      </c>
      <c r="I158" s="98">
        <v>0</v>
      </c>
      <c r="J158" s="98">
        <v>0</v>
      </c>
      <c r="K158" s="98">
        <v>0</v>
      </c>
    </row>
    <row r="159" spans="1:11" x14ac:dyDescent="0.25">
      <c r="A159" s="14" t="s">
        <v>26</v>
      </c>
      <c r="B159" s="6">
        <v>0</v>
      </c>
      <c r="C159" s="97">
        <v>0</v>
      </c>
      <c r="D159" s="13"/>
      <c r="E159" s="97">
        <v>0</v>
      </c>
      <c r="F159" s="7">
        <f t="shared" si="15"/>
        <v>0</v>
      </c>
      <c r="G159" s="98">
        <v>0</v>
      </c>
      <c r="H159" s="8">
        <v>0</v>
      </c>
      <c r="I159" s="98">
        <v>0</v>
      </c>
      <c r="J159" s="98">
        <v>0</v>
      </c>
      <c r="K159" s="98">
        <v>0</v>
      </c>
    </row>
    <row r="160" spans="1:11" x14ac:dyDescent="0.25">
      <c r="A160" s="14" t="s">
        <v>27</v>
      </c>
      <c r="B160" s="6">
        <v>0</v>
      </c>
      <c r="C160" s="97">
        <v>0</v>
      </c>
      <c r="D160" s="13"/>
      <c r="E160" s="97">
        <v>0</v>
      </c>
      <c r="F160" s="7">
        <f t="shared" si="15"/>
        <v>0</v>
      </c>
      <c r="G160" s="98">
        <v>0</v>
      </c>
      <c r="H160" s="8">
        <v>0</v>
      </c>
      <c r="I160" s="98">
        <v>0</v>
      </c>
      <c r="J160" s="98">
        <v>0</v>
      </c>
      <c r="K160" s="98">
        <v>0</v>
      </c>
    </row>
    <row r="161" spans="1:11" x14ac:dyDescent="0.25">
      <c r="A161" s="14" t="s">
        <v>28</v>
      </c>
      <c r="B161" s="6">
        <v>0</v>
      </c>
      <c r="C161" s="97">
        <v>0</v>
      </c>
      <c r="D161" s="13"/>
      <c r="E161" s="97">
        <v>0</v>
      </c>
      <c r="F161" s="7">
        <f t="shared" si="15"/>
        <v>0</v>
      </c>
      <c r="G161" s="98">
        <v>0</v>
      </c>
      <c r="H161" s="8">
        <v>0</v>
      </c>
      <c r="I161" s="98">
        <v>0</v>
      </c>
      <c r="J161" s="98">
        <v>0</v>
      </c>
      <c r="K161" s="98">
        <v>0</v>
      </c>
    </row>
    <row r="162" spans="1:11" x14ac:dyDescent="0.25">
      <c r="A162" s="14" t="s">
        <v>29</v>
      </c>
      <c r="B162" s="6">
        <v>0</v>
      </c>
      <c r="C162" s="97">
        <v>0</v>
      </c>
      <c r="D162" s="13"/>
      <c r="E162" s="97">
        <v>0</v>
      </c>
      <c r="F162" s="7">
        <f t="shared" si="15"/>
        <v>0</v>
      </c>
      <c r="G162" s="98">
        <v>0</v>
      </c>
      <c r="H162" s="8">
        <v>0</v>
      </c>
      <c r="I162" s="98">
        <v>0</v>
      </c>
      <c r="J162" s="98">
        <v>0</v>
      </c>
      <c r="K162" s="98">
        <v>0</v>
      </c>
    </row>
    <row r="163" spans="1:11" x14ac:dyDescent="0.25">
      <c r="A163" s="14" t="s">
        <v>30</v>
      </c>
      <c r="B163" s="6">
        <v>0</v>
      </c>
      <c r="C163" s="97">
        <v>0</v>
      </c>
      <c r="D163" s="13"/>
      <c r="E163" s="97">
        <v>0</v>
      </c>
      <c r="F163" s="7">
        <f t="shared" si="15"/>
        <v>0</v>
      </c>
      <c r="G163" s="98">
        <v>0</v>
      </c>
      <c r="H163" s="8">
        <v>0</v>
      </c>
      <c r="I163" s="98">
        <v>0</v>
      </c>
      <c r="J163" s="98">
        <v>0</v>
      </c>
      <c r="K163" s="98">
        <v>0</v>
      </c>
    </row>
    <row r="164" spans="1:11" x14ac:dyDescent="0.25">
      <c r="A164" s="84" t="s">
        <v>31</v>
      </c>
      <c r="B164" s="84"/>
      <c r="C164" s="84"/>
      <c r="D164" s="84"/>
      <c r="E164" s="84"/>
      <c r="F164" s="84"/>
      <c r="G164" s="84"/>
      <c r="H164" s="84"/>
      <c r="I164" s="84"/>
      <c r="J164" s="84"/>
      <c r="K164" s="84"/>
    </row>
    <row r="165" spans="1:11" x14ac:dyDescent="0.25">
      <c r="A165" s="14" t="s">
        <v>32</v>
      </c>
      <c r="B165" s="6">
        <v>0</v>
      </c>
      <c r="C165" s="97">
        <v>0</v>
      </c>
      <c r="D165" s="13"/>
      <c r="E165" s="97">
        <v>0</v>
      </c>
      <c r="F165" s="7">
        <f>SUM(B165:E165)</f>
        <v>0</v>
      </c>
      <c r="G165" s="98">
        <v>0</v>
      </c>
      <c r="H165" s="8">
        <v>0</v>
      </c>
      <c r="I165" s="98">
        <v>0</v>
      </c>
      <c r="J165" s="98">
        <v>0</v>
      </c>
      <c r="K165" s="98">
        <v>0</v>
      </c>
    </row>
    <row r="166" spans="1:11" x14ac:dyDescent="0.25">
      <c r="A166" s="14" t="s">
        <v>33</v>
      </c>
      <c r="B166" s="6">
        <v>0</v>
      </c>
      <c r="C166" s="97">
        <v>0</v>
      </c>
      <c r="D166" s="13"/>
      <c r="E166" s="97">
        <v>0</v>
      </c>
      <c r="F166" s="7">
        <f t="shared" ref="F166:F171" si="16">SUM(B166:E166)</f>
        <v>0</v>
      </c>
      <c r="G166" s="98">
        <v>0</v>
      </c>
      <c r="H166" s="8">
        <v>0</v>
      </c>
      <c r="I166" s="98">
        <v>0</v>
      </c>
      <c r="J166" s="98">
        <v>0</v>
      </c>
      <c r="K166" s="98">
        <v>0</v>
      </c>
    </row>
    <row r="167" spans="1:11" x14ac:dyDescent="0.25">
      <c r="A167" s="14" t="s">
        <v>34</v>
      </c>
      <c r="B167" s="6">
        <v>0</v>
      </c>
      <c r="C167" s="97">
        <v>0</v>
      </c>
      <c r="D167" s="13"/>
      <c r="E167" s="97">
        <v>0</v>
      </c>
      <c r="F167" s="7">
        <f t="shared" si="16"/>
        <v>0</v>
      </c>
      <c r="G167" s="98">
        <v>0</v>
      </c>
      <c r="H167" s="8">
        <v>0</v>
      </c>
      <c r="I167" s="98">
        <v>0</v>
      </c>
      <c r="J167" s="98">
        <v>0</v>
      </c>
      <c r="K167" s="98">
        <v>0</v>
      </c>
    </row>
    <row r="168" spans="1:11" x14ac:dyDescent="0.25">
      <c r="A168" s="14" t="s">
        <v>35</v>
      </c>
      <c r="B168" s="6">
        <v>0</v>
      </c>
      <c r="C168" s="97">
        <v>0</v>
      </c>
      <c r="D168" s="13"/>
      <c r="E168" s="97">
        <v>0</v>
      </c>
      <c r="F168" s="7">
        <f t="shared" si="16"/>
        <v>0</v>
      </c>
      <c r="G168" s="98">
        <v>0</v>
      </c>
      <c r="H168" s="8">
        <v>0</v>
      </c>
      <c r="I168" s="98">
        <v>0</v>
      </c>
      <c r="J168" s="98">
        <v>0</v>
      </c>
      <c r="K168" s="98">
        <v>0</v>
      </c>
    </row>
    <row r="169" spans="1:11" x14ac:dyDescent="0.25">
      <c r="A169" s="14" t="s">
        <v>36</v>
      </c>
      <c r="B169" s="6">
        <v>0</v>
      </c>
      <c r="C169" s="97">
        <v>0</v>
      </c>
      <c r="D169" s="13"/>
      <c r="E169" s="97">
        <v>0</v>
      </c>
      <c r="F169" s="7">
        <f t="shared" si="16"/>
        <v>0</v>
      </c>
      <c r="G169" s="98">
        <v>0</v>
      </c>
      <c r="H169" s="8">
        <v>0</v>
      </c>
      <c r="I169" s="98">
        <v>0</v>
      </c>
      <c r="J169" s="98">
        <v>0</v>
      </c>
      <c r="K169" s="98">
        <v>0</v>
      </c>
    </row>
    <row r="170" spans="1:11" x14ac:dyDescent="0.25">
      <c r="A170" s="14" t="s">
        <v>37</v>
      </c>
      <c r="B170" s="6">
        <v>0</v>
      </c>
      <c r="C170" s="97">
        <v>0</v>
      </c>
      <c r="D170" s="13"/>
      <c r="E170" s="97">
        <v>0</v>
      </c>
      <c r="F170" s="7">
        <f t="shared" si="16"/>
        <v>0</v>
      </c>
      <c r="G170" s="98">
        <v>0</v>
      </c>
      <c r="H170" s="8">
        <v>0</v>
      </c>
      <c r="I170" s="98">
        <v>0</v>
      </c>
      <c r="J170" s="98">
        <v>0</v>
      </c>
      <c r="K170" s="98">
        <v>0</v>
      </c>
    </row>
    <row r="171" spans="1:11" x14ac:dyDescent="0.25">
      <c r="A171" s="14" t="s">
        <v>38</v>
      </c>
      <c r="B171" s="6">
        <v>0</v>
      </c>
      <c r="C171" s="97">
        <v>0</v>
      </c>
      <c r="D171" s="15"/>
      <c r="E171" s="97">
        <v>0</v>
      </c>
      <c r="F171" s="7">
        <f t="shared" si="16"/>
        <v>0</v>
      </c>
      <c r="G171" s="98">
        <v>0</v>
      </c>
      <c r="H171" s="8">
        <v>0</v>
      </c>
      <c r="I171" s="98">
        <v>0</v>
      </c>
      <c r="J171" s="98">
        <v>0</v>
      </c>
      <c r="K171" s="98">
        <v>0</v>
      </c>
    </row>
    <row r="172" spans="1:11" x14ac:dyDescent="0.25">
      <c r="A172" s="9"/>
      <c r="B172" s="67" t="s">
        <v>2</v>
      </c>
      <c r="C172" s="67"/>
      <c r="D172" s="67"/>
      <c r="E172" s="71" t="s">
        <v>3</v>
      </c>
      <c r="F172" s="69" t="s">
        <v>4</v>
      </c>
      <c r="G172" s="64" t="s">
        <v>131</v>
      </c>
      <c r="H172" s="64" t="s">
        <v>132</v>
      </c>
      <c r="I172" s="64" t="s">
        <v>133</v>
      </c>
      <c r="J172" s="64" t="s">
        <v>134</v>
      </c>
      <c r="K172" s="64" t="s">
        <v>135</v>
      </c>
    </row>
    <row r="173" spans="1:11" x14ac:dyDescent="0.25">
      <c r="A173" s="12" t="s">
        <v>71</v>
      </c>
      <c r="B173" s="3" t="s">
        <v>11</v>
      </c>
      <c r="C173" s="3" t="s">
        <v>12</v>
      </c>
      <c r="D173" s="4"/>
      <c r="E173" s="71"/>
      <c r="F173" s="69"/>
      <c r="G173" s="64"/>
      <c r="H173" s="64"/>
      <c r="I173" s="64"/>
      <c r="J173" s="64"/>
      <c r="K173" s="64"/>
    </row>
    <row r="174" spans="1:11" x14ac:dyDescent="0.25">
      <c r="A174" s="9" t="s">
        <v>40</v>
      </c>
      <c r="B174" s="6">
        <v>0</v>
      </c>
      <c r="C174" s="97">
        <v>0</v>
      </c>
      <c r="D174" s="4"/>
      <c r="E174" s="97">
        <v>0</v>
      </c>
      <c r="F174" s="7">
        <f>SUM(B174:E174)</f>
        <v>0</v>
      </c>
      <c r="G174" s="98">
        <v>0</v>
      </c>
      <c r="H174" s="8">
        <v>0</v>
      </c>
      <c r="I174" s="98">
        <v>0</v>
      </c>
      <c r="J174" s="98">
        <v>0</v>
      </c>
      <c r="K174" s="98">
        <v>0</v>
      </c>
    </row>
    <row r="175" spans="1:11" ht="30" x14ac:dyDescent="0.25">
      <c r="A175" s="19" t="s">
        <v>41</v>
      </c>
      <c r="B175" s="6">
        <v>0</v>
      </c>
      <c r="C175" s="97">
        <v>0</v>
      </c>
      <c r="D175" s="4"/>
      <c r="E175" s="97">
        <v>0</v>
      </c>
      <c r="F175" s="7">
        <f t="shared" ref="F175:F188" si="17">SUM(B175:E175)</f>
        <v>0</v>
      </c>
      <c r="G175" s="98">
        <v>0</v>
      </c>
      <c r="H175" s="8">
        <v>0</v>
      </c>
      <c r="I175" s="98">
        <v>0</v>
      </c>
      <c r="J175" s="98">
        <v>0</v>
      </c>
      <c r="K175" s="98">
        <v>0</v>
      </c>
    </row>
    <row r="176" spans="1:11" x14ac:dyDescent="0.25">
      <c r="A176" s="9" t="s">
        <v>42</v>
      </c>
      <c r="B176" s="6">
        <v>0</v>
      </c>
      <c r="C176" s="97">
        <v>0</v>
      </c>
      <c r="D176" s="4"/>
      <c r="E176" s="97">
        <v>0</v>
      </c>
      <c r="F176" s="7">
        <f t="shared" si="17"/>
        <v>0</v>
      </c>
      <c r="G176" s="98">
        <v>0</v>
      </c>
      <c r="H176" s="8">
        <v>0</v>
      </c>
      <c r="I176" s="98">
        <v>0</v>
      </c>
      <c r="J176" s="98">
        <v>0</v>
      </c>
      <c r="K176" s="98">
        <v>0</v>
      </c>
    </row>
    <row r="177" spans="1:11" x14ac:dyDescent="0.25">
      <c r="A177" s="9" t="s">
        <v>43</v>
      </c>
      <c r="B177" s="6">
        <v>0</v>
      </c>
      <c r="C177" s="97">
        <v>0</v>
      </c>
      <c r="D177" s="4"/>
      <c r="E177" s="97">
        <v>0</v>
      </c>
      <c r="F177" s="7">
        <f t="shared" si="17"/>
        <v>0</v>
      </c>
      <c r="G177" s="98">
        <v>0</v>
      </c>
      <c r="H177" s="8">
        <v>0</v>
      </c>
      <c r="I177" s="98">
        <v>0</v>
      </c>
      <c r="J177" s="98">
        <v>0</v>
      </c>
      <c r="K177" s="98">
        <v>0</v>
      </c>
    </row>
    <row r="178" spans="1:11" x14ac:dyDescent="0.25">
      <c r="A178" s="9" t="s">
        <v>44</v>
      </c>
      <c r="B178" s="6">
        <v>0</v>
      </c>
      <c r="C178" s="97">
        <v>0</v>
      </c>
      <c r="D178" s="4"/>
      <c r="E178" s="97">
        <v>0</v>
      </c>
      <c r="F178" s="7">
        <f t="shared" si="17"/>
        <v>0</v>
      </c>
      <c r="G178" s="98">
        <v>0</v>
      </c>
      <c r="H178" s="8">
        <v>0</v>
      </c>
      <c r="I178" s="98">
        <v>0</v>
      </c>
      <c r="J178" s="98">
        <v>0</v>
      </c>
      <c r="K178" s="98">
        <v>0</v>
      </c>
    </row>
    <row r="179" spans="1:11" ht="30" x14ac:dyDescent="0.25">
      <c r="A179" s="9" t="s">
        <v>45</v>
      </c>
      <c r="B179" s="6">
        <v>0</v>
      </c>
      <c r="C179" s="97">
        <v>0</v>
      </c>
      <c r="D179" s="4"/>
      <c r="E179" s="97">
        <v>0</v>
      </c>
      <c r="F179" s="7">
        <f t="shared" si="17"/>
        <v>0</v>
      </c>
      <c r="G179" s="98">
        <v>0</v>
      </c>
      <c r="H179" s="8">
        <v>0</v>
      </c>
      <c r="I179" s="98">
        <v>0</v>
      </c>
      <c r="J179" s="98">
        <v>0</v>
      </c>
      <c r="K179" s="98">
        <v>0</v>
      </c>
    </row>
    <row r="180" spans="1:11" x14ac:dyDescent="0.25">
      <c r="A180" s="9" t="s">
        <v>46</v>
      </c>
      <c r="B180" s="6">
        <v>0</v>
      </c>
      <c r="C180" s="97">
        <v>0</v>
      </c>
      <c r="D180" s="4"/>
      <c r="E180" s="97">
        <v>0</v>
      </c>
      <c r="F180" s="7">
        <f t="shared" si="17"/>
        <v>0</v>
      </c>
      <c r="G180" s="98">
        <v>0</v>
      </c>
      <c r="H180" s="8">
        <v>0</v>
      </c>
      <c r="I180" s="98">
        <v>0</v>
      </c>
      <c r="J180" s="98">
        <v>0</v>
      </c>
      <c r="K180" s="98">
        <v>0</v>
      </c>
    </row>
    <row r="181" spans="1:11" x14ac:dyDescent="0.25">
      <c r="A181" s="9" t="s">
        <v>47</v>
      </c>
      <c r="B181" s="6">
        <v>0</v>
      </c>
      <c r="C181" s="97">
        <v>0</v>
      </c>
      <c r="D181" s="4"/>
      <c r="E181" s="97">
        <v>0</v>
      </c>
      <c r="F181" s="7">
        <f t="shared" si="17"/>
        <v>0</v>
      </c>
      <c r="G181" s="98">
        <v>0</v>
      </c>
      <c r="H181" s="8">
        <v>0</v>
      </c>
      <c r="I181" s="98">
        <v>0</v>
      </c>
      <c r="J181" s="98">
        <v>0</v>
      </c>
      <c r="K181" s="98">
        <v>0</v>
      </c>
    </row>
    <row r="182" spans="1:11" ht="30" x14ac:dyDescent="0.25">
      <c r="A182" s="9" t="s">
        <v>48</v>
      </c>
      <c r="B182" s="6">
        <v>0</v>
      </c>
      <c r="C182" s="97">
        <v>0</v>
      </c>
      <c r="D182" s="4"/>
      <c r="E182" s="97">
        <v>0</v>
      </c>
      <c r="F182" s="7">
        <f t="shared" si="17"/>
        <v>0</v>
      </c>
      <c r="G182" s="98">
        <v>0</v>
      </c>
      <c r="H182" s="8">
        <v>0</v>
      </c>
      <c r="I182" s="98">
        <v>0</v>
      </c>
      <c r="J182" s="98">
        <v>0</v>
      </c>
      <c r="K182" s="98">
        <v>0</v>
      </c>
    </row>
    <row r="183" spans="1:11" x14ac:dyDescent="0.25">
      <c r="A183" s="9" t="s">
        <v>49</v>
      </c>
      <c r="B183" s="6">
        <v>0</v>
      </c>
      <c r="C183" s="97">
        <v>0</v>
      </c>
      <c r="D183" s="4"/>
      <c r="E183" s="97">
        <v>0</v>
      </c>
      <c r="F183" s="7">
        <f t="shared" si="17"/>
        <v>0</v>
      </c>
      <c r="G183" s="98">
        <v>0</v>
      </c>
      <c r="H183" s="8">
        <v>0</v>
      </c>
      <c r="I183" s="98">
        <v>0</v>
      </c>
      <c r="J183" s="98">
        <v>0</v>
      </c>
      <c r="K183" s="98">
        <v>0</v>
      </c>
    </row>
    <row r="184" spans="1:11" ht="30" x14ac:dyDescent="0.25">
      <c r="A184" s="9" t="s">
        <v>50</v>
      </c>
      <c r="B184" s="6">
        <v>0</v>
      </c>
      <c r="C184" s="97">
        <v>0</v>
      </c>
      <c r="D184" s="4"/>
      <c r="E184" s="97">
        <v>0</v>
      </c>
      <c r="F184" s="7">
        <f t="shared" si="17"/>
        <v>0</v>
      </c>
      <c r="G184" s="98">
        <v>0</v>
      </c>
      <c r="H184" s="8">
        <v>0</v>
      </c>
      <c r="I184" s="98">
        <v>0</v>
      </c>
      <c r="J184" s="98">
        <v>0</v>
      </c>
      <c r="K184" s="98">
        <v>0</v>
      </c>
    </row>
    <row r="185" spans="1:11" x14ac:dyDescent="0.25">
      <c r="A185" s="9" t="s">
        <v>51</v>
      </c>
      <c r="B185" s="6">
        <v>2</v>
      </c>
      <c r="C185" s="97">
        <v>0</v>
      </c>
      <c r="D185" s="17"/>
      <c r="E185" s="97">
        <v>0</v>
      </c>
      <c r="F185" s="7">
        <f t="shared" si="17"/>
        <v>2</v>
      </c>
      <c r="G185" s="98">
        <v>0</v>
      </c>
      <c r="H185" s="8">
        <v>2</v>
      </c>
      <c r="I185" s="98">
        <v>0</v>
      </c>
      <c r="J185" s="98">
        <v>0</v>
      </c>
      <c r="K185" s="98">
        <v>0</v>
      </c>
    </row>
    <row r="186" spans="1:11" x14ac:dyDescent="0.25">
      <c r="A186" s="9" t="s">
        <v>52</v>
      </c>
      <c r="B186" s="6">
        <v>0</v>
      </c>
      <c r="C186" s="97">
        <v>0</v>
      </c>
      <c r="D186" s="17"/>
      <c r="E186" s="97">
        <v>0</v>
      </c>
      <c r="F186" s="7">
        <f t="shared" si="17"/>
        <v>0</v>
      </c>
      <c r="G186" s="98">
        <v>0</v>
      </c>
      <c r="H186" s="8">
        <v>0</v>
      </c>
      <c r="I186" s="98">
        <v>0</v>
      </c>
      <c r="J186" s="98">
        <v>0</v>
      </c>
      <c r="K186" s="98">
        <v>0</v>
      </c>
    </row>
    <row r="187" spans="1:11" x14ac:dyDescent="0.25">
      <c r="A187" s="9" t="s">
        <v>53</v>
      </c>
      <c r="B187" s="6">
        <v>0</v>
      </c>
      <c r="C187" s="97">
        <v>0</v>
      </c>
      <c r="D187" s="13"/>
      <c r="E187" s="97">
        <v>0</v>
      </c>
      <c r="F187" s="7">
        <f t="shared" si="17"/>
        <v>0</v>
      </c>
      <c r="G187" s="98">
        <v>0</v>
      </c>
      <c r="H187" s="8">
        <v>0</v>
      </c>
      <c r="I187" s="98">
        <v>0</v>
      </c>
      <c r="J187" s="98">
        <v>0</v>
      </c>
      <c r="K187" s="98">
        <v>0</v>
      </c>
    </row>
    <row r="188" spans="1:11" x14ac:dyDescent="0.25">
      <c r="A188" s="9" t="s">
        <v>54</v>
      </c>
      <c r="B188" s="6">
        <v>0</v>
      </c>
      <c r="C188" s="97">
        <v>0</v>
      </c>
      <c r="D188" s="13"/>
      <c r="E188" s="97">
        <v>0</v>
      </c>
      <c r="F188" s="7">
        <f t="shared" si="17"/>
        <v>0</v>
      </c>
      <c r="G188" s="98">
        <v>0</v>
      </c>
      <c r="H188" s="8">
        <v>0</v>
      </c>
      <c r="I188" s="98">
        <v>0</v>
      </c>
      <c r="J188" s="98">
        <v>0</v>
      </c>
      <c r="K188" s="98">
        <v>0</v>
      </c>
    </row>
    <row r="189" spans="1:11" x14ac:dyDescent="0.25">
      <c r="A189" s="9"/>
      <c r="B189" s="67" t="s">
        <v>2</v>
      </c>
      <c r="C189" s="67"/>
      <c r="D189" s="67"/>
      <c r="E189" s="71" t="s">
        <v>3</v>
      </c>
      <c r="F189" s="69" t="s">
        <v>4</v>
      </c>
      <c r="G189" s="64" t="s">
        <v>131</v>
      </c>
      <c r="H189" s="64" t="s">
        <v>132</v>
      </c>
      <c r="I189" s="64" t="s">
        <v>133</v>
      </c>
      <c r="J189" s="64" t="s">
        <v>134</v>
      </c>
      <c r="K189" s="64" t="s">
        <v>135</v>
      </c>
    </row>
    <row r="190" spans="1:11" x14ac:dyDescent="0.25">
      <c r="A190" s="12" t="s">
        <v>55</v>
      </c>
      <c r="B190" s="3" t="s">
        <v>11</v>
      </c>
      <c r="C190" s="3" t="s">
        <v>12</v>
      </c>
      <c r="D190" s="4"/>
      <c r="E190" s="71"/>
      <c r="F190" s="69"/>
      <c r="G190" s="64"/>
      <c r="H190" s="64"/>
      <c r="I190" s="64"/>
      <c r="J190" s="64"/>
      <c r="K190" s="64"/>
    </row>
    <row r="191" spans="1:11" x14ac:dyDescent="0.25">
      <c r="A191" s="9" t="s">
        <v>56</v>
      </c>
      <c r="B191" s="6">
        <v>0</v>
      </c>
      <c r="C191" s="97">
        <v>0</v>
      </c>
      <c r="D191" s="13"/>
      <c r="E191" s="97">
        <v>0</v>
      </c>
      <c r="F191" s="7">
        <f t="shared" ref="F191:F192" si="18">SUM(B191:E191)</f>
        <v>0</v>
      </c>
      <c r="G191" s="98">
        <v>0</v>
      </c>
      <c r="H191" s="8">
        <v>0</v>
      </c>
      <c r="I191" s="98">
        <v>0</v>
      </c>
      <c r="J191" s="98">
        <v>0</v>
      </c>
      <c r="K191" s="98">
        <v>0</v>
      </c>
    </row>
    <row r="192" spans="1:11" x14ac:dyDescent="0.25">
      <c r="A192" s="9" t="s">
        <v>58</v>
      </c>
      <c r="B192" s="6">
        <v>0</v>
      </c>
      <c r="C192" s="97">
        <v>0</v>
      </c>
      <c r="D192" s="13"/>
      <c r="E192" s="97">
        <v>0</v>
      </c>
      <c r="F192" s="7">
        <f t="shared" si="18"/>
        <v>0</v>
      </c>
      <c r="G192" s="98">
        <v>0</v>
      </c>
      <c r="H192" s="8">
        <v>0</v>
      </c>
      <c r="I192" s="98">
        <v>0</v>
      </c>
      <c r="J192" s="98">
        <v>0</v>
      </c>
      <c r="K192" s="98">
        <v>0</v>
      </c>
    </row>
    <row r="193" spans="1:11" ht="15.75" x14ac:dyDescent="0.25">
      <c r="A193" s="72" t="s">
        <v>72</v>
      </c>
      <c r="B193" s="72"/>
      <c r="C193" s="72"/>
      <c r="D193" s="72"/>
      <c r="E193" s="72"/>
      <c r="F193" s="72"/>
      <c r="G193" s="72"/>
      <c r="H193" s="72"/>
      <c r="I193" s="72"/>
      <c r="J193" s="72"/>
      <c r="K193" s="72"/>
    </row>
    <row r="194" spans="1:11" x14ac:dyDescent="0.25">
      <c r="A194" s="66"/>
      <c r="B194" s="67" t="s">
        <v>2</v>
      </c>
      <c r="C194" s="67"/>
      <c r="D194" s="67"/>
      <c r="E194" s="70" t="s">
        <v>3</v>
      </c>
      <c r="F194" s="69" t="s">
        <v>4</v>
      </c>
      <c r="G194" s="64" t="s">
        <v>131</v>
      </c>
      <c r="H194" s="64" t="s">
        <v>132</v>
      </c>
      <c r="I194" s="64" t="s">
        <v>133</v>
      </c>
      <c r="J194" s="64" t="s">
        <v>134</v>
      </c>
      <c r="K194" s="64" t="s">
        <v>135</v>
      </c>
    </row>
    <row r="195" spans="1:11" x14ac:dyDescent="0.25">
      <c r="A195" s="66"/>
      <c r="B195" s="2" t="s">
        <v>11</v>
      </c>
      <c r="C195" s="2" t="s">
        <v>12</v>
      </c>
      <c r="D195" s="2" t="s">
        <v>60</v>
      </c>
      <c r="E195" s="70"/>
      <c r="F195" s="69"/>
      <c r="G195" s="64"/>
      <c r="H195" s="64"/>
      <c r="I195" s="64"/>
      <c r="J195" s="64"/>
      <c r="K195" s="64"/>
    </row>
    <row r="196" spans="1:11" x14ac:dyDescent="0.25">
      <c r="A196" s="9" t="s">
        <v>13</v>
      </c>
      <c r="B196" s="97">
        <v>0</v>
      </c>
      <c r="C196" s="97">
        <v>0</v>
      </c>
      <c r="D196" s="97">
        <v>0</v>
      </c>
      <c r="E196" s="6">
        <v>2</v>
      </c>
      <c r="F196" s="7">
        <f t="shared" ref="F196:F198" si="19">SUM(B196:E196)</f>
        <v>2</v>
      </c>
      <c r="G196" s="98">
        <v>0</v>
      </c>
      <c r="H196" s="8">
        <v>2</v>
      </c>
      <c r="I196" s="98">
        <v>0</v>
      </c>
      <c r="J196" s="98">
        <v>0</v>
      </c>
      <c r="K196" s="98">
        <v>0</v>
      </c>
    </row>
    <row r="197" spans="1:11" x14ac:dyDescent="0.25">
      <c r="A197" s="9" t="s">
        <v>61</v>
      </c>
      <c r="B197" s="97">
        <v>0</v>
      </c>
      <c r="C197" s="97">
        <v>0</v>
      </c>
      <c r="D197" s="97">
        <v>0</v>
      </c>
      <c r="E197" s="6">
        <v>2</v>
      </c>
      <c r="F197" s="7">
        <f t="shared" si="19"/>
        <v>2</v>
      </c>
      <c r="G197" s="98">
        <v>0</v>
      </c>
      <c r="H197" s="8">
        <v>2</v>
      </c>
      <c r="I197" s="98">
        <v>0</v>
      </c>
      <c r="J197" s="98">
        <v>0</v>
      </c>
      <c r="K197" s="98">
        <v>0</v>
      </c>
    </row>
    <row r="198" spans="1:11" x14ac:dyDescent="0.25">
      <c r="A198" s="9" t="s">
        <v>69</v>
      </c>
      <c r="B198" s="97">
        <v>0</v>
      </c>
      <c r="C198" s="97">
        <v>0</v>
      </c>
      <c r="D198" s="97">
        <v>0</v>
      </c>
      <c r="E198" s="6">
        <v>2</v>
      </c>
      <c r="F198" s="7">
        <f t="shared" si="19"/>
        <v>2</v>
      </c>
      <c r="G198" s="98">
        <v>0</v>
      </c>
      <c r="H198" s="8">
        <v>2</v>
      </c>
      <c r="I198" s="98">
        <v>0</v>
      </c>
      <c r="J198" s="98">
        <v>0</v>
      </c>
      <c r="K198" s="98">
        <v>0</v>
      </c>
    </row>
    <row r="199" spans="1:11" x14ac:dyDescent="0.25">
      <c r="A199" s="9"/>
      <c r="B199" s="67" t="s">
        <v>2</v>
      </c>
      <c r="C199" s="67"/>
      <c r="D199" s="67"/>
      <c r="E199" s="71" t="s">
        <v>3</v>
      </c>
      <c r="F199" s="69" t="s">
        <v>4</v>
      </c>
      <c r="G199" s="64" t="s">
        <v>131</v>
      </c>
      <c r="H199" s="64" t="s">
        <v>132</v>
      </c>
      <c r="I199" s="64" t="s">
        <v>133</v>
      </c>
      <c r="J199" s="64" t="s">
        <v>134</v>
      </c>
      <c r="K199" s="64" t="s">
        <v>135</v>
      </c>
    </row>
    <row r="200" spans="1:11" x14ac:dyDescent="0.25">
      <c r="A200" s="12" t="s">
        <v>73</v>
      </c>
      <c r="B200" s="3" t="s">
        <v>11</v>
      </c>
      <c r="C200" s="3" t="s">
        <v>12</v>
      </c>
      <c r="D200" s="2" t="s">
        <v>60</v>
      </c>
      <c r="E200" s="71"/>
      <c r="F200" s="69"/>
      <c r="G200" s="64"/>
      <c r="H200" s="64"/>
      <c r="I200" s="64"/>
      <c r="J200" s="64"/>
      <c r="K200" s="64"/>
    </row>
    <row r="201" spans="1:11" x14ac:dyDescent="0.25">
      <c r="A201" s="9" t="s">
        <v>23</v>
      </c>
      <c r="B201" s="97">
        <v>0</v>
      </c>
      <c r="C201" s="97">
        <v>0</v>
      </c>
      <c r="D201" s="97">
        <v>0</v>
      </c>
      <c r="E201" s="6">
        <v>0</v>
      </c>
      <c r="F201" s="7">
        <f t="shared" ref="F201:F208" si="20">SUM(B201:E201)</f>
        <v>0</v>
      </c>
      <c r="G201" s="98">
        <v>0</v>
      </c>
      <c r="H201" s="8">
        <v>0</v>
      </c>
      <c r="I201" s="98">
        <v>0</v>
      </c>
      <c r="J201" s="98">
        <v>0</v>
      </c>
      <c r="K201" s="98">
        <v>0</v>
      </c>
    </row>
    <row r="202" spans="1:11" x14ac:dyDescent="0.25">
      <c r="A202" s="9" t="s">
        <v>24</v>
      </c>
      <c r="B202" s="97">
        <v>0</v>
      </c>
      <c r="C202" s="97">
        <v>0</v>
      </c>
      <c r="D202" s="97">
        <v>0</v>
      </c>
      <c r="E202" s="6">
        <v>2</v>
      </c>
      <c r="F202" s="7">
        <f t="shared" si="20"/>
        <v>2</v>
      </c>
      <c r="G202" s="98">
        <v>0</v>
      </c>
      <c r="H202" s="8">
        <v>2</v>
      </c>
      <c r="I202" s="98">
        <v>0</v>
      </c>
      <c r="J202" s="98">
        <v>0</v>
      </c>
      <c r="K202" s="98">
        <v>0</v>
      </c>
    </row>
    <row r="203" spans="1:11" x14ac:dyDescent="0.25">
      <c r="A203" s="9" t="s">
        <v>63</v>
      </c>
      <c r="B203" s="97">
        <v>0</v>
      </c>
      <c r="C203" s="97">
        <v>0</v>
      </c>
      <c r="D203" s="97">
        <v>0</v>
      </c>
      <c r="E203" s="6">
        <v>0</v>
      </c>
      <c r="F203" s="7">
        <f t="shared" si="20"/>
        <v>0</v>
      </c>
      <c r="G203" s="98">
        <v>0</v>
      </c>
      <c r="H203" s="8">
        <v>0</v>
      </c>
      <c r="I203" s="98">
        <v>0</v>
      </c>
      <c r="J203" s="98">
        <v>0</v>
      </c>
      <c r="K203" s="98">
        <v>0</v>
      </c>
    </row>
    <row r="204" spans="1:11" x14ac:dyDescent="0.25">
      <c r="A204" s="14" t="s">
        <v>26</v>
      </c>
      <c r="B204" s="97">
        <v>0</v>
      </c>
      <c r="C204" s="97">
        <v>0</v>
      </c>
      <c r="D204" s="97">
        <v>0</v>
      </c>
      <c r="E204" s="6">
        <v>0</v>
      </c>
      <c r="F204" s="7">
        <f t="shared" si="20"/>
        <v>0</v>
      </c>
      <c r="G204" s="98">
        <v>0</v>
      </c>
      <c r="H204" s="8">
        <v>0</v>
      </c>
      <c r="I204" s="98">
        <v>0</v>
      </c>
      <c r="J204" s="98">
        <v>0</v>
      </c>
      <c r="K204" s="98">
        <v>0</v>
      </c>
    </row>
    <row r="205" spans="1:11" x14ac:dyDescent="0.25">
      <c r="A205" s="14" t="s">
        <v>27</v>
      </c>
      <c r="B205" s="97">
        <v>0</v>
      </c>
      <c r="C205" s="97">
        <v>0</v>
      </c>
      <c r="D205" s="97">
        <v>0</v>
      </c>
      <c r="E205" s="6">
        <v>0</v>
      </c>
      <c r="F205" s="7">
        <f t="shared" si="20"/>
        <v>0</v>
      </c>
      <c r="G205" s="98">
        <v>0</v>
      </c>
      <c r="H205" s="8">
        <v>0</v>
      </c>
      <c r="I205" s="98">
        <v>0</v>
      </c>
      <c r="J205" s="98">
        <v>0</v>
      </c>
      <c r="K205" s="98">
        <v>0</v>
      </c>
    </row>
    <row r="206" spans="1:11" x14ac:dyDescent="0.25">
      <c r="A206" s="14" t="s">
        <v>28</v>
      </c>
      <c r="B206" s="97">
        <v>0</v>
      </c>
      <c r="C206" s="97">
        <v>0</v>
      </c>
      <c r="D206" s="97">
        <v>0</v>
      </c>
      <c r="E206" s="6">
        <v>0</v>
      </c>
      <c r="F206" s="7">
        <f t="shared" si="20"/>
        <v>0</v>
      </c>
      <c r="G206" s="98">
        <v>0</v>
      </c>
      <c r="H206" s="8">
        <v>0</v>
      </c>
      <c r="I206" s="98">
        <v>0</v>
      </c>
      <c r="J206" s="98">
        <v>0</v>
      </c>
      <c r="K206" s="98">
        <v>0</v>
      </c>
    </row>
    <row r="207" spans="1:11" x14ac:dyDescent="0.25">
      <c r="A207" s="14" t="s">
        <v>29</v>
      </c>
      <c r="B207" s="97">
        <v>0</v>
      </c>
      <c r="C207" s="97">
        <v>0</v>
      </c>
      <c r="D207" s="97">
        <v>0</v>
      </c>
      <c r="E207" s="6">
        <v>0</v>
      </c>
      <c r="F207" s="7">
        <f t="shared" si="20"/>
        <v>0</v>
      </c>
      <c r="G207" s="98">
        <v>0</v>
      </c>
      <c r="H207" s="8">
        <v>0</v>
      </c>
      <c r="I207" s="98">
        <v>0</v>
      </c>
      <c r="J207" s="98">
        <v>0</v>
      </c>
      <c r="K207" s="98">
        <v>0</v>
      </c>
    </row>
    <row r="208" spans="1:11" x14ac:dyDescent="0.25">
      <c r="A208" s="14" t="s">
        <v>30</v>
      </c>
      <c r="B208" s="97">
        <v>0</v>
      </c>
      <c r="C208" s="97">
        <v>0</v>
      </c>
      <c r="D208" s="97">
        <v>0</v>
      </c>
      <c r="E208" s="6">
        <v>0</v>
      </c>
      <c r="F208" s="7">
        <f t="shared" si="20"/>
        <v>0</v>
      </c>
      <c r="G208" s="98">
        <v>0</v>
      </c>
      <c r="H208" s="8">
        <v>0</v>
      </c>
      <c r="I208" s="98">
        <v>0</v>
      </c>
      <c r="J208" s="98">
        <v>0</v>
      </c>
      <c r="K208" s="98">
        <v>0</v>
      </c>
    </row>
    <row r="209" spans="1:11" x14ac:dyDescent="0.25">
      <c r="A209" s="84" t="s">
        <v>31</v>
      </c>
      <c r="B209" s="84"/>
      <c r="C209" s="84"/>
      <c r="D209" s="84"/>
      <c r="E209" s="84"/>
      <c r="F209" s="84"/>
      <c r="G209" s="84"/>
      <c r="H209" s="84"/>
      <c r="I209" s="84"/>
      <c r="J209" s="84"/>
      <c r="K209" s="84"/>
    </row>
    <row r="210" spans="1:11" x14ac:dyDescent="0.25">
      <c r="A210" s="14" t="s">
        <v>32</v>
      </c>
      <c r="B210" s="97">
        <v>0</v>
      </c>
      <c r="C210" s="97">
        <v>0</v>
      </c>
      <c r="D210" s="97">
        <v>0</v>
      </c>
      <c r="E210" s="6">
        <v>0</v>
      </c>
      <c r="F210" s="7">
        <f>SUM(B210:E210)</f>
        <v>0</v>
      </c>
      <c r="G210" s="98">
        <v>0</v>
      </c>
      <c r="H210" s="8">
        <v>0</v>
      </c>
      <c r="I210" s="98">
        <v>0</v>
      </c>
      <c r="J210" s="98">
        <v>0</v>
      </c>
      <c r="K210" s="98">
        <v>0</v>
      </c>
    </row>
    <row r="211" spans="1:11" x14ac:dyDescent="0.25">
      <c r="A211" s="14" t="s">
        <v>33</v>
      </c>
      <c r="B211" s="97">
        <v>0</v>
      </c>
      <c r="C211" s="97">
        <v>0</v>
      </c>
      <c r="D211" s="97">
        <v>0</v>
      </c>
      <c r="E211" s="6">
        <v>0</v>
      </c>
      <c r="F211" s="7">
        <f t="shared" ref="F211:F216" si="21">SUM(B211:E211)</f>
        <v>0</v>
      </c>
      <c r="G211" s="98">
        <v>0</v>
      </c>
      <c r="H211" s="8">
        <v>0</v>
      </c>
      <c r="I211" s="98">
        <v>0</v>
      </c>
      <c r="J211" s="98">
        <v>0</v>
      </c>
      <c r="K211" s="98">
        <v>0</v>
      </c>
    </row>
    <row r="212" spans="1:11" x14ac:dyDescent="0.25">
      <c r="A212" s="14" t="s">
        <v>34</v>
      </c>
      <c r="B212" s="97">
        <v>0</v>
      </c>
      <c r="C212" s="97">
        <v>0</v>
      </c>
      <c r="D212" s="97">
        <v>0</v>
      </c>
      <c r="E212" s="6">
        <v>0</v>
      </c>
      <c r="F212" s="7">
        <f t="shared" si="21"/>
        <v>0</v>
      </c>
      <c r="G212" s="98">
        <v>0</v>
      </c>
      <c r="H212" s="8">
        <v>0</v>
      </c>
      <c r="I212" s="98">
        <v>0</v>
      </c>
      <c r="J212" s="98">
        <v>0</v>
      </c>
      <c r="K212" s="98">
        <v>0</v>
      </c>
    </row>
    <row r="213" spans="1:11" x14ac:dyDescent="0.25">
      <c r="A213" s="14" t="s">
        <v>35</v>
      </c>
      <c r="B213" s="97">
        <v>0</v>
      </c>
      <c r="C213" s="97">
        <v>0</v>
      </c>
      <c r="D213" s="97">
        <v>0</v>
      </c>
      <c r="E213" s="6">
        <v>0</v>
      </c>
      <c r="F213" s="7">
        <f t="shared" si="21"/>
        <v>0</v>
      </c>
      <c r="G213" s="98">
        <v>0</v>
      </c>
      <c r="H213" s="8">
        <v>0</v>
      </c>
      <c r="I213" s="98">
        <v>0</v>
      </c>
      <c r="J213" s="98">
        <v>0</v>
      </c>
      <c r="K213" s="98">
        <v>0</v>
      </c>
    </row>
    <row r="214" spans="1:11" x14ac:dyDescent="0.25">
      <c r="A214" s="14" t="s">
        <v>36</v>
      </c>
      <c r="B214" s="97">
        <v>0</v>
      </c>
      <c r="C214" s="97">
        <v>0</v>
      </c>
      <c r="D214" s="97">
        <v>0</v>
      </c>
      <c r="E214" s="6">
        <v>0</v>
      </c>
      <c r="F214" s="7">
        <f t="shared" si="21"/>
        <v>0</v>
      </c>
      <c r="G214" s="98">
        <v>0</v>
      </c>
      <c r="H214" s="8">
        <v>0</v>
      </c>
      <c r="I214" s="98">
        <v>0</v>
      </c>
      <c r="J214" s="98">
        <v>0</v>
      </c>
      <c r="K214" s="98">
        <v>0</v>
      </c>
    </row>
    <row r="215" spans="1:11" x14ac:dyDescent="0.25">
      <c r="A215" s="14" t="s">
        <v>37</v>
      </c>
      <c r="B215" s="97">
        <v>0</v>
      </c>
      <c r="C215" s="97">
        <v>0</v>
      </c>
      <c r="D215" s="97">
        <v>0</v>
      </c>
      <c r="E215" s="6">
        <v>0</v>
      </c>
      <c r="F215" s="7">
        <f t="shared" si="21"/>
        <v>0</v>
      </c>
      <c r="G215" s="98">
        <v>0</v>
      </c>
      <c r="H215" s="8">
        <v>0</v>
      </c>
      <c r="I215" s="98">
        <v>0</v>
      </c>
      <c r="J215" s="98">
        <v>0</v>
      </c>
      <c r="K215" s="98">
        <v>0</v>
      </c>
    </row>
    <row r="216" spans="1:11" x14ac:dyDescent="0.25">
      <c r="A216" s="14" t="s">
        <v>38</v>
      </c>
      <c r="B216" s="97">
        <v>0</v>
      </c>
      <c r="C216" s="97">
        <v>0</v>
      </c>
      <c r="D216" s="97">
        <v>0</v>
      </c>
      <c r="E216" s="6">
        <v>0</v>
      </c>
      <c r="F216" s="7">
        <f t="shared" si="21"/>
        <v>0</v>
      </c>
      <c r="G216" s="98">
        <v>0</v>
      </c>
      <c r="H216" s="8">
        <v>0</v>
      </c>
      <c r="I216" s="98">
        <v>0</v>
      </c>
      <c r="J216" s="98">
        <v>0</v>
      </c>
      <c r="K216" s="98">
        <v>0</v>
      </c>
    </row>
    <row r="217" spans="1:11" x14ac:dyDescent="0.25">
      <c r="A217" s="9"/>
      <c r="B217" s="67" t="s">
        <v>2</v>
      </c>
      <c r="C217" s="67"/>
      <c r="D217" s="67"/>
      <c r="E217" s="71" t="s">
        <v>3</v>
      </c>
      <c r="F217" s="69" t="s">
        <v>4</v>
      </c>
      <c r="G217" s="64" t="s">
        <v>131</v>
      </c>
      <c r="H217" s="64" t="s">
        <v>132</v>
      </c>
      <c r="I217" s="64" t="s">
        <v>133</v>
      </c>
      <c r="J217" s="64" t="s">
        <v>134</v>
      </c>
      <c r="K217" s="64" t="s">
        <v>135</v>
      </c>
    </row>
    <row r="218" spans="1:11" x14ac:dyDescent="0.25">
      <c r="A218" s="12" t="s">
        <v>71</v>
      </c>
      <c r="B218" s="3" t="s">
        <v>11</v>
      </c>
      <c r="C218" s="3" t="s">
        <v>12</v>
      </c>
      <c r="D218" s="2" t="s">
        <v>60</v>
      </c>
      <c r="E218" s="71"/>
      <c r="F218" s="69"/>
      <c r="G218" s="64"/>
      <c r="H218" s="64"/>
      <c r="I218" s="64"/>
      <c r="J218" s="64"/>
      <c r="K218" s="64"/>
    </row>
    <row r="219" spans="1:11" x14ac:dyDescent="0.25">
      <c r="A219" s="9" t="s">
        <v>40</v>
      </c>
      <c r="B219" s="97">
        <v>0</v>
      </c>
      <c r="C219" s="97">
        <v>0</v>
      </c>
      <c r="D219" s="97">
        <v>0</v>
      </c>
      <c r="E219" s="6">
        <v>0</v>
      </c>
      <c r="F219" s="7">
        <f>SUM(B219:E219)</f>
        <v>0</v>
      </c>
      <c r="G219" s="98">
        <v>0</v>
      </c>
      <c r="H219" s="8">
        <v>0</v>
      </c>
      <c r="I219" s="98">
        <v>0</v>
      </c>
      <c r="J219" s="98">
        <v>0</v>
      </c>
      <c r="K219" s="98">
        <v>0</v>
      </c>
    </row>
    <row r="220" spans="1:11" ht="30" x14ac:dyDescent="0.25">
      <c r="A220" s="19" t="s">
        <v>41</v>
      </c>
      <c r="B220" s="97">
        <v>0</v>
      </c>
      <c r="C220" s="97">
        <v>0</v>
      </c>
      <c r="D220" s="97">
        <v>0</v>
      </c>
      <c r="E220" s="6">
        <v>0</v>
      </c>
      <c r="F220" s="7">
        <f t="shared" ref="F220:F233" si="22">SUM(B220:E220)</f>
        <v>0</v>
      </c>
      <c r="G220" s="98">
        <v>0</v>
      </c>
      <c r="H220" s="8">
        <v>0</v>
      </c>
      <c r="I220" s="98">
        <v>0</v>
      </c>
      <c r="J220" s="98">
        <v>0</v>
      </c>
      <c r="K220" s="98">
        <v>0</v>
      </c>
    </row>
    <row r="221" spans="1:11" x14ac:dyDescent="0.25">
      <c r="A221" s="9" t="s">
        <v>42</v>
      </c>
      <c r="B221" s="97">
        <v>0</v>
      </c>
      <c r="C221" s="97">
        <v>0</v>
      </c>
      <c r="D221" s="97">
        <v>0</v>
      </c>
      <c r="E221" s="6">
        <v>0</v>
      </c>
      <c r="F221" s="7">
        <f t="shared" si="22"/>
        <v>0</v>
      </c>
      <c r="G221" s="98">
        <v>0</v>
      </c>
      <c r="H221" s="8">
        <v>0</v>
      </c>
      <c r="I221" s="98">
        <v>0</v>
      </c>
      <c r="J221" s="98">
        <v>0</v>
      </c>
      <c r="K221" s="98">
        <v>0</v>
      </c>
    </row>
    <row r="222" spans="1:11" x14ac:dyDescent="0.25">
      <c r="A222" s="9" t="s">
        <v>43</v>
      </c>
      <c r="B222" s="97">
        <v>0</v>
      </c>
      <c r="C222" s="97">
        <v>0</v>
      </c>
      <c r="D222" s="97">
        <v>0</v>
      </c>
      <c r="E222" s="6">
        <v>0</v>
      </c>
      <c r="F222" s="7">
        <f t="shared" si="22"/>
        <v>0</v>
      </c>
      <c r="G222" s="98">
        <v>0</v>
      </c>
      <c r="H222" s="8">
        <v>0</v>
      </c>
      <c r="I222" s="98">
        <v>0</v>
      </c>
      <c r="J222" s="98">
        <v>0</v>
      </c>
      <c r="K222" s="98">
        <v>0</v>
      </c>
    </row>
    <row r="223" spans="1:11" x14ac:dyDescent="0.25">
      <c r="A223" s="9" t="s">
        <v>44</v>
      </c>
      <c r="B223" s="97">
        <v>0</v>
      </c>
      <c r="C223" s="97">
        <v>0</v>
      </c>
      <c r="D223" s="97">
        <v>0</v>
      </c>
      <c r="E223" s="6">
        <v>0</v>
      </c>
      <c r="F223" s="7">
        <f t="shared" si="22"/>
        <v>0</v>
      </c>
      <c r="G223" s="98">
        <v>0</v>
      </c>
      <c r="H223" s="8">
        <v>0</v>
      </c>
      <c r="I223" s="98">
        <v>0</v>
      </c>
      <c r="J223" s="98">
        <v>0</v>
      </c>
      <c r="K223" s="98">
        <v>0</v>
      </c>
    </row>
    <row r="224" spans="1:11" ht="30" x14ac:dyDescent="0.25">
      <c r="A224" s="9" t="s">
        <v>45</v>
      </c>
      <c r="B224" s="97">
        <v>0</v>
      </c>
      <c r="C224" s="97">
        <v>0</v>
      </c>
      <c r="D224" s="97">
        <v>0</v>
      </c>
      <c r="E224" s="6">
        <v>0</v>
      </c>
      <c r="F224" s="7">
        <f t="shared" si="22"/>
        <v>0</v>
      </c>
      <c r="G224" s="98">
        <v>0</v>
      </c>
      <c r="H224" s="8">
        <v>0</v>
      </c>
      <c r="I224" s="98">
        <v>0</v>
      </c>
      <c r="J224" s="98">
        <v>0</v>
      </c>
      <c r="K224" s="98">
        <v>0</v>
      </c>
    </row>
    <row r="225" spans="1:11" x14ac:dyDescent="0.25">
      <c r="A225" s="9" t="s">
        <v>46</v>
      </c>
      <c r="B225" s="97">
        <v>0</v>
      </c>
      <c r="C225" s="97">
        <v>0</v>
      </c>
      <c r="D225" s="97">
        <v>0</v>
      </c>
      <c r="E225" s="6">
        <v>0</v>
      </c>
      <c r="F225" s="7">
        <f t="shared" si="22"/>
        <v>0</v>
      </c>
      <c r="G225" s="98">
        <v>0</v>
      </c>
      <c r="H225" s="8">
        <v>0</v>
      </c>
      <c r="I225" s="98">
        <v>0</v>
      </c>
      <c r="J225" s="98">
        <v>0</v>
      </c>
      <c r="K225" s="98">
        <v>0</v>
      </c>
    </row>
    <row r="226" spans="1:11" x14ac:dyDescent="0.25">
      <c r="A226" s="9" t="s">
        <v>47</v>
      </c>
      <c r="B226" s="97">
        <v>0</v>
      </c>
      <c r="C226" s="97">
        <v>0</v>
      </c>
      <c r="D226" s="97">
        <v>0</v>
      </c>
      <c r="E226" s="6">
        <v>0</v>
      </c>
      <c r="F226" s="7">
        <f t="shared" si="22"/>
        <v>0</v>
      </c>
      <c r="G226" s="98">
        <v>0</v>
      </c>
      <c r="H226" s="8">
        <v>0</v>
      </c>
      <c r="I226" s="98">
        <v>0</v>
      </c>
      <c r="J226" s="98">
        <v>0</v>
      </c>
      <c r="K226" s="98">
        <v>0</v>
      </c>
    </row>
    <row r="227" spans="1:11" ht="30" x14ac:dyDescent="0.25">
      <c r="A227" s="9" t="s">
        <v>48</v>
      </c>
      <c r="B227" s="97">
        <v>0</v>
      </c>
      <c r="C227" s="97">
        <v>0</v>
      </c>
      <c r="D227" s="97">
        <v>0</v>
      </c>
      <c r="E227" s="6">
        <v>0</v>
      </c>
      <c r="F227" s="7">
        <f t="shared" si="22"/>
        <v>0</v>
      </c>
      <c r="G227" s="98">
        <v>0</v>
      </c>
      <c r="H227" s="8">
        <v>0</v>
      </c>
      <c r="I227" s="98">
        <v>0</v>
      </c>
      <c r="J227" s="98">
        <v>0</v>
      </c>
      <c r="K227" s="98">
        <v>0</v>
      </c>
    </row>
    <row r="228" spans="1:11" x14ac:dyDescent="0.25">
      <c r="A228" s="9" t="s">
        <v>49</v>
      </c>
      <c r="B228" s="97">
        <v>0</v>
      </c>
      <c r="C228" s="97">
        <v>0</v>
      </c>
      <c r="D228" s="97">
        <v>0</v>
      </c>
      <c r="E228" s="6">
        <v>0</v>
      </c>
      <c r="F228" s="7">
        <f t="shared" si="22"/>
        <v>0</v>
      </c>
      <c r="G228" s="98">
        <v>0</v>
      </c>
      <c r="H228" s="8">
        <v>0</v>
      </c>
      <c r="I228" s="98">
        <v>0</v>
      </c>
      <c r="J228" s="98">
        <v>0</v>
      </c>
      <c r="K228" s="98">
        <v>0</v>
      </c>
    </row>
    <row r="229" spans="1:11" ht="30" x14ac:dyDescent="0.25">
      <c r="A229" s="9" t="s">
        <v>50</v>
      </c>
      <c r="B229" s="97">
        <v>0</v>
      </c>
      <c r="C229" s="97">
        <v>0</v>
      </c>
      <c r="D229" s="97">
        <v>0</v>
      </c>
      <c r="E229" s="6">
        <v>0</v>
      </c>
      <c r="F229" s="7">
        <f t="shared" si="22"/>
        <v>0</v>
      </c>
      <c r="G229" s="98">
        <v>0</v>
      </c>
      <c r="H229" s="8">
        <v>0</v>
      </c>
      <c r="I229" s="98">
        <v>0</v>
      </c>
      <c r="J229" s="98">
        <v>0</v>
      </c>
      <c r="K229" s="98">
        <v>0</v>
      </c>
    </row>
    <row r="230" spans="1:11" x14ac:dyDescent="0.25">
      <c r="A230" s="9" t="s">
        <v>51</v>
      </c>
      <c r="B230" s="97">
        <v>0</v>
      </c>
      <c r="C230" s="97">
        <v>0</v>
      </c>
      <c r="D230" s="97">
        <v>0</v>
      </c>
      <c r="E230" s="6">
        <v>2</v>
      </c>
      <c r="F230" s="7">
        <f t="shared" si="22"/>
        <v>2</v>
      </c>
      <c r="G230" s="98">
        <v>0</v>
      </c>
      <c r="H230" s="8">
        <v>2</v>
      </c>
      <c r="I230" s="98">
        <v>0</v>
      </c>
      <c r="J230" s="98">
        <v>0</v>
      </c>
      <c r="K230" s="98">
        <v>0</v>
      </c>
    </row>
    <row r="231" spans="1:11" x14ac:dyDescent="0.25">
      <c r="A231" s="9" t="s">
        <v>52</v>
      </c>
      <c r="B231" s="97">
        <v>0</v>
      </c>
      <c r="C231" s="97">
        <v>0</v>
      </c>
      <c r="D231" s="97">
        <v>0</v>
      </c>
      <c r="E231" s="6">
        <v>0</v>
      </c>
      <c r="F231" s="7">
        <f t="shared" si="22"/>
        <v>0</v>
      </c>
      <c r="G231" s="98">
        <v>0</v>
      </c>
      <c r="H231" s="8">
        <v>0</v>
      </c>
      <c r="I231" s="98">
        <v>0</v>
      </c>
      <c r="J231" s="98">
        <v>0</v>
      </c>
      <c r="K231" s="98">
        <v>0</v>
      </c>
    </row>
    <row r="232" spans="1:11" x14ac:dyDescent="0.25">
      <c r="A232" s="9" t="s">
        <v>53</v>
      </c>
      <c r="B232" s="97">
        <v>0</v>
      </c>
      <c r="C232" s="97">
        <v>0</v>
      </c>
      <c r="D232" s="97">
        <v>0</v>
      </c>
      <c r="E232" s="6">
        <v>0</v>
      </c>
      <c r="F232" s="7">
        <f t="shared" si="22"/>
        <v>0</v>
      </c>
      <c r="G232" s="98">
        <v>0</v>
      </c>
      <c r="H232" s="8">
        <v>0</v>
      </c>
      <c r="I232" s="98">
        <v>0</v>
      </c>
      <c r="J232" s="98">
        <v>0</v>
      </c>
      <c r="K232" s="98">
        <v>0</v>
      </c>
    </row>
    <row r="233" spans="1:11" x14ac:dyDescent="0.25">
      <c r="A233" s="9" t="s">
        <v>54</v>
      </c>
      <c r="B233" s="97">
        <v>0</v>
      </c>
      <c r="C233" s="97">
        <v>0</v>
      </c>
      <c r="D233" s="97">
        <v>0</v>
      </c>
      <c r="E233" s="6">
        <v>0</v>
      </c>
      <c r="F233" s="7">
        <f t="shared" si="22"/>
        <v>0</v>
      </c>
      <c r="G233" s="98">
        <v>0</v>
      </c>
      <c r="H233" s="8">
        <v>0</v>
      </c>
      <c r="I233" s="98">
        <v>0</v>
      </c>
      <c r="J233" s="98">
        <v>0</v>
      </c>
      <c r="K233" s="98">
        <v>0</v>
      </c>
    </row>
    <row r="234" spans="1:11" x14ac:dyDescent="0.25">
      <c r="A234" s="9"/>
      <c r="B234" s="67" t="s">
        <v>2</v>
      </c>
      <c r="C234" s="67"/>
      <c r="D234" s="67"/>
      <c r="E234" s="71" t="s">
        <v>3</v>
      </c>
      <c r="F234" s="69" t="s">
        <v>4</v>
      </c>
      <c r="G234" s="64" t="s">
        <v>131</v>
      </c>
      <c r="H234" s="64" t="s">
        <v>132</v>
      </c>
      <c r="I234" s="64" t="s">
        <v>133</v>
      </c>
      <c r="J234" s="64" t="s">
        <v>134</v>
      </c>
      <c r="K234" s="64" t="s">
        <v>135</v>
      </c>
    </row>
    <row r="235" spans="1:11" x14ac:dyDescent="0.25">
      <c r="A235" s="12" t="s">
        <v>55</v>
      </c>
      <c r="B235" s="3" t="s">
        <v>11</v>
      </c>
      <c r="C235" s="3" t="s">
        <v>12</v>
      </c>
      <c r="D235" s="2" t="s">
        <v>60</v>
      </c>
      <c r="E235" s="71"/>
      <c r="F235" s="69"/>
      <c r="G235" s="64"/>
      <c r="H235" s="64"/>
      <c r="I235" s="64"/>
      <c r="J235" s="64"/>
      <c r="K235" s="64"/>
    </row>
    <row r="236" spans="1:11" x14ac:dyDescent="0.25">
      <c r="A236" s="9" t="s">
        <v>65</v>
      </c>
      <c r="B236" s="97">
        <v>0</v>
      </c>
      <c r="C236" s="97">
        <v>0</v>
      </c>
      <c r="D236" s="97">
        <v>0</v>
      </c>
      <c r="E236" s="6">
        <v>0</v>
      </c>
      <c r="F236" s="7">
        <f t="shared" ref="F236" si="23">SUM(B236:E236)</f>
        <v>0</v>
      </c>
      <c r="G236" s="98">
        <v>0</v>
      </c>
      <c r="H236" s="8">
        <v>0</v>
      </c>
      <c r="I236" s="98">
        <v>0</v>
      </c>
      <c r="J236" s="98">
        <v>0</v>
      </c>
      <c r="K236" s="98">
        <v>0</v>
      </c>
    </row>
    <row r="237" spans="1:11" ht="15.75" x14ac:dyDescent="0.25">
      <c r="A237" s="72" t="s">
        <v>74</v>
      </c>
      <c r="B237" s="72"/>
      <c r="C237" s="72"/>
      <c r="D237" s="72"/>
      <c r="E237" s="72"/>
      <c r="F237" s="72"/>
      <c r="G237" s="72"/>
      <c r="H237" s="72"/>
      <c r="I237" s="72"/>
      <c r="J237" s="72"/>
      <c r="K237" s="72"/>
    </row>
    <row r="238" spans="1:11" x14ac:dyDescent="0.25">
      <c r="A238" s="66"/>
      <c r="B238" s="67" t="s">
        <v>2</v>
      </c>
      <c r="C238" s="67"/>
      <c r="D238" s="67"/>
      <c r="E238" s="70" t="s">
        <v>3</v>
      </c>
      <c r="F238" s="69" t="s">
        <v>4</v>
      </c>
      <c r="G238" s="64" t="s">
        <v>131</v>
      </c>
      <c r="H238" s="64" t="s">
        <v>132</v>
      </c>
      <c r="I238" s="64" t="s">
        <v>133</v>
      </c>
      <c r="J238" s="64" t="s">
        <v>134</v>
      </c>
      <c r="K238" s="64" t="s">
        <v>135</v>
      </c>
    </row>
    <row r="239" spans="1:11" x14ac:dyDescent="0.25">
      <c r="A239" s="66"/>
      <c r="B239" s="2" t="s">
        <v>11</v>
      </c>
      <c r="C239" s="2" t="s">
        <v>12</v>
      </c>
      <c r="D239" s="2" t="s">
        <v>60</v>
      </c>
      <c r="E239" s="70"/>
      <c r="F239" s="69"/>
      <c r="G239" s="64"/>
      <c r="H239" s="64"/>
      <c r="I239" s="64"/>
      <c r="J239" s="64"/>
      <c r="K239" s="64"/>
    </row>
    <row r="240" spans="1:11" x14ac:dyDescent="0.25">
      <c r="A240" s="19" t="s">
        <v>102</v>
      </c>
      <c r="B240" s="6">
        <v>9</v>
      </c>
      <c r="C240" s="97">
        <v>0</v>
      </c>
      <c r="D240" s="97">
        <v>0</v>
      </c>
      <c r="E240" s="6">
        <v>1</v>
      </c>
      <c r="F240" s="7">
        <f t="shared" ref="F240:F243" si="24">SUM(B240:E240)</f>
        <v>10</v>
      </c>
      <c r="G240" s="8">
        <v>1</v>
      </c>
      <c r="H240" s="8">
        <v>9</v>
      </c>
      <c r="I240" s="98">
        <v>0</v>
      </c>
      <c r="J240" s="98">
        <v>0</v>
      </c>
      <c r="K240" s="98">
        <v>0</v>
      </c>
    </row>
    <row r="241" spans="1:11" x14ac:dyDescent="0.25">
      <c r="A241" s="9" t="s">
        <v>75</v>
      </c>
      <c r="B241" s="10">
        <f>SUM(B242:B243)</f>
        <v>9</v>
      </c>
      <c r="C241" s="10">
        <f t="shared" ref="C241:E241" si="25">SUM(C242:C243)</f>
        <v>0</v>
      </c>
      <c r="D241" s="10">
        <f t="shared" si="25"/>
        <v>0</v>
      </c>
      <c r="E241" s="10">
        <f t="shared" si="25"/>
        <v>1</v>
      </c>
      <c r="F241" s="46">
        <f>SUM(B241:E241)</f>
        <v>10</v>
      </c>
      <c r="G241" s="10">
        <f>SUM(G242:G243)</f>
        <v>1</v>
      </c>
      <c r="H241" s="10">
        <f t="shared" ref="H241:K241" si="26">SUM(H242:H243)</f>
        <v>9</v>
      </c>
      <c r="I241" s="10">
        <f t="shared" si="26"/>
        <v>0</v>
      </c>
      <c r="J241" s="10">
        <f t="shared" si="26"/>
        <v>0</v>
      </c>
      <c r="K241" s="10">
        <f t="shared" si="26"/>
        <v>0</v>
      </c>
    </row>
    <row r="242" spans="1:11" x14ac:dyDescent="0.25">
      <c r="A242" s="22" t="s">
        <v>103</v>
      </c>
      <c r="B242" s="6">
        <v>0</v>
      </c>
      <c r="C242" s="97">
        <v>0</v>
      </c>
      <c r="D242" s="97">
        <v>0</v>
      </c>
      <c r="E242" s="6">
        <v>0</v>
      </c>
      <c r="F242" s="7">
        <f t="shared" si="24"/>
        <v>0</v>
      </c>
      <c r="G242" s="8">
        <v>0</v>
      </c>
      <c r="H242" s="8">
        <v>0</v>
      </c>
      <c r="I242" s="98">
        <v>0</v>
      </c>
      <c r="J242" s="98">
        <v>0</v>
      </c>
      <c r="K242" s="98">
        <v>0</v>
      </c>
    </row>
    <row r="243" spans="1:11" x14ac:dyDescent="0.25">
      <c r="A243" s="22" t="s">
        <v>104</v>
      </c>
      <c r="B243" s="6">
        <v>9</v>
      </c>
      <c r="C243" s="97">
        <v>0</v>
      </c>
      <c r="D243" s="97">
        <v>0</v>
      </c>
      <c r="E243" s="6">
        <v>1</v>
      </c>
      <c r="F243" s="7">
        <f t="shared" si="24"/>
        <v>10</v>
      </c>
      <c r="G243" s="8">
        <v>1</v>
      </c>
      <c r="H243" s="8">
        <v>9</v>
      </c>
      <c r="I243" s="98">
        <v>0</v>
      </c>
      <c r="J243" s="98">
        <v>0</v>
      </c>
      <c r="K243" s="98">
        <v>0</v>
      </c>
    </row>
    <row r="244" spans="1:11" x14ac:dyDescent="0.25">
      <c r="A244" s="44" t="s">
        <v>208</v>
      </c>
      <c r="B244" s="51">
        <v>0</v>
      </c>
      <c r="C244" s="292">
        <v>0</v>
      </c>
      <c r="D244" s="297">
        <v>0</v>
      </c>
      <c r="E244" s="51">
        <v>0</v>
      </c>
      <c r="F244" s="46">
        <f>SUM(B244:E244)</f>
        <v>0</v>
      </c>
      <c r="G244" s="53">
        <v>0</v>
      </c>
      <c r="H244" s="53">
        <v>0</v>
      </c>
      <c r="I244" s="98">
        <v>0</v>
      </c>
      <c r="J244" s="98">
        <v>0</v>
      </c>
      <c r="K244" s="98">
        <v>0</v>
      </c>
    </row>
    <row r="245" spans="1:11" x14ac:dyDescent="0.25">
      <c r="A245" s="9"/>
      <c r="B245" s="67" t="s">
        <v>2</v>
      </c>
      <c r="C245" s="67"/>
      <c r="D245" s="67"/>
      <c r="E245" s="71" t="s">
        <v>3</v>
      </c>
      <c r="F245" s="69" t="s">
        <v>4</v>
      </c>
      <c r="G245" s="64" t="s">
        <v>131</v>
      </c>
      <c r="H245" s="64" t="s">
        <v>132</v>
      </c>
      <c r="I245" s="64" t="s">
        <v>133</v>
      </c>
      <c r="J245" s="64" t="s">
        <v>134</v>
      </c>
      <c r="K245" s="64" t="s">
        <v>135</v>
      </c>
    </row>
    <row r="246" spans="1:11" x14ac:dyDescent="0.25">
      <c r="A246" s="12" t="s">
        <v>76</v>
      </c>
      <c r="B246" s="3" t="s">
        <v>11</v>
      </c>
      <c r="C246" s="3" t="s">
        <v>12</v>
      </c>
      <c r="D246" s="2" t="s">
        <v>60</v>
      </c>
      <c r="E246" s="71"/>
      <c r="F246" s="69"/>
      <c r="G246" s="64"/>
      <c r="H246" s="64"/>
      <c r="I246" s="64"/>
      <c r="J246" s="64"/>
      <c r="K246" s="64"/>
    </row>
    <row r="247" spans="1:11" x14ac:dyDescent="0.25">
      <c r="A247" s="9" t="s">
        <v>23</v>
      </c>
      <c r="B247" s="6">
        <v>3</v>
      </c>
      <c r="C247" s="97">
        <v>0</v>
      </c>
      <c r="D247" s="97">
        <v>0</v>
      </c>
      <c r="E247" s="6">
        <v>0</v>
      </c>
      <c r="F247" s="7">
        <f t="shared" ref="F247:F254" si="27">SUM(B247:E247)</f>
        <v>3</v>
      </c>
      <c r="G247" s="8">
        <v>0</v>
      </c>
      <c r="H247" s="8">
        <v>3</v>
      </c>
      <c r="I247" s="98">
        <v>0</v>
      </c>
      <c r="J247" s="98">
        <v>0</v>
      </c>
      <c r="K247" s="98">
        <v>0</v>
      </c>
    </row>
    <row r="248" spans="1:11" x14ac:dyDescent="0.25">
      <c r="A248" s="9" t="s">
        <v>24</v>
      </c>
      <c r="B248" s="6">
        <v>6</v>
      </c>
      <c r="C248" s="97">
        <v>0</v>
      </c>
      <c r="D248" s="97">
        <v>0</v>
      </c>
      <c r="E248" s="6">
        <v>1</v>
      </c>
      <c r="F248" s="7">
        <f t="shared" si="27"/>
        <v>7</v>
      </c>
      <c r="G248" s="8">
        <v>1</v>
      </c>
      <c r="H248" s="8">
        <v>6</v>
      </c>
      <c r="I248" s="98">
        <v>0</v>
      </c>
      <c r="J248" s="98">
        <v>0</v>
      </c>
      <c r="K248" s="98">
        <v>0</v>
      </c>
    </row>
    <row r="249" spans="1:11" x14ac:dyDescent="0.25">
      <c r="A249" s="9" t="s">
        <v>63</v>
      </c>
      <c r="B249" s="6">
        <v>0</v>
      </c>
      <c r="C249" s="97">
        <v>0</v>
      </c>
      <c r="D249" s="97">
        <v>0</v>
      </c>
      <c r="E249" s="6">
        <v>0</v>
      </c>
      <c r="F249" s="7">
        <f t="shared" si="27"/>
        <v>0</v>
      </c>
      <c r="G249" s="8">
        <v>0</v>
      </c>
      <c r="H249" s="8">
        <v>0</v>
      </c>
      <c r="I249" s="98">
        <v>0</v>
      </c>
      <c r="J249" s="98">
        <v>0</v>
      </c>
      <c r="K249" s="98">
        <v>0</v>
      </c>
    </row>
    <row r="250" spans="1:11" x14ac:dyDescent="0.25">
      <c r="A250" s="14" t="s">
        <v>26</v>
      </c>
      <c r="B250" s="6">
        <v>0</v>
      </c>
      <c r="C250" s="97">
        <v>0</v>
      </c>
      <c r="D250" s="97">
        <v>0</v>
      </c>
      <c r="E250" s="6">
        <v>0</v>
      </c>
      <c r="F250" s="7">
        <f t="shared" si="27"/>
        <v>0</v>
      </c>
      <c r="G250" s="8">
        <v>0</v>
      </c>
      <c r="H250" s="8">
        <v>0</v>
      </c>
      <c r="I250" s="98">
        <v>0</v>
      </c>
      <c r="J250" s="98">
        <v>0</v>
      </c>
      <c r="K250" s="98">
        <v>0</v>
      </c>
    </row>
    <row r="251" spans="1:11" x14ac:dyDescent="0.25">
      <c r="A251" s="14" t="s">
        <v>27</v>
      </c>
      <c r="B251" s="6">
        <v>0</v>
      </c>
      <c r="C251" s="97">
        <v>0</v>
      </c>
      <c r="D251" s="97">
        <v>0</v>
      </c>
      <c r="E251" s="6">
        <v>0</v>
      </c>
      <c r="F251" s="7">
        <f t="shared" si="27"/>
        <v>0</v>
      </c>
      <c r="G251" s="8">
        <v>0</v>
      </c>
      <c r="H251" s="8">
        <v>0</v>
      </c>
      <c r="I251" s="98">
        <v>0</v>
      </c>
      <c r="J251" s="98">
        <v>0</v>
      </c>
      <c r="K251" s="98">
        <v>0</v>
      </c>
    </row>
    <row r="252" spans="1:11" x14ac:dyDescent="0.25">
      <c r="A252" s="14" t="s">
        <v>28</v>
      </c>
      <c r="B252" s="6">
        <v>0</v>
      </c>
      <c r="C252" s="97">
        <v>0</v>
      </c>
      <c r="D252" s="97">
        <v>0</v>
      </c>
      <c r="E252" s="6">
        <v>0</v>
      </c>
      <c r="F252" s="7">
        <f t="shared" si="27"/>
        <v>0</v>
      </c>
      <c r="G252" s="8">
        <v>0</v>
      </c>
      <c r="H252" s="8">
        <v>0</v>
      </c>
      <c r="I252" s="98">
        <v>0</v>
      </c>
      <c r="J252" s="98">
        <v>0</v>
      </c>
      <c r="K252" s="98">
        <v>0</v>
      </c>
    </row>
    <row r="253" spans="1:11" x14ac:dyDescent="0.25">
      <c r="A253" s="14" t="s">
        <v>29</v>
      </c>
      <c r="B253" s="6">
        <v>0</v>
      </c>
      <c r="C253" s="97">
        <v>0</v>
      </c>
      <c r="D253" s="97">
        <v>0</v>
      </c>
      <c r="E253" s="6">
        <v>0</v>
      </c>
      <c r="F253" s="7">
        <f t="shared" si="27"/>
        <v>0</v>
      </c>
      <c r="G253" s="8">
        <v>0</v>
      </c>
      <c r="H253" s="8">
        <v>0</v>
      </c>
      <c r="I253" s="98">
        <v>0</v>
      </c>
      <c r="J253" s="98">
        <v>0</v>
      </c>
      <c r="K253" s="98">
        <v>0</v>
      </c>
    </row>
    <row r="254" spans="1:11" x14ac:dyDescent="0.25">
      <c r="A254" s="14" t="s">
        <v>30</v>
      </c>
      <c r="B254" s="6">
        <v>0</v>
      </c>
      <c r="C254" s="97">
        <v>0</v>
      </c>
      <c r="D254" s="97">
        <v>0</v>
      </c>
      <c r="E254" s="6">
        <v>0</v>
      </c>
      <c r="F254" s="7">
        <f t="shared" si="27"/>
        <v>0</v>
      </c>
      <c r="G254" s="8">
        <v>0</v>
      </c>
      <c r="H254" s="8">
        <v>0</v>
      </c>
      <c r="I254" s="98">
        <v>0</v>
      </c>
      <c r="J254" s="98">
        <v>0</v>
      </c>
      <c r="K254" s="98">
        <v>0</v>
      </c>
    </row>
    <row r="255" spans="1:11" x14ac:dyDescent="0.25">
      <c r="A255" s="62" t="s">
        <v>31</v>
      </c>
      <c r="B255" s="63"/>
      <c r="C255" s="63"/>
      <c r="D255" s="63"/>
      <c r="E255" s="63"/>
      <c r="F255" s="63"/>
      <c r="G255" s="63"/>
      <c r="H255" s="63"/>
      <c r="I255" s="63"/>
      <c r="J255" s="63"/>
      <c r="K255" s="63"/>
    </row>
    <row r="256" spans="1:11" x14ac:dyDescent="0.25">
      <c r="A256" s="14" t="s">
        <v>32</v>
      </c>
      <c r="B256" s="6">
        <v>0</v>
      </c>
      <c r="C256" s="97">
        <v>0</v>
      </c>
      <c r="D256" s="97">
        <v>0</v>
      </c>
      <c r="E256" s="6">
        <v>0</v>
      </c>
      <c r="F256" s="7">
        <f>SUM(B256:E256)</f>
        <v>0</v>
      </c>
      <c r="G256" s="8">
        <v>0</v>
      </c>
      <c r="H256" s="8">
        <v>0</v>
      </c>
      <c r="I256" s="98">
        <v>0</v>
      </c>
      <c r="J256" s="98">
        <v>0</v>
      </c>
      <c r="K256" s="98">
        <v>0</v>
      </c>
    </row>
    <row r="257" spans="1:11" x14ac:dyDescent="0.25">
      <c r="A257" s="14" t="s">
        <v>33</v>
      </c>
      <c r="B257" s="6">
        <v>0</v>
      </c>
      <c r="C257" s="97">
        <v>0</v>
      </c>
      <c r="D257" s="97">
        <v>0</v>
      </c>
      <c r="E257" s="6">
        <v>0</v>
      </c>
      <c r="F257" s="7">
        <f t="shared" ref="F257:F262" si="28">SUM(B257:E257)</f>
        <v>0</v>
      </c>
      <c r="G257" s="8">
        <v>0</v>
      </c>
      <c r="H257" s="8">
        <v>0</v>
      </c>
      <c r="I257" s="98">
        <v>0</v>
      </c>
      <c r="J257" s="98">
        <v>0</v>
      </c>
      <c r="K257" s="98">
        <v>0</v>
      </c>
    </row>
    <row r="258" spans="1:11" x14ac:dyDescent="0.25">
      <c r="A258" s="14" t="s">
        <v>34</v>
      </c>
      <c r="B258" s="6">
        <v>0</v>
      </c>
      <c r="C258" s="97">
        <v>0</v>
      </c>
      <c r="D258" s="97">
        <v>0</v>
      </c>
      <c r="E258" s="6">
        <v>0</v>
      </c>
      <c r="F258" s="7">
        <f t="shared" si="28"/>
        <v>0</v>
      </c>
      <c r="G258" s="8">
        <v>0</v>
      </c>
      <c r="H258" s="8">
        <v>0</v>
      </c>
      <c r="I258" s="98">
        <v>0</v>
      </c>
      <c r="J258" s="98">
        <v>0</v>
      </c>
      <c r="K258" s="98">
        <v>0</v>
      </c>
    </row>
    <row r="259" spans="1:11" x14ac:dyDescent="0.25">
      <c r="A259" s="14" t="s">
        <v>35</v>
      </c>
      <c r="B259" s="6">
        <v>0</v>
      </c>
      <c r="C259" s="97">
        <v>0</v>
      </c>
      <c r="D259" s="97">
        <v>0</v>
      </c>
      <c r="E259" s="6">
        <v>0</v>
      </c>
      <c r="F259" s="7">
        <f t="shared" si="28"/>
        <v>0</v>
      </c>
      <c r="G259" s="8">
        <v>0</v>
      </c>
      <c r="H259" s="8">
        <v>0</v>
      </c>
      <c r="I259" s="98">
        <v>0</v>
      </c>
      <c r="J259" s="98">
        <v>0</v>
      </c>
      <c r="K259" s="98">
        <v>0</v>
      </c>
    </row>
    <row r="260" spans="1:11" x14ac:dyDescent="0.25">
      <c r="A260" s="14" t="s">
        <v>36</v>
      </c>
      <c r="B260" s="6">
        <v>0</v>
      </c>
      <c r="C260" s="97">
        <v>0</v>
      </c>
      <c r="D260" s="97">
        <v>0</v>
      </c>
      <c r="E260" s="6">
        <v>0</v>
      </c>
      <c r="F260" s="7">
        <f t="shared" si="28"/>
        <v>0</v>
      </c>
      <c r="G260" s="8">
        <v>0</v>
      </c>
      <c r="H260" s="8">
        <v>0</v>
      </c>
      <c r="I260" s="98">
        <v>0</v>
      </c>
      <c r="J260" s="98">
        <v>0</v>
      </c>
      <c r="K260" s="98">
        <v>0</v>
      </c>
    </row>
    <row r="261" spans="1:11" x14ac:dyDescent="0.25">
      <c r="A261" s="14" t="s">
        <v>37</v>
      </c>
      <c r="B261" s="6">
        <v>0</v>
      </c>
      <c r="C261" s="97">
        <v>0</v>
      </c>
      <c r="D261" s="97">
        <v>0</v>
      </c>
      <c r="E261" s="6">
        <v>0</v>
      </c>
      <c r="F261" s="7">
        <f t="shared" si="28"/>
        <v>0</v>
      </c>
      <c r="G261" s="8">
        <v>0</v>
      </c>
      <c r="H261" s="8">
        <v>0</v>
      </c>
      <c r="I261" s="98">
        <v>0</v>
      </c>
      <c r="J261" s="98">
        <v>0</v>
      </c>
      <c r="K261" s="98">
        <v>0</v>
      </c>
    </row>
    <row r="262" spans="1:11" x14ac:dyDescent="0.25">
      <c r="A262" s="14" t="s">
        <v>38</v>
      </c>
      <c r="B262" s="6">
        <v>0</v>
      </c>
      <c r="C262" s="97">
        <v>0</v>
      </c>
      <c r="D262" s="97">
        <v>0</v>
      </c>
      <c r="E262" s="6">
        <v>0</v>
      </c>
      <c r="F262" s="7">
        <f t="shared" si="28"/>
        <v>0</v>
      </c>
      <c r="G262" s="8">
        <v>0</v>
      </c>
      <c r="H262" s="8">
        <v>0</v>
      </c>
      <c r="I262" s="98">
        <v>0</v>
      </c>
      <c r="J262" s="98">
        <v>0</v>
      </c>
      <c r="K262" s="98">
        <v>0</v>
      </c>
    </row>
    <row r="263" spans="1:11" x14ac:dyDescent="0.25">
      <c r="A263" s="9"/>
      <c r="B263" s="67" t="s">
        <v>2</v>
      </c>
      <c r="C263" s="67"/>
      <c r="D263" s="67"/>
      <c r="E263" s="71" t="s">
        <v>3</v>
      </c>
      <c r="F263" s="69" t="s">
        <v>4</v>
      </c>
      <c r="G263" s="64" t="s">
        <v>131</v>
      </c>
      <c r="H263" s="64" t="s">
        <v>132</v>
      </c>
      <c r="I263" s="64" t="s">
        <v>133</v>
      </c>
      <c r="J263" s="64" t="s">
        <v>134</v>
      </c>
      <c r="K263" s="64" t="s">
        <v>135</v>
      </c>
    </row>
    <row r="264" spans="1:11" x14ac:dyDescent="0.25">
      <c r="A264" s="12" t="s">
        <v>77</v>
      </c>
      <c r="B264" s="3" t="s">
        <v>11</v>
      </c>
      <c r="C264" s="3" t="s">
        <v>12</v>
      </c>
      <c r="D264" s="2" t="s">
        <v>60</v>
      </c>
      <c r="E264" s="71"/>
      <c r="F264" s="69"/>
      <c r="G264" s="64"/>
      <c r="H264" s="64"/>
      <c r="I264" s="64"/>
      <c r="J264" s="64"/>
      <c r="K264" s="64"/>
    </row>
    <row r="265" spans="1:11" x14ac:dyDescent="0.25">
      <c r="A265" s="9" t="s">
        <v>40</v>
      </c>
      <c r="B265" s="6">
        <v>0</v>
      </c>
      <c r="C265" s="97">
        <v>0</v>
      </c>
      <c r="D265" s="97">
        <v>0</v>
      </c>
      <c r="E265" s="6">
        <v>0</v>
      </c>
      <c r="F265" s="7">
        <f>SUM(B265:E265)</f>
        <v>0</v>
      </c>
      <c r="G265" s="8">
        <v>0</v>
      </c>
      <c r="H265" s="8">
        <v>0</v>
      </c>
      <c r="I265" s="98">
        <v>0</v>
      </c>
      <c r="J265" s="98">
        <v>0</v>
      </c>
      <c r="K265" s="98">
        <v>0</v>
      </c>
    </row>
    <row r="266" spans="1:11" ht="30" x14ac:dyDescent="0.25">
      <c r="A266" s="19" t="s">
        <v>41</v>
      </c>
      <c r="B266" s="6">
        <v>0</v>
      </c>
      <c r="C266" s="97">
        <v>0</v>
      </c>
      <c r="D266" s="97">
        <v>0</v>
      </c>
      <c r="E266" s="6">
        <v>0</v>
      </c>
      <c r="F266" s="7">
        <f t="shared" ref="F266:F279" si="29">SUM(B266:E266)</f>
        <v>0</v>
      </c>
      <c r="G266" s="8">
        <v>0</v>
      </c>
      <c r="H266" s="8">
        <v>0</v>
      </c>
      <c r="I266" s="98">
        <v>0</v>
      </c>
      <c r="J266" s="98">
        <v>0</v>
      </c>
      <c r="K266" s="98">
        <v>0</v>
      </c>
    </row>
    <row r="267" spans="1:11" x14ac:dyDescent="0.25">
      <c r="A267" s="9" t="s">
        <v>42</v>
      </c>
      <c r="B267" s="6">
        <v>0</v>
      </c>
      <c r="C267" s="97">
        <v>0</v>
      </c>
      <c r="D267" s="97">
        <v>0</v>
      </c>
      <c r="E267" s="6">
        <v>0</v>
      </c>
      <c r="F267" s="7">
        <f t="shared" si="29"/>
        <v>0</v>
      </c>
      <c r="G267" s="8">
        <v>0</v>
      </c>
      <c r="H267" s="8">
        <v>0</v>
      </c>
      <c r="I267" s="98">
        <v>0</v>
      </c>
      <c r="J267" s="98">
        <v>0</v>
      </c>
      <c r="K267" s="98">
        <v>0</v>
      </c>
    </row>
    <row r="268" spans="1:11" x14ac:dyDescent="0.25">
      <c r="A268" s="9" t="s">
        <v>43</v>
      </c>
      <c r="B268" s="6">
        <v>0</v>
      </c>
      <c r="C268" s="97">
        <v>0</v>
      </c>
      <c r="D268" s="97">
        <v>0</v>
      </c>
      <c r="E268" s="6">
        <v>0</v>
      </c>
      <c r="F268" s="7">
        <f t="shared" si="29"/>
        <v>0</v>
      </c>
      <c r="G268" s="8">
        <v>0</v>
      </c>
      <c r="H268" s="8">
        <v>0</v>
      </c>
      <c r="I268" s="98">
        <v>0</v>
      </c>
      <c r="J268" s="98">
        <v>0</v>
      </c>
      <c r="K268" s="98">
        <v>0</v>
      </c>
    </row>
    <row r="269" spans="1:11" x14ac:dyDescent="0.25">
      <c r="A269" s="9" t="s">
        <v>44</v>
      </c>
      <c r="B269" s="6">
        <v>0</v>
      </c>
      <c r="C269" s="97">
        <v>0</v>
      </c>
      <c r="D269" s="97">
        <v>0</v>
      </c>
      <c r="E269" s="6">
        <v>1</v>
      </c>
      <c r="F269" s="7">
        <f t="shared" si="29"/>
        <v>1</v>
      </c>
      <c r="G269" s="8">
        <v>1</v>
      </c>
      <c r="H269" s="8">
        <v>0</v>
      </c>
      <c r="I269" s="98">
        <v>0</v>
      </c>
      <c r="J269" s="98">
        <v>0</v>
      </c>
      <c r="K269" s="98">
        <v>0</v>
      </c>
    </row>
    <row r="270" spans="1:11" ht="30" x14ac:dyDescent="0.25">
      <c r="A270" s="9" t="s">
        <v>45</v>
      </c>
      <c r="B270" s="6">
        <v>0</v>
      </c>
      <c r="C270" s="97">
        <v>0</v>
      </c>
      <c r="D270" s="97">
        <v>0</v>
      </c>
      <c r="E270" s="6">
        <v>0</v>
      </c>
      <c r="F270" s="7">
        <f t="shared" si="29"/>
        <v>0</v>
      </c>
      <c r="G270" s="8">
        <v>0</v>
      </c>
      <c r="H270" s="8">
        <v>0</v>
      </c>
      <c r="I270" s="98">
        <v>0</v>
      </c>
      <c r="J270" s="98">
        <v>0</v>
      </c>
      <c r="K270" s="98">
        <v>0</v>
      </c>
    </row>
    <row r="271" spans="1:11" x14ac:dyDescent="0.25">
      <c r="A271" s="9" t="s">
        <v>46</v>
      </c>
      <c r="B271" s="6">
        <v>0</v>
      </c>
      <c r="C271" s="97">
        <v>0</v>
      </c>
      <c r="D271" s="97">
        <v>0</v>
      </c>
      <c r="E271" s="6">
        <v>0</v>
      </c>
      <c r="F271" s="7">
        <f t="shared" si="29"/>
        <v>0</v>
      </c>
      <c r="G271" s="8">
        <v>0</v>
      </c>
      <c r="H271" s="8">
        <v>0</v>
      </c>
      <c r="I271" s="98">
        <v>0</v>
      </c>
      <c r="J271" s="98">
        <v>0</v>
      </c>
      <c r="K271" s="98">
        <v>0</v>
      </c>
    </row>
    <row r="272" spans="1:11" x14ac:dyDescent="0.25">
      <c r="A272" s="9" t="s">
        <v>47</v>
      </c>
      <c r="B272" s="6">
        <v>0</v>
      </c>
      <c r="C272" s="97">
        <v>0</v>
      </c>
      <c r="D272" s="97">
        <v>0</v>
      </c>
      <c r="E272" s="6">
        <v>0</v>
      </c>
      <c r="F272" s="7">
        <f t="shared" si="29"/>
        <v>0</v>
      </c>
      <c r="G272" s="8">
        <v>0</v>
      </c>
      <c r="H272" s="8">
        <v>0</v>
      </c>
      <c r="I272" s="98">
        <v>0</v>
      </c>
      <c r="J272" s="98">
        <v>0</v>
      </c>
      <c r="K272" s="98">
        <v>0</v>
      </c>
    </row>
    <row r="273" spans="1:11" ht="30" x14ac:dyDescent="0.25">
      <c r="A273" s="9" t="s">
        <v>48</v>
      </c>
      <c r="B273" s="6">
        <v>0</v>
      </c>
      <c r="C273" s="97">
        <v>0</v>
      </c>
      <c r="D273" s="97">
        <v>0</v>
      </c>
      <c r="E273" s="6">
        <v>0</v>
      </c>
      <c r="F273" s="7">
        <f t="shared" si="29"/>
        <v>0</v>
      </c>
      <c r="G273" s="8">
        <v>0</v>
      </c>
      <c r="H273" s="8">
        <v>0</v>
      </c>
      <c r="I273" s="98">
        <v>0</v>
      </c>
      <c r="J273" s="98">
        <v>0</v>
      </c>
      <c r="K273" s="98">
        <v>0</v>
      </c>
    </row>
    <row r="274" spans="1:11" x14ac:dyDescent="0.25">
      <c r="A274" s="9" t="s">
        <v>49</v>
      </c>
      <c r="B274" s="6">
        <v>0</v>
      </c>
      <c r="C274" s="97">
        <v>0</v>
      </c>
      <c r="D274" s="97">
        <v>0</v>
      </c>
      <c r="E274" s="6">
        <v>0</v>
      </c>
      <c r="F274" s="7">
        <f t="shared" si="29"/>
        <v>0</v>
      </c>
      <c r="G274" s="8">
        <v>0</v>
      </c>
      <c r="H274" s="8">
        <v>0</v>
      </c>
      <c r="I274" s="98">
        <v>0</v>
      </c>
      <c r="J274" s="98">
        <v>0</v>
      </c>
      <c r="K274" s="98">
        <v>0</v>
      </c>
    </row>
    <row r="275" spans="1:11" ht="30" x14ac:dyDescent="0.25">
      <c r="A275" s="9" t="s">
        <v>50</v>
      </c>
      <c r="B275" s="6">
        <v>0</v>
      </c>
      <c r="C275" s="97">
        <v>0</v>
      </c>
      <c r="D275" s="97">
        <v>0</v>
      </c>
      <c r="E275" s="6">
        <v>0</v>
      </c>
      <c r="F275" s="7">
        <f t="shared" si="29"/>
        <v>0</v>
      </c>
      <c r="G275" s="8">
        <v>0</v>
      </c>
      <c r="H275" s="8">
        <v>0</v>
      </c>
      <c r="I275" s="98">
        <v>0</v>
      </c>
      <c r="J275" s="98">
        <v>0</v>
      </c>
      <c r="K275" s="98">
        <v>0</v>
      </c>
    </row>
    <row r="276" spans="1:11" x14ac:dyDescent="0.25">
      <c r="A276" s="9" t="s">
        <v>51</v>
      </c>
      <c r="B276" s="6">
        <v>0</v>
      </c>
      <c r="C276" s="97">
        <v>0</v>
      </c>
      <c r="D276" s="97">
        <v>0</v>
      </c>
      <c r="E276" s="6">
        <v>0</v>
      </c>
      <c r="F276" s="7">
        <f t="shared" si="29"/>
        <v>0</v>
      </c>
      <c r="G276" s="8">
        <v>0</v>
      </c>
      <c r="H276" s="8">
        <v>0</v>
      </c>
      <c r="I276" s="98">
        <v>0</v>
      </c>
      <c r="J276" s="98">
        <v>0</v>
      </c>
      <c r="K276" s="98">
        <v>0</v>
      </c>
    </row>
    <row r="277" spans="1:11" x14ac:dyDescent="0.25">
      <c r="A277" s="9" t="s">
        <v>52</v>
      </c>
      <c r="B277" s="6">
        <v>8</v>
      </c>
      <c r="C277" s="97">
        <v>0</v>
      </c>
      <c r="D277" s="97">
        <v>0</v>
      </c>
      <c r="E277" s="6">
        <v>0</v>
      </c>
      <c r="F277" s="7">
        <f t="shared" si="29"/>
        <v>8</v>
      </c>
      <c r="G277" s="8">
        <v>0</v>
      </c>
      <c r="H277" s="8">
        <v>8</v>
      </c>
      <c r="I277" s="98">
        <v>0</v>
      </c>
      <c r="J277" s="98">
        <v>0</v>
      </c>
      <c r="K277" s="98">
        <v>0</v>
      </c>
    </row>
    <row r="278" spans="1:11" x14ac:dyDescent="0.25">
      <c r="A278" s="9" t="s">
        <v>53</v>
      </c>
      <c r="B278" s="6">
        <v>0</v>
      </c>
      <c r="C278" s="97">
        <v>0</v>
      </c>
      <c r="D278" s="97">
        <v>0</v>
      </c>
      <c r="E278" s="6">
        <v>0</v>
      </c>
      <c r="F278" s="7">
        <f t="shared" si="29"/>
        <v>0</v>
      </c>
      <c r="G278" s="8">
        <v>0</v>
      </c>
      <c r="H278" s="8">
        <v>0</v>
      </c>
      <c r="I278" s="98">
        <v>0</v>
      </c>
      <c r="J278" s="98">
        <v>0</v>
      </c>
      <c r="K278" s="98">
        <v>0</v>
      </c>
    </row>
    <row r="279" spans="1:11" x14ac:dyDescent="0.25">
      <c r="A279" s="9" t="s">
        <v>54</v>
      </c>
      <c r="B279" s="6">
        <v>0</v>
      </c>
      <c r="C279" s="97">
        <v>0</v>
      </c>
      <c r="D279" s="97">
        <v>0</v>
      </c>
      <c r="E279" s="6">
        <v>0</v>
      </c>
      <c r="F279" s="7">
        <f t="shared" si="29"/>
        <v>0</v>
      </c>
      <c r="G279" s="8">
        <v>0</v>
      </c>
      <c r="H279" s="8">
        <v>0</v>
      </c>
      <c r="I279" s="98">
        <v>0</v>
      </c>
      <c r="J279" s="98">
        <v>0</v>
      </c>
      <c r="K279" s="98">
        <v>0</v>
      </c>
    </row>
    <row r="280" spans="1:11" x14ac:dyDescent="0.25">
      <c r="A280" s="9"/>
      <c r="B280" s="67" t="s">
        <v>2</v>
      </c>
      <c r="C280" s="67"/>
      <c r="D280" s="67"/>
      <c r="E280" s="71" t="s">
        <v>3</v>
      </c>
      <c r="F280" s="69" t="s">
        <v>4</v>
      </c>
      <c r="G280" s="64" t="s">
        <v>131</v>
      </c>
      <c r="H280" s="64" t="s">
        <v>132</v>
      </c>
      <c r="I280" s="64" t="s">
        <v>133</v>
      </c>
      <c r="J280" s="64" t="s">
        <v>134</v>
      </c>
      <c r="K280" s="64" t="s">
        <v>135</v>
      </c>
    </row>
    <row r="281" spans="1:11" x14ac:dyDescent="0.25">
      <c r="A281" s="12" t="s">
        <v>55</v>
      </c>
      <c r="B281" s="3" t="s">
        <v>11</v>
      </c>
      <c r="C281" s="3" t="s">
        <v>12</v>
      </c>
      <c r="D281" s="2" t="s">
        <v>60</v>
      </c>
      <c r="E281" s="71"/>
      <c r="F281" s="69"/>
      <c r="G281" s="64"/>
      <c r="H281" s="64"/>
      <c r="I281" s="64"/>
      <c r="J281" s="64"/>
      <c r="K281" s="64"/>
    </row>
    <row r="282" spans="1:11" x14ac:dyDescent="0.25">
      <c r="A282" s="9" t="s">
        <v>65</v>
      </c>
      <c r="B282" s="6">
        <v>1</v>
      </c>
      <c r="C282" s="97"/>
      <c r="D282" s="97"/>
      <c r="E282" s="6">
        <v>0</v>
      </c>
      <c r="F282" s="7">
        <f t="shared" ref="F282" si="30">SUM(B282:E282)</f>
        <v>1</v>
      </c>
      <c r="G282" s="8">
        <v>0</v>
      </c>
      <c r="H282" s="8">
        <v>1</v>
      </c>
      <c r="I282" s="98">
        <v>0</v>
      </c>
      <c r="J282" s="98">
        <v>0</v>
      </c>
      <c r="K282" s="98">
        <v>0</v>
      </c>
    </row>
    <row r="283" spans="1:11" ht="15.75" x14ac:dyDescent="0.25">
      <c r="A283" s="72" t="s">
        <v>78</v>
      </c>
      <c r="B283" s="72"/>
      <c r="C283" s="72"/>
      <c r="D283" s="72"/>
      <c r="E283" s="72"/>
      <c r="F283" s="72"/>
      <c r="G283" s="72"/>
      <c r="H283" s="72"/>
      <c r="I283" s="72"/>
      <c r="J283" s="72"/>
      <c r="K283" s="72"/>
    </row>
    <row r="284" spans="1:11" x14ac:dyDescent="0.25">
      <c r="A284" s="66"/>
      <c r="B284" s="67" t="s">
        <v>2</v>
      </c>
      <c r="C284" s="67"/>
      <c r="D284" s="67"/>
      <c r="E284" s="70" t="s">
        <v>3</v>
      </c>
      <c r="F284" s="69" t="s">
        <v>4</v>
      </c>
      <c r="G284" s="64" t="s">
        <v>131</v>
      </c>
      <c r="H284" s="64" t="s">
        <v>132</v>
      </c>
      <c r="I284" s="64" t="s">
        <v>133</v>
      </c>
      <c r="J284" s="64" t="s">
        <v>134</v>
      </c>
      <c r="K284" s="64" t="s">
        <v>135</v>
      </c>
    </row>
    <row r="285" spans="1:11" x14ac:dyDescent="0.25">
      <c r="A285" s="66"/>
      <c r="B285" s="2" t="s">
        <v>11</v>
      </c>
      <c r="C285" s="2" t="s">
        <v>12</v>
      </c>
      <c r="D285" s="2" t="s">
        <v>60</v>
      </c>
      <c r="E285" s="70"/>
      <c r="F285" s="69"/>
      <c r="G285" s="64"/>
      <c r="H285" s="64"/>
      <c r="I285" s="64"/>
      <c r="J285" s="64"/>
      <c r="K285" s="64"/>
    </row>
    <row r="286" spans="1:11" x14ac:dyDescent="0.25">
      <c r="A286" s="23" t="s">
        <v>79</v>
      </c>
      <c r="B286" s="6">
        <v>2</v>
      </c>
      <c r="C286" s="97">
        <v>0</v>
      </c>
      <c r="D286" s="97">
        <v>0</v>
      </c>
      <c r="E286" s="97">
        <v>0</v>
      </c>
      <c r="F286" s="7">
        <f t="shared" ref="F286:F293" si="31">SUM(B286:E286)</f>
        <v>2</v>
      </c>
      <c r="G286" s="98">
        <v>0</v>
      </c>
      <c r="H286" s="8">
        <v>2</v>
      </c>
      <c r="I286" s="98">
        <v>0</v>
      </c>
      <c r="J286" s="98">
        <v>0</v>
      </c>
      <c r="K286" s="98">
        <v>0</v>
      </c>
    </row>
    <row r="287" spans="1:11" x14ac:dyDescent="0.25">
      <c r="A287" s="24" t="s">
        <v>80</v>
      </c>
      <c r="B287" s="10">
        <f>SUM(B288+B289)</f>
        <v>4</v>
      </c>
      <c r="C287" s="10">
        <f t="shared" ref="C287:E287" si="32">SUM(C288+C289)</f>
        <v>0</v>
      </c>
      <c r="D287" s="10">
        <f t="shared" si="32"/>
        <v>0</v>
      </c>
      <c r="E287" s="10">
        <f t="shared" si="32"/>
        <v>0</v>
      </c>
      <c r="F287" s="7">
        <f t="shared" si="31"/>
        <v>4</v>
      </c>
      <c r="G287" s="10">
        <f>SUM(G288:G289)</f>
        <v>0</v>
      </c>
      <c r="H287" s="10">
        <f t="shared" ref="H287:K287" si="33">SUM(H288:H289)</f>
        <v>4</v>
      </c>
      <c r="I287" s="10">
        <f t="shared" si="33"/>
        <v>0</v>
      </c>
      <c r="J287" s="10">
        <f t="shared" si="33"/>
        <v>0</v>
      </c>
      <c r="K287" s="10">
        <f t="shared" si="33"/>
        <v>0</v>
      </c>
    </row>
    <row r="288" spans="1:11" x14ac:dyDescent="0.25">
      <c r="A288" s="23" t="s">
        <v>81</v>
      </c>
      <c r="B288" s="10">
        <f>SUM(B290+B292)</f>
        <v>2</v>
      </c>
      <c r="C288" s="10">
        <f t="shared" ref="C288:E289" si="34">SUM(C290+C292)</f>
        <v>0</v>
      </c>
      <c r="D288" s="10">
        <f t="shared" si="34"/>
        <v>0</v>
      </c>
      <c r="E288" s="10">
        <f t="shared" si="34"/>
        <v>0</v>
      </c>
      <c r="F288" s="7">
        <f t="shared" si="31"/>
        <v>2</v>
      </c>
      <c r="G288" s="10">
        <f>SUM(G290+G292)</f>
        <v>0</v>
      </c>
      <c r="H288" s="10">
        <f t="shared" ref="H288:K289" si="35">SUM(H290+H292)</f>
        <v>2</v>
      </c>
      <c r="I288" s="10">
        <f t="shared" si="35"/>
        <v>0</v>
      </c>
      <c r="J288" s="10">
        <f t="shared" si="35"/>
        <v>0</v>
      </c>
      <c r="K288" s="10">
        <f t="shared" si="35"/>
        <v>0</v>
      </c>
    </row>
    <row r="289" spans="1:11" x14ac:dyDescent="0.25">
      <c r="A289" s="23" t="s">
        <v>82</v>
      </c>
      <c r="B289" s="25">
        <f>SUM(B291+B293)</f>
        <v>2</v>
      </c>
      <c r="C289" s="25">
        <f t="shared" si="34"/>
        <v>0</v>
      </c>
      <c r="D289" s="25">
        <f t="shared" si="34"/>
        <v>0</v>
      </c>
      <c r="E289" s="25">
        <f t="shared" si="34"/>
        <v>0</v>
      </c>
      <c r="F289" s="7">
        <f t="shared" si="31"/>
        <v>2</v>
      </c>
      <c r="G289" s="25">
        <f>SUM(G291+G293)</f>
        <v>0</v>
      </c>
      <c r="H289" s="25">
        <f t="shared" si="35"/>
        <v>2</v>
      </c>
      <c r="I289" s="25">
        <f t="shared" si="35"/>
        <v>0</v>
      </c>
      <c r="J289" s="25">
        <f t="shared" si="35"/>
        <v>0</v>
      </c>
      <c r="K289" s="25">
        <f t="shared" si="35"/>
        <v>0</v>
      </c>
    </row>
    <row r="290" spans="1:11" x14ac:dyDescent="0.25">
      <c r="A290" s="26" t="s">
        <v>83</v>
      </c>
      <c r="B290" s="6">
        <v>0</v>
      </c>
      <c r="C290" s="97">
        <v>0</v>
      </c>
      <c r="D290" s="97">
        <v>0</v>
      </c>
      <c r="E290" s="97">
        <v>0</v>
      </c>
      <c r="F290" s="7">
        <f t="shared" si="31"/>
        <v>0</v>
      </c>
      <c r="G290" s="98">
        <v>0</v>
      </c>
      <c r="H290" s="8">
        <v>0</v>
      </c>
      <c r="I290" s="98">
        <v>0</v>
      </c>
      <c r="J290" s="98">
        <v>0</v>
      </c>
      <c r="K290" s="98">
        <v>0</v>
      </c>
    </row>
    <row r="291" spans="1:11" ht="26.25" x14ac:dyDescent="0.25">
      <c r="A291" s="26" t="s">
        <v>84</v>
      </c>
      <c r="B291" s="6">
        <v>0</v>
      </c>
      <c r="C291" s="97">
        <v>0</v>
      </c>
      <c r="D291" s="97">
        <v>0</v>
      </c>
      <c r="E291" s="97">
        <v>0</v>
      </c>
      <c r="F291" s="11">
        <f t="shared" si="31"/>
        <v>0</v>
      </c>
      <c r="G291" s="98">
        <v>0</v>
      </c>
      <c r="H291" s="8">
        <v>0</v>
      </c>
      <c r="I291" s="98">
        <v>0</v>
      </c>
      <c r="J291" s="98">
        <v>0</v>
      </c>
      <c r="K291" s="98">
        <v>0</v>
      </c>
    </row>
    <row r="292" spans="1:11" x14ac:dyDescent="0.25">
      <c r="A292" s="26" t="s">
        <v>85</v>
      </c>
      <c r="B292" s="6">
        <v>2</v>
      </c>
      <c r="C292" s="97">
        <v>0</v>
      </c>
      <c r="D292" s="97">
        <v>0</v>
      </c>
      <c r="E292" s="97">
        <v>0</v>
      </c>
      <c r="F292" s="11">
        <f t="shared" si="31"/>
        <v>2</v>
      </c>
      <c r="G292" s="98">
        <v>0</v>
      </c>
      <c r="H292" s="16">
        <v>2</v>
      </c>
      <c r="I292" s="98">
        <v>0</v>
      </c>
      <c r="J292" s="98">
        <v>0</v>
      </c>
      <c r="K292" s="98">
        <v>0</v>
      </c>
    </row>
    <row r="293" spans="1:11" ht="26.25" x14ac:dyDescent="0.25">
      <c r="A293" s="26" t="s">
        <v>86</v>
      </c>
      <c r="B293" s="6">
        <v>2</v>
      </c>
      <c r="C293" s="97">
        <v>0</v>
      </c>
      <c r="D293" s="97">
        <v>0</v>
      </c>
      <c r="E293" s="97">
        <v>0</v>
      </c>
      <c r="F293" s="11">
        <f t="shared" si="31"/>
        <v>2</v>
      </c>
      <c r="G293" s="98">
        <v>0</v>
      </c>
      <c r="H293" s="16">
        <v>2</v>
      </c>
      <c r="I293" s="98">
        <v>0</v>
      </c>
      <c r="J293" s="98">
        <v>0</v>
      </c>
      <c r="K293" s="98">
        <v>0</v>
      </c>
    </row>
    <row r="294" spans="1:11" x14ac:dyDescent="0.25">
      <c r="A294" s="44" t="s">
        <v>204</v>
      </c>
      <c r="B294" s="51">
        <v>0</v>
      </c>
      <c r="C294" s="97">
        <v>0</v>
      </c>
      <c r="D294" s="97">
        <v>0</v>
      </c>
      <c r="E294" s="97">
        <v>0</v>
      </c>
      <c r="F294" s="46">
        <f>SUM(B294:E294)</f>
        <v>0</v>
      </c>
      <c r="G294" s="98">
        <v>0</v>
      </c>
      <c r="H294" s="8">
        <v>0</v>
      </c>
      <c r="I294" s="98">
        <v>0</v>
      </c>
      <c r="J294" s="98">
        <v>0</v>
      </c>
      <c r="K294" s="98">
        <v>0</v>
      </c>
    </row>
    <row r="295" spans="1:11" x14ac:dyDescent="0.25">
      <c r="A295" s="9"/>
      <c r="B295" s="67" t="s">
        <v>2</v>
      </c>
      <c r="C295" s="67"/>
      <c r="D295" s="67"/>
      <c r="E295" s="71" t="s">
        <v>3</v>
      </c>
      <c r="F295" s="69" t="s">
        <v>4</v>
      </c>
      <c r="G295" s="64" t="s">
        <v>131</v>
      </c>
      <c r="H295" s="64" t="s">
        <v>132</v>
      </c>
      <c r="I295" s="64" t="s">
        <v>133</v>
      </c>
      <c r="J295" s="64" t="s">
        <v>134</v>
      </c>
      <c r="K295" s="64" t="s">
        <v>135</v>
      </c>
    </row>
    <row r="296" spans="1:11" x14ac:dyDescent="0.25">
      <c r="A296" s="12" t="s">
        <v>76</v>
      </c>
      <c r="B296" s="3" t="s">
        <v>11</v>
      </c>
      <c r="C296" s="3" t="s">
        <v>12</v>
      </c>
      <c r="D296" s="2" t="s">
        <v>60</v>
      </c>
      <c r="E296" s="71"/>
      <c r="F296" s="69"/>
      <c r="G296" s="64"/>
      <c r="H296" s="64"/>
      <c r="I296" s="64"/>
      <c r="J296" s="64"/>
      <c r="K296" s="64"/>
    </row>
    <row r="297" spans="1:11" x14ac:dyDescent="0.25">
      <c r="A297" s="9" t="s">
        <v>23</v>
      </c>
      <c r="B297" s="6">
        <v>2</v>
      </c>
      <c r="C297" s="97">
        <v>0</v>
      </c>
      <c r="D297" s="97">
        <v>0</v>
      </c>
      <c r="E297" s="97">
        <v>0</v>
      </c>
      <c r="F297" s="7">
        <f t="shared" ref="F297:F304" si="36">SUM(B297:E297)</f>
        <v>2</v>
      </c>
      <c r="G297" s="98">
        <v>0</v>
      </c>
      <c r="H297" s="8">
        <v>2</v>
      </c>
      <c r="I297" s="98">
        <v>0</v>
      </c>
      <c r="J297" s="98">
        <v>0</v>
      </c>
      <c r="K297" s="98">
        <v>0</v>
      </c>
    </row>
    <row r="298" spans="1:11" x14ac:dyDescent="0.25">
      <c r="A298" s="9" t="s">
        <v>24</v>
      </c>
      <c r="B298" s="6">
        <v>0</v>
      </c>
      <c r="C298" s="97">
        <v>0</v>
      </c>
      <c r="D298" s="97">
        <v>0</v>
      </c>
      <c r="E298" s="97">
        <v>0</v>
      </c>
      <c r="F298" s="7">
        <f t="shared" si="36"/>
        <v>0</v>
      </c>
      <c r="G298" s="98">
        <v>0</v>
      </c>
      <c r="H298" s="8">
        <v>0</v>
      </c>
      <c r="I298" s="98">
        <v>0</v>
      </c>
      <c r="J298" s="98">
        <v>0</v>
      </c>
      <c r="K298" s="98">
        <v>0</v>
      </c>
    </row>
    <row r="299" spans="1:11" x14ac:dyDescent="0.25">
      <c r="A299" s="9" t="s">
        <v>63</v>
      </c>
      <c r="B299" s="6">
        <v>0</v>
      </c>
      <c r="C299" s="97">
        <v>0</v>
      </c>
      <c r="D299" s="97">
        <v>0</v>
      </c>
      <c r="E299" s="97">
        <v>0</v>
      </c>
      <c r="F299" s="7">
        <f t="shared" si="36"/>
        <v>0</v>
      </c>
      <c r="G299" s="98">
        <v>0</v>
      </c>
      <c r="H299" s="8">
        <v>0</v>
      </c>
      <c r="I299" s="98">
        <v>0</v>
      </c>
      <c r="J299" s="98">
        <v>0</v>
      </c>
      <c r="K299" s="98">
        <v>0</v>
      </c>
    </row>
    <row r="300" spans="1:11" x14ac:dyDescent="0.25">
      <c r="A300" s="14" t="s">
        <v>26</v>
      </c>
      <c r="B300" s="6">
        <v>0</v>
      </c>
      <c r="C300" s="97">
        <v>0</v>
      </c>
      <c r="D300" s="97">
        <v>0</v>
      </c>
      <c r="E300" s="97">
        <v>0</v>
      </c>
      <c r="F300" s="7">
        <f t="shared" si="36"/>
        <v>0</v>
      </c>
      <c r="G300" s="98">
        <v>0</v>
      </c>
      <c r="H300" s="8">
        <v>0</v>
      </c>
      <c r="I300" s="98">
        <v>0</v>
      </c>
      <c r="J300" s="98">
        <v>0</v>
      </c>
      <c r="K300" s="98">
        <v>0</v>
      </c>
    </row>
    <row r="301" spans="1:11" x14ac:dyDescent="0.25">
      <c r="A301" s="14" t="s">
        <v>27</v>
      </c>
      <c r="B301" s="6">
        <v>0</v>
      </c>
      <c r="C301" s="97">
        <v>0</v>
      </c>
      <c r="D301" s="97">
        <v>0</v>
      </c>
      <c r="E301" s="97">
        <v>0</v>
      </c>
      <c r="F301" s="7">
        <f t="shared" si="36"/>
        <v>0</v>
      </c>
      <c r="G301" s="98">
        <v>0</v>
      </c>
      <c r="H301" s="8">
        <v>0</v>
      </c>
      <c r="I301" s="98">
        <v>0</v>
      </c>
      <c r="J301" s="98">
        <v>0</v>
      </c>
      <c r="K301" s="98">
        <v>0</v>
      </c>
    </row>
    <row r="302" spans="1:11" x14ac:dyDescent="0.25">
      <c r="A302" s="14" t="s">
        <v>28</v>
      </c>
      <c r="B302" s="6">
        <v>0</v>
      </c>
      <c r="C302" s="97">
        <v>0</v>
      </c>
      <c r="D302" s="97">
        <v>0</v>
      </c>
      <c r="E302" s="97">
        <v>0</v>
      </c>
      <c r="F302" s="7">
        <f t="shared" si="36"/>
        <v>0</v>
      </c>
      <c r="G302" s="98">
        <v>0</v>
      </c>
      <c r="H302" s="8">
        <v>0</v>
      </c>
      <c r="I302" s="98">
        <v>0</v>
      </c>
      <c r="J302" s="98">
        <v>0</v>
      </c>
      <c r="K302" s="98">
        <v>0</v>
      </c>
    </row>
    <row r="303" spans="1:11" x14ac:dyDescent="0.25">
      <c r="A303" s="14" t="s">
        <v>29</v>
      </c>
      <c r="B303" s="6">
        <v>0</v>
      </c>
      <c r="C303" s="97">
        <v>0</v>
      </c>
      <c r="D303" s="97">
        <v>0</v>
      </c>
      <c r="E303" s="97">
        <v>0</v>
      </c>
      <c r="F303" s="7">
        <f t="shared" si="36"/>
        <v>0</v>
      </c>
      <c r="G303" s="98">
        <v>0</v>
      </c>
      <c r="H303" s="8">
        <v>0</v>
      </c>
      <c r="I303" s="98">
        <v>0</v>
      </c>
      <c r="J303" s="98">
        <v>0</v>
      </c>
      <c r="K303" s="98">
        <v>0</v>
      </c>
    </row>
    <row r="304" spans="1:11" x14ac:dyDescent="0.25">
      <c r="A304" s="14" t="s">
        <v>30</v>
      </c>
      <c r="B304" s="6">
        <v>0</v>
      </c>
      <c r="C304" s="97">
        <v>0</v>
      </c>
      <c r="D304" s="97">
        <v>0</v>
      </c>
      <c r="E304" s="97">
        <v>0</v>
      </c>
      <c r="F304" s="7">
        <f t="shared" si="36"/>
        <v>0</v>
      </c>
      <c r="G304" s="98">
        <v>0</v>
      </c>
      <c r="H304" s="8">
        <v>0</v>
      </c>
      <c r="I304" s="98">
        <v>0</v>
      </c>
      <c r="J304" s="98">
        <v>0</v>
      </c>
      <c r="K304" s="98">
        <v>0</v>
      </c>
    </row>
    <row r="305" spans="1:11" x14ac:dyDescent="0.25">
      <c r="A305" s="62" t="s">
        <v>31</v>
      </c>
      <c r="B305" s="63"/>
      <c r="C305" s="63"/>
      <c r="D305" s="63"/>
      <c r="E305" s="63"/>
      <c r="F305" s="63"/>
      <c r="G305" s="63"/>
      <c r="H305" s="63"/>
      <c r="I305" s="63"/>
      <c r="J305" s="63"/>
      <c r="K305" s="63"/>
    </row>
    <row r="306" spans="1:11" x14ac:dyDescent="0.25">
      <c r="A306" s="14" t="s">
        <v>32</v>
      </c>
      <c r="B306" s="6">
        <v>0</v>
      </c>
      <c r="C306" s="97">
        <v>0</v>
      </c>
      <c r="D306" s="97">
        <v>0</v>
      </c>
      <c r="E306" s="97">
        <v>0</v>
      </c>
      <c r="F306" s="7">
        <f>SUM(B306:E306)</f>
        <v>0</v>
      </c>
      <c r="G306" s="98">
        <v>0</v>
      </c>
      <c r="H306" s="8">
        <v>0</v>
      </c>
      <c r="I306" s="98">
        <v>0</v>
      </c>
      <c r="J306" s="98">
        <v>0</v>
      </c>
      <c r="K306" s="98">
        <v>0</v>
      </c>
    </row>
    <row r="307" spans="1:11" x14ac:dyDescent="0.25">
      <c r="A307" s="14" t="s">
        <v>33</v>
      </c>
      <c r="B307" s="6">
        <v>0</v>
      </c>
      <c r="C307" s="97">
        <v>0</v>
      </c>
      <c r="D307" s="97">
        <v>0</v>
      </c>
      <c r="E307" s="97">
        <v>0</v>
      </c>
      <c r="F307" s="7">
        <f t="shared" ref="F307:F312" si="37">SUM(B307:E307)</f>
        <v>0</v>
      </c>
      <c r="G307" s="98">
        <v>0</v>
      </c>
      <c r="H307" s="8">
        <v>0</v>
      </c>
      <c r="I307" s="98">
        <v>0</v>
      </c>
      <c r="J307" s="98">
        <v>0</v>
      </c>
      <c r="K307" s="98">
        <v>0</v>
      </c>
    </row>
    <row r="308" spans="1:11" x14ac:dyDescent="0.25">
      <c r="A308" s="14" t="s">
        <v>34</v>
      </c>
      <c r="B308" s="6">
        <v>0</v>
      </c>
      <c r="C308" s="97">
        <v>0</v>
      </c>
      <c r="D308" s="97">
        <v>0</v>
      </c>
      <c r="E308" s="97">
        <v>0</v>
      </c>
      <c r="F308" s="7">
        <f t="shared" si="37"/>
        <v>0</v>
      </c>
      <c r="G308" s="98">
        <v>0</v>
      </c>
      <c r="H308" s="8">
        <v>0</v>
      </c>
      <c r="I308" s="98">
        <v>0</v>
      </c>
      <c r="J308" s="98">
        <v>0</v>
      </c>
      <c r="K308" s="98">
        <v>0</v>
      </c>
    </row>
    <row r="309" spans="1:11" x14ac:dyDescent="0.25">
      <c r="A309" s="14" t="s">
        <v>35</v>
      </c>
      <c r="B309" s="6">
        <v>0</v>
      </c>
      <c r="C309" s="97">
        <v>0</v>
      </c>
      <c r="D309" s="97">
        <v>0</v>
      </c>
      <c r="E309" s="97">
        <v>0</v>
      </c>
      <c r="F309" s="7">
        <f t="shared" si="37"/>
        <v>0</v>
      </c>
      <c r="G309" s="98">
        <v>0</v>
      </c>
      <c r="H309" s="8">
        <v>0</v>
      </c>
      <c r="I309" s="98">
        <v>0</v>
      </c>
      <c r="J309" s="98">
        <v>0</v>
      </c>
      <c r="K309" s="98">
        <v>0</v>
      </c>
    </row>
    <row r="310" spans="1:11" x14ac:dyDescent="0.25">
      <c r="A310" s="14" t="s">
        <v>36</v>
      </c>
      <c r="B310" s="6">
        <v>0</v>
      </c>
      <c r="C310" s="97">
        <v>0</v>
      </c>
      <c r="D310" s="97">
        <v>0</v>
      </c>
      <c r="E310" s="97">
        <v>0</v>
      </c>
      <c r="F310" s="7">
        <f t="shared" si="37"/>
        <v>0</v>
      </c>
      <c r="G310" s="98">
        <v>0</v>
      </c>
      <c r="H310" s="8">
        <v>0</v>
      </c>
      <c r="I310" s="98">
        <v>0</v>
      </c>
      <c r="J310" s="98">
        <v>0</v>
      </c>
      <c r="K310" s="98">
        <v>0</v>
      </c>
    </row>
    <row r="311" spans="1:11" x14ac:dyDescent="0.25">
      <c r="A311" s="14" t="s">
        <v>37</v>
      </c>
      <c r="B311" s="6">
        <v>0</v>
      </c>
      <c r="C311" s="97">
        <v>0</v>
      </c>
      <c r="D311" s="97">
        <v>0</v>
      </c>
      <c r="E311" s="97">
        <v>0</v>
      </c>
      <c r="F311" s="7">
        <f t="shared" si="37"/>
        <v>0</v>
      </c>
      <c r="G311" s="98">
        <v>0</v>
      </c>
      <c r="H311" s="8">
        <v>0</v>
      </c>
      <c r="I311" s="98">
        <v>0</v>
      </c>
      <c r="J311" s="98">
        <v>0</v>
      </c>
      <c r="K311" s="98">
        <v>0</v>
      </c>
    </row>
    <row r="312" spans="1:11" x14ac:dyDescent="0.25">
      <c r="A312" s="14" t="s">
        <v>38</v>
      </c>
      <c r="B312" s="6">
        <v>0</v>
      </c>
      <c r="C312" s="97">
        <v>0</v>
      </c>
      <c r="D312" s="97">
        <v>0</v>
      </c>
      <c r="E312" s="97">
        <v>0</v>
      </c>
      <c r="F312" s="7">
        <f t="shared" si="37"/>
        <v>0</v>
      </c>
      <c r="G312" s="98">
        <v>0</v>
      </c>
      <c r="H312" s="8">
        <v>0</v>
      </c>
      <c r="I312" s="98">
        <v>0</v>
      </c>
      <c r="J312" s="98">
        <v>0</v>
      </c>
      <c r="K312" s="98">
        <v>0</v>
      </c>
    </row>
    <row r="313" spans="1:11" x14ac:dyDescent="0.25">
      <c r="A313" s="9"/>
      <c r="B313" s="67" t="s">
        <v>2</v>
      </c>
      <c r="C313" s="67"/>
      <c r="D313" s="67"/>
      <c r="E313" s="71" t="s">
        <v>3</v>
      </c>
      <c r="F313" s="69" t="s">
        <v>4</v>
      </c>
      <c r="G313" s="64" t="s">
        <v>131</v>
      </c>
      <c r="H313" s="64" t="s">
        <v>132</v>
      </c>
      <c r="I313" s="64" t="s">
        <v>133</v>
      </c>
      <c r="J313" s="64" t="s">
        <v>134</v>
      </c>
      <c r="K313" s="64" t="s">
        <v>135</v>
      </c>
    </row>
    <row r="314" spans="1:11" x14ac:dyDescent="0.25">
      <c r="A314" s="12" t="s">
        <v>77</v>
      </c>
      <c r="B314" s="3" t="s">
        <v>11</v>
      </c>
      <c r="C314" s="3" t="s">
        <v>12</v>
      </c>
      <c r="D314" s="2" t="s">
        <v>60</v>
      </c>
      <c r="E314" s="71"/>
      <c r="F314" s="69"/>
      <c r="G314" s="64"/>
      <c r="H314" s="64"/>
      <c r="I314" s="64"/>
      <c r="J314" s="64"/>
      <c r="K314" s="64"/>
    </row>
    <row r="315" spans="1:11" x14ac:dyDescent="0.25">
      <c r="A315" s="9" t="s">
        <v>40</v>
      </c>
      <c r="B315" s="6">
        <v>0</v>
      </c>
      <c r="C315" s="97">
        <v>0</v>
      </c>
      <c r="D315" s="97">
        <v>0</v>
      </c>
      <c r="E315" s="97">
        <v>0</v>
      </c>
      <c r="F315" s="7">
        <f>SUM(B315:E315)</f>
        <v>0</v>
      </c>
      <c r="G315" s="98">
        <v>0</v>
      </c>
      <c r="H315" s="8">
        <v>0</v>
      </c>
      <c r="I315" s="98">
        <v>0</v>
      </c>
      <c r="J315" s="98">
        <v>0</v>
      </c>
      <c r="K315" s="98">
        <v>0</v>
      </c>
    </row>
    <row r="316" spans="1:11" ht="30" x14ac:dyDescent="0.25">
      <c r="A316" s="19" t="s">
        <v>41</v>
      </c>
      <c r="B316" s="6">
        <v>0</v>
      </c>
      <c r="C316" s="97">
        <v>0</v>
      </c>
      <c r="D316" s="97">
        <v>0</v>
      </c>
      <c r="E316" s="97">
        <v>0</v>
      </c>
      <c r="F316" s="7">
        <f t="shared" ref="F316:F327" si="38">SUM(B316:E316)</f>
        <v>0</v>
      </c>
      <c r="G316" s="98">
        <v>0</v>
      </c>
      <c r="H316" s="8">
        <v>0</v>
      </c>
      <c r="I316" s="98">
        <v>0</v>
      </c>
      <c r="J316" s="98">
        <v>0</v>
      </c>
      <c r="K316" s="98">
        <v>0</v>
      </c>
    </row>
    <row r="317" spans="1:11" x14ac:dyDescent="0.25">
      <c r="A317" s="9" t="s">
        <v>42</v>
      </c>
      <c r="B317" s="6">
        <v>0</v>
      </c>
      <c r="C317" s="97">
        <v>0</v>
      </c>
      <c r="D317" s="97">
        <v>0</v>
      </c>
      <c r="E317" s="97">
        <v>0</v>
      </c>
      <c r="F317" s="7">
        <f t="shared" si="38"/>
        <v>0</v>
      </c>
      <c r="G317" s="98">
        <v>0</v>
      </c>
      <c r="H317" s="8">
        <v>0</v>
      </c>
      <c r="I317" s="98">
        <v>0</v>
      </c>
      <c r="J317" s="98">
        <v>0</v>
      </c>
      <c r="K317" s="98">
        <v>0</v>
      </c>
    </row>
    <row r="318" spans="1:11" x14ac:dyDescent="0.25">
      <c r="A318" s="9" t="s">
        <v>43</v>
      </c>
      <c r="B318" s="6">
        <v>0</v>
      </c>
      <c r="C318" s="97">
        <v>0</v>
      </c>
      <c r="D318" s="97">
        <v>0</v>
      </c>
      <c r="E318" s="97">
        <v>0</v>
      </c>
      <c r="F318" s="7">
        <f t="shared" si="38"/>
        <v>0</v>
      </c>
      <c r="G318" s="98">
        <v>0</v>
      </c>
      <c r="H318" s="8">
        <v>0</v>
      </c>
      <c r="I318" s="98">
        <v>0</v>
      </c>
      <c r="J318" s="98">
        <v>0</v>
      </c>
      <c r="K318" s="98">
        <v>0</v>
      </c>
    </row>
    <row r="319" spans="1:11" x14ac:dyDescent="0.25">
      <c r="A319" s="9" t="s">
        <v>44</v>
      </c>
      <c r="B319" s="6">
        <v>1</v>
      </c>
      <c r="C319" s="97">
        <v>0</v>
      </c>
      <c r="D319" s="97">
        <v>0</v>
      </c>
      <c r="E319" s="97">
        <v>0</v>
      </c>
      <c r="F319" s="7">
        <f t="shared" si="38"/>
        <v>1</v>
      </c>
      <c r="G319" s="98">
        <v>0</v>
      </c>
      <c r="H319" s="8">
        <v>1</v>
      </c>
      <c r="I319" s="98">
        <v>0</v>
      </c>
      <c r="J319" s="98">
        <v>0</v>
      </c>
      <c r="K319" s="98">
        <v>0</v>
      </c>
    </row>
    <row r="320" spans="1:11" ht="30" x14ac:dyDescent="0.25">
      <c r="A320" s="9" t="s">
        <v>45</v>
      </c>
      <c r="B320" s="6">
        <v>0</v>
      </c>
      <c r="C320" s="97">
        <v>0</v>
      </c>
      <c r="D320" s="97">
        <v>0</v>
      </c>
      <c r="E320" s="97">
        <v>0</v>
      </c>
      <c r="F320" s="7">
        <f t="shared" si="38"/>
        <v>0</v>
      </c>
      <c r="G320" s="98">
        <v>0</v>
      </c>
      <c r="H320" s="8">
        <v>0</v>
      </c>
      <c r="I320" s="98">
        <v>0</v>
      </c>
      <c r="J320" s="98">
        <v>0</v>
      </c>
      <c r="K320" s="98">
        <v>0</v>
      </c>
    </row>
    <row r="321" spans="1:11" x14ac:dyDescent="0.25">
      <c r="A321" s="9" t="s">
        <v>46</v>
      </c>
      <c r="B321" s="6">
        <v>0</v>
      </c>
      <c r="C321" s="97">
        <v>0</v>
      </c>
      <c r="D321" s="97">
        <v>0</v>
      </c>
      <c r="E321" s="97">
        <v>0</v>
      </c>
      <c r="F321" s="7">
        <f t="shared" si="38"/>
        <v>0</v>
      </c>
      <c r="G321" s="98">
        <v>0</v>
      </c>
      <c r="H321" s="8">
        <v>0</v>
      </c>
      <c r="I321" s="98">
        <v>0</v>
      </c>
      <c r="J321" s="98">
        <v>0</v>
      </c>
      <c r="K321" s="98">
        <v>0</v>
      </c>
    </row>
    <row r="322" spans="1:11" x14ac:dyDescent="0.25">
      <c r="A322" s="9" t="s">
        <v>47</v>
      </c>
      <c r="B322" s="6">
        <v>0</v>
      </c>
      <c r="C322" s="97">
        <v>0</v>
      </c>
      <c r="D322" s="97">
        <v>0</v>
      </c>
      <c r="E322" s="97">
        <v>0</v>
      </c>
      <c r="F322" s="7">
        <f t="shared" si="38"/>
        <v>0</v>
      </c>
      <c r="G322" s="98">
        <v>0</v>
      </c>
      <c r="H322" s="8">
        <v>0</v>
      </c>
      <c r="I322" s="98">
        <v>0</v>
      </c>
      <c r="J322" s="98">
        <v>0</v>
      </c>
      <c r="K322" s="98">
        <v>0</v>
      </c>
    </row>
    <row r="323" spans="1:11" ht="30" x14ac:dyDescent="0.25">
      <c r="A323" s="9" t="s">
        <v>48</v>
      </c>
      <c r="B323" s="6">
        <v>0</v>
      </c>
      <c r="C323" s="97">
        <v>0</v>
      </c>
      <c r="D323" s="97">
        <v>0</v>
      </c>
      <c r="E323" s="97">
        <v>0</v>
      </c>
      <c r="F323" s="7">
        <f t="shared" si="38"/>
        <v>0</v>
      </c>
      <c r="G323" s="98">
        <v>0</v>
      </c>
      <c r="H323" s="8">
        <v>0</v>
      </c>
      <c r="I323" s="98">
        <v>0</v>
      </c>
      <c r="J323" s="98">
        <v>0</v>
      </c>
      <c r="K323" s="98">
        <v>0</v>
      </c>
    </row>
    <row r="324" spans="1:11" x14ac:dyDescent="0.25">
      <c r="A324" s="9" t="s">
        <v>49</v>
      </c>
      <c r="B324" s="6">
        <v>0</v>
      </c>
      <c r="C324" s="97">
        <v>0</v>
      </c>
      <c r="D324" s="97">
        <v>0</v>
      </c>
      <c r="E324" s="97">
        <v>0</v>
      </c>
      <c r="F324" s="7">
        <f t="shared" si="38"/>
        <v>0</v>
      </c>
      <c r="G324" s="98">
        <v>0</v>
      </c>
      <c r="H324" s="8">
        <v>0</v>
      </c>
      <c r="I324" s="98">
        <v>0</v>
      </c>
      <c r="J324" s="98">
        <v>0</v>
      </c>
      <c r="K324" s="98">
        <v>0</v>
      </c>
    </row>
    <row r="325" spans="1:11" ht="30" x14ac:dyDescent="0.25">
      <c r="A325" s="9" t="s">
        <v>50</v>
      </c>
      <c r="B325" s="6">
        <v>0</v>
      </c>
      <c r="C325" s="97">
        <v>0</v>
      </c>
      <c r="D325" s="97">
        <v>0</v>
      </c>
      <c r="E325" s="97">
        <v>0</v>
      </c>
      <c r="F325" s="7">
        <f t="shared" si="38"/>
        <v>0</v>
      </c>
      <c r="G325" s="98">
        <v>0</v>
      </c>
      <c r="H325" s="8">
        <v>0</v>
      </c>
      <c r="I325" s="98">
        <v>0</v>
      </c>
      <c r="J325" s="98">
        <v>0</v>
      </c>
      <c r="K325" s="98">
        <v>0</v>
      </c>
    </row>
    <row r="326" spans="1:11" x14ac:dyDescent="0.25">
      <c r="A326" s="9" t="s">
        <v>51</v>
      </c>
      <c r="B326" s="6">
        <v>1</v>
      </c>
      <c r="C326" s="97">
        <v>0</v>
      </c>
      <c r="D326" s="97">
        <v>0</v>
      </c>
      <c r="E326" s="97">
        <v>0</v>
      </c>
      <c r="F326" s="7">
        <f t="shared" si="38"/>
        <v>1</v>
      </c>
      <c r="G326" s="98">
        <v>0</v>
      </c>
      <c r="H326" s="8">
        <v>1</v>
      </c>
      <c r="I326" s="98">
        <v>0</v>
      </c>
      <c r="J326" s="98">
        <v>0</v>
      </c>
      <c r="K326" s="98">
        <v>0</v>
      </c>
    </row>
    <row r="327" spans="1:11" x14ac:dyDescent="0.25">
      <c r="A327" s="9" t="s">
        <v>52</v>
      </c>
      <c r="B327" s="6">
        <v>0</v>
      </c>
      <c r="C327" s="97">
        <v>0</v>
      </c>
      <c r="D327" s="97">
        <v>0</v>
      </c>
      <c r="E327" s="97">
        <v>0</v>
      </c>
      <c r="F327" s="7">
        <f t="shared" si="38"/>
        <v>0</v>
      </c>
      <c r="G327" s="98">
        <v>0</v>
      </c>
      <c r="H327" s="8">
        <v>0</v>
      </c>
      <c r="I327" s="98">
        <v>0</v>
      </c>
      <c r="J327" s="98">
        <v>0</v>
      </c>
      <c r="K327" s="98">
        <v>0</v>
      </c>
    </row>
    <row r="328" spans="1:11" x14ac:dyDescent="0.25">
      <c r="A328" s="9" t="s">
        <v>53</v>
      </c>
      <c r="B328" s="6">
        <v>0</v>
      </c>
      <c r="C328" s="97">
        <v>0</v>
      </c>
      <c r="D328" s="97">
        <v>0</v>
      </c>
      <c r="E328" s="97">
        <v>0</v>
      </c>
      <c r="F328" s="7">
        <f t="shared" ref="F328:F329" si="39">SUM(B328:E328)</f>
        <v>0</v>
      </c>
      <c r="G328" s="98">
        <v>0</v>
      </c>
      <c r="H328" s="8">
        <v>0</v>
      </c>
      <c r="I328" s="98">
        <v>0</v>
      </c>
      <c r="J328" s="98">
        <v>0</v>
      </c>
      <c r="K328" s="98">
        <v>0</v>
      </c>
    </row>
    <row r="329" spans="1:11" x14ac:dyDescent="0.25">
      <c r="A329" s="9" t="s">
        <v>54</v>
      </c>
      <c r="B329" s="6">
        <v>0</v>
      </c>
      <c r="C329" s="97">
        <v>0</v>
      </c>
      <c r="D329" s="97">
        <v>0</v>
      </c>
      <c r="E329" s="97">
        <v>0</v>
      </c>
      <c r="F329" s="7">
        <f t="shared" si="39"/>
        <v>0</v>
      </c>
      <c r="G329" s="98">
        <v>0</v>
      </c>
      <c r="H329" s="8">
        <v>0</v>
      </c>
      <c r="I329" s="98">
        <v>0</v>
      </c>
      <c r="J329" s="98">
        <v>0</v>
      </c>
      <c r="K329" s="98">
        <v>0</v>
      </c>
    </row>
    <row r="330" spans="1:11" x14ac:dyDescent="0.25">
      <c r="A330" s="9"/>
      <c r="B330" s="67" t="s">
        <v>2</v>
      </c>
      <c r="C330" s="67"/>
      <c r="D330" s="67"/>
      <c r="E330" s="71" t="s">
        <v>3</v>
      </c>
      <c r="F330" s="69" t="s">
        <v>4</v>
      </c>
      <c r="G330" s="64" t="s">
        <v>131</v>
      </c>
      <c r="H330" s="64" t="s">
        <v>132</v>
      </c>
      <c r="I330" s="64" t="s">
        <v>133</v>
      </c>
      <c r="J330" s="64" t="s">
        <v>134</v>
      </c>
      <c r="K330" s="64" t="s">
        <v>135</v>
      </c>
    </row>
    <row r="331" spans="1:11" x14ac:dyDescent="0.25">
      <c r="A331" s="12" t="s">
        <v>55</v>
      </c>
      <c r="B331" s="3" t="s">
        <v>11</v>
      </c>
      <c r="C331" s="3" t="s">
        <v>12</v>
      </c>
      <c r="D331" s="2" t="s">
        <v>60</v>
      </c>
      <c r="E331" s="71"/>
      <c r="F331" s="69"/>
      <c r="G331" s="64"/>
      <c r="H331" s="64"/>
      <c r="I331" s="64"/>
      <c r="J331" s="64"/>
      <c r="K331" s="64"/>
    </row>
    <row r="332" spans="1:11" x14ac:dyDescent="0.25">
      <c r="A332" s="9" t="s">
        <v>56</v>
      </c>
      <c r="B332" s="6">
        <v>0</v>
      </c>
      <c r="C332" s="97">
        <v>0</v>
      </c>
      <c r="D332" s="97">
        <v>0</v>
      </c>
      <c r="E332" s="97">
        <v>0</v>
      </c>
      <c r="F332" s="7">
        <f t="shared" ref="F332:F333" si="40">SUM(B332:E332)</f>
        <v>0</v>
      </c>
      <c r="G332" s="98">
        <v>0</v>
      </c>
      <c r="H332" s="8">
        <v>0</v>
      </c>
      <c r="I332" s="98">
        <v>0</v>
      </c>
      <c r="J332" s="98">
        <v>0</v>
      </c>
      <c r="K332" s="98">
        <v>0</v>
      </c>
    </row>
    <row r="333" spans="1:11" x14ac:dyDescent="0.25">
      <c r="A333" s="9" t="s">
        <v>58</v>
      </c>
      <c r="B333" s="6">
        <v>0</v>
      </c>
      <c r="C333" s="97">
        <v>0</v>
      </c>
      <c r="D333" s="97">
        <v>0</v>
      </c>
      <c r="E333" s="97">
        <v>0</v>
      </c>
      <c r="F333" s="7">
        <f t="shared" si="40"/>
        <v>0</v>
      </c>
      <c r="G333" s="98">
        <v>0</v>
      </c>
      <c r="H333" s="8">
        <v>0</v>
      </c>
      <c r="I333" s="98">
        <v>0</v>
      </c>
      <c r="J333" s="98">
        <v>0</v>
      </c>
      <c r="K333" s="98">
        <v>0</v>
      </c>
    </row>
    <row r="334" spans="1:11" ht="15.75" x14ac:dyDescent="0.25">
      <c r="A334" s="72" t="s">
        <v>89</v>
      </c>
      <c r="B334" s="72"/>
      <c r="C334" s="72"/>
      <c r="D334" s="72"/>
      <c r="E334" s="72"/>
      <c r="F334" s="72"/>
      <c r="G334" s="72"/>
      <c r="H334" s="72"/>
      <c r="I334" s="72"/>
      <c r="J334" s="72"/>
      <c r="K334" s="72"/>
    </row>
    <row r="335" spans="1:11" x14ac:dyDescent="0.25">
      <c r="A335" s="27"/>
      <c r="B335" s="67" t="s">
        <v>2</v>
      </c>
      <c r="C335" s="67"/>
      <c r="D335" s="67"/>
      <c r="E335" s="70" t="s">
        <v>3</v>
      </c>
      <c r="F335" s="69" t="s">
        <v>4</v>
      </c>
      <c r="G335" s="64" t="s">
        <v>131</v>
      </c>
      <c r="H335" s="64" t="s">
        <v>132</v>
      </c>
      <c r="I335" s="64" t="s">
        <v>133</v>
      </c>
      <c r="J335" s="64" t="s">
        <v>134</v>
      </c>
      <c r="K335" s="64" t="s">
        <v>135</v>
      </c>
    </row>
    <row r="336" spans="1:11" x14ac:dyDescent="0.25">
      <c r="A336" s="27"/>
      <c r="B336" s="3" t="s">
        <v>11</v>
      </c>
      <c r="C336" s="3" t="s">
        <v>12</v>
      </c>
      <c r="D336" s="2" t="s">
        <v>60</v>
      </c>
      <c r="E336" s="70"/>
      <c r="F336" s="69"/>
      <c r="G336" s="64"/>
      <c r="H336" s="64"/>
      <c r="I336" s="64"/>
      <c r="J336" s="64"/>
      <c r="K336" s="64"/>
    </row>
    <row r="337" spans="1:11" x14ac:dyDescent="0.25">
      <c r="A337" s="9" t="s">
        <v>90</v>
      </c>
      <c r="B337" s="6">
        <v>19</v>
      </c>
      <c r="C337" s="6">
        <v>0</v>
      </c>
      <c r="D337" s="6">
        <v>0</v>
      </c>
      <c r="E337" s="6">
        <v>25</v>
      </c>
      <c r="F337" s="7">
        <f t="shared" ref="F337:F340" si="41">SUM(B337:E337)</f>
        <v>44</v>
      </c>
      <c r="G337" s="8">
        <v>2</v>
      </c>
      <c r="H337" s="8">
        <v>37</v>
      </c>
      <c r="I337" s="8">
        <v>4</v>
      </c>
      <c r="J337" s="98">
        <v>0</v>
      </c>
      <c r="K337" s="8">
        <v>1</v>
      </c>
    </row>
    <row r="338" spans="1:11" x14ac:dyDescent="0.25">
      <c r="A338" s="9" t="s">
        <v>91</v>
      </c>
      <c r="B338" s="6">
        <v>12</v>
      </c>
      <c r="C338" s="6">
        <v>0</v>
      </c>
      <c r="D338" s="6">
        <v>0</v>
      </c>
      <c r="E338" s="6">
        <v>10</v>
      </c>
      <c r="F338" s="7">
        <f t="shared" si="41"/>
        <v>22</v>
      </c>
      <c r="G338" s="8">
        <v>1</v>
      </c>
      <c r="H338" s="8">
        <v>20</v>
      </c>
      <c r="I338" s="8">
        <v>1</v>
      </c>
      <c r="J338" s="98">
        <v>0</v>
      </c>
      <c r="K338" s="8">
        <v>0</v>
      </c>
    </row>
    <row r="339" spans="1:11" x14ac:dyDescent="0.25">
      <c r="A339" s="9" t="s">
        <v>92</v>
      </c>
      <c r="B339" s="6">
        <v>0</v>
      </c>
      <c r="C339" s="6">
        <v>0</v>
      </c>
      <c r="D339" s="6">
        <v>0</v>
      </c>
      <c r="E339" s="6">
        <v>0</v>
      </c>
      <c r="F339" s="7">
        <f t="shared" si="41"/>
        <v>0</v>
      </c>
      <c r="G339" s="8">
        <v>0</v>
      </c>
      <c r="H339" s="8">
        <v>0</v>
      </c>
      <c r="I339" s="8">
        <v>0</v>
      </c>
      <c r="J339" s="98">
        <v>0</v>
      </c>
      <c r="K339" s="8">
        <v>0</v>
      </c>
    </row>
    <row r="340" spans="1:11" x14ac:dyDescent="0.25">
      <c r="A340" s="9" t="s">
        <v>93</v>
      </c>
      <c r="B340" s="6">
        <v>20</v>
      </c>
      <c r="C340" s="6">
        <v>0</v>
      </c>
      <c r="D340" s="6">
        <v>0</v>
      </c>
      <c r="E340" s="6">
        <v>0</v>
      </c>
      <c r="F340" s="7">
        <f t="shared" si="41"/>
        <v>20</v>
      </c>
      <c r="G340" s="8">
        <v>2</v>
      </c>
      <c r="H340" s="8">
        <v>17</v>
      </c>
      <c r="I340" s="8">
        <v>0</v>
      </c>
      <c r="J340" s="98">
        <v>0</v>
      </c>
      <c r="K340" s="8">
        <v>1</v>
      </c>
    </row>
    <row r="341" spans="1:11" ht="18.75" x14ac:dyDescent="0.3">
      <c r="A341" s="65" t="s">
        <v>94</v>
      </c>
      <c r="B341" s="65"/>
      <c r="C341" s="65"/>
      <c r="D341" s="65"/>
      <c r="E341" s="65"/>
      <c r="F341" s="65"/>
      <c r="G341" s="65"/>
      <c r="H341" s="65"/>
      <c r="I341" s="65"/>
      <c r="J341" s="65"/>
      <c r="K341" s="65"/>
    </row>
    <row r="342" spans="1:11" x14ac:dyDescent="0.25">
      <c r="A342" s="66"/>
      <c r="B342" s="67" t="s">
        <v>2</v>
      </c>
      <c r="C342" s="67"/>
      <c r="D342" s="67"/>
      <c r="E342" s="68" t="s">
        <v>3</v>
      </c>
      <c r="F342" s="69" t="s">
        <v>4</v>
      </c>
      <c r="G342" s="64" t="s">
        <v>131</v>
      </c>
      <c r="H342" s="64" t="s">
        <v>132</v>
      </c>
      <c r="I342" s="64" t="s">
        <v>133</v>
      </c>
      <c r="J342" s="64" t="s">
        <v>134</v>
      </c>
      <c r="K342" s="64" t="s">
        <v>135</v>
      </c>
    </row>
    <row r="343" spans="1:11" x14ac:dyDescent="0.25">
      <c r="A343" s="66"/>
      <c r="B343" s="2" t="s">
        <v>11</v>
      </c>
      <c r="C343" s="2" t="s">
        <v>12</v>
      </c>
      <c r="D343" s="2" t="s">
        <v>60</v>
      </c>
      <c r="E343" s="68"/>
      <c r="F343" s="69"/>
      <c r="G343" s="64"/>
      <c r="H343" s="64"/>
      <c r="I343" s="64"/>
      <c r="J343" s="64"/>
      <c r="K343" s="64"/>
    </row>
    <row r="344" spans="1:11" x14ac:dyDescent="0.25">
      <c r="A344" s="9" t="s">
        <v>95</v>
      </c>
      <c r="B344" s="10">
        <f>SUM(B5,B57,B107)</f>
        <v>134</v>
      </c>
      <c r="C344" s="10">
        <f>SUM(C5,C57,C107)</f>
        <v>0</v>
      </c>
      <c r="D344" s="10">
        <f>SUM(D5,D57,D107)</f>
        <v>0</v>
      </c>
      <c r="E344" s="10">
        <f>SUM(E5,E57,E107)</f>
        <v>54</v>
      </c>
      <c r="F344" s="7">
        <f t="shared" ref="F344:F345" si="42">SUM(B344:E344)</f>
        <v>188</v>
      </c>
      <c r="G344" s="30">
        <f t="shared" ref="G344:K345" si="43">SUM(G5,G57,G107)</f>
        <v>19</v>
      </c>
      <c r="H344" s="30">
        <f t="shared" si="43"/>
        <v>154</v>
      </c>
      <c r="I344" s="30">
        <f t="shared" si="43"/>
        <v>6</v>
      </c>
      <c r="J344" s="30">
        <f t="shared" si="43"/>
        <v>0</v>
      </c>
      <c r="K344" s="30">
        <f t="shared" si="43"/>
        <v>9</v>
      </c>
    </row>
    <row r="345" spans="1:11" x14ac:dyDescent="0.25">
      <c r="A345" s="9" t="s">
        <v>96</v>
      </c>
      <c r="B345" s="10">
        <f>SUM(B346:B353)</f>
        <v>151</v>
      </c>
      <c r="C345" s="10">
        <f>SUM(C346:C353)</f>
        <v>0</v>
      </c>
      <c r="D345" s="10">
        <f>SUM(D346:D353)</f>
        <v>0</v>
      </c>
      <c r="E345" s="10">
        <f>SUM(E346:E353)</f>
        <v>62</v>
      </c>
      <c r="F345" s="7">
        <f t="shared" si="42"/>
        <v>213</v>
      </c>
      <c r="G345" s="30">
        <f t="shared" si="43"/>
        <v>24</v>
      </c>
      <c r="H345" s="30">
        <f t="shared" si="43"/>
        <v>168</v>
      </c>
      <c r="I345" s="30">
        <f t="shared" si="43"/>
        <v>8</v>
      </c>
      <c r="J345" s="30">
        <f t="shared" si="43"/>
        <v>0</v>
      </c>
      <c r="K345" s="30">
        <f t="shared" si="43"/>
        <v>13</v>
      </c>
    </row>
    <row r="346" spans="1:11" x14ac:dyDescent="0.25">
      <c r="A346" s="9" t="s">
        <v>15</v>
      </c>
      <c r="B346" s="10">
        <f>SUM(B7,B108)</f>
        <v>17</v>
      </c>
      <c r="C346" s="10">
        <f>SUM(C7,C108)</f>
        <v>0</v>
      </c>
      <c r="D346" s="10">
        <f>SUM(D7,D108)</f>
        <v>0</v>
      </c>
      <c r="E346" s="10">
        <f>SUM(E7,E108)</f>
        <v>1</v>
      </c>
      <c r="F346" s="7">
        <f t="shared" ref="F346:F352" si="44">SUM(B346:E346)</f>
        <v>18</v>
      </c>
      <c r="G346" s="30">
        <f t="shared" ref="G346:K346" si="45">SUM(G7, G108)</f>
        <v>2</v>
      </c>
      <c r="H346" s="30">
        <f t="shared" si="45"/>
        <v>13</v>
      </c>
      <c r="I346" s="30">
        <f t="shared" si="45"/>
        <v>0</v>
      </c>
      <c r="J346" s="30">
        <f t="shared" si="45"/>
        <v>0</v>
      </c>
      <c r="K346" s="30">
        <f t="shared" si="45"/>
        <v>3</v>
      </c>
    </row>
    <row r="347" spans="1:11" x14ac:dyDescent="0.25">
      <c r="A347" s="9" t="s">
        <v>16</v>
      </c>
      <c r="B347" s="10">
        <f t="shared" ref="B347:E353" si="46">SUM(B8,B59)</f>
        <v>11</v>
      </c>
      <c r="C347" s="10">
        <f t="shared" si="46"/>
        <v>0</v>
      </c>
      <c r="D347" s="10">
        <f t="shared" si="46"/>
        <v>0</v>
      </c>
      <c r="E347" s="10">
        <f t="shared" si="46"/>
        <v>2</v>
      </c>
      <c r="F347" s="7">
        <f t="shared" si="44"/>
        <v>13</v>
      </c>
      <c r="G347" s="30">
        <f t="shared" ref="G347:K353" si="47">SUM(G8,G59)</f>
        <v>2</v>
      </c>
      <c r="H347" s="30">
        <f t="shared" si="47"/>
        <v>11</v>
      </c>
      <c r="I347" s="30">
        <f t="shared" si="47"/>
        <v>0</v>
      </c>
      <c r="J347" s="30">
        <f t="shared" si="47"/>
        <v>0</v>
      </c>
      <c r="K347" s="30">
        <f t="shared" si="47"/>
        <v>0</v>
      </c>
    </row>
    <row r="348" spans="1:11" x14ac:dyDescent="0.25">
      <c r="A348" s="9" t="s">
        <v>97</v>
      </c>
      <c r="B348" s="10">
        <f t="shared" si="46"/>
        <v>24</v>
      </c>
      <c r="C348" s="10">
        <f t="shared" si="46"/>
        <v>0</v>
      </c>
      <c r="D348" s="10">
        <f t="shared" si="46"/>
        <v>0</v>
      </c>
      <c r="E348" s="10">
        <f t="shared" si="46"/>
        <v>8</v>
      </c>
      <c r="F348" s="7">
        <f t="shared" si="44"/>
        <v>32</v>
      </c>
      <c r="G348" s="30">
        <f t="shared" si="47"/>
        <v>3</v>
      </c>
      <c r="H348" s="30">
        <f t="shared" si="47"/>
        <v>28</v>
      </c>
      <c r="I348" s="30">
        <f t="shared" si="47"/>
        <v>0</v>
      </c>
      <c r="J348" s="30">
        <f t="shared" si="47"/>
        <v>0</v>
      </c>
      <c r="K348" s="30">
        <f t="shared" si="47"/>
        <v>1</v>
      </c>
    </row>
    <row r="349" spans="1:11" x14ac:dyDescent="0.25">
      <c r="A349" s="9" t="s">
        <v>98</v>
      </c>
      <c r="B349" s="10">
        <f t="shared" si="46"/>
        <v>31</v>
      </c>
      <c r="C349" s="10">
        <f t="shared" si="46"/>
        <v>0</v>
      </c>
      <c r="D349" s="10">
        <f t="shared" si="46"/>
        <v>0</v>
      </c>
      <c r="E349" s="10">
        <f t="shared" si="46"/>
        <v>21</v>
      </c>
      <c r="F349" s="7">
        <f t="shared" si="44"/>
        <v>52</v>
      </c>
      <c r="G349" s="30">
        <f t="shared" si="47"/>
        <v>6</v>
      </c>
      <c r="H349" s="30">
        <f t="shared" si="47"/>
        <v>41</v>
      </c>
      <c r="I349" s="30">
        <f t="shared" si="47"/>
        <v>1</v>
      </c>
      <c r="J349" s="30">
        <f t="shared" si="47"/>
        <v>0</v>
      </c>
      <c r="K349" s="30">
        <f t="shared" si="47"/>
        <v>4</v>
      </c>
    </row>
    <row r="350" spans="1:11" x14ac:dyDescent="0.25">
      <c r="A350" s="9" t="s">
        <v>99</v>
      </c>
      <c r="B350" s="10">
        <f t="shared" si="46"/>
        <v>36</v>
      </c>
      <c r="C350" s="10">
        <f t="shared" si="46"/>
        <v>0</v>
      </c>
      <c r="D350" s="10">
        <f t="shared" si="46"/>
        <v>0</v>
      </c>
      <c r="E350" s="10">
        <f t="shared" si="46"/>
        <v>20</v>
      </c>
      <c r="F350" s="7">
        <f t="shared" si="44"/>
        <v>56</v>
      </c>
      <c r="G350" s="30">
        <f t="shared" si="47"/>
        <v>4</v>
      </c>
      <c r="H350" s="30">
        <f t="shared" si="47"/>
        <v>43</v>
      </c>
      <c r="I350" s="30">
        <f t="shared" si="47"/>
        <v>5</v>
      </c>
      <c r="J350" s="30">
        <f t="shared" si="47"/>
        <v>0</v>
      </c>
      <c r="K350" s="30">
        <f t="shared" si="47"/>
        <v>4</v>
      </c>
    </row>
    <row r="351" spans="1:11" x14ac:dyDescent="0.25">
      <c r="A351" s="9" t="s">
        <v>100</v>
      </c>
      <c r="B351" s="10">
        <f t="shared" si="46"/>
        <v>25</v>
      </c>
      <c r="C351" s="10">
        <f t="shared" si="46"/>
        <v>0</v>
      </c>
      <c r="D351" s="10">
        <f t="shared" si="46"/>
        <v>0</v>
      </c>
      <c r="E351" s="10">
        <f t="shared" si="46"/>
        <v>10</v>
      </c>
      <c r="F351" s="7">
        <f t="shared" si="44"/>
        <v>35</v>
      </c>
      <c r="G351" s="30">
        <f t="shared" si="47"/>
        <v>6</v>
      </c>
      <c r="H351" s="30">
        <f t="shared" si="47"/>
        <v>26</v>
      </c>
      <c r="I351" s="30">
        <f t="shared" si="47"/>
        <v>2</v>
      </c>
      <c r="J351" s="30">
        <f t="shared" si="47"/>
        <v>0</v>
      </c>
      <c r="K351" s="30">
        <f t="shared" si="47"/>
        <v>1</v>
      </c>
    </row>
    <row r="352" spans="1:11" x14ac:dyDescent="0.25">
      <c r="A352" s="9" t="s">
        <v>21</v>
      </c>
      <c r="B352" s="10">
        <f t="shared" si="46"/>
        <v>7</v>
      </c>
      <c r="C352" s="10">
        <f t="shared" si="46"/>
        <v>0</v>
      </c>
      <c r="D352" s="10">
        <f t="shared" si="46"/>
        <v>0</v>
      </c>
      <c r="E352" s="10">
        <f t="shared" si="46"/>
        <v>0</v>
      </c>
      <c r="F352" s="7">
        <f t="shared" si="44"/>
        <v>7</v>
      </c>
      <c r="G352" s="30">
        <f t="shared" si="47"/>
        <v>1</v>
      </c>
      <c r="H352" s="30">
        <f t="shared" si="47"/>
        <v>6</v>
      </c>
      <c r="I352" s="30">
        <f t="shared" si="47"/>
        <v>0</v>
      </c>
      <c r="J352" s="30">
        <f t="shared" si="47"/>
        <v>0</v>
      </c>
      <c r="K352" s="30">
        <f t="shared" si="47"/>
        <v>0</v>
      </c>
    </row>
    <row r="353" spans="1:11" x14ac:dyDescent="0.25">
      <c r="A353" s="44" t="s">
        <v>208</v>
      </c>
      <c r="B353" s="45">
        <f t="shared" si="46"/>
        <v>0</v>
      </c>
      <c r="C353" s="45">
        <f t="shared" si="46"/>
        <v>0</v>
      </c>
      <c r="D353" s="45">
        <f t="shared" si="46"/>
        <v>0</v>
      </c>
      <c r="E353" s="45">
        <f t="shared" si="46"/>
        <v>0</v>
      </c>
      <c r="F353" s="46">
        <f>SUM(B353:E353)</f>
        <v>0</v>
      </c>
      <c r="G353" s="47">
        <f t="shared" si="47"/>
        <v>0</v>
      </c>
      <c r="H353" s="47">
        <f t="shared" si="47"/>
        <v>0</v>
      </c>
      <c r="I353" s="47">
        <f t="shared" si="47"/>
        <v>0</v>
      </c>
      <c r="J353" s="47">
        <f t="shared" si="47"/>
        <v>0</v>
      </c>
      <c r="K353" s="47">
        <f t="shared" si="47"/>
        <v>0</v>
      </c>
    </row>
  </sheetData>
  <sheetProtection algorithmName="SHA-512" hashValue="FZ5cje+RRw2HIoMCT2jpn/GXSkXsFshfw+WiL6MwD5bePvrS99EmDQx6a7IyiI6rYk2bv+B2JDETLRKVKFdUPQ==" saltValue="3CY4xkLcO238WWz0kkfhBA==" spinCount="100000" sheet="1" objects="1" scenarios="1"/>
  <mergeCells count="265">
    <mergeCell ref="A305:K305"/>
    <mergeCell ref="A1:K1"/>
    <mergeCell ref="A2:K2"/>
    <mergeCell ref="A3:A4"/>
    <mergeCell ref="B3:D3"/>
    <mergeCell ref="E3:E4"/>
    <mergeCell ref="F3:F4"/>
    <mergeCell ref="G3:G4"/>
    <mergeCell ref="H3:H4"/>
    <mergeCell ref="I3:I4"/>
    <mergeCell ref="J3:J4"/>
    <mergeCell ref="I15:I16"/>
    <mergeCell ref="J15:J16"/>
    <mergeCell ref="K15:K16"/>
    <mergeCell ref="K3:K4"/>
    <mergeCell ref="B15:D15"/>
    <mergeCell ref="E15:E16"/>
    <mergeCell ref="F15:F16"/>
    <mergeCell ref="G15:G16"/>
    <mergeCell ref="H15:H16"/>
    <mergeCell ref="J50:J51"/>
    <mergeCell ref="K50:K51"/>
    <mergeCell ref="B50:D50"/>
    <mergeCell ref="E50:E51"/>
    <mergeCell ref="F50:F51"/>
    <mergeCell ref="G50:G51"/>
    <mergeCell ref="H50:H51"/>
    <mergeCell ref="I50:I51"/>
    <mergeCell ref="A25:K25"/>
    <mergeCell ref="B33:D33"/>
    <mergeCell ref="E33:E34"/>
    <mergeCell ref="F33:F34"/>
    <mergeCell ref="G33:G34"/>
    <mergeCell ref="H33:H34"/>
    <mergeCell ref="I33:I34"/>
    <mergeCell ref="J33:J34"/>
    <mergeCell ref="K33:K34"/>
    <mergeCell ref="J66:J67"/>
    <mergeCell ref="K66:K67"/>
    <mergeCell ref="B66:D66"/>
    <mergeCell ref="E66:E67"/>
    <mergeCell ref="F66:F67"/>
    <mergeCell ref="G66:G67"/>
    <mergeCell ref="H66:H67"/>
    <mergeCell ref="I66:I67"/>
    <mergeCell ref="A54:K54"/>
    <mergeCell ref="A55:A56"/>
    <mergeCell ref="B55:D55"/>
    <mergeCell ref="E55:E56"/>
    <mergeCell ref="F55:F56"/>
    <mergeCell ref="G55:G56"/>
    <mergeCell ref="H55:H56"/>
    <mergeCell ref="I55:I56"/>
    <mergeCell ref="J55:J56"/>
    <mergeCell ref="K55:K56"/>
    <mergeCell ref="A76:K76"/>
    <mergeCell ref="B84:D84"/>
    <mergeCell ref="E84:E85"/>
    <mergeCell ref="F84:F85"/>
    <mergeCell ref="G84:G85"/>
    <mergeCell ref="H84:H85"/>
    <mergeCell ref="I84:I85"/>
    <mergeCell ref="J84:J85"/>
    <mergeCell ref="K84:K85"/>
    <mergeCell ref="K101:K102"/>
    <mergeCell ref="A104:K104"/>
    <mergeCell ref="B101:D101"/>
    <mergeCell ref="E101:E102"/>
    <mergeCell ref="F101:F102"/>
    <mergeCell ref="G101:G102"/>
    <mergeCell ref="H101:H102"/>
    <mergeCell ref="I101:I102"/>
    <mergeCell ref="J101:J102"/>
    <mergeCell ref="I105:I106"/>
    <mergeCell ref="J105:J106"/>
    <mergeCell ref="K105:K106"/>
    <mergeCell ref="A105:A106"/>
    <mergeCell ref="B105:D105"/>
    <mergeCell ref="E105:E106"/>
    <mergeCell ref="F105:F106"/>
    <mergeCell ref="G105:G106"/>
    <mergeCell ref="H105:H106"/>
    <mergeCell ref="A120:K120"/>
    <mergeCell ref="B128:D128"/>
    <mergeCell ref="E128:E129"/>
    <mergeCell ref="F128:F129"/>
    <mergeCell ref="G128:G129"/>
    <mergeCell ref="H128:H129"/>
    <mergeCell ref="I128:I129"/>
    <mergeCell ref="B110:D110"/>
    <mergeCell ref="E110:E111"/>
    <mergeCell ref="F110:F111"/>
    <mergeCell ref="G110:G111"/>
    <mergeCell ref="H110:H111"/>
    <mergeCell ref="I110:I111"/>
    <mergeCell ref="J110:J111"/>
    <mergeCell ref="K110:K111"/>
    <mergeCell ref="J145:J146"/>
    <mergeCell ref="K145:K146"/>
    <mergeCell ref="B145:D145"/>
    <mergeCell ref="E145:E146"/>
    <mergeCell ref="F145:F146"/>
    <mergeCell ref="G145:G146"/>
    <mergeCell ref="H145:H146"/>
    <mergeCell ref="I145:I146"/>
    <mergeCell ref="J128:J129"/>
    <mergeCell ref="K128:K129"/>
    <mergeCell ref="J154:J155"/>
    <mergeCell ref="K154:K155"/>
    <mergeCell ref="B154:D154"/>
    <mergeCell ref="E154:E155"/>
    <mergeCell ref="F154:F155"/>
    <mergeCell ref="G154:G155"/>
    <mergeCell ref="H154:H155"/>
    <mergeCell ref="I154:I155"/>
    <mergeCell ref="A148:K148"/>
    <mergeCell ref="A149:A150"/>
    <mergeCell ref="B149:D149"/>
    <mergeCell ref="E149:E150"/>
    <mergeCell ref="F149:F150"/>
    <mergeCell ref="G149:G150"/>
    <mergeCell ref="H149:H150"/>
    <mergeCell ref="I149:I150"/>
    <mergeCell ref="J149:J150"/>
    <mergeCell ref="K149:K150"/>
    <mergeCell ref="A164:K164"/>
    <mergeCell ref="B172:D172"/>
    <mergeCell ref="E172:E173"/>
    <mergeCell ref="F172:F173"/>
    <mergeCell ref="G172:G173"/>
    <mergeCell ref="H172:H173"/>
    <mergeCell ref="I172:I173"/>
    <mergeCell ref="J172:J173"/>
    <mergeCell ref="K172:K173"/>
    <mergeCell ref="K189:K190"/>
    <mergeCell ref="A193:K193"/>
    <mergeCell ref="B189:D189"/>
    <mergeCell ref="E189:E190"/>
    <mergeCell ref="F189:F190"/>
    <mergeCell ref="G189:G190"/>
    <mergeCell ref="H189:H190"/>
    <mergeCell ref="I189:I190"/>
    <mergeCell ref="J189:J190"/>
    <mergeCell ref="I194:I195"/>
    <mergeCell ref="J194:J195"/>
    <mergeCell ref="K194:K195"/>
    <mergeCell ref="A194:A195"/>
    <mergeCell ref="B194:D194"/>
    <mergeCell ref="E194:E195"/>
    <mergeCell ref="F194:F195"/>
    <mergeCell ref="G194:G195"/>
    <mergeCell ref="H194:H195"/>
    <mergeCell ref="A209:K209"/>
    <mergeCell ref="B217:D217"/>
    <mergeCell ref="E217:E218"/>
    <mergeCell ref="F217:F218"/>
    <mergeCell ref="G217:G218"/>
    <mergeCell ref="H217:H218"/>
    <mergeCell ref="I217:I218"/>
    <mergeCell ref="B199:D199"/>
    <mergeCell ref="E199:E200"/>
    <mergeCell ref="F199:F200"/>
    <mergeCell ref="G199:G200"/>
    <mergeCell ref="H199:H200"/>
    <mergeCell ref="I199:I200"/>
    <mergeCell ref="J199:J200"/>
    <mergeCell ref="K199:K200"/>
    <mergeCell ref="J234:J235"/>
    <mergeCell ref="K234:K235"/>
    <mergeCell ref="B234:D234"/>
    <mergeCell ref="E234:E235"/>
    <mergeCell ref="F234:F235"/>
    <mergeCell ref="G234:G235"/>
    <mergeCell ref="H234:H235"/>
    <mergeCell ref="I234:I235"/>
    <mergeCell ref="J217:J218"/>
    <mergeCell ref="K217:K218"/>
    <mergeCell ref="J245:J246"/>
    <mergeCell ref="K245:K246"/>
    <mergeCell ref="B245:D245"/>
    <mergeCell ref="E245:E246"/>
    <mergeCell ref="F245:F246"/>
    <mergeCell ref="G245:G246"/>
    <mergeCell ref="H245:H246"/>
    <mergeCell ref="I245:I246"/>
    <mergeCell ref="A237:K237"/>
    <mergeCell ref="A238:A239"/>
    <mergeCell ref="B238:D238"/>
    <mergeCell ref="E238:E239"/>
    <mergeCell ref="F238:F239"/>
    <mergeCell ref="G238:G239"/>
    <mergeCell ref="H238:H239"/>
    <mergeCell ref="I238:I239"/>
    <mergeCell ref="J238:J239"/>
    <mergeCell ref="K238:K239"/>
    <mergeCell ref="A255:K255"/>
    <mergeCell ref="B263:D263"/>
    <mergeCell ref="E263:E264"/>
    <mergeCell ref="F263:F264"/>
    <mergeCell ref="G263:G264"/>
    <mergeCell ref="H263:H264"/>
    <mergeCell ref="I263:I264"/>
    <mergeCell ref="J263:J264"/>
    <mergeCell ref="K263:K264"/>
    <mergeCell ref="A284:A285"/>
    <mergeCell ref="B284:D284"/>
    <mergeCell ref="E284:E285"/>
    <mergeCell ref="F284:F285"/>
    <mergeCell ref="G284:G285"/>
    <mergeCell ref="H284:H285"/>
    <mergeCell ref="K280:K281"/>
    <mergeCell ref="A283:K283"/>
    <mergeCell ref="B280:D280"/>
    <mergeCell ref="E280:E281"/>
    <mergeCell ref="F280:F281"/>
    <mergeCell ref="G280:G281"/>
    <mergeCell ref="H280:H281"/>
    <mergeCell ref="I280:I281"/>
    <mergeCell ref="J280:J281"/>
    <mergeCell ref="B295:D295"/>
    <mergeCell ref="E295:E296"/>
    <mergeCell ref="F295:F296"/>
    <mergeCell ref="G295:G296"/>
    <mergeCell ref="H295:H296"/>
    <mergeCell ref="I295:I296"/>
    <mergeCell ref="J295:J296"/>
    <mergeCell ref="K295:K296"/>
    <mergeCell ref="I284:I285"/>
    <mergeCell ref="J284:J285"/>
    <mergeCell ref="K284:K285"/>
    <mergeCell ref="I330:I331"/>
    <mergeCell ref="J330:J331"/>
    <mergeCell ref="K330:K331"/>
    <mergeCell ref="K313:K314"/>
    <mergeCell ref="B330:D330"/>
    <mergeCell ref="E330:E331"/>
    <mergeCell ref="F330:F331"/>
    <mergeCell ref="G330:G331"/>
    <mergeCell ref="H330:H331"/>
    <mergeCell ref="B313:D313"/>
    <mergeCell ref="E313:E314"/>
    <mergeCell ref="F313:F314"/>
    <mergeCell ref="G313:G314"/>
    <mergeCell ref="H313:H314"/>
    <mergeCell ref="I313:I314"/>
    <mergeCell ref="J313:J314"/>
    <mergeCell ref="A334:K334"/>
    <mergeCell ref="B335:D335"/>
    <mergeCell ref="E335:E336"/>
    <mergeCell ref="F335:F336"/>
    <mergeCell ref="G335:G336"/>
    <mergeCell ref="H335:H336"/>
    <mergeCell ref="I335:I336"/>
    <mergeCell ref="J335:J336"/>
    <mergeCell ref="K335:K336"/>
    <mergeCell ref="H342:H343"/>
    <mergeCell ref="I342:I343"/>
    <mergeCell ref="J342:J343"/>
    <mergeCell ref="K342:K343"/>
    <mergeCell ref="A341:K341"/>
    <mergeCell ref="A342:A343"/>
    <mergeCell ref="B342:D342"/>
    <mergeCell ref="E342:E343"/>
    <mergeCell ref="F342:F343"/>
    <mergeCell ref="G342:G34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37388-DF02-4C9E-980A-F2E2BE7471D6}">
  <sheetPr>
    <tabColor theme="9" tint="0.79998168889431442"/>
  </sheetPr>
  <dimension ref="A1:L353"/>
  <sheetViews>
    <sheetView tabSelected="1" topLeftCell="A323" workbookViewId="0">
      <selection activeCell="B355" sqref="B355"/>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28515625" style="29" bestFit="1" customWidth="1"/>
    <col min="8" max="8" width="9.42578125" style="29" bestFit="1" customWidth="1"/>
    <col min="9" max="9" width="7.7109375" style="29" bestFit="1" customWidth="1"/>
    <col min="10" max="10" width="10.7109375" style="29" customWidth="1"/>
    <col min="11" max="11" width="8.85546875" style="29" bestFit="1" customWidth="1"/>
    <col min="12" max="12" width="9.42578125" style="29" bestFit="1" customWidth="1"/>
    <col min="13" max="16384" width="9.140625" style="32"/>
  </cols>
  <sheetData>
    <row r="1" spans="1:12" ht="18.75" x14ac:dyDescent="0.3">
      <c r="A1" s="83" t="s">
        <v>136</v>
      </c>
      <c r="B1" s="83"/>
      <c r="C1" s="83"/>
      <c r="D1" s="83"/>
      <c r="E1" s="83"/>
      <c r="F1" s="83"/>
      <c r="G1" s="83"/>
      <c r="H1" s="83"/>
      <c r="I1" s="83"/>
      <c r="J1" s="83"/>
      <c r="K1" s="83"/>
      <c r="L1" s="83"/>
    </row>
    <row r="2" spans="1:12" ht="15.75" x14ac:dyDescent="0.25">
      <c r="A2" s="72" t="s">
        <v>1</v>
      </c>
      <c r="B2" s="72"/>
      <c r="C2" s="72"/>
      <c r="D2" s="72"/>
      <c r="E2" s="72"/>
      <c r="F2" s="72"/>
      <c r="G2" s="72"/>
      <c r="H2" s="72"/>
      <c r="I2" s="72"/>
      <c r="J2" s="72"/>
      <c r="K2" s="72"/>
      <c r="L2" s="72"/>
    </row>
    <row r="3" spans="1:12" x14ac:dyDescent="0.25">
      <c r="A3" s="66"/>
      <c r="B3" s="67" t="s">
        <v>2</v>
      </c>
      <c r="C3" s="67"/>
      <c r="D3" s="67"/>
      <c r="E3" s="68" t="s">
        <v>3</v>
      </c>
      <c r="F3" s="69" t="s">
        <v>4</v>
      </c>
      <c r="G3" s="64" t="s">
        <v>137</v>
      </c>
      <c r="H3" s="64" t="s">
        <v>138</v>
      </c>
      <c r="I3" s="64" t="s">
        <v>139</v>
      </c>
      <c r="J3" s="64" t="s">
        <v>140</v>
      </c>
      <c r="K3" s="64" t="s">
        <v>141</v>
      </c>
      <c r="L3" s="64" t="s">
        <v>142</v>
      </c>
    </row>
    <row r="4" spans="1:12" x14ac:dyDescent="0.25">
      <c r="A4" s="66"/>
      <c r="B4" s="3" t="s">
        <v>11</v>
      </c>
      <c r="C4" s="3" t="s">
        <v>12</v>
      </c>
      <c r="D4" s="4"/>
      <c r="E4" s="68"/>
      <c r="F4" s="69"/>
      <c r="G4" s="64"/>
      <c r="H4" s="64"/>
      <c r="I4" s="64"/>
      <c r="J4" s="64"/>
      <c r="K4" s="64"/>
      <c r="L4" s="64"/>
    </row>
    <row r="5" spans="1:12" x14ac:dyDescent="0.25">
      <c r="A5" s="5" t="s">
        <v>13</v>
      </c>
      <c r="B5" s="6">
        <v>14</v>
      </c>
      <c r="C5" s="6">
        <v>5</v>
      </c>
      <c r="D5" s="4"/>
      <c r="E5" s="6">
        <v>1</v>
      </c>
      <c r="F5" s="7">
        <f>SUM(B5:E5)</f>
        <v>20</v>
      </c>
      <c r="G5" s="98">
        <v>0</v>
      </c>
      <c r="H5" s="8">
        <v>18</v>
      </c>
      <c r="I5" s="98">
        <v>0</v>
      </c>
      <c r="J5" s="8">
        <v>1</v>
      </c>
      <c r="K5" s="8">
        <v>1</v>
      </c>
      <c r="L5" s="98">
        <v>0</v>
      </c>
    </row>
    <row r="6" spans="1:12" x14ac:dyDescent="0.25">
      <c r="A6" s="9" t="s">
        <v>14</v>
      </c>
      <c r="B6" s="10">
        <f>SUM(B7:B14)</f>
        <v>46</v>
      </c>
      <c r="C6" s="10">
        <f t="shared" ref="C6:E6" si="0">SUM(C7:C14)</f>
        <v>20</v>
      </c>
      <c r="D6" s="10">
        <f t="shared" si="0"/>
        <v>0</v>
      </c>
      <c r="E6" s="10">
        <f t="shared" si="0"/>
        <v>4</v>
      </c>
      <c r="F6" s="7">
        <f>SUM(B6:E6)</f>
        <v>70</v>
      </c>
      <c r="G6" s="10">
        <f t="shared" ref="G6:K6" si="1">SUM(G7:G14)</f>
        <v>0</v>
      </c>
      <c r="H6" s="10">
        <f t="shared" si="1"/>
        <v>64</v>
      </c>
      <c r="I6" s="10">
        <f t="shared" si="1"/>
        <v>0</v>
      </c>
      <c r="J6" s="10">
        <f t="shared" si="1"/>
        <v>4</v>
      </c>
      <c r="K6" s="10">
        <f t="shared" si="1"/>
        <v>2</v>
      </c>
      <c r="L6" s="10">
        <f>SUM(L7:L14)</f>
        <v>0</v>
      </c>
    </row>
    <row r="7" spans="1:12" x14ac:dyDescent="0.25">
      <c r="A7" s="9" t="s">
        <v>15</v>
      </c>
      <c r="B7" s="6">
        <v>31</v>
      </c>
      <c r="C7" s="6">
        <v>14</v>
      </c>
      <c r="D7" s="4"/>
      <c r="E7" s="6">
        <v>3</v>
      </c>
      <c r="F7" s="7">
        <f t="shared" ref="F7:F13" si="2">SUM(B7:E7)</f>
        <v>48</v>
      </c>
      <c r="G7" s="98">
        <v>0</v>
      </c>
      <c r="H7" s="8">
        <v>44</v>
      </c>
      <c r="I7" s="98">
        <v>0</v>
      </c>
      <c r="J7" s="8">
        <v>3</v>
      </c>
      <c r="K7" s="8">
        <v>1</v>
      </c>
      <c r="L7" s="98">
        <v>0</v>
      </c>
    </row>
    <row r="8" spans="1:12" x14ac:dyDescent="0.25">
      <c r="A8" s="9" t="s">
        <v>16</v>
      </c>
      <c r="B8" s="6">
        <v>0</v>
      </c>
      <c r="C8" s="6">
        <v>1</v>
      </c>
      <c r="D8" s="4"/>
      <c r="E8" s="6">
        <v>0</v>
      </c>
      <c r="F8" s="7">
        <f t="shared" si="2"/>
        <v>1</v>
      </c>
      <c r="G8" s="98">
        <v>0</v>
      </c>
      <c r="H8" s="8">
        <v>1</v>
      </c>
      <c r="I8" s="98">
        <v>0</v>
      </c>
      <c r="J8" s="8">
        <v>0</v>
      </c>
      <c r="K8" s="8">
        <v>0</v>
      </c>
      <c r="L8" s="98">
        <v>0</v>
      </c>
    </row>
    <row r="9" spans="1:12" x14ac:dyDescent="0.25">
      <c r="A9" s="9" t="s">
        <v>17</v>
      </c>
      <c r="B9" s="6">
        <v>8</v>
      </c>
      <c r="C9" s="6">
        <v>4</v>
      </c>
      <c r="D9" s="4"/>
      <c r="E9" s="6">
        <v>0</v>
      </c>
      <c r="F9" s="7">
        <f t="shared" si="2"/>
        <v>12</v>
      </c>
      <c r="G9" s="98">
        <v>0</v>
      </c>
      <c r="H9" s="8">
        <v>12</v>
      </c>
      <c r="I9" s="98">
        <v>0</v>
      </c>
      <c r="J9" s="8">
        <v>0</v>
      </c>
      <c r="K9" s="8">
        <v>0</v>
      </c>
      <c r="L9" s="98">
        <v>0</v>
      </c>
    </row>
    <row r="10" spans="1:12" x14ac:dyDescent="0.25">
      <c r="A10" s="9" t="s">
        <v>18</v>
      </c>
      <c r="B10" s="6">
        <v>5</v>
      </c>
      <c r="C10" s="6">
        <v>0</v>
      </c>
      <c r="D10" s="4"/>
      <c r="E10" s="6">
        <v>1</v>
      </c>
      <c r="F10" s="7">
        <f t="shared" si="2"/>
        <v>6</v>
      </c>
      <c r="G10" s="98">
        <v>0</v>
      </c>
      <c r="H10" s="8">
        <v>5</v>
      </c>
      <c r="I10" s="98">
        <v>0</v>
      </c>
      <c r="J10" s="8">
        <v>1</v>
      </c>
      <c r="K10" s="8">
        <v>0</v>
      </c>
      <c r="L10" s="98">
        <v>0</v>
      </c>
    </row>
    <row r="11" spans="1:12" x14ac:dyDescent="0.25">
      <c r="A11" s="9" t="s">
        <v>19</v>
      </c>
      <c r="B11" s="6">
        <v>2</v>
      </c>
      <c r="C11" s="6">
        <v>0</v>
      </c>
      <c r="D11" s="4"/>
      <c r="E11" s="6">
        <v>0</v>
      </c>
      <c r="F11" s="7">
        <f t="shared" si="2"/>
        <v>2</v>
      </c>
      <c r="G11" s="98">
        <v>0</v>
      </c>
      <c r="H11" s="8">
        <v>1</v>
      </c>
      <c r="I11" s="98">
        <v>0</v>
      </c>
      <c r="J11" s="8">
        <v>0</v>
      </c>
      <c r="K11" s="8">
        <v>1</v>
      </c>
      <c r="L11" s="98">
        <v>0</v>
      </c>
    </row>
    <row r="12" spans="1:12" x14ac:dyDescent="0.25">
      <c r="A12" s="9" t="s">
        <v>20</v>
      </c>
      <c r="B12" s="6">
        <v>0</v>
      </c>
      <c r="C12" s="6">
        <v>0</v>
      </c>
      <c r="D12" s="4"/>
      <c r="E12" s="6">
        <v>0</v>
      </c>
      <c r="F12" s="7">
        <f t="shared" si="2"/>
        <v>0</v>
      </c>
      <c r="G12" s="98">
        <v>0</v>
      </c>
      <c r="H12" s="8">
        <v>0</v>
      </c>
      <c r="I12" s="98">
        <v>0</v>
      </c>
      <c r="J12" s="8">
        <v>0</v>
      </c>
      <c r="K12" s="8">
        <v>0</v>
      </c>
      <c r="L12" s="98">
        <v>0</v>
      </c>
    </row>
    <row r="13" spans="1:12" x14ac:dyDescent="0.25">
      <c r="A13" s="9" t="s">
        <v>21</v>
      </c>
      <c r="B13" s="6">
        <v>0</v>
      </c>
      <c r="C13" s="6">
        <v>1</v>
      </c>
      <c r="D13" s="4"/>
      <c r="E13" s="6">
        <v>0</v>
      </c>
      <c r="F13" s="7">
        <f t="shared" si="2"/>
        <v>1</v>
      </c>
      <c r="G13" s="98">
        <v>0</v>
      </c>
      <c r="H13" s="8">
        <v>1</v>
      </c>
      <c r="I13" s="98">
        <v>0</v>
      </c>
      <c r="J13" s="8">
        <v>0</v>
      </c>
      <c r="K13" s="8">
        <v>0</v>
      </c>
      <c r="L13" s="98">
        <v>0</v>
      </c>
    </row>
    <row r="14" spans="1:12" x14ac:dyDescent="0.25">
      <c r="A14" s="9" t="s">
        <v>208</v>
      </c>
      <c r="B14" s="6">
        <v>0</v>
      </c>
      <c r="C14" s="6">
        <v>0</v>
      </c>
      <c r="D14" s="4"/>
      <c r="E14" s="6">
        <v>0</v>
      </c>
      <c r="F14" s="7">
        <f>SUM(B14:E14)</f>
        <v>0</v>
      </c>
      <c r="G14" s="98">
        <v>0</v>
      </c>
      <c r="H14" s="8">
        <v>0</v>
      </c>
      <c r="I14" s="98">
        <v>0</v>
      </c>
      <c r="J14" s="8">
        <v>0</v>
      </c>
      <c r="K14" s="8">
        <v>0</v>
      </c>
      <c r="L14" s="98">
        <v>0</v>
      </c>
    </row>
    <row r="15" spans="1:12" x14ac:dyDescent="0.25">
      <c r="A15" s="9"/>
      <c r="B15" s="67" t="s">
        <v>2</v>
      </c>
      <c r="C15" s="67"/>
      <c r="D15" s="67"/>
      <c r="E15" s="82" t="s">
        <v>3</v>
      </c>
      <c r="F15" s="69" t="s">
        <v>4</v>
      </c>
      <c r="G15" s="64" t="s">
        <v>137</v>
      </c>
      <c r="H15" s="64" t="s">
        <v>138</v>
      </c>
      <c r="I15" s="64" t="s">
        <v>139</v>
      </c>
      <c r="J15" s="64" t="s">
        <v>140</v>
      </c>
      <c r="K15" s="64" t="s">
        <v>141</v>
      </c>
      <c r="L15" s="64" t="s">
        <v>142</v>
      </c>
    </row>
    <row r="16" spans="1:12" x14ac:dyDescent="0.25">
      <c r="A16" s="12" t="s">
        <v>22</v>
      </c>
      <c r="B16" s="3" t="s">
        <v>11</v>
      </c>
      <c r="C16" s="3" t="s">
        <v>12</v>
      </c>
      <c r="D16" s="4"/>
      <c r="E16" s="82"/>
      <c r="F16" s="69"/>
      <c r="G16" s="64"/>
      <c r="H16" s="64"/>
      <c r="I16" s="64"/>
      <c r="J16" s="64"/>
      <c r="K16" s="64"/>
      <c r="L16" s="64"/>
    </row>
    <row r="17" spans="1:12" x14ac:dyDescent="0.25">
      <c r="A17" s="9" t="s">
        <v>23</v>
      </c>
      <c r="B17" s="6">
        <v>32</v>
      </c>
      <c r="C17" s="6">
        <v>13</v>
      </c>
      <c r="D17" s="13"/>
      <c r="E17" s="6">
        <v>2</v>
      </c>
      <c r="F17" s="7">
        <f t="shared" ref="F17:F23" si="3">SUM(B17:E17)</f>
        <v>47</v>
      </c>
      <c r="G17" s="98">
        <v>0</v>
      </c>
      <c r="H17" s="8">
        <v>44</v>
      </c>
      <c r="I17" s="98">
        <v>0</v>
      </c>
      <c r="J17" s="8">
        <v>2</v>
      </c>
      <c r="K17" s="8">
        <v>1</v>
      </c>
      <c r="L17" s="98">
        <v>0</v>
      </c>
    </row>
    <row r="18" spans="1:12" x14ac:dyDescent="0.25">
      <c r="A18" s="9" t="s">
        <v>24</v>
      </c>
      <c r="B18" s="6">
        <v>14</v>
      </c>
      <c r="C18" s="6">
        <v>7</v>
      </c>
      <c r="D18" s="13"/>
      <c r="E18" s="6">
        <v>2</v>
      </c>
      <c r="F18" s="7">
        <f t="shared" si="3"/>
        <v>23</v>
      </c>
      <c r="G18" s="98">
        <v>0</v>
      </c>
      <c r="H18" s="8">
        <v>20</v>
      </c>
      <c r="I18" s="98">
        <v>0</v>
      </c>
      <c r="J18" s="8">
        <v>2</v>
      </c>
      <c r="K18" s="8">
        <v>1</v>
      </c>
      <c r="L18" s="98">
        <v>0</v>
      </c>
    </row>
    <row r="19" spans="1:12" x14ac:dyDescent="0.25">
      <c r="A19" s="9" t="s">
        <v>25</v>
      </c>
      <c r="B19" s="6">
        <v>0</v>
      </c>
      <c r="C19" s="6">
        <v>0</v>
      </c>
      <c r="D19" s="13"/>
      <c r="E19" s="6">
        <v>0</v>
      </c>
      <c r="F19" s="7">
        <f t="shared" si="3"/>
        <v>0</v>
      </c>
      <c r="G19" s="98">
        <v>0</v>
      </c>
      <c r="H19" s="8">
        <v>0</v>
      </c>
      <c r="I19" s="98">
        <v>0</v>
      </c>
      <c r="J19" s="8">
        <v>0</v>
      </c>
      <c r="K19" s="8">
        <v>0</v>
      </c>
      <c r="L19" s="98">
        <v>0</v>
      </c>
    </row>
    <row r="20" spans="1:12" x14ac:dyDescent="0.25">
      <c r="A20" s="14" t="s">
        <v>26</v>
      </c>
      <c r="B20" s="6">
        <v>0</v>
      </c>
      <c r="C20" s="6">
        <v>0</v>
      </c>
      <c r="D20" s="15"/>
      <c r="E20" s="6">
        <v>0</v>
      </c>
      <c r="F20" s="7">
        <f t="shared" si="3"/>
        <v>0</v>
      </c>
      <c r="G20" s="98">
        <v>0</v>
      </c>
      <c r="H20" s="16">
        <v>0</v>
      </c>
      <c r="I20" s="98">
        <v>0</v>
      </c>
      <c r="J20" s="8">
        <v>0</v>
      </c>
      <c r="K20" s="8">
        <v>0</v>
      </c>
      <c r="L20" s="98">
        <v>0</v>
      </c>
    </row>
    <row r="21" spans="1:12" x14ac:dyDescent="0.25">
      <c r="A21" s="14" t="s">
        <v>27</v>
      </c>
      <c r="B21" s="6">
        <v>0</v>
      </c>
      <c r="C21" s="6">
        <v>0</v>
      </c>
      <c r="D21" s="15"/>
      <c r="E21" s="6">
        <v>0</v>
      </c>
      <c r="F21" s="7">
        <f t="shared" si="3"/>
        <v>0</v>
      </c>
      <c r="G21" s="98">
        <v>0</v>
      </c>
      <c r="H21" s="16">
        <v>0</v>
      </c>
      <c r="I21" s="98">
        <v>0</v>
      </c>
      <c r="J21" s="8">
        <v>0</v>
      </c>
      <c r="K21" s="8">
        <v>0</v>
      </c>
      <c r="L21" s="98">
        <v>0</v>
      </c>
    </row>
    <row r="22" spans="1:12" x14ac:dyDescent="0.25">
      <c r="A22" s="14" t="s">
        <v>28</v>
      </c>
      <c r="B22" s="6">
        <v>0</v>
      </c>
      <c r="C22" s="6">
        <v>0</v>
      </c>
      <c r="D22" s="15"/>
      <c r="E22" s="6">
        <v>0</v>
      </c>
      <c r="F22" s="7">
        <f t="shared" si="3"/>
        <v>0</v>
      </c>
      <c r="G22" s="98">
        <v>0</v>
      </c>
      <c r="H22" s="16">
        <v>0</v>
      </c>
      <c r="I22" s="98">
        <v>0</v>
      </c>
      <c r="J22" s="8">
        <v>0</v>
      </c>
      <c r="K22" s="8">
        <v>0</v>
      </c>
      <c r="L22" s="98">
        <v>0</v>
      </c>
    </row>
    <row r="23" spans="1:12" x14ac:dyDescent="0.25">
      <c r="A23" s="14" t="s">
        <v>29</v>
      </c>
      <c r="B23" s="6">
        <v>0</v>
      </c>
      <c r="C23" s="6">
        <v>0</v>
      </c>
      <c r="D23" s="15"/>
      <c r="E23" s="6">
        <v>0</v>
      </c>
      <c r="F23" s="7">
        <f t="shared" si="3"/>
        <v>0</v>
      </c>
      <c r="G23" s="98">
        <v>0</v>
      </c>
      <c r="H23" s="16">
        <v>0</v>
      </c>
      <c r="I23" s="98">
        <v>0</v>
      </c>
      <c r="J23" s="8">
        <v>0</v>
      </c>
      <c r="K23" s="8">
        <v>0</v>
      </c>
      <c r="L23" s="98">
        <v>0</v>
      </c>
    </row>
    <row r="24" spans="1:12" x14ac:dyDescent="0.25">
      <c r="A24" s="14" t="s">
        <v>30</v>
      </c>
      <c r="B24" s="6">
        <v>0</v>
      </c>
      <c r="C24" s="6">
        <v>0</v>
      </c>
      <c r="D24" s="15"/>
      <c r="E24" s="6">
        <v>0</v>
      </c>
      <c r="F24" s="7">
        <f>SUM(B24:E24)</f>
        <v>0</v>
      </c>
      <c r="G24" s="98">
        <v>0</v>
      </c>
      <c r="H24" s="16">
        <v>0</v>
      </c>
      <c r="I24" s="98">
        <v>0</v>
      </c>
      <c r="J24" s="8">
        <v>0</v>
      </c>
      <c r="K24" s="8">
        <v>0</v>
      </c>
      <c r="L24" s="98">
        <v>0</v>
      </c>
    </row>
    <row r="25" spans="1:12" x14ac:dyDescent="0.25">
      <c r="A25" s="62" t="s">
        <v>31</v>
      </c>
      <c r="B25" s="62"/>
      <c r="C25" s="62"/>
      <c r="D25" s="62"/>
      <c r="E25" s="62"/>
      <c r="F25" s="62"/>
      <c r="G25" s="62"/>
      <c r="H25" s="62"/>
      <c r="I25" s="62"/>
      <c r="J25" s="62"/>
      <c r="K25" s="62"/>
      <c r="L25" s="62"/>
    </row>
    <row r="26" spans="1:12" x14ac:dyDescent="0.25">
      <c r="A26" s="14" t="s">
        <v>32</v>
      </c>
      <c r="B26" s="6">
        <v>0</v>
      </c>
      <c r="C26" s="6">
        <v>0</v>
      </c>
      <c r="D26" s="15"/>
      <c r="E26" s="6">
        <v>0</v>
      </c>
      <c r="F26" s="7">
        <f>SUM(B26:E26)</f>
        <v>0</v>
      </c>
      <c r="G26" s="99">
        <v>0</v>
      </c>
      <c r="H26" s="16">
        <v>0</v>
      </c>
      <c r="I26" s="99">
        <v>0</v>
      </c>
      <c r="J26" s="16">
        <v>0</v>
      </c>
      <c r="K26" s="16">
        <v>0</v>
      </c>
      <c r="L26" s="99">
        <v>0</v>
      </c>
    </row>
    <row r="27" spans="1:12" x14ac:dyDescent="0.25">
      <c r="A27" s="14" t="s">
        <v>33</v>
      </c>
      <c r="B27" s="6">
        <v>0</v>
      </c>
      <c r="C27" s="6">
        <v>0</v>
      </c>
      <c r="D27" s="15"/>
      <c r="E27" s="6">
        <v>0</v>
      </c>
      <c r="F27" s="7">
        <f t="shared" ref="F27:F32" si="4">SUM(B27:E27)</f>
        <v>0</v>
      </c>
      <c r="G27" s="99">
        <v>0</v>
      </c>
      <c r="H27" s="16">
        <v>0</v>
      </c>
      <c r="I27" s="99">
        <v>0</v>
      </c>
      <c r="J27" s="16">
        <v>0</v>
      </c>
      <c r="K27" s="16">
        <v>0</v>
      </c>
      <c r="L27" s="99">
        <v>0</v>
      </c>
    </row>
    <row r="28" spans="1:12" x14ac:dyDescent="0.25">
      <c r="A28" s="14" t="s">
        <v>34</v>
      </c>
      <c r="B28" s="6">
        <v>0</v>
      </c>
      <c r="C28" s="6">
        <v>0</v>
      </c>
      <c r="D28" s="15"/>
      <c r="E28" s="6">
        <v>0</v>
      </c>
      <c r="F28" s="7">
        <f t="shared" si="4"/>
        <v>0</v>
      </c>
      <c r="G28" s="99">
        <v>0</v>
      </c>
      <c r="H28" s="16">
        <v>0</v>
      </c>
      <c r="I28" s="99">
        <v>0</v>
      </c>
      <c r="J28" s="16">
        <v>0</v>
      </c>
      <c r="K28" s="16">
        <v>0</v>
      </c>
      <c r="L28" s="99">
        <v>0</v>
      </c>
    </row>
    <row r="29" spans="1:12" x14ac:dyDescent="0.25">
      <c r="A29" s="14" t="s">
        <v>35</v>
      </c>
      <c r="B29" s="6">
        <v>0</v>
      </c>
      <c r="C29" s="6">
        <v>0</v>
      </c>
      <c r="D29" s="15"/>
      <c r="E29" s="6">
        <v>0</v>
      </c>
      <c r="F29" s="7">
        <f t="shared" si="4"/>
        <v>0</v>
      </c>
      <c r="G29" s="99">
        <v>0</v>
      </c>
      <c r="H29" s="16">
        <v>0</v>
      </c>
      <c r="I29" s="99">
        <v>0</v>
      </c>
      <c r="J29" s="16">
        <v>0</v>
      </c>
      <c r="K29" s="16">
        <v>0</v>
      </c>
      <c r="L29" s="99">
        <v>0</v>
      </c>
    </row>
    <row r="30" spans="1:12" x14ac:dyDescent="0.25">
      <c r="A30" s="14" t="s">
        <v>36</v>
      </c>
      <c r="B30" s="6">
        <v>0</v>
      </c>
      <c r="C30" s="6">
        <v>0</v>
      </c>
      <c r="D30" s="15"/>
      <c r="E30" s="6">
        <v>0</v>
      </c>
      <c r="F30" s="7">
        <f t="shared" si="4"/>
        <v>0</v>
      </c>
      <c r="G30" s="99">
        <v>0</v>
      </c>
      <c r="H30" s="16">
        <v>0</v>
      </c>
      <c r="I30" s="99">
        <v>0</v>
      </c>
      <c r="J30" s="16">
        <v>0</v>
      </c>
      <c r="K30" s="16">
        <v>0</v>
      </c>
      <c r="L30" s="99">
        <v>0</v>
      </c>
    </row>
    <row r="31" spans="1:12" x14ac:dyDescent="0.25">
      <c r="A31" s="14" t="s">
        <v>37</v>
      </c>
      <c r="B31" s="6">
        <v>0</v>
      </c>
      <c r="C31" s="6">
        <v>0</v>
      </c>
      <c r="D31" s="15"/>
      <c r="E31" s="6">
        <v>0</v>
      </c>
      <c r="F31" s="7">
        <f t="shared" si="4"/>
        <v>0</v>
      </c>
      <c r="G31" s="99">
        <v>0</v>
      </c>
      <c r="H31" s="16">
        <v>0</v>
      </c>
      <c r="I31" s="99">
        <v>0</v>
      </c>
      <c r="J31" s="16">
        <v>0</v>
      </c>
      <c r="K31" s="16">
        <v>0</v>
      </c>
      <c r="L31" s="99">
        <v>0</v>
      </c>
    </row>
    <row r="32" spans="1:12" x14ac:dyDescent="0.25">
      <c r="A32" s="14" t="s">
        <v>38</v>
      </c>
      <c r="B32" s="6">
        <v>0</v>
      </c>
      <c r="C32" s="6">
        <v>0</v>
      </c>
      <c r="D32" s="15"/>
      <c r="E32" s="6">
        <v>0</v>
      </c>
      <c r="F32" s="7">
        <f t="shared" si="4"/>
        <v>0</v>
      </c>
      <c r="G32" s="99">
        <v>0</v>
      </c>
      <c r="H32" s="16">
        <v>0</v>
      </c>
      <c r="I32" s="99">
        <v>0</v>
      </c>
      <c r="J32" s="16">
        <v>0</v>
      </c>
      <c r="K32" s="16">
        <v>0</v>
      </c>
      <c r="L32" s="99">
        <v>0</v>
      </c>
    </row>
    <row r="33" spans="1:12" x14ac:dyDescent="0.25">
      <c r="A33" s="9"/>
      <c r="B33" s="67" t="s">
        <v>2</v>
      </c>
      <c r="C33" s="67"/>
      <c r="D33" s="67"/>
      <c r="E33" s="68" t="s">
        <v>3</v>
      </c>
      <c r="F33" s="69" t="s">
        <v>4</v>
      </c>
      <c r="G33" s="64" t="s">
        <v>137</v>
      </c>
      <c r="H33" s="64" t="s">
        <v>138</v>
      </c>
      <c r="I33" s="64" t="s">
        <v>139</v>
      </c>
      <c r="J33" s="64" t="s">
        <v>140</v>
      </c>
      <c r="K33" s="64" t="s">
        <v>141</v>
      </c>
      <c r="L33" s="64" t="s">
        <v>142</v>
      </c>
    </row>
    <row r="34" spans="1:12" x14ac:dyDescent="0.25">
      <c r="A34" s="12" t="s">
        <v>39</v>
      </c>
      <c r="B34" s="3" t="s">
        <v>11</v>
      </c>
      <c r="C34" s="3" t="s">
        <v>12</v>
      </c>
      <c r="D34" s="4"/>
      <c r="E34" s="68"/>
      <c r="F34" s="69"/>
      <c r="G34" s="64"/>
      <c r="H34" s="64"/>
      <c r="I34" s="64"/>
      <c r="J34" s="64"/>
      <c r="K34" s="64"/>
      <c r="L34" s="64"/>
    </row>
    <row r="35" spans="1:12" x14ac:dyDescent="0.25">
      <c r="A35" s="9" t="s">
        <v>40</v>
      </c>
      <c r="B35" s="6">
        <v>0</v>
      </c>
      <c r="C35" s="6">
        <v>0</v>
      </c>
      <c r="D35" s="13"/>
      <c r="E35" s="6">
        <v>0</v>
      </c>
      <c r="F35" s="7">
        <f>SUM(B35:E35)</f>
        <v>0</v>
      </c>
      <c r="G35" s="97">
        <v>0</v>
      </c>
      <c r="H35" s="8">
        <v>0</v>
      </c>
      <c r="I35" s="98">
        <v>0</v>
      </c>
      <c r="J35" s="8">
        <v>0</v>
      </c>
      <c r="K35" s="8">
        <v>0</v>
      </c>
      <c r="L35" s="98">
        <v>0</v>
      </c>
    </row>
    <row r="36" spans="1:12" ht="30" x14ac:dyDescent="0.25">
      <c r="A36" s="9" t="s">
        <v>41</v>
      </c>
      <c r="B36" s="6">
        <v>0</v>
      </c>
      <c r="C36" s="6">
        <v>0</v>
      </c>
      <c r="D36" s="13"/>
      <c r="E36" s="6">
        <v>0</v>
      </c>
      <c r="F36" s="7">
        <f t="shared" ref="F36:F49" si="5">SUM(B36:E36)</f>
        <v>0</v>
      </c>
      <c r="G36" s="97">
        <v>0</v>
      </c>
      <c r="H36" s="8">
        <v>0</v>
      </c>
      <c r="I36" s="98">
        <v>0</v>
      </c>
      <c r="J36" s="8">
        <v>0</v>
      </c>
      <c r="K36" s="8">
        <v>0</v>
      </c>
      <c r="L36" s="98">
        <v>0</v>
      </c>
    </row>
    <row r="37" spans="1:12" x14ac:dyDescent="0.25">
      <c r="A37" s="9" t="s">
        <v>42</v>
      </c>
      <c r="B37" s="6">
        <v>0</v>
      </c>
      <c r="C37" s="6">
        <v>0</v>
      </c>
      <c r="D37" s="13"/>
      <c r="E37" s="6">
        <v>0</v>
      </c>
      <c r="F37" s="7">
        <f t="shared" si="5"/>
        <v>0</v>
      </c>
      <c r="G37" s="97">
        <v>0</v>
      </c>
      <c r="H37" s="8">
        <v>0</v>
      </c>
      <c r="I37" s="98">
        <v>0</v>
      </c>
      <c r="J37" s="8">
        <v>0</v>
      </c>
      <c r="K37" s="8">
        <v>0</v>
      </c>
      <c r="L37" s="98">
        <v>0</v>
      </c>
    </row>
    <row r="38" spans="1:12" x14ac:dyDescent="0.25">
      <c r="A38" s="9" t="s">
        <v>43</v>
      </c>
      <c r="B38" s="6">
        <v>0</v>
      </c>
      <c r="C38" s="6">
        <v>0</v>
      </c>
      <c r="D38" s="13"/>
      <c r="E38" s="6">
        <v>0</v>
      </c>
      <c r="F38" s="7">
        <f t="shared" si="5"/>
        <v>0</v>
      </c>
      <c r="G38" s="97">
        <v>0</v>
      </c>
      <c r="H38" s="8">
        <v>0</v>
      </c>
      <c r="I38" s="98">
        <v>0</v>
      </c>
      <c r="J38" s="8">
        <v>0</v>
      </c>
      <c r="K38" s="8">
        <v>0</v>
      </c>
      <c r="L38" s="98">
        <v>0</v>
      </c>
    </row>
    <row r="39" spans="1:12" x14ac:dyDescent="0.25">
      <c r="A39" s="9" t="s">
        <v>44</v>
      </c>
      <c r="B39" s="6">
        <v>7</v>
      </c>
      <c r="C39" s="6">
        <v>8</v>
      </c>
      <c r="D39" s="13"/>
      <c r="E39" s="6">
        <v>0</v>
      </c>
      <c r="F39" s="7">
        <f t="shared" si="5"/>
        <v>15</v>
      </c>
      <c r="G39" s="97">
        <v>0</v>
      </c>
      <c r="H39" s="8">
        <v>15</v>
      </c>
      <c r="I39" s="98">
        <v>0</v>
      </c>
      <c r="J39" s="8">
        <v>0</v>
      </c>
      <c r="K39" s="8">
        <v>0</v>
      </c>
      <c r="L39" s="98">
        <v>0</v>
      </c>
    </row>
    <row r="40" spans="1:12" ht="30" x14ac:dyDescent="0.25">
      <c r="A40" s="9" t="s">
        <v>45</v>
      </c>
      <c r="B40" s="6">
        <v>0</v>
      </c>
      <c r="C40" s="6">
        <v>7</v>
      </c>
      <c r="D40" s="13"/>
      <c r="E40" s="6">
        <v>0</v>
      </c>
      <c r="F40" s="7">
        <f t="shared" si="5"/>
        <v>7</v>
      </c>
      <c r="G40" s="97">
        <v>0</v>
      </c>
      <c r="H40" s="8">
        <v>7</v>
      </c>
      <c r="I40" s="98">
        <v>0</v>
      </c>
      <c r="J40" s="8">
        <v>0</v>
      </c>
      <c r="K40" s="8">
        <v>0</v>
      </c>
      <c r="L40" s="98">
        <v>0</v>
      </c>
    </row>
    <row r="41" spans="1:12" x14ac:dyDescent="0.25">
      <c r="A41" s="9" t="s">
        <v>46</v>
      </c>
      <c r="B41" s="6">
        <v>0</v>
      </c>
      <c r="C41" s="6">
        <v>3</v>
      </c>
      <c r="D41" s="13"/>
      <c r="E41" s="6">
        <v>0</v>
      </c>
      <c r="F41" s="7">
        <f t="shared" si="5"/>
        <v>3</v>
      </c>
      <c r="G41" s="97">
        <v>0</v>
      </c>
      <c r="H41" s="8">
        <v>3</v>
      </c>
      <c r="I41" s="98">
        <v>0</v>
      </c>
      <c r="J41" s="8">
        <v>0</v>
      </c>
      <c r="K41" s="8">
        <v>0</v>
      </c>
      <c r="L41" s="98">
        <v>0</v>
      </c>
    </row>
    <row r="42" spans="1:12" x14ac:dyDescent="0.25">
      <c r="A42" s="9" t="s">
        <v>47</v>
      </c>
      <c r="B42" s="6">
        <v>0</v>
      </c>
      <c r="C42" s="6">
        <v>0</v>
      </c>
      <c r="D42" s="13"/>
      <c r="E42" s="6">
        <v>0</v>
      </c>
      <c r="F42" s="7">
        <f t="shared" si="5"/>
        <v>0</v>
      </c>
      <c r="G42" s="97">
        <v>0</v>
      </c>
      <c r="H42" s="8">
        <v>0</v>
      </c>
      <c r="I42" s="98">
        <v>0</v>
      </c>
      <c r="J42" s="8">
        <v>0</v>
      </c>
      <c r="K42" s="8">
        <v>0</v>
      </c>
      <c r="L42" s="98">
        <v>0</v>
      </c>
    </row>
    <row r="43" spans="1:12" ht="30" x14ac:dyDescent="0.25">
      <c r="A43" s="9" t="s">
        <v>48</v>
      </c>
      <c r="B43" s="6">
        <v>0</v>
      </c>
      <c r="C43" s="6">
        <v>0</v>
      </c>
      <c r="D43" s="13"/>
      <c r="E43" s="6">
        <v>0</v>
      </c>
      <c r="F43" s="7">
        <f t="shared" si="5"/>
        <v>0</v>
      </c>
      <c r="G43" s="97">
        <v>0</v>
      </c>
      <c r="H43" s="8">
        <v>0</v>
      </c>
      <c r="I43" s="98">
        <v>0</v>
      </c>
      <c r="J43" s="8">
        <v>0</v>
      </c>
      <c r="K43" s="8">
        <v>0</v>
      </c>
      <c r="L43" s="98">
        <v>0</v>
      </c>
    </row>
    <row r="44" spans="1:12" x14ac:dyDescent="0.25">
      <c r="A44" s="9" t="s">
        <v>49</v>
      </c>
      <c r="B44" s="6">
        <v>0</v>
      </c>
      <c r="C44" s="6">
        <v>0</v>
      </c>
      <c r="D44" s="13"/>
      <c r="E44" s="6">
        <v>0</v>
      </c>
      <c r="F44" s="7">
        <f t="shared" si="5"/>
        <v>0</v>
      </c>
      <c r="G44" s="97">
        <v>0</v>
      </c>
      <c r="H44" s="8">
        <v>0</v>
      </c>
      <c r="I44" s="98">
        <v>0</v>
      </c>
      <c r="J44" s="8">
        <v>0</v>
      </c>
      <c r="K44" s="8">
        <v>0</v>
      </c>
      <c r="L44" s="98">
        <v>0</v>
      </c>
    </row>
    <row r="45" spans="1:12" ht="30" x14ac:dyDescent="0.25">
      <c r="A45" s="9" t="s">
        <v>50</v>
      </c>
      <c r="B45" s="6">
        <v>0</v>
      </c>
      <c r="C45" s="6">
        <v>0</v>
      </c>
      <c r="D45" s="13"/>
      <c r="E45" s="6">
        <v>0</v>
      </c>
      <c r="F45" s="7">
        <f t="shared" si="5"/>
        <v>0</v>
      </c>
      <c r="G45" s="97">
        <v>0</v>
      </c>
      <c r="H45" s="8">
        <v>0</v>
      </c>
      <c r="I45" s="98">
        <v>0</v>
      </c>
      <c r="J45" s="8">
        <v>0</v>
      </c>
      <c r="K45" s="8">
        <v>0</v>
      </c>
      <c r="L45" s="98">
        <v>0</v>
      </c>
    </row>
    <row r="46" spans="1:12" x14ac:dyDescent="0.25">
      <c r="A46" s="9" t="s">
        <v>51</v>
      </c>
      <c r="B46" s="6">
        <v>29</v>
      </c>
      <c r="C46" s="6">
        <v>2</v>
      </c>
      <c r="D46" s="13"/>
      <c r="E46" s="6">
        <v>4</v>
      </c>
      <c r="F46" s="7">
        <f t="shared" si="5"/>
        <v>35</v>
      </c>
      <c r="G46" s="97">
        <v>0</v>
      </c>
      <c r="H46" s="8">
        <v>29</v>
      </c>
      <c r="I46" s="98">
        <v>0</v>
      </c>
      <c r="J46" s="8">
        <v>4</v>
      </c>
      <c r="K46" s="8">
        <v>2</v>
      </c>
      <c r="L46" s="98">
        <v>0</v>
      </c>
    </row>
    <row r="47" spans="1:12" x14ac:dyDescent="0.25">
      <c r="A47" s="9" t="s">
        <v>52</v>
      </c>
      <c r="B47" s="33">
        <v>6</v>
      </c>
      <c r="C47" s="6">
        <v>0</v>
      </c>
      <c r="D47" s="13"/>
      <c r="E47" s="6">
        <v>0</v>
      </c>
      <c r="F47" s="7">
        <f t="shared" si="5"/>
        <v>6</v>
      </c>
      <c r="G47" s="97">
        <v>0</v>
      </c>
      <c r="H47" s="8">
        <v>6</v>
      </c>
      <c r="I47" s="98">
        <v>0</v>
      </c>
      <c r="J47" s="8">
        <v>0</v>
      </c>
      <c r="K47" s="8">
        <v>0</v>
      </c>
      <c r="L47" s="98">
        <v>0</v>
      </c>
    </row>
    <row r="48" spans="1:12" x14ac:dyDescent="0.25">
      <c r="A48" s="9" t="s">
        <v>53</v>
      </c>
      <c r="B48" s="6">
        <v>0</v>
      </c>
      <c r="C48" s="6">
        <v>0</v>
      </c>
      <c r="D48" s="13"/>
      <c r="E48" s="6">
        <v>0</v>
      </c>
      <c r="F48" s="7">
        <f t="shared" si="5"/>
        <v>0</v>
      </c>
      <c r="G48" s="97">
        <v>0</v>
      </c>
      <c r="H48" s="8">
        <v>0</v>
      </c>
      <c r="I48" s="98">
        <v>0</v>
      </c>
      <c r="J48" s="8">
        <v>0</v>
      </c>
      <c r="K48" s="8">
        <v>0</v>
      </c>
      <c r="L48" s="98">
        <v>0</v>
      </c>
    </row>
    <row r="49" spans="1:12" x14ac:dyDescent="0.25">
      <c r="A49" s="9" t="s">
        <v>54</v>
      </c>
      <c r="B49" s="6">
        <v>4</v>
      </c>
      <c r="C49" s="6">
        <v>0</v>
      </c>
      <c r="D49" s="13"/>
      <c r="E49" s="6">
        <v>0</v>
      </c>
      <c r="F49" s="7">
        <f t="shared" si="5"/>
        <v>4</v>
      </c>
      <c r="G49" s="97">
        <v>0</v>
      </c>
      <c r="H49" s="8">
        <v>4</v>
      </c>
      <c r="I49" s="98">
        <v>0</v>
      </c>
      <c r="J49" s="8">
        <v>0</v>
      </c>
      <c r="K49" s="8">
        <v>0</v>
      </c>
      <c r="L49" s="98">
        <v>0</v>
      </c>
    </row>
    <row r="50" spans="1:12" x14ac:dyDescent="0.25">
      <c r="A50" s="9"/>
      <c r="B50" s="67" t="s">
        <v>2</v>
      </c>
      <c r="C50" s="67"/>
      <c r="D50" s="67"/>
      <c r="E50" s="71" t="s">
        <v>3</v>
      </c>
      <c r="F50" s="69" t="s">
        <v>4</v>
      </c>
      <c r="G50" s="64" t="s">
        <v>137</v>
      </c>
      <c r="H50" s="64" t="s">
        <v>138</v>
      </c>
      <c r="I50" s="64" t="s">
        <v>139</v>
      </c>
      <c r="J50" s="64" t="s">
        <v>140</v>
      </c>
      <c r="K50" s="64" t="s">
        <v>141</v>
      </c>
      <c r="L50" s="64" t="s">
        <v>142</v>
      </c>
    </row>
    <row r="51" spans="1:12" x14ac:dyDescent="0.25">
      <c r="A51" s="12" t="s">
        <v>55</v>
      </c>
      <c r="B51" s="3" t="s">
        <v>11</v>
      </c>
      <c r="C51" s="3" t="s">
        <v>12</v>
      </c>
      <c r="D51" s="4"/>
      <c r="E51" s="71"/>
      <c r="F51" s="69"/>
      <c r="G51" s="64"/>
      <c r="H51" s="64"/>
      <c r="I51" s="64"/>
      <c r="J51" s="64"/>
      <c r="K51" s="64"/>
      <c r="L51" s="64"/>
    </row>
    <row r="52" spans="1:12" x14ac:dyDescent="0.25">
      <c r="A52" s="9" t="s">
        <v>56</v>
      </c>
      <c r="B52" s="6">
        <v>1</v>
      </c>
      <c r="C52" s="6" t="s">
        <v>57</v>
      </c>
      <c r="D52" s="13"/>
      <c r="E52" s="6">
        <v>0</v>
      </c>
      <c r="F52" s="7">
        <f t="shared" ref="F52:F53" si="6">SUM(B52:E52)</f>
        <v>1</v>
      </c>
      <c r="G52" s="98">
        <v>0</v>
      </c>
      <c r="H52" s="8">
        <v>1</v>
      </c>
      <c r="I52" s="98">
        <v>0</v>
      </c>
      <c r="J52" s="8">
        <v>0</v>
      </c>
      <c r="K52" s="8">
        <v>0</v>
      </c>
      <c r="L52" s="98">
        <v>0</v>
      </c>
    </row>
    <row r="53" spans="1:12" x14ac:dyDescent="0.25">
      <c r="A53" s="9" t="s">
        <v>58</v>
      </c>
      <c r="B53" s="6">
        <v>4</v>
      </c>
      <c r="C53" s="6" t="s">
        <v>57</v>
      </c>
      <c r="D53" s="13"/>
      <c r="E53" s="6">
        <v>0</v>
      </c>
      <c r="F53" s="7">
        <f t="shared" si="6"/>
        <v>4</v>
      </c>
      <c r="G53" s="98">
        <v>0</v>
      </c>
      <c r="H53" s="8">
        <v>4</v>
      </c>
      <c r="I53" s="98">
        <v>0</v>
      </c>
      <c r="J53" s="8">
        <v>0</v>
      </c>
      <c r="K53" s="8">
        <v>0</v>
      </c>
      <c r="L53" s="98">
        <v>0</v>
      </c>
    </row>
    <row r="54" spans="1:12" ht="15.75" x14ac:dyDescent="0.25">
      <c r="A54" s="72" t="s">
        <v>59</v>
      </c>
      <c r="B54" s="72"/>
      <c r="C54" s="72"/>
      <c r="D54" s="72"/>
      <c r="E54" s="72"/>
      <c r="F54" s="72"/>
      <c r="G54" s="72"/>
      <c r="H54" s="72"/>
      <c r="I54" s="72"/>
      <c r="J54" s="72"/>
      <c r="K54" s="72"/>
      <c r="L54" s="72"/>
    </row>
    <row r="55" spans="1:12" x14ac:dyDescent="0.25">
      <c r="A55" s="66"/>
      <c r="B55" s="67" t="s">
        <v>2</v>
      </c>
      <c r="C55" s="67"/>
      <c r="D55" s="67"/>
      <c r="E55" s="70" t="s">
        <v>3</v>
      </c>
      <c r="F55" s="69" t="s">
        <v>4</v>
      </c>
      <c r="G55" s="64" t="s">
        <v>137</v>
      </c>
      <c r="H55" s="64" t="s">
        <v>138</v>
      </c>
      <c r="I55" s="64" t="s">
        <v>139</v>
      </c>
      <c r="J55" s="64" t="s">
        <v>140</v>
      </c>
      <c r="K55" s="64" t="s">
        <v>141</v>
      </c>
      <c r="L55" s="64" t="s">
        <v>142</v>
      </c>
    </row>
    <row r="56" spans="1:12" x14ac:dyDescent="0.25">
      <c r="A56" s="66"/>
      <c r="B56" s="3" t="s">
        <v>11</v>
      </c>
      <c r="C56" s="3" t="s">
        <v>12</v>
      </c>
      <c r="D56" s="2" t="s">
        <v>60</v>
      </c>
      <c r="E56" s="70"/>
      <c r="F56" s="69"/>
      <c r="G56" s="64"/>
      <c r="H56" s="64"/>
      <c r="I56" s="64"/>
      <c r="J56" s="64"/>
      <c r="K56" s="64"/>
      <c r="L56" s="64"/>
    </row>
    <row r="57" spans="1:12" x14ac:dyDescent="0.25">
      <c r="A57" s="9" t="s">
        <v>13</v>
      </c>
      <c r="B57" s="6">
        <v>134</v>
      </c>
      <c r="C57" s="6">
        <v>8</v>
      </c>
      <c r="D57" s="97">
        <v>0</v>
      </c>
      <c r="E57" s="6">
        <v>40</v>
      </c>
      <c r="F57" s="7">
        <f t="shared" ref="F57:F64" si="7">SUM(B57:E57)</f>
        <v>182</v>
      </c>
      <c r="G57" s="98">
        <v>0</v>
      </c>
      <c r="H57" s="8">
        <v>133</v>
      </c>
      <c r="I57" s="8">
        <v>23</v>
      </c>
      <c r="J57" s="8">
        <v>24</v>
      </c>
      <c r="K57" s="8">
        <v>2</v>
      </c>
      <c r="L57" s="98">
        <v>0</v>
      </c>
    </row>
    <row r="58" spans="1:12" x14ac:dyDescent="0.25">
      <c r="A58" s="9" t="s">
        <v>61</v>
      </c>
      <c r="B58" s="10">
        <f>SUM(B59:B65)</f>
        <v>134</v>
      </c>
      <c r="C58" s="10">
        <f>SUM(C59:C65)</f>
        <v>8</v>
      </c>
      <c r="D58" s="10">
        <f>SUM(D59:D65)</f>
        <v>0</v>
      </c>
      <c r="E58" s="10">
        <f>SUM(E59:E65)</f>
        <v>48</v>
      </c>
      <c r="F58" s="7">
        <f t="shared" si="7"/>
        <v>190</v>
      </c>
      <c r="G58" s="10">
        <f t="shared" ref="G58:L58" si="8">SUM(G59:G65)</f>
        <v>0</v>
      </c>
      <c r="H58" s="10">
        <f t="shared" si="8"/>
        <v>136</v>
      </c>
      <c r="I58" s="10">
        <f t="shared" si="8"/>
        <v>24</v>
      </c>
      <c r="J58" s="10">
        <f t="shared" si="8"/>
        <v>28</v>
      </c>
      <c r="K58" s="10">
        <f t="shared" si="8"/>
        <v>2</v>
      </c>
      <c r="L58" s="10">
        <f t="shared" si="8"/>
        <v>0</v>
      </c>
    </row>
    <row r="59" spans="1:12" x14ac:dyDescent="0.25">
      <c r="A59" s="9" t="s">
        <v>16</v>
      </c>
      <c r="B59" s="6">
        <v>9</v>
      </c>
      <c r="C59" s="6">
        <v>2</v>
      </c>
      <c r="D59" s="97">
        <v>0</v>
      </c>
      <c r="E59" s="6">
        <v>3</v>
      </c>
      <c r="F59" s="7">
        <f t="shared" si="7"/>
        <v>14</v>
      </c>
      <c r="G59" s="98">
        <v>0</v>
      </c>
      <c r="H59" s="8">
        <v>12</v>
      </c>
      <c r="I59" s="8">
        <v>1</v>
      </c>
      <c r="J59" s="8">
        <v>1</v>
      </c>
      <c r="K59" s="8">
        <v>0</v>
      </c>
      <c r="L59" s="98">
        <v>0</v>
      </c>
    </row>
    <row r="60" spans="1:12" x14ac:dyDescent="0.25">
      <c r="A60" s="9" t="s">
        <v>17</v>
      </c>
      <c r="B60" s="6">
        <v>18</v>
      </c>
      <c r="C60" s="6">
        <v>0</v>
      </c>
      <c r="D60" s="97">
        <v>0</v>
      </c>
      <c r="E60" s="6">
        <v>5</v>
      </c>
      <c r="F60" s="7">
        <f t="shared" si="7"/>
        <v>23</v>
      </c>
      <c r="G60" s="98">
        <v>0</v>
      </c>
      <c r="H60" s="8">
        <v>14</v>
      </c>
      <c r="I60" s="8">
        <v>4</v>
      </c>
      <c r="J60" s="8">
        <v>4</v>
      </c>
      <c r="K60" s="8">
        <v>1</v>
      </c>
      <c r="L60" s="98">
        <v>0</v>
      </c>
    </row>
    <row r="61" spans="1:12" x14ac:dyDescent="0.25">
      <c r="A61" s="9" t="s">
        <v>18</v>
      </c>
      <c r="B61" s="6">
        <v>36</v>
      </c>
      <c r="C61" s="6">
        <v>1</v>
      </c>
      <c r="D61" s="97">
        <v>0</v>
      </c>
      <c r="E61" s="6">
        <v>13</v>
      </c>
      <c r="F61" s="7">
        <f t="shared" si="7"/>
        <v>50</v>
      </c>
      <c r="G61" s="98">
        <v>0</v>
      </c>
      <c r="H61" s="8">
        <v>33</v>
      </c>
      <c r="I61" s="8">
        <v>9</v>
      </c>
      <c r="J61" s="8">
        <v>8</v>
      </c>
      <c r="K61" s="8">
        <v>0</v>
      </c>
      <c r="L61" s="98">
        <v>0</v>
      </c>
    </row>
    <row r="62" spans="1:12" x14ac:dyDescent="0.25">
      <c r="A62" s="9" t="s">
        <v>19</v>
      </c>
      <c r="B62" s="6">
        <v>27</v>
      </c>
      <c r="C62" s="6">
        <v>1</v>
      </c>
      <c r="D62" s="97">
        <v>0</v>
      </c>
      <c r="E62" s="6">
        <v>12</v>
      </c>
      <c r="F62" s="7">
        <f t="shared" si="7"/>
        <v>40</v>
      </c>
      <c r="G62" s="98">
        <v>0</v>
      </c>
      <c r="H62" s="8">
        <v>30</v>
      </c>
      <c r="I62" s="8">
        <v>5</v>
      </c>
      <c r="J62" s="8">
        <v>4</v>
      </c>
      <c r="K62" s="8">
        <v>1</v>
      </c>
      <c r="L62" s="98">
        <v>0</v>
      </c>
    </row>
    <row r="63" spans="1:12" x14ac:dyDescent="0.25">
      <c r="A63" s="9" t="s">
        <v>20</v>
      </c>
      <c r="B63" s="6">
        <v>24</v>
      </c>
      <c r="C63" s="6">
        <v>4</v>
      </c>
      <c r="D63" s="97">
        <v>0</v>
      </c>
      <c r="E63" s="6">
        <v>14</v>
      </c>
      <c r="F63" s="7">
        <f t="shared" si="7"/>
        <v>42</v>
      </c>
      <c r="G63" s="98">
        <v>0</v>
      </c>
      <c r="H63" s="8">
        <v>30</v>
      </c>
      <c r="I63" s="8">
        <v>2</v>
      </c>
      <c r="J63" s="8">
        <v>10</v>
      </c>
      <c r="K63" s="8">
        <v>0</v>
      </c>
      <c r="L63" s="98">
        <v>0</v>
      </c>
    </row>
    <row r="64" spans="1:12" x14ac:dyDescent="0.25">
      <c r="A64" s="9" t="s">
        <v>21</v>
      </c>
      <c r="B64" s="6">
        <v>19</v>
      </c>
      <c r="C64" s="6">
        <v>0</v>
      </c>
      <c r="D64" s="97">
        <v>0</v>
      </c>
      <c r="E64" s="6">
        <v>1</v>
      </c>
      <c r="F64" s="7">
        <f t="shared" si="7"/>
        <v>20</v>
      </c>
      <c r="G64" s="98">
        <v>0</v>
      </c>
      <c r="H64" s="8">
        <v>17</v>
      </c>
      <c r="I64" s="8">
        <v>2</v>
      </c>
      <c r="J64" s="8">
        <v>1</v>
      </c>
      <c r="K64" s="8">
        <v>0</v>
      </c>
      <c r="L64" s="98">
        <v>0</v>
      </c>
    </row>
    <row r="65" spans="1:12" x14ac:dyDescent="0.25">
      <c r="A65" s="44" t="s">
        <v>208</v>
      </c>
      <c r="B65" s="51">
        <v>1</v>
      </c>
      <c r="C65" s="51">
        <v>0</v>
      </c>
      <c r="D65" s="299">
        <v>0</v>
      </c>
      <c r="E65" s="51">
        <v>0</v>
      </c>
      <c r="F65" s="46">
        <f>SUM(B65:E65)</f>
        <v>1</v>
      </c>
      <c r="G65" s="293">
        <v>0</v>
      </c>
      <c r="H65" s="53">
        <v>0</v>
      </c>
      <c r="I65" s="53">
        <v>1</v>
      </c>
      <c r="J65" s="53">
        <v>0</v>
      </c>
      <c r="K65" s="53">
        <v>0</v>
      </c>
      <c r="L65" s="293">
        <v>0</v>
      </c>
    </row>
    <row r="66" spans="1:12" x14ac:dyDescent="0.25">
      <c r="A66" s="9"/>
      <c r="B66" s="67" t="s">
        <v>2</v>
      </c>
      <c r="C66" s="67"/>
      <c r="D66" s="67"/>
      <c r="E66" s="71" t="s">
        <v>3</v>
      </c>
      <c r="F66" s="69" t="s">
        <v>4</v>
      </c>
      <c r="G66" s="64" t="s">
        <v>137</v>
      </c>
      <c r="H66" s="64" t="s">
        <v>138</v>
      </c>
      <c r="I66" s="64" t="s">
        <v>139</v>
      </c>
      <c r="J66" s="64" t="s">
        <v>140</v>
      </c>
      <c r="K66" s="64" t="s">
        <v>141</v>
      </c>
      <c r="L66" s="64" t="s">
        <v>142</v>
      </c>
    </row>
    <row r="67" spans="1:12" x14ac:dyDescent="0.25">
      <c r="A67" s="12" t="s">
        <v>62</v>
      </c>
      <c r="B67" s="3" t="s">
        <v>11</v>
      </c>
      <c r="C67" s="3" t="s">
        <v>12</v>
      </c>
      <c r="D67" s="2" t="s">
        <v>60</v>
      </c>
      <c r="E67" s="71"/>
      <c r="F67" s="69"/>
      <c r="G67" s="64"/>
      <c r="H67" s="64"/>
      <c r="I67" s="64"/>
      <c r="J67" s="64"/>
      <c r="K67" s="64"/>
      <c r="L67" s="64"/>
    </row>
    <row r="68" spans="1:12" x14ac:dyDescent="0.25">
      <c r="A68" s="9" t="s">
        <v>23</v>
      </c>
      <c r="B68" s="6">
        <v>21</v>
      </c>
      <c r="C68" s="6">
        <v>8</v>
      </c>
      <c r="D68" s="97">
        <v>0</v>
      </c>
      <c r="E68" s="6">
        <v>14</v>
      </c>
      <c r="F68" s="7">
        <f>SUM(B68:E68)</f>
        <v>43</v>
      </c>
      <c r="G68" s="98">
        <v>0</v>
      </c>
      <c r="H68" s="8">
        <v>33</v>
      </c>
      <c r="I68" s="8">
        <v>3</v>
      </c>
      <c r="J68" s="8">
        <v>7</v>
      </c>
      <c r="K68" s="8">
        <v>0</v>
      </c>
      <c r="L68" s="98">
        <v>0</v>
      </c>
    </row>
    <row r="69" spans="1:12" x14ac:dyDescent="0.25">
      <c r="A69" s="9" t="s">
        <v>24</v>
      </c>
      <c r="B69" s="6">
        <v>113</v>
      </c>
      <c r="C69" s="6">
        <v>0</v>
      </c>
      <c r="D69" s="97">
        <v>0</v>
      </c>
      <c r="E69" s="6">
        <v>31</v>
      </c>
      <c r="F69" s="7">
        <f t="shared" ref="F69:F75" si="9">SUM(B69:E69)</f>
        <v>144</v>
      </c>
      <c r="G69" s="98">
        <v>0</v>
      </c>
      <c r="H69" s="8">
        <v>100</v>
      </c>
      <c r="I69" s="8">
        <v>21</v>
      </c>
      <c r="J69" s="8">
        <v>23</v>
      </c>
      <c r="K69" s="8">
        <v>0</v>
      </c>
      <c r="L69" s="98">
        <v>0</v>
      </c>
    </row>
    <row r="70" spans="1:12" x14ac:dyDescent="0.25">
      <c r="A70" s="9" t="s">
        <v>63</v>
      </c>
      <c r="B70" s="6">
        <v>0</v>
      </c>
      <c r="C70" s="6">
        <v>0</v>
      </c>
      <c r="D70" s="97">
        <v>0</v>
      </c>
      <c r="E70" s="6">
        <v>0</v>
      </c>
      <c r="F70" s="7">
        <f t="shared" si="9"/>
        <v>0</v>
      </c>
      <c r="G70" s="98">
        <v>0</v>
      </c>
      <c r="H70" s="8">
        <v>0</v>
      </c>
      <c r="I70" s="8">
        <v>0</v>
      </c>
      <c r="J70" s="8">
        <v>0</v>
      </c>
      <c r="K70" s="8">
        <v>0</v>
      </c>
      <c r="L70" s="98">
        <v>0</v>
      </c>
    </row>
    <row r="71" spans="1:12" x14ac:dyDescent="0.25">
      <c r="A71" s="14" t="s">
        <v>26</v>
      </c>
      <c r="B71" s="6">
        <v>0</v>
      </c>
      <c r="C71" s="6">
        <v>0</v>
      </c>
      <c r="D71" s="97">
        <v>0</v>
      </c>
      <c r="E71" s="6">
        <v>3</v>
      </c>
      <c r="F71" s="7">
        <f t="shared" si="9"/>
        <v>3</v>
      </c>
      <c r="G71" s="98">
        <v>0</v>
      </c>
      <c r="H71" s="16">
        <v>3</v>
      </c>
      <c r="I71" s="16">
        <v>0</v>
      </c>
      <c r="J71" s="8">
        <v>0</v>
      </c>
      <c r="K71" s="8">
        <v>0</v>
      </c>
      <c r="L71" s="98">
        <v>0</v>
      </c>
    </row>
    <row r="72" spans="1:12" x14ac:dyDescent="0.25">
      <c r="A72" s="14" t="s">
        <v>27</v>
      </c>
      <c r="B72" s="6">
        <v>0</v>
      </c>
      <c r="C72" s="6">
        <v>0</v>
      </c>
      <c r="D72" s="97">
        <v>0</v>
      </c>
      <c r="E72" s="6">
        <v>0</v>
      </c>
      <c r="F72" s="7">
        <f t="shared" si="9"/>
        <v>0</v>
      </c>
      <c r="G72" s="98">
        <v>0</v>
      </c>
      <c r="H72" s="16">
        <v>0</v>
      </c>
      <c r="I72" s="16">
        <v>0</v>
      </c>
      <c r="J72" s="8">
        <v>0</v>
      </c>
      <c r="K72" s="8">
        <v>0</v>
      </c>
      <c r="L72" s="98">
        <v>0</v>
      </c>
    </row>
    <row r="73" spans="1:12" x14ac:dyDescent="0.25">
      <c r="A73" s="14" t="s">
        <v>28</v>
      </c>
      <c r="B73" s="6">
        <v>0</v>
      </c>
      <c r="C73" s="6">
        <v>0</v>
      </c>
      <c r="D73" s="97">
        <v>0</v>
      </c>
      <c r="E73" s="6">
        <v>0</v>
      </c>
      <c r="F73" s="7">
        <f t="shared" si="9"/>
        <v>0</v>
      </c>
      <c r="G73" s="98">
        <v>0</v>
      </c>
      <c r="H73" s="16">
        <v>0</v>
      </c>
      <c r="I73" s="16">
        <v>0</v>
      </c>
      <c r="J73" s="8">
        <v>0</v>
      </c>
      <c r="K73" s="8">
        <v>0</v>
      </c>
      <c r="L73" s="98">
        <v>0</v>
      </c>
    </row>
    <row r="74" spans="1:12" x14ac:dyDescent="0.25">
      <c r="A74" s="14" t="s">
        <v>29</v>
      </c>
      <c r="B74" s="6">
        <v>0</v>
      </c>
      <c r="C74" s="6">
        <v>0</v>
      </c>
      <c r="D74" s="97">
        <v>0</v>
      </c>
      <c r="E74" s="6">
        <v>0</v>
      </c>
      <c r="F74" s="7">
        <f t="shared" si="9"/>
        <v>0</v>
      </c>
      <c r="G74" s="98">
        <v>0</v>
      </c>
      <c r="H74" s="16">
        <v>0</v>
      </c>
      <c r="I74" s="16">
        <v>0</v>
      </c>
      <c r="J74" s="8">
        <v>0</v>
      </c>
      <c r="K74" s="8">
        <v>0</v>
      </c>
      <c r="L74" s="98">
        <v>0</v>
      </c>
    </row>
    <row r="75" spans="1:12" x14ac:dyDescent="0.25">
      <c r="A75" s="14" t="s">
        <v>30</v>
      </c>
      <c r="B75" s="6">
        <v>0</v>
      </c>
      <c r="C75" s="6">
        <v>0</v>
      </c>
      <c r="D75" s="97">
        <v>0</v>
      </c>
      <c r="E75" s="6">
        <v>0</v>
      </c>
      <c r="F75" s="7">
        <f t="shared" si="9"/>
        <v>0</v>
      </c>
      <c r="G75" s="98">
        <v>0</v>
      </c>
      <c r="H75" s="16">
        <v>0</v>
      </c>
      <c r="I75" s="16">
        <v>0</v>
      </c>
      <c r="J75" s="8">
        <v>0</v>
      </c>
      <c r="K75" s="8">
        <v>0</v>
      </c>
      <c r="L75" s="98">
        <v>0</v>
      </c>
    </row>
    <row r="76" spans="1:12" x14ac:dyDescent="0.25">
      <c r="A76" s="84" t="s">
        <v>31</v>
      </c>
      <c r="B76" s="84"/>
      <c r="C76" s="84"/>
      <c r="D76" s="84"/>
      <c r="E76" s="84"/>
      <c r="F76" s="84"/>
      <c r="G76" s="84"/>
      <c r="H76" s="84"/>
      <c r="I76" s="84"/>
      <c r="J76" s="84"/>
      <c r="K76" s="84"/>
      <c r="L76" s="84"/>
    </row>
    <row r="77" spans="1:12" x14ac:dyDescent="0.25">
      <c r="A77" s="14" t="s">
        <v>32</v>
      </c>
      <c r="B77" s="6">
        <v>0</v>
      </c>
      <c r="C77" s="6">
        <v>0</v>
      </c>
      <c r="D77" s="15">
        <v>0</v>
      </c>
      <c r="E77" s="6">
        <v>0</v>
      </c>
      <c r="F77" s="7">
        <f>SUM(B77:E77)</f>
        <v>0</v>
      </c>
      <c r="G77" s="99">
        <v>0</v>
      </c>
      <c r="H77" s="16">
        <v>0</v>
      </c>
      <c r="I77" s="16">
        <v>0</v>
      </c>
      <c r="J77" s="16">
        <v>0</v>
      </c>
      <c r="K77" s="16">
        <v>0</v>
      </c>
      <c r="L77" s="98">
        <v>0</v>
      </c>
    </row>
    <row r="78" spans="1:12" x14ac:dyDescent="0.25">
      <c r="A78" s="14" t="s">
        <v>33</v>
      </c>
      <c r="B78" s="6">
        <v>0</v>
      </c>
      <c r="C78" s="6">
        <v>0</v>
      </c>
      <c r="D78" s="15">
        <v>0</v>
      </c>
      <c r="E78" s="6">
        <v>0</v>
      </c>
      <c r="F78" s="7">
        <f t="shared" ref="F78:F83" si="10">SUM(B78:E78)</f>
        <v>0</v>
      </c>
      <c r="G78" s="99">
        <v>0</v>
      </c>
      <c r="H78" s="16">
        <v>0</v>
      </c>
      <c r="I78" s="16">
        <v>0</v>
      </c>
      <c r="J78" s="16">
        <v>0</v>
      </c>
      <c r="K78" s="16">
        <v>0</v>
      </c>
      <c r="L78" s="98">
        <v>0</v>
      </c>
    </row>
    <row r="79" spans="1:12" x14ac:dyDescent="0.25">
      <c r="A79" s="14" t="s">
        <v>34</v>
      </c>
      <c r="B79" s="6">
        <v>0</v>
      </c>
      <c r="C79" s="6">
        <v>0</v>
      </c>
      <c r="D79" s="15">
        <v>0</v>
      </c>
      <c r="E79" s="6">
        <v>0</v>
      </c>
      <c r="F79" s="7">
        <f t="shared" si="10"/>
        <v>0</v>
      </c>
      <c r="G79" s="99">
        <v>0</v>
      </c>
      <c r="H79" s="16">
        <v>0</v>
      </c>
      <c r="I79" s="16">
        <v>0</v>
      </c>
      <c r="J79" s="16">
        <v>0</v>
      </c>
      <c r="K79" s="16">
        <v>0</v>
      </c>
      <c r="L79" s="98">
        <v>0</v>
      </c>
    </row>
    <row r="80" spans="1:12" x14ac:dyDescent="0.25">
      <c r="A80" s="14" t="s">
        <v>35</v>
      </c>
      <c r="B80" s="6">
        <v>0</v>
      </c>
      <c r="C80" s="6">
        <v>0</v>
      </c>
      <c r="D80" s="15">
        <v>0</v>
      </c>
      <c r="E80" s="6">
        <v>0</v>
      </c>
      <c r="F80" s="7">
        <f t="shared" si="10"/>
        <v>0</v>
      </c>
      <c r="G80" s="99">
        <v>0</v>
      </c>
      <c r="H80" s="16">
        <v>0</v>
      </c>
      <c r="I80" s="16">
        <v>0</v>
      </c>
      <c r="J80" s="16">
        <v>0</v>
      </c>
      <c r="K80" s="16">
        <v>0</v>
      </c>
      <c r="L80" s="98">
        <v>0</v>
      </c>
    </row>
    <row r="81" spans="1:12" x14ac:dyDescent="0.25">
      <c r="A81" s="14" t="s">
        <v>36</v>
      </c>
      <c r="B81" s="6">
        <v>0</v>
      </c>
      <c r="C81" s="6">
        <v>0</v>
      </c>
      <c r="D81" s="15">
        <v>0</v>
      </c>
      <c r="E81" s="6">
        <v>0</v>
      </c>
      <c r="F81" s="7">
        <f t="shared" si="10"/>
        <v>0</v>
      </c>
      <c r="G81" s="99">
        <v>0</v>
      </c>
      <c r="H81" s="16">
        <v>0</v>
      </c>
      <c r="I81" s="16">
        <v>0</v>
      </c>
      <c r="J81" s="16">
        <v>0</v>
      </c>
      <c r="K81" s="16">
        <v>0</v>
      </c>
      <c r="L81" s="98">
        <v>0</v>
      </c>
    </row>
    <row r="82" spans="1:12" x14ac:dyDescent="0.25">
      <c r="A82" s="14" t="s">
        <v>37</v>
      </c>
      <c r="B82" s="6">
        <v>0</v>
      </c>
      <c r="C82" s="6">
        <v>0</v>
      </c>
      <c r="D82" s="15">
        <v>0</v>
      </c>
      <c r="E82" s="6">
        <v>0</v>
      </c>
      <c r="F82" s="7">
        <f t="shared" si="10"/>
        <v>0</v>
      </c>
      <c r="G82" s="99">
        <v>0</v>
      </c>
      <c r="H82" s="16">
        <v>0</v>
      </c>
      <c r="I82" s="16">
        <v>0</v>
      </c>
      <c r="J82" s="16">
        <v>0</v>
      </c>
      <c r="K82" s="16">
        <v>0</v>
      </c>
      <c r="L82" s="98">
        <v>0</v>
      </c>
    </row>
    <row r="83" spans="1:12" x14ac:dyDescent="0.25">
      <c r="A83" s="14" t="s">
        <v>38</v>
      </c>
      <c r="B83" s="6">
        <v>0</v>
      </c>
      <c r="C83" s="6">
        <v>0</v>
      </c>
      <c r="D83" s="15">
        <v>0</v>
      </c>
      <c r="E83" s="6">
        <v>0</v>
      </c>
      <c r="F83" s="7">
        <f t="shared" si="10"/>
        <v>0</v>
      </c>
      <c r="G83" s="99">
        <v>0</v>
      </c>
      <c r="H83" s="16">
        <v>0</v>
      </c>
      <c r="I83" s="16">
        <v>0</v>
      </c>
      <c r="J83" s="16">
        <v>0</v>
      </c>
      <c r="K83" s="16">
        <v>0</v>
      </c>
      <c r="L83" s="98">
        <v>0</v>
      </c>
    </row>
    <row r="84" spans="1:12" x14ac:dyDescent="0.25">
      <c r="A84" s="9"/>
      <c r="B84" s="67" t="s">
        <v>2</v>
      </c>
      <c r="C84" s="67"/>
      <c r="D84" s="67"/>
      <c r="E84" s="71" t="s">
        <v>3</v>
      </c>
      <c r="F84" s="69" t="s">
        <v>4</v>
      </c>
      <c r="G84" s="64" t="s">
        <v>137</v>
      </c>
      <c r="H84" s="64" t="s">
        <v>138</v>
      </c>
      <c r="I84" s="64" t="s">
        <v>139</v>
      </c>
      <c r="J84" s="64" t="s">
        <v>140</v>
      </c>
      <c r="K84" s="64" t="s">
        <v>141</v>
      </c>
      <c r="L84" s="64" t="s">
        <v>142</v>
      </c>
    </row>
    <row r="85" spans="1:12" x14ac:dyDescent="0.25">
      <c r="A85" s="12" t="s">
        <v>64</v>
      </c>
      <c r="B85" s="3" t="s">
        <v>11</v>
      </c>
      <c r="C85" s="3" t="s">
        <v>12</v>
      </c>
      <c r="D85" s="2" t="s">
        <v>60</v>
      </c>
      <c r="E85" s="71"/>
      <c r="F85" s="69"/>
      <c r="G85" s="64"/>
      <c r="H85" s="64"/>
      <c r="I85" s="64"/>
      <c r="J85" s="64"/>
      <c r="K85" s="64"/>
      <c r="L85" s="64"/>
    </row>
    <row r="86" spans="1:12" x14ac:dyDescent="0.25">
      <c r="A86" s="9" t="s">
        <v>40</v>
      </c>
      <c r="B86" s="6">
        <v>0</v>
      </c>
      <c r="C86" s="6">
        <v>0</v>
      </c>
      <c r="D86" s="97">
        <v>0</v>
      </c>
      <c r="E86" s="6">
        <v>2</v>
      </c>
      <c r="F86" s="7">
        <f>SUM(B86:E86)</f>
        <v>2</v>
      </c>
      <c r="G86" s="98">
        <v>0</v>
      </c>
      <c r="H86" s="8">
        <v>1</v>
      </c>
      <c r="I86" s="8">
        <v>0</v>
      </c>
      <c r="J86" s="8">
        <v>1</v>
      </c>
      <c r="K86" s="8">
        <v>0</v>
      </c>
      <c r="L86" s="98">
        <v>0</v>
      </c>
    </row>
    <row r="87" spans="1:12" ht="30" x14ac:dyDescent="0.25">
      <c r="A87" s="19" t="s">
        <v>41</v>
      </c>
      <c r="B87" s="6">
        <v>0</v>
      </c>
      <c r="C87" s="6">
        <v>0</v>
      </c>
      <c r="D87" s="97">
        <v>0</v>
      </c>
      <c r="E87" s="6">
        <v>0</v>
      </c>
      <c r="F87" s="7">
        <f>SUM(B87:E87)</f>
        <v>0</v>
      </c>
      <c r="G87" s="98">
        <v>0</v>
      </c>
      <c r="H87" s="8">
        <v>0</v>
      </c>
      <c r="I87" s="8">
        <v>0</v>
      </c>
      <c r="J87" s="8">
        <v>0</v>
      </c>
      <c r="K87" s="8">
        <v>0</v>
      </c>
      <c r="L87" s="98">
        <v>0</v>
      </c>
    </row>
    <row r="88" spans="1:12" x14ac:dyDescent="0.25">
      <c r="A88" s="9" t="s">
        <v>42</v>
      </c>
      <c r="B88" s="6">
        <v>0</v>
      </c>
      <c r="C88" s="6">
        <v>0</v>
      </c>
      <c r="D88" s="97">
        <v>0</v>
      </c>
      <c r="E88" s="6">
        <v>0</v>
      </c>
      <c r="F88" s="7">
        <f>SUM(B88:E88)</f>
        <v>0</v>
      </c>
      <c r="G88" s="98">
        <v>0</v>
      </c>
      <c r="H88" s="8">
        <v>0</v>
      </c>
      <c r="I88" s="8">
        <v>0</v>
      </c>
      <c r="J88" s="8">
        <v>0</v>
      </c>
      <c r="K88" s="8">
        <v>0</v>
      </c>
      <c r="L88" s="98">
        <v>0</v>
      </c>
    </row>
    <row r="89" spans="1:12" x14ac:dyDescent="0.25">
      <c r="A89" s="9" t="s">
        <v>43</v>
      </c>
      <c r="B89" s="6">
        <v>0</v>
      </c>
      <c r="C89" s="6">
        <v>0</v>
      </c>
      <c r="D89" s="97">
        <v>0</v>
      </c>
      <c r="E89" s="6">
        <v>0</v>
      </c>
      <c r="F89" s="7">
        <f t="shared" ref="F89:F100" si="11">SUM(B89:E89)</f>
        <v>0</v>
      </c>
      <c r="G89" s="98">
        <v>0</v>
      </c>
      <c r="H89" s="8">
        <v>0</v>
      </c>
      <c r="I89" s="8">
        <v>0</v>
      </c>
      <c r="J89" s="8">
        <v>0</v>
      </c>
      <c r="K89" s="8">
        <v>0</v>
      </c>
      <c r="L89" s="98">
        <v>0</v>
      </c>
    </row>
    <row r="90" spans="1:12" x14ac:dyDescent="0.25">
      <c r="A90" s="9" t="s">
        <v>44</v>
      </c>
      <c r="B90" s="6">
        <v>22</v>
      </c>
      <c r="C90" s="6">
        <v>3</v>
      </c>
      <c r="D90" s="97">
        <v>0</v>
      </c>
      <c r="E90" s="6">
        <v>3</v>
      </c>
      <c r="F90" s="7">
        <f t="shared" si="11"/>
        <v>28</v>
      </c>
      <c r="G90" s="98">
        <v>0</v>
      </c>
      <c r="H90" s="8">
        <v>26</v>
      </c>
      <c r="I90" s="8">
        <v>1</v>
      </c>
      <c r="J90" s="8">
        <v>1</v>
      </c>
      <c r="K90" s="8">
        <v>0</v>
      </c>
      <c r="L90" s="98">
        <v>0</v>
      </c>
    </row>
    <row r="91" spans="1:12" ht="30" x14ac:dyDescent="0.25">
      <c r="A91" s="9" t="s">
        <v>45</v>
      </c>
      <c r="B91" s="6">
        <v>0</v>
      </c>
      <c r="C91" s="6">
        <v>0</v>
      </c>
      <c r="D91" s="97">
        <v>0</v>
      </c>
      <c r="E91" s="6">
        <v>0</v>
      </c>
      <c r="F91" s="7">
        <f t="shared" si="11"/>
        <v>0</v>
      </c>
      <c r="G91" s="98">
        <v>0</v>
      </c>
      <c r="H91" s="8">
        <v>0</v>
      </c>
      <c r="I91" s="8">
        <v>0</v>
      </c>
      <c r="J91" s="8">
        <v>0</v>
      </c>
      <c r="K91" s="8">
        <v>0</v>
      </c>
      <c r="L91" s="98">
        <v>0</v>
      </c>
    </row>
    <row r="92" spans="1:12" x14ac:dyDescent="0.25">
      <c r="A92" s="9" t="s">
        <v>46</v>
      </c>
      <c r="B92" s="6">
        <v>0</v>
      </c>
      <c r="C92" s="6">
        <v>0</v>
      </c>
      <c r="D92" s="97">
        <v>0</v>
      </c>
      <c r="E92" s="6">
        <v>0</v>
      </c>
      <c r="F92" s="7">
        <f t="shared" si="11"/>
        <v>0</v>
      </c>
      <c r="G92" s="98">
        <v>0</v>
      </c>
      <c r="H92" s="8">
        <v>0</v>
      </c>
      <c r="I92" s="8">
        <v>0</v>
      </c>
      <c r="J92" s="8">
        <v>0</v>
      </c>
      <c r="K92" s="8">
        <v>0</v>
      </c>
      <c r="L92" s="98">
        <v>0</v>
      </c>
    </row>
    <row r="93" spans="1:12" x14ac:dyDescent="0.25">
      <c r="A93" s="9" t="s">
        <v>47</v>
      </c>
      <c r="B93" s="6">
        <v>0</v>
      </c>
      <c r="C93" s="6">
        <v>0</v>
      </c>
      <c r="D93" s="97">
        <v>0</v>
      </c>
      <c r="E93" s="6">
        <v>0</v>
      </c>
      <c r="F93" s="7">
        <f t="shared" si="11"/>
        <v>0</v>
      </c>
      <c r="G93" s="98">
        <v>0</v>
      </c>
      <c r="H93" s="8">
        <v>0</v>
      </c>
      <c r="I93" s="8">
        <v>0</v>
      </c>
      <c r="J93" s="8">
        <v>0</v>
      </c>
      <c r="K93" s="8">
        <v>0</v>
      </c>
      <c r="L93" s="98">
        <v>0</v>
      </c>
    </row>
    <row r="94" spans="1:12" ht="30" x14ac:dyDescent="0.25">
      <c r="A94" s="9" t="s">
        <v>48</v>
      </c>
      <c r="B94" s="6">
        <v>0</v>
      </c>
      <c r="C94" s="6">
        <v>0</v>
      </c>
      <c r="D94" s="97">
        <v>0</v>
      </c>
      <c r="E94" s="6">
        <v>0</v>
      </c>
      <c r="F94" s="7">
        <f t="shared" si="11"/>
        <v>0</v>
      </c>
      <c r="G94" s="98">
        <v>0</v>
      </c>
      <c r="H94" s="8">
        <v>0</v>
      </c>
      <c r="I94" s="8">
        <v>0</v>
      </c>
      <c r="J94" s="8">
        <v>0</v>
      </c>
      <c r="K94" s="8">
        <v>0</v>
      </c>
      <c r="L94" s="98">
        <v>0</v>
      </c>
    </row>
    <row r="95" spans="1:12" x14ac:dyDescent="0.25">
      <c r="A95" s="9" t="s">
        <v>49</v>
      </c>
      <c r="B95" s="6">
        <v>0</v>
      </c>
      <c r="C95" s="6">
        <v>0</v>
      </c>
      <c r="D95" s="97">
        <v>0</v>
      </c>
      <c r="E95" s="6">
        <v>0</v>
      </c>
      <c r="F95" s="7">
        <f t="shared" si="11"/>
        <v>0</v>
      </c>
      <c r="G95" s="98">
        <v>0</v>
      </c>
      <c r="H95" s="8">
        <v>0</v>
      </c>
      <c r="I95" s="8">
        <v>0</v>
      </c>
      <c r="J95" s="8">
        <v>0</v>
      </c>
      <c r="K95" s="8">
        <v>0</v>
      </c>
      <c r="L95" s="98">
        <v>0</v>
      </c>
    </row>
    <row r="96" spans="1:12" ht="30" x14ac:dyDescent="0.25">
      <c r="A96" s="9" t="s">
        <v>50</v>
      </c>
      <c r="B96" s="6">
        <v>0</v>
      </c>
      <c r="C96" s="6">
        <v>0</v>
      </c>
      <c r="D96" s="97">
        <v>0</v>
      </c>
      <c r="E96" s="6">
        <v>0</v>
      </c>
      <c r="F96" s="7">
        <f t="shared" si="11"/>
        <v>0</v>
      </c>
      <c r="G96" s="98">
        <v>0</v>
      </c>
      <c r="H96" s="8">
        <v>0</v>
      </c>
      <c r="I96" s="8">
        <v>0</v>
      </c>
      <c r="J96" s="8">
        <v>0</v>
      </c>
      <c r="K96" s="8">
        <v>0</v>
      </c>
      <c r="L96" s="98">
        <v>0</v>
      </c>
    </row>
    <row r="97" spans="1:12" x14ac:dyDescent="0.25">
      <c r="A97" s="9" t="s">
        <v>51</v>
      </c>
      <c r="B97" s="6">
        <v>107</v>
      </c>
      <c r="C97" s="6">
        <v>5</v>
      </c>
      <c r="D97" s="97">
        <v>0</v>
      </c>
      <c r="E97" s="6">
        <v>42</v>
      </c>
      <c r="F97" s="7">
        <f t="shared" si="11"/>
        <v>154</v>
      </c>
      <c r="G97" s="98">
        <v>0</v>
      </c>
      <c r="H97" s="8">
        <v>105</v>
      </c>
      <c r="I97" s="8">
        <v>21</v>
      </c>
      <c r="J97" s="8">
        <v>26</v>
      </c>
      <c r="K97" s="8">
        <v>2</v>
      </c>
      <c r="L97" s="98">
        <v>0</v>
      </c>
    </row>
    <row r="98" spans="1:12" x14ac:dyDescent="0.25">
      <c r="A98" s="9" t="s">
        <v>52</v>
      </c>
      <c r="B98" s="6">
        <v>2</v>
      </c>
      <c r="C98" s="6">
        <v>0</v>
      </c>
      <c r="D98" s="97">
        <v>0</v>
      </c>
      <c r="E98" s="6">
        <v>0</v>
      </c>
      <c r="F98" s="7">
        <f t="shared" si="11"/>
        <v>2</v>
      </c>
      <c r="G98" s="98">
        <v>0</v>
      </c>
      <c r="H98" s="8">
        <v>2</v>
      </c>
      <c r="I98" s="8">
        <v>0</v>
      </c>
      <c r="J98" s="8">
        <v>0</v>
      </c>
      <c r="K98" s="8">
        <v>0</v>
      </c>
      <c r="L98" s="98">
        <v>0</v>
      </c>
    </row>
    <row r="99" spans="1:12" x14ac:dyDescent="0.25">
      <c r="A99" s="9" t="s">
        <v>53</v>
      </c>
      <c r="B99" s="6">
        <v>0</v>
      </c>
      <c r="C99" s="6">
        <v>0</v>
      </c>
      <c r="D99" s="97">
        <v>0</v>
      </c>
      <c r="E99" s="6">
        <v>0</v>
      </c>
      <c r="F99" s="7">
        <f t="shared" si="11"/>
        <v>0</v>
      </c>
      <c r="G99" s="98">
        <v>0</v>
      </c>
      <c r="H99" s="8">
        <v>0</v>
      </c>
      <c r="I99" s="8">
        <v>0</v>
      </c>
      <c r="J99" s="8">
        <v>0</v>
      </c>
      <c r="K99" s="8">
        <v>0</v>
      </c>
      <c r="L99" s="98">
        <v>0</v>
      </c>
    </row>
    <row r="100" spans="1:12" x14ac:dyDescent="0.25">
      <c r="A100" s="9" t="s">
        <v>54</v>
      </c>
      <c r="B100" s="6">
        <v>2</v>
      </c>
      <c r="C100" s="6">
        <v>0</v>
      </c>
      <c r="D100" s="97">
        <v>0</v>
      </c>
      <c r="E100" s="6">
        <v>1</v>
      </c>
      <c r="F100" s="7">
        <f t="shared" si="11"/>
        <v>3</v>
      </c>
      <c r="G100" s="98">
        <v>0</v>
      </c>
      <c r="H100" s="8">
        <v>2</v>
      </c>
      <c r="I100" s="8">
        <v>1</v>
      </c>
      <c r="J100" s="8">
        <v>0</v>
      </c>
      <c r="K100" s="8">
        <v>0</v>
      </c>
      <c r="L100" s="98">
        <v>0</v>
      </c>
    </row>
    <row r="101" spans="1:12" x14ac:dyDescent="0.25">
      <c r="A101" s="9"/>
      <c r="B101" s="67" t="s">
        <v>2</v>
      </c>
      <c r="C101" s="67"/>
      <c r="D101" s="67"/>
      <c r="E101" s="71" t="s">
        <v>3</v>
      </c>
      <c r="F101" s="69" t="s">
        <v>4</v>
      </c>
      <c r="G101" s="64" t="s">
        <v>137</v>
      </c>
      <c r="H101" s="64" t="s">
        <v>138</v>
      </c>
      <c r="I101" s="64" t="s">
        <v>139</v>
      </c>
      <c r="J101" s="64" t="s">
        <v>140</v>
      </c>
      <c r="K101" s="64" t="s">
        <v>141</v>
      </c>
      <c r="L101" s="64" t="s">
        <v>142</v>
      </c>
    </row>
    <row r="102" spans="1:12" x14ac:dyDescent="0.25">
      <c r="A102" s="12" t="s">
        <v>55</v>
      </c>
      <c r="B102" s="3" t="s">
        <v>11</v>
      </c>
      <c r="C102" s="3" t="s">
        <v>12</v>
      </c>
      <c r="D102" s="2" t="s">
        <v>60</v>
      </c>
      <c r="E102" s="71"/>
      <c r="F102" s="69"/>
      <c r="G102" s="64"/>
      <c r="H102" s="64"/>
      <c r="I102" s="64"/>
      <c r="J102" s="64"/>
      <c r="K102" s="64"/>
      <c r="L102" s="64"/>
    </row>
    <row r="103" spans="1:12" x14ac:dyDescent="0.25">
      <c r="A103" s="9" t="s">
        <v>65</v>
      </c>
      <c r="B103" s="6">
        <v>21</v>
      </c>
      <c r="C103" s="6" t="s">
        <v>57</v>
      </c>
      <c r="D103" s="97">
        <v>0</v>
      </c>
      <c r="E103" s="6">
        <v>0</v>
      </c>
      <c r="F103" s="7">
        <f>SUM(B103:E103)</f>
        <v>21</v>
      </c>
      <c r="G103" s="98">
        <v>0</v>
      </c>
      <c r="H103" s="8">
        <v>19</v>
      </c>
      <c r="I103" s="8">
        <v>2</v>
      </c>
      <c r="J103" s="8">
        <v>0</v>
      </c>
      <c r="K103" s="8">
        <v>0</v>
      </c>
      <c r="L103" s="98">
        <v>0</v>
      </c>
    </row>
    <row r="104" spans="1:12" ht="15.75" x14ac:dyDescent="0.25">
      <c r="A104" s="72" t="s">
        <v>101</v>
      </c>
      <c r="B104" s="72"/>
      <c r="C104" s="72"/>
      <c r="D104" s="72"/>
      <c r="E104" s="72"/>
      <c r="F104" s="72"/>
      <c r="G104" s="72"/>
      <c r="H104" s="72"/>
      <c r="I104" s="72"/>
      <c r="J104" s="72"/>
      <c r="K104" s="72"/>
      <c r="L104" s="72"/>
    </row>
    <row r="105" spans="1:12" x14ac:dyDescent="0.25">
      <c r="A105" s="66"/>
      <c r="B105" s="67" t="s">
        <v>2</v>
      </c>
      <c r="C105" s="67"/>
      <c r="D105" s="67"/>
      <c r="E105" s="68" t="s">
        <v>3</v>
      </c>
      <c r="F105" s="69" t="s">
        <v>4</v>
      </c>
      <c r="G105" s="64" t="s">
        <v>137</v>
      </c>
      <c r="H105" s="64" t="s">
        <v>138</v>
      </c>
      <c r="I105" s="64" t="s">
        <v>139</v>
      </c>
      <c r="J105" s="64" t="s">
        <v>140</v>
      </c>
      <c r="K105" s="64" t="s">
        <v>141</v>
      </c>
      <c r="L105" s="64" t="s">
        <v>142</v>
      </c>
    </row>
    <row r="106" spans="1:12" x14ac:dyDescent="0.25">
      <c r="A106" s="66"/>
      <c r="B106" s="3" t="s">
        <v>11</v>
      </c>
      <c r="C106" s="3" t="s">
        <v>12</v>
      </c>
      <c r="D106" s="4"/>
      <c r="E106" s="68"/>
      <c r="F106" s="69"/>
      <c r="G106" s="64"/>
      <c r="H106" s="64"/>
      <c r="I106" s="64"/>
      <c r="J106" s="64"/>
      <c r="K106" s="64"/>
      <c r="L106" s="64"/>
    </row>
    <row r="107" spans="1:12" x14ac:dyDescent="0.25">
      <c r="A107" s="9" t="s">
        <v>66</v>
      </c>
      <c r="B107" s="97">
        <v>0</v>
      </c>
      <c r="C107" s="97">
        <v>0</v>
      </c>
      <c r="D107" s="97"/>
      <c r="E107" s="97">
        <v>0</v>
      </c>
      <c r="F107" s="7">
        <f t="shared" ref="F107:F108" si="12">SUM(B107:E107)</f>
        <v>0</v>
      </c>
      <c r="G107" s="98">
        <v>0</v>
      </c>
      <c r="H107" s="98">
        <v>0</v>
      </c>
      <c r="I107" s="98">
        <v>0</v>
      </c>
      <c r="J107" s="98">
        <v>0</v>
      </c>
      <c r="K107" s="98">
        <v>0</v>
      </c>
      <c r="L107" s="98">
        <v>0</v>
      </c>
    </row>
    <row r="108" spans="1:12" x14ac:dyDescent="0.25">
      <c r="A108" s="9" t="s">
        <v>207</v>
      </c>
      <c r="B108" s="97">
        <v>0</v>
      </c>
      <c r="C108" s="97">
        <v>0</v>
      </c>
      <c r="D108" s="97"/>
      <c r="E108" s="97">
        <v>0</v>
      </c>
      <c r="F108" s="7">
        <f t="shared" si="12"/>
        <v>0</v>
      </c>
      <c r="G108" s="98">
        <v>0</v>
      </c>
      <c r="H108" s="98">
        <v>0</v>
      </c>
      <c r="I108" s="98">
        <v>0</v>
      </c>
      <c r="J108" s="98">
        <v>0</v>
      </c>
      <c r="K108" s="98">
        <v>0</v>
      </c>
      <c r="L108" s="98">
        <v>0</v>
      </c>
    </row>
    <row r="109" spans="1:12" x14ac:dyDescent="0.25">
      <c r="A109" s="44" t="s">
        <v>204</v>
      </c>
      <c r="B109" s="97">
        <v>0</v>
      </c>
      <c r="C109" s="97">
        <v>0</v>
      </c>
      <c r="D109" s="97"/>
      <c r="E109" s="97">
        <v>0</v>
      </c>
      <c r="F109" s="46">
        <f>SUM(B109:E109)</f>
        <v>0</v>
      </c>
      <c r="G109" s="98">
        <v>0</v>
      </c>
      <c r="H109" s="98">
        <v>0</v>
      </c>
      <c r="I109" s="98">
        <v>0</v>
      </c>
      <c r="J109" s="98">
        <v>0</v>
      </c>
      <c r="K109" s="98">
        <v>0</v>
      </c>
      <c r="L109" s="98">
        <v>0</v>
      </c>
    </row>
    <row r="110" spans="1:12" x14ac:dyDescent="0.25">
      <c r="A110" s="9"/>
      <c r="B110" s="67" t="s">
        <v>2</v>
      </c>
      <c r="C110" s="67"/>
      <c r="D110" s="67"/>
      <c r="E110" s="71" t="s">
        <v>3</v>
      </c>
      <c r="F110" s="69" t="s">
        <v>4</v>
      </c>
      <c r="G110" s="64" t="s">
        <v>137</v>
      </c>
      <c r="H110" s="64" t="s">
        <v>138</v>
      </c>
      <c r="I110" s="64" t="s">
        <v>139</v>
      </c>
      <c r="J110" s="64" t="s">
        <v>140</v>
      </c>
      <c r="K110" s="64" t="s">
        <v>141</v>
      </c>
      <c r="L110" s="64" t="s">
        <v>142</v>
      </c>
    </row>
    <row r="111" spans="1:12" x14ac:dyDescent="0.25">
      <c r="A111" s="12" t="s">
        <v>62</v>
      </c>
      <c r="B111" s="3" t="s">
        <v>11</v>
      </c>
      <c r="C111" s="3" t="s">
        <v>12</v>
      </c>
      <c r="D111" s="4"/>
      <c r="E111" s="71"/>
      <c r="F111" s="69"/>
      <c r="G111" s="64"/>
      <c r="H111" s="64"/>
      <c r="I111" s="64"/>
      <c r="J111" s="64"/>
      <c r="K111" s="64"/>
      <c r="L111" s="64"/>
    </row>
    <row r="112" spans="1:12" x14ac:dyDescent="0.25">
      <c r="A112" s="9" t="s">
        <v>23</v>
      </c>
      <c r="B112" s="97">
        <v>0</v>
      </c>
      <c r="C112" s="97">
        <v>0</v>
      </c>
      <c r="D112" s="13"/>
      <c r="E112" s="97">
        <v>0</v>
      </c>
      <c r="F112" s="7">
        <f t="shared" ref="F112:F119" si="13">SUM(B112:E112)</f>
        <v>0</v>
      </c>
      <c r="G112" s="98">
        <v>0</v>
      </c>
      <c r="H112" s="98">
        <v>0</v>
      </c>
      <c r="I112" s="98">
        <v>0</v>
      </c>
      <c r="J112" s="98">
        <v>0</v>
      </c>
      <c r="K112" s="98">
        <v>0</v>
      </c>
      <c r="L112" s="98">
        <v>0</v>
      </c>
    </row>
    <row r="113" spans="1:12" x14ac:dyDescent="0.25">
      <c r="A113" s="9" t="s">
        <v>24</v>
      </c>
      <c r="B113" s="97">
        <v>0</v>
      </c>
      <c r="C113" s="97">
        <v>0</v>
      </c>
      <c r="D113" s="13"/>
      <c r="E113" s="97">
        <v>0</v>
      </c>
      <c r="F113" s="7">
        <f t="shared" si="13"/>
        <v>0</v>
      </c>
      <c r="G113" s="98">
        <v>0</v>
      </c>
      <c r="H113" s="98">
        <v>0</v>
      </c>
      <c r="I113" s="98">
        <v>0</v>
      </c>
      <c r="J113" s="98">
        <v>0</v>
      </c>
      <c r="K113" s="98">
        <v>0</v>
      </c>
      <c r="L113" s="98">
        <v>0</v>
      </c>
    </row>
    <row r="114" spans="1:12" x14ac:dyDescent="0.25">
      <c r="A114" s="9" t="s">
        <v>63</v>
      </c>
      <c r="B114" s="97">
        <v>0</v>
      </c>
      <c r="C114" s="97">
        <v>0</v>
      </c>
      <c r="D114" s="13"/>
      <c r="E114" s="97">
        <v>0</v>
      </c>
      <c r="F114" s="7">
        <f t="shared" si="13"/>
        <v>0</v>
      </c>
      <c r="G114" s="98">
        <v>0</v>
      </c>
      <c r="H114" s="98">
        <v>0</v>
      </c>
      <c r="I114" s="98">
        <v>0</v>
      </c>
      <c r="J114" s="98">
        <v>0</v>
      </c>
      <c r="K114" s="98">
        <v>0</v>
      </c>
      <c r="L114" s="98">
        <v>0</v>
      </c>
    </row>
    <row r="115" spans="1:12" x14ac:dyDescent="0.25">
      <c r="A115" s="14" t="s">
        <v>26</v>
      </c>
      <c r="B115" s="97">
        <v>0</v>
      </c>
      <c r="C115" s="97">
        <v>0</v>
      </c>
      <c r="D115" s="13"/>
      <c r="E115" s="97">
        <v>0</v>
      </c>
      <c r="F115" s="7">
        <f t="shared" si="13"/>
        <v>0</v>
      </c>
      <c r="G115" s="98">
        <v>0</v>
      </c>
      <c r="H115" s="98">
        <v>0</v>
      </c>
      <c r="I115" s="98">
        <v>0</v>
      </c>
      <c r="J115" s="98">
        <v>0</v>
      </c>
      <c r="K115" s="98">
        <v>0</v>
      </c>
      <c r="L115" s="98">
        <v>0</v>
      </c>
    </row>
    <row r="116" spans="1:12" x14ac:dyDescent="0.25">
      <c r="A116" s="14" t="s">
        <v>27</v>
      </c>
      <c r="B116" s="97">
        <v>0</v>
      </c>
      <c r="C116" s="97">
        <v>0</v>
      </c>
      <c r="D116" s="13"/>
      <c r="E116" s="97">
        <v>0</v>
      </c>
      <c r="F116" s="7">
        <f t="shared" si="13"/>
        <v>0</v>
      </c>
      <c r="G116" s="98">
        <v>0</v>
      </c>
      <c r="H116" s="98">
        <v>0</v>
      </c>
      <c r="I116" s="98">
        <v>0</v>
      </c>
      <c r="J116" s="98">
        <v>0</v>
      </c>
      <c r="K116" s="98">
        <v>0</v>
      </c>
      <c r="L116" s="98">
        <v>0</v>
      </c>
    </row>
    <row r="117" spans="1:12" x14ac:dyDescent="0.25">
      <c r="A117" s="14" t="s">
        <v>28</v>
      </c>
      <c r="B117" s="97">
        <v>0</v>
      </c>
      <c r="C117" s="97">
        <v>0</v>
      </c>
      <c r="D117" s="13"/>
      <c r="E117" s="97">
        <v>0</v>
      </c>
      <c r="F117" s="7">
        <f t="shared" si="13"/>
        <v>0</v>
      </c>
      <c r="G117" s="98">
        <v>0</v>
      </c>
      <c r="H117" s="98">
        <v>0</v>
      </c>
      <c r="I117" s="98">
        <v>0</v>
      </c>
      <c r="J117" s="98">
        <v>0</v>
      </c>
      <c r="K117" s="98">
        <v>0</v>
      </c>
      <c r="L117" s="98">
        <v>0</v>
      </c>
    </row>
    <row r="118" spans="1:12" x14ac:dyDescent="0.25">
      <c r="A118" s="14" t="s">
        <v>29</v>
      </c>
      <c r="B118" s="97">
        <v>0</v>
      </c>
      <c r="C118" s="97">
        <v>0</v>
      </c>
      <c r="D118" s="13"/>
      <c r="E118" s="97">
        <v>0</v>
      </c>
      <c r="F118" s="7">
        <f t="shared" si="13"/>
        <v>0</v>
      </c>
      <c r="G118" s="98">
        <v>0</v>
      </c>
      <c r="H118" s="98">
        <v>0</v>
      </c>
      <c r="I118" s="98">
        <v>0</v>
      </c>
      <c r="J118" s="98">
        <v>0</v>
      </c>
      <c r="K118" s="98">
        <v>0</v>
      </c>
      <c r="L118" s="98">
        <v>0</v>
      </c>
    </row>
    <row r="119" spans="1:12" x14ac:dyDescent="0.25">
      <c r="A119" s="14" t="s">
        <v>30</v>
      </c>
      <c r="B119" s="97">
        <v>0</v>
      </c>
      <c r="C119" s="97">
        <v>0</v>
      </c>
      <c r="D119" s="13"/>
      <c r="E119" s="97">
        <v>0</v>
      </c>
      <c r="F119" s="7">
        <f t="shared" si="13"/>
        <v>0</v>
      </c>
      <c r="G119" s="98">
        <v>0</v>
      </c>
      <c r="H119" s="98">
        <v>0</v>
      </c>
      <c r="I119" s="98">
        <v>0</v>
      </c>
      <c r="J119" s="98">
        <v>0</v>
      </c>
      <c r="K119" s="98">
        <v>0</v>
      </c>
      <c r="L119" s="98">
        <v>0</v>
      </c>
    </row>
    <row r="120" spans="1:12" x14ac:dyDescent="0.25">
      <c r="A120" s="84" t="s">
        <v>31</v>
      </c>
      <c r="B120" s="84"/>
      <c r="C120" s="84"/>
      <c r="D120" s="84"/>
      <c r="E120" s="84"/>
      <c r="F120" s="84"/>
      <c r="G120" s="84"/>
      <c r="H120" s="84"/>
      <c r="I120" s="84"/>
      <c r="J120" s="84"/>
      <c r="K120" s="84"/>
      <c r="L120" s="84"/>
    </row>
    <row r="121" spans="1:12" x14ac:dyDescent="0.25">
      <c r="A121" s="14" t="s">
        <v>32</v>
      </c>
      <c r="B121" s="97">
        <v>0</v>
      </c>
      <c r="C121" s="97">
        <v>0</v>
      </c>
      <c r="D121" s="13"/>
      <c r="E121" s="97">
        <v>0</v>
      </c>
      <c r="F121" s="7">
        <f>SUM(B121:E121)</f>
        <v>0</v>
      </c>
      <c r="G121" s="98">
        <v>0</v>
      </c>
      <c r="H121" s="98">
        <v>0</v>
      </c>
      <c r="I121" s="98">
        <v>0</v>
      </c>
      <c r="J121" s="98">
        <v>0</v>
      </c>
      <c r="K121" s="98">
        <v>0</v>
      </c>
      <c r="L121" s="98">
        <v>0</v>
      </c>
    </row>
    <row r="122" spans="1:12" x14ac:dyDescent="0.25">
      <c r="A122" s="14" t="s">
        <v>33</v>
      </c>
      <c r="B122" s="97">
        <v>0</v>
      </c>
      <c r="C122" s="97">
        <v>0</v>
      </c>
      <c r="D122" s="13"/>
      <c r="E122" s="97">
        <v>0</v>
      </c>
      <c r="F122" s="7">
        <f t="shared" ref="F122:F127" si="14">SUM(B122:E122)</f>
        <v>0</v>
      </c>
      <c r="G122" s="98">
        <v>0</v>
      </c>
      <c r="H122" s="98">
        <v>0</v>
      </c>
      <c r="I122" s="98">
        <v>0</v>
      </c>
      <c r="J122" s="98">
        <v>0</v>
      </c>
      <c r="K122" s="98">
        <v>0</v>
      </c>
      <c r="L122" s="98">
        <v>0</v>
      </c>
    </row>
    <row r="123" spans="1:12" x14ac:dyDescent="0.25">
      <c r="A123" s="14" t="s">
        <v>34</v>
      </c>
      <c r="B123" s="97">
        <v>0</v>
      </c>
      <c r="C123" s="97">
        <v>0</v>
      </c>
      <c r="D123" s="13"/>
      <c r="E123" s="97">
        <v>0</v>
      </c>
      <c r="F123" s="7">
        <f t="shared" si="14"/>
        <v>0</v>
      </c>
      <c r="G123" s="98">
        <v>0</v>
      </c>
      <c r="H123" s="98">
        <v>0</v>
      </c>
      <c r="I123" s="98">
        <v>0</v>
      </c>
      <c r="J123" s="98">
        <v>0</v>
      </c>
      <c r="K123" s="98">
        <v>0</v>
      </c>
      <c r="L123" s="98">
        <v>0</v>
      </c>
    </row>
    <row r="124" spans="1:12" x14ac:dyDescent="0.25">
      <c r="A124" s="14" t="s">
        <v>35</v>
      </c>
      <c r="B124" s="97">
        <v>0</v>
      </c>
      <c r="C124" s="97">
        <v>0</v>
      </c>
      <c r="D124" s="13"/>
      <c r="E124" s="97">
        <v>0</v>
      </c>
      <c r="F124" s="7">
        <f t="shared" si="14"/>
        <v>0</v>
      </c>
      <c r="G124" s="98">
        <v>0</v>
      </c>
      <c r="H124" s="98">
        <v>0</v>
      </c>
      <c r="I124" s="98">
        <v>0</v>
      </c>
      <c r="J124" s="98">
        <v>0</v>
      </c>
      <c r="K124" s="98">
        <v>0</v>
      </c>
      <c r="L124" s="98">
        <v>0</v>
      </c>
    </row>
    <row r="125" spans="1:12" x14ac:dyDescent="0.25">
      <c r="A125" s="14" t="s">
        <v>36</v>
      </c>
      <c r="B125" s="97">
        <v>0</v>
      </c>
      <c r="C125" s="97">
        <v>0</v>
      </c>
      <c r="D125" s="15"/>
      <c r="E125" s="97">
        <v>0</v>
      </c>
      <c r="F125" s="7">
        <f t="shared" si="14"/>
        <v>0</v>
      </c>
      <c r="G125" s="98">
        <v>0</v>
      </c>
      <c r="H125" s="98">
        <v>0</v>
      </c>
      <c r="I125" s="98">
        <v>0</v>
      </c>
      <c r="J125" s="98">
        <v>0</v>
      </c>
      <c r="K125" s="98">
        <v>0</v>
      </c>
      <c r="L125" s="98">
        <v>0</v>
      </c>
    </row>
    <row r="126" spans="1:12" x14ac:dyDescent="0.25">
      <c r="A126" s="14" t="s">
        <v>37</v>
      </c>
      <c r="B126" s="97">
        <v>0</v>
      </c>
      <c r="C126" s="97">
        <v>0</v>
      </c>
      <c r="D126" s="15"/>
      <c r="E126" s="97">
        <v>0</v>
      </c>
      <c r="F126" s="7">
        <f t="shared" si="14"/>
        <v>0</v>
      </c>
      <c r="G126" s="98">
        <v>0</v>
      </c>
      <c r="H126" s="98">
        <v>0</v>
      </c>
      <c r="I126" s="98">
        <v>0</v>
      </c>
      <c r="J126" s="98">
        <v>0</v>
      </c>
      <c r="K126" s="98">
        <v>0</v>
      </c>
      <c r="L126" s="98">
        <v>0</v>
      </c>
    </row>
    <row r="127" spans="1:12" x14ac:dyDescent="0.25">
      <c r="A127" s="14" t="s">
        <v>38</v>
      </c>
      <c r="B127" s="97">
        <v>0</v>
      </c>
      <c r="C127" s="97">
        <v>0</v>
      </c>
      <c r="D127" s="15"/>
      <c r="E127" s="97">
        <v>0</v>
      </c>
      <c r="F127" s="7">
        <f t="shared" si="14"/>
        <v>0</v>
      </c>
      <c r="G127" s="98">
        <v>0</v>
      </c>
      <c r="H127" s="98">
        <v>0</v>
      </c>
      <c r="I127" s="98">
        <v>0</v>
      </c>
      <c r="J127" s="98">
        <v>0</v>
      </c>
      <c r="K127" s="98">
        <v>0</v>
      </c>
      <c r="L127" s="98">
        <v>0</v>
      </c>
    </row>
    <row r="128" spans="1:12" x14ac:dyDescent="0.25">
      <c r="A128" s="9"/>
      <c r="B128" s="67" t="s">
        <v>2</v>
      </c>
      <c r="C128" s="67"/>
      <c r="D128" s="67"/>
      <c r="E128" s="71" t="s">
        <v>3</v>
      </c>
      <c r="F128" s="69" t="s">
        <v>4</v>
      </c>
      <c r="G128" s="64" t="s">
        <v>137</v>
      </c>
      <c r="H128" s="64" t="s">
        <v>138</v>
      </c>
      <c r="I128" s="64" t="s">
        <v>139</v>
      </c>
      <c r="J128" s="64" t="s">
        <v>140</v>
      </c>
      <c r="K128" s="64" t="s">
        <v>141</v>
      </c>
      <c r="L128" s="64" t="s">
        <v>142</v>
      </c>
    </row>
    <row r="129" spans="1:12" x14ac:dyDescent="0.25">
      <c r="A129" s="12" t="s">
        <v>64</v>
      </c>
      <c r="B129" s="3" t="s">
        <v>11</v>
      </c>
      <c r="C129" s="3" t="s">
        <v>12</v>
      </c>
      <c r="D129" s="4"/>
      <c r="E129" s="71"/>
      <c r="F129" s="69"/>
      <c r="G129" s="64"/>
      <c r="H129" s="64"/>
      <c r="I129" s="64"/>
      <c r="J129" s="64"/>
      <c r="K129" s="64"/>
      <c r="L129" s="64"/>
    </row>
    <row r="130" spans="1:12" x14ac:dyDescent="0.25">
      <c r="A130" s="9" t="s">
        <v>40</v>
      </c>
      <c r="B130" s="97">
        <v>0</v>
      </c>
      <c r="C130" s="97">
        <v>0</v>
      </c>
      <c r="D130" s="13"/>
      <c r="E130" s="97">
        <v>0</v>
      </c>
      <c r="F130" s="7">
        <f>SUM(B130:E130)</f>
        <v>0</v>
      </c>
      <c r="G130" s="98">
        <v>0</v>
      </c>
      <c r="H130" s="98">
        <v>0</v>
      </c>
      <c r="I130" s="98">
        <v>0</v>
      </c>
      <c r="J130" s="98">
        <v>0</v>
      </c>
      <c r="K130" s="98">
        <v>0</v>
      </c>
      <c r="L130" s="98">
        <v>0</v>
      </c>
    </row>
    <row r="131" spans="1:12" ht="30" x14ac:dyDescent="0.25">
      <c r="A131" s="19" t="s">
        <v>41</v>
      </c>
      <c r="B131" s="97">
        <v>0</v>
      </c>
      <c r="C131" s="97">
        <v>0</v>
      </c>
      <c r="D131" s="13"/>
      <c r="E131" s="97">
        <v>0</v>
      </c>
      <c r="F131" s="7">
        <f t="shared" ref="F131:F144" si="15">SUM(B131:E131)</f>
        <v>0</v>
      </c>
      <c r="G131" s="98">
        <v>0</v>
      </c>
      <c r="H131" s="98">
        <v>0</v>
      </c>
      <c r="I131" s="98">
        <v>0</v>
      </c>
      <c r="J131" s="98">
        <v>0</v>
      </c>
      <c r="K131" s="98">
        <v>0</v>
      </c>
      <c r="L131" s="98">
        <v>0</v>
      </c>
    </row>
    <row r="132" spans="1:12" x14ac:dyDescent="0.25">
      <c r="A132" s="9" t="s">
        <v>42</v>
      </c>
      <c r="B132" s="97">
        <v>0</v>
      </c>
      <c r="C132" s="97">
        <v>0</v>
      </c>
      <c r="D132" s="13"/>
      <c r="E132" s="97">
        <v>0</v>
      </c>
      <c r="F132" s="7">
        <f t="shared" si="15"/>
        <v>0</v>
      </c>
      <c r="G132" s="98">
        <v>0</v>
      </c>
      <c r="H132" s="98">
        <v>0</v>
      </c>
      <c r="I132" s="98">
        <v>0</v>
      </c>
      <c r="J132" s="98">
        <v>0</v>
      </c>
      <c r="K132" s="98">
        <v>0</v>
      </c>
      <c r="L132" s="98">
        <v>0</v>
      </c>
    </row>
    <row r="133" spans="1:12" x14ac:dyDescent="0.25">
      <c r="A133" s="9" t="s">
        <v>43</v>
      </c>
      <c r="B133" s="97">
        <v>0</v>
      </c>
      <c r="C133" s="97">
        <v>0</v>
      </c>
      <c r="D133" s="13"/>
      <c r="E133" s="97">
        <v>0</v>
      </c>
      <c r="F133" s="7">
        <f t="shared" si="15"/>
        <v>0</v>
      </c>
      <c r="G133" s="98">
        <v>0</v>
      </c>
      <c r="H133" s="98">
        <v>0</v>
      </c>
      <c r="I133" s="98">
        <v>0</v>
      </c>
      <c r="J133" s="98">
        <v>0</v>
      </c>
      <c r="K133" s="98">
        <v>0</v>
      </c>
      <c r="L133" s="98">
        <v>0</v>
      </c>
    </row>
    <row r="134" spans="1:12" x14ac:dyDescent="0.25">
      <c r="A134" s="9" t="s">
        <v>44</v>
      </c>
      <c r="B134" s="97">
        <v>0</v>
      </c>
      <c r="C134" s="97">
        <v>0</v>
      </c>
      <c r="D134" s="13"/>
      <c r="E134" s="97">
        <v>0</v>
      </c>
      <c r="F134" s="7">
        <f t="shared" si="15"/>
        <v>0</v>
      </c>
      <c r="G134" s="98">
        <v>0</v>
      </c>
      <c r="H134" s="98">
        <v>0</v>
      </c>
      <c r="I134" s="98">
        <v>0</v>
      </c>
      <c r="J134" s="98">
        <v>0</v>
      </c>
      <c r="K134" s="98">
        <v>0</v>
      </c>
      <c r="L134" s="98">
        <v>0</v>
      </c>
    </row>
    <row r="135" spans="1:12" ht="30" x14ac:dyDescent="0.25">
      <c r="A135" s="9" t="s">
        <v>45</v>
      </c>
      <c r="B135" s="97">
        <v>0</v>
      </c>
      <c r="C135" s="97">
        <v>0</v>
      </c>
      <c r="D135" s="13"/>
      <c r="E135" s="97">
        <v>0</v>
      </c>
      <c r="F135" s="7">
        <f t="shared" si="15"/>
        <v>0</v>
      </c>
      <c r="G135" s="98">
        <v>0</v>
      </c>
      <c r="H135" s="98">
        <v>0</v>
      </c>
      <c r="I135" s="98">
        <v>0</v>
      </c>
      <c r="J135" s="98">
        <v>0</v>
      </c>
      <c r="K135" s="98">
        <v>0</v>
      </c>
      <c r="L135" s="98">
        <v>0</v>
      </c>
    </row>
    <row r="136" spans="1:12" x14ac:dyDescent="0.25">
      <c r="A136" s="9" t="s">
        <v>46</v>
      </c>
      <c r="B136" s="97">
        <v>0</v>
      </c>
      <c r="C136" s="97">
        <v>0</v>
      </c>
      <c r="D136" s="13"/>
      <c r="E136" s="97">
        <v>0</v>
      </c>
      <c r="F136" s="7">
        <f t="shared" si="15"/>
        <v>0</v>
      </c>
      <c r="G136" s="98">
        <v>0</v>
      </c>
      <c r="H136" s="98">
        <v>0</v>
      </c>
      <c r="I136" s="98">
        <v>0</v>
      </c>
      <c r="J136" s="98">
        <v>0</v>
      </c>
      <c r="K136" s="98">
        <v>0</v>
      </c>
      <c r="L136" s="98">
        <v>0</v>
      </c>
    </row>
    <row r="137" spans="1:12" x14ac:dyDescent="0.25">
      <c r="A137" s="9" t="s">
        <v>47</v>
      </c>
      <c r="B137" s="97">
        <v>0</v>
      </c>
      <c r="C137" s="97">
        <v>0</v>
      </c>
      <c r="D137" s="13"/>
      <c r="E137" s="97">
        <v>0</v>
      </c>
      <c r="F137" s="7">
        <f t="shared" si="15"/>
        <v>0</v>
      </c>
      <c r="G137" s="98">
        <v>0</v>
      </c>
      <c r="H137" s="98">
        <v>0</v>
      </c>
      <c r="I137" s="98">
        <v>0</v>
      </c>
      <c r="J137" s="98">
        <v>0</v>
      </c>
      <c r="K137" s="98">
        <v>0</v>
      </c>
      <c r="L137" s="98">
        <v>0</v>
      </c>
    </row>
    <row r="138" spans="1:12" ht="30" x14ac:dyDescent="0.25">
      <c r="A138" s="9" t="s">
        <v>48</v>
      </c>
      <c r="B138" s="97">
        <v>0</v>
      </c>
      <c r="C138" s="97">
        <v>0</v>
      </c>
      <c r="D138" s="13"/>
      <c r="E138" s="97">
        <v>0</v>
      </c>
      <c r="F138" s="7">
        <f t="shared" si="15"/>
        <v>0</v>
      </c>
      <c r="G138" s="98">
        <v>0</v>
      </c>
      <c r="H138" s="98">
        <v>0</v>
      </c>
      <c r="I138" s="98">
        <v>0</v>
      </c>
      <c r="J138" s="98">
        <v>0</v>
      </c>
      <c r="K138" s="98">
        <v>0</v>
      </c>
      <c r="L138" s="98">
        <v>0</v>
      </c>
    </row>
    <row r="139" spans="1:12" x14ac:dyDescent="0.25">
      <c r="A139" s="9" t="s">
        <v>49</v>
      </c>
      <c r="B139" s="97">
        <v>0</v>
      </c>
      <c r="C139" s="97">
        <v>0</v>
      </c>
      <c r="D139" s="13"/>
      <c r="E139" s="97">
        <v>0</v>
      </c>
      <c r="F139" s="7">
        <f t="shared" si="15"/>
        <v>0</v>
      </c>
      <c r="G139" s="98">
        <v>0</v>
      </c>
      <c r="H139" s="98">
        <v>0</v>
      </c>
      <c r="I139" s="98">
        <v>0</v>
      </c>
      <c r="J139" s="98">
        <v>0</v>
      </c>
      <c r="K139" s="98">
        <v>0</v>
      </c>
      <c r="L139" s="98">
        <v>0</v>
      </c>
    </row>
    <row r="140" spans="1:12" ht="30" x14ac:dyDescent="0.25">
      <c r="A140" s="9" t="s">
        <v>50</v>
      </c>
      <c r="B140" s="97">
        <v>0</v>
      </c>
      <c r="C140" s="97">
        <v>0</v>
      </c>
      <c r="D140" s="13"/>
      <c r="E140" s="97">
        <v>0</v>
      </c>
      <c r="F140" s="7">
        <f t="shared" si="15"/>
        <v>0</v>
      </c>
      <c r="G140" s="98">
        <v>0</v>
      </c>
      <c r="H140" s="98">
        <v>0</v>
      </c>
      <c r="I140" s="98">
        <v>0</v>
      </c>
      <c r="J140" s="98">
        <v>0</v>
      </c>
      <c r="K140" s="98">
        <v>0</v>
      </c>
      <c r="L140" s="98">
        <v>0</v>
      </c>
    </row>
    <row r="141" spans="1:12" x14ac:dyDescent="0.25">
      <c r="A141" s="9" t="s">
        <v>51</v>
      </c>
      <c r="B141" s="97">
        <v>0</v>
      </c>
      <c r="C141" s="97">
        <v>0</v>
      </c>
      <c r="D141" s="17"/>
      <c r="E141" s="97">
        <v>0</v>
      </c>
      <c r="F141" s="7">
        <f t="shared" si="15"/>
        <v>0</v>
      </c>
      <c r="G141" s="98">
        <v>0</v>
      </c>
      <c r="H141" s="98">
        <v>0</v>
      </c>
      <c r="I141" s="98">
        <v>0</v>
      </c>
      <c r="J141" s="98">
        <v>0</v>
      </c>
      <c r="K141" s="98">
        <v>0</v>
      </c>
      <c r="L141" s="98">
        <v>0</v>
      </c>
    </row>
    <row r="142" spans="1:12" x14ac:dyDescent="0.25">
      <c r="A142" s="9" t="s">
        <v>52</v>
      </c>
      <c r="B142" s="97">
        <v>0</v>
      </c>
      <c r="C142" s="97">
        <v>0</v>
      </c>
      <c r="D142" s="17"/>
      <c r="E142" s="97">
        <v>0</v>
      </c>
      <c r="F142" s="7">
        <f t="shared" si="15"/>
        <v>0</v>
      </c>
      <c r="G142" s="98">
        <v>0</v>
      </c>
      <c r="H142" s="98">
        <v>0</v>
      </c>
      <c r="I142" s="98">
        <v>0</v>
      </c>
      <c r="J142" s="98">
        <v>0</v>
      </c>
      <c r="K142" s="98">
        <v>0</v>
      </c>
      <c r="L142" s="98">
        <v>0</v>
      </c>
    </row>
    <row r="143" spans="1:12" x14ac:dyDescent="0.25">
      <c r="A143" s="9" t="s">
        <v>53</v>
      </c>
      <c r="B143" s="97">
        <v>0</v>
      </c>
      <c r="C143" s="97">
        <v>0</v>
      </c>
      <c r="D143" s="13"/>
      <c r="E143" s="97">
        <v>0</v>
      </c>
      <c r="F143" s="7">
        <f t="shared" si="15"/>
        <v>0</v>
      </c>
      <c r="G143" s="98">
        <v>0</v>
      </c>
      <c r="H143" s="98">
        <v>0</v>
      </c>
      <c r="I143" s="98">
        <v>0</v>
      </c>
      <c r="J143" s="98">
        <v>0</v>
      </c>
      <c r="K143" s="98">
        <v>0</v>
      </c>
      <c r="L143" s="98">
        <v>0</v>
      </c>
    </row>
    <row r="144" spans="1:12" x14ac:dyDescent="0.25">
      <c r="A144" s="9" t="s">
        <v>54</v>
      </c>
      <c r="B144" s="97">
        <v>0</v>
      </c>
      <c r="C144" s="97">
        <v>0</v>
      </c>
      <c r="D144" s="13"/>
      <c r="E144" s="97">
        <v>0</v>
      </c>
      <c r="F144" s="7">
        <f t="shared" si="15"/>
        <v>0</v>
      </c>
      <c r="G144" s="98">
        <v>0</v>
      </c>
      <c r="H144" s="98">
        <v>0</v>
      </c>
      <c r="I144" s="98">
        <v>0</v>
      </c>
      <c r="J144" s="98">
        <v>0</v>
      </c>
      <c r="K144" s="98">
        <v>0</v>
      </c>
      <c r="L144" s="98">
        <v>0</v>
      </c>
    </row>
    <row r="145" spans="1:12" x14ac:dyDescent="0.25">
      <c r="A145" s="9"/>
      <c r="B145" s="67" t="s">
        <v>2</v>
      </c>
      <c r="C145" s="67"/>
      <c r="D145" s="67"/>
      <c r="E145" s="71" t="s">
        <v>3</v>
      </c>
      <c r="F145" s="69" t="s">
        <v>4</v>
      </c>
      <c r="G145" s="64" t="s">
        <v>137</v>
      </c>
      <c r="H145" s="64" t="s">
        <v>138</v>
      </c>
      <c r="I145" s="64" t="s">
        <v>139</v>
      </c>
      <c r="J145" s="64" t="s">
        <v>140</v>
      </c>
      <c r="K145" s="64" t="s">
        <v>141</v>
      </c>
      <c r="L145" s="64" t="s">
        <v>142</v>
      </c>
    </row>
    <row r="146" spans="1:12" x14ac:dyDescent="0.25">
      <c r="A146" s="12" t="s">
        <v>55</v>
      </c>
      <c r="B146" s="3" t="s">
        <v>11</v>
      </c>
      <c r="C146" s="3" t="s">
        <v>12</v>
      </c>
      <c r="D146" s="4"/>
      <c r="E146" s="71"/>
      <c r="F146" s="69"/>
      <c r="G146" s="64"/>
      <c r="H146" s="64"/>
      <c r="I146" s="64"/>
      <c r="J146" s="64"/>
      <c r="K146" s="64"/>
      <c r="L146" s="64"/>
    </row>
    <row r="147" spans="1:12" x14ac:dyDescent="0.25">
      <c r="A147" s="9" t="s">
        <v>65</v>
      </c>
      <c r="B147" s="97">
        <v>0</v>
      </c>
      <c r="C147" s="97">
        <v>0</v>
      </c>
      <c r="D147" s="13"/>
      <c r="E147" s="97">
        <v>0</v>
      </c>
      <c r="F147" s="7">
        <f t="shared" ref="F147" si="16">SUM(B147:E147)</f>
        <v>0</v>
      </c>
      <c r="G147" s="98">
        <v>0</v>
      </c>
      <c r="H147" s="98">
        <v>0</v>
      </c>
      <c r="I147" s="98">
        <v>0</v>
      </c>
      <c r="J147" s="98">
        <v>0</v>
      </c>
      <c r="K147" s="98">
        <v>0</v>
      </c>
      <c r="L147" s="98">
        <v>0</v>
      </c>
    </row>
    <row r="148" spans="1:12" ht="15.75" x14ac:dyDescent="0.25">
      <c r="A148" s="72" t="s">
        <v>68</v>
      </c>
      <c r="B148" s="72"/>
      <c r="C148" s="72"/>
      <c r="D148" s="72"/>
      <c r="E148" s="72"/>
      <c r="F148" s="72"/>
      <c r="G148" s="72"/>
      <c r="H148" s="72"/>
      <c r="I148" s="72"/>
      <c r="J148" s="72"/>
      <c r="K148" s="72"/>
      <c r="L148" s="72"/>
    </row>
    <row r="149" spans="1:12" x14ac:dyDescent="0.25">
      <c r="A149" s="66"/>
      <c r="B149" s="67" t="s">
        <v>2</v>
      </c>
      <c r="C149" s="67"/>
      <c r="D149" s="67"/>
      <c r="E149" s="68" t="s">
        <v>3</v>
      </c>
      <c r="F149" s="69" t="s">
        <v>4</v>
      </c>
      <c r="G149" s="64" t="s">
        <v>137</v>
      </c>
      <c r="H149" s="64" t="s">
        <v>138</v>
      </c>
      <c r="I149" s="64" t="s">
        <v>139</v>
      </c>
      <c r="J149" s="64" t="s">
        <v>140</v>
      </c>
      <c r="K149" s="64" t="s">
        <v>141</v>
      </c>
      <c r="L149" s="64" t="s">
        <v>142</v>
      </c>
    </row>
    <row r="150" spans="1:12" x14ac:dyDescent="0.25">
      <c r="A150" s="66"/>
      <c r="B150" s="3" t="s">
        <v>11</v>
      </c>
      <c r="C150" s="3" t="s">
        <v>12</v>
      </c>
      <c r="D150" s="4"/>
      <c r="E150" s="68"/>
      <c r="F150" s="69"/>
      <c r="G150" s="64"/>
      <c r="H150" s="64"/>
      <c r="I150" s="64"/>
      <c r="J150" s="64"/>
      <c r="K150" s="64"/>
      <c r="L150" s="64"/>
    </row>
    <row r="151" spans="1:12" x14ac:dyDescent="0.25">
      <c r="A151" s="9" t="s">
        <v>13</v>
      </c>
      <c r="B151" s="97">
        <v>0</v>
      </c>
      <c r="C151" s="97">
        <v>0</v>
      </c>
      <c r="D151" s="97"/>
      <c r="E151" s="97">
        <v>0</v>
      </c>
      <c r="F151" s="7">
        <f t="shared" ref="F151:F153" si="17">SUM(B151:E151)</f>
        <v>0</v>
      </c>
      <c r="G151" s="98">
        <v>0</v>
      </c>
      <c r="H151" s="98">
        <v>0</v>
      </c>
      <c r="I151" s="98">
        <v>0</v>
      </c>
      <c r="J151" s="98">
        <v>0</v>
      </c>
      <c r="K151" s="98">
        <v>0</v>
      </c>
      <c r="L151" s="98">
        <v>0</v>
      </c>
    </row>
    <row r="152" spans="1:12" x14ac:dyDescent="0.25">
      <c r="A152" s="9" t="s">
        <v>61</v>
      </c>
      <c r="B152" s="97">
        <v>0</v>
      </c>
      <c r="C152" s="97">
        <v>0</v>
      </c>
      <c r="D152" s="97"/>
      <c r="E152" s="97">
        <v>0</v>
      </c>
      <c r="F152" s="7">
        <f t="shared" si="17"/>
        <v>0</v>
      </c>
      <c r="G152" s="98">
        <v>0</v>
      </c>
      <c r="H152" s="98">
        <v>0</v>
      </c>
      <c r="I152" s="98">
        <v>0</v>
      </c>
      <c r="J152" s="98">
        <v>0</v>
      </c>
      <c r="K152" s="98">
        <v>0</v>
      </c>
      <c r="L152" s="98">
        <v>0</v>
      </c>
    </row>
    <row r="153" spans="1:12" x14ac:dyDescent="0.25">
      <c r="A153" s="9" t="s">
        <v>69</v>
      </c>
      <c r="B153" s="97">
        <v>0</v>
      </c>
      <c r="C153" s="97">
        <v>0</v>
      </c>
      <c r="D153" s="97"/>
      <c r="E153" s="97">
        <v>0</v>
      </c>
      <c r="F153" s="7">
        <f t="shared" si="17"/>
        <v>0</v>
      </c>
      <c r="G153" s="98">
        <v>0</v>
      </c>
      <c r="H153" s="98">
        <v>0</v>
      </c>
      <c r="I153" s="98">
        <v>0</v>
      </c>
      <c r="J153" s="98">
        <v>0</v>
      </c>
      <c r="K153" s="98">
        <v>0</v>
      </c>
      <c r="L153" s="98">
        <v>0</v>
      </c>
    </row>
    <row r="154" spans="1:12" x14ac:dyDescent="0.25">
      <c r="A154" s="9"/>
      <c r="B154" s="67" t="s">
        <v>2</v>
      </c>
      <c r="C154" s="67"/>
      <c r="D154" s="67"/>
      <c r="E154" s="71" t="s">
        <v>3</v>
      </c>
      <c r="F154" s="69" t="s">
        <v>4</v>
      </c>
      <c r="G154" s="64" t="s">
        <v>137</v>
      </c>
      <c r="H154" s="64" t="s">
        <v>138</v>
      </c>
      <c r="I154" s="64" t="s">
        <v>139</v>
      </c>
      <c r="J154" s="64" t="s">
        <v>140</v>
      </c>
      <c r="K154" s="64" t="s">
        <v>141</v>
      </c>
      <c r="L154" s="64" t="s">
        <v>142</v>
      </c>
    </row>
    <row r="155" spans="1:12" x14ac:dyDescent="0.25">
      <c r="A155" s="12" t="s">
        <v>70</v>
      </c>
      <c r="B155" s="3" t="s">
        <v>11</v>
      </c>
      <c r="C155" s="3" t="s">
        <v>12</v>
      </c>
      <c r="D155" s="4"/>
      <c r="E155" s="71"/>
      <c r="F155" s="69"/>
      <c r="G155" s="64"/>
      <c r="H155" s="64"/>
      <c r="I155" s="64"/>
      <c r="J155" s="64"/>
      <c r="K155" s="64"/>
      <c r="L155" s="64"/>
    </row>
    <row r="156" spans="1:12" x14ac:dyDescent="0.25">
      <c r="A156" s="9" t="s">
        <v>23</v>
      </c>
      <c r="B156" s="97">
        <v>0</v>
      </c>
      <c r="C156" s="97">
        <v>0</v>
      </c>
      <c r="D156" s="13"/>
      <c r="E156" s="97">
        <v>0</v>
      </c>
      <c r="F156" s="7">
        <f t="shared" ref="F156:F163" si="18">SUM(B156:E156)</f>
        <v>0</v>
      </c>
      <c r="G156" s="98">
        <v>0</v>
      </c>
      <c r="H156" s="98">
        <v>0</v>
      </c>
      <c r="I156" s="98">
        <v>0</v>
      </c>
      <c r="J156" s="98">
        <v>0</v>
      </c>
      <c r="K156" s="98">
        <v>0</v>
      </c>
      <c r="L156" s="98">
        <v>0</v>
      </c>
    </row>
    <row r="157" spans="1:12" x14ac:dyDescent="0.25">
      <c r="A157" s="9" t="s">
        <v>24</v>
      </c>
      <c r="B157" s="97">
        <v>0</v>
      </c>
      <c r="C157" s="97">
        <v>0</v>
      </c>
      <c r="D157" s="13"/>
      <c r="E157" s="97">
        <v>0</v>
      </c>
      <c r="F157" s="7">
        <f t="shared" si="18"/>
        <v>0</v>
      </c>
      <c r="G157" s="98">
        <v>0</v>
      </c>
      <c r="H157" s="98">
        <v>0</v>
      </c>
      <c r="I157" s="98">
        <v>0</v>
      </c>
      <c r="J157" s="98">
        <v>0</v>
      </c>
      <c r="K157" s="98">
        <v>0</v>
      </c>
      <c r="L157" s="98">
        <v>0</v>
      </c>
    </row>
    <row r="158" spans="1:12" x14ac:dyDescent="0.25">
      <c r="A158" s="9" t="s">
        <v>63</v>
      </c>
      <c r="B158" s="97">
        <v>0</v>
      </c>
      <c r="C158" s="97">
        <v>0</v>
      </c>
      <c r="D158" s="13"/>
      <c r="E158" s="97">
        <v>0</v>
      </c>
      <c r="F158" s="7">
        <f t="shared" si="18"/>
        <v>0</v>
      </c>
      <c r="G158" s="98">
        <v>0</v>
      </c>
      <c r="H158" s="98">
        <v>0</v>
      </c>
      <c r="I158" s="98">
        <v>0</v>
      </c>
      <c r="J158" s="98">
        <v>0</v>
      </c>
      <c r="K158" s="98">
        <v>0</v>
      </c>
      <c r="L158" s="98">
        <v>0</v>
      </c>
    </row>
    <row r="159" spans="1:12" x14ac:dyDescent="0.25">
      <c r="A159" s="14" t="s">
        <v>26</v>
      </c>
      <c r="B159" s="97">
        <v>0</v>
      </c>
      <c r="C159" s="97">
        <v>0</v>
      </c>
      <c r="D159" s="13"/>
      <c r="E159" s="97">
        <v>0</v>
      </c>
      <c r="F159" s="7">
        <f t="shared" si="18"/>
        <v>0</v>
      </c>
      <c r="G159" s="98">
        <v>0</v>
      </c>
      <c r="H159" s="98">
        <v>0</v>
      </c>
      <c r="I159" s="98">
        <v>0</v>
      </c>
      <c r="J159" s="98">
        <v>0</v>
      </c>
      <c r="K159" s="98">
        <v>0</v>
      </c>
      <c r="L159" s="98">
        <v>0</v>
      </c>
    </row>
    <row r="160" spans="1:12" x14ac:dyDescent="0.25">
      <c r="A160" s="14" t="s">
        <v>27</v>
      </c>
      <c r="B160" s="97">
        <v>0</v>
      </c>
      <c r="C160" s="97">
        <v>0</v>
      </c>
      <c r="D160" s="13"/>
      <c r="E160" s="97">
        <v>0</v>
      </c>
      <c r="F160" s="7">
        <f t="shared" si="18"/>
        <v>0</v>
      </c>
      <c r="G160" s="98">
        <v>0</v>
      </c>
      <c r="H160" s="98">
        <v>0</v>
      </c>
      <c r="I160" s="98">
        <v>0</v>
      </c>
      <c r="J160" s="98">
        <v>0</v>
      </c>
      <c r="K160" s="98">
        <v>0</v>
      </c>
      <c r="L160" s="98">
        <v>0</v>
      </c>
    </row>
    <row r="161" spans="1:12" x14ac:dyDescent="0.25">
      <c r="A161" s="14" t="s">
        <v>28</v>
      </c>
      <c r="B161" s="97">
        <v>0</v>
      </c>
      <c r="C161" s="97">
        <v>0</v>
      </c>
      <c r="D161" s="13"/>
      <c r="E161" s="97">
        <v>0</v>
      </c>
      <c r="F161" s="7">
        <f t="shared" si="18"/>
        <v>0</v>
      </c>
      <c r="G161" s="98">
        <v>0</v>
      </c>
      <c r="H161" s="98">
        <v>0</v>
      </c>
      <c r="I161" s="98">
        <v>0</v>
      </c>
      <c r="J161" s="98">
        <v>0</v>
      </c>
      <c r="K161" s="98">
        <v>0</v>
      </c>
      <c r="L161" s="98">
        <v>0</v>
      </c>
    </row>
    <row r="162" spans="1:12" x14ac:dyDescent="0.25">
      <c r="A162" s="14" t="s">
        <v>29</v>
      </c>
      <c r="B162" s="97">
        <v>0</v>
      </c>
      <c r="C162" s="97">
        <v>0</v>
      </c>
      <c r="D162" s="13"/>
      <c r="E162" s="97">
        <v>0</v>
      </c>
      <c r="F162" s="7">
        <f t="shared" si="18"/>
        <v>0</v>
      </c>
      <c r="G162" s="98">
        <v>0</v>
      </c>
      <c r="H162" s="98">
        <v>0</v>
      </c>
      <c r="I162" s="98">
        <v>0</v>
      </c>
      <c r="J162" s="98">
        <v>0</v>
      </c>
      <c r="K162" s="98">
        <v>0</v>
      </c>
      <c r="L162" s="98">
        <v>0</v>
      </c>
    </row>
    <row r="163" spans="1:12" x14ac:dyDescent="0.25">
      <c r="A163" s="14" t="s">
        <v>30</v>
      </c>
      <c r="B163" s="97">
        <v>0</v>
      </c>
      <c r="C163" s="97">
        <v>0</v>
      </c>
      <c r="D163" s="13"/>
      <c r="E163" s="97">
        <v>0</v>
      </c>
      <c r="F163" s="7">
        <f t="shared" si="18"/>
        <v>0</v>
      </c>
      <c r="G163" s="98">
        <v>0</v>
      </c>
      <c r="H163" s="98">
        <v>0</v>
      </c>
      <c r="I163" s="98">
        <v>0</v>
      </c>
      <c r="J163" s="98">
        <v>0</v>
      </c>
      <c r="K163" s="98">
        <v>0</v>
      </c>
      <c r="L163" s="98">
        <v>0</v>
      </c>
    </row>
    <row r="164" spans="1:12" x14ac:dyDescent="0.25">
      <c r="A164" s="84" t="s">
        <v>31</v>
      </c>
      <c r="B164" s="84"/>
      <c r="C164" s="84"/>
      <c r="D164" s="84"/>
      <c r="E164" s="84"/>
      <c r="F164" s="84"/>
      <c r="G164" s="84"/>
      <c r="H164" s="84"/>
      <c r="I164" s="84"/>
      <c r="J164" s="84"/>
      <c r="K164" s="84"/>
      <c r="L164" s="84"/>
    </row>
    <row r="165" spans="1:12" x14ac:dyDescent="0.25">
      <c r="A165" s="14" t="s">
        <v>32</v>
      </c>
      <c r="B165" s="97">
        <v>0</v>
      </c>
      <c r="C165" s="97">
        <v>0</v>
      </c>
      <c r="D165" s="13"/>
      <c r="E165" s="97">
        <v>0</v>
      </c>
      <c r="F165" s="7">
        <f>SUM(B165:E165)</f>
        <v>0</v>
      </c>
      <c r="G165" s="98">
        <v>0</v>
      </c>
      <c r="H165" s="98">
        <v>0</v>
      </c>
      <c r="I165" s="98">
        <v>0</v>
      </c>
      <c r="J165" s="98">
        <v>0</v>
      </c>
      <c r="K165" s="98">
        <v>0</v>
      </c>
      <c r="L165" s="98">
        <v>0</v>
      </c>
    </row>
    <row r="166" spans="1:12" x14ac:dyDescent="0.25">
      <c r="A166" s="14" t="s">
        <v>33</v>
      </c>
      <c r="B166" s="97">
        <v>0</v>
      </c>
      <c r="C166" s="97">
        <v>0</v>
      </c>
      <c r="D166" s="13"/>
      <c r="E166" s="97">
        <v>0</v>
      </c>
      <c r="F166" s="7">
        <f t="shared" ref="F166:F171" si="19">SUM(B166:E166)</f>
        <v>0</v>
      </c>
      <c r="G166" s="98">
        <v>0</v>
      </c>
      <c r="H166" s="98">
        <v>0</v>
      </c>
      <c r="I166" s="98">
        <v>0</v>
      </c>
      <c r="J166" s="98">
        <v>0</v>
      </c>
      <c r="K166" s="98">
        <v>0</v>
      </c>
      <c r="L166" s="98">
        <v>0</v>
      </c>
    </row>
    <row r="167" spans="1:12" x14ac:dyDescent="0.25">
      <c r="A167" s="14" t="s">
        <v>34</v>
      </c>
      <c r="B167" s="97">
        <v>0</v>
      </c>
      <c r="C167" s="97">
        <v>0</v>
      </c>
      <c r="D167" s="13"/>
      <c r="E167" s="97">
        <v>0</v>
      </c>
      <c r="F167" s="7">
        <f t="shared" si="19"/>
        <v>0</v>
      </c>
      <c r="G167" s="98">
        <v>0</v>
      </c>
      <c r="H167" s="98">
        <v>0</v>
      </c>
      <c r="I167" s="98">
        <v>0</v>
      </c>
      <c r="J167" s="98">
        <v>0</v>
      </c>
      <c r="K167" s="98">
        <v>0</v>
      </c>
      <c r="L167" s="98">
        <v>0</v>
      </c>
    </row>
    <row r="168" spans="1:12" x14ac:dyDescent="0.25">
      <c r="A168" s="14" t="s">
        <v>35</v>
      </c>
      <c r="B168" s="97">
        <v>0</v>
      </c>
      <c r="C168" s="97">
        <v>0</v>
      </c>
      <c r="D168" s="13"/>
      <c r="E168" s="97">
        <v>0</v>
      </c>
      <c r="F168" s="7">
        <f t="shared" si="19"/>
        <v>0</v>
      </c>
      <c r="G168" s="98">
        <v>0</v>
      </c>
      <c r="H168" s="98">
        <v>0</v>
      </c>
      <c r="I168" s="98">
        <v>0</v>
      </c>
      <c r="J168" s="98">
        <v>0</v>
      </c>
      <c r="K168" s="98">
        <v>0</v>
      </c>
      <c r="L168" s="98">
        <v>0</v>
      </c>
    </row>
    <row r="169" spans="1:12" x14ac:dyDescent="0.25">
      <c r="A169" s="14" t="s">
        <v>36</v>
      </c>
      <c r="B169" s="97">
        <v>0</v>
      </c>
      <c r="C169" s="97">
        <v>0</v>
      </c>
      <c r="D169" s="13"/>
      <c r="E169" s="97">
        <v>0</v>
      </c>
      <c r="F169" s="7">
        <f t="shared" si="19"/>
        <v>0</v>
      </c>
      <c r="G169" s="98">
        <v>0</v>
      </c>
      <c r="H169" s="98">
        <v>0</v>
      </c>
      <c r="I169" s="98">
        <v>0</v>
      </c>
      <c r="J169" s="98">
        <v>0</v>
      </c>
      <c r="K169" s="98">
        <v>0</v>
      </c>
      <c r="L169" s="98">
        <v>0</v>
      </c>
    </row>
    <row r="170" spans="1:12" x14ac:dyDescent="0.25">
      <c r="A170" s="14" t="s">
        <v>37</v>
      </c>
      <c r="B170" s="97">
        <v>0</v>
      </c>
      <c r="C170" s="97">
        <v>0</v>
      </c>
      <c r="D170" s="13"/>
      <c r="E170" s="97">
        <v>0</v>
      </c>
      <c r="F170" s="7">
        <f t="shared" si="19"/>
        <v>0</v>
      </c>
      <c r="G170" s="98">
        <v>0</v>
      </c>
      <c r="H170" s="98">
        <v>0</v>
      </c>
      <c r="I170" s="98">
        <v>0</v>
      </c>
      <c r="J170" s="98">
        <v>0</v>
      </c>
      <c r="K170" s="98">
        <v>0</v>
      </c>
      <c r="L170" s="98">
        <v>0</v>
      </c>
    </row>
    <row r="171" spans="1:12" x14ac:dyDescent="0.25">
      <c r="A171" s="14" t="s">
        <v>38</v>
      </c>
      <c r="B171" s="97">
        <v>0</v>
      </c>
      <c r="C171" s="97">
        <v>0</v>
      </c>
      <c r="D171" s="15"/>
      <c r="E171" s="97">
        <v>0</v>
      </c>
      <c r="F171" s="7">
        <f t="shared" si="19"/>
        <v>0</v>
      </c>
      <c r="G171" s="98">
        <v>0</v>
      </c>
      <c r="H171" s="98">
        <v>0</v>
      </c>
      <c r="I171" s="98">
        <v>0</v>
      </c>
      <c r="J171" s="98">
        <v>0</v>
      </c>
      <c r="K171" s="98">
        <v>0</v>
      </c>
      <c r="L171" s="98">
        <v>0</v>
      </c>
    </row>
    <row r="172" spans="1:12" x14ac:dyDescent="0.25">
      <c r="A172" s="9"/>
      <c r="B172" s="67" t="s">
        <v>2</v>
      </c>
      <c r="C172" s="67"/>
      <c r="D172" s="67"/>
      <c r="E172" s="71" t="s">
        <v>3</v>
      </c>
      <c r="F172" s="69" t="s">
        <v>4</v>
      </c>
      <c r="G172" s="64" t="s">
        <v>137</v>
      </c>
      <c r="H172" s="64" t="s">
        <v>138</v>
      </c>
      <c r="I172" s="64" t="s">
        <v>139</v>
      </c>
      <c r="J172" s="64" t="s">
        <v>140</v>
      </c>
      <c r="K172" s="64" t="s">
        <v>141</v>
      </c>
      <c r="L172" s="64" t="s">
        <v>142</v>
      </c>
    </row>
    <row r="173" spans="1:12" x14ac:dyDescent="0.25">
      <c r="A173" s="12" t="s">
        <v>71</v>
      </c>
      <c r="B173" s="3" t="s">
        <v>11</v>
      </c>
      <c r="C173" s="3" t="s">
        <v>12</v>
      </c>
      <c r="D173" s="4"/>
      <c r="E173" s="71"/>
      <c r="F173" s="69"/>
      <c r="G173" s="64"/>
      <c r="H173" s="64"/>
      <c r="I173" s="64"/>
      <c r="J173" s="64"/>
      <c r="K173" s="64"/>
      <c r="L173" s="64"/>
    </row>
    <row r="174" spans="1:12" x14ac:dyDescent="0.25">
      <c r="A174" s="9" t="s">
        <v>40</v>
      </c>
      <c r="B174" s="97">
        <v>0</v>
      </c>
      <c r="C174" s="97">
        <v>0</v>
      </c>
      <c r="D174" s="4"/>
      <c r="E174" s="97">
        <v>0</v>
      </c>
      <c r="F174" s="7">
        <f>SUM(B174:E174)</f>
        <v>0</v>
      </c>
      <c r="G174" s="98">
        <v>0</v>
      </c>
      <c r="H174" s="98">
        <v>0</v>
      </c>
      <c r="I174" s="98">
        <v>0</v>
      </c>
      <c r="J174" s="98">
        <v>0</v>
      </c>
      <c r="K174" s="98">
        <v>0</v>
      </c>
      <c r="L174" s="98">
        <v>0</v>
      </c>
    </row>
    <row r="175" spans="1:12" ht="30" x14ac:dyDescent="0.25">
      <c r="A175" s="19" t="s">
        <v>41</v>
      </c>
      <c r="B175" s="97">
        <v>0</v>
      </c>
      <c r="C175" s="97">
        <v>0</v>
      </c>
      <c r="D175" s="4"/>
      <c r="E175" s="97">
        <v>0</v>
      </c>
      <c r="F175" s="7">
        <f t="shared" ref="F175:F188" si="20">SUM(B175:E175)</f>
        <v>0</v>
      </c>
      <c r="G175" s="98">
        <v>0</v>
      </c>
      <c r="H175" s="98">
        <v>0</v>
      </c>
      <c r="I175" s="98">
        <v>0</v>
      </c>
      <c r="J175" s="98">
        <v>0</v>
      </c>
      <c r="K175" s="98">
        <v>0</v>
      </c>
      <c r="L175" s="98">
        <v>0</v>
      </c>
    </row>
    <row r="176" spans="1:12" x14ac:dyDescent="0.25">
      <c r="A176" s="9" t="s">
        <v>42</v>
      </c>
      <c r="B176" s="97">
        <v>0</v>
      </c>
      <c r="C176" s="97">
        <v>0</v>
      </c>
      <c r="D176" s="4"/>
      <c r="E176" s="97">
        <v>0</v>
      </c>
      <c r="F176" s="7">
        <f t="shared" si="20"/>
        <v>0</v>
      </c>
      <c r="G176" s="98">
        <v>0</v>
      </c>
      <c r="H176" s="98">
        <v>0</v>
      </c>
      <c r="I176" s="98">
        <v>0</v>
      </c>
      <c r="J176" s="98">
        <v>0</v>
      </c>
      <c r="K176" s="98">
        <v>0</v>
      </c>
      <c r="L176" s="98">
        <v>0</v>
      </c>
    </row>
    <row r="177" spans="1:12" x14ac:dyDescent="0.25">
      <c r="A177" s="9" t="s">
        <v>43</v>
      </c>
      <c r="B177" s="97">
        <v>0</v>
      </c>
      <c r="C177" s="97">
        <v>0</v>
      </c>
      <c r="D177" s="4"/>
      <c r="E177" s="97">
        <v>0</v>
      </c>
      <c r="F177" s="7">
        <f t="shared" si="20"/>
        <v>0</v>
      </c>
      <c r="G177" s="98">
        <v>0</v>
      </c>
      <c r="H177" s="98">
        <v>0</v>
      </c>
      <c r="I177" s="98">
        <v>0</v>
      </c>
      <c r="J177" s="98">
        <v>0</v>
      </c>
      <c r="K177" s="98">
        <v>0</v>
      </c>
      <c r="L177" s="98">
        <v>0</v>
      </c>
    </row>
    <row r="178" spans="1:12" x14ac:dyDescent="0.25">
      <c r="A178" s="9" t="s">
        <v>44</v>
      </c>
      <c r="B178" s="97">
        <v>0</v>
      </c>
      <c r="C178" s="97">
        <v>0</v>
      </c>
      <c r="D178" s="4"/>
      <c r="E178" s="97">
        <v>0</v>
      </c>
      <c r="F178" s="7">
        <f t="shared" si="20"/>
        <v>0</v>
      </c>
      <c r="G178" s="98">
        <v>0</v>
      </c>
      <c r="H178" s="98">
        <v>0</v>
      </c>
      <c r="I178" s="98">
        <v>0</v>
      </c>
      <c r="J178" s="98">
        <v>0</v>
      </c>
      <c r="K178" s="98">
        <v>0</v>
      </c>
      <c r="L178" s="98">
        <v>0</v>
      </c>
    </row>
    <row r="179" spans="1:12" ht="30" x14ac:dyDescent="0.25">
      <c r="A179" s="9" t="s">
        <v>45</v>
      </c>
      <c r="B179" s="97">
        <v>0</v>
      </c>
      <c r="C179" s="97">
        <v>0</v>
      </c>
      <c r="D179" s="4"/>
      <c r="E179" s="97">
        <v>0</v>
      </c>
      <c r="F179" s="7">
        <f t="shared" si="20"/>
        <v>0</v>
      </c>
      <c r="G179" s="98">
        <v>0</v>
      </c>
      <c r="H179" s="98">
        <v>0</v>
      </c>
      <c r="I179" s="98">
        <v>0</v>
      </c>
      <c r="J179" s="98">
        <v>0</v>
      </c>
      <c r="K179" s="98">
        <v>0</v>
      </c>
      <c r="L179" s="98">
        <v>0</v>
      </c>
    </row>
    <row r="180" spans="1:12" x14ac:dyDescent="0.25">
      <c r="A180" s="9" t="s">
        <v>46</v>
      </c>
      <c r="B180" s="97">
        <v>0</v>
      </c>
      <c r="C180" s="97">
        <v>0</v>
      </c>
      <c r="D180" s="4"/>
      <c r="E180" s="97">
        <v>0</v>
      </c>
      <c r="F180" s="7">
        <f t="shared" si="20"/>
        <v>0</v>
      </c>
      <c r="G180" s="98">
        <v>0</v>
      </c>
      <c r="H180" s="98">
        <v>0</v>
      </c>
      <c r="I180" s="98">
        <v>0</v>
      </c>
      <c r="J180" s="98">
        <v>0</v>
      </c>
      <c r="K180" s="98">
        <v>0</v>
      </c>
      <c r="L180" s="98">
        <v>0</v>
      </c>
    </row>
    <row r="181" spans="1:12" x14ac:dyDescent="0.25">
      <c r="A181" s="9" t="s">
        <v>47</v>
      </c>
      <c r="B181" s="97">
        <v>0</v>
      </c>
      <c r="C181" s="97">
        <v>0</v>
      </c>
      <c r="D181" s="4"/>
      <c r="E181" s="97">
        <v>0</v>
      </c>
      <c r="F181" s="7">
        <f t="shared" si="20"/>
        <v>0</v>
      </c>
      <c r="G181" s="98">
        <v>0</v>
      </c>
      <c r="H181" s="98">
        <v>0</v>
      </c>
      <c r="I181" s="98">
        <v>0</v>
      </c>
      <c r="J181" s="98">
        <v>0</v>
      </c>
      <c r="K181" s="98">
        <v>0</v>
      </c>
      <c r="L181" s="98">
        <v>0</v>
      </c>
    </row>
    <row r="182" spans="1:12" ht="30" x14ac:dyDescent="0.25">
      <c r="A182" s="9" t="s">
        <v>48</v>
      </c>
      <c r="B182" s="97">
        <v>0</v>
      </c>
      <c r="C182" s="97">
        <v>0</v>
      </c>
      <c r="D182" s="4"/>
      <c r="E182" s="97">
        <v>0</v>
      </c>
      <c r="F182" s="7">
        <f t="shared" si="20"/>
        <v>0</v>
      </c>
      <c r="G182" s="98">
        <v>0</v>
      </c>
      <c r="H182" s="98">
        <v>0</v>
      </c>
      <c r="I182" s="98">
        <v>0</v>
      </c>
      <c r="J182" s="98">
        <v>0</v>
      </c>
      <c r="K182" s="98">
        <v>0</v>
      </c>
      <c r="L182" s="98">
        <v>0</v>
      </c>
    </row>
    <row r="183" spans="1:12" x14ac:dyDescent="0.25">
      <c r="A183" s="9" t="s">
        <v>49</v>
      </c>
      <c r="B183" s="97">
        <v>0</v>
      </c>
      <c r="C183" s="97">
        <v>0</v>
      </c>
      <c r="D183" s="4"/>
      <c r="E183" s="97">
        <v>0</v>
      </c>
      <c r="F183" s="7">
        <f t="shared" si="20"/>
        <v>0</v>
      </c>
      <c r="G183" s="98">
        <v>0</v>
      </c>
      <c r="H183" s="98">
        <v>0</v>
      </c>
      <c r="I183" s="98">
        <v>0</v>
      </c>
      <c r="J183" s="98">
        <v>0</v>
      </c>
      <c r="K183" s="98">
        <v>0</v>
      </c>
      <c r="L183" s="98">
        <v>0</v>
      </c>
    </row>
    <row r="184" spans="1:12" ht="30" x14ac:dyDescent="0.25">
      <c r="A184" s="9" t="s">
        <v>50</v>
      </c>
      <c r="B184" s="97">
        <v>0</v>
      </c>
      <c r="C184" s="97">
        <v>0</v>
      </c>
      <c r="D184" s="4"/>
      <c r="E184" s="97">
        <v>0</v>
      </c>
      <c r="F184" s="7">
        <f t="shared" si="20"/>
        <v>0</v>
      </c>
      <c r="G184" s="98">
        <v>0</v>
      </c>
      <c r="H184" s="98">
        <v>0</v>
      </c>
      <c r="I184" s="98">
        <v>0</v>
      </c>
      <c r="J184" s="98">
        <v>0</v>
      </c>
      <c r="K184" s="98">
        <v>0</v>
      </c>
      <c r="L184" s="98">
        <v>0</v>
      </c>
    </row>
    <row r="185" spans="1:12" x14ac:dyDescent="0.25">
      <c r="A185" s="9" t="s">
        <v>51</v>
      </c>
      <c r="B185" s="97">
        <v>0</v>
      </c>
      <c r="C185" s="97">
        <v>0</v>
      </c>
      <c r="D185" s="17"/>
      <c r="E185" s="97">
        <v>0</v>
      </c>
      <c r="F185" s="7">
        <f t="shared" si="20"/>
        <v>0</v>
      </c>
      <c r="G185" s="98">
        <v>0</v>
      </c>
      <c r="H185" s="98">
        <v>0</v>
      </c>
      <c r="I185" s="98">
        <v>0</v>
      </c>
      <c r="J185" s="98">
        <v>0</v>
      </c>
      <c r="K185" s="98">
        <v>0</v>
      </c>
      <c r="L185" s="98">
        <v>0</v>
      </c>
    </row>
    <row r="186" spans="1:12" x14ac:dyDescent="0.25">
      <c r="A186" s="9" t="s">
        <v>52</v>
      </c>
      <c r="B186" s="97">
        <v>0</v>
      </c>
      <c r="C186" s="97">
        <v>0</v>
      </c>
      <c r="D186" s="17"/>
      <c r="E186" s="97">
        <v>0</v>
      </c>
      <c r="F186" s="7">
        <f t="shared" si="20"/>
        <v>0</v>
      </c>
      <c r="G186" s="98">
        <v>0</v>
      </c>
      <c r="H186" s="98">
        <v>0</v>
      </c>
      <c r="I186" s="98">
        <v>0</v>
      </c>
      <c r="J186" s="98">
        <v>0</v>
      </c>
      <c r="K186" s="98">
        <v>0</v>
      </c>
      <c r="L186" s="98">
        <v>0</v>
      </c>
    </row>
    <row r="187" spans="1:12" x14ac:dyDescent="0.25">
      <c r="A187" s="9" t="s">
        <v>53</v>
      </c>
      <c r="B187" s="97">
        <v>0</v>
      </c>
      <c r="C187" s="97">
        <v>0</v>
      </c>
      <c r="D187" s="13"/>
      <c r="E187" s="97">
        <v>0</v>
      </c>
      <c r="F187" s="7">
        <f t="shared" si="20"/>
        <v>0</v>
      </c>
      <c r="G187" s="98">
        <v>0</v>
      </c>
      <c r="H187" s="98">
        <v>0</v>
      </c>
      <c r="I187" s="98">
        <v>0</v>
      </c>
      <c r="J187" s="98">
        <v>0</v>
      </c>
      <c r="K187" s="98">
        <v>0</v>
      </c>
      <c r="L187" s="98">
        <v>0</v>
      </c>
    </row>
    <row r="188" spans="1:12" x14ac:dyDescent="0.25">
      <c r="A188" s="9" t="s">
        <v>54</v>
      </c>
      <c r="B188" s="97">
        <v>0</v>
      </c>
      <c r="C188" s="97">
        <v>0</v>
      </c>
      <c r="D188" s="13"/>
      <c r="E188" s="97">
        <v>0</v>
      </c>
      <c r="F188" s="7">
        <f t="shared" si="20"/>
        <v>0</v>
      </c>
      <c r="G188" s="98">
        <v>0</v>
      </c>
      <c r="H188" s="98">
        <v>0</v>
      </c>
      <c r="I188" s="98">
        <v>0</v>
      </c>
      <c r="J188" s="98">
        <v>0</v>
      </c>
      <c r="K188" s="98">
        <v>0</v>
      </c>
      <c r="L188" s="98">
        <v>0</v>
      </c>
    </row>
    <row r="189" spans="1:12" x14ac:dyDescent="0.25">
      <c r="A189" s="9"/>
      <c r="B189" s="67" t="s">
        <v>2</v>
      </c>
      <c r="C189" s="67"/>
      <c r="D189" s="67"/>
      <c r="E189" s="71" t="s">
        <v>3</v>
      </c>
      <c r="F189" s="69" t="s">
        <v>4</v>
      </c>
      <c r="G189" s="64" t="s">
        <v>137</v>
      </c>
      <c r="H189" s="64" t="s">
        <v>138</v>
      </c>
      <c r="I189" s="64" t="s">
        <v>139</v>
      </c>
      <c r="J189" s="64" t="s">
        <v>140</v>
      </c>
      <c r="K189" s="64" t="s">
        <v>141</v>
      </c>
      <c r="L189" s="64" t="s">
        <v>142</v>
      </c>
    </row>
    <row r="190" spans="1:12" x14ac:dyDescent="0.25">
      <c r="A190" s="12" t="s">
        <v>55</v>
      </c>
      <c r="B190" s="3" t="s">
        <v>11</v>
      </c>
      <c r="C190" s="3" t="s">
        <v>12</v>
      </c>
      <c r="D190" s="4"/>
      <c r="E190" s="71"/>
      <c r="F190" s="69"/>
      <c r="G190" s="64"/>
      <c r="H190" s="64"/>
      <c r="I190" s="64"/>
      <c r="J190" s="64"/>
      <c r="K190" s="64"/>
      <c r="L190" s="64"/>
    </row>
    <row r="191" spans="1:12" x14ac:dyDescent="0.25">
      <c r="A191" s="9" t="s">
        <v>56</v>
      </c>
      <c r="B191" s="97">
        <v>0</v>
      </c>
      <c r="C191" s="97">
        <v>0</v>
      </c>
      <c r="D191" s="13"/>
      <c r="E191" s="97">
        <v>0</v>
      </c>
      <c r="F191" s="7">
        <f t="shared" ref="F191:F192" si="21">SUM(B191:E191)</f>
        <v>0</v>
      </c>
      <c r="G191" s="98">
        <v>0</v>
      </c>
      <c r="H191" s="98">
        <v>0</v>
      </c>
      <c r="I191" s="98">
        <v>0</v>
      </c>
      <c r="J191" s="98">
        <v>0</v>
      </c>
      <c r="K191" s="98">
        <v>0</v>
      </c>
      <c r="L191" s="98">
        <v>0</v>
      </c>
    </row>
    <row r="192" spans="1:12" x14ac:dyDescent="0.25">
      <c r="A192" s="9" t="s">
        <v>58</v>
      </c>
      <c r="B192" s="97">
        <v>0</v>
      </c>
      <c r="C192" s="97">
        <v>0</v>
      </c>
      <c r="D192" s="13"/>
      <c r="E192" s="97">
        <v>0</v>
      </c>
      <c r="F192" s="7">
        <f t="shared" si="21"/>
        <v>0</v>
      </c>
      <c r="G192" s="98">
        <v>0</v>
      </c>
      <c r="H192" s="98">
        <v>0</v>
      </c>
      <c r="I192" s="98">
        <v>0</v>
      </c>
      <c r="J192" s="98">
        <v>0</v>
      </c>
      <c r="K192" s="98">
        <v>0</v>
      </c>
      <c r="L192" s="98">
        <v>0</v>
      </c>
    </row>
    <row r="193" spans="1:12" ht="15.75" x14ac:dyDescent="0.25">
      <c r="A193" s="72" t="s">
        <v>72</v>
      </c>
      <c r="B193" s="72"/>
      <c r="C193" s="72"/>
      <c r="D193" s="72"/>
      <c r="E193" s="72"/>
      <c r="F193" s="72"/>
      <c r="G193" s="72"/>
      <c r="H193" s="72"/>
      <c r="I193" s="72"/>
      <c r="J193" s="72"/>
      <c r="K193" s="72"/>
      <c r="L193" s="72"/>
    </row>
    <row r="194" spans="1:12" x14ac:dyDescent="0.25">
      <c r="A194" s="66"/>
      <c r="B194" s="67" t="s">
        <v>2</v>
      </c>
      <c r="C194" s="67"/>
      <c r="D194" s="67"/>
      <c r="E194" s="70" t="s">
        <v>3</v>
      </c>
      <c r="F194" s="69" t="s">
        <v>4</v>
      </c>
      <c r="G194" s="64" t="s">
        <v>137</v>
      </c>
      <c r="H194" s="64" t="s">
        <v>138</v>
      </c>
      <c r="I194" s="64" t="s">
        <v>139</v>
      </c>
      <c r="J194" s="64" t="s">
        <v>140</v>
      </c>
      <c r="K194" s="64" t="s">
        <v>141</v>
      </c>
      <c r="L194" s="64" t="s">
        <v>142</v>
      </c>
    </row>
    <row r="195" spans="1:12" x14ac:dyDescent="0.25">
      <c r="A195" s="66"/>
      <c r="B195" s="2" t="s">
        <v>11</v>
      </c>
      <c r="C195" s="2" t="s">
        <v>12</v>
      </c>
      <c r="D195" s="2" t="s">
        <v>60</v>
      </c>
      <c r="E195" s="70"/>
      <c r="F195" s="69"/>
      <c r="G195" s="64"/>
      <c r="H195" s="64"/>
      <c r="I195" s="64"/>
      <c r="J195" s="64"/>
      <c r="K195" s="64"/>
      <c r="L195" s="64"/>
    </row>
    <row r="196" spans="1:12" x14ac:dyDescent="0.25">
      <c r="A196" s="9" t="s">
        <v>13</v>
      </c>
      <c r="B196" s="6">
        <v>35</v>
      </c>
      <c r="C196" s="97">
        <v>0</v>
      </c>
      <c r="D196" s="97">
        <v>0</v>
      </c>
      <c r="E196" s="6">
        <v>3</v>
      </c>
      <c r="F196" s="7">
        <f t="shared" ref="F196:F198" si="22">SUM(B196:E196)</f>
        <v>38</v>
      </c>
      <c r="G196" s="98">
        <v>0</v>
      </c>
      <c r="H196" s="8">
        <v>27</v>
      </c>
      <c r="I196" s="8">
        <v>5</v>
      </c>
      <c r="J196" s="8">
        <v>6</v>
      </c>
      <c r="K196" s="98">
        <v>0</v>
      </c>
      <c r="L196" s="98">
        <v>0</v>
      </c>
    </row>
    <row r="197" spans="1:12" x14ac:dyDescent="0.25">
      <c r="A197" s="9" t="s">
        <v>61</v>
      </c>
      <c r="B197" s="6">
        <v>35</v>
      </c>
      <c r="C197" s="97">
        <v>0</v>
      </c>
      <c r="D197" s="97">
        <v>0</v>
      </c>
      <c r="E197" s="6">
        <v>3</v>
      </c>
      <c r="F197" s="7">
        <f t="shared" si="22"/>
        <v>38</v>
      </c>
      <c r="G197" s="98">
        <v>0</v>
      </c>
      <c r="H197" s="8">
        <v>27</v>
      </c>
      <c r="I197" s="8">
        <v>5</v>
      </c>
      <c r="J197" s="8">
        <v>6</v>
      </c>
      <c r="K197" s="98">
        <v>0</v>
      </c>
      <c r="L197" s="98">
        <v>0</v>
      </c>
    </row>
    <row r="198" spans="1:12" x14ac:dyDescent="0.25">
      <c r="A198" s="9" t="s">
        <v>69</v>
      </c>
      <c r="B198" s="6">
        <v>35</v>
      </c>
      <c r="C198" s="97">
        <v>0</v>
      </c>
      <c r="D198" s="97">
        <v>0</v>
      </c>
      <c r="E198" s="6">
        <v>3</v>
      </c>
      <c r="F198" s="7">
        <f t="shared" si="22"/>
        <v>38</v>
      </c>
      <c r="G198" s="98">
        <v>0</v>
      </c>
      <c r="H198" s="8">
        <v>27</v>
      </c>
      <c r="I198" s="8">
        <v>5</v>
      </c>
      <c r="J198" s="8">
        <v>6</v>
      </c>
      <c r="K198" s="98">
        <v>0</v>
      </c>
      <c r="L198" s="98">
        <v>0</v>
      </c>
    </row>
    <row r="199" spans="1:12" x14ac:dyDescent="0.25">
      <c r="A199" s="9"/>
      <c r="B199" s="67" t="s">
        <v>2</v>
      </c>
      <c r="C199" s="67"/>
      <c r="D199" s="67"/>
      <c r="E199" s="71" t="s">
        <v>3</v>
      </c>
      <c r="F199" s="69" t="s">
        <v>4</v>
      </c>
      <c r="G199" s="64" t="s">
        <v>137</v>
      </c>
      <c r="H199" s="64" t="s">
        <v>138</v>
      </c>
      <c r="I199" s="64" t="s">
        <v>139</v>
      </c>
      <c r="J199" s="64" t="s">
        <v>140</v>
      </c>
      <c r="K199" s="64" t="s">
        <v>141</v>
      </c>
      <c r="L199" s="64" t="s">
        <v>142</v>
      </c>
    </row>
    <row r="200" spans="1:12" x14ac:dyDescent="0.25">
      <c r="A200" s="12" t="s">
        <v>73</v>
      </c>
      <c r="B200" s="3" t="s">
        <v>11</v>
      </c>
      <c r="C200" s="3" t="s">
        <v>12</v>
      </c>
      <c r="D200" s="2" t="s">
        <v>60</v>
      </c>
      <c r="E200" s="71"/>
      <c r="F200" s="69"/>
      <c r="G200" s="64"/>
      <c r="H200" s="64"/>
      <c r="I200" s="64"/>
      <c r="J200" s="64"/>
      <c r="K200" s="64"/>
      <c r="L200" s="64"/>
    </row>
    <row r="201" spans="1:12" x14ac:dyDescent="0.25">
      <c r="A201" s="9" t="s">
        <v>23</v>
      </c>
      <c r="B201" s="6">
        <v>1</v>
      </c>
      <c r="C201" s="97">
        <v>0</v>
      </c>
      <c r="D201" s="97">
        <v>0</v>
      </c>
      <c r="E201" s="6">
        <v>0</v>
      </c>
      <c r="F201" s="7">
        <f t="shared" ref="F201:F208" si="23">SUM(B201:E201)</f>
        <v>1</v>
      </c>
      <c r="G201" s="98">
        <v>0</v>
      </c>
      <c r="H201" s="8">
        <v>0</v>
      </c>
      <c r="I201" s="8">
        <v>0</v>
      </c>
      <c r="J201" s="8">
        <v>1</v>
      </c>
      <c r="K201" s="98">
        <v>0</v>
      </c>
      <c r="L201" s="98">
        <v>0</v>
      </c>
    </row>
    <row r="202" spans="1:12" x14ac:dyDescent="0.25">
      <c r="A202" s="9" t="s">
        <v>24</v>
      </c>
      <c r="B202" s="6">
        <v>34</v>
      </c>
      <c r="C202" s="97">
        <v>0</v>
      </c>
      <c r="D202" s="97">
        <v>0</v>
      </c>
      <c r="E202" s="6">
        <v>3</v>
      </c>
      <c r="F202" s="7">
        <f t="shared" si="23"/>
        <v>37</v>
      </c>
      <c r="G202" s="98">
        <v>0</v>
      </c>
      <c r="H202" s="8">
        <v>27</v>
      </c>
      <c r="I202" s="8">
        <v>5</v>
      </c>
      <c r="J202" s="8">
        <v>5</v>
      </c>
      <c r="K202" s="98">
        <v>0</v>
      </c>
      <c r="L202" s="98">
        <v>0</v>
      </c>
    </row>
    <row r="203" spans="1:12" x14ac:dyDescent="0.25">
      <c r="A203" s="9" t="s">
        <v>63</v>
      </c>
      <c r="B203" s="6">
        <v>0</v>
      </c>
      <c r="C203" s="97">
        <v>0</v>
      </c>
      <c r="D203" s="97">
        <v>0</v>
      </c>
      <c r="E203" s="6">
        <v>0</v>
      </c>
      <c r="F203" s="7">
        <f t="shared" si="23"/>
        <v>0</v>
      </c>
      <c r="G203" s="98">
        <v>0</v>
      </c>
      <c r="H203" s="8">
        <v>0</v>
      </c>
      <c r="I203" s="8">
        <v>0</v>
      </c>
      <c r="J203" s="8">
        <v>0</v>
      </c>
      <c r="K203" s="98">
        <v>0</v>
      </c>
      <c r="L203" s="98">
        <v>0</v>
      </c>
    </row>
    <row r="204" spans="1:12" x14ac:dyDescent="0.25">
      <c r="A204" s="14" t="s">
        <v>26</v>
      </c>
      <c r="B204" s="6">
        <v>0</v>
      </c>
      <c r="C204" s="97">
        <v>0</v>
      </c>
      <c r="D204" s="97">
        <v>0</v>
      </c>
      <c r="E204" s="6">
        <v>0</v>
      </c>
      <c r="F204" s="7">
        <f t="shared" si="23"/>
        <v>0</v>
      </c>
      <c r="G204" s="98">
        <v>0</v>
      </c>
      <c r="H204" s="8">
        <v>0</v>
      </c>
      <c r="I204" s="8">
        <v>0</v>
      </c>
      <c r="J204" s="8">
        <v>0</v>
      </c>
      <c r="K204" s="98">
        <v>0</v>
      </c>
      <c r="L204" s="98">
        <v>0</v>
      </c>
    </row>
    <row r="205" spans="1:12" x14ac:dyDescent="0.25">
      <c r="A205" s="14" t="s">
        <v>27</v>
      </c>
      <c r="B205" s="6">
        <v>0</v>
      </c>
      <c r="C205" s="97">
        <v>0</v>
      </c>
      <c r="D205" s="97">
        <v>0</v>
      </c>
      <c r="E205" s="6">
        <v>0</v>
      </c>
      <c r="F205" s="7">
        <f t="shared" si="23"/>
        <v>0</v>
      </c>
      <c r="G205" s="98">
        <v>0</v>
      </c>
      <c r="H205" s="8">
        <v>0</v>
      </c>
      <c r="I205" s="8">
        <v>0</v>
      </c>
      <c r="J205" s="8">
        <v>0</v>
      </c>
      <c r="K205" s="98">
        <v>0</v>
      </c>
      <c r="L205" s="98">
        <v>0</v>
      </c>
    </row>
    <row r="206" spans="1:12" x14ac:dyDescent="0.25">
      <c r="A206" s="14" t="s">
        <v>28</v>
      </c>
      <c r="B206" s="6">
        <v>0</v>
      </c>
      <c r="C206" s="97">
        <v>0</v>
      </c>
      <c r="D206" s="97">
        <v>0</v>
      </c>
      <c r="E206" s="6">
        <v>0</v>
      </c>
      <c r="F206" s="7">
        <f t="shared" si="23"/>
        <v>0</v>
      </c>
      <c r="G206" s="98">
        <v>0</v>
      </c>
      <c r="H206" s="8">
        <v>0</v>
      </c>
      <c r="I206" s="8">
        <v>0</v>
      </c>
      <c r="J206" s="8">
        <v>0</v>
      </c>
      <c r="K206" s="98">
        <v>0</v>
      </c>
      <c r="L206" s="98">
        <v>0</v>
      </c>
    </row>
    <row r="207" spans="1:12" x14ac:dyDescent="0.25">
      <c r="A207" s="14" t="s">
        <v>29</v>
      </c>
      <c r="B207" s="6">
        <v>0</v>
      </c>
      <c r="C207" s="97">
        <v>0</v>
      </c>
      <c r="D207" s="97">
        <v>0</v>
      </c>
      <c r="E207" s="6">
        <v>0</v>
      </c>
      <c r="F207" s="7">
        <f t="shared" si="23"/>
        <v>0</v>
      </c>
      <c r="G207" s="98">
        <v>0</v>
      </c>
      <c r="H207" s="8">
        <v>0</v>
      </c>
      <c r="I207" s="8">
        <v>0</v>
      </c>
      <c r="J207" s="8">
        <v>0</v>
      </c>
      <c r="K207" s="98">
        <v>0</v>
      </c>
      <c r="L207" s="98">
        <v>0</v>
      </c>
    </row>
    <row r="208" spans="1:12" x14ac:dyDescent="0.25">
      <c r="A208" s="14" t="s">
        <v>30</v>
      </c>
      <c r="B208" s="6">
        <v>0</v>
      </c>
      <c r="C208" s="97">
        <v>0</v>
      </c>
      <c r="D208" s="97">
        <v>0</v>
      </c>
      <c r="E208" s="6">
        <v>0</v>
      </c>
      <c r="F208" s="7">
        <f t="shared" si="23"/>
        <v>0</v>
      </c>
      <c r="G208" s="98">
        <v>0</v>
      </c>
      <c r="H208" s="8">
        <v>0</v>
      </c>
      <c r="I208" s="8">
        <v>0</v>
      </c>
      <c r="J208" s="8">
        <v>0</v>
      </c>
      <c r="K208" s="98">
        <v>0</v>
      </c>
      <c r="L208" s="98">
        <v>0</v>
      </c>
    </row>
    <row r="209" spans="1:12" x14ac:dyDescent="0.25">
      <c r="A209" s="84" t="s">
        <v>31</v>
      </c>
      <c r="B209" s="84"/>
      <c r="C209" s="84"/>
      <c r="D209" s="84"/>
      <c r="E209" s="84"/>
      <c r="F209" s="84"/>
      <c r="G209" s="84"/>
      <c r="H209" s="84"/>
      <c r="I209" s="84"/>
      <c r="J209" s="84"/>
      <c r="K209" s="84"/>
      <c r="L209" s="84"/>
    </row>
    <row r="210" spans="1:12" x14ac:dyDescent="0.25">
      <c r="A210" s="14" t="s">
        <v>32</v>
      </c>
      <c r="B210" s="6">
        <v>0</v>
      </c>
      <c r="C210" s="97">
        <v>0</v>
      </c>
      <c r="D210" s="97">
        <v>0</v>
      </c>
      <c r="E210" s="6">
        <v>0</v>
      </c>
      <c r="F210" s="7">
        <f>SUM(B210:E210)</f>
        <v>0</v>
      </c>
      <c r="G210" s="98">
        <v>0</v>
      </c>
      <c r="H210" s="8">
        <v>0</v>
      </c>
      <c r="I210" s="8">
        <v>0</v>
      </c>
      <c r="J210" s="8">
        <v>0</v>
      </c>
      <c r="K210" s="98">
        <v>0</v>
      </c>
      <c r="L210" s="98">
        <v>0</v>
      </c>
    </row>
    <row r="211" spans="1:12" x14ac:dyDescent="0.25">
      <c r="A211" s="14" t="s">
        <v>33</v>
      </c>
      <c r="B211" s="6">
        <v>0</v>
      </c>
      <c r="C211" s="97">
        <v>0</v>
      </c>
      <c r="D211" s="97">
        <v>0</v>
      </c>
      <c r="E211" s="6">
        <v>0</v>
      </c>
      <c r="F211" s="7">
        <f t="shared" ref="F211:F216" si="24">SUM(B211:E211)</f>
        <v>0</v>
      </c>
      <c r="G211" s="98">
        <v>0</v>
      </c>
      <c r="H211" s="8">
        <v>0</v>
      </c>
      <c r="I211" s="8">
        <v>0</v>
      </c>
      <c r="J211" s="8">
        <v>0</v>
      </c>
      <c r="K211" s="98">
        <v>0</v>
      </c>
      <c r="L211" s="98">
        <v>0</v>
      </c>
    </row>
    <row r="212" spans="1:12" x14ac:dyDescent="0.25">
      <c r="A212" s="14" t="s">
        <v>34</v>
      </c>
      <c r="B212" s="6">
        <v>0</v>
      </c>
      <c r="C212" s="97">
        <v>0</v>
      </c>
      <c r="D212" s="97">
        <v>0</v>
      </c>
      <c r="E212" s="6">
        <v>0</v>
      </c>
      <c r="F212" s="7">
        <f t="shared" si="24"/>
        <v>0</v>
      </c>
      <c r="G212" s="98">
        <v>0</v>
      </c>
      <c r="H212" s="8">
        <v>0</v>
      </c>
      <c r="I212" s="8">
        <v>0</v>
      </c>
      <c r="J212" s="8">
        <v>0</v>
      </c>
      <c r="K212" s="98">
        <v>0</v>
      </c>
      <c r="L212" s="98">
        <v>0</v>
      </c>
    </row>
    <row r="213" spans="1:12" x14ac:dyDescent="0.25">
      <c r="A213" s="14" t="s">
        <v>35</v>
      </c>
      <c r="B213" s="6">
        <v>0</v>
      </c>
      <c r="C213" s="97">
        <v>0</v>
      </c>
      <c r="D213" s="97">
        <v>0</v>
      </c>
      <c r="E213" s="6">
        <v>0</v>
      </c>
      <c r="F213" s="7">
        <f t="shared" si="24"/>
        <v>0</v>
      </c>
      <c r="G213" s="98">
        <v>0</v>
      </c>
      <c r="H213" s="8">
        <v>0</v>
      </c>
      <c r="I213" s="8">
        <v>0</v>
      </c>
      <c r="J213" s="8">
        <v>0</v>
      </c>
      <c r="K213" s="98">
        <v>0</v>
      </c>
      <c r="L213" s="98">
        <v>0</v>
      </c>
    </row>
    <row r="214" spans="1:12" x14ac:dyDescent="0.25">
      <c r="A214" s="14" t="s">
        <v>36</v>
      </c>
      <c r="B214" s="6">
        <v>0</v>
      </c>
      <c r="C214" s="97">
        <v>0</v>
      </c>
      <c r="D214" s="97">
        <v>0</v>
      </c>
      <c r="E214" s="6">
        <v>0</v>
      </c>
      <c r="F214" s="7">
        <f t="shared" si="24"/>
        <v>0</v>
      </c>
      <c r="G214" s="98">
        <v>0</v>
      </c>
      <c r="H214" s="8">
        <v>0</v>
      </c>
      <c r="I214" s="8">
        <v>0</v>
      </c>
      <c r="J214" s="8">
        <v>0</v>
      </c>
      <c r="K214" s="98">
        <v>0</v>
      </c>
      <c r="L214" s="98">
        <v>0</v>
      </c>
    </row>
    <row r="215" spans="1:12" x14ac:dyDescent="0.25">
      <c r="A215" s="14" t="s">
        <v>37</v>
      </c>
      <c r="B215" s="6">
        <v>0</v>
      </c>
      <c r="C215" s="97">
        <v>0</v>
      </c>
      <c r="D215" s="97">
        <v>0</v>
      </c>
      <c r="E215" s="6">
        <v>0</v>
      </c>
      <c r="F215" s="7">
        <f t="shared" si="24"/>
        <v>0</v>
      </c>
      <c r="G215" s="98">
        <v>0</v>
      </c>
      <c r="H215" s="8">
        <v>0</v>
      </c>
      <c r="I215" s="8">
        <v>0</v>
      </c>
      <c r="J215" s="8">
        <v>0</v>
      </c>
      <c r="K215" s="98">
        <v>0</v>
      </c>
      <c r="L215" s="98">
        <v>0</v>
      </c>
    </row>
    <row r="216" spans="1:12" x14ac:dyDescent="0.25">
      <c r="A216" s="14" t="s">
        <v>38</v>
      </c>
      <c r="B216" s="6">
        <v>0</v>
      </c>
      <c r="C216" s="97">
        <v>0</v>
      </c>
      <c r="D216" s="97">
        <v>0</v>
      </c>
      <c r="E216" s="6">
        <v>0</v>
      </c>
      <c r="F216" s="7">
        <f t="shared" si="24"/>
        <v>0</v>
      </c>
      <c r="G216" s="98">
        <v>0</v>
      </c>
      <c r="H216" s="8">
        <v>0</v>
      </c>
      <c r="I216" s="8">
        <v>0</v>
      </c>
      <c r="J216" s="8">
        <v>0</v>
      </c>
      <c r="K216" s="98">
        <v>0</v>
      </c>
      <c r="L216" s="98">
        <v>0</v>
      </c>
    </row>
    <row r="217" spans="1:12" x14ac:dyDescent="0.25">
      <c r="A217" s="9"/>
      <c r="B217" s="67" t="s">
        <v>2</v>
      </c>
      <c r="C217" s="67"/>
      <c r="D217" s="67"/>
      <c r="E217" s="71" t="s">
        <v>3</v>
      </c>
      <c r="F217" s="69" t="s">
        <v>4</v>
      </c>
      <c r="G217" s="64" t="s">
        <v>137</v>
      </c>
      <c r="H217" s="64" t="s">
        <v>138</v>
      </c>
      <c r="I217" s="64" t="s">
        <v>139</v>
      </c>
      <c r="J217" s="64" t="s">
        <v>140</v>
      </c>
      <c r="K217" s="64" t="s">
        <v>141</v>
      </c>
      <c r="L217" s="64" t="s">
        <v>142</v>
      </c>
    </row>
    <row r="218" spans="1:12" x14ac:dyDescent="0.25">
      <c r="A218" s="12" t="s">
        <v>71</v>
      </c>
      <c r="B218" s="3" t="s">
        <v>11</v>
      </c>
      <c r="C218" s="3" t="s">
        <v>12</v>
      </c>
      <c r="D218" s="2" t="s">
        <v>60</v>
      </c>
      <c r="E218" s="71"/>
      <c r="F218" s="69"/>
      <c r="G218" s="64"/>
      <c r="H218" s="64"/>
      <c r="I218" s="64"/>
      <c r="J218" s="64"/>
      <c r="K218" s="64"/>
      <c r="L218" s="64"/>
    </row>
    <row r="219" spans="1:12" x14ac:dyDescent="0.25">
      <c r="A219" s="9" t="s">
        <v>40</v>
      </c>
      <c r="B219" s="6">
        <v>0</v>
      </c>
      <c r="C219" s="97">
        <v>0</v>
      </c>
      <c r="D219" s="97">
        <v>0</v>
      </c>
      <c r="E219" s="6">
        <v>0</v>
      </c>
      <c r="F219" s="7">
        <f>SUM(B219:E219)</f>
        <v>0</v>
      </c>
      <c r="G219" s="98">
        <v>0</v>
      </c>
      <c r="H219" s="21">
        <v>0</v>
      </c>
      <c r="I219" s="21">
        <v>0</v>
      </c>
      <c r="J219" s="21">
        <v>0</v>
      </c>
      <c r="K219" s="101">
        <v>0</v>
      </c>
      <c r="L219" s="101">
        <v>0</v>
      </c>
    </row>
    <row r="220" spans="1:12" ht="30" x14ac:dyDescent="0.25">
      <c r="A220" s="19" t="s">
        <v>41</v>
      </c>
      <c r="B220" s="6">
        <v>0</v>
      </c>
      <c r="C220" s="97">
        <v>0</v>
      </c>
      <c r="D220" s="97">
        <v>0</v>
      </c>
      <c r="E220" s="6">
        <v>0</v>
      </c>
      <c r="F220" s="7">
        <f t="shared" ref="F220:F233" si="25">SUM(B220:E220)</f>
        <v>0</v>
      </c>
      <c r="G220" s="98">
        <v>0</v>
      </c>
      <c r="H220" s="21">
        <v>0</v>
      </c>
      <c r="I220" s="21">
        <v>0</v>
      </c>
      <c r="J220" s="21">
        <v>0</v>
      </c>
      <c r="K220" s="101">
        <v>0</v>
      </c>
      <c r="L220" s="101">
        <v>0</v>
      </c>
    </row>
    <row r="221" spans="1:12" x14ac:dyDescent="0.25">
      <c r="A221" s="9" t="s">
        <v>42</v>
      </c>
      <c r="B221" s="6">
        <v>0</v>
      </c>
      <c r="C221" s="97">
        <v>0</v>
      </c>
      <c r="D221" s="97">
        <v>0</v>
      </c>
      <c r="E221" s="6">
        <v>0</v>
      </c>
      <c r="F221" s="7">
        <f t="shared" si="25"/>
        <v>0</v>
      </c>
      <c r="G221" s="98">
        <v>0</v>
      </c>
      <c r="H221" s="21">
        <v>0</v>
      </c>
      <c r="I221" s="21">
        <v>0</v>
      </c>
      <c r="J221" s="21">
        <v>0</v>
      </c>
      <c r="K221" s="101">
        <v>0</v>
      </c>
      <c r="L221" s="101">
        <v>0</v>
      </c>
    </row>
    <row r="222" spans="1:12" x14ac:dyDescent="0.25">
      <c r="A222" s="9" t="s">
        <v>43</v>
      </c>
      <c r="B222" s="6">
        <v>0</v>
      </c>
      <c r="C222" s="97">
        <v>0</v>
      </c>
      <c r="D222" s="97">
        <v>0</v>
      </c>
      <c r="E222" s="6">
        <v>0</v>
      </c>
      <c r="F222" s="7">
        <f t="shared" si="25"/>
        <v>0</v>
      </c>
      <c r="G222" s="98">
        <v>0</v>
      </c>
      <c r="H222" s="21">
        <v>0</v>
      </c>
      <c r="I222" s="21">
        <v>0</v>
      </c>
      <c r="J222" s="21">
        <v>0</v>
      </c>
      <c r="K222" s="101">
        <v>0</v>
      </c>
      <c r="L222" s="101">
        <v>0</v>
      </c>
    </row>
    <row r="223" spans="1:12" x14ac:dyDescent="0.25">
      <c r="A223" s="9" t="s">
        <v>44</v>
      </c>
      <c r="B223" s="6">
        <v>7</v>
      </c>
      <c r="C223" s="97">
        <v>0</v>
      </c>
      <c r="D223" s="97">
        <v>0</v>
      </c>
      <c r="E223" s="6">
        <v>0</v>
      </c>
      <c r="F223" s="7">
        <f t="shared" si="25"/>
        <v>7</v>
      </c>
      <c r="G223" s="98">
        <v>0</v>
      </c>
      <c r="H223" s="21">
        <v>6</v>
      </c>
      <c r="I223" s="21">
        <v>0</v>
      </c>
      <c r="J223" s="21">
        <v>1</v>
      </c>
      <c r="K223" s="101">
        <v>0</v>
      </c>
      <c r="L223" s="101">
        <v>0</v>
      </c>
    </row>
    <row r="224" spans="1:12" ht="30" x14ac:dyDescent="0.25">
      <c r="A224" s="9" t="s">
        <v>45</v>
      </c>
      <c r="B224" s="6">
        <v>0</v>
      </c>
      <c r="C224" s="97">
        <v>0</v>
      </c>
      <c r="D224" s="97">
        <v>0</v>
      </c>
      <c r="E224" s="6">
        <v>0</v>
      </c>
      <c r="F224" s="7">
        <f t="shared" si="25"/>
        <v>0</v>
      </c>
      <c r="G224" s="98">
        <v>0</v>
      </c>
      <c r="H224" s="21">
        <v>0</v>
      </c>
      <c r="I224" s="21">
        <v>0</v>
      </c>
      <c r="J224" s="21">
        <v>0</v>
      </c>
      <c r="K224" s="101">
        <v>0</v>
      </c>
      <c r="L224" s="101">
        <v>0</v>
      </c>
    </row>
    <row r="225" spans="1:12" x14ac:dyDescent="0.25">
      <c r="A225" s="9" t="s">
        <v>46</v>
      </c>
      <c r="B225" s="6">
        <v>0</v>
      </c>
      <c r="C225" s="97">
        <v>0</v>
      </c>
      <c r="D225" s="97">
        <v>0</v>
      </c>
      <c r="E225" s="6">
        <v>0</v>
      </c>
      <c r="F225" s="7">
        <f t="shared" si="25"/>
        <v>0</v>
      </c>
      <c r="G225" s="98">
        <v>0</v>
      </c>
      <c r="H225" s="21">
        <v>0</v>
      </c>
      <c r="I225" s="21">
        <v>0</v>
      </c>
      <c r="J225" s="21">
        <v>0</v>
      </c>
      <c r="K225" s="101">
        <v>0</v>
      </c>
      <c r="L225" s="101">
        <v>0</v>
      </c>
    </row>
    <row r="226" spans="1:12" x14ac:dyDescent="0.25">
      <c r="A226" s="9" t="s">
        <v>47</v>
      </c>
      <c r="B226" s="6">
        <v>0</v>
      </c>
      <c r="C226" s="97">
        <v>0</v>
      </c>
      <c r="D226" s="97">
        <v>0</v>
      </c>
      <c r="E226" s="6">
        <v>0</v>
      </c>
      <c r="F226" s="7">
        <f t="shared" si="25"/>
        <v>0</v>
      </c>
      <c r="G226" s="98">
        <v>0</v>
      </c>
      <c r="H226" s="21">
        <v>0</v>
      </c>
      <c r="I226" s="21">
        <v>0</v>
      </c>
      <c r="J226" s="21">
        <v>0</v>
      </c>
      <c r="K226" s="101">
        <v>0</v>
      </c>
      <c r="L226" s="101">
        <v>0</v>
      </c>
    </row>
    <row r="227" spans="1:12" ht="30" x14ac:dyDescent="0.25">
      <c r="A227" s="9" t="s">
        <v>48</v>
      </c>
      <c r="B227" s="6">
        <v>0</v>
      </c>
      <c r="C227" s="97">
        <v>0</v>
      </c>
      <c r="D227" s="97">
        <v>0</v>
      </c>
      <c r="E227" s="6">
        <v>0</v>
      </c>
      <c r="F227" s="7">
        <f t="shared" si="25"/>
        <v>0</v>
      </c>
      <c r="G227" s="98">
        <v>0</v>
      </c>
      <c r="H227" s="21">
        <v>0</v>
      </c>
      <c r="I227" s="21">
        <v>0</v>
      </c>
      <c r="J227" s="21">
        <v>0</v>
      </c>
      <c r="K227" s="101">
        <v>0</v>
      </c>
      <c r="L227" s="101">
        <v>0</v>
      </c>
    </row>
    <row r="228" spans="1:12" x14ac:dyDescent="0.25">
      <c r="A228" s="9" t="s">
        <v>49</v>
      </c>
      <c r="B228" s="6">
        <v>0</v>
      </c>
      <c r="C228" s="97">
        <v>0</v>
      </c>
      <c r="D228" s="97">
        <v>0</v>
      </c>
      <c r="E228" s="6">
        <v>0</v>
      </c>
      <c r="F228" s="7">
        <f t="shared" si="25"/>
        <v>0</v>
      </c>
      <c r="G228" s="98">
        <v>0</v>
      </c>
      <c r="H228" s="21">
        <v>0</v>
      </c>
      <c r="I228" s="21">
        <v>0</v>
      </c>
      <c r="J228" s="21">
        <v>0</v>
      </c>
      <c r="K228" s="101">
        <v>0</v>
      </c>
      <c r="L228" s="101">
        <v>0</v>
      </c>
    </row>
    <row r="229" spans="1:12" ht="30" x14ac:dyDescent="0.25">
      <c r="A229" s="9" t="s">
        <v>50</v>
      </c>
      <c r="B229" s="6">
        <v>0</v>
      </c>
      <c r="C229" s="97">
        <v>0</v>
      </c>
      <c r="D229" s="97">
        <v>0</v>
      </c>
      <c r="E229" s="6">
        <v>0</v>
      </c>
      <c r="F229" s="7">
        <f t="shared" si="25"/>
        <v>0</v>
      </c>
      <c r="G229" s="98">
        <v>0</v>
      </c>
      <c r="H229" s="21">
        <v>0</v>
      </c>
      <c r="I229" s="8">
        <v>0</v>
      </c>
      <c r="J229" s="8">
        <v>0</v>
      </c>
      <c r="K229" s="101">
        <v>0</v>
      </c>
      <c r="L229" s="101">
        <v>0</v>
      </c>
    </row>
    <row r="230" spans="1:12" x14ac:dyDescent="0.25">
      <c r="A230" s="9" t="s">
        <v>51</v>
      </c>
      <c r="B230" s="6">
        <v>25</v>
      </c>
      <c r="C230" s="97">
        <v>0</v>
      </c>
      <c r="D230" s="97">
        <v>0</v>
      </c>
      <c r="E230" s="6">
        <v>3</v>
      </c>
      <c r="F230" s="7">
        <f t="shared" si="25"/>
        <v>28</v>
      </c>
      <c r="G230" s="98">
        <v>0</v>
      </c>
      <c r="H230" s="8">
        <v>19</v>
      </c>
      <c r="I230" s="8">
        <v>4</v>
      </c>
      <c r="J230" s="8">
        <v>5</v>
      </c>
      <c r="K230" s="101">
        <v>0</v>
      </c>
      <c r="L230" s="101">
        <v>0</v>
      </c>
    </row>
    <row r="231" spans="1:12" x14ac:dyDescent="0.25">
      <c r="A231" s="9" t="s">
        <v>52</v>
      </c>
      <c r="B231" s="6">
        <v>1</v>
      </c>
      <c r="C231" s="97">
        <v>0</v>
      </c>
      <c r="D231" s="97">
        <v>0</v>
      </c>
      <c r="E231" s="6">
        <v>0</v>
      </c>
      <c r="F231" s="7">
        <f t="shared" si="25"/>
        <v>1</v>
      </c>
      <c r="G231" s="98">
        <v>0</v>
      </c>
      <c r="H231" s="8">
        <v>1</v>
      </c>
      <c r="I231" s="8">
        <v>0</v>
      </c>
      <c r="J231" s="8">
        <v>0</v>
      </c>
      <c r="K231" s="101">
        <v>0</v>
      </c>
      <c r="L231" s="101">
        <v>0</v>
      </c>
    </row>
    <row r="232" spans="1:12" x14ac:dyDescent="0.25">
      <c r="A232" s="9" t="s">
        <v>53</v>
      </c>
      <c r="B232" s="6">
        <v>0</v>
      </c>
      <c r="C232" s="97">
        <v>0</v>
      </c>
      <c r="D232" s="97">
        <v>0</v>
      </c>
      <c r="E232" s="6">
        <v>0</v>
      </c>
      <c r="F232" s="7">
        <f t="shared" si="25"/>
        <v>0</v>
      </c>
      <c r="G232" s="98">
        <v>0</v>
      </c>
      <c r="H232" s="8">
        <v>0</v>
      </c>
      <c r="I232" s="8">
        <v>0</v>
      </c>
      <c r="J232" s="8">
        <v>0</v>
      </c>
      <c r="K232" s="101">
        <v>0</v>
      </c>
      <c r="L232" s="101">
        <v>0</v>
      </c>
    </row>
    <row r="233" spans="1:12" x14ac:dyDescent="0.25">
      <c r="A233" s="9" t="s">
        <v>54</v>
      </c>
      <c r="B233" s="6">
        <v>1</v>
      </c>
      <c r="C233" s="97">
        <v>0</v>
      </c>
      <c r="D233" s="97">
        <v>0</v>
      </c>
      <c r="E233" s="6">
        <v>0</v>
      </c>
      <c r="F233" s="7">
        <f t="shared" si="25"/>
        <v>1</v>
      </c>
      <c r="G233" s="98">
        <v>0</v>
      </c>
      <c r="H233" s="8">
        <v>1</v>
      </c>
      <c r="I233" s="8">
        <v>0</v>
      </c>
      <c r="J233" s="8">
        <v>0</v>
      </c>
      <c r="K233" s="101">
        <v>0</v>
      </c>
      <c r="L233" s="101">
        <v>0</v>
      </c>
    </row>
    <row r="234" spans="1:12" x14ac:dyDescent="0.25">
      <c r="A234" s="9"/>
      <c r="B234" s="67" t="s">
        <v>2</v>
      </c>
      <c r="C234" s="67"/>
      <c r="D234" s="67"/>
      <c r="E234" s="71" t="s">
        <v>3</v>
      </c>
      <c r="F234" s="69" t="s">
        <v>4</v>
      </c>
      <c r="G234" s="64" t="s">
        <v>137</v>
      </c>
      <c r="H234" s="64" t="s">
        <v>138</v>
      </c>
      <c r="I234" s="64" t="s">
        <v>139</v>
      </c>
      <c r="J234" s="64" t="s">
        <v>140</v>
      </c>
      <c r="K234" s="64" t="s">
        <v>141</v>
      </c>
      <c r="L234" s="64" t="s">
        <v>142</v>
      </c>
    </row>
    <row r="235" spans="1:12" x14ac:dyDescent="0.25">
      <c r="A235" s="12" t="s">
        <v>55</v>
      </c>
      <c r="B235" s="3" t="s">
        <v>11</v>
      </c>
      <c r="C235" s="3" t="s">
        <v>12</v>
      </c>
      <c r="D235" s="2" t="s">
        <v>60</v>
      </c>
      <c r="E235" s="71"/>
      <c r="F235" s="69"/>
      <c r="G235" s="64"/>
      <c r="H235" s="64"/>
      <c r="I235" s="64"/>
      <c r="J235" s="64"/>
      <c r="K235" s="64"/>
      <c r="L235" s="64"/>
    </row>
    <row r="236" spans="1:12" x14ac:dyDescent="0.25">
      <c r="A236" s="9" t="s">
        <v>65</v>
      </c>
      <c r="B236" s="6">
        <v>9</v>
      </c>
      <c r="C236" s="97"/>
      <c r="D236" s="97"/>
      <c r="E236" s="6">
        <v>0</v>
      </c>
      <c r="F236" s="7">
        <f t="shared" ref="F236" si="26">SUM(B236:E236)</f>
        <v>9</v>
      </c>
      <c r="G236" s="98">
        <v>0</v>
      </c>
      <c r="H236" s="8">
        <v>9</v>
      </c>
      <c r="I236" s="8">
        <v>0</v>
      </c>
      <c r="J236" s="8">
        <v>0</v>
      </c>
      <c r="K236" s="98">
        <v>0</v>
      </c>
      <c r="L236" s="98">
        <v>0</v>
      </c>
    </row>
    <row r="237" spans="1:12" ht="15.75" x14ac:dyDescent="0.25">
      <c r="A237" s="72" t="s">
        <v>74</v>
      </c>
      <c r="B237" s="72"/>
      <c r="C237" s="72"/>
      <c r="D237" s="72"/>
      <c r="E237" s="72"/>
      <c r="F237" s="72"/>
      <c r="G237" s="72"/>
      <c r="H237" s="72"/>
      <c r="I237" s="72"/>
      <c r="J237" s="72"/>
      <c r="K237" s="72"/>
      <c r="L237" s="72"/>
    </row>
    <row r="238" spans="1:12" x14ac:dyDescent="0.25">
      <c r="A238" s="66"/>
      <c r="B238" s="67" t="s">
        <v>2</v>
      </c>
      <c r="C238" s="67"/>
      <c r="D238" s="67"/>
      <c r="E238" s="70" t="s">
        <v>3</v>
      </c>
      <c r="F238" s="69" t="s">
        <v>4</v>
      </c>
      <c r="G238" s="64" t="s">
        <v>137</v>
      </c>
      <c r="H238" s="64" t="s">
        <v>138</v>
      </c>
      <c r="I238" s="64" t="s">
        <v>139</v>
      </c>
      <c r="J238" s="64" t="s">
        <v>140</v>
      </c>
      <c r="K238" s="64" t="s">
        <v>141</v>
      </c>
      <c r="L238" s="64" t="s">
        <v>142</v>
      </c>
    </row>
    <row r="239" spans="1:12" x14ac:dyDescent="0.25">
      <c r="A239" s="66"/>
      <c r="B239" s="2" t="s">
        <v>11</v>
      </c>
      <c r="C239" s="2" t="s">
        <v>12</v>
      </c>
      <c r="D239" s="2" t="s">
        <v>60</v>
      </c>
      <c r="E239" s="70"/>
      <c r="F239" s="69"/>
      <c r="G239" s="64"/>
      <c r="H239" s="64"/>
      <c r="I239" s="64"/>
      <c r="J239" s="64"/>
      <c r="K239" s="64"/>
      <c r="L239" s="64"/>
    </row>
    <row r="240" spans="1:12" x14ac:dyDescent="0.25">
      <c r="A240" s="19" t="s">
        <v>102</v>
      </c>
      <c r="B240" s="6">
        <v>9</v>
      </c>
      <c r="C240" s="6">
        <v>2</v>
      </c>
      <c r="D240" s="97">
        <v>0</v>
      </c>
      <c r="E240" s="6">
        <v>3</v>
      </c>
      <c r="F240" s="7">
        <f t="shared" ref="F240:F243" si="27">SUM(B240:E240)</f>
        <v>14</v>
      </c>
      <c r="G240" s="98">
        <v>0</v>
      </c>
      <c r="H240" s="8">
        <v>12</v>
      </c>
      <c r="I240" s="8">
        <v>1</v>
      </c>
      <c r="J240" s="8">
        <v>1</v>
      </c>
      <c r="K240" s="98">
        <v>0</v>
      </c>
      <c r="L240" s="98">
        <v>0</v>
      </c>
    </row>
    <row r="241" spans="1:12" x14ac:dyDescent="0.25">
      <c r="A241" s="9" t="s">
        <v>75</v>
      </c>
      <c r="B241" s="10">
        <f>SUM(B242:B244)</f>
        <v>9</v>
      </c>
      <c r="C241" s="10">
        <f>SUM(C242:C244)</f>
        <v>2</v>
      </c>
      <c r="D241" s="10">
        <f>SUM(D242:D244)</f>
        <v>0</v>
      </c>
      <c r="E241" s="10">
        <f>SUM(E242:E244)</f>
        <v>3</v>
      </c>
      <c r="F241" s="7">
        <f t="shared" si="27"/>
        <v>14</v>
      </c>
      <c r="G241" s="10">
        <f t="shared" ref="G241:L241" si="28">SUM(G242:G244)</f>
        <v>0</v>
      </c>
      <c r="H241" s="10">
        <f t="shared" si="28"/>
        <v>12</v>
      </c>
      <c r="I241" s="10">
        <f t="shared" si="28"/>
        <v>1</v>
      </c>
      <c r="J241" s="10">
        <f t="shared" si="28"/>
        <v>1</v>
      </c>
      <c r="K241" s="10">
        <f t="shared" si="28"/>
        <v>0</v>
      </c>
      <c r="L241" s="10">
        <f t="shared" si="28"/>
        <v>0</v>
      </c>
    </row>
    <row r="242" spans="1:12" x14ac:dyDescent="0.25">
      <c r="A242" s="22" t="s">
        <v>103</v>
      </c>
      <c r="B242" s="6">
        <v>0</v>
      </c>
      <c r="C242" s="6">
        <v>0</v>
      </c>
      <c r="D242" s="97">
        <v>0</v>
      </c>
      <c r="E242" s="6">
        <v>0</v>
      </c>
      <c r="F242" s="7">
        <f t="shared" si="27"/>
        <v>0</v>
      </c>
      <c r="G242" s="98">
        <v>0</v>
      </c>
      <c r="H242" s="8">
        <v>0</v>
      </c>
      <c r="I242" s="8">
        <v>0</v>
      </c>
      <c r="J242" s="8">
        <v>0</v>
      </c>
      <c r="K242" s="98">
        <v>0</v>
      </c>
      <c r="L242" s="98">
        <v>0</v>
      </c>
    </row>
    <row r="243" spans="1:12" x14ac:dyDescent="0.25">
      <c r="A243" s="22" t="s">
        <v>104</v>
      </c>
      <c r="B243" s="6">
        <v>9</v>
      </c>
      <c r="C243" s="6">
        <v>2</v>
      </c>
      <c r="D243" s="97">
        <v>0</v>
      </c>
      <c r="E243" s="6">
        <v>3</v>
      </c>
      <c r="F243" s="7">
        <f t="shared" si="27"/>
        <v>14</v>
      </c>
      <c r="G243" s="98">
        <v>0</v>
      </c>
      <c r="H243" s="8">
        <v>12</v>
      </c>
      <c r="I243" s="8">
        <v>1</v>
      </c>
      <c r="J243" s="8">
        <v>1</v>
      </c>
      <c r="K243" s="98">
        <v>0</v>
      </c>
      <c r="L243" s="98">
        <v>0</v>
      </c>
    </row>
    <row r="244" spans="1:12" x14ac:dyDescent="0.25">
      <c r="A244" s="44" t="s">
        <v>208</v>
      </c>
      <c r="B244" s="51">
        <v>0</v>
      </c>
      <c r="C244" s="51">
        <v>0</v>
      </c>
      <c r="D244" s="297">
        <v>0</v>
      </c>
      <c r="E244" s="51">
        <v>0</v>
      </c>
      <c r="F244" s="46">
        <f>SUM(B244:E244)</f>
        <v>0</v>
      </c>
      <c r="G244" s="293">
        <v>0</v>
      </c>
      <c r="H244" s="53">
        <v>0</v>
      </c>
      <c r="I244" s="53">
        <v>0</v>
      </c>
      <c r="J244" s="53">
        <v>0</v>
      </c>
      <c r="K244" s="293">
        <v>0</v>
      </c>
      <c r="L244" s="293">
        <v>0</v>
      </c>
    </row>
    <row r="245" spans="1:12" x14ac:dyDescent="0.25">
      <c r="A245" s="9"/>
      <c r="B245" s="67" t="s">
        <v>2</v>
      </c>
      <c r="C245" s="67"/>
      <c r="D245" s="67"/>
      <c r="E245" s="71" t="s">
        <v>3</v>
      </c>
      <c r="F245" s="69" t="s">
        <v>4</v>
      </c>
      <c r="G245" s="64" t="s">
        <v>137</v>
      </c>
      <c r="H245" s="64" t="s">
        <v>138</v>
      </c>
      <c r="I245" s="64" t="s">
        <v>139</v>
      </c>
      <c r="J245" s="64" t="s">
        <v>140</v>
      </c>
      <c r="K245" s="64" t="s">
        <v>141</v>
      </c>
      <c r="L245" s="64" t="s">
        <v>142</v>
      </c>
    </row>
    <row r="246" spans="1:12" x14ac:dyDescent="0.25">
      <c r="A246" s="12" t="s">
        <v>76</v>
      </c>
      <c r="B246" s="3" t="s">
        <v>11</v>
      </c>
      <c r="C246" s="3" t="s">
        <v>12</v>
      </c>
      <c r="D246" s="2" t="s">
        <v>60</v>
      </c>
      <c r="E246" s="71"/>
      <c r="F246" s="69"/>
      <c r="G246" s="64"/>
      <c r="H246" s="64"/>
      <c r="I246" s="64"/>
      <c r="J246" s="64"/>
      <c r="K246" s="64"/>
      <c r="L246" s="64"/>
    </row>
    <row r="247" spans="1:12" x14ac:dyDescent="0.25">
      <c r="A247" s="9" t="s">
        <v>23</v>
      </c>
      <c r="B247" s="6">
        <v>3</v>
      </c>
      <c r="C247" s="6">
        <v>2</v>
      </c>
      <c r="D247" s="97">
        <v>0</v>
      </c>
      <c r="E247" s="6">
        <v>0</v>
      </c>
      <c r="F247" s="7">
        <f t="shared" ref="F247:F254" si="29">SUM(B247:E247)</f>
        <v>5</v>
      </c>
      <c r="G247" s="98">
        <v>0</v>
      </c>
      <c r="H247" s="8">
        <v>5</v>
      </c>
      <c r="I247" s="8">
        <v>0</v>
      </c>
      <c r="J247" s="8">
        <v>0</v>
      </c>
      <c r="K247" s="98">
        <v>0</v>
      </c>
      <c r="L247" s="98">
        <v>0</v>
      </c>
    </row>
    <row r="248" spans="1:12" x14ac:dyDescent="0.25">
      <c r="A248" s="9" t="s">
        <v>24</v>
      </c>
      <c r="B248" s="6">
        <v>6</v>
      </c>
      <c r="C248" s="6">
        <v>0</v>
      </c>
      <c r="D248" s="97">
        <v>0</v>
      </c>
      <c r="E248" s="6">
        <v>1</v>
      </c>
      <c r="F248" s="7">
        <f t="shared" si="29"/>
        <v>7</v>
      </c>
      <c r="G248" s="98">
        <v>0</v>
      </c>
      <c r="H248" s="8">
        <v>5</v>
      </c>
      <c r="I248" s="8">
        <v>1</v>
      </c>
      <c r="J248" s="8">
        <v>1</v>
      </c>
      <c r="K248" s="98">
        <v>0</v>
      </c>
      <c r="L248" s="98">
        <v>0</v>
      </c>
    </row>
    <row r="249" spans="1:12" x14ac:dyDescent="0.25">
      <c r="A249" s="9" t="s">
        <v>63</v>
      </c>
      <c r="B249" s="6">
        <v>0</v>
      </c>
      <c r="C249" s="6">
        <v>0</v>
      </c>
      <c r="D249" s="97">
        <v>0</v>
      </c>
      <c r="E249" s="6">
        <v>0</v>
      </c>
      <c r="F249" s="7">
        <f t="shared" si="29"/>
        <v>0</v>
      </c>
      <c r="G249" s="98">
        <v>0</v>
      </c>
      <c r="H249" s="8">
        <v>0</v>
      </c>
      <c r="I249" s="8">
        <v>0</v>
      </c>
      <c r="J249" s="8">
        <v>0</v>
      </c>
      <c r="K249" s="98">
        <v>0</v>
      </c>
      <c r="L249" s="98">
        <v>0</v>
      </c>
    </row>
    <row r="250" spans="1:12" x14ac:dyDescent="0.25">
      <c r="A250" s="14" t="s">
        <v>26</v>
      </c>
      <c r="B250" s="6">
        <v>0</v>
      </c>
      <c r="C250" s="6">
        <v>0</v>
      </c>
      <c r="D250" s="97">
        <v>0</v>
      </c>
      <c r="E250" s="6">
        <v>0</v>
      </c>
      <c r="F250" s="7">
        <f t="shared" si="29"/>
        <v>0</v>
      </c>
      <c r="G250" s="98">
        <v>0</v>
      </c>
      <c r="H250" s="8">
        <v>0</v>
      </c>
      <c r="I250" s="8">
        <v>0</v>
      </c>
      <c r="J250" s="8">
        <v>0</v>
      </c>
      <c r="K250" s="98">
        <v>0</v>
      </c>
      <c r="L250" s="98">
        <v>0</v>
      </c>
    </row>
    <row r="251" spans="1:12" x14ac:dyDescent="0.25">
      <c r="A251" s="14" t="s">
        <v>27</v>
      </c>
      <c r="B251" s="6">
        <v>0</v>
      </c>
      <c r="C251" s="6">
        <v>0</v>
      </c>
      <c r="D251" s="97">
        <v>0</v>
      </c>
      <c r="E251" s="6">
        <v>0</v>
      </c>
      <c r="F251" s="7">
        <f t="shared" si="29"/>
        <v>0</v>
      </c>
      <c r="G251" s="98">
        <v>0</v>
      </c>
      <c r="H251" s="8">
        <v>0</v>
      </c>
      <c r="I251" s="8">
        <v>0</v>
      </c>
      <c r="J251" s="8">
        <v>0</v>
      </c>
      <c r="K251" s="98">
        <v>0</v>
      </c>
      <c r="L251" s="98">
        <v>0</v>
      </c>
    </row>
    <row r="252" spans="1:12" x14ac:dyDescent="0.25">
      <c r="A252" s="14" t="s">
        <v>28</v>
      </c>
      <c r="B252" s="6">
        <v>0</v>
      </c>
      <c r="C252" s="6">
        <v>0</v>
      </c>
      <c r="D252" s="97">
        <v>0</v>
      </c>
      <c r="E252" s="6">
        <v>0</v>
      </c>
      <c r="F252" s="7">
        <f t="shared" si="29"/>
        <v>0</v>
      </c>
      <c r="G252" s="98">
        <v>0</v>
      </c>
      <c r="H252" s="8">
        <v>0</v>
      </c>
      <c r="I252" s="8">
        <v>0</v>
      </c>
      <c r="J252" s="8">
        <v>0</v>
      </c>
      <c r="K252" s="98">
        <v>0</v>
      </c>
      <c r="L252" s="98">
        <v>0</v>
      </c>
    </row>
    <row r="253" spans="1:12" x14ac:dyDescent="0.25">
      <c r="A253" s="14" t="s">
        <v>29</v>
      </c>
      <c r="B253" s="6">
        <v>0</v>
      </c>
      <c r="C253" s="6">
        <v>0</v>
      </c>
      <c r="D253" s="97">
        <v>0</v>
      </c>
      <c r="E253" s="6">
        <v>0</v>
      </c>
      <c r="F253" s="7">
        <f t="shared" si="29"/>
        <v>0</v>
      </c>
      <c r="G253" s="98">
        <v>0</v>
      </c>
      <c r="H253" s="8">
        <v>0</v>
      </c>
      <c r="I253" s="8">
        <v>0</v>
      </c>
      <c r="J253" s="8">
        <v>0</v>
      </c>
      <c r="K253" s="98">
        <v>0</v>
      </c>
      <c r="L253" s="98">
        <v>0</v>
      </c>
    </row>
    <row r="254" spans="1:12" x14ac:dyDescent="0.25">
      <c r="A254" s="14" t="s">
        <v>30</v>
      </c>
      <c r="B254" s="6">
        <v>0</v>
      </c>
      <c r="C254" s="6">
        <v>0</v>
      </c>
      <c r="D254" s="97">
        <v>0</v>
      </c>
      <c r="E254" s="6">
        <v>0</v>
      </c>
      <c r="F254" s="7">
        <f t="shared" si="29"/>
        <v>0</v>
      </c>
      <c r="G254" s="98">
        <v>0</v>
      </c>
      <c r="H254" s="8">
        <v>0</v>
      </c>
      <c r="I254" s="8">
        <v>0</v>
      </c>
      <c r="J254" s="8">
        <v>0</v>
      </c>
      <c r="K254" s="98">
        <v>0</v>
      </c>
      <c r="L254" s="98">
        <v>0</v>
      </c>
    </row>
    <row r="255" spans="1:12" x14ac:dyDescent="0.25">
      <c r="A255" s="62" t="s">
        <v>31</v>
      </c>
      <c r="B255" s="63"/>
      <c r="C255" s="63"/>
      <c r="D255" s="63"/>
      <c r="E255" s="63"/>
      <c r="F255" s="63"/>
      <c r="G255" s="63"/>
      <c r="H255" s="63"/>
      <c r="I255" s="63"/>
      <c r="J255" s="63"/>
      <c r="K255" s="63"/>
      <c r="L255" s="63"/>
    </row>
    <row r="256" spans="1:12" x14ac:dyDescent="0.25">
      <c r="A256" s="14" t="s">
        <v>32</v>
      </c>
      <c r="B256" s="6">
        <v>0</v>
      </c>
      <c r="C256" s="6">
        <v>0</v>
      </c>
      <c r="D256" s="97">
        <v>0</v>
      </c>
      <c r="E256" s="6">
        <v>0</v>
      </c>
      <c r="F256" s="7">
        <f>SUM(B256:E256)</f>
        <v>0</v>
      </c>
      <c r="G256" s="98">
        <v>0</v>
      </c>
      <c r="H256" s="8">
        <v>0</v>
      </c>
      <c r="I256" s="8">
        <v>0</v>
      </c>
      <c r="J256" s="8">
        <v>0</v>
      </c>
      <c r="K256" s="98">
        <v>0</v>
      </c>
      <c r="L256" s="98">
        <v>0</v>
      </c>
    </row>
    <row r="257" spans="1:12" x14ac:dyDescent="0.25">
      <c r="A257" s="14" t="s">
        <v>33</v>
      </c>
      <c r="B257" s="6">
        <v>0</v>
      </c>
      <c r="C257" s="6">
        <v>0</v>
      </c>
      <c r="D257" s="97">
        <v>0</v>
      </c>
      <c r="E257" s="6">
        <v>0</v>
      </c>
      <c r="F257" s="7">
        <f t="shared" ref="F257:F262" si="30">SUM(B257:E257)</f>
        <v>0</v>
      </c>
      <c r="G257" s="98">
        <v>0</v>
      </c>
      <c r="H257" s="8">
        <v>0</v>
      </c>
      <c r="I257" s="8">
        <v>0</v>
      </c>
      <c r="J257" s="8">
        <v>0</v>
      </c>
      <c r="K257" s="98">
        <v>0</v>
      </c>
      <c r="L257" s="98">
        <v>0</v>
      </c>
    </row>
    <row r="258" spans="1:12" x14ac:dyDescent="0.25">
      <c r="A258" s="14" t="s">
        <v>34</v>
      </c>
      <c r="B258" s="6">
        <v>0</v>
      </c>
      <c r="C258" s="6">
        <v>0</v>
      </c>
      <c r="D258" s="97">
        <v>0</v>
      </c>
      <c r="E258" s="6">
        <v>0</v>
      </c>
      <c r="F258" s="7">
        <f t="shared" si="30"/>
        <v>0</v>
      </c>
      <c r="G258" s="98">
        <v>0</v>
      </c>
      <c r="H258" s="8">
        <v>0</v>
      </c>
      <c r="I258" s="8">
        <v>0</v>
      </c>
      <c r="J258" s="8">
        <v>0</v>
      </c>
      <c r="K258" s="98">
        <v>0</v>
      </c>
      <c r="L258" s="98">
        <v>0</v>
      </c>
    </row>
    <row r="259" spans="1:12" x14ac:dyDescent="0.25">
      <c r="A259" s="14" t="s">
        <v>35</v>
      </c>
      <c r="B259" s="6">
        <v>0</v>
      </c>
      <c r="C259" s="6">
        <v>0</v>
      </c>
      <c r="D259" s="97">
        <v>0</v>
      </c>
      <c r="E259" s="6">
        <v>0</v>
      </c>
      <c r="F259" s="7">
        <f t="shared" si="30"/>
        <v>0</v>
      </c>
      <c r="G259" s="98">
        <v>0</v>
      </c>
      <c r="H259" s="8">
        <v>0</v>
      </c>
      <c r="I259" s="8">
        <v>0</v>
      </c>
      <c r="J259" s="8">
        <v>0</v>
      </c>
      <c r="K259" s="98">
        <v>0</v>
      </c>
      <c r="L259" s="98">
        <v>0</v>
      </c>
    </row>
    <row r="260" spans="1:12" x14ac:dyDescent="0.25">
      <c r="A260" s="14" t="s">
        <v>36</v>
      </c>
      <c r="B260" s="6">
        <v>0</v>
      </c>
      <c r="C260" s="6">
        <v>0</v>
      </c>
      <c r="D260" s="97">
        <v>0</v>
      </c>
      <c r="E260" s="6">
        <v>0</v>
      </c>
      <c r="F260" s="7">
        <f t="shared" si="30"/>
        <v>0</v>
      </c>
      <c r="G260" s="98">
        <v>0</v>
      </c>
      <c r="H260" s="8">
        <v>0</v>
      </c>
      <c r="I260" s="8">
        <v>0</v>
      </c>
      <c r="J260" s="8">
        <v>0</v>
      </c>
      <c r="K260" s="98">
        <v>0</v>
      </c>
      <c r="L260" s="98">
        <v>0</v>
      </c>
    </row>
    <row r="261" spans="1:12" x14ac:dyDescent="0.25">
      <c r="A261" s="14" t="s">
        <v>37</v>
      </c>
      <c r="B261" s="6">
        <v>0</v>
      </c>
      <c r="C261" s="6">
        <v>0</v>
      </c>
      <c r="D261" s="97">
        <v>0</v>
      </c>
      <c r="E261" s="6">
        <v>0</v>
      </c>
      <c r="F261" s="7">
        <f t="shared" si="30"/>
        <v>0</v>
      </c>
      <c r="G261" s="98">
        <v>0</v>
      </c>
      <c r="H261" s="8">
        <v>0</v>
      </c>
      <c r="I261" s="8">
        <v>0</v>
      </c>
      <c r="J261" s="8">
        <v>0</v>
      </c>
      <c r="K261" s="98">
        <v>0</v>
      </c>
      <c r="L261" s="98">
        <v>0</v>
      </c>
    </row>
    <row r="262" spans="1:12" x14ac:dyDescent="0.25">
      <c r="A262" s="14" t="s">
        <v>38</v>
      </c>
      <c r="B262" s="6">
        <v>0</v>
      </c>
      <c r="C262" s="6">
        <v>0</v>
      </c>
      <c r="D262" s="97">
        <v>0</v>
      </c>
      <c r="E262" s="6">
        <v>0</v>
      </c>
      <c r="F262" s="7">
        <f t="shared" si="30"/>
        <v>0</v>
      </c>
      <c r="G262" s="98">
        <v>0</v>
      </c>
      <c r="H262" s="8">
        <v>0</v>
      </c>
      <c r="I262" s="8">
        <v>0</v>
      </c>
      <c r="J262" s="8">
        <v>0</v>
      </c>
      <c r="K262" s="98">
        <v>0</v>
      </c>
      <c r="L262" s="98">
        <v>0</v>
      </c>
    </row>
    <row r="263" spans="1:12" x14ac:dyDescent="0.25">
      <c r="A263" s="9"/>
      <c r="B263" s="67" t="s">
        <v>2</v>
      </c>
      <c r="C263" s="67"/>
      <c r="D263" s="67"/>
      <c r="E263" s="71" t="s">
        <v>3</v>
      </c>
      <c r="F263" s="69" t="s">
        <v>4</v>
      </c>
      <c r="G263" s="64" t="s">
        <v>137</v>
      </c>
      <c r="H263" s="64" t="s">
        <v>138</v>
      </c>
      <c r="I263" s="64" t="s">
        <v>139</v>
      </c>
      <c r="J263" s="64" t="s">
        <v>140</v>
      </c>
      <c r="K263" s="64" t="s">
        <v>141</v>
      </c>
      <c r="L263" s="64" t="s">
        <v>142</v>
      </c>
    </row>
    <row r="264" spans="1:12" x14ac:dyDescent="0.25">
      <c r="A264" s="12" t="s">
        <v>77</v>
      </c>
      <c r="B264" s="3" t="s">
        <v>11</v>
      </c>
      <c r="C264" s="3" t="s">
        <v>12</v>
      </c>
      <c r="D264" s="2" t="s">
        <v>60</v>
      </c>
      <c r="E264" s="71"/>
      <c r="F264" s="69"/>
      <c r="G264" s="64"/>
      <c r="H264" s="64"/>
      <c r="I264" s="64"/>
      <c r="J264" s="64"/>
      <c r="K264" s="64"/>
      <c r="L264" s="64"/>
    </row>
    <row r="265" spans="1:12" x14ac:dyDescent="0.25">
      <c r="A265" s="9" t="s">
        <v>40</v>
      </c>
      <c r="B265" s="6">
        <v>0</v>
      </c>
      <c r="C265" s="6">
        <v>0</v>
      </c>
      <c r="D265" s="97">
        <v>0</v>
      </c>
      <c r="E265" s="6">
        <v>0</v>
      </c>
      <c r="F265" s="7">
        <f>SUM(B265:E265)</f>
        <v>0</v>
      </c>
      <c r="G265" s="98">
        <v>0</v>
      </c>
      <c r="H265" s="8">
        <v>0</v>
      </c>
      <c r="I265" s="8">
        <v>0</v>
      </c>
      <c r="J265" s="8">
        <v>0</v>
      </c>
      <c r="K265" s="98">
        <v>0</v>
      </c>
      <c r="L265" s="98">
        <v>0</v>
      </c>
    </row>
    <row r="266" spans="1:12" ht="30" x14ac:dyDescent="0.25">
      <c r="A266" s="19" t="s">
        <v>41</v>
      </c>
      <c r="B266" s="6">
        <v>0</v>
      </c>
      <c r="C266" s="6">
        <v>0</v>
      </c>
      <c r="D266" s="97">
        <v>0</v>
      </c>
      <c r="E266" s="6">
        <v>0</v>
      </c>
      <c r="F266" s="7">
        <f t="shared" ref="F266:F279" si="31">SUM(B266:E266)</f>
        <v>0</v>
      </c>
      <c r="G266" s="98">
        <v>0</v>
      </c>
      <c r="H266" s="8">
        <v>0</v>
      </c>
      <c r="I266" s="8">
        <v>0</v>
      </c>
      <c r="J266" s="8">
        <v>0</v>
      </c>
      <c r="K266" s="98">
        <v>0</v>
      </c>
      <c r="L266" s="98">
        <v>0</v>
      </c>
    </row>
    <row r="267" spans="1:12" x14ac:dyDescent="0.25">
      <c r="A267" s="9" t="s">
        <v>42</v>
      </c>
      <c r="B267" s="6">
        <v>0</v>
      </c>
      <c r="C267" s="6">
        <v>0</v>
      </c>
      <c r="D267" s="97">
        <v>0</v>
      </c>
      <c r="E267" s="6">
        <v>0</v>
      </c>
      <c r="F267" s="7">
        <f t="shared" si="31"/>
        <v>0</v>
      </c>
      <c r="G267" s="98">
        <v>0</v>
      </c>
      <c r="H267" s="8">
        <v>0</v>
      </c>
      <c r="I267" s="8">
        <v>0</v>
      </c>
      <c r="J267" s="8">
        <v>0</v>
      </c>
      <c r="K267" s="98">
        <v>0</v>
      </c>
      <c r="L267" s="98">
        <v>0</v>
      </c>
    </row>
    <row r="268" spans="1:12" x14ac:dyDescent="0.25">
      <c r="A268" s="9" t="s">
        <v>43</v>
      </c>
      <c r="B268" s="6">
        <v>0</v>
      </c>
      <c r="C268" s="6">
        <v>0</v>
      </c>
      <c r="D268" s="97">
        <v>0</v>
      </c>
      <c r="E268" s="6">
        <v>0</v>
      </c>
      <c r="F268" s="7">
        <f t="shared" si="31"/>
        <v>0</v>
      </c>
      <c r="G268" s="98">
        <v>0</v>
      </c>
      <c r="H268" s="8">
        <v>0</v>
      </c>
      <c r="I268" s="8">
        <v>0</v>
      </c>
      <c r="J268" s="8">
        <v>0</v>
      </c>
      <c r="K268" s="98">
        <v>0</v>
      </c>
      <c r="L268" s="98">
        <v>0</v>
      </c>
    </row>
    <row r="269" spans="1:12" x14ac:dyDescent="0.25">
      <c r="A269" s="9" t="s">
        <v>44</v>
      </c>
      <c r="B269" s="6">
        <v>1</v>
      </c>
      <c r="C269" s="6">
        <v>2</v>
      </c>
      <c r="D269" s="97">
        <v>0</v>
      </c>
      <c r="E269" s="6">
        <v>0</v>
      </c>
      <c r="F269" s="7">
        <f t="shared" si="31"/>
        <v>3</v>
      </c>
      <c r="G269" s="98">
        <v>0</v>
      </c>
      <c r="H269" s="8">
        <v>3</v>
      </c>
      <c r="I269" s="8">
        <v>0</v>
      </c>
      <c r="J269" s="8">
        <v>0</v>
      </c>
      <c r="K269" s="98">
        <v>0</v>
      </c>
      <c r="L269" s="98">
        <v>0</v>
      </c>
    </row>
    <row r="270" spans="1:12" ht="30" x14ac:dyDescent="0.25">
      <c r="A270" s="9" t="s">
        <v>45</v>
      </c>
      <c r="B270" s="6">
        <v>0</v>
      </c>
      <c r="C270" s="6">
        <v>0</v>
      </c>
      <c r="D270" s="97">
        <v>0</v>
      </c>
      <c r="E270" s="6">
        <v>0</v>
      </c>
      <c r="F270" s="7">
        <f t="shared" si="31"/>
        <v>0</v>
      </c>
      <c r="G270" s="98">
        <v>0</v>
      </c>
      <c r="H270" s="8">
        <v>0</v>
      </c>
      <c r="I270" s="8">
        <v>0</v>
      </c>
      <c r="J270" s="8">
        <v>0</v>
      </c>
      <c r="K270" s="98">
        <v>0</v>
      </c>
      <c r="L270" s="98">
        <v>0</v>
      </c>
    </row>
    <row r="271" spans="1:12" x14ac:dyDescent="0.25">
      <c r="A271" s="9" t="s">
        <v>46</v>
      </c>
      <c r="B271" s="6">
        <v>0</v>
      </c>
      <c r="C271" s="6">
        <v>0</v>
      </c>
      <c r="D271" s="97">
        <v>0</v>
      </c>
      <c r="E271" s="6">
        <v>0</v>
      </c>
      <c r="F271" s="7">
        <f t="shared" si="31"/>
        <v>0</v>
      </c>
      <c r="G271" s="98">
        <v>0</v>
      </c>
      <c r="H271" s="8">
        <v>0</v>
      </c>
      <c r="I271" s="8">
        <v>0</v>
      </c>
      <c r="J271" s="8">
        <v>0</v>
      </c>
      <c r="K271" s="98">
        <v>0</v>
      </c>
      <c r="L271" s="98">
        <v>0</v>
      </c>
    </row>
    <row r="272" spans="1:12" x14ac:dyDescent="0.25">
      <c r="A272" s="9" t="s">
        <v>47</v>
      </c>
      <c r="B272" s="6">
        <v>0</v>
      </c>
      <c r="C272" s="6">
        <v>0</v>
      </c>
      <c r="D272" s="97">
        <v>0</v>
      </c>
      <c r="E272" s="6">
        <v>0</v>
      </c>
      <c r="F272" s="7">
        <f t="shared" si="31"/>
        <v>0</v>
      </c>
      <c r="G272" s="98">
        <v>0</v>
      </c>
      <c r="H272" s="8">
        <v>0</v>
      </c>
      <c r="I272" s="8">
        <v>0</v>
      </c>
      <c r="J272" s="8">
        <v>0</v>
      </c>
      <c r="K272" s="98">
        <v>0</v>
      </c>
      <c r="L272" s="98">
        <v>0</v>
      </c>
    </row>
    <row r="273" spans="1:12" ht="30" x14ac:dyDescent="0.25">
      <c r="A273" s="9" t="s">
        <v>48</v>
      </c>
      <c r="B273" s="6">
        <v>0</v>
      </c>
      <c r="C273" s="6">
        <v>0</v>
      </c>
      <c r="D273" s="97">
        <v>0</v>
      </c>
      <c r="E273" s="6">
        <v>0</v>
      </c>
      <c r="F273" s="7">
        <f t="shared" si="31"/>
        <v>0</v>
      </c>
      <c r="G273" s="98">
        <v>0</v>
      </c>
      <c r="H273" s="8">
        <v>0</v>
      </c>
      <c r="I273" s="8">
        <v>0</v>
      </c>
      <c r="J273" s="8">
        <v>0</v>
      </c>
      <c r="K273" s="98">
        <v>0</v>
      </c>
      <c r="L273" s="98">
        <v>0</v>
      </c>
    </row>
    <row r="274" spans="1:12" x14ac:dyDescent="0.25">
      <c r="A274" s="9" t="s">
        <v>49</v>
      </c>
      <c r="B274" s="6">
        <v>0</v>
      </c>
      <c r="C274" s="6">
        <v>0</v>
      </c>
      <c r="D274" s="97">
        <v>0</v>
      </c>
      <c r="E274" s="6">
        <v>0</v>
      </c>
      <c r="F274" s="7">
        <f t="shared" si="31"/>
        <v>0</v>
      </c>
      <c r="G274" s="98">
        <v>0</v>
      </c>
      <c r="H274" s="8">
        <v>0</v>
      </c>
      <c r="I274" s="8">
        <v>0</v>
      </c>
      <c r="J274" s="8">
        <v>0</v>
      </c>
      <c r="K274" s="98">
        <v>0</v>
      </c>
      <c r="L274" s="98">
        <v>0</v>
      </c>
    </row>
    <row r="275" spans="1:12" ht="30" x14ac:dyDescent="0.25">
      <c r="A275" s="9" t="s">
        <v>50</v>
      </c>
      <c r="B275" s="6">
        <v>0</v>
      </c>
      <c r="C275" s="6">
        <v>0</v>
      </c>
      <c r="D275" s="97">
        <v>0</v>
      </c>
      <c r="E275" s="6">
        <v>0</v>
      </c>
      <c r="F275" s="7">
        <f t="shared" si="31"/>
        <v>0</v>
      </c>
      <c r="G275" s="98">
        <v>0</v>
      </c>
      <c r="H275" s="8">
        <v>0</v>
      </c>
      <c r="I275" s="8">
        <v>0</v>
      </c>
      <c r="J275" s="8">
        <v>0</v>
      </c>
      <c r="K275" s="98">
        <v>0</v>
      </c>
      <c r="L275" s="98">
        <v>0</v>
      </c>
    </row>
    <row r="276" spans="1:12" x14ac:dyDescent="0.25">
      <c r="A276" s="9" t="s">
        <v>51</v>
      </c>
      <c r="B276" s="6">
        <v>7</v>
      </c>
      <c r="C276" s="6">
        <v>0</v>
      </c>
      <c r="D276" s="97">
        <v>0</v>
      </c>
      <c r="E276" s="6">
        <v>3</v>
      </c>
      <c r="F276" s="7">
        <f t="shared" si="31"/>
        <v>10</v>
      </c>
      <c r="G276" s="98">
        <v>0</v>
      </c>
      <c r="H276" s="8">
        <v>8</v>
      </c>
      <c r="I276" s="8">
        <v>1</v>
      </c>
      <c r="J276" s="8">
        <v>1</v>
      </c>
      <c r="K276" s="98">
        <v>0</v>
      </c>
      <c r="L276" s="98">
        <v>0</v>
      </c>
    </row>
    <row r="277" spans="1:12" x14ac:dyDescent="0.25">
      <c r="A277" s="9" t="s">
        <v>52</v>
      </c>
      <c r="B277" s="6">
        <v>0</v>
      </c>
      <c r="C277" s="6">
        <v>0</v>
      </c>
      <c r="D277" s="97">
        <v>0</v>
      </c>
      <c r="E277" s="6">
        <v>0</v>
      </c>
      <c r="F277" s="7">
        <f t="shared" si="31"/>
        <v>0</v>
      </c>
      <c r="G277" s="98">
        <v>0</v>
      </c>
      <c r="H277" s="8">
        <v>0</v>
      </c>
      <c r="I277" s="8">
        <v>0</v>
      </c>
      <c r="J277" s="8">
        <v>0</v>
      </c>
      <c r="K277" s="98">
        <v>0</v>
      </c>
      <c r="L277" s="98">
        <v>0</v>
      </c>
    </row>
    <row r="278" spans="1:12" x14ac:dyDescent="0.25">
      <c r="A278" s="9" t="s">
        <v>53</v>
      </c>
      <c r="B278" s="6">
        <v>0</v>
      </c>
      <c r="C278" s="6">
        <v>0</v>
      </c>
      <c r="D278" s="97">
        <v>0</v>
      </c>
      <c r="E278" s="6">
        <v>0</v>
      </c>
      <c r="F278" s="7">
        <f t="shared" si="31"/>
        <v>0</v>
      </c>
      <c r="G278" s="98">
        <v>0</v>
      </c>
      <c r="H278" s="8">
        <v>0</v>
      </c>
      <c r="I278" s="8">
        <v>0</v>
      </c>
      <c r="J278" s="8">
        <v>0</v>
      </c>
      <c r="K278" s="98">
        <v>0</v>
      </c>
      <c r="L278" s="98">
        <v>0</v>
      </c>
    </row>
    <row r="279" spans="1:12" x14ac:dyDescent="0.25">
      <c r="A279" s="9" t="s">
        <v>54</v>
      </c>
      <c r="B279" s="6">
        <v>1</v>
      </c>
      <c r="C279" s="6">
        <v>0</v>
      </c>
      <c r="D279" s="97">
        <v>0</v>
      </c>
      <c r="E279" s="6">
        <v>0</v>
      </c>
      <c r="F279" s="7">
        <f t="shared" si="31"/>
        <v>1</v>
      </c>
      <c r="G279" s="98">
        <v>0</v>
      </c>
      <c r="H279" s="8">
        <v>1</v>
      </c>
      <c r="I279" s="8">
        <v>0</v>
      </c>
      <c r="J279" s="8">
        <v>0</v>
      </c>
      <c r="K279" s="98">
        <v>0</v>
      </c>
      <c r="L279" s="98">
        <v>0</v>
      </c>
    </row>
    <row r="280" spans="1:12" x14ac:dyDescent="0.25">
      <c r="A280" s="9"/>
      <c r="B280" s="67" t="s">
        <v>2</v>
      </c>
      <c r="C280" s="67"/>
      <c r="D280" s="67"/>
      <c r="E280" s="71" t="s">
        <v>3</v>
      </c>
      <c r="F280" s="69" t="s">
        <v>4</v>
      </c>
      <c r="G280" s="64" t="s">
        <v>137</v>
      </c>
      <c r="H280" s="64" t="s">
        <v>138</v>
      </c>
      <c r="I280" s="64" t="s">
        <v>139</v>
      </c>
      <c r="J280" s="64" t="s">
        <v>140</v>
      </c>
      <c r="K280" s="64" t="s">
        <v>141</v>
      </c>
      <c r="L280" s="64" t="s">
        <v>142</v>
      </c>
    </row>
    <row r="281" spans="1:12" x14ac:dyDescent="0.25">
      <c r="A281" s="12" t="s">
        <v>55</v>
      </c>
      <c r="B281" s="3" t="s">
        <v>11</v>
      </c>
      <c r="C281" s="3" t="s">
        <v>12</v>
      </c>
      <c r="D281" s="2" t="s">
        <v>60</v>
      </c>
      <c r="E281" s="71"/>
      <c r="F281" s="69"/>
      <c r="G281" s="64"/>
      <c r="H281" s="64"/>
      <c r="I281" s="64"/>
      <c r="J281" s="64"/>
      <c r="K281" s="64"/>
      <c r="L281" s="64"/>
    </row>
    <row r="282" spans="1:12" x14ac:dyDescent="0.25">
      <c r="A282" s="9" t="s">
        <v>65</v>
      </c>
      <c r="B282" s="6">
        <v>0</v>
      </c>
      <c r="C282" s="6">
        <v>0</v>
      </c>
      <c r="D282" s="97">
        <v>0</v>
      </c>
      <c r="E282" s="6">
        <v>0</v>
      </c>
      <c r="F282" s="7">
        <f t="shared" ref="F282" si="32">SUM(B282:E282)</f>
        <v>0</v>
      </c>
      <c r="G282" s="98">
        <v>0</v>
      </c>
      <c r="H282" s="8">
        <v>0</v>
      </c>
      <c r="I282" s="8">
        <v>0</v>
      </c>
      <c r="J282" s="8">
        <v>0</v>
      </c>
      <c r="K282" s="98">
        <v>0</v>
      </c>
      <c r="L282" s="98">
        <v>0</v>
      </c>
    </row>
    <row r="283" spans="1:12" ht="15.75" x14ac:dyDescent="0.25">
      <c r="A283" s="72" t="s">
        <v>78</v>
      </c>
      <c r="B283" s="72"/>
      <c r="C283" s="72"/>
      <c r="D283" s="72"/>
      <c r="E283" s="72"/>
      <c r="F283" s="72"/>
      <c r="G283" s="72"/>
      <c r="H283" s="72"/>
      <c r="I283" s="72"/>
      <c r="J283" s="72"/>
      <c r="K283" s="72"/>
      <c r="L283" s="72"/>
    </row>
    <row r="284" spans="1:12" x14ac:dyDescent="0.25">
      <c r="A284" s="66"/>
      <c r="B284" s="67" t="s">
        <v>2</v>
      </c>
      <c r="C284" s="67"/>
      <c r="D284" s="67"/>
      <c r="E284" s="70" t="s">
        <v>3</v>
      </c>
      <c r="F284" s="69" t="s">
        <v>4</v>
      </c>
      <c r="G284" s="64" t="s">
        <v>137</v>
      </c>
      <c r="H284" s="64" t="s">
        <v>138</v>
      </c>
      <c r="I284" s="64" t="s">
        <v>139</v>
      </c>
      <c r="J284" s="64" t="s">
        <v>140</v>
      </c>
      <c r="K284" s="64" t="s">
        <v>141</v>
      </c>
      <c r="L284" s="64" t="s">
        <v>142</v>
      </c>
    </row>
    <row r="285" spans="1:12" x14ac:dyDescent="0.25">
      <c r="A285" s="66"/>
      <c r="B285" s="2" t="s">
        <v>11</v>
      </c>
      <c r="C285" s="2" t="s">
        <v>12</v>
      </c>
      <c r="D285" s="2" t="s">
        <v>60</v>
      </c>
      <c r="E285" s="70"/>
      <c r="F285" s="69"/>
      <c r="G285" s="64"/>
      <c r="H285" s="64"/>
      <c r="I285" s="64"/>
      <c r="J285" s="64"/>
      <c r="K285" s="64"/>
      <c r="L285" s="64"/>
    </row>
    <row r="286" spans="1:12" x14ac:dyDescent="0.25">
      <c r="A286" s="23" t="s">
        <v>79</v>
      </c>
      <c r="B286" s="97">
        <v>0</v>
      </c>
      <c r="C286" s="6">
        <v>1</v>
      </c>
      <c r="D286" s="97">
        <v>0</v>
      </c>
      <c r="E286" s="97">
        <v>0</v>
      </c>
      <c r="F286" s="7">
        <f t="shared" ref="F286:F293" si="33">SUM(B286:E286)</f>
        <v>1</v>
      </c>
      <c r="G286" s="98">
        <v>0</v>
      </c>
      <c r="H286" s="8">
        <v>1</v>
      </c>
      <c r="I286" s="98">
        <v>0</v>
      </c>
      <c r="J286" s="98">
        <v>0</v>
      </c>
      <c r="K286" s="98">
        <v>0</v>
      </c>
      <c r="L286" s="98">
        <v>0</v>
      </c>
    </row>
    <row r="287" spans="1:12" x14ac:dyDescent="0.25">
      <c r="A287" s="24" t="s">
        <v>80</v>
      </c>
      <c r="B287" s="10">
        <f>SUM(B288+B289)</f>
        <v>0</v>
      </c>
      <c r="C287" s="10">
        <f t="shared" ref="C287:E287" si="34">SUM(C288+C289)</f>
        <v>2</v>
      </c>
      <c r="D287" s="10">
        <f t="shared" si="34"/>
        <v>0</v>
      </c>
      <c r="E287" s="10">
        <f t="shared" si="34"/>
        <v>0</v>
      </c>
      <c r="F287" s="7">
        <f t="shared" si="33"/>
        <v>2</v>
      </c>
      <c r="G287" s="10">
        <f>SUM(G288:G289)</f>
        <v>0</v>
      </c>
      <c r="H287" s="10">
        <f t="shared" ref="H287:L287" si="35">SUM(H288:H289)</f>
        <v>2</v>
      </c>
      <c r="I287" s="10">
        <f t="shared" si="35"/>
        <v>0</v>
      </c>
      <c r="J287" s="10">
        <f t="shared" si="35"/>
        <v>0</v>
      </c>
      <c r="K287" s="10">
        <f t="shared" si="35"/>
        <v>0</v>
      </c>
      <c r="L287" s="10">
        <f t="shared" si="35"/>
        <v>0</v>
      </c>
    </row>
    <row r="288" spans="1:12" x14ac:dyDescent="0.25">
      <c r="A288" s="23" t="s">
        <v>81</v>
      </c>
      <c r="B288" s="10">
        <f>SUM(B290+B292)</f>
        <v>0</v>
      </c>
      <c r="C288" s="10">
        <f t="shared" ref="C288:E289" si="36">SUM(C290+C292)</f>
        <v>1</v>
      </c>
      <c r="D288" s="10">
        <f t="shared" si="36"/>
        <v>0</v>
      </c>
      <c r="E288" s="10">
        <f t="shared" si="36"/>
        <v>0</v>
      </c>
      <c r="F288" s="7">
        <f t="shared" si="33"/>
        <v>1</v>
      </c>
      <c r="G288" s="10">
        <f>SUM(G290+G292)</f>
        <v>0</v>
      </c>
      <c r="H288" s="10">
        <f t="shared" ref="H288:L289" si="37">SUM(H290+H292)</f>
        <v>1</v>
      </c>
      <c r="I288" s="10">
        <f t="shared" si="37"/>
        <v>0</v>
      </c>
      <c r="J288" s="10">
        <f t="shared" si="37"/>
        <v>0</v>
      </c>
      <c r="K288" s="10">
        <f t="shared" si="37"/>
        <v>0</v>
      </c>
      <c r="L288" s="10">
        <f t="shared" si="37"/>
        <v>0</v>
      </c>
    </row>
    <row r="289" spans="1:12" x14ac:dyDescent="0.25">
      <c r="A289" s="23" t="s">
        <v>82</v>
      </c>
      <c r="B289" s="25">
        <f>SUM(B291+B293)</f>
        <v>0</v>
      </c>
      <c r="C289" s="25">
        <f t="shared" si="36"/>
        <v>1</v>
      </c>
      <c r="D289" s="25">
        <f t="shared" si="36"/>
        <v>0</v>
      </c>
      <c r="E289" s="25">
        <f t="shared" si="36"/>
        <v>0</v>
      </c>
      <c r="F289" s="7">
        <f t="shared" si="33"/>
        <v>1</v>
      </c>
      <c r="G289" s="25">
        <f>SUM(G291+G293)</f>
        <v>0</v>
      </c>
      <c r="H289" s="25">
        <f t="shared" si="37"/>
        <v>1</v>
      </c>
      <c r="I289" s="25">
        <f t="shared" si="37"/>
        <v>0</v>
      </c>
      <c r="J289" s="25">
        <f t="shared" si="37"/>
        <v>0</v>
      </c>
      <c r="K289" s="25">
        <f t="shared" si="37"/>
        <v>0</v>
      </c>
      <c r="L289" s="25">
        <f t="shared" si="37"/>
        <v>0</v>
      </c>
    </row>
    <row r="290" spans="1:12" x14ac:dyDescent="0.25">
      <c r="A290" s="26" t="s">
        <v>83</v>
      </c>
      <c r="B290" s="97">
        <v>0</v>
      </c>
      <c r="C290" s="6">
        <v>0</v>
      </c>
      <c r="D290" s="97">
        <v>0</v>
      </c>
      <c r="E290" s="97">
        <v>0</v>
      </c>
      <c r="F290" s="7">
        <f t="shared" si="33"/>
        <v>0</v>
      </c>
      <c r="G290" s="98">
        <v>0</v>
      </c>
      <c r="H290" s="8">
        <v>0</v>
      </c>
      <c r="I290" s="98">
        <v>0</v>
      </c>
      <c r="J290" s="98">
        <v>0</v>
      </c>
      <c r="K290" s="98">
        <v>0</v>
      </c>
      <c r="L290" s="98">
        <v>0</v>
      </c>
    </row>
    <row r="291" spans="1:12" ht="26.25" x14ac:dyDescent="0.25">
      <c r="A291" s="26" t="s">
        <v>84</v>
      </c>
      <c r="B291" s="97">
        <v>0</v>
      </c>
      <c r="C291" s="6">
        <v>0</v>
      </c>
      <c r="D291" s="97">
        <v>0</v>
      </c>
      <c r="E291" s="97">
        <v>0</v>
      </c>
      <c r="F291" s="11">
        <f t="shared" si="33"/>
        <v>0</v>
      </c>
      <c r="G291" s="98">
        <v>0</v>
      </c>
      <c r="H291" s="16">
        <v>0</v>
      </c>
      <c r="I291" s="98">
        <v>0</v>
      </c>
      <c r="J291" s="98">
        <v>0</v>
      </c>
      <c r="K291" s="98">
        <v>0</v>
      </c>
      <c r="L291" s="98">
        <v>0</v>
      </c>
    </row>
    <row r="292" spans="1:12" x14ac:dyDescent="0.25">
      <c r="A292" s="26" t="s">
        <v>85</v>
      </c>
      <c r="B292" s="97">
        <v>0</v>
      </c>
      <c r="C292" s="6">
        <v>1</v>
      </c>
      <c r="D292" s="97">
        <v>0</v>
      </c>
      <c r="E292" s="97">
        <v>0</v>
      </c>
      <c r="F292" s="11">
        <f t="shared" si="33"/>
        <v>1</v>
      </c>
      <c r="G292" s="98">
        <v>0</v>
      </c>
      <c r="H292" s="16">
        <v>1</v>
      </c>
      <c r="I292" s="98">
        <v>0</v>
      </c>
      <c r="J292" s="98">
        <v>0</v>
      </c>
      <c r="K292" s="98">
        <v>0</v>
      </c>
      <c r="L292" s="98">
        <v>0</v>
      </c>
    </row>
    <row r="293" spans="1:12" ht="26.25" x14ac:dyDescent="0.25">
      <c r="A293" s="26" t="s">
        <v>86</v>
      </c>
      <c r="B293" s="97">
        <v>0</v>
      </c>
      <c r="C293" s="6">
        <v>1</v>
      </c>
      <c r="D293" s="97">
        <v>0</v>
      </c>
      <c r="E293" s="97">
        <v>0</v>
      </c>
      <c r="F293" s="11">
        <f t="shared" si="33"/>
        <v>1</v>
      </c>
      <c r="G293" s="98">
        <v>0</v>
      </c>
      <c r="H293" s="16">
        <v>1</v>
      </c>
      <c r="I293" s="98">
        <v>0</v>
      </c>
      <c r="J293" s="98">
        <v>0</v>
      </c>
      <c r="K293" s="98">
        <v>0</v>
      </c>
      <c r="L293" s="98">
        <v>0</v>
      </c>
    </row>
    <row r="294" spans="1:12" x14ac:dyDescent="0.25">
      <c r="A294" s="44" t="s">
        <v>204</v>
      </c>
      <c r="B294" s="97">
        <v>0</v>
      </c>
      <c r="C294" s="51">
        <v>0</v>
      </c>
      <c r="D294" s="97">
        <v>0</v>
      </c>
      <c r="E294" s="97">
        <v>0</v>
      </c>
      <c r="F294" s="46">
        <f>SUM(B294:E294)</f>
        <v>0</v>
      </c>
      <c r="G294" s="98">
        <v>0</v>
      </c>
      <c r="H294" s="53">
        <v>0</v>
      </c>
      <c r="I294" s="98">
        <v>0</v>
      </c>
      <c r="J294" s="98">
        <v>0</v>
      </c>
      <c r="K294" s="98">
        <v>0</v>
      </c>
      <c r="L294" s="98">
        <v>0</v>
      </c>
    </row>
    <row r="295" spans="1:12" x14ac:dyDescent="0.25">
      <c r="A295" s="9"/>
      <c r="B295" s="67" t="s">
        <v>2</v>
      </c>
      <c r="C295" s="67"/>
      <c r="D295" s="67"/>
      <c r="E295" s="71" t="s">
        <v>3</v>
      </c>
      <c r="F295" s="69" t="s">
        <v>4</v>
      </c>
      <c r="G295" s="64" t="s">
        <v>137</v>
      </c>
      <c r="H295" s="64" t="s">
        <v>138</v>
      </c>
      <c r="I295" s="64" t="s">
        <v>139</v>
      </c>
      <c r="J295" s="64" t="s">
        <v>140</v>
      </c>
      <c r="K295" s="64" t="s">
        <v>141</v>
      </c>
      <c r="L295" s="64" t="s">
        <v>142</v>
      </c>
    </row>
    <row r="296" spans="1:12" x14ac:dyDescent="0.25">
      <c r="A296" s="12" t="s">
        <v>76</v>
      </c>
      <c r="B296" s="3" t="s">
        <v>11</v>
      </c>
      <c r="C296" s="3" t="s">
        <v>12</v>
      </c>
      <c r="D296" s="2" t="s">
        <v>60</v>
      </c>
      <c r="E296" s="71"/>
      <c r="F296" s="69"/>
      <c r="G296" s="64"/>
      <c r="H296" s="64"/>
      <c r="I296" s="64"/>
      <c r="J296" s="64"/>
      <c r="K296" s="64"/>
      <c r="L296" s="64"/>
    </row>
    <row r="297" spans="1:12" x14ac:dyDescent="0.25">
      <c r="A297" s="9" t="s">
        <v>23</v>
      </c>
      <c r="B297" s="97">
        <v>0</v>
      </c>
      <c r="C297" s="6">
        <v>1</v>
      </c>
      <c r="D297" s="97">
        <v>0</v>
      </c>
      <c r="E297" s="97">
        <v>0</v>
      </c>
      <c r="F297" s="7">
        <f t="shared" ref="F297:F304" si="38">SUM(B297:E297)</f>
        <v>1</v>
      </c>
      <c r="G297" s="98">
        <v>0</v>
      </c>
      <c r="H297" s="8">
        <v>1</v>
      </c>
      <c r="I297" s="98">
        <v>0</v>
      </c>
      <c r="J297" s="98">
        <v>0</v>
      </c>
      <c r="K297" s="98">
        <v>0</v>
      </c>
      <c r="L297" s="98">
        <v>0</v>
      </c>
    </row>
    <row r="298" spans="1:12" x14ac:dyDescent="0.25">
      <c r="A298" s="9" t="s">
        <v>24</v>
      </c>
      <c r="B298" s="97">
        <v>0</v>
      </c>
      <c r="C298" s="6">
        <v>0</v>
      </c>
      <c r="D298" s="97">
        <v>0</v>
      </c>
      <c r="E298" s="97">
        <v>0</v>
      </c>
      <c r="F298" s="7">
        <f t="shared" si="38"/>
        <v>0</v>
      </c>
      <c r="G298" s="98">
        <v>0</v>
      </c>
      <c r="H298" s="8">
        <v>0</v>
      </c>
      <c r="I298" s="98">
        <v>0</v>
      </c>
      <c r="J298" s="98">
        <v>0</v>
      </c>
      <c r="K298" s="98">
        <v>0</v>
      </c>
      <c r="L298" s="98">
        <v>0</v>
      </c>
    </row>
    <row r="299" spans="1:12" x14ac:dyDescent="0.25">
      <c r="A299" s="9" t="s">
        <v>63</v>
      </c>
      <c r="B299" s="97">
        <v>0</v>
      </c>
      <c r="C299" s="6">
        <v>0</v>
      </c>
      <c r="D299" s="97">
        <v>0</v>
      </c>
      <c r="E299" s="97">
        <v>0</v>
      </c>
      <c r="F299" s="7">
        <f t="shared" si="38"/>
        <v>0</v>
      </c>
      <c r="G299" s="98">
        <v>0</v>
      </c>
      <c r="H299" s="8">
        <v>0</v>
      </c>
      <c r="I299" s="98">
        <v>0</v>
      </c>
      <c r="J299" s="98">
        <v>0</v>
      </c>
      <c r="K299" s="98">
        <v>0</v>
      </c>
      <c r="L299" s="98">
        <v>0</v>
      </c>
    </row>
    <row r="300" spans="1:12" x14ac:dyDescent="0.25">
      <c r="A300" s="14" t="s">
        <v>26</v>
      </c>
      <c r="B300" s="97">
        <v>0</v>
      </c>
      <c r="C300" s="6">
        <v>0</v>
      </c>
      <c r="D300" s="97">
        <v>0</v>
      </c>
      <c r="E300" s="97">
        <v>0</v>
      </c>
      <c r="F300" s="7">
        <f t="shared" si="38"/>
        <v>0</v>
      </c>
      <c r="G300" s="98">
        <v>0</v>
      </c>
      <c r="H300" s="8">
        <v>0</v>
      </c>
      <c r="I300" s="98">
        <v>0</v>
      </c>
      <c r="J300" s="98">
        <v>0</v>
      </c>
      <c r="K300" s="98">
        <v>0</v>
      </c>
      <c r="L300" s="98">
        <v>0</v>
      </c>
    </row>
    <row r="301" spans="1:12" x14ac:dyDescent="0.25">
      <c r="A301" s="14" t="s">
        <v>27</v>
      </c>
      <c r="B301" s="97">
        <v>0</v>
      </c>
      <c r="C301" s="6">
        <v>0</v>
      </c>
      <c r="D301" s="97">
        <v>0</v>
      </c>
      <c r="E301" s="97">
        <v>0</v>
      </c>
      <c r="F301" s="7">
        <f t="shared" si="38"/>
        <v>0</v>
      </c>
      <c r="G301" s="98">
        <v>0</v>
      </c>
      <c r="H301" s="8">
        <v>0</v>
      </c>
      <c r="I301" s="98">
        <v>0</v>
      </c>
      <c r="J301" s="98">
        <v>0</v>
      </c>
      <c r="K301" s="98">
        <v>0</v>
      </c>
      <c r="L301" s="98">
        <v>0</v>
      </c>
    </row>
    <row r="302" spans="1:12" x14ac:dyDescent="0.25">
      <c r="A302" s="14" t="s">
        <v>28</v>
      </c>
      <c r="B302" s="97">
        <v>0</v>
      </c>
      <c r="C302" s="6">
        <v>0</v>
      </c>
      <c r="D302" s="97">
        <v>0</v>
      </c>
      <c r="E302" s="97">
        <v>0</v>
      </c>
      <c r="F302" s="7">
        <f t="shared" si="38"/>
        <v>0</v>
      </c>
      <c r="G302" s="98">
        <v>0</v>
      </c>
      <c r="H302" s="8">
        <v>0</v>
      </c>
      <c r="I302" s="98">
        <v>0</v>
      </c>
      <c r="J302" s="98">
        <v>0</v>
      </c>
      <c r="K302" s="98">
        <v>0</v>
      </c>
      <c r="L302" s="98">
        <v>0</v>
      </c>
    </row>
    <row r="303" spans="1:12" x14ac:dyDescent="0.25">
      <c r="A303" s="14" t="s">
        <v>29</v>
      </c>
      <c r="B303" s="97">
        <v>0</v>
      </c>
      <c r="C303" s="6">
        <v>0</v>
      </c>
      <c r="D303" s="97">
        <v>0</v>
      </c>
      <c r="E303" s="97">
        <v>0</v>
      </c>
      <c r="F303" s="7">
        <f t="shared" si="38"/>
        <v>0</v>
      </c>
      <c r="G303" s="98">
        <v>0</v>
      </c>
      <c r="H303" s="8">
        <v>0</v>
      </c>
      <c r="I303" s="98">
        <v>0</v>
      </c>
      <c r="J303" s="98">
        <v>0</v>
      </c>
      <c r="K303" s="98">
        <v>0</v>
      </c>
      <c r="L303" s="98">
        <v>0</v>
      </c>
    </row>
    <row r="304" spans="1:12" x14ac:dyDescent="0.25">
      <c r="A304" s="14" t="s">
        <v>30</v>
      </c>
      <c r="B304" s="97">
        <v>0</v>
      </c>
      <c r="C304" s="6">
        <v>0</v>
      </c>
      <c r="D304" s="97">
        <v>0</v>
      </c>
      <c r="E304" s="97">
        <v>0</v>
      </c>
      <c r="F304" s="7">
        <f t="shared" si="38"/>
        <v>0</v>
      </c>
      <c r="G304" s="98">
        <v>0</v>
      </c>
      <c r="H304" s="8">
        <v>0</v>
      </c>
      <c r="I304" s="98">
        <v>0</v>
      </c>
      <c r="J304" s="98">
        <v>0</v>
      </c>
      <c r="K304" s="98">
        <v>0</v>
      </c>
      <c r="L304" s="98">
        <v>0</v>
      </c>
    </row>
    <row r="305" spans="1:12" x14ac:dyDescent="0.25">
      <c r="A305" s="62" t="s">
        <v>31</v>
      </c>
      <c r="B305" s="63"/>
      <c r="C305" s="63"/>
      <c r="D305" s="63"/>
      <c r="E305" s="63"/>
      <c r="F305" s="63"/>
      <c r="G305" s="63"/>
      <c r="H305" s="63"/>
      <c r="I305" s="63"/>
      <c r="J305" s="63"/>
      <c r="K305" s="63"/>
      <c r="L305" s="63"/>
    </row>
    <row r="306" spans="1:12" x14ac:dyDescent="0.25">
      <c r="A306" s="14" t="s">
        <v>32</v>
      </c>
      <c r="B306" s="97">
        <v>0</v>
      </c>
      <c r="C306" s="6">
        <v>0</v>
      </c>
      <c r="D306" s="97">
        <v>0</v>
      </c>
      <c r="E306" s="97">
        <v>0</v>
      </c>
      <c r="F306" s="7">
        <f>SUM(B306:E306)</f>
        <v>0</v>
      </c>
      <c r="G306" s="98">
        <v>0</v>
      </c>
      <c r="H306" s="8">
        <v>0</v>
      </c>
      <c r="I306" s="98">
        <v>0</v>
      </c>
      <c r="J306" s="98">
        <v>0</v>
      </c>
      <c r="K306" s="98">
        <v>0</v>
      </c>
      <c r="L306" s="98">
        <v>0</v>
      </c>
    </row>
    <row r="307" spans="1:12" x14ac:dyDescent="0.25">
      <c r="A307" s="14" t="s">
        <v>33</v>
      </c>
      <c r="B307" s="97">
        <v>0</v>
      </c>
      <c r="C307" s="6">
        <v>0</v>
      </c>
      <c r="D307" s="97">
        <v>0</v>
      </c>
      <c r="E307" s="97">
        <v>0</v>
      </c>
      <c r="F307" s="7">
        <f t="shared" ref="F307:F312" si="39">SUM(B307:E307)</f>
        <v>0</v>
      </c>
      <c r="G307" s="98">
        <v>0</v>
      </c>
      <c r="H307" s="8">
        <v>0</v>
      </c>
      <c r="I307" s="98">
        <v>0</v>
      </c>
      <c r="J307" s="98">
        <v>0</v>
      </c>
      <c r="K307" s="98">
        <v>0</v>
      </c>
      <c r="L307" s="98">
        <v>0</v>
      </c>
    </row>
    <row r="308" spans="1:12" x14ac:dyDescent="0.25">
      <c r="A308" s="14" t="s">
        <v>34</v>
      </c>
      <c r="B308" s="97">
        <v>0</v>
      </c>
      <c r="C308" s="6">
        <v>0</v>
      </c>
      <c r="D308" s="97">
        <v>0</v>
      </c>
      <c r="E308" s="97">
        <v>0</v>
      </c>
      <c r="F308" s="7">
        <f t="shared" si="39"/>
        <v>0</v>
      </c>
      <c r="G308" s="98">
        <v>0</v>
      </c>
      <c r="H308" s="8">
        <v>0</v>
      </c>
      <c r="I308" s="98">
        <v>0</v>
      </c>
      <c r="J308" s="98">
        <v>0</v>
      </c>
      <c r="K308" s="98">
        <v>0</v>
      </c>
      <c r="L308" s="98">
        <v>0</v>
      </c>
    </row>
    <row r="309" spans="1:12" x14ac:dyDescent="0.25">
      <c r="A309" s="14" t="s">
        <v>35</v>
      </c>
      <c r="B309" s="97">
        <v>0</v>
      </c>
      <c r="C309" s="6">
        <v>0</v>
      </c>
      <c r="D309" s="97">
        <v>0</v>
      </c>
      <c r="E309" s="97">
        <v>0</v>
      </c>
      <c r="F309" s="7">
        <f t="shared" si="39"/>
        <v>0</v>
      </c>
      <c r="G309" s="98">
        <v>0</v>
      </c>
      <c r="H309" s="8">
        <v>0</v>
      </c>
      <c r="I309" s="98">
        <v>0</v>
      </c>
      <c r="J309" s="98">
        <v>0</v>
      </c>
      <c r="K309" s="98">
        <v>0</v>
      </c>
      <c r="L309" s="98">
        <v>0</v>
      </c>
    </row>
    <row r="310" spans="1:12" x14ac:dyDescent="0.25">
      <c r="A310" s="14" t="s">
        <v>36</v>
      </c>
      <c r="B310" s="97">
        <v>0</v>
      </c>
      <c r="C310" s="6">
        <v>0</v>
      </c>
      <c r="D310" s="97">
        <v>0</v>
      </c>
      <c r="E310" s="97">
        <v>0</v>
      </c>
      <c r="F310" s="7">
        <f t="shared" si="39"/>
        <v>0</v>
      </c>
      <c r="G310" s="98">
        <v>0</v>
      </c>
      <c r="H310" s="8">
        <v>0</v>
      </c>
      <c r="I310" s="98">
        <v>0</v>
      </c>
      <c r="J310" s="98">
        <v>0</v>
      </c>
      <c r="K310" s="98">
        <v>0</v>
      </c>
      <c r="L310" s="98">
        <v>0</v>
      </c>
    </row>
    <row r="311" spans="1:12" x14ac:dyDescent="0.25">
      <c r="A311" s="14" t="s">
        <v>37</v>
      </c>
      <c r="B311" s="97">
        <v>0</v>
      </c>
      <c r="C311" s="6">
        <v>0</v>
      </c>
      <c r="D311" s="97">
        <v>0</v>
      </c>
      <c r="E311" s="97">
        <v>0</v>
      </c>
      <c r="F311" s="7">
        <f t="shared" si="39"/>
        <v>0</v>
      </c>
      <c r="G311" s="98">
        <v>0</v>
      </c>
      <c r="H311" s="8">
        <v>0</v>
      </c>
      <c r="I311" s="98">
        <v>0</v>
      </c>
      <c r="J311" s="98">
        <v>0</v>
      </c>
      <c r="K311" s="98">
        <v>0</v>
      </c>
      <c r="L311" s="98">
        <v>0</v>
      </c>
    </row>
    <row r="312" spans="1:12" x14ac:dyDescent="0.25">
      <c r="A312" s="14" t="s">
        <v>38</v>
      </c>
      <c r="B312" s="97">
        <v>0</v>
      </c>
      <c r="C312" s="6">
        <v>0</v>
      </c>
      <c r="D312" s="97">
        <v>0</v>
      </c>
      <c r="E312" s="97">
        <v>0</v>
      </c>
      <c r="F312" s="7">
        <f t="shared" si="39"/>
        <v>0</v>
      </c>
      <c r="G312" s="98">
        <v>0</v>
      </c>
      <c r="H312" s="8">
        <v>0</v>
      </c>
      <c r="I312" s="98">
        <v>0</v>
      </c>
      <c r="J312" s="98">
        <v>0</v>
      </c>
      <c r="K312" s="98">
        <v>0</v>
      </c>
      <c r="L312" s="98">
        <v>0</v>
      </c>
    </row>
    <row r="313" spans="1:12" x14ac:dyDescent="0.25">
      <c r="A313" s="9"/>
      <c r="B313" s="67" t="s">
        <v>2</v>
      </c>
      <c r="C313" s="67"/>
      <c r="D313" s="67"/>
      <c r="E313" s="71" t="s">
        <v>3</v>
      </c>
      <c r="F313" s="69" t="s">
        <v>4</v>
      </c>
      <c r="G313" s="64" t="s">
        <v>137</v>
      </c>
      <c r="H313" s="64" t="s">
        <v>138</v>
      </c>
      <c r="I313" s="64" t="s">
        <v>139</v>
      </c>
      <c r="J313" s="64" t="s">
        <v>140</v>
      </c>
      <c r="K313" s="64" t="s">
        <v>141</v>
      </c>
      <c r="L313" s="64" t="s">
        <v>142</v>
      </c>
    </row>
    <row r="314" spans="1:12" x14ac:dyDescent="0.25">
      <c r="A314" s="12" t="s">
        <v>77</v>
      </c>
      <c r="B314" s="3" t="s">
        <v>11</v>
      </c>
      <c r="C314" s="3" t="s">
        <v>12</v>
      </c>
      <c r="D314" s="2" t="s">
        <v>60</v>
      </c>
      <c r="E314" s="71"/>
      <c r="F314" s="69"/>
      <c r="G314" s="64"/>
      <c r="H314" s="64"/>
      <c r="I314" s="64"/>
      <c r="J314" s="64"/>
      <c r="K314" s="64"/>
      <c r="L314" s="64"/>
    </row>
    <row r="315" spans="1:12" x14ac:dyDescent="0.25">
      <c r="A315" s="9" t="s">
        <v>40</v>
      </c>
      <c r="B315" s="97">
        <v>0</v>
      </c>
      <c r="C315" s="6">
        <v>0</v>
      </c>
      <c r="D315" s="6">
        <v>0</v>
      </c>
      <c r="E315" s="97">
        <v>0</v>
      </c>
      <c r="F315" s="7">
        <f>SUM(B315:E315)</f>
        <v>0</v>
      </c>
      <c r="G315" s="98">
        <v>0</v>
      </c>
      <c r="H315" s="8">
        <v>0</v>
      </c>
      <c r="I315" s="98">
        <v>0</v>
      </c>
      <c r="J315" s="98">
        <v>0</v>
      </c>
      <c r="K315" s="98">
        <v>0</v>
      </c>
      <c r="L315" s="98">
        <v>0</v>
      </c>
    </row>
    <row r="316" spans="1:12" ht="30" x14ac:dyDescent="0.25">
      <c r="A316" s="19" t="s">
        <v>41</v>
      </c>
      <c r="B316" s="97">
        <v>0</v>
      </c>
      <c r="C316" s="6">
        <v>0</v>
      </c>
      <c r="D316" s="6">
        <v>0</v>
      </c>
      <c r="E316" s="97">
        <v>0</v>
      </c>
      <c r="F316" s="7">
        <f t="shared" ref="F316:F329" si="40">SUM(B316:E316)</f>
        <v>0</v>
      </c>
      <c r="G316" s="98">
        <v>0</v>
      </c>
      <c r="H316" s="8">
        <v>0</v>
      </c>
      <c r="I316" s="98">
        <v>0</v>
      </c>
      <c r="J316" s="98">
        <v>0</v>
      </c>
      <c r="K316" s="98">
        <v>0</v>
      </c>
      <c r="L316" s="98">
        <v>0</v>
      </c>
    </row>
    <row r="317" spans="1:12" x14ac:dyDescent="0.25">
      <c r="A317" s="9" t="s">
        <v>42</v>
      </c>
      <c r="B317" s="97">
        <v>0</v>
      </c>
      <c r="C317" s="6">
        <v>0</v>
      </c>
      <c r="D317" s="6">
        <v>0</v>
      </c>
      <c r="E317" s="97">
        <v>0</v>
      </c>
      <c r="F317" s="7">
        <f t="shared" si="40"/>
        <v>0</v>
      </c>
      <c r="G317" s="98">
        <v>0</v>
      </c>
      <c r="H317" s="8">
        <v>0</v>
      </c>
      <c r="I317" s="98">
        <v>0</v>
      </c>
      <c r="J317" s="98">
        <v>0</v>
      </c>
      <c r="K317" s="98">
        <v>0</v>
      </c>
      <c r="L317" s="98">
        <v>0</v>
      </c>
    </row>
    <row r="318" spans="1:12" x14ac:dyDescent="0.25">
      <c r="A318" s="9" t="s">
        <v>43</v>
      </c>
      <c r="B318" s="97">
        <v>0</v>
      </c>
      <c r="C318" s="6">
        <v>0</v>
      </c>
      <c r="D318" s="6">
        <v>0</v>
      </c>
      <c r="E318" s="97">
        <v>0</v>
      </c>
      <c r="F318" s="7">
        <f t="shared" si="40"/>
        <v>0</v>
      </c>
      <c r="G318" s="98">
        <v>0</v>
      </c>
      <c r="H318" s="8">
        <v>0</v>
      </c>
      <c r="I318" s="98">
        <v>0</v>
      </c>
      <c r="J318" s="98">
        <v>0</v>
      </c>
      <c r="K318" s="98">
        <v>0</v>
      </c>
      <c r="L318" s="98">
        <v>0</v>
      </c>
    </row>
    <row r="319" spans="1:12" x14ac:dyDescent="0.25">
      <c r="A319" s="9" t="s">
        <v>44</v>
      </c>
      <c r="B319" s="97">
        <v>0</v>
      </c>
      <c r="C319" s="6">
        <v>0</v>
      </c>
      <c r="D319" s="6">
        <v>0</v>
      </c>
      <c r="E319" s="97">
        <v>0</v>
      </c>
      <c r="F319" s="7">
        <f t="shared" si="40"/>
        <v>0</v>
      </c>
      <c r="G319" s="98">
        <v>0</v>
      </c>
      <c r="H319" s="8">
        <v>0</v>
      </c>
      <c r="I319" s="98">
        <v>0</v>
      </c>
      <c r="J319" s="98">
        <v>0</v>
      </c>
      <c r="K319" s="98">
        <v>0</v>
      </c>
      <c r="L319" s="98">
        <v>0</v>
      </c>
    </row>
    <row r="320" spans="1:12" ht="30" x14ac:dyDescent="0.25">
      <c r="A320" s="9" t="s">
        <v>45</v>
      </c>
      <c r="B320" s="97">
        <v>0</v>
      </c>
      <c r="C320" s="6">
        <v>0</v>
      </c>
      <c r="D320" s="6">
        <v>0</v>
      </c>
      <c r="E320" s="97">
        <v>0</v>
      </c>
      <c r="F320" s="7">
        <f t="shared" si="40"/>
        <v>0</v>
      </c>
      <c r="G320" s="98">
        <v>0</v>
      </c>
      <c r="H320" s="8">
        <v>0</v>
      </c>
      <c r="I320" s="98">
        <v>0</v>
      </c>
      <c r="J320" s="98">
        <v>0</v>
      </c>
      <c r="K320" s="98">
        <v>0</v>
      </c>
      <c r="L320" s="98">
        <v>0</v>
      </c>
    </row>
    <row r="321" spans="1:12" x14ac:dyDescent="0.25">
      <c r="A321" s="9" t="s">
        <v>46</v>
      </c>
      <c r="B321" s="97">
        <v>0</v>
      </c>
      <c r="C321" s="6">
        <v>1</v>
      </c>
      <c r="D321" s="6">
        <v>0</v>
      </c>
      <c r="E321" s="97">
        <v>0</v>
      </c>
      <c r="F321" s="7">
        <f t="shared" si="40"/>
        <v>1</v>
      </c>
      <c r="G321" s="98">
        <v>0</v>
      </c>
      <c r="H321" s="8">
        <v>1</v>
      </c>
      <c r="I321" s="98">
        <v>0</v>
      </c>
      <c r="J321" s="98">
        <v>0</v>
      </c>
      <c r="K321" s="98">
        <v>0</v>
      </c>
      <c r="L321" s="98">
        <v>0</v>
      </c>
    </row>
    <row r="322" spans="1:12" x14ac:dyDescent="0.25">
      <c r="A322" s="9" t="s">
        <v>47</v>
      </c>
      <c r="B322" s="97">
        <v>0</v>
      </c>
      <c r="C322" s="6">
        <v>0</v>
      </c>
      <c r="D322" s="6">
        <v>0</v>
      </c>
      <c r="E322" s="97">
        <v>0</v>
      </c>
      <c r="F322" s="7">
        <f t="shared" si="40"/>
        <v>0</v>
      </c>
      <c r="G322" s="98">
        <v>0</v>
      </c>
      <c r="H322" s="8">
        <v>0</v>
      </c>
      <c r="I322" s="98">
        <v>0</v>
      </c>
      <c r="J322" s="98">
        <v>0</v>
      </c>
      <c r="K322" s="98">
        <v>0</v>
      </c>
      <c r="L322" s="98">
        <v>0</v>
      </c>
    </row>
    <row r="323" spans="1:12" ht="30" x14ac:dyDescent="0.25">
      <c r="A323" s="9" t="s">
        <v>48</v>
      </c>
      <c r="B323" s="97">
        <v>0</v>
      </c>
      <c r="C323" s="6">
        <v>0</v>
      </c>
      <c r="D323" s="6">
        <v>0</v>
      </c>
      <c r="E323" s="97">
        <v>0</v>
      </c>
      <c r="F323" s="7">
        <f t="shared" si="40"/>
        <v>0</v>
      </c>
      <c r="G323" s="98">
        <v>0</v>
      </c>
      <c r="H323" s="8">
        <v>0</v>
      </c>
      <c r="I323" s="98">
        <v>0</v>
      </c>
      <c r="J323" s="98">
        <v>0</v>
      </c>
      <c r="K323" s="98">
        <v>0</v>
      </c>
      <c r="L323" s="98">
        <v>0</v>
      </c>
    </row>
    <row r="324" spans="1:12" x14ac:dyDescent="0.25">
      <c r="A324" s="9" t="s">
        <v>49</v>
      </c>
      <c r="B324" s="97">
        <v>0</v>
      </c>
      <c r="C324" s="6">
        <v>0</v>
      </c>
      <c r="D324" s="6">
        <v>0</v>
      </c>
      <c r="E324" s="97">
        <v>0</v>
      </c>
      <c r="F324" s="7">
        <f t="shared" si="40"/>
        <v>0</v>
      </c>
      <c r="G324" s="98">
        <v>0</v>
      </c>
      <c r="H324" s="8">
        <v>0</v>
      </c>
      <c r="I324" s="98">
        <v>0</v>
      </c>
      <c r="J324" s="98">
        <v>0</v>
      </c>
      <c r="K324" s="98">
        <v>0</v>
      </c>
      <c r="L324" s="98">
        <v>0</v>
      </c>
    </row>
    <row r="325" spans="1:12" ht="30" x14ac:dyDescent="0.25">
      <c r="A325" s="9" t="s">
        <v>50</v>
      </c>
      <c r="B325" s="97">
        <v>0</v>
      </c>
      <c r="C325" s="6">
        <v>0</v>
      </c>
      <c r="D325" s="6">
        <v>0</v>
      </c>
      <c r="E325" s="97">
        <v>0</v>
      </c>
      <c r="F325" s="7">
        <f t="shared" si="40"/>
        <v>0</v>
      </c>
      <c r="G325" s="98">
        <v>0</v>
      </c>
      <c r="H325" s="8">
        <v>0</v>
      </c>
      <c r="I325" s="98">
        <v>0</v>
      </c>
      <c r="J325" s="98">
        <v>0</v>
      </c>
      <c r="K325" s="98">
        <v>0</v>
      </c>
      <c r="L325" s="98">
        <v>0</v>
      </c>
    </row>
    <row r="326" spans="1:12" x14ac:dyDescent="0.25">
      <c r="A326" s="9" t="s">
        <v>51</v>
      </c>
      <c r="B326" s="97">
        <v>0</v>
      </c>
      <c r="C326" s="6">
        <v>0</v>
      </c>
      <c r="D326" s="6">
        <v>0</v>
      </c>
      <c r="E326" s="97">
        <v>0</v>
      </c>
      <c r="F326" s="7">
        <f t="shared" si="40"/>
        <v>0</v>
      </c>
      <c r="G326" s="98">
        <v>0</v>
      </c>
      <c r="H326" s="8">
        <v>0</v>
      </c>
      <c r="I326" s="98">
        <v>0</v>
      </c>
      <c r="J326" s="98">
        <v>0</v>
      </c>
      <c r="K326" s="98">
        <v>0</v>
      </c>
      <c r="L326" s="98">
        <v>0</v>
      </c>
    </row>
    <row r="327" spans="1:12" x14ac:dyDescent="0.25">
      <c r="A327" s="9" t="s">
        <v>52</v>
      </c>
      <c r="B327" s="97">
        <v>0</v>
      </c>
      <c r="C327" s="6">
        <v>0</v>
      </c>
      <c r="D327" s="6">
        <v>0</v>
      </c>
      <c r="E327" s="97">
        <v>0</v>
      </c>
      <c r="F327" s="7">
        <f t="shared" si="40"/>
        <v>0</v>
      </c>
      <c r="G327" s="98">
        <v>0</v>
      </c>
      <c r="H327" s="8">
        <v>0</v>
      </c>
      <c r="I327" s="98">
        <v>0</v>
      </c>
      <c r="J327" s="98">
        <v>0</v>
      </c>
      <c r="K327" s="98">
        <v>0</v>
      </c>
      <c r="L327" s="98">
        <v>0</v>
      </c>
    </row>
    <row r="328" spans="1:12" x14ac:dyDescent="0.25">
      <c r="A328" s="9" t="s">
        <v>53</v>
      </c>
      <c r="B328" s="97">
        <v>0</v>
      </c>
      <c r="C328" s="6">
        <v>0</v>
      </c>
      <c r="D328" s="6">
        <v>0</v>
      </c>
      <c r="E328" s="97">
        <v>0</v>
      </c>
      <c r="F328" s="7">
        <f t="shared" si="40"/>
        <v>0</v>
      </c>
      <c r="G328" s="98">
        <v>0</v>
      </c>
      <c r="H328" s="8">
        <v>0</v>
      </c>
      <c r="I328" s="98">
        <v>0</v>
      </c>
      <c r="J328" s="98">
        <v>0</v>
      </c>
      <c r="K328" s="98">
        <v>0</v>
      </c>
      <c r="L328" s="98">
        <v>0</v>
      </c>
    </row>
    <row r="329" spans="1:12" x14ac:dyDescent="0.25">
      <c r="A329" s="9" t="s">
        <v>54</v>
      </c>
      <c r="B329" s="97">
        <v>0</v>
      </c>
      <c r="C329" s="6">
        <v>0</v>
      </c>
      <c r="D329" s="6">
        <v>0</v>
      </c>
      <c r="E329" s="97">
        <v>0</v>
      </c>
      <c r="F329" s="7">
        <f t="shared" si="40"/>
        <v>0</v>
      </c>
      <c r="G329" s="98">
        <v>0</v>
      </c>
      <c r="H329" s="8">
        <v>0</v>
      </c>
      <c r="I329" s="98">
        <v>0</v>
      </c>
      <c r="J329" s="98">
        <v>0</v>
      </c>
      <c r="K329" s="98">
        <v>0</v>
      </c>
      <c r="L329" s="98">
        <v>0</v>
      </c>
    </row>
    <row r="330" spans="1:12" x14ac:dyDescent="0.25">
      <c r="A330" s="9"/>
      <c r="B330" s="67" t="s">
        <v>2</v>
      </c>
      <c r="C330" s="67"/>
      <c r="D330" s="67"/>
      <c r="E330" s="71" t="s">
        <v>3</v>
      </c>
      <c r="F330" s="69" t="s">
        <v>4</v>
      </c>
      <c r="G330" s="64" t="s">
        <v>137</v>
      </c>
      <c r="H330" s="64" t="s">
        <v>138</v>
      </c>
      <c r="I330" s="64" t="s">
        <v>139</v>
      </c>
      <c r="J330" s="64" t="s">
        <v>140</v>
      </c>
      <c r="K330" s="64" t="s">
        <v>141</v>
      </c>
      <c r="L330" s="64" t="s">
        <v>142</v>
      </c>
    </row>
    <row r="331" spans="1:12" x14ac:dyDescent="0.25">
      <c r="A331" s="12" t="s">
        <v>55</v>
      </c>
      <c r="B331" s="3" t="s">
        <v>11</v>
      </c>
      <c r="C331" s="3" t="s">
        <v>12</v>
      </c>
      <c r="D331" s="2" t="s">
        <v>60</v>
      </c>
      <c r="E331" s="71"/>
      <c r="F331" s="69"/>
      <c r="G331" s="64"/>
      <c r="H331" s="64"/>
      <c r="I331" s="64"/>
      <c r="J331" s="64"/>
      <c r="K331" s="64"/>
      <c r="L331" s="64"/>
    </row>
    <row r="332" spans="1:12" x14ac:dyDescent="0.25">
      <c r="A332" s="9" t="s">
        <v>56</v>
      </c>
      <c r="B332" s="97">
        <v>0</v>
      </c>
      <c r="C332" s="6">
        <v>0</v>
      </c>
      <c r="D332" s="6">
        <v>0</v>
      </c>
      <c r="E332" s="97">
        <v>0</v>
      </c>
      <c r="F332" s="7">
        <f t="shared" ref="F332:F333" si="41">SUM(B332:E332)</f>
        <v>0</v>
      </c>
      <c r="G332" s="98">
        <v>0</v>
      </c>
      <c r="H332" s="8">
        <v>0</v>
      </c>
      <c r="I332" s="98">
        <v>0</v>
      </c>
      <c r="J332" s="98">
        <v>0</v>
      </c>
      <c r="K332" s="98">
        <v>0</v>
      </c>
      <c r="L332" s="98">
        <v>0</v>
      </c>
    </row>
    <row r="333" spans="1:12" x14ac:dyDescent="0.25">
      <c r="A333" s="9" t="s">
        <v>58</v>
      </c>
      <c r="B333" s="97">
        <v>0</v>
      </c>
      <c r="C333" s="6">
        <v>0</v>
      </c>
      <c r="D333" s="6">
        <v>0</v>
      </c>
      <c r="E333" s="97">
        <v>0</v>
      </c>
      <c r="F333" s="7">
        <f t="shared" si="41"/>
        <v>0</v>
      </c>
      <c r="G333" s="98">
        <v>0</v>
      </c>
      <c r="H333" s="8">
        <v>0</v>
      </c>
      <c r="I333" s="98">
        <v>0</v>
      </c>
      <c r="J333" s="98">
        <v>0</v>
      </c>
      <c r="K333" s="98">
        <v>0</v>
      </c>
      <c r="L333" s="98">
        <v>0</v>
      </c>
    </row>
    <row r="334" spans="1:12" ht="15.75" x14ac:dyDescent="0.25">
      <c r="A334" s="72" t="s">
        <v>89</v>
      </c>
      <c r="B334" s="72"/>
      <c r="C334" s="72"/>
      <c r="D334" s="72"/>
      <c r="E334" s="72"/>
      <c r="F334" s="72"/>
      <c r="G334" s="72"/>
      <c r="H334" s="72"/>
      <c r="I334" s="72"/>
      <c r="J334" s="72"/>
      <c r="K334" s="72"/>
      <c r="L334" s="72"/>
    </row>
    <row r="335" spans="1:12" x14ac:dyDescent="0.25">
      <c r="A335" s="27"/>
      <c r="B335" s="67" t="s">
        <v>2</v>
      </c>
      <c r="C335" s="67"/>
      <c r="D335" s="67"/>
      <c r="E335" s="70" t="s">
        <v>3</v>
      </c>
      <c r="F335" s="69" t="s">
        <v>4</v>
      </c>
      <c r="G335" s="64" t="s">
        <v>137</v>
      </c>
      <c r="H335" s="64" t="s">
        <v>138</v>
      </c>
      <c r="I335" s="64" t="s">
        <v>139</v>
      </c>
      <c r="J335" s="64" t="s">
        <v>140</v>
      </c>
      <c r="K335" s="64" t="s">
        <v>141</v>
      </c>
      <c r="L335" s="64" t="s">
        <v>142</v>
      </c>
    </row>
    <row r="336" spans="1:12" x14ac:dyDescent="0.25">
      <c r="A336" s="27"/>
      <c r="B336" s="3" t="s">
        <v>11</v>
      </c>
      <c r="C336" s="3" t="s">
        <v>12</v>
      </c>
      <c r="D336" s="2" t="s">
        <v>60</v>
      </c>
      <c r="E336" s="70"/>
      <c r="F336" s="69"/>
      <c r="G336" s="64"/>
      <c r="H336" s="64"/>
      <c r="I336" s="64"/>
      <c r="J336" s="64"/>
      <c r="K336" s="64"/>
      <c r="L336" s="64"/>
    </row>
    <row r="337" spans="1:12" x14ac:dyDescent="0.25">
      <c r="A337" s="9" t="s">
        <v>90</v>
      </c>
      <c r="B337" s="6">
        <v>52</v>
      </c>
      <c r="C337" s="6">
        <v>5</v>
      </c>
      <c r="D337" s="6">
        <v>0</v>
      </c>
      <c r="E337" s="6">
        <v>6</v>
      </c>
      <c r="F337" s="7">
        <f t="shared" ref="F337:F340" si="42">SUM(B337:E337)</f>
        <v>63</v>
      </c>
      <c r="G337" s="8">
        <v>0</v>
      </c>
      <c r="H337" s="8">
        <v>59</v>
      </c>
      <c r="I337" s="8">
        <v>3</v>
      </c>
      <c r="J337" s="8">
        <v>1</v>
      </c>
      <c r="K337" s="8">
        <v>0</v>
      </c>
      <c r="L337" s="8">
        <v>0</v>
      </c>
    </row>
    <row r="338" spans="1:12" x14ac:dyDescent="0.25">
      <c r="A338" s="9" t="s">
        <v>91</v>
      </c>
      <c r="B338" s="6">
        <v>42</v>
      </c>
      <c r="C338" s="6">
        <v>0</v>
      </c>
      <c r="D338" s="6">
        <v>0</v>
      </c>
      <c r="E338" s="6">
        <v>4</v>
      </c>
      <c r="F338" s="7">
        <f t="shared" si="42"/>
        <v>46</v>
      </c>
      <c r="G338" s="8">
        <v>0</v>
      </c>
      <c r="H338" s="8">
        <v>42</v>
      </c>
      <c r="I338" s="8">
        <v>3</v>
      </c>
      <c r="J338" s="8">
        <v>1</v>
      </c>
      <c r="K338" s="8">
        <v>0</v>
      </c>
      <c r="L338" s="8">
        <v>0</v>
      </c>
    </row>
    <row r="339" spans="1:12" x14ac:dyDescent="0.25">
      <c r="A339" s="9" t="s">
        <v>92</v>
      </c>
      <c r="B339" s="6">
        <v>1</v>
      </c>
      <c r="C339" s="6">
        <v>0</v>
      </c>
      <c r="D339" s="6">
        <v>0</v>
      </c>
      <c r="E339" s="6">
        <v>1</v>
      </c>
      <c r="F339" s="7">
        <f t="shared" si="42"/>
        <v>2</v>
      </c>
      <c r="G339" s="8">
        <v>0</v>
      </c>
      <c r="H339" s="8">
        <v>2</v>
      </c>
      <c r="I339" s="8">
        <v>0</v>
      </c>
      <c r="J339" s="8">
        <v>0</v>
      </c>
      <c r="K339" s="8">
        <v>0</v>
      </c>
      <c r="L339" s="8">
        <v>0</v>
      </c>
    </row>
    <row r="340" spans="1:12" x14ac:dyDescent="0.25">
      <c r="A340" s="9" t="s">
        <v>93</v>
      </c>
      <c r="B340" s="6">
        <v>15</v>
      </c>
      <c r="C340" s="6">
        <v>0</v>
      </c>
      <c r="D340" s="6">
        <v>0</v>
      </c>
      <c r="E340" s="6">
        <v>0</v>
      </c>
      <c r="F340" s="7">
        <f t="shared" si="42"/>
        <v>15</v>
      </c>
      <c r="G340" s="8">
        <v>0</v>
      </c>
      <c r="H340" s="8">
        <v>14</v>
      </c>
      <c r="I340" s="8">
        <v>1</v>
      </c>
      <c r="J340" s="8">
        <v>0</v>
      </c>
      <c r="K340" s="8">
        <v>0</v>
      </c>
      <c r="L340" s="8">
        <v>0</v>
      </c>
    </row>
    <row r="341" spans="1:12" ht="18.75" x14ac:dyDescent="0.3">
      <c r="A341" s="65" t="s">
        <v>94</v>
      </c>
      <c r="B341" s="65"/>
      <c r="C341" s="65"/>
      <c r="D341" s="65"/>
      <c r="E341" s="65"/>
      <c r="F341" s="65"/>
      <c r="G341" s="65"/>
      <c r="H341" s="65"/>
      <c r="I341" s="65"/>
      <c r="J341" s="65"/>
      <c r="K341" s="65"/>
      <c r="L341" s="65"/>
    </row>
    <row r="342" spans="1:12" x14ac:dyDescent="0.25">
      <c r="A342" s="66"/>
      <c r="B342" s="67" t="s">
        <v>2</v>
      </c>
      <c r="C342" s="67"/>
      <c r="D342" s="67"/>
      <c r="E342" s="68" t="s">
        <v>3</v>
      </c>
      <c r="F342" s="69" t="s">
        <v>4</v>
      </c>
      <c r="G342" s="64" t="s">
        <v>137</v>
      </c>
      <c r="H342" s="64" t="s">
        <v>138</v>
      </c>
      <c r="I342" s="64" t="s">
        <v>139</v>
      </c>
      <c r="J342" s="64" t="s">
        <v>140</v>
      </c>
      <c r="K342" s="64" t="s">
        <v>141</v>
      </c>
      <c r="L342" s="64" t="s">
        <v>142</v>
      </c>
    </row>
    <row r="343" spans="1:12" x14ac:dyDescent="0.25">
      <c r="A343" s="66"/>
      <c r="B343" s="2" t="s">
        <v>11</v>
      </c>
      <c r="C343" s="2" t="s">
        <v>12</v>
      </c>
      <c r="D343" s="2" t="s">
        <v>60</v>
      </c>
      <c r="E343" s="68"/>
      <c r="F343" s="69"/>
      <c r="G343" s="64"/>
      <c r="H343" s="64"/>
      <c r="I343" s="64"/>
      <c r="J343" s="64"/>
      <c r="K343" s="64"/>
      <c r="L343" s="64"/>
    </row>
    <row r="344" spans="1:12" x14ac:dyDescent="0.25">
      <c r="A344" s="9" t="s">
        <v>95</v>
      </c>
      <c r="B344" s="10">
        <f>SUM(B5,B57,B107)</f>
        <v>148</v>
      </c>
      <c r="C344" s="10">
        <f>SUM(C5,C57,C107)</f>
        <v>13</v>
      </c>
      <c r="D344" s="10">
        <f>SUM(D5,D57,D107)</f>
        <v>0</v>
      </c>
      <c r="E344" s="10">
        <f>SUM(E5,E57,E107)</f>
        <v>41</v>
      </c>
      <c r="F344" s="7">
        <f t="shared" ref="F344:F345" si="43">SUM(B344:E344)</f>
        <v>202</v>
      </c>
      <c r="G344" s="30">
        <f t="shared" ref="G344:L345" si="44">SUM(G5,G57,G107)</f>
        <v>0</v>
      </c>
      <c r="H344" s="30">
        <f t="shared" si="44"/>
        <v>151</v>
      </c>
      <c r="I344" s="30">
        <f t="shared" si="44"/>
        <v>23</v>
      </c>
      <c r="J344" s="30">
        <f t="shared" si="44"/>
        <v>25</v>
      </c>
      <c r="K344" s="30">
        <f t="shared" si="44"/>
        <v>3</v>
      </c>
      <c r="L344" s="30">
        <f t="shared" si="44"/>
        <v>0</v>
      </c>
    </row>
    <row r="345" spans="1:12" x14ac:dyDescent="0.25">
      <c r="A345" s="9" t="s">
        <v>96</v>
      </c>
      <c r="B345" s="10">
        <f>SUM(B346:B353)</f>
        <v>180</v>
      </c>
      <c r="C345" s="10">
        <f>SUM(C346:C353)</f>
        <v>28</v>
      </c>
      <c r="D345" s="10">
        <f>SUM(D346:D353)</f>
        <v>0</v>
      </c>
      <c r="E345" s="10">
        <f>SUM(E346:E353)</f>
        <v>52</v>
      </c>
      <c r="F345" s="7">
        <f t="shared" si="43"/>
        <v>260</v>
      </c>
      <c r="G345" s="30">
        <f t="shared" si="44"/>
        <v>0</v>
      </c>
      <c r="H345" s="30">
        <f t="shared" si="44"/>
        <v>200</v>
      </c>
      <c r="I345" s="30">
        <f t="shared" si="44"/>
        <v>24</v>
      </c>
      <c r="J345" s="30">
        <f t="shared" si="44"/>
        <v>32</v>
      </c>
      <c r="K345" s="30">
        <f t="shared" si="44"/>
        <v>4</v>
      </c>
      <c r="L345" s="30">
        <f>SUM(L6,L58,L108)</f>
        <v>0</v>
      </c>
    </row>
    <row r="346" spans="1:12" x14ac:dyDescent="0.25">
      <c r="A346" s="9" t="s">
        <v>15</v>
      </c>
      <c r="B346" s="10">
        <f>SUM(B7,B108)</f>
        <v>31</v>
      </c>
      <c r="C346" s="10">
        <f>SUM(C7,C108)</f>
        <v>14</v>
      </c>
      <c r="D346" s="10">
        <f>SUM(D7,D108)</f>
        <v>0</v>
      </c>
      <c r="E346" s="10">
        <f>SUM(E7,E108)</f>
        <v>3</v>
      </c>
      <c r="F346" s="7">
        <f t="shared" ref="F346:F352" si="45">SUM(B346:E346)</f>
        <v>48</v>
      </c>
      <c r="G346" s="30">
        <f t="shared" ref="G346:K346" si="46">SUM(G7, G108)</f>
        <v>0</v>
      </c>
      <c r="H346" s="30">
        <f t="shared" si="46"/>
        <v>44</v>
      </c>
      <c r="I346" s="30">
        <f t="shared" si="46"/>
        <v>0</v>
      </c>
      <c r="J346" s="30">
        <f t="shared" si="46"/>
        <v>3</v>
      </c>
      <c r="K346" s="30">
        <f t="shared" si="46"/>
        <v>1</v>
      </c>
      <c r="L346" s="30">
        <f>SUM(L7, L108)</f>
        <v>0</v>
      </c>
    </row>
    <row r="347" spans="1:12" x14ac:dyDescent="0.25">
      <c r="A347" s="9" t="s">
        <v>16</v>
      </c>
      <c r="B347" s="10">
        <f t="shared" ref="B347:E353" si="47">SUM(B8,B59)</f>
        <v>9</v>
      </c>
      <c r="C347" s="10">
        <f t="shared" si="47"/>
        <v>3</v>
      </c>
      <c r="D347" s="10">
        <f t="shared" si="47"/>
        <v>0</v>
      </c>
      <c r="E347" s="10">
        <f t="shared" si="47"/>
        <v>3</v>
      </c>
      <c r="F347" s="7">
        <f t="shared" si="45"/>
        <v>15</v>
      </c>
      <c r="G347" s="30">
        <f t="shared" ref="G347:L353" si="48">SUM(G8,G59)</f>
        <v>0</v>
      </c>
      <c r="H347" s="30">
        <f t="shared" si="48"/>
        <v>13</v>
      </c>
      <c r="I347" s="30">
        <f t="shared" si="48"/>
        <v>1</v>
      </c>
      <c r="J347" s="30">
        <f t="shared" si="48"/>
        <v>1</v>
      </c>
      <c r="K347" s="30">
        <f t="shared" si="48"/>
        <v>0</v>
      </c>
      <c r="L347" s="30">
        <f t="shared" si="48"/>
        <v>0</v>
      </c>
    </row>
    <row r="348" spans="1:12" x14ac:dyDescent="0.25">
      <c r="A348" s="9" t="s">
        <v>97</v>
      </c>
      <c r="B348" s="10">
        <f t="shared" si="47"/>
        <v>26</v>
      </c>
      <c r="C348" s="10">
        <f t="shared" si="47"/>
        <v>4</v>
      </c>
      <c r="D348" s="10">
        <f t="shared" si="47"/>
        <v>0</v>
      </c>
      <c r="E348" s="10">
        <f t="shared" si="47"/>
        <v>5</v>
      </c>
      <c r="F348" s="7">
        <f t="shared" si="45"/>
        <v>35</v>
      </c>
      <c r="G348" s="30">
        <f t="shared" si="48"/>
        <v>0</v>
      </c>
      <c r="H348" s="30">
        <f t="shared" si="48"/>
        <v>26</v>
      </c>
      <c r="I348" s="30">
        <f t="shared" si="48"/>
        <v>4</v>
      </c>
      <c r="J348" s="30">
        <f t="shared" si="48"/>
        <v>4</v>
      </c>
      <c r="K348" s="30">
        <f t="shared" si="48"/>
        <v>1</v>
      </c>
      <c r="L348" s="30">
        <f t="shared" si="48"/>
        <v>0</v>
      </c>
    </row>
    <row r="349" spans="1:12" x14ac:dyDescent="0.25">
      <c r="A349" s="9" t="s">
        <v>98</v>
      </c>
      <c r="B349" s="10">
        <f t="shared" si="47"/>
        <v>41</v>
      </c>
      <c r="C349" s="10">
        <f t="shared" si="47"/>
        <v>1</v>
      </c>
      <c r="D349" s="10">
        <f t="shared" si="47"/>
        <v>0</v>
      </c>
      <c r="E349" s="10">
        <f t="shared" si="47"/>
        <v>14</v>
      </c>
      <c r="F349" s="7">
        <f t="shared" si="45"/>
        <v>56</v>
      </c>
      <c r="G349" s="30">
        <f t="shared" si="48"/>
        <v>0</v>
      </c>
      <c r="H349" s="30">
        <f t="shared" si="48"/>
        <v>38</v>
      </c>
      <c r="I349" s="30">
        <f t="shared" si="48"/>
        <v>9</v>
      </c>
      <c r="J349" s="30">
        <f t="shared" si="48"/>
        <v>9</v>
      </c>
      <c r="K349" s="30">
        <f t="shared" si="48"/>
        <v>0</v>
      </c>
      <c r="L349" s="30">
        <f t="shared" si="48"/>
        <v>0</v>
      </c>
    </row>
    <row r="350" spans="1:12" x14ac:dyDescent="0.25">
      <c r="A350" s="9" t="s">
        <v>99</v>
      </c>
      <c r="B350" s="10">
        <f t="shared" si="47"/>
        <v>29</v>
      </c>
      <c r="C350" s="10">
        <f t="shared" si="47"/>
        <v>1</v>
      </c>
      <c r="D350" s="10">
        <f t="shared" si="47"/>
        <v>0</v>
      </c>
      <c r="E350" s="10">
        <f t="shared" si="47"/>
        <v>12</v>
      </c>
      <c r="F350" s="7">
        <f t="shared" si="45"/>
        <v>42</v>
      </c>
      <c r="G350" s="30">
        <f t="shared" si="48"/>
        <v>0</v>
      </c>
      <c r="H350" s="30">
        <f t="shared" si="48"/>
        <v>31</v>
      </c>
      <c r="I350" s="30">
        <f t="shared" si="48"/>
        <v>5</v>
      </c>
      <c r="J350" s="30">
        <f t="shared" si="48"/>
        <v>4</v>
      </c>
      <c r="K350" s="30">
        <f t="shared" si="48"/>
        <v>2</v>
      </c>
      <c r="L350" s="30">
        <f t="shared" si="48"/>
        <v>0</v>
      </c>
    </row>
    <row r="351" spans="1:12" x14ac:dyDescent="0.25">
      <c r="A351" s="9" t="s">
        <v>100</v>
      </c>
      <c r="B351" s="10">
        <f t="shared" si="47"/>
        <v>24</v>
      </c>
      <c r="C351" s="10">
        <f t="shared" si="47"/>
        <v>4</v>
      </c>
      <c r="D351" s="10">
        <f t="shared" si="47"/>
        <v>0</v>
      </c>
      <c r="E351" s="10">
        <f t="shared" si="47"/>
        <v>14</v>
      </c>
      <c r="F351" s="7">
        <f t="shared" si="45"/>
        <v>42</v>
      </c>
      <c r="G351" s="30">
        <f t="shared" si="48"/>
        <v>0</v>
      </c>
      <c r="H351" s="30">
        <f t="shared" si="48"/>
        <v>30</v>
      </c>
      <c r="I351" s="30">
        <f t="shared" si="48"/>
        <v>2</v>
      </c>
      <c r="J351" s="30">
        <f t="shared" si="48"/>
        <v>10</v>
      </c>
      <c r="K351" s="30">
        <f t="shared" si="48"/>
        <v>0</v>
      </c>
      <c r="L351" s="30">
        <f t="shared" si="48"/>
        <v>0</v>
      </c>
    </row>
    <row r="352" spans="1:12" x14ac:dyDescent="0.25">
      <c r="A352" s="9" t="s">
        <v>21</v>
      </c>
      <c r="B352" s="10">
        <f t="shared" si="47"/>
        <v>19</v>
      </c>
      <c r="C352" s="10">
        <f t="shared" si="47"/>
        <v>1</v>
      </c>
      <c r="D352" s="10">
        <f t="shared" si="47"/>
        <v>0</v>
      </c>
      <c r="E352" s="10">
        <f t="shared" si="47"/>
        <v>1</v>
      </c>
      <c r="F352" s="7">
        <f t="shared" si="45"/>
        <v>21</v>
      </c>
      <c r="G352" s="30">
        <f t="shared" si="48"/>
        <v>0</v>
      </c>
      <c r="H352" s="30">
        <f t="shared" si="48"/>
        <v>18</v>
      </c>
      <c r="I352" s="30">
        <f t="shared" si="48"/>
        <v>2</v>
      </c>
      <c r="J352" s="30">
        <f t="shared" si="48"/>
        <v>1</v>
      </c>
      <c r="K352" s="30">
        <f t="shared" si="48"/>
        <v>0</v>
      </c>
      <c r="L352" s="30">
        <f t="shared" si="48"/>
        <v>0</v>
      </c>
    </row>
    <row r="353" spans="1:12" x14ac:dyDescent="0.25">
      <c r="A353" s="44" t="s">
        <v>208</v>
      </c>
      <c r="B353" s="45">
        <f t="shared" si="47"/>
        <v>1</v>
      </c>
      <c r="C353" s="45">
        <f t="shared" si="47"/>
        <v>0</v>
      </c>
      <c r="D353" s="45">
        <f t="shared" si="47"/>
        <v>0</v>
      </c>
      <c r="E353" s="45">
        <f t="shared" si="47"/>
        <v>0</v>
      </c>
      <c r="F353" s="46">
        <f>SUM(B353:E353)</f>
        <v>1</v>
      </c>
      <c r="G353" s="47">
        <f t="shared" si="48"/>
        <v>0</v>
      </c>
      <c r="H353" s="47">
        <f t="shared" si="48"/>
        <v>0</v>
      </c>
      <c r="I353" s="47">
        <f t="shared" si="48"/>
        <v>1</v>
      </c>
      <c r="J353" s="47">
        <f t="shared" si="48"/>
        <v>0</v>
      </c>
      <c r="K353" s="47">
        <f t="shared" si="48"/>
        <v>0</v>
      </c>
      <c r="L353" s="47">
        <f t="shared" si="48"/>
        <v>0</v>
      </c>
    </row>
  </sheetData>
  <sheetProtection algorithmName="SHA-512" hashValue="rnkGY/fP44AyZlmVhHdVTc3I9z0Ircqa0+/NBI4/zBMfC6a47E+GBwALmozepDzSmNvlZTluNrfTO7jrzfdGYg==" saltValue="aIxmmrN0D+/mVT05aS1P6w==" spinCount="100000" sheet="1" objects="1" scenarios="1"/>
  <mergeCells count="295">
    <mergeCell ref="A305:L305"/>
    <mergeCell ref="A1:L1"/>
    <mergeCell ref="A2:L2"/>
    <mergeCell ref="A3:A4"/>
    <mergeCell ref="B3:D3"/>
    <mergeCell ref="E3:E4"/>
    <mergeCell ref="F3:F4"/>
    <mergeCell ref="G3:G4"/>
    <mergeCell ref="H3:H4"/>
    <mergeCell ref="I3:I4"/>
    <mergeCell ref="J3:J4"/>
    <mergeCell ref="I15:I16"/>
    <mergeCell ref="J15:J16"/>
    <mergeCell ref="K15:K16"/>
    <mergeCell ref="L15:L16"/>
    <mergeCell ref="K3:K4"/>
    <mergeCell ref="L3:L4"/>
    <mergeCell ref="B15:D15"/>
    <mergeCell ref="E15:E16"/>
    <mergeCell ref="F15:F16"/>
    <mergeCell ref="G15:G16"/>
    <mergeCell ref="H15:H16"/>
    <mergeCell ref="A25:L25"/>
    <mergeCell ref="B33:D33"/>
    <mergeCell ref="L50:L51"/>
    <mergeCell ref="L33:L34"/>
    <mergeCell ref="B50:D50"/>
    <mergeCell ref="E50:E51"/>
    <mergeCell ref="F50:F51"/>
    <mergeCell ref="G50:G51"/>
    <mergeCell ref="H50:H51"/>
    <mergeCell ref="I50:I51"/>
    <mergeCell ref="A54:L54"/>
    <mergeCell ref="E33:E34"/>
    <mergeCell ref="F33:F34"/>
    <mergeCell ref="G33:G34"/>
    <mergeCell ref="H33:H34"/>
    <mergeCell ref="I33:I34"/>
    <mergeCell ref="J33:J34"/>
    <mergeCell ref="K33:K34"/>
    <mergeCell ref="J50:J51"/>
    <mergeCell ref="K50:K51"/>
    <mergeCell ref="A55:A56"/>
    <mergeCell ref="B55:D55"/>
    <mergeCell ref="E55:E56"/>
    <mergeCell ref="F55:F56"/>
    <mergeCell ref="G55:G56"/>
    <mergeCell ref="H55:H56"/>
    <mergeCell ref="I55:I56"/>
    <mergeCell ref="J55:J56"/>
    <mergeCell ref="K55:K56"/>
    <mergeCell ref="J66:J67"/>
    <mergeCell ref="K66:K67"/>
    <mergeCell ref="L66:L67"/>
    <mergeCell ref="L55:L56"/>
    <mergeCell ref="B66:D66"/>
    <mergeCell ref="E66:E67"/>
    <mergeCell ref="F66:F67"/>
    <mergeCell ref="G66:G67"/>
    <mergeCell ref="H66:H67"/>
    <mergeCell ref="I66:I67"/>
    <mergeCell ref="A76:L76"/>
    <mergeCell ref="B84:D84"/>
    <mergeCell ref="E84:E85"/>
    <mergeCell ref="F84:F85"/>
    <mergeCell ref="G84:G85"/>
    <mergeCell ref="H84:H85"/>
    <mergeCell ref="I84:I85"/>
    <mergeCell ref="J84:J85"/>
    <mergeCell ref="K84:K85"/>
    <mergeCell ref="L84:L85"/>
    <mergeCell ref="K101:K102"/>
    <mergeCell ref="L101:L102"/>
    <mergeCell ref="A104:L104"/>
    <mergeCell ref="B101:D101"/>
    <mergeCell ref="E101:E102"/>
    <mergeCell ref="F101:F102"/>
    <mergeCell ref="G101:G102"/>
    <mergeCell ref="H101:H102"/>
    <mergeCell ref="I101:I102"/>
    <mergeCell ref="J101:J102"/>
    <mergeCell ref="I105:I106"/>
    <mergeCell ref="J105:J106"/>
    <mergeCell ref="K105:K106"/>
    <mergeCell ref="L105:L106"/>
    <mergeCell ref="A105:A106"/>
    <mergeCell ref="B105:D105"/>
    <mergeCell ref="E105:E106"/>
    <mergeCell ref="F105:F106"/>
    <mergeCell ref="G105:G106"/>
    <mergeCell ref="H105:H106"/>
    <mergeCell ref="B110:D110"/>
    <mergeCell ref="E110:E111"/>
    <mergeCell ref="F110:F111"/>
    <mergeCell ref="G110:G111"/>
    <mergeCell ref="H110:H111"/>
    <mergeCell ref="I110:I111"/>
    <mergeCell ref="J110:J111"/>
    <mergeCell ref="K110:K111"/>
    <mergeCell ref="L110:L111"/>
    <mergeCell ref="J128:J129"/>
    <mergeCell ref="K128:K129"/>
    <mergeCell ref="L128:L129"/>
    <mergeCell ref="A120:L120"/>
    <mergeCell ref="B128:D128"/>
    <mergeCell ref="E128:E129"/>
    <mergeCell ref="F128:F129"/>
    <mergeCell ref="G128:G129"/>
    <mergeCell ref="H128:H129"/>
    <mergeCell ref="I128:I129"/>
    <mergeCell ref="J145:J146"/>
    <mergeCell ref="K145:K146"/>
    <mergeCell ref="L145:L146"/>
    <mergeCell ref="B145:D145"/>
    <mergeCell ref="E145:E146"/>
    <mergeCell ref="F145:F146"/>
    <mergeCell ref="G145:G146"/>
    <mergeCell ref="H145:H146"/>
    <mergeCell ref="I145:I146"/>
    <mergeCell ref="A148:L148"/>
    <mergeCell ref="A149:A150"/>
    <mergeCell ref="B149:D149"/>
    <mergeCell ref="E149:E150"/>
    <mergeCell ref="F149:F150"/>
    <mergeCell ref="G149:G150"/>
    <mergeCell ref="H149:H150"/>
    <mergeCell ref="I149:I150"/>
    <mergeCell ref="J149:J150"/>
    <mergeCell ref="K149:K150"/>
    <mergeCell ref="J154:J155"/>
    <mergeCell ref="K154:K155"/>
    <mergeCell ref="L154:L155"/>
    <mergeCell ref="L149:L150"/>
    <mergeCell ref="B154:D154"/>
    <mergeCell ref="E154:E155"/>
    <mergeCell ref="F154:F155"/>
    <mergeCell ref="G154:G155"/>
    <mergeCell ref="H154:H155"/>
    <mergeCell ref="I154:I155"/>
    <mergeCell ref="A164:L164"/>
    <mergeCell ref="B172:D172"/>
    <mergeCell ref="E172:E173"/>
    <mergeCell ref="F172:F173"/>
    <mergeCell ref="G172:G173"/>
    <mergeCell ref="H172:H173"/>
    <mergeCell ref="I172:I173"/>
    <mergeCell ref="J172:J173"/>
    <mergeCell ref="K172:K173"/>
    <mergeCell ref="L172:L173"/>
    <mergeCell ref="K189:K190"/>
    <mergeCell ref="L189:L190"/>
    <mergeCell ref="A193:L193"/>
    <mergeCell ref="B189:D189"/>
    <mergeCell ref="E189:E190"/>
    <mergeCell ref="F189:F190"/>
    <mergeCell ref="G189:G190"/>
    <mergeCell ref="H189:H190"/>
    <mergeCell ref="I189:I190"/>
    <mergeCell ref="J189:J190"/>
    <mergeCell ref="I194:I195"/>
    <mergeCell ref="J194:J195"/>
    <mergeCell ref="K194:K195"/>
    <mergeCell ref="L194:L195"/>
    <mergeCell ref="A194:A195"/>
    <mergeCell ref="B194:D194"/>
    <mergeCell ref="E194:E195"/>
    <mergeCell ref="F194:F195"/>
    <mergeCell ref="G194:G195"/>
    <mergeCell ref="H194:H195"/>
    <mergeCell ref="B199:D199"/>
    <mergeCell ref="E199:E200"/>
    <mergeCell ref="F199:F200"/>
    <mergeCell ref="G199:G200"/>
    <mergeCell ref="H199:H200"/>
    <mergeCell ref="I199:I200"/>
    <mergeCell ref="J199:J200"/>
    <mergeCell ref="K199:K200"/>
    <mergeCell ref="L199:L200"/>
    <mergeCell ref="J217:J218"/>
    <mergeCell ref="K217:K218"/>
    <mergeCell ref="L217:L218"/>
    <mergeCell ref="A209:L209"/>
    <mergeCell ref="B217:D217"/>
    <mergeCell ref="E217:E218"/>
    <mergeCell ref="F217:F218"/>
    <mergeCell ref="G217:G218"/>
    <mergeCell ref="H217:H218"/>
    <mergeCell ref="I217:I218"/>
    <mergeCell ref="J234:J235"/>
    <mergeCell ref="K234:K235"/>
    <mergeCell ref="L234:L235"/>
    <mergeCell ref="B234:D234"/>
    <mergeCell ref="E234:E235"/>
    <mergeCell ref="F234:F235"/>
    <mergeCell ref="G234:G235"/>
    <mergeCell ref="H234:H235"/>
    <mergeCell ref="I234:I235"/>
    <mergeCell ref="A237:L237"/>
    <mergeCell ref="A238:A239"/>
    <mergeCell ref="B238:D238"/>
    <mergeCell ref="E238:E239"/>
    <mergeCell ref="F238:F239"/>
    <mergeCell ref="G238:G239"/>
    <mergeCell ref="H238:H239"/>
    <mergeCell ref="I238:I239"/>
    <mergeCell ref="J238:J239"/>
    <mergeCell ref="K238:K239"/>
    <mergeCell ref="J245:J246"/>
    <mergeCell ref="K245:K246"/>
    <mergeCell ref="L245:L246"/>
    <mergeCell ref="L238:L239"/>
    <mergeCell ref="B245:D245"/>
    <mergeCell ref="E245:E246"/>
    <mergeCell ref="F245:F246"/>
    <mergeCell ref="G245:G246"/>
    <mergeCell ref="H245:H246"/>
    <mergeCell ref="I245:I246"/>
    <mergeCell ref="A255:L255"/>
    <mergeCell ref="B263:D263"/>
    <mergeCell ref="E263:E264"/>
    <mergeCell ref="F263:F264"/>
    <mergeCell ref="G263:G264"/>
    <mergeCell ref="H263:H264"/>
    <mergeCell ref="I263:I264"/>
    <mergeCell ref="J263:J264"/>
    <mergeCell ref="K263:K264"/>
    <mergeCell ref="L263:L264"/>
    <mergeCell ref="K280:K281"/>
    <mergeCell ref="L280:L281"/>
    <mergeCell ref="A283:L283"/>
    <mergeCell ref="B280:D280"/>
    <mergeCell ref="E280:E281"/>
    <mergeCell ref="F280:F281"/>
    <mergeCell ref="G280:G281"/>
    <mergeCell ref="H280:H281"/>
    <mergeCell ref="I280:I281"/>
    <mergeCell ref="J280:J281"/>
    <mergeCell ref="I284:I285"/>
    <mergeCell ref="J284:J285"/>
    <mergeCell ref="K284:K285"/>
    <mergeCell ref="L284:L285"/>
    <mergeCell ref="A284:A285"/>
    <mergeCell ref="B284:D284"/>
    <mergeCell ref="E284:E285"/>
    <mergeCell ref="F284:F285"/>
    <mergeCell ref="G284:G285"/>
    <mergeCell ref="H284:H285"/>
    <mergeCell ref="B295:D295"/>
    <mergeCell ref="E295:E296"/>
    <mergeCell ref="F295:F296"/>
    <mergeCell ref="G295:G296"/>
    <mergeCell ref="H295:H296"/>
    <mergeCell ref="I295:I296"/>
    <mergeCell ref="J295:J296"/>
    <mergeCell ref="K295:K296"/>
    <mergeCell ref="L295:L296"/>
    <mergeCell ref="I330:I331"/>
    <mergeCell ref="J330:J331"/>
    <mergeCell ref="K330:K331"/>
    <mergeCell ref="L330:L331"/>
    <mergeCell ref="K313:K314"/>
    <mergeCell ref="L313:L314"/>
    <mergeCell ref="B330:D330"/>
    <mergeCell ref="E330:E331"/>
    <mergeCell ref="F330:F331"/>
    <mergeCell ref="G330:G331"/>
    <mergeCell ref="H330:H331"/>
    <mergeCell ref="B313:D313"/>
    <mergeCell ref="E313:E314"/>
    <mergeCell ref="F313:F314"/>
    <mergeCell ref="G313:G314"/>
    <mergeCell ref="H313:H314"/>
    <mergeCell ref="I313:I314"/>
    <mergeCell ref="J313:J314"/>
    <mergeCell ref="A334:L334"/>
    <mergeCell ref="B335:D335"/>
    <mergeCell ref="E335:E336"/>
    <mergeCell ref="F335:F336"/>
    <mergeCell ref="G335:G336"/>
    <mergeCell ref="H335:H336"/>
    <mergeCell ref="I335:I336"/>
    <mergeCell ref="J335:J336"/>
    <mergeCell ref="K335:K336"/>
    <mergeCell ref="H342:H343"/>
    <mergeCell ref="I342:I343"/>
    <mergeCell ref="J342:J343"/>
    <mergeCell ref="K342:K343"/>
    <mergeCell ref="L342:L343"/>
    <mergeCell ref="L335:L336"/>
    <mergeCell ref="A341:L341"/>
    <mergeCell ref="A342:A343"/>
    <mergeCell ref="B342:D342"/>
    <mergeCell ref="E342:E343"/>
    <mergeCell ref="F342:F343"/>
    <mergeCell ref="G342:G34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113E31-4185-407E-BA59-2415694FED43}">
  <sheetPr>
    <tabColor theme="9" tint="0.79998168889431442"/>
  </sheetPr>
  <dimension ref="A1:S353"/>
  <sheetViews>
    <sheetView topLeftCell="A327" workbookViewId="0">
      <selection activeCell="O340" sqref="O340"/>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28515625" style="29" bestFit="1" customWidth="1"/>
    <col min="8" max="8" width="9.42578125" style="29" bestFit="1" customWidth="1"/>
    <col min="9" max="9" width="7.7109375" style="29" bestFit="1" customWidth="1"/>
    <col min="10" max="10" width="10.7109375" style="29" customWidth="1"/>
    <col min="11" max="11" width="10.42578125" style="29" bestFit="1" customWidth="1"/>
    <col min="12" max="12" width="9.42578125" style="29" bestFit="1" customWidth="1"/>
    <col min="13" max="16384" width="9.140625" style="32"/>
  </cols>
  <sheetData>
    <row r="1" spans="1:12" ht="18.75" x14ac:dyDescent="0.3">
      <c r="A1" s="83" t="s">
        <v>143</v>
      </c>
      <c r="B1" s="83"/>
      <c r="C1" s="83"/>
      <c r="D1" s="83"/>
      <c r="E1" s="83"/>
      <c r="F1" s="83"/>
      <c r="G1" s="83"/>
      <c r="H1" s="83"/>
      <c r="I1" s="83"/>
      <c r="J1" s="83"/>
      <c r="K1" s="83"/>
      <c r="L1" s="83"/>
    </row>
    <row r="2" spans="1:12" ht="15.75" x14ac:dyDescent="0.25">
      <c r="A2" s="72" t="s">
        <v>1</v>
      </c>
      <c r="B2" s="72"/>
      <c r="C2" s="72"/>
      <c r="D2" s="72"/>
      <c r="E2" s="72"/>
      <c r="F2" s="72"/>
      <c r="G2" s="72"/>
      <c r="H2" s="72"/>
      <c r="I2" s="72"/>
      <c r="J2" s="72"/>
      <c r="K2" s="72"/>
      <c r="L2" s="72"/>
    </row>
    <row r="3" spans="1:12" x14ac:dyDescent="0.25">
      <c r="A3" s="66"/>
      <c r="B3" s="67" t="s">
        <v>2</v>
      </c>
      <c r="C3" s="67"/>
      <c r="D3" s="67"/>
      <c r="E3" s="68" t="s">
        <v>3</v>
      </c>
      <c r="F3" s="69" t="s">
        <v>4</v>
      </c>
      <c r="G3" s="64" t="s">
        <v>144</v>
      </c>
      <c r="H3" s="64" t="s">
        <v>145</v>
      </c>
      <c r="I3" s="64" t="s">
        <v>146</v>
      </c>
      <c r="J3" s="64" t="s">
        <v>147</v>
      </c>
      <c r="K3" s="64" t="s">
        <v>148</v>
      </c>
      <c r="L3" s="64" t="s">
        <v>149</v>
      </c>
    </row>
    <row r="4" spans="1:12" x14ac:dyDescent="0.25">
      <c r="A4" s="66"/>
      <c r="B4" s="3" t="s">
        <v>11</v>
      </c>
      <c r="C4" s="3" t="s">
        <v>12</v>
      </c>
      <c r="D4" s="4"/>
      <c r="E4" s="68"/>
      <c r="F4" s="69"/>
      <c r="G4" s="64"/>
      <c r="H4" s="64"/>
      <c r="I4" s="64"/>
      <c r="J4" s="64"/>
      <c r="K4" s="64"/>
      <c r="L4" s="64"/>
    </row>
    <row r="5" spans="1:12" x14ac:dyDescent="0.25">
      <c r="A5" s="5" t="s">
        <v>13</v>
      </c>
      <c r="B5" s="6">
        <v>8</v>
      </c>
      <c r="C5" s="97">
        <v>0</v>
      </c>
      <c r="D5" s="4"/>
      <c r="E5" s="97">
        <v>0</v>
      </c>
      <c r="F5" s="7">
        <f>SUM(B5:E5)</f>
        <v>8</v>
      </c>
      <c r="G5" s="98">
        <v>0</v>
      </c>
      <c r="H5" s="98">
        <v>0</v>
      </c>
      <c r="I5" s="8">
        <v>1</v>
      </c>
      <c r="J5" s="98">
        <v>0</v>
      </c>
      <c r="K5" s="98">
        <v>0</v>
      </c>
      <c r="L5" s="8">
        <v>7</v>
      </c>
    </row>
    <row r="6" spans="1:12" x14ac:dyDescent="0.25">
      <c r="A6" s="9" t="s">
        <v>14</v>
      </c>
      <c r="B6" s="10">
        <f>SUM(B7:B14)</f>
        <v>25</v>
      </c>
      <c r="C6" s="10">
        <f t="shared" ref="C6:E6" si="0">SUM(C7:C14)</f>
        <v>0</v>
      </c>
      <c r="D6" s="10">
        <f t="shared" si="0"/>
        <v>0</v>
      </c>
      <c r="E6" s="10">
        <f t="shared" si="0"/>
        <v>0</v>
      </c>
      <c r="F6" s="7">
        <f t="shared" ref="F6:F14" si="1">SUM(B6:E6)</f>
        <v>25</v>
      </c>
      <c r="G6" s="10">
        <f>SUM(G7:G14)</f>
        <v>0</v>
      </c>
      <c r="H6" s="10">
        <f t="shared" ref="H6:L6" si="2">SUM(H7:H14)</f>
        <v>0</v>
      </c>
      <c r="I6" s="10">
        <f t="shared" si="2"/>
        <v>5</v>
      </c>
      <c r="J6" s="10">
        <f t="shared" si="2"/>
        <v>0</v>
      </c>
      <c r="K6" s="10">
        <f t="shared" si="2"/>
        <v>0</v>
      </c>
      <c r="L6" s="10">
        <f t="shared" si="2"/>
        <v>20</v>
      </c>
    </row>
    <row r="7" spans="1:12" x14ac:dyDescent="0.25">
      <c r="A7" s="9" t="s">
        <v>15</v>
      </c>
      <c r="B7" s="6">
        <v>17</v>
      </c>
      <c r="C7" s="97">
        <v>0</v>
      </c>
      <c r="D7" s="4"/>
      <c r="E7" s="97">
        <v>0</v>
      </c>
      <c r="F7" s="7">
        <f t="shared" si="1"/>
        <v>17</v>
      </c>
      <c r="G7" s="98">
        <v>0</v>
      </c>
      <c r="H7" s="98">
        <v>0</v>
      </c>
      <c r="I7" s="8">
        <v>4</v>
      </c>
      <c r="J7" s="98">
        <v>0</v>
      </c>
      <c r="K7" s="98">
        <v>0</v>
      </c>
      <c r="L7" s="8">
        <v>13</v>
      </c>
    </row>
    <row r="8" spans="1:12" x14ac:dyDescent="0.25">
      <c r="A8" s="9" t="s">
        <v>16</v>
      </c>
      <c r="B8" s="6">
        <v>0</v>
      </c>
      <c r="C8" s="97">
        <v>0</v>
      </c>
      <c r="D8" s="4"/>
      <c r="E8" s="97">
        <v>0</v>
      </c>
      <c r="F8" s="7">
        <f t="shared" si="1"/>
        <v>0</v>
      </c>
      <c r="G8" s="98">
        <v>0</v>
      </c>
      <c r="H8" s="98">
        <v>0</v>
      </c>
      <c r="I8" s="8">
        <v>0</v>
      </c>
      <c r="J8" s="98">
        <v>0</v>
      </c>
      <c r="K8" s="98">
        <v>0</v>
      </c>
      <c r="L8" s="8">
        <v>0</v>
      </c>
    </row>
    <row r="9" spans="1:12" x14ac:dyDescent="0.25">
      <c r="A9" s="9" t="s">
        <v>17</v>
      </c>
      <c r="B9" s="6">
        <v>1</v>
      </c>
      <c r="C9" s="97">
        <v>0</v>
      </c>
      <c r="D9" s="4"/>
      <c r="E9" s="97">
        <v>0</v>
      </c>
      <c r="F9" s="7">
        <f t="shared" si="1"/>
        <v>1</v>
      </c>
      <c r="G9" s="98">
        <v>0</v>
      </c>
      <c r="H9" s="98">
        <v>0</v>
      </c>
      <c r="I9" s="8">
        <v>0</v>
      </c>
      <c r="J9" s="98">
        <v>0</v>
      </c>
      <c r="K9" s="98">
        <v>0</v>
      </c>
      <c r="L9" s="8">
        <v>1</v>
      </c>
    </row>
    <row r="10" spans="1:12" x14ac:dyDescent="0.25">
      <c r="A10" s="9" t="s">
        <v>18</v>
      </c>
      <c r="B10" s="6">
        <v>4</v>
      </c>
      <c r="C10" s="97">
        <v>0</v>
      </c>
      <c r="D10" s="4"/>
      <c r="E10" s="97">
        <v>0</v>
      </c>
      <c r="F10" s="7">
        <f t="shared" si="1"/>
        <v>4</v>
      </c>
      <c r="G10" s="98">
        <v>0</v>
      </c>
      <c r="H10" s="98">
        <v>0</v>
      </c>
      <c r="I10" s="8">
        <v>1</v>
      </c>
      <c r="J10" s="98">
        <v>0</v>
      </c>
      <c r="K10" s="98">
        <v>0</v>
      </c>
      <c r="L10" s="8">
        <v>3</v>
      </c>
    </row>
    <row r="11" spans="1:12" x14ac:dyDescent="0.25">
      <c r="A11" s="9" t="s">
        <v>19</v>
      </c>
      <c r="B11" s="6">
        <v>3</v>
      </c>
      <c r="C11" s="97">
        <v>0</v>
      </c>
      <c r="D11" s="4"/>
      <c r="E11" s="97">
        <v>0</v>
      </c>
      <c r="F11" s="7">
        <f t="shared" si="1"/>
        <v>3</v>
      </c>
      <c r="G11" s="98">
        <v>0</v>
      </c>
      <c r="H11" s="98">
        <v>0</v>
      </c>
      <c r="I11" s="8">
        <v>0</v>
      </c>
      <c r="J11" s="98">
        <v>0</v>
      </c>
      <c r="K11" s="98">
        <v>0</v>
      </c>
      <c r="L11" s="8">
        <v>3</v>
      </c>
    </row>
    <row r="12" spans="1:12" x14ac:dyDescent="0.25">
      <c r="A12" s="9" t="s">
        <v>20</v>
      </c>
      <c r="B12" s="6">
        <v>0</v>
      </c>
      <c r="C12" s="97">
        <v>0</v>
      </c>
      <c r="D12" s="4"/>
      <c r="E12" s="97">
        <v>0</v>
      </c>
      <c r="F12" s="7">
        <f t="shared" si="1"/>
        <v>0</v>
      </c>
      <c r="G12" s="98">
        <v>0</v>
      </c>
      <c r="H12" s="98">
        <v>0</v>
      </c>
      <c r="I12" s="8">
        <v>0</v>
      </c>
      <c r="J12" s="98">
        <v>0</v>
      </c>
      <c r="K12" s="98">
        <v>0</v>
      </c>
      <c r="L12" s="8">
        <v>0</v>
      </c>
    </row>
    <row r="13" spans="1:12" x14ac:dyDescent="0.25">
      <c r="A13" s="9" t="s">
        <v>21</v>
      </c>
      <c r="B13" s="6">
        <v>0</v>
      </c>
      <c r="C13" s="97">
        <v>0</v>
      </c>
      <c r="D13" s="4"/>
      <c r="E13" s="97">
        <v>0</v>
      </c>
      <c r="F13" s="7">
        <f t="shared" si="1"/>
        <v>0</v>
      </c>
      <c r="G13" s="98">
        <v>0</v>
      </c>
      <c r="H13" s="98">
        <v>0</v>
      </c>
      <c r="I13" s="8">
        <v>0</v>
      </c>
      <c r="J13" s="98">
        <v>0</v>
      </c>
      <c r="K13" s="98">
        <v>0</v>
      </c>
      <c r="L13" s="8">
        <v>0</v>
      </c>
    </row>
    <row r="14" spans="1:12" x14ac:dyDescent="0.25">
      <c r="A14" s="9" t="s">
        <v>204</v>
      </c>
      <c r="B14" s="6">
        <v>0</v>
      </c>
      <c r="C14" s="97">
        <v>0</v>
      </c>
      <c r="D14" s="4"/>
      <c r="E14" s="97">
        <v>0</v>
      </c>
      <c r="F14" s="7">
        <f t="shared" si="1"/>
        <v>0</v>
      </c>
      <c r="G14" s="98">
        <v>0</v>
      </c>
      <c r="H14" s="98">
        <v>0</v>
      </c>
      <c r="I14" s="8">
        <v>0</v>
      </c>
      <c r="J14" s="98">
        <v>0</v>
      </c>
      <c r="K14" s="98">
        <v>0</v>
      </c>
      <c r="L14" s="8">
        <v>0</v>
      </c>
    </row>
    <row r="15" spans="1:12" x14ac:dyDescent="0.25">
      <c r="A15" s="9"/>
      <c r="B15" s="67" t="s">
        <v>2</v>
      </c>
      <c r="C15" s="67"/>
      <c r="D15" s="67"/>
      <c r="E15" s="82" t="s">
        <v>3</v>
      </c>
      <c r="F15" s="69" t="s">
        <v>4</v>
      </c>
      <c r="G15" s="64" t="s">
        <v>144</v>
      </c>
      <c r="H15" s="64" t="s">
        <v>145</v>
      </c>
      <c r="I15" s="64" t="s">
        <v>146</v>
      </c>
      <c r="J15" s="64" t="s">
        <v>147</v>
      </c>
      <c r="K15" s="64" t="s">
        <v>148</v>
      </c>
      <c r="L15" s="64" t="s">
        <v>149</v>
      </c>
    </row>
    <row r="16" spans="1:12" x14ac:dyDescent="0.25">
      <c r="A16" s="12" t="s">
        <v>22</v>
      </c>
      <c r="B16" s="3" t="s">
        <v>11</v>
      </c>
      <c r="C16" s="3" t="s">
        <v>12</v>
      </c>
      <c r="D16" s="4"/>
      <c r="E16" s="82"/>
      <c r="F16" s="69"/>
      <c r="G16" s="64"/>
      <c r="H16" s="64"/>
      <c r="I16" s="64"/>
      <c r="J16" s="64"/>
      <c r="K16" s="64"/>
      <c r="L16" s="64"/>
    </row>
    <row r="17" spans="1:12" x14ac:dyDescent="0.25">
      <c r="A17" s="9" t="s">
        <v>23</v>
      </c>
      <c r="B17" s="6">
        <v>12</v>
      </c>
      <c r="C17" s="97">
        <v>0</v>
      </c>
      <c r="D17" s="97">
        <v>0</v>
      </c>
      <c r="E17" s="97">
        <v>0</v>
      </c>
      <c r="F17" s="7">
        <f t="shared" ref="F17:F23" si="3">SUM(B17:E17)</f>
        <v>12</v>
      </c>
      <c r="G17" s="98">
        <v>0</v>
      </c>
      <c r="H17" s="98">
        <v>0</v>
      </c>
      <c r="I17" s="8">
        <v>3</v>
      </c>
      <c r="J17" s="98">
        <v>0</v>
      </c>
      <c r="K17" s="98">
        <v>0</v>
      </c>
      <c r="L17" s="8">
        <v>9</v>
      </c>
    </row>
    <row r="18" spans="1:12" x14ac:dyDescent="0.25">
      <c r="A18" s="9" t="s">
        <v>24</v>
      </c>
      <c r="B18" s="6">
        <v>13</v>
      </c>
      <c r="C18" s="97">
        <v>0</v>
      </c>
      <c r="D18" s="97">
        <v>0</v>
      </c>
      <c r="E18" s="97">
        <v>0</v>
      </c>
      <c r="F18" s="7">
        <f t="shared" si="3"/>
        <v>13</v>
      </c>
      <c r="G18" s="98">
        <v>0</v>
      </c>
      <c r="H18" s="98">
        <v>0</v>
      </c>
      <c r="I18" s="8">
        <v>2</v>
      </c>
      <c r="J18" s="98">
        <v>0</v>
      </c>
      <c r="K18" s="98">
        <v>0</v>
      </c>
      <c r="L18" s="8">
        <v>11</v>
      </c>
    </row>
    <row r="19" spans="1:12" x14ac:dyDescent="0.25">
      <c r="A19" s="9" t="s">
        <v>25</v>
      </c>
      <c r="B19" s="6">
        <v>0</v>
      </c>
      <c r="C19" s="97">
        <v>0</v>
      </c>
      <c r="D19" s="97">
        <v>0</v>
      </c>
      <c r="E19" s="97">
        <v>0</v>
      </c>
      <c r="F19" s="7">
        <f t="shared" si="3"/>
        <v>0</v>
      </c>
      <c r="G19" s="98">
        <v>0</v>
      </c>
      <c r="H19" s="98">
        <v>0</v>
      </c>
      <c r="I19" s="8">
        <v>0</v>
      </c>
      <c r="J19" s="98">
        <v>0</v>
      </c>
      <c r="K19" s="98">
        <v>0</v>
      </c>
      <c r="L19" s="8">
        <v>0</v>
      </c>
    </row>
    <row r="20" spans="1:12" x14ac:dyDescent="0.25">
      <c r="A20" s="14" t="s">
        <v>26</v>
      </c>
      <c r="B20" s="6">
        <v>0</v>
      </c>
      <c r="C20" s="97">
        <v>0</v>
      </c>
      <c r="D20" s="97">
        <v>0</v>
      </c>
      <c r="E20" s="97">
        <v>0</v>
      </c>
      <c r="F20" s="7">
        <f t="shared" si="3"/>
        <v>0</v>
      </c>
      <c r="G20" s="98">
        <v>0</v>
      </c>
      <c r="H20" s="98">
        <v>0</v>
      </c>
      <c r="I20" s="16">
        <v>0</v>
      </c>
      <c r="J20" s="98">
        <v>0</v>
      </c>
      <c r="K20" s="98">
        <v>0</v>
      </c>
      <c r="L20" s="8">
        <v>0</v>
      </c>
    </row>
    <row r="21" spans="1:12" x14ac:dyDescent="0.25">
      <c r="A21" s="14" t="s">
        <v>27</v>
      </c>
      <c r="B21" s="6">
        <v>0</v>
      </c>
      <c r="C21" s="97">
        <v>0</v>
      </c>
      <c r="D21" s="97">
        <v>0</v>
      </c>
      <c r="E21" s="97">
        <v>0</v>
      </c>
      <c r="F21" s="7">
        <f t="shared" si="3"/>
        <v>0</v>
      </c>
      <c r="G21" s="98">
        <v>0</v>
      </c>
      <c r="H21" s="98">
        <v>0</v>
      </c>
      <c r="I21" s="16">
        <v>0</v>
      </c>
      <c r="J21" s="98">
        <v>0</v>
      </c>
      <c r="K21" s="98">
        <v>0</v>
      </c>
      <c r="L21" s="8">
        <v>0</v>
      </c>
    </row>
    <row r="22" spans="1:12" x14ac:dyDescent="0.25">
      <c r="A22" s="14" t="s">
        <v>28</v>
      </c>
      <c r="B22" s="6">
        <v>0</v>
      </c>
      <c r="C22" s="97">
        <v>0</v>
      </c>
      <c r="D22" s="97">
        <v>0</v>
      </c>
      <c r="E22" s="97">
        <v>0</v>
      </c>
      <c r="F22" s="7">
        <f t="shared" si="3"/>
        <v>0</v>
      </c>
      <c r="G22" s="98">
        <v>0</v>
      </c>
      <c r="H22" s="98">
        <v>0</v>
      </c>
      <c r="I22" s="16">
        <v>0</v>
      </c>
      <c r="J22" s="98">
        <v>0</v>
      </c>
      <c r="K22" s="98">
        <v>0</v>
      </c>
      <c r="L22" s="8">
        <v>0</v>
      </c>
    </row>
    <row r="23" spans="1:12" x14ac:dyDescent="0.25">
      <c r="A23" s="14" t="s">
        <v>29</v>
      </c>
      <c r="B23" s="6">
        <v>0</v>
      </c>
      <c r="C23" s="97">
        <v>0</v>
      </c>
      <c r="D23" s="97">
        <v>0</v>
      </c>
      <c r="E23" s="97">
        <v>0</v>
      </c>
      <c r="F23" s="7">
        <f t="shared" si="3"/>
        <v>0</v>
      </c>
      <c r="G23" s="98">
        <v>0</v>
      </c>
      <c r="H23" s="98">
        <v>0</v>
      </c>
      <c r="I23" s="16">
        <v>0</v>
      </c>
      <c r="J23" s="98">
        <v>0</v>
      </c>
      <c r="K23" s="98">
        <v>0</v>
      </c>
      <c r="L23" s="8">
        <v>0</v>
      </c>
    </row>
    <row r="24" spans="1:12" x14ac:dyDescent="0.25">
      <c r="A24" s="14" t="s">
        <v>30</v>
      </c>
      <c r="B24" s="6">
        <v>0</v>
      </c>
      <c r="C24" s="97">
        <v>0</v>
      </c>
      <c r="D24" s="97">
        <v>0</v>
      </c>
      <c r="E24" s="97">
        <v>0</v>
      </c>
      <c r="F24" s="7">
        <f>SUM(B24:E24)</f>
        <v>0</v>
      </c>
      <c r="G24" s="98">
        <v>0</v>
      </c>
      <c r="H24" s="98">
        <v>0</v>
      </c>
      <c r="I24" s="16">
        <v>0</v>
      </c>
      <c r="J24" s="98">
        <v>0</v>
      </c>
      <c r="K24" s="98">
        <v>0</v>
      </c>
      <c r="L24" s="8">
        <v>0</v>
      </c>
    </row>
    <row r="25" spans="1:12" x14ac:dyDescent="0.25">
      <c r="A25" s="62" t="s">
        <v>31</v>
      </c>
      <c r="B25" s="62"/>
      <c r="C25" s="62"/>
      <c r="D25" s="62"/>
      <c r="E25" s="62"/>
      <c r="F25" s="62"/>
      <c r="G25" s="62"/>
      <c r="H25" s="62"/>
      <c r="I25" s="62"/>
      <c r="J25" s="62"/>
      <c r="K25" s="62"/>
      <c r="L25" s="62"/>
    </row>
    <row r="26" spans="1:12" x14ac:dyDescent="0.25">
      <c r="A26" s="14" t="s">
        <v>32</v>
      </c>
      <c r="B26" s="6">
        <v>0</v>
      </c>
      <c r="C26" s="97">
        <v>0</v>
      </c>
      <c r="D26" s="97">
        <v>0</v>
      </c>
      <c r="E26" s="97">
        <v>0</v>
      </c>
      <c r="F26" s="7">
        <f>SUM(B26:E26)</f>
        <v>0</v>
      </c>
      <c r="G26" s="99">
        <v>0</v>
      </c>
      <c r="H26" s="99">
        <v>0</v>
      </c>
      <c r="I26" s="16">
        <v>0</v>
      </c>
      <c r="J26" s="98">
        <v>0</v>
      </c>
      <c r="K26" s="98">
        <v>0</v>
      </c>
      <c r="L26" s="8">
        <v>0</v>
      </c>
    </row>
    <row r="27" spans="1:12" x14ac:dyDescent="0.25">
      <c r="A27" s="14" t="s">
        <v>33</v>
      </c>
      <c r="B27" s="6">
        <v>0</v>
      </c>
      <c r="C27" s="97">
        <v>0</v>
      </c>
      <c r="D27" s="97">
        <v>0</v>
      </c>
      <c r="E27" s="97">
        <v>0</v>
      </c>
      <c r="F27" s="7">
        <f t="shared" ref="F27:F32" si="4">SUM(B27:E27)</f>
        <v>0</v>
      </c>
      <c r="G27" s="99">
        <v>0</v>
      </c>
      <c r="H27" s="99">
        <v>0</v>
      </c>
      <c r="I27" s="16">
        <v>0</v>
      </c>
      <c r="J27" s="98">
        <v>0</v>
      </c>
      <c r="K27" s="98">
        <v>0</v>
      </c>
      <c r="L27" s="8">
        <v>0</v>
      </c>
    </row>
    <row r="28" spans="1:12" x14ac:dyDescent="0.25">
      <c r="A28" s="14" t="s">
        <v>34</v>
      </c>
      <c r="B28" s="6">
        <v>0</v>
      </c>
      <c r="C28" s="97">
        <v>0</v>
      </c>
      <c r="D28" s="97">
        <v>0</v>
      </c>
      <c r="E28" s="97">
        <v>0</v>
      </c>
      <c r="F28" s="7">
        <f t="shared" si="4"/>
        <v>0</v>
      </c>
      <c r="G28" s="99">
        <v>0</v>
      </c>
      <c r="H28" s="99">
        <v>0</v>
      </c>
      <c r="I28" s="16">
        <v>0</v>
      </c>
      <c r="J28" s="98">
        <v>0</v>
      </c>
      <c r="K28" s="98">
        <v>0</v>
      </c>
      <c r="L28" s="8">
        <v>0</v>
      </c>
    </row>
    <row r="29" spans="1:12" x14ac:dyDescent="0.25">
      <c r="A29" s="14" t="s">
        <v>35</v>
      </c>
      <c r="B29" s="6">
        <v>0</v>
      </c>
      <c r="C29" s="97">
        <v>0</v>
      </c>
      <c r="D29" s="97">
        <v>0</v>
      </c>
      <c r="E29" s="97">
        <v>0</v>
      </c>
      <c r="F29" s="7">
        <f t="shared" si="4"/>
        <v>0</v>
      </c>
      <c r="G29" s="99">
        <v>0</v>
      </c>
      <c r="H29" s="99">
        <v>0</v>
      </c>
      <c r="I29" s="16">
        <v>0</v>
      </c>
      <c r="J29" s="98">
        <v>0</v>
      </c>
      <c r="K29" s="98">
        <v>0</v>
      </c>
      <c r="L29" s="8">
        <v>0</v>
      </c>
    </row>
    <row r="30" spans="1:12" x14ac:dyDescent="0.25">
      <c r="A30" s="14" t="s">
        <v>36</v>
      </c>
      <c r="B30" s="6">
        <v>0</v>
      </c>
      <c r="C30" s="97">
        <v>0</v>
      </c>
      <c r="D30" s="97">
        <v>0</v>
      </c>
      <c r="E30" s="97">
        <v>0</v>
      </c>
      <c r="F30" s="7">
        <f t="shared" si="4"/>
        <v>0</v>
      </c>
      <c r="G30" s="99">
        <v>0</v>
      </c>
      <c r="H30" s="99">
        <v>0</v>
      </c>
      <c r="I30" s="16">
        <v>0</v>
      </c>
      <c r="J30" s="98">
        <v>0</v>
      </c>
      <c r="K30" s="98">
        <v>0</v>
      </c>
      <c r="L30" s="8">
        <v>0</v>
      </c>
    </row>
    <row r="31" spans="1:12" x14ac:dyDescent="0.25">
      <c r="A31" s="14" t="s">
        <v>37</v>
      </c>
      <c r="B31" s="6">
        <v>0</v>
      </c>
      <c r="C31" s="97">
        <v>0</v>
      </c>
      <c r="D31" s="97">
        <v>0</v>
      </c>
      <c r="E31" s="97">
        <v>0</v>
      </c>
      <c r="F31" s="7">
        <f t="shared" si="4"/>
        <v>0</v>
      </c>
      <c r="G31" s="99">
        <v>0</v>
      </c>
      <c r="H31" s="99">
        <v>0</v>
      </c>
      <c r="I31" s="16">
        <v>0</v>
      </c>
      <c r="J31" s="98">
        <v>0</v>
      </c>
      <c r="K31" s="98">
        <v>0</v>
      </c>
      <c r="L31" s="8">
        <v>0</v>
      </c>
    </row>
    <row r="32" spans="1:12" x14ac:dyDescent="0.25">
      <c r="A32" s="14" t="s">
        <v>38</v>
      </c>
      <c r="B32" s="6">
        <v>0</v>
      </c>
      <c r="C32" s="97">
        <v>0</v>
      </c>
      <c r="D32" s="97">
        <v>0</v>
      </c>
      <c r="E32" s="97">
        <v>0</v>
      </c>
      <c r="F32" s="7">
        <f t="shared" si="4"/>
        <v>0</v>
      </c>
      <c r="G32" s="99">
        <v>0</v>
      </c>
      <c r="H32" s="99">
        <v>0</v>
      </c>
      <c r="I32" s="16">
        <v>0</v>
      </c>
      <c r="J32" s="98">
        <v>0</v>
      </c>
      <c r="K32" s="98">
        <v>0</v>
      </c>
      <c r="L32" s="8">
        <v>0</v>
      </c>
    </row>
    <row r="33" spans="1:12" x14ac:dyDescent="0.25">
      <c r="A33" s="9"/>
      <c r="B33" s="67" t="s">
        <v>2</v>
      </c>
      <c r="C33" s="67"/>
      <c r="D33" s="67"/>
      <c r="E33" s="68" t="s">
        <v>3</v>
      </c>
      <c r="F33" s="69" t="s">
        <v>4</v>
      </c>
      <c r="G33" s="64" t="s">
        <v>144</v>
      </c>
      <c r="H33" s="64" t="s">
        <v>145</v>
      </c>
      <c r="I33" s="64" t="s">
        <v>146</v>
      </c>
      <c r="J33" s="64" t="s">
        <v>147</v>
      </c>
      <c r="K33" s="64" t="s">
        <v>148</v>
      </c>
      <c r="L33" s="64" t="s">
        <v>149</v>
      </c>
    </row>
    <row r="34" spans="1:12" x14ac:dyDescent="0.25">
      <c r="A34" s="12" t="s">
        <v>39</v>
      </c>
      <c r="B34" s="3" t="s">
        <v>11</v>
      </c>
      <c r="C34" s="3" t="s">
        <v>12</v>
      </c>
      <c r="D34" s="4"/>
      <c r="E34" s="68"/>
      <c r="F34" s="69"/>
      <c r="G34" s="64"/>
      <c r="H34" s="64"/>
      <c r="I34" s="64"/>
      <c r="J34" s="64"/>
      <c r="K34" s="64"/>
      <c r="L34" s="64"/>
    </row>
    <row r="35" spans="1:12" x14ac:dyDescent="0.25">
      <c r="A35" s="9" t="s">
        <v>40</v>
      </c>
      <c r="B35" s="6">
        <v>0</v>
      </c>
      <c r="C35" s="97">
        <v>0</v>
      </c>
      <c r="D35" s="97"/>
      <c r="E35" s="97">
        <v>0</v>
      </c>
      <c r="F35" s="7">
        <f>SUM(B35:E35)</f>
        <v>0</v>
      </c>
      <c r="G35" s="6">
        <v>0</v>
      </c>
      <c r="H35" s="6">
        <v>0</v>
      </c>
      <c r="I35" s="8">
        <v>0</v>
      </c>
      <c r="J35" s="98">
        <v>0</v>
      </c>
      <c r="K35" s="98">
        <v>0</v>
      </c>
      <c r="L35" s="8">
        <v>0</v>
      </c>
    </row>
    <row r="36" spans="1:12" ht="30" x14ac:dyDescent="0.25">
      <c r="A36" s="9" t="s">
        <v>41</v>
      </c>
      <c r="B36" s="6">
        <v>0</v>
      </c>
      <c r="C36" s="97">
        <v>0</v>
      </c>
      <c r="D36" s="13"/>
      <c r="E36" s="97">
        <v>0</v>
      </c>
      <c r="F36" s="7">
        <f t="shared" ref="F36:F49" si="5">SUM(B36:E36)</f>
        <v>0</v>
      </c>
      <c r="G36" s="6">
        <v>0</v>
      </c>
      <c r="H36" s="6">
        <v>0</v>
      </c>
      <c r="I36" s="8">
        <v>0</v>
      </c>
      <c r="J36" s="98">
        <v>0</v>
      </c>
      <c r="K36" s="98">
        <v>0</v>
      </c>
      <c r="L36" s="8">
        <v>0</v>
      </c>
    </row>
    <row r="37" spans="1:12" x14ac:dyDescent="0.25">
      <c r="A37" s="9" t="s">
        <v>42</v>
      </c>
      <c r="B37" s="6">
        <v>0</v>
      </c>
      <c r="C37" s="97">
        <v>0</v>
      </c>
      <c r="D37" s="13"/>
      <c r="E37" s="97">
        <v>0</v>
      </c>
      <c r="F37" s="7">
        <f t="shared" si="5"/>
        <v>0</v>
      </c>
      <c r="G37" s="6">
        <v>0</v>
      </c>
      <c r="H37" s="6">
        <v>0</v>
      </c>
      <c r="I37" s="8">
        <v>0</v>
      </c>
      <c r="J37" s="98">
        <v>0</v>
      </c>
      <c r="K37" s="98">
        <v>0</v>
      </c>
      <c r="L37" s="8">
        <v>0</v>
      </c>
    </row>
    <row r="38" spans="1:12" x14ac:dyDescent="0.25">
      <c r="A38" s="9" t="s">
        <v>43</v>
      </c>
      <c r="B38" s="6">
        <v>0</v>
      </c>
      <c r="C38" s="97">
        <v>0</v>
      </c>
      <c r="D38" s="13"/>
      <c r="E38" s="97">
        <v>0</v>
      </c>
      <c r="F38" s="7">
        <f t="shared" si="5"/>
        <v>0</v>
      </c>
      <c r="G38" s="6">
        <v>0</v>
      </c>
      <c r="H38" s="6">
        <v>0</v>
      </c>
      <c r="I38" s="8">
        <v>0</v>
      </c>
      <c r="J38" s="98">
        <v>0</v>
      </c>
      <c r="K38" s="98">
        <v>0</v>
      </c>
      <c r="L38" s="8">
        <v>0</v>
      </c>
    </row>
    <row r="39" spans="1:12" x14ac:dyDescent="0.25">
      <c r="A39" s="9" t="s">
        <v>44</v>
      </c>
      <c r="B39" s="6">
        <v>5</v>
      </c>
      <c r="C39" s="97">
        <v>0</v>
      </c>
      <c r="D39" s="13"/>
      <c r="E39" s="97">
        <v>0</v>
      </c>
      <c r="F39" s="7">
        <f t="shared" si="5"/>
        <v>5</v>
      </c>
      <c r="G39" s="6">
        <v>0</v>
      </c>
      <c r="H39" s="6">
        <v>0</v>
      </c>
      <c r="I39" s="8">
        <v>5</v>
      </c>
      <c r="J39" s="98">
        <v>0</v>
      </c>
      <c r="K39" s="98">
        <v>0</v>
      </c>
      <c r="L39" s="8">
        <v>0</v>
      </c>
    </row>
    <row r="40" spans="1:12" ht="30" x14ac:dyDescent="0.25">
      <c r="A40" s="9" t="s">
        <v>45</v>
      </c>
      <c r="B40" s="6">
        <v>0</v>
      </c>
      <c r="C40" s="97">
        <v>0</v>
      </c>
      <c r="D40" s="13"/>
      <c r="E40" s="97">
        <v>0</v>
      </c>
      <c r="F40" s="7">
        <f t="shared" si="5"/>
        <v>0</v>
      </c>
      <c r="G40" s="6">
        <v>0</v>
      </c>
      <c r="H40" s="6">
        <v>0</v>
      </c>
      <c r="I40" s="8">
        <v>0</v>
      </c>
      <c r="J40" s="98">
        <v>0</v>
      </c>
      <c r="K40" s="98">
        <v>0</v>
      </c>
      <c r="L40" s="8">
        <v>0</v>
      </c>
    </row>
    <row r="41" spans="1:12" x14ac:dyDescent="0.25">
      <c r="A41" s="9" t="s">
        <v>46</v>
      </c>
      <c r="B41" s="6">
        <v>0</v>
      </c>
      <c r="C41" s="97">
        <v>0</v>
      </c>
      <c r="D41" s="13"/>
      <c r="E41" s="97">
        <v>0</v>
      </c>
      <c r="F41" s="7">
        <f t="shared" si="5"/>
        <v>0</v>
      </c>
      <c r="G41" s="6">
        <v>0</v>
      </c>
      <c r="H41" s="6">
        <v>0</v>
      </c>
      <c r="I41" s="8">
        <v>0</v>
      </c>
      <c r="J41" s="98">
        <v>0</v>
      </c>
      <c r="K41" s="98">
        <v>0</v>
      </c>
      <c r="L41" s="8">
        <v>0</v>
      </c>
    </row>
    <row r="42" spans="1:12" x14ac:dyDescent="0.25">
      <c r="A42" s="9" t="s">
        <v>47</v>
      </c>
      <c r="B42" s="6">
        <v>0</v>
      </c>
      <c r="C42" s="97">
        <v>0</v>
      </c>
      <c r="D42" s="13"/>
      <c r="E42" s="97">
        <v>0</v>
      </c>
      <c r="F42" s="7">
        <f t="shared" si="5"/>
        <v>0</v>
      </c>
      <c r="G42" s="6">
        <v>0</v>
      </c>
      <c r="H42" s="6">
        <v>0</v>
      </c>
      <c r="I42" s="8">
        <v>0</v>
      </c>
      <c r="J42" s="98">
        <v>0</v>
      </c>
      <c r="K42" s="98">
        <v>0</v>
      </c>
      <c r="L42" s="8">
        <v>0</v>
      </c>
    </row>
    <row r="43" spans="1:12" ht="30" x14ac:dyDescent="0.25">
      <c r="A43" s="9" t="s">
        <v>48</v>
      </c>
      <c r="B43" s="6">
        <v>0</v>
      </c>
      <c r="C43" s="97">
        <v>0</v>
      </c>
      <c r="D43" s="13"/>
      <c r="E43" s="97">
        <v>0</v>
      </c>
      <c r="F43" s="7">
        <f t="shared" si="5"/>
        <v>0</v>
      </c>
      <c r="G43" s="6">
        <v>0</v>
      </c>
      <c r="H43" s="6">
        <v>0</v>
      </c>
      <c r="I43" s="8">
        <v>0</v>
      </c>
      <c r="J43" s="98">
        <v>0</v>
      </c>
      <c r="K43" s="98">
        <v>0</v>
      </c>
      <c r="L43" s="8">
        <v>0</v>
      </c>
    </row>
    <row r="44" spans="1:12" x14ac:dyDescent="0.25">
      <c r="A44" s="9" t="s">
        <v>49</v>
      </c>
      <c r="B44" s="6">
        <v>0</v>
      </c>
      <c r="C44" s="97">
        <v>0</v>
      </c>
      <c r="D44" s="17"/>
      <c r="E44" s="97">
        <v>0</v>
      </c>
      <c r="F44" s="7">
        <f t="shared" si="5"/>
        <v>0</v>
      </c>
      <c r="G44" s="6">
        <v>0</v>
      </c>
      <c r="H44" s="6">
        <v>0</v>
      </c>
      <c r="I44" s="8">
        <v>0</v>
      </c>
      <c r="J44" s="98">
        <v>0</v>
      </c>
      <c r="K44" s="98">
        <v>0</v>
      </c>
      <c r="L44" s="8">
        <v>0</v>
      </c>
    </row>
    <row r="45" spans="1:12" ht="30" x14ac:dyDescent="0.25">
      <c r="A45" s="9" t="s">
        <v>50</v>
      </c>
      <c r="B45" s="6">
        <v>0</v>
      </c>
      <c r="C45" s="97">
        <v>0</v>
      </c>
      <c r="D45" s="17"/>
      <c r="E45" s="97">
        <v>0</v>
      </c>
      <c r="F45" s="7">
        <f t="shared" si="5"/>
        <v>0</v>
      </c>
      <c r="G45" s="6">
        <v>0</v>
      </c>
      <c r="H45" s="6">
        <v>0</v>
      </c>
      <c r="I45" s="8">
        <v>0</v>
      </c>
      <c r="J45" s="98">
        <v>0</v>
      </c>
      <c r="K45" s="98">
        <v>0</v>
      </c>
      <c r="L45" s="8">
        <v>0</v>
      </c>
    </row>
    <row r="46" spans="1:12" x14ac:dyDescent="0.25">
      <c r="A46" s="9" t="s">
        <v>51</v>
      </c>
      <c r="B46" s="6">
        <v>18</v>
      </c>
      <c r="C46" s="97">
        <v>0</v>
      </c>
      <c r="D46" s="13"/>
      <c r="E46" s="97">
        <v>0</v>
      </c>
      <c r="F46" s="7">
        <f t="shared" si="5"/>
        <v>18</v>
      </c>
      <c r="G46" s="6">
        <v>0</v>
      </c>
      <c r="H46" s="6">
        <v>0</v>
      </c>
      <c r="I46" s="8">
        <v>0</v>
      </c>
      <c r="J46" s="98">
        <v>0</v>
      </c>
      <c r="K46" s="98">
        <v>0</v>
      </c>
      <c r="L46" s="8">
        <v>18</v>
      </c>
    </row>
    <row r="47" spans="1:12" x14ac:dyDescent="0.25">
      <c r="A47" s="9" t="s">
        <v>52</v>
      </c>
      <c r="B47" s="33">
        <v>0</v>
      </c>
      <c r="C47" s="97">
        <v>0</v>
      </c>
      <c r="D47" s="13"/>
      <c r="E47" s="97">
        <v>0</v>
      </c>
      <c r="F47" s="7">
        <f t="shared" si="5"/>
        <v>0</v>
      </c>
      <c r="G47" s="6">
        <v>0</v>
      </c>
      <c r="H47" s="6">
        <v>0</v>
      </c>
      <c r="I47" s="8">
        <v>0</v>
      </c>
      <c r="J47" s="98">
        <v>0</v>
      </c>
      <c r="K47" s="98">
        <v>0</v>
      </c>
      <c r="L47" s="8">
        <v>0</v>
      </c>
    </row>
    <row r="48" spans="1:12" x14ac:dyDescent="0.25">
      <c r="A48" s="9" t="s">
        <v>53</v>
      </c>
      <c r="B48" s="6">
        <v>0</v>
      </c>
      <c r="C48" s="97">
        <v>0</v>
      </c>
      <c r="D48" s="13"/>
      <c r="E48" s="97">
        <v>0</v>
      </c>
      <c r="F48" s="7">
        <f t="shared" si="5"/>
        <v>0</v>
      </c>
      <c r="G48" s="6">
        <v>0</v>
      </c>
      <c r="H48" s="6">
        <v>0</v>
      </c>
      <c r="I48" s="8">
        <v>0</v>
      </c>
      <c r="J48" s="98">
        <v>0</v>
      </c>
      <c r="K48" s="98">
        <v>0</v>
      </c>
      <c r="L48" s="8">
        <v>0</v>
      </c>
    </row>
    <row r="49" spans="1:12" x14ac:dyDescent="0.25">
      <c r="A49" s="9" t="s">
        <v>54</v>
      </c>
      <c r="B49" s="6">
        <v>2</v>
      </c>
      <c r="C49" s="97">
        <v>0</v>
      </c>
      <c r="D49" s="13"/>
      <c r="E49" s="97">
        <v>0</v>
      </c>
      <c r="F49" s="7">
        <f t="shared" si="5"/>
        <v>2</v>
      </c>
      <c r="G49" s="6">
        <v>0</v>
      </c>
      <c r="H49" s="6">
        <v>0</v>
      </c>
      <c r="I49" s="8">
        <v>0</v>
      </c>
      <c r="J49" s="98">
        <v>0</v>
      </c>
      <c r="K49" s="98">
        <v>0</v>
      </c>
      <c r="L49" s="8">
        <v>2</v>
      </c>
    </row>
    <row r="50" spans="1:12" x14ac:dyDescent="0.25">
      <c r="A50" s="9"/>
      <c r="B50" s="67" t="s">
        <v>2</v>
      </c>
      <c r="C50" s="67"/>
      <c r="D50" s="67"/>
      <c r="E50" s="71" t="s">
        <v>3</v>
      </c>
      <c r="F50" s="69" t="s">
        <v>4</v>
      </c>
      <c r="G50" s="64" t="s">
        <v>144</v>
      </c>
      <c r="H50" s="64" t="s">
        <v>145</v>
      </c>
      <c r="I50" s="64" t="s">
        <v>146</v>
      </c>
      <c r="J50" s="64" t="s">
        <v>147</v>
      </c>
      <c r="K50" s="64" t="s">
        <v>148</v>
      </c>
      <c r="L50" s="64" t="s">
        <v>149</v>
      </c>
    </row>
    <row r="51" spans="1:12" x14ac:dyDescent="0.25">
      <c r="A51" s="12" t="s">
        <v>55</v>
      </c>
      <c r="B51" s="3" t="s">
        <v>11</v>
      </c>
      <c r="C51" s="3" t="s">
        <v>12</v>
      </c>
      <c r="D51" s="4"/>
      <c r="E51" s="71"/>
      <c r="F51" s="69"/>
      <c r="G51" s="64"/>
      <c r="H51" s="64"/>
      <c r="I51" s="64"/>
      <c r="J51" s="64"/>
      <c r="K51" s="64"/>
      <c r="L51" s="64"/>
    </row>
    <row r="52" spans="1:12" x14ac:dyDescent="0.25">
      <c r="A52" s="9" t="s">
        <v>56</v>
      </c>
      <c r="B52" s="6">
        <v>2</v>
      </c>
      <c r="C52" s="6" t="s">
        <v>57</v>
      </c>
      <c r="D52" s="13"/>
      <c r="E52" s="97">
        <v>0</v>
      </c>
      <c r="F52" s="7">
        <f t="shared" ref="F52:F53" si="6">SUM(B52:E52)</f>
        <v>2</v>
      </c>
      <c r="G52" s="8">
        <v>0</v>
      </c>
      <c r="H52" s="8">
        <v>0</v>
      </c>
      <c r="I52" s="8">
        <v>1</v>
      </c>
      <c r="J52" s="98">
        <v>0</v>
      </c>
      <c r="K52" s="98">
        <v>0</v>
      </c>
      <c r="L52" s="8">
        <v>1</v>
      </c>
    </row>
    <row r="53" spans="1:12" x14ac:dyDescent="0.25">
      <c r="A53" s="9" t="s">
        <v>58</v>
      </c>
      <c r="B53" s="6">
        <v>8</v>
      </c>
      <c r="C53" s="6" t="s">
        <v>57</v>
      </c>
      <c r="D53" s="13"/>
      <c r="E53" s="97">
        <v>0</v>
      </c>
      <c r="F53" s="7">
        <f t="shared" si="6"/>
        <v>8</v>
      </c>
      <c r="G53" s="8">
        <v>0</v>
      </c>
      <c r="H53" s="8">
        <v>0</v>
      </c>
      <c r="I53" s="8">
        <v>5</v>
      </c>
      <c r="J53" s="98">
        <v>0</v>
      </c>
      <c r="K53" s="98">
        <v>0</v>
      </c>
      <c r="L53" s="8">
        <v>3</v>
      </c>
    </row>
    <row r="54" spans="1:12" ht="15.75" x14ac:dyDescent="0.25">
      <c r="A54" s="72" t="s">
        <v>59</v>
      </c>
      <c r="B54" s="72"/>
      <c r="C54" s="72"/>
      <c r="D54" s="72"/>
      <c r="E54" s="72"/>
      <c r="F54" s="72"/>
      <c r="G54" s="72"/>
      <c r="H54" s="72"/>
      <c r="I54" s="72"/>
      <c r="J54" s="72"/>
      <c r="K54" s="72"/>
      <c r="L54" s="72"/>
    </row>
    <row r="55" spans="1:12" x14ac:dyDescent="0.25">
      <c r="A55" s="66"/>
      <c r="B55" s="67" t="s">
        <v>2</v>
      </c>
      <c r="C55" s="67"/>
      <c r="D55" s="67"/>
      <c r="E55" s="70" t="s">
        <v>3</v>
      </c>
      <c r="F55" s="69" t="s">
        <v>4</v>
      </c>
      <c r="G55" s="64" t="s">
        <v>144</v>
      </c>
      <c r="H55" s="64" t="s">
        <v>145</v>
      </c>
      <c r="I55" s="64" t="s">
        <v>146</v>
      </c>
      <c r="J55" s="64" t="s">
        <v>147</v>
      </c>
      <c r="K55" s="64" t="s">
        <v>148</v>
      </c>
      <c r="L55" s="64" t="s">
        <v>149</v>
      </c>
    </row>
    <row r="56" spans="1:12" x14ac:dyDescent="0.25">
      <c r="A56" s="66"/>
      <c r="B56" s="3" t="s">
        <v>11</v>
      </c>
      <c r="C56" s="3" t="s">
        <v>12</v>
      </c>
      <c r="D56" s="2" t="s">
        <v>60</v>
      </c>
      <c r="E56" s="70"/>
      <c r="F56" s="69"/>
      <c r="G56" s="64"/>
      <c r="H56" s="64"/>
      <c r="I56" s="64"/>
      <c r="J56" s="64"/>
      <c r="K56" s="64"/>
      <c r="L56" s="64"/>
    </row>
    <row r="57" spans="1:12" x14ac:dyDescent="0.25">
      <c r="A57" s="9" t="s">
        <v>13</v>
      </c>
      <c r="B57" s="6">
        <v>84</v>
      </c>
      <c r="C57" s="6">
        <v>8</v>
      </c>
      <c r="D57" s="97">
        <v>0</v>
      </c>
      <c r="E57" s="6">
        <v>79</v>
      </c>
      <c r="F57" s="7">
        <f t="shared" ref="F57:F65" si="7">SUM(B57:E57)</f>
        <v>171</v>
      </c>
      <c r="G57" s="8">
        <v>1</v>
      </c>
      <c r="H57" s="98">
        <v>0</v>
      </c>
      <c r="I57" s="8">
        <v>23</v>
      </c>
      <c r="J57" s="98">
        <v>0</v>
      </c>
      <c r="K57" s="98">
        <v>0</v>
      </c>
      <c r="L57" s="8">
        <v>147</v>
      </c>
    </row>
    <row r="58" spans="1:12" x14ac:dyDescent="0.25">
      <c r="A58" s="9" t="s">
        <v>61</v>
      </c>
      <c r="B58" s="10">
        <f>SUM(B59:B65)</f>
        <v>85</v>
      </c>
      <c r="C58" s="10">
        <f t="shared" ref="C58:E58" si="8">SUM(C59:C65)</f>
        <v>8</v>
      </c>
      <c r="D58" s="10">
        <f t="shared" si="8"/>
        <v>0</v>
      </c>
      <c r="E58" s="10">
        <f t="shared" si="8"/>
        <v>81</v>
      </c>
      <c r="F58" s="7">
        <f t="shared" si="7"/>
        <v>174</v>
      </c>
      <c r="G58" s="10">
        <f>SUM(G59:G65)</f>
        <v>1</v>
      </c>
      <c r="H58" s="10">
        <f t="shared" ref="H58:L58" si="9">SUM(H59:H65)</f>
        <v>0</v>
      </c>
      <c r="I58" s="10">
        <f t="shared" si="9"/>
        <v>23</v>
      </c>
      <c r="J58" s="10">
        <f t="shared" si="9"/>
        <v>0</v>
      </c>
      <c r="K58" s="10">
        <f t="shared" si="9"/>
        <v>0</v>
      </c>
      <c r="L58" s="10">
        <f t="shared" si="9"/>
        <v>150</v>
      </c>
    </row>
    <row r="59" spans="1:12" x14ac:dyDescent="0.25">
      <c r="A59" s="9" t="s">
        <v>16</v>
      </c>
      <c r="B59" s="6">
        <v>4</v>
      </c>
      <c r="C59" s="6">
        <v>2</v>
      </c>
      <c r="D59" s="97">
        <v>0</v>
      </c>
      <c r="E59" s="6">
        <v>7</v>
      </c>
      <c r="F59" s="7">
        <f t="shared" si="7"/>
        <v>13</v>
      </c>
      <c r="G59" s="8">
        <v>1</v>
      </c>
      <c r="H59" s="98">
        <v>0</v>
      </c>
      <c r="I59" s="8">
        <v>2</v>
      </c>
      <c r="J59" s="98">
        <v>0</v>
      </c>
      <c r="K59" s="98">
        <v>0</v>
      </c>
      <c r="L59" s="8">
        <v>10</v>
      </c>
    </row>
    <row r="60" spans="1:12" x14ac:dyDescent="0.25">
      <c r="A60" s="9" t="s">
        <v>17</v>
      </c>
      <c r="B60" s="6">
        <v>11</v>
      </c>
      <c r="C60" s="6">
        <v>0</v>
      </c>
      <c r="D60" s="97">
        <v>0</v>
      </c>
      <c r="E60" s="6">
        <v>15</v>
      </c>
      <c r="F60" s="7">
        <f t="shared" si="7"/>
        <v>26</v>
      </c>
      <c r="G60" s="8">
        <v>0</v>
      </c>
      <c r="H60" s="98">
        <v>0</v>
      </c>
      <c r="I60" s="8">
        <v>4</v>
      </c>
      <c r="J60" s="98">
        <v>0</v>
      </c>
      <c r="K60" s="98">
        <v>0</v>
      </c>
      <c r="L60" s="8">
        <v>22</v>
      </c>
    </row>
    <row r="61" spans="1:12" x14ac:dyDescent="0.25">
      <c r="A61" s="9" t="s">
        <v>18</v>
      </c>
      <c r="B61" s="6">
        <v>17</v>
      </c>
      <c r="C61" s="6">
        <v>0</v>
      </c>
      <c r="D61" s="97">
        <v>0</v>
      </c>
      <c r="E61" s="6">
        <v>20</v>
      </c>
      <c r="F61" s="7">
        <f t="shared" si="7"/>
        <v>37</v>
      </c>
      <c r="G61" s="8">
        <v>0</v>
      </c>
      <c r="H61" s="98">
        <v>0</v>
      </c>
      <c r="I61" s="8">
        <v>5</v>
      </c>
      <c r="J61" s="98">
        <v>0</v>
      </c>
      <c r="K61" s="98">
        <v>0</v>
      </c>
      <c r="L61" s="8">
        <v>32</v>
      </c>
    </row>
    <row r="62" spans="1:12" x14ac:dyDescent="0.25">
      <c r="A62" s="9" t="s">
        <v>19</v>
      </c>
      <c r="B62" s="6">
        <v>21</v>
      </c>
      <c r="C62" s="6">
        <v>1</v>
      </c>
      <c r="D62" s="97">
        <v>0</v>
      </c>
      <c r="E62" s="6">
        <v>18</v>
      </c>
      <c r="F62" s="7">
        <f t="shared" si="7"/>
        <v>40</v>
      </c>
      <c r="G62" s="8">
        <v>0</v>
      </c>
      <c r="H62" s="98">
        <v>0</v>
      </c>
      <c r="I62" s="8">
        <v>6</v>
      </c>
      <c r="J62" s="98">
        <v>0</v>
      </c>
      <c r="K62" s="98">
        <v>0</v>
      </c>
      <c r="L62" s="8">
        <v>34</v>
      </c>
    </row>
    <row r="63" spans="1:12" x14ac:dyDescent="0.25">
      <c r="A63" s="9" t="s">
        <v>20</v>
      </c>
      <c r="B63" s="6">
        <v>22</v>
      </c>
      <c r="C63" s="6">
        <v>3</v>
      </c>
      <c r="D63" s="97">
        <v>0</v>
      </c>
      <c r="E63" s="6">
        <v>19</v>
      </c>
      <c r="F63" s="7">
        <f t="shared" si="7"/>
        <v>44</v>
      </c>
      <c r="G63" s="8">
        <v>0</v>
      </c>
      <c r="H63" s="98">
        <v>0</v>
      </c>
      <c r="I63" s="8">
        <v>6</v>
      </c>
      <c r="J63" s="98">
        <v>0</v>
      </c>
      <c r="K63" s="98">
        <v>0</v>
      </c>
      <c r="L63" s="8">
        <v>38</v>
      </c>
    </row>
    <row r="64" spans="1:12" x14ac:dyDescent="0.25">
      <c r="A64" s="9" t="s">
        <v>21</v>
      </c>
      <c r="B64" s="6">
        <v>10</v>
      </c>
      <c r="C64" s="6">
        <v>2</v>
      </c>
      <c r="D64" s="97">
        <v>0</v>
      </c>
      <c r="E64" s="6">
        <v>2</v>
      </c>
      <c r="F64" s="7">
        <f t="shared" si="7"/>
        <v>14</v>
      </c>
      <c r="G64" s="8">
        <v>0</v>
      </c>
      <c r="H64" s="98">
        <v>0</v>
      </c>
      <c r="I64" s="8">
        <v>0</v>
      </c>
      <c r="J64" s="98">
        <v>0</v>
      </c>
      <c r="K64" s="98">
        <v>0</v>
      </c>
      <c r="L64" s="8">
        <v>14</v>
      </c>
    </row>
    <row r="65" spans="1:12" x14ac:dyDescent="0.25">
      <c r="A65" s="9" t="s">
        <v>204</v>
      </c>
      <c r="B65" s="6">
        <v>0</v>
      </c>
      <c r="C65" s="6">
        <v>0</v>
      </c>
      <c r="D65" s="97">
        <v>0</v>
      </c>
      <c r="E65" s="6">
        <v>0</v>
      </c>
      <c r="F65" s="7">
        <f t="shared" si="7"/>
        <v>0</v>
      </c>
      <c r="G65" s="8">
        <v>0</v>
      </c>
      <c r="H65" s="98">
        <v>0</v>
      </c>
      <c r="I65" s="8">
        <v>0</v>
      </c>
      <c r="J65" s="98">
        <v>0</v>
      </c>
      <c r="K65" s="98">
        <v>0</v>
      </c>
      <c r="L65" s="8">
        <v>0</v>
      </c>
    </row>
    <row r="66" spans="1:12" x14ac:dyDescent="0.25">
      <c r="A66" s="9"/>
      <c r="B66" s="67" t="s">
        <v>2</v>
      </c>
      <c r="C66" s="67"/>
      <c r="D66" s="67"/>
      <c r="E66" s="71" t="s">
        <v>3</v>
      </c>
      <c r="F66" s="69" t="s">
        <v>4</v>
      </c>
      <c r="G66" s="64" t="s">
        <v>144</v>
      </c>
      <c r="H66" s="64" t="s">
        <v>145</v>
      </c>
      <c r="I66" s="64" t="s">
        <v>146</v>
      </c>
      <c r="J66" s="64" t="s">
        <v>147</v>
      </c>
      <c r="K66" s="64" t="s">
        <v>148</v>
      </c>
      <c r="L66" s="64" t="s">
        <v>149</v>
      </c>
    </row>
    <row r="67" spans="1:12" x14ac:dyDescent="0.25">
      <c r="A67" s="12" t="s">
        <v>62</v>
      </c>
      <c r="B67" s="3" t="s">
        <v>11</v>
      </c>
      <c r="C67" s="3" t="s">
        <v>12</v>
      </c>
      <c r="D67" s="2" t="s">
        <v>60</v>
      </c>
      <c r="E67" s="71"/>
      <c r="F67" s="69"/>
      <c r="G67" s="64"/>
      <c r="H67" s="64"/>
      <c r="I67" s="64"/>
      <c r="J67" s="64"/>
      <c r="K67" s="64"/>
      <c r="L67" s="64"/>
    </row>
    <row r="68" spans="1:12" x14ac:dyDescent="0.25">
      <c r="A68" s="9" t="s">
        <v>23</v>
      </c>
      <c r="B68" s="6">
        <v>42</v>
      </c>
      <c r="C68" s="6">
        <v>3</v>
      </c>
      <c r="D68" s="97"/>
      <c r="E68" s="6">
        <v>31</v>
      </c>
      <c r="F68" s="7">
        <f>SUM(B68:E68)</f>
        <v>76</v>
      </c>
      <c r="G68" s="8">
        <v>1</v>
      </c>
      <c r="H68" s="8">
        <v>0</v>
      </c>
      <c r="I68" s="8">
        <v>15</v>
      </c>
      <c r="J68" s="98">
        <v>0</v>
      </c>
      <c r="K68" s="98">
        <v>0</v>
      </c>
      <c r="L68" s="8">
        <v>60</v>
      </c>
    </row>
    <row r="69" spans="1:12" x14ac:dyDescent="0.25">
      <c r="A69" s="9" t="s">
        <v>24</v>
      </c>
      <c r="B69" s="6">
        <v>43</v>
      </c>
      <c r="C69" s="6">
        <v>5</v>
      </c>
      <c r="D69" s="97"/>
      <c r="E69" s="6">
        <v>50</v>
      </c>
      <c r="F69" s="7">
        <f t="shared" ref="F69:F75" si="10">SUM(B69:E69)</f>
        <v>98</v>
      </c>
      <c r="G69" s="8">
        <v>0</v>
      </c>
      <c r="H69" s="8">
        <v>0</v>
      </c>
      <c r="I69" s="8">
        <v>8</v>
      </c>
      <c r="J69" s="98">
        <v>0</v>
      </c>
      <c r="K69" s="98">
        <v>0</v>
      </c>
      <c r="L69" s="8">
        <v>90</v>
      </c>
    </row>
    <row r="70" spans="1:12" x14ac:dyDescent="0.25">
      <c r="A70" s="9" t="s">
        <v>63</v>
      </c>
      <c r="B70" s="6">
        <v>0</v>
      </c>
      <c r="C70" s="6">
        <v>0</v>
      </c>
      <c r="D70" s="97"/>
      <c r="E70" s="6">
        <v>0</v>
      </c>
      <c r="F70" s="7">
        <f t="shared" si="10"/>
        <v>0</v>
      </c>
      <c r="G70" s="8">
        <v>0</v>
      </c>
      <c r="H70" s="8">
        <v>0</v>
      </c>
      <c r="I70" s="8">
        <v>0</v>
      </c>
      <c r="J70" s="98">
        <v>0</v>
      </c>
      <c r="K70" s="98">
        <v>0</v>
      </c>
      <c r="L70" s="8">
        <v>0</v>
      </c>
    </row>
    <row r="71" spans="1:12" x14ac:dyDescent="0.25">
      <c r="A71" s="14" t="s">
        <v>26</v>
      </c>
      <c r="B71" s="6">
        <v>0</v>
      </c>
      <c r="C71" s="6">
        <v>0</v>
      </c>
      <c r="D71" s="97"/>
      <c r="E71" s="6">
        <v>0</v>
      </c>
      <c r="F71" s="7">
        <f t="shared" si="10"/>
        <v>0</v>
      </c>
      <c r="G71" s="8">
        <v>0</v>
      </c>
      <c r="H71" s="8">
        <v>0</v>
      </c>
      <c r="I71" s="8">
        <v>0</v>
      </c>
      <c r="J71" s="98">
        <v>0</v>
      </c>
      <c r="K71" s="98">
        <v>0</v>
      </c>
      <c r="L71" s="8">
        <v>0</v>
      </c>
    </row>
    <row r="72" spans="1:12" x14ac:dyDescent="0.25">
      <c r="A72" s="14" t="s">
        <v>27</v>
      </c>
      <c r="B72" s="6">
        <v>0</v>
      </c>
      <c r="C72" s="6">
        <v>0</v>
      </c>
      <c r="D72" s="97"/>
      <c r="E72" s="6">
        <v>0</v>
      </c>
      <c r="F72" s="7">
        <f t="shared" si="10"/>
        <v>0</v>
      </c>
      <c r="G72" s="8">
        <v>0</v>
      </c>
      <c r="H72" s="8">
        <v>0</v>
      </c>
      <c r="I72" s="8">
        <v>0</v>
      </c>
      <c r="J72" s="98">
        <v>0</v>
      </c>
      <c r="K72" s="98">
        <v>0</v>
      </c>
      <c r="L72" s="8">
        <v>0</v>
      </c>
    </row>
    <row r="73" spans="1:12" x14ac:dyDescent="0.25">
      <c r="A73" s="14" t="s">
        <v>28</v>
      </c>
      <c r="B73" s="6">
        <v>0</v>
      </c>
      <c r="C73" s="6">
        <v>0</v>
      </c>
      <c r="D73" s="97"/>
      <c r="E73" s="6">
        <v>0</v>
      </c>
      <c r="F73" s="7">
        <f t="shared" si="10"/>
        <v>0</v>
      </c>
      <c r="G73" s="8">
        <v>0</v>
      </c>
      <c r="H73" s="8">
        <v>0</v>
      </c>
      <c r="I73" s="8">
        <v>0</v>
      </c>
      <c r="J73" s="98">
        <v>0</v>
      </c>
      <c r="K73" s="98">
        <v>0</v>
      </c>
      <c r="L73" s="8">
        <v>0</v>
      </c>
    </row>
    <row r="74" spans="1:12" x14ac:dyDescent="0.25">
      <c r="A74" s="14" t="s">
        <v>29</v>
      </c>
      <c r="B74" s="6">
        <v>0</v>
      </c>
      <c r="C74" s="6">
        <v>0</v>
      </c>
      <c r="D74" s="97"/>
      <c r="E74" s="6">
        <v>0</v>
      </c>
      <c r="F74" s="7">
        <f t="shared" si="10"/>
        <v>0</v>
      </c>
      <c r="G74" s="8">
        <v>0</v>
      </c>
      <c r="H74" s="8">
        <v>0</v>
      </c>
      <c r="I74" s="8">
        <v>0</v>
      </c>
      <c r="J74" s="98">
        <v>0</v>
      </c>
      <c r="K74" s="98">
        <v>0</v>
      </c>
      <c r="L74" s="8">
        <v>0</v>
      </c>
    </row>
    <row r="75" spans="1:12" x14ac:dyDescent="0.25">
      <c r="A75" s="14" t="s">
        <v>30</v>
      </c>
      <c r="B75" s="6">
        <v>0</v>
      </c>
      <c r="C75" s="6">
        <v>0</v>
      </c>
      <c r="D75" s="97"/>
      <c r="E75" s="6">
        <v>0</v>
      </c>
      <c r="F75" s="7">
        <f t="shared" si="10"/>
        <v>0</v>
      </c>
      <c r="G75" s="8">
        <v>0</v>
      </c>
      <c r="H75" s="8">
        <v>0</v>
      </c>
      <c r="I75" s="8">
        <v>0</v>
      </c>
      <c r="J75" s="98">
        <v>0</v>
      </c>
      <c r="K75" s="98">
        <v>0</v>
      </c>
      <c r="L75" s="8">
        <v>0</v>
      </c>
    </row>
    <row r="76" spans="1:12" x14ac:dyDescent="0.25">
      <c r="A76" s="84" t="s">
        <v>31</v>
      </c>
      <c r="B76" s="84"/>
      <c r="C76" s="84"/>
      <c r="D76" s="84"/>
      <c r="E76" s="84"/>
      <c r="F76" s="84"/>
      <c r="G76" s="84"/>
      <c r="H76" s="84"/>
      <c r="I76" s="84"/>
      <c r="J76" s="84"/>
      <c r="K76" s="84"/>
      <c r="L76" s="84"/>
    </row>
    <row r="77" spans="1:12" x14ac:dyDescent="0.25">
      <c r="A77" s="14" t="s">
        <v>32</v>
      </c>
      <c r="B77" s="6">
        <v>0</v>
      </c>
      <c r="C77" s="6">
        <v>0</v>
      </c>
      <c r="D77" s="15"/>
      <c r="E77" s="6">
        <v>0</v>
      </c>
      <c r="F77" s="7">
        <f>SUM(B77:E77)</f>
        <v>0</v>
      </c>
      <c r="G77" s="16">
        <v>0</v>
      </c>
      <c r="H77" s="16">
        <v>0</v>
      </c>
      <c r="I77" s="16">
        <v>0</v>
      </c>
      <c r="J77" s="98">
        <v>0</v>
      </c>
      <c r="K77" s="98">
        <v>0</v>
      </c>
      <c r="L77" s="8">
        <v>0</v>
      </c>
    </row>
    <row r="78" spans="1:12" x14ac:dyDescent="0.25">
      <c r="A78" s="14" t="s">
        <v>33</v>
      </c>
      <c r="B78" s="6">
        <v>0</v>
      </c>
      <c r="C78" s="6">
        <v>0</v>
      </c>
      <c r="D78" s="15"/>
      <c r="E78" s="6">
        <v>0</v>
      </c>
      <c r="F78" s="7">
        <f t="shared" ref="F78:F83" si="11">SUM(B78:E78)</f>
        <v>0</v>
      </c>
      <c r="G78" s="16">
        <v>0</v>
      </c>
      <c r="H78" s="16">
        <v>0</v>
      </c>
      <c r="I78" s="16">
        <v>0</v>
      </c>
      <c r="J78" s="98">
        <v>0</v>
      </c>
      <c r="K78" s="98">
        <v>0</v>
      </c>
      <c r="L78" s="8">
        <v>0</v>
      </c>
    </row>
    <row r="79" spans="1:12" x14ac:dyDescent="0.25">
      <c r="A79" s="14" t="s">
        <v>34</v>
      </c>
      <c r="B79" s="6">
        <v>0</v>
      </c>
      <c r="C79" s="6">
        <v>0</v>
      </c>
      <c r="D79" s="15"/>
      <c r="E79" s="6">
        <v>0</v>
      </c>
      <c r="F79" s="7">
        <f t="shared" si="11"/>
        <v>0</v>
      </c>
      <c r="G79" s="16">
        <v>0</v>
      </c>
      <c r="H79" s="16">
        <v>0</v>
      </c>
      <c r="I79" s="16">
        <v>0</v>
      </c>
      <c r="J79" s="98">
        <v>0</v>
      </c>
      <c r="K79" s="98">
        <v>0</v>
      </c>
      <c r="L79" s="8">
        <v>0</v>
      </c>
    </row>
    <row r="80" spans="1:12" x14ac:dyDescent="0.25">
      <c r="A80" s="14" t="s">
        <v>35</v>
      </c>
      <c r="B80" s="6">
        <v>0</v>
      </c>
      <c r="C80" s="6">
        <v>0</v>
      </c>
      <c r="D80" s="15"/>
      <c r="E80" s="6">
        <v>0</v>
      </c>
      <c r="F80" s="7">
        <f t="shared" si="11"/>
        <v>0</v>
      </c>
      <c r="G80" s="16">
        <v>0</v>
      </c>
      <c r="H80" s="16">
        <v>0</v>
      </c>
      <c r="I80" s="16">
        <v>0</v>
      </c>
      <c r="J80" s="98">
        <v>0</v>
      </c>
      <c r="K80" s="98">
        <v>0</v>
      </c>
      <c r="L80" s="8">
        <v>0</v>
      </c>
    </row>
    <row r="81" spans="1:12" x14ac:dyDescent="0.25">
      <c r="A81" s="14" t="s">
        <v>36</v>
      </c>
      <c r="B81" s="6">
        <v>0</v>
      </c>
      <c r="C81" s="6">
        <v>0</v>
      </c>
      <c r="D81" s="15"/>
      <c r="E81" s="6">
        <v>0</v>
      </c>
      <c r="F81" s="7">
        <f t="shared" si="11"/>
        <v>0</v>
      </c>
      <c r="G81" s="16">
        <v>0</v>
      </c>
      <c r="H81" s="16">
        <v>0</v>
      </c>
      <c r="I81" s="16">
        <v>0</v>
      </c>
      <c r="J81" s="98">
        <v>0</v>
      </c>
      <c r="K81" s="98">
        <v>0</v>
      </c>
      <c r="L81" s="8">
        <v>0</v>
      </c>
    </row>
    <row r="82" spans="1:12" x14ac:dyDescent="0.25">
      <c r="A82" s="14" t="s">
        <v>37</v>
      </c>
      <c r="B82" s="6">
        <v>0</v>
      </c>
      <c r="C82" s="6">
        <v>0</v>
      </c>
      <c r="D82" s="15"/>
      <c r="E82" s="6">
        <v>0</v>
      </c>
      <c r="F82" s="7">
        <f t="shared" si="11"/>
        <v>0</v>
      </c>
      <c r="G82" s="16">
        <v>0</v>
      </c>
      <c r="H82" s="16">
        <v>0</v>
      </c>
      <c r="I82" s="16">
        <v>0</v>
      </c>
      <c r="J82" s="98">
        <v>0</v>
      </c>
      <c r="K82" s="98">
        <v>0</v>
      </c>
      <c r="L82" s="8">
        <v>0</v>
      </c>
    </row>
    <row r="83" spans="1:12" x14ac:dyDescent="0.25">
      <c r="A83" s="14" t="s">
        <v>38</v>
      </c>
      <c r="B83" s="6">
        <v>0</v>
      </c>
      <c r="C83" s="6">
        <v>0</v>
      </c>
      <c r="D83" s="15"/>
      <c r="E83" s="6">
        <v>0</v>
      </c>
      <c r="F83" s="7">
        <f t="shared" si="11"/>
        <v>0</v>
      </c>
      <c r="G83" s="16">
        <v>0</v>
      </c>
      <c r="H83" s="16">
        <v>0</v>
      </c>
      <c r="I83" s="16">
        <v>0</v>
      </c>
      <c r="J83" s="98">
        <v>0</v>
      </c>
      <c r="K83" s="98">
        <v>0</v>
      </c>
      <c r="L83" s="8">
        <v>0</v>
      </c>
    </row>
    <row r="84" spans="1:12" x14ac:dyDescent="0.25">
      <c r="A84" s="9"/>
      <c r="B84" s="67" t="s">
        <v>2</v>
      </c>
      <c r="C84" s="67"/>
      <c r="D84" s="67"/>
      <c r="E84" s="71" t="s">
        <v>3</v>
      </c>
      <c r="F84" s="69" t="s">
        <v>4</v>
      </c>
      <c r="G84" s="64" t="s">
        <v>144</v>
      </c>
      <c r="H84" s="64" t="s">
        <v>145</v>
      </c>
      <c r="I84" s="64" t="s">
        <v>146</v>
      </c>
      <c r="J84" s="64" t="s">
        <v>147</v>
      </c>
      <c r="K84" s="64" t="s">
        <v>148</v>
      </c>
      <c r="L84" s="64" t="s">
        <v>149</v>
      </c>
    </row>
    <row r="85" spans="1:12" x14ac:dyDescent="0.25">
      <c r="A85" s="12" t="s">
        <v>64</v>
      </c>
      <c r="B85" s="3" t="s">
        <v>11</v>
      </c>
      <c r="C85" s="3" t="s">
        <v>12</v>
      </c>
      <c r="D85" s="2" t="s">
        <v>60</v>
      </c>
      <c r="E85" s="71"/>
      <c r="F85" s="69"/>
      <c r="G85" s="64"/>
      <c r="H85" s="64"/>
      <c r="I85" s="64"/>
      <c r="J85" s="64"/>
      <c r="K85" s="64"/>
      <c r="L85" s="64"/>
    </row>
    <row r="86" spans="1:12" x14ac:dyDescent="0.25">
      <c r="A86" s="9" t="s">
        <v>40</v>
      </c>
      <c r="B86" s="6">
        <v>0</v>
      </c>
      <c r="C86" s="6">
        <v>0</v>
      </c>
      <c r="D86" s="97"/>
      <c r="E86" s="6">
        <v>0</v>
      </c>
      <c r="F86" s="7">
        <f>SUM(B86:E86)</f>
        <v>0</v>
      </c>
      <c r="G86" s="8">
        <v>0</v>
      </c>
      <c r="H86" s="8">
        <v>0</v>
      </c>
      <c r="I86" s="8">
        <v>0</v>
      </c>
      <c r="J86" s="98">
        <v>0</v>
      </c>
      <c r="K86" s="98">
        <v>0</v>
      </c>
      <c r="L86" s="8">
        <v>0</v>
      </c>
    </row>
    <row r="87" spans="1:12" ht="30" x14ac:dyDescent="0.25">
      <c r="A87" s="19" t="s">
        <v>41</v>
      </c>
      <c r="B87" s="6">
        <v>1</v>
      </c>
      <c r="C87" s="6">
        <v>0</v>
      </c>
      <c r="D87" s="97"/>
      <c r="E87" s="6">
        <v>0</v>
      </c>
      <c r="F87" s="7">
        <f>SUM(B87:E87)</f>
        <v>1</v>
      </c>
      <c r="G87" s="8">
        <v>0</v>
      </c>
      <c r="H87" s="8">
        <v>0</v>
      </c>
      <c r="I87" s="8">
        <v>0</v>
      </c>
      <c r="J87" s="98">
        <v>0</v>
      </c>
      <c r="K87" s="98">
        <v>0</v>
      </c>
      <c r="L87" s="8">
        <v>1</v>
      </c>
    </row>
    <row r="88" spans="1:12" x14ac:dyDescent="0.25">
      <c r="A88" s="9" t="s">
        <v>42</v>
      </c>
      <c r="B88" s="6">
        <v>0</v>
      </c>
      <c r="C88" s="6">
        <v>0</v>
      </c>
      <c r="D88" s="97"/>
      <c r="E88" s="6">
        <v>0</v>
      </c>
      <c r="F88" s="7">
        <f>SUM(B88:E88)</f>
        <v>0</v>
      </c>
      <c r="G88" s="8">
        <v>0</v>
      </c>
      <c r="H88" s="8">
        <v>0</v>
      </c>
      <c r="I88" s="8">
        <v>0</v>
      </c>
      <c r="J88" s="98">
        <v>0</v>
      </c>
      <c r="K88" s="98">
        <v>0</v>
      </c>
      <c r="L88" s="8">
        <v>0</v>
      </c>
    </row>
    <row r="89" spans="1:12" x14ac:dyDescent="0.25">
      <c r="A89" s="9" t="s">
        <v>43</v>
      </c>
      <c r="B89" s="6">
        <v>0</v>
      </c>
      <c r="C89" s="6">
        <v>0</v>
      </c>
      <c r="D89" s="97"/>
      <c r="E89" s="6">
        <v>0</v>
      </c>
      <c r="F89" s="7">
        <f t="shared" ref="F89:F100" si="12">SUM(B89:E89)</f>
        <v>0</v>
      </c>
      <c r="G89" s="8">
        <v>0</v>
      </c>
      <c r="H89" s="8">
        <v>0</v>
      </c>
      <c r="I89" s="8">
        <v>0</v>
      </c>
      <c r="J89" s="98">
        <v>0</v>
      </c>
      <c r="K89" s="98">
        <v>0</v>
      </c>
      <c r="L89" s="8">
        <v>0</v>
      </c>
    </row>
    <row r="90" spans="1:12" x14ac:dyDescent="0.25">
      <c r="A90" s="9" t="s">
        <v>44</v>
      </c>
      <c r="B90" s="6">
        <v>7</v>
      </c>
      <c r="C90" s="6">
        <v>1</v>
      </c>
      <c r="D90" s="97"/>
      <c r="E90" s="6">
        <v>12</v>
      </c>
      <c r="F90" s="7">
        <f t="shared" si="12"/>
        <v>20</v>
      </c>
      <c r="G90" s="8">
        <v>0</v>
      </c>
      <c r="H90" s="8">
        <v>0</v>
      </c>
      <c r="I90" s="8">
        <v>2</v>
      </c>
      <c r="J90" s="98">
        <v>0</v>
      </c>
      <c r="K90" s="98">
        <v>0</v>
      </c>
      <c r="L90" s="8">
        <v>18</v>
      </c>
    </row>
    <row r="91" spans="1:12" ht="30" x14ac:dyDescent="0.25">
      <c r="A91" s="9" t="s">
        <v>45</v>
      </c>
      <c r="B91" s="6">
        <v>0</v>
      </c>
      <c r="C91" s="6">
        <v>0</v>
      </c>
      <c r="D91" s="97"/>
      <c r="E91" s="6">
        <v>0</v>
      </c>
      <c r="F91" s="7">
        <f t="shared" si="12"/>
        <v>0</v>
      </c>
      <c r="G91" s="8">
        <v>0</v>
      </c>
      <c r="H91" s="8">
        <v>0</v>
      </c>
      <c r="I91" s="8">
        <v>0</v>
      </c>
      <c r="J91" s="98">
        <v>0</v>
      </c>
      <c r="K91" s="98">
        <v>0</v>
      </c>
      <c r="L91" s="8">
        <v>0</v>
      </c>
    </row>
    <row r="92" spans="1:12" x14ac:dyDescent="0.25">
      <c r="A92" s="9" t="s">
        <v>46</v>
      </c>
      <c r="B92" s="6">
        <v>2</v>
      </c>
      <c r="C92" s="6">
        <v>0</v>
      </c>
      <c r="D92" s="97"/>
      <c r="E92" s="6">
        <v>1</v>
      </c>
      <c r="F92" s="7">
        <f t="shared" si="12"/>
        <v>3</v>
      </c>
      <c r="G92" s="8">
        <v>0</v>
      </c>
      <c r="H92" s="8">
        <v>0</v>
      </c>
      <c r="I92" s="8">
        <v>1</v>
      </c>
      <c r="J92" s="98">
        <v>0</v>
      </c>
      <c r="K92" s="98">
        <v>0</v>
      </c>
      <c r="L92" s="8">
        <v>2</v>
      </c>
    </row>
    <row r="93" spans="1:12" x14ac:dyDescent="0.25">
      <c r="A93" s="9" t="s">
        <v>47</v>
      </c>
      <c r="B93" s="6">
        <v>0</v>
      </c>
      <c r="C93" s="6">
        <v>0</v>
      </c>
      <c r="D93" s="97"/>
      <c r="E93" s="6">
        <v>0</v>
      </c>
      <c r="F93" s="7">
        <f t="shared" si="12"/>
        <v>0</v>
      </c>
      <c r="G93" s="8">
        <v>0</v>
      </c>
      <c r="H93" s="8">
        <v>0</v>
      </c>
      <c r="I93" s="8">
        <v>0</v>
      </c>
      <c r="J93" s="98">
        <v>0</v>
      </c>
      <c r="K93" s="98">
        <v>0</v>
      </c>
      <c r="L93" s="8">
        <v>0</v>
      </c>
    </row>
    <row r="94" spans="1:12" ht="30" x14ac:dyDescent="0.25">
      <c r="A94" s="9" t="s">
        <v>48</v>
      </c>
      <c r="B94" s="6">
        <v>0</v>
      </c>
      <c r="C94" s="6">
        <v>0</v>
      </c>
      <c r="D94" s="97"/>
      <c r="E94" s="6">
        <v>0</v>
      </c>
      <c r="F94" s="7">
        <f t="shared" si="12"/>
        <v>0</v>
      </c>
      <c r="G94" s="8">
        <v>0</v>
      </c>
      <c r="H94" s="8">
        <v>0</v>
      </c>
      <c r="I94" s="8">
        <v>0</v>
      </c>
      <c r="J94" s="98">
        <v>0</v>
      </c>
      <c r="K94" s="98">
        <v>0</v>
      </c>
      <c r="L94" s="8">
        <v>0</v>
      </c>
    </row>
    <row r="95" spans="1:12" x14ac:dyDescent="0.25">
      <c r="A95" s="9" t="s">
        <v>49</v>
      </c>
      <c r="B95" s="6">
        <v>1</v>
      </c>
      <c r="C95" s="6">
        <v>0</v>
      </c>
      <c r="D95" s="97"/>
      <c r="E95" s="6">
        <v>0</v>
      </c>
      <c r="F95" s="7">
        <f t="shared" si="12"/>
        <v>1</v>
      </c>
      <c r="G95" s="8">
        <v>0</v>
      </c>
      <c r="H95" s="8">
        <v>0</v>
      </c>
      <c r="I95" s="8">
        <v>0</v>
      </c>
      <c r="J95" s="98">
        <v>0</v>
      </c>
      <c r="K95" s="98">
        <v>0</v>
      </c>
      <c r="L95" s="8">
        <v>1</v>
      </c>
    </row>
    <row r="96" spans="1:12" ht="30" x14ac:dyDescent="0.25">
      <c r="A96" s="9" t="s">
        <v>50</v>
      </c>
      <c r="B96" s="6">
        <v>0</v>
      </c>
      <c r="C96" s="6">
        <v>0</v>
      </c>
      <c r="D96" s="97"/>
      <c r="E96" s="6">
        <v>1</v>
      </c>
      <c r="F96" s="7">
        <f t="shared" si="12"/>
        <v>1</v>
      </c>
      <c r="G96" s="8">
        <v>0</v>
      </c>
      <c r="H96" s="8">
        <v>0</v>
      </c>
      <c r="I96" s="8">
        <v>0</v>
      </c>
      <c r="J96" s="98">
        <v>0</v>
      </c>
      <c r="K96" s="98">
        <v>0</v>
      </c>
      <c r="L96" s="8">
        <v>1</v>
      </c>
    </row>
    <row r="97" spans="1:12" x14ac:dyDescent="0.25">
      <c r="A97" s="9" t="s">
        <v>51</v>
      </c>
      <c r="B97" s="6">
        <v>70</v>
      </c>
      <c r="C97" s="6">
        <v>7</v>
      </c>
      <c r="D97" s="97"/>
      <c r="E97" s="6">
        <v>64</v>
      </c>
      <c r="F97" s="7">
        <f t="shared" si="12"/>
        <v>141</v>
      </c>
      <c r="G97" s="8">
        <v>1</v>
      </c>
      <c r="H97" s="8">
        <v>0</v>
      </c>
      <c r="I97" s="8">
        <v>18</v>
      </c>
      <c r="J97" s="98">
        <v>0</v>
      </c>
      <c r="K97" s="98">
        <v>0</v>
      </c>
      <c r="L97" s="8">
        <v>122</v>
      </c>
    </row>
    <row r="98" spans="1:12" x14ac:dyDescent="0.25">
      <c r="A98" s="9" t="s">
        <v>52</v>
      </c>
      <c r="B98" s="6">
        <v>1</v>
      </c>
      <c r="C98" s="6">
        <v>0</v>
      </c>
      <c r="D98" s="97"/>
      <c r="E98" s="6">
        <v>0</v>
      </c>
      <c r="F98" s="7">
        <f t="shared" si="12"/>
        <v>1</v>
      </c>
      <c r="G98" s="8">
        <v>0</v>
      </c>
      <c r="H98" s="8">
        <v>0</v>
      </c>
      <c r="I98" s="8">
        <v>0</v>
      </c>
      <c r="J98" s="98">
        <v>0</v>
      </c>
      <c r="K98" s="98">
        <v>0</v>
      </c>
      <c r="L98" s="8">
        <v>1</v>
      </c>
    </row>
    <row r="99" spans="1:12" x14ac:dyDescent="0.25">
      <c r="A99" s="9" t="s">
        <v>53</v>
      </c>
      <c r="B99" s="6">
        <v>0</v>
      </c>
      <c r="C99" s="6">
        <v>0</v>
      </c>
      <c r="D99" s="97"/>
      <c r="E99" s="6">
        <v>0</v>
      </c>
      <c r="F99" s="7">
        <f t="shared" si="12"/>
        <v>0</v>
      </c>
      <c r="G99" s="8">
        <v>0</v>
      </c>
      <c r="H99" s="8">
        <v>0</v>
      </c>
      <c r="I99" s="8">
        <v>0</v>
      </c>
      <c r="J99" s="98">
        <v>0</v>
      </c>
      <c r="K99" s="98">
        <v>0</v>
      </c>
      <c r="L99" s="8">
        <v>0</v>
      </c>
    </row>
    <row r="100" spans="1:12" x14ac:dyDescent="0.25">
      <c r="A100" s="9" t="s">
        <v>54</v>
      </c>
      <c r="B100" s="6">
        <v>2</v>
      </c>
      <c r="C100" s="6">
        <v>0</v>
      </c>
      <c r="D100" s="97"/>
      <c r="E100" s="6">
        <v>1</v>
      </c>
      <c r="F100" s="7">
        <f t="shared" si="12"/>
        <v>3</v>
      </c>
      <c r="G100" s="8">
        <v>0</v>
      </c>
      <c r="H100" s="8">
        <v>0</v>
      </c>
      <c r="I100" s="8">
        <v>0</v>
      </c>
      <c r="J100" s="98">
        <v>0</v>
      </c>
      <c r="K100" s="98">
        <v>0</v>
      </c>
      <c r="L100" s="8">
        <v>3</v>
      </c>
    </row>
    <row r="101" spans="1:12" x14ac:dyDescent="0.25">
      <c r="A101" s="9"/>
      <c r="B101" s="67" t="s">
        <v>2</v>
      </c>
      <c r="C101" s="67"/>
      <c r="D101" s="67"/>
      <c r="E101" s="71" t="s">
        <v>3</v>
      </c>
      <c r="F101" s="69" t="s">
        <v>4</v>
      </c>
      <c r="G101" s="64" t="s">
        <v>144</v>
      </c>
      <c r="H101" s="64" t="s">
        <v>145</v>
      </c>
      <c r="I101" s="64" t="s">
        <v>146</v>
      </c>
      <c r="J101" s="64" t="s">
        <v>147</v>
      </c>
      <c r="K101" s="64" t="s">
        <v>148</v>
      </c>
      <c r="L101" s="64" t="s">
        <v>149</v>
      </c>
    </row>
    <row r="102" spans="1:12" x14ac:dyDescent="0.25">
      <c r="A102" s="12" t="s">
        <v>55</v>
      </c>
      <c r="B102" s="3" t="s">
        <v>11</v>
      </c>
      <c r="C102" s="3" t="s">
        <v>12</v>
      </c>
      <c r="D102" s="2" t="s">
        <v>60</v>
      </c>
      <c r="E102" s="71"/>
      <c r="F102" s="69"/>
      <c r="G102" s="64"/>
      <c r="H102" s="64"/>
      <c r="I102" s="64"/>
      <c r="J102" s="64"/>
      <c r="K102" s="64"/>
      <c r="L102" s="64"/>
    </row>
    <row r="103" spans="1:12" x14ac:dyDescent="0.25">
      <c r="A103" s="9" t="s">
        <v>65</v>
      </c>
      <c r="B103" s="6">
        <v>11</v>
      </c>
      <c r="C103" s="6" t="s">
        <v>57</v>
      </c>
      <c r="D103" s="97"/>
      <c r="E103" s="6">
        <v>0</v>
      </c>
      <c r="F103" s="7">
        <f>SUM(B103:E103)</f>
        <v>11</v>
      </c>
      <c r="G103" s="8">
        <v>0</v>
      </c>
      <c r="H103" s="8">
        <v>0</v>
      </c>
      <c r="I103" s="8">
        <v>3</v>
      </c>
      <c r="J103" s="98">
        <v>0</v>
      </c>
      <c r="K103" s="98">
        <v>0</v>
      </c>
      <c r="L103" s="8">
        <v>8</v>
      </c>
    </row>
    <row r="104" spans="1:12" ht="15.75" x14ac:dyDescent="0.25">
      <c r="A104" s="72" t="s">
        <v>101</v>
      </c>
      <c r="B104" s="72"/>
      <c r="C104" s="72"/>
      <c r="D104" s="72"/>
      <c r="E104" s="72"/>
      <c r="F104" s="72"/>
      <c r="G104" s="72"/>
      <c r="H104" s="72"/>
      <c r="I104" s="72"/>
      <c r="J104" s="72"/>
      <c r="K104" s="72"/>
      <c r="L104" s="72"/>
    </row>
    <row r="105" spans="1:12" x14ac:dyDescent="0.25">
      <c r="A105" s="66"/>
      <c r="B105" s="67" t="s">
        <v>2</v>
      </c>
      <c r="C105" s="67"/>
      <c r="D105" s="67"/>
      <c r="E105" s="68" t="s">
        <v>3</v>
      </c>
      <c r="F105" s="69" t="s">
        <v>4</v>
      </c>
      <c r="G105" s="64" t="s">
        <v>144</v>
      </c>
      <c r="H105" s="64" t="s">
        <v>145</v>
      </c>
      <c r="I105" s="64" t="s">
        <v>146</v>
      </c>
      <c r="J105" s="64" t="s">
        <v>147</v>
      </c>
      <c r="K105" s="64" t="s">
        <v>148</v>
      </c>
      <c r="L105" s="64" t="s">
        <v>149</v>
      </c>
    </row>
    <row r="106" spans="1:12" x14ac:dyDescent="0.25">
      <c r="A106" s="66"/>
      <c r="B106" s="3" t="s">
        <v>11</v>
      </c>
      <c r="C106" s="3" t="s">
        <v>12</v>
      </c>
      <c r="D106" s="4"/>
      <c r="E106" s="68"/>
      <c r="F106" s="69"/>
      <c r="G106" s="64"/>
      <c r="H106" s="64"/>
      <c r="I106" s="64"/>
      <c r="J106" s="64"/>
      <c r="K106" s="64"/>
      <c r="L106" s="64"/>
    </row>
    <row r="107" spans="1:12" x14ac:dyDescent="0.25">
      <c r="A107" s="9" t="s">
        <v>66</v>
      </c>
      <c r="B107" s="97">
        <v>0</v>
      </c>
      <c r="C107" s="97">
        <v>0</v>
      </c>
      <c r="D107" s="97"/>
      <c r="E107" s="97">
        <v>0</v>
      </c>
      <c r="F107" s="7">
        <f t="shared" ref="F107:F109" si="13">SUM(B107:E107)</f>
        <v>0</v>
      </c>
      <c r="G107" s="98">
        <v>0</v>
      </c>
      <c r="H107" s="98">
        <v>0</v>
      </c>
      <c r="I107" s="98">
        <v>0</v>
      </c>
      <c r="J107" s="98">
        <v>0</v>
      </c>
      <c r="K107" s="98">
        <v>0</v>
      </c>
      <c r="L107" s="98">
        <v>0</v>
      </c>
    </row>
    <row r="108" spans="1:12" x14ac:dyDescent="0.25">
      <c r="A108" s="9" t="s">
        <v>67</v>
      </c>
      <c r="B108" s="97">
        <v>0</v>
      </c>
      <c r="C108" s="97">
        <v>0</v>
      </c>
      <c r="D108" s="97"/>
      <c r="E108" s="97">
        <v>0</v>
      </c>
      <c r="F108" s="7">
        <f t="shared" si="13"/>
        <v>0</v>
      </c>
      <c r="G108" s="98">
        <v>0</v>
      </c>
      <c r="H108" s="98">
        <v>0</v>
      </c>
      <c r="I108" s="98">
        <v>0</v>
      </c>
      <c r="J108" s="98">
        <v>0</v>
      </c>
      <c r="K108" s="98">
        <v>0</v>
      </c>
      <c r="L108" s="98">
        <v>0</v>
      </c>
    </row>
    <row r="109" spans="1:12" x14ac:dyDescent="0.25">
      <c r="A109" s="9" t="s">
        <v>204</v>
      </c>
      <c r="B109" s="97">
        <v>0</v>
      </c>
      <c r="C109" s="97">
        <v>0</v>
      </c>
      <c r="D109" s="97"/>
      <c r="E109" s="97">
        <v>0</v>
      </c>
      <c r="F109" s="7">
        <f t="shared" si="13"/>
        <v>0</v>
      </c>
      <c r="G109" s="98">
        <v>0</v>
      </c>
      <c r="H109" s="98">
        <v>0</v>
      </c>
      <c r="I109" s="98">
        <v>0</v>
      </c>
      <c r="J109" s="98">
        <v>0</v>
      </c>
      <c r="K109" s="98">
        <v>0</v>
      </c>
      <c r="L109" s="98">
        <v>0</v>
      </c>
    </row>
    <row r="110" spans="1:12" x14ac:dyDescent="0.25">
      <c r="A110" s="9"/>
      <c r="B110" s="67" t="s">
        <v>2</v>
      </c>
      <c r="C110" s="67"/>
      <c r="D110" s="67"/>
      <c r="E110" s="71" t="s">
        <v>3</v>
      </c>
      <c r="F110" s="69" t="s">
        <v>4</v>
      </c>
      <c r="G110" s="64" t="s">
        <v>144</v>
      </c>
      <c r="H110" s="64" t="s">
        <v>145</v>
      </c>
      <c r="I110" s="64" t="s">
        <v>146</v>
      </c>
      <c r="J110" s="64" t="s">
        <v>147</v>
      </c>
      <c r="K110" s="64" t="s">
        <v>148</v>
      </c>
      <c r="L110" s="64" t="s">
        <v>149</v>
      </c>
    </row>
    <row r="111" spans="1:12" x14ac:dyDescent="0.25">
      <c r="A111" s="12" t="s">
        <v>62</v>
      </c>
      <c r="B111" s="3" t="s">
        <v>11</v>
      </c>
      <c r="C111" s="3" t="s">
        <v>12</v>
      </c>
      <c r="D111" s="4"/>
      <c r="E111" s="71"/>
      <c r="F111" s="69"/>
      <c r="G111" s="64"/>
      <c r="H111" s="64"/>
      <c r="I111" s="64"/>
      <c r="J111" s="64"/>
      <c r="K111" s="64"/>
      <c r="L111" s="64"/>
    </row>
    <row r="112" spans="1:12" x14ac:dyDescent="0.25">
      <c r="A112" s="9" t="s">
        <v>23</v>
      </c>
      <c r="B112" s="97">
        <v>0</v>
      </c>
      <c r="C112" s="97">
        <v>0</v>
      </c>
      <c r="D112" s="97"/>
      <c r="E112" s="97">
        <v>0</v>
      </c>
      <c r="F112" s="7">
        <f t="shared" ref="F112:F119" si="14">SUM(B112:E112)</f>
        <v>0</v>
      </c>
      <c r="G112" s="98">
        <v>0</v>
      </c>
      <c r="H112" s="98">
        <v>0</v>
      </c>
      <c r="I112" s="98">
        <v>0</v>
      </c>
      <c r="J112" s="98">
        <v>0</v>
      </c>
      <c r="K112" s="98">
        <v>0</v>
      </c>
      <c r="L112" s="98">
        <v>0</v>
      </c>
    </row>
    <row r="113" spans="1:12" x14ac:dyDescent="0.25">
      <c r="A113" s="9" t="s">
        <v>24</v>
      </c>
      <c r="B113" s="97">
        <v>0</v>
      </c>
      <c r="C113" s="97">
        <v>0</v>
      </c>
      <c r="D113" s="97"/>
      <c r="E113" s="97">
        <v>0</v>
      </c>
      <c r="F113" s="7">
        <f t="shared" si="14"/>
        <v>0</v>
      </c>
      <c r="G113" s="98">
        <v>0</v>
      </c>
      <c r="H113" s="98">
        <v>0</v>
      </c>
      <c r="I113" s="98">
        <v>0</v>
      </c>
      <c r="J113" s="98">
        <v>0</v>
      </c>
      <c r="K113" s="98">
        <v>0</v>
      </c>
      <c r="L113" s="98">
        <v>0</v>
      </c>
    </row>
    <row r="114" spans="1:12" x14ac:dyDescent="0.25">
      <c r="A114" s="9" t="s">
        <v>63</v>
      </c>
      <c r="B114" s="97">
        <v>0</v>
      </c>
      <c r="C114" s="97">
        <v>0</v>
      </c>
      <c r="D114" s="97"/>
      <c r="E114" s="97">
        <v>0</v>
      </c>
      <c r="F114" s="7">
        <f t="shared" si="14"/>
        <v>0</v>
      </c>
      <c r="G114" s="98">
        <v>0</v>
      </c>
      <c r="H114" s="98">
        <v>0</v>
      </c>
      <c r="I114" s="98">
        <v>0</v>
      </c>
      <c r="J114" s="98">
        <v>0</v>
      </c>
      <c r="K114" s="98">
        <v>0</v>
      </c>
      <c r="L114" s="98">
        <v>0</v>
      </c>
    </row>
    <row r="115" spans="1:12" x14ac:dyDescent="0.25">
      <c r="A115" s="14" t="s">
        <v>26</v>
      </c>
      <c r="B115" s="97">
        <v>0</v>
      </c>
      <c r="C115" s="97">
        <v>0</v>
      </c>
      <c r="D115" s="97"/>
      <c r="E115" s="97">
        <v>0</v>
      </c>
      <c r="F115" s="7">
        <f t="shared" si="14"/>
        <v>0</v>
      </c>
      <c r="G115" s="98">
        <v>0</v>
      </c>
      <c r="H115" s="98">
        <v>0</v>
      </c>
      <c r="I115" s="98">
        <v>0</v>
      </c>
      <c r="J115" s="98">
        <v>0</v>
      </c>
      <c r="K115" s="98">
        <v>0</v>
      </c>
      <c r="L115" s="98">
        <v>0</v>
      </c>
    </row>
    <row r="116" spans="1:12" x14ac:dyDescent="0.25">
      <c r="A116" s="14" t="s">
        <v>27</v>
      </c>
      <c r="B116" s="97">
        <v>0</v>
      </c>
      <c r="C116" s="97">
        <v>0</v>
      </c>
      <c r="D116" s="97"/>
      <c r="E116" s="97">
        <v>0</v>
      </c>
      <c r="F116" s="7">
        <f t="shared" si="14"/>
        <v>0</v>
      </c>
      <c r="G116" s="98">
        <v>0</v>
      </c>
      <c r="H116" s="98">
        <v>0</v>
      </c>
      <c r="I116" s="98">
        <v>0</v>
      </c>
      <c r="J116" s="98">
        <v>0</v>
      </c>
      <c r="K116" s="98">
        <v>0</v>
      </c>
      <c r="L116" s="98">
        <v>0</v>
      </c>
    </row>
    <row r="117" spans="1:12" x14ac:dyDescent="0.25">
      <c r="A117" s="14" t="s">
        <v>28</v>
      </c>
      <c r="B117" s="97">
        <v>0</v>
      </c>
      <c r="C117" s="97">
        <v>0</v>
      </c>
      <c r="D117" s="97"/>
      <c r="E117" s="97">
        <v>0</v>
      </c>
      <c r="F117" s="7">
        <f t="shared" si="14"/>
        <v>0</v>
      </c>
      <c r="G117" s="98">
        <v>0</v>
      </c>
      <c r="H117" s="98">
        <v>0</v>
      </c>
      <c r="I117" s="98">
        <v>0</v>
      </c>
      <c r="J117" s="98">
        <v>0</v>
      </c>
      <c r="K117" s="98">
        <v>0</v>
      </c>
      <c r="L117" s="98">
        <v>0</v>
      </c>
    </row>
    <row r="118" spans="1:12" x14ac:dyDescent="0.25">
      <c r="A118" s="14" t="s">
        <v>29</v>
      </c>
      <c r="B118" s="97">
        <v>0</v>
      </c>
      <c r="C118" s="97">
        <v>0</v>
      </c>
      <c r="D118" s="97"/>
      <c r="E118" s="97">
        <v>0</v>
      </c>
      <c r="F118" s="7">
        <f t="shared" si="14"/>
        <v>0</v>
      </c>
      <c r="G118" s="98">
        <v>0</v>
      </c>
      <c r="H118" s="98">
        <v>0</v>
      </c>
      <c r="I118" s="98">
        <v>0</v>
      </c>
      <c r="J118" s="98">
        <v>0</v>
      </c>
      <c r="K118" s="98">
        <v>0</v>
      </c>
      <c r="L118" s="98">
        <v>0</v>
      </c>
    </row>
    <row r="119" spans="1:12" x14ac:dyDescent="0.25">
      <c r="A119" s="14" t="s">
        <v>30</v>
      </c>
      <c r="B119" s="97">
        <v>0</v>
      </c>
      <c r="C119" s="97">
        <v>0</v>
      </c>
      <c r="D119" s="97"/>
      <c r="E119" s="97">
        <v>0</v>
      </c>
      <c r="F119" s="7">
        <f t="shared" si="14"/>
        <v>0</v>
      </c>
      <c r="G119" s="98">
        <v>0</v>
      </c>
      <c r="H119" s="98">
        <v>0</v>
      </c>
      <c r="I119" s="98">
        <v>0</v>
      </c>
      <c r="J119" s="98">
        <v>0</v>
      </c>
      <c r="K119" s="98">
        <v>0</v>
      </c>
      <c r="L119" s="98">
        <v>0</v>
      </c>
    </row>
    <row r="120" spans="1:12" x14ac:dyDescent="0.25">
      <c r="A120" s="84" t="s">
        <v>31</v>
      </c>
      <c r="B120" s="84"/>
      <c r="C120" s="84"/>
      <c r="D120" s="84"/>
      <c r="E120" s="84"/>
      <c r="F120" s="84"/>
      <c r="G120" s="84"/>
      <c r="H120" s="84"/>
      <c r="I120" s="84"/>
      <c r="J120" s="84"/>
      <c r="K120" s="84"/>
      <c r="L120" s="84"/>
    </row>
    <row r="121" spans="1:12" x14ac:dyDescent="0.25">
      <c r="A121" s="14" t="s">
        <v>32</v>
      </c>
      <c r="B121" s="97">
        <v>0</v>
      </c>
      <c r="C121" s="97">
        <v>0</v>
      </c>
      <c r="D121" s="97"/>
      <c r="E121" s="97">
        <v>0</v>
      </c>
      <c r="F121" s="7">
        <f>SUM(B121:E121)</f>
        <v>0</v>
      </c>
      <c r="G121" s="98">
        <v>0</v>
      </c>
      <c r="H121" s="98">
        <v>0</v>
      </c>
      <c r="I121" s="98">
        <v>0</v>
      </c>
      <c r="J121" s="98">
        <v>0</v>
      </c>
      <c r="K121" s="98">
        <v>0</v>
      </c>
      <c r="L121" s="98">
        <v>0</v>
      </c>
    </row>
    <row r="122" spans="1:12" x14ac:dyDescent="0.25">
      <c r="A122" s="14" t="s">
        <v>33</v>
      </c>
      <c r="B122" s="97">
        <v>0</v>
      </c>
      <c r="C122" s="97">
        <v>0</v>
      </c>
      <c r="D122" s="97"/>
      <c r="E122" s="97">
        <v>0</v>
      </c>
      <c r="F122" s="7">
        <f t="shared" ref="F122:F127" si="15">SUM(B122:E122)</f>
        <v>0</v>
      </c>
      <c r="G122" s="98">
        <v>0</v>
      </c>
      <c r="H122" s="98">
        <v>0</v>
      </c>
      <c r="I122" s="98">
        <v>0</v>
      </c>
      <c r="J122" s="98">
        <v>0</v>
      </c>
      <c r="K122" s="98">
        <v>0</v>
      </c>
      <c r="L122" s="98">
        <v>0</v>
      </c>
    </row>
    <row r="123" spans="1:12" x14ac:dyDescent="0.25">
      <c r="A123" s="14" t="s">
        <v>34</v>
      </c>
      <c r="B123" s="97">
        <v>0</v>
      </c>
      <c r="C123" s="97">
        <v>0</v>
      </c>
      <c r="D123" s="97"/>
      <c r="E123" s="97">
        <v>0</v>
      </c>
      <c r="F123" s="7">
        <f t="shared" si="15"/>
        <v>0</v>
      </c>
      <c r="G123" s="98">
        <v>0</v>
      </c>
      <c r="H123" s="98">
        <v>0</v>
      </c>
      <c r="I123" s="98">
        <v>0</v>
      </c>
      <c r="J123" s="98">
        <v>0</v>
      </c>
      <c r="K123" s="98">
        <v>0</v>
      </c>
      <c r="L123" s="98">
        <v>0</v>
      </c>
    </row>
    <row r="124" spans="1:12" x14ac:dyDescent="0.25">
      <c r="A124" s="14" t="s">
        <v>35</v>
      </c>
      <c r="B124" s="97">
        <v>0</v>
      </c>
      <c r="C124" s="97">
        <v>0</v>
      </c>
      <c r="D124" s="97"/>
      <c r="E124" s="97">
        <v>0</v>
      </c>
      <c r="F124" s="7">
        <f t="shared" si="15"/>
        <v>0</v>
      </c>
      <c r="G124" s="98">
        <v>0</v>
      </c>
      <c r="H124" s="98">
        <v>0</v>
      </c>
      <c r="I124" s="98">
        <v>0</v>
      </c>
      <c r="J124" s="98">
        <v>0</v>
      </c>
      <c r="K124" s="98">
        <v>0</v>
      </c>
      <c r="L124" s="98">
        <v>0</v>
      </c>
    </row>
    <row r="125" spans="1:12" x14ac:dyDescent="0.25">
      <c r="A125" s="14" t="s">
        <v>36</v>
      </c>
      <c r="B125" s="97">
        <v>0</v>
      </c>
      <c r="C125" s="97">
        <v>0</v>
      </c>
      <c r="D125" s="97"/>
      <c r="E125" s="97">
        <v>0</v>
      </c>
      <c r="F125" s="7">
        <f t="shared" si="15"/>
        <v>0</v>
      </c>
      <c r="G125" s="98">
        <v>0</v>
      </c>
      <c r="H125" s="98">
        <v>0</v>
      </c>
      <c r="I125" s="98">
        <v>0</v>
      </c>
      <c r="J125" s="98">
        <v>0</v>
      </c>
      <c r="K125" s="98">
        <v>0</v>
      </c>
      <c r="L125" s="98">
        <v>0</v>
      </c>
    </row>
    <row r="126" spans="1:12" x14ac:dyDescent="0.25">
      <c r="A126" s="14" t="s">
        <v>37</v>
      </c>
      <c r="B126" s="97">
        <v>0</v>
      </c>
      <c r="C126" s="97">
        <v>0</v>
      </c>
      <c r="D126" s="97"/>
      <c r="E126" s="97">
        <v>0</v>
      </c>
      <c r="F126" s="7">
        <f t="shared" si="15"/>
        <v>0</v>
      </c>
      <c r="G126" s="98">
        <v>0</v>
      </c>
      <c r="H126" s="98">
        <v>0</v>
      </c>
      <c r="I126" s="98">
        <v>0</v>
      </c>
      <c r="J126" s="98">
        <v>0</v>
      </c>
      <c r="K126" s="98">
        <v>0</v>
      </c>
      <c r="L126" s="98">
        <v>0</v>
      </c>
    </row>
    <row r="127" spans="1:12" x14ac:dyDescent="0.25">
      <c r="A127" s="14" t="s">
        <v>38</v>
      </c>
      <c r="B127" s="97">
        <v>0</v>
      </c>
      <c r="C127" s="97">
        <v>0</v>
      </c>
      <c r="D127" s="97"/>
      <c r="E127" s="97">
        <v>0</v>
      </c>
      <c r="F127" s="7">
        <f t="shared" si="15"/>
        <v>0</v>
      </c>
      <c r="G127" s="98">
        <v>0</v>
      </c>
      <c r="H127" s="98">
        <v>0</v>
      </c>
      <c r="I127" s="98">
        <v>0</v>
      </c>
      <c r="J127" s="98">
        <v>0</v>
      </c>
      <c r="K127" s="98">
        <v>0</v>
      </c>
      <c r="L127" s="98">
        <v>0</v>
      </c>
    </row>
    <row r="128" spans="1:12" x14ac:dyDescent="0.25">
      <c r="A128" s="9"/>
      <c r="B128" s="67" t="s">
        <v>2</v>
      </c>
      <c r="C128" s="67"/>
      <c r="D128" s="67"/>
      <c r="E128" s="71" t="s">
        <v>3</v>
      </c>
      <c r="F128" s="69" t="s">
        <v>4</v>
      </c>
      <c r="G128" s="64" t="s">
        <v>144</v>
      </c>
      <c r="H128" s="64" t="s">
        <v>145</v>
      </c>
      <c r="I128" s="64" t="s">
        <v>146</v>
      </c>
      <c r="J128" s="64" t="s">
        <v>147</v>
      </c>
      <c r="K128" s="64" t="s">
        <v>148</v>
      </c>
      <c r="L128" s="64" t="s">
        <v>149</v>
      </c>
    </row>
    <row r="129" spans="1:12" x14ac:dyDescent="0.25">
      <c r="A129" s="12" t="s">
        <v>64</v>
      </c>
      <c r="B129" s="3" t="s">
        <v>11</v>
      </c>
      <c r="C129" s="3" t="s">
        <v>12</v>
      </c>
      <c r="D129" s="4"/>
      <c r="E129" s="71"/>
      <c r="F129" s="69"/>
      <c r="G129" s="64"/>
      <c r="H129" s="64"/>
      <c r="I129" s="64"/>
      <c r="J129" s="64"/>
      <c r="K129" s="64"/>
      <c r="L129" s="64"/>
    </row>
    <row r="130" spans="1:12" x14ac:dyDescent="0.25">
      <c r="A130" s="9" t="s">
        <v>40</v>
      </c>
      <c r="B130" s="97">
        <v>0</v>
      </c>
      <c r="C130" s="97">
        <v>0</v>
      </c>
      <c r="D130" s="97"/>
      <c r="E130" s="97">
        <v>0</v>
      </c>
      <c r="F130" s="7">
        <f>SUM(B130:E130)</f>
        <v>0</v>
      </c>
      <c r="G130" s="98">
        <v>0</v>
      </c>
      <c r="H130" s="98">
        <v>0</v>
      </c>
      <c r="I130" s="98">
        <v>0</v>
      </c>
      <c r="J130" s="98">
        <v>0</v>
      </c>
      <c r="K130" s="98">
        <v>0</v>
      </c>
      <c r="L130" s="98">
        <v>0</v>
      </c>
    </row>
    <row r="131" spans="1:12" ht="30" x14ac:dyDescent="0.25">
      <c r="A131" s="19" t="s">
        <v>41</v>
      </c>
      <c r="B131" s="97">
        <v>0</v>
      </c>
      <c r="C131" s="97">
        <v>0</v>
      </c>
      <c r="D131" s="97"/>
      <c r="E131" s="97">
        <v>0</v>
      </c>
      <c r="F131" s="7">
        <f t="shared" ref="F131:F144" si="16">SUM(B131:E131)</f>
        <v>0</v>
      </c>
      <c r="G131" s="98">
        <v>0</v>
      </c>
      <c r="H131" s="98">
        <v>0</v>
      </c>
      <c r="I131" s="98">
        <v>0</v>
      </c>
      <c r="J131" s="98">
        <v>0</v>
      </c>
      <c r="K131" s="98">
        <v>0</v>
      </c>
      <c r="L131" s="98">
        <v>0</v>
      </c>
    </row>
    <row r="132" spans="1:12" x14ac:dyDescent="0.25">
      <c r="A132" s="9" t="s">
        <v>42</v>
      </c>
      <c r="B132" s="97">
        <v>0</v>
      </c>
      <c r="C132" s="97">
        <v>0</v>
      </c>
      <c r="D132" s="97"/>
      <c r="E132" s="97">
        <v>0</v>
      </c>
      <c r="F132" s="7">
        <f t="shared" si="16"/>
        <v>0</v>
      </c>
      <c r="G132" s="98">
        <v>0</v>
      </c>
      <c r="H132" s="98">
        <v>0</v>
      </c>
      <c r="I132" s="98">
        <v>0</v>
      </c>
      <c r="J132" s="98">
        <v>0</v>
      </c>
      <c r="K132" s="98">
        <v>0</v>
      </c>
      <c r="L132" s="98">
        <v>0</v>
      </c>
    </row>
    <row r="133" spans="1:12" x14ac:dyDescent="0.25">
      <c r="A133" s="9" t="s">
        <v>43</v>
      </c>
      <c r="B133" s="97">
        <v>0</v>
      </c>
      <c r="C133" s="97">
        <v>0</v>
      </c>
      <c r="D133" s="97"/>
      <c r="E133" s="97">
        <v>0</v>
      </c>
      <c r="F133" s="7">
        <f t="shared" si="16"/>
        <v>0</v>
      </c>
      <c r="G133" s="98">
        <v>0</v>
      </c>
      <c r="H133" s="98">
        <v>0</v>
      </c>
      <c r="I133" s="98">
        <v>0</v>
      </c>
      <c r="J133" s="98">
        <v>0</v>
      </c>
      <c r="K133" s="98">
        <v>0</v>
      </c>
      <c r="L133" s="98">
        <v>0</v>
      </c>
    </row>
    <row r="134" spans="1:12" x14ac:dyDescent="0.25">
      <c r="A134" s="9" t="s">
        <v>44</v>
      </c>
      <c r="B134" s="97">
        <v>0</v>
      </c>
      <c r="C134" s="97">
        <v>0</v>
      </c>
      <c r="D134" s="97"/>
      <c r="E134" s="97">
        <v>0</v>
      </c>
      <c r="F134" s="7">
        <f t="shared" si="16"/>
        <v>0</v>
      </c>
      <c r="G134" s="98">
        <v>0</v>
      </c>
      <c r="H134" s="98">
        <v>0</v>
      </c>
      <c r="I134" s="98">
        <v>0</v>
      </c>
      <c r="J134" s="98">
        <v>0</v>
      </c>
      <c r="K134" s="98">
        <v>0</v>
      </c>
      <c r="L134" s="98">
        <v>0</v>
      </c>
    </row>
    <row r="135" spans="1:12" ht="30" x14ac:dyDescent="0.25">
      <c r="A135" s="9" t="s">
        <v>45</v>
      </c>
      <c r="B135" s="97">
        <v>0</v>
      </c>
      <c r="C135" s="97">
        <v>0</v>
      </c>
      <c r="D135" s="97"/>
      <c r="E135" s="97">
        <v>0</v>
      </c>
      <c r="F135" s="7">
        <f t="shared" si="16"/>
        <v>0</v>
      </c>
      <c r="G135" s="98">
        <v>0</v>
      </c>
      <c r="H135" s="98">
        <v>0</v>
      </c>
      <c r="I135" s="98">
        <v>0</v>
      </c>
      <c r="J135" s="98">
        <v>0</v>
      </c>
      <c r="K135" s="98">
        <v>0</v>
      </c>
      <c r="L135" s="98">
        <v>0</v>
      </c>
    </row>
    <row r="136" spans="1:12" x14ac:dyDescent="0.25">
      <c r="A136" s="9" t="s">
        <v>46</v>
      </c>
      <c r="B136" s="97">
        <v>0</v>
      </c>
      <c r="C136" s="97">
        <v>0</v>
      </c>
      <c r="D136" s="97"/>
      <c r="E136" s="97">
        <v>0</v>
      </c>
      <c r="F136" s="7">
        <f t="shared" si="16"/>
        <v>0</v>
      </c>
      <c r="G136" s="98">
        <v>0</v>
      </c>
      <c r="H136" s="98">
        <v>0</v>
      </c>
      <c r="I136" s="98">
        <v>0</v>
      </c>
      <c r="J136" s="98">
        <v>0</v>
      </c>
      <c r="K136" s="98">
        <v>0</v>
      </c>
      <c r="L136" s="98">
        <v>0</v>
      </c>
    </row>
    <row r="137" spans="1:12" x14ac:dyDescent="0.25">
      <c r="A137" s="9" t="s">
        <v>47</v>
      </c>
      <c r="B137" s="97">
        <v>0</v>
      </c>
      <c r="C137" s="97">
        <v>0</v>
      </c>
      <c r="D137" s="97"/>
      <c r="E137" s="97">
        <v>0</v>
      </c>
      <c r="F137" s="7">
        <f t="shared" si="16"/>
        <v>0</v>
      </c>
      <c r="G137" s="98">
        <v>0</v>
      </c>
      <c r="H137" s="98">
        <v>0</v>
      </c>
      <c r="I137" s="98">
        <v>0</v>
      </c>
      <c r="J137" s="98">
        <v>0</v>
      </c>
      <c r="K137" s="98">
        <v>0</v>
      </c>
      <c r="L137" s="98">
        <v>0</v>
      </c>
    </row>
    <row r="138" spans="1:12" ht="30" x14ac:dyDescent="0.25">
      <c r="A138" s="9" t="s">
        <v>48</v>
      </c>
      <c r="B138" s="97">
        <v>0</v>
      </c>
      <c r="C138" s="97">
        <v>0</v>
      </c>
      <c r="D138" s="97"/>
      <c r="E138" s="97">
        <v>0</v>
      </c>
      <c r="F138" s="7">
        <f t="shared" si="16"/>
        <v>0</v>
      </c>
      <c r="G138" s="98">
        <v>0</v>
      </c>
      <c r="H138" s="98">
        <v>0</v>
      </c>
      <c r="I138" s="98">
        <v>0</v>
      </c>
      <c r="J138" s="98">
        <v>0</v>
      </c>
      <c r="K138" s="98">
        <v>0</v>
      </c>
      <c r="L138" s="98">
        <v>0</v>
      </c>
    </row>
    <row r="139" spans="1:12" x14ac:dyDescent="0.25">
      <c r="A139" s="9" t="s">
        <v>49</v>
      </c>
      <c r="B139" s="97">
        <v>0</v>
      </c>
      <c r="C139" s="97">
        <v>0</v>
      </c>
      <c r="D139" s="97"/>
      <c r="E139" s="97">
        <v>0</v>
      </c>
      <c r="F139" s="7">
        <f t="shared" si="16"/>
        <v>0</v>
      </c>
      <c r="G139" s="98">
        <v>0</v>
      </c>
      <c r="H139" s="98">
        <v>0</v>
      </c>
      <c r="I139" s="98">
        <v>0</v>
      </c>
      <c r="J139" s="98">
        <v>0</v>
      </c>
      <c r="K139" s="98">
        <v>0</v>
      </c>
      <c r="L139" s="98">
        <v>0</v>
      </c>
    </row>
    <row r="140" spans="1:12" ht="30" x14ac:dyDescent="0.25">
      <c r="A140" s="9" t="s">
        <v>50</v>
      </c>
      <c r="B140" s="97">
        <v>0</v>
      </c>
      <c r="C140" s="97">
        <v>0</v>
      </c>
      <c r="D140" s="97"/>
      <c r="E140" s="97">
        <v>0</v>
      </c>
      <c r="F140" s="7">
        <f t="shared" si="16"/>
        <v>0</v>
      </c>
      <c r="G140" s="98">
        <v>0</v>
      </c>
      <c r="H140" s="98">
        <v>0</v>
      </c>
      <c r="I140" s="98">
        <v>0</v>
      </c>
      <c r="J140" s="98">
        <v>0</v>
      </c>
      <c r="K140" s="98">
        <v>0</v>
      </c>
      <c r="L140" s="98">
        <v>0</v>
      </c>
    </row>
    <row r="141" spans="1:12" x14ac:dyDescent="0.25">
      <c r="A141" s="9" t="s">
        <v>51</v>
      </c>
      <c r="B141" s="97">
        <v>0</v>
      </c>
      <c r="C141" s="97">
        <v>0</v>
      </c>
      <c r="D141" s="97"/>
      <c r="E141" s="97">
        <v>0</v>
      </c>
      <c r="F141" s="7">
        <f t="shared" si="16"/>
        <v>0</v>
      </c>
      <c r="G141" s="98">
        <v>0</v>
      </c>
      <c r="H141" s="98">
        <v>0</v>
      </c>
      <c r="I141" s="98">
        <v>0</v>
      </c>
      <c r="J141" s="98">
        <v>0</v>
      </c>
      <c r="K141" s="98">
        <v>0</v>
      </c>
      <c r="L141" s="98">
        <v>0</v>
      </c>
    </row>
    <row r="142" spans="1:12" x14ac:dyDescent="0.25">
      <c r="A142" s="9" t="s">
        <v>52</v>
      </c>
      <c r="B142" s="97">
        <v>0</v>
      </c>
      <c r="C142" s="97">
        <v>0</v>
      </c>
      <c r="D142" s="97"/>
      <c r="E142" s="97">
        <v>0</v>
      </c>
      <c r="F142" s="7">
        <f t="shared" si="16"/>
        <v>0</v>
      </c>
      <c r="G142" s="98">
        <v>0</v>
      </c>
      <c r="H142" s="98">
        <v>0</v>
      </c>
      <c r="I142" s="98">
        <v>0</v>
      </c>
      <c r="J142" s="98">
        <v>0</v>
      </c>
      <c r="K142" s="98">
        <v>0</v>
      </c>
      <c r="L142" s="98">
        <v>0</v>
      </c>
    </row>
    <row r="143" spans="1:12" x14ac:dyDescent="0.25">
      <c r="A143" s="9" t="s">
        <v>53</v>
      </c>
      <c r="B143" s="97">
        <v>0</v>
      </c>
      <c r="C143" s="97">
        <v>0</v>
      </c>
      <c r="D143" s="97"/>
      <c r="E143" s="97">
        <v>0</v>
      </c>
      <c r="F143" s="7">
        <f t="shared" si="16"/>
        <v>0</v>
      </c>
      <c r="G143" s="98">
        <v>0</v>
      </c>
      <c r="H143" s="98">
        <v>0</v>
      </c>
      <c r="I143" s="98">
        <v>0</v>
      </c>
      <c r="J143" s="98">
        <v>0</v>
      </c>
      <c r="K143" s="98">
        <v>0</v>
      </c>
      <c r="L143" s="98">
        <v>0</v>
      </c>
    </row>
    <row r="144" spans="1:12" x14ac:dyDescent="0.25">
      <c r="A144" s="9" t="s">
        <v>54</v>
      </c>
      <c r="B144" s="97">
        <v>0</v>
      </c>
      <c r="C144" s="97">
        <v>0</v>
      </c>
      <c r="D144" s="97"/>
      <c r="E144" s="97">
        <v>0</v>
      </c>
      <c r="F144" s="7">
        <f t="shared" si="16"/>
        <v>0</v>
      </c>
      <c r="G144" s="98">
        <v>0</v>
      </c>
      <c r="H144" s="98">
        <v>0</v>
      </c>
      <c r="I144" s="98">
        <v>0</v>
      </c>
      <c r="J144" s="98">
        <v>0</v>
      </c>
      <c r="K144" s="98">
        <v>0</v>
      </c>
      <c r="L144" s="98">
        <v>0</v>
      </c>
    </row>
    <row r="145" spans="1:12" x14ac:dyDescent="0.25">
      <c r="A145" s="9"/>
      <c r="B145" s="67" t="s">
        <v>2</v>
      </c>
      <c r="C145" s="67"/>
      <c r="D145" s="67"/>
      <c r="E145" s="71" t="s">
        <v>3</v>
      </c>
      <c r="F145" s="69" t="s">
        <v>4</v>
      </c>
      <c r="G145" s="64" t="s">
        <v>144</v>
      </c>
      <c r="H145" s="64" t="s">
        <v>145</v>
      </c>
      <c r="I145" s="64" t="s">
        <v>146</v>
      </c>
      <c r="J145" s="64" t="s">
        <v>147</v>
      </c>
      <c r="K145" s="64" t="s">
        <v>148</v>
      </c>
      <c r="L145" s="64" t="s">
        <v>149</v>
      </c>
    </row>
    <row r="146" spans="1:12" x14ac:dyDescent="0.25">
      <c r="A146" s="12" t="s">
        <v>55</v>
      </c>
      <c r="B146" s="3" t="s">
        <v>11</v>
      </c>
      <c r="C146" s="3" t="s">
        <v>12</v>
      </c>
      <c r="D146" s="4"/>
      <c r="E146" s="71"/>
      <c r="F146" s="69"/>
      <c r="G146" s="64"/>
      <c r="H146" s="64"/>
      <c r="I146" s="64"/>
      <c r="J146" s="64"/>
      <c r="K146" s="64"/>
      <c r="L146" s="64"/>
    </row>
    <row r="147" spans="1:12" x14ac:dyDescent="0.25">
      <c r="A147" s="9" t="s">
        <v>65</v>
      </c>
      <c r="B147" s="97">
        <v>0</v>
      </c>
      <c r="C147" s="97">
        <v>0</v>
      </c>
      <c r="D147" s="13"/>
      <c r="E147" s="97">
        <v>0</v>
      </c>
      <c r="F147" s="7">
        <f t="shared" ref="F147" si="17">SUM(B147:E147)</f>
        <v>0</v>
      </c>
      <c r="G147" s="98">
        <v>0</v>
      </c>
      <c r="H147" s="98">
        <v>0</v>
      </c>
      <c r="I147" s="98">
        <v>0</v>
      </c>
      <c r="J147" s="98">
        <v>0</v>
      </c>
      <c r="K147" s="98">
        <v>0</v>
      </c>
      <c r="L147" s="98">
        <v>0</v>
      </c>
    </row>
    <row r="148" spans="1:12" ht="15.75" x14ac:dyDescent="0.25">
      <c r="A148" s="72" t="s">
        <v>68</v>
      </c>
      <c r="B148" s="72"/>
      <c r="C148" s="72"/>
      <c r="D148" s="72"/>
      <c r="E148" s="72"/>
      <c r="F148" s="72"/>
      <c r="G148" s="72"/>
      <c r="H148" s="72"/>
      <c r="I148" s="72"/>
      <c r="J148" s="72"/>
      <c r="K148" s="72"/>
      <c r="L148" s="72"/>
    </row>
    <row r="149" spans="1:12" x14ac:dyDescent="0.25">
      <c r="A149" s="66"/>
      <c r="B149" s="67" t="s">
        <v>2</v>
      </c>
      <c r="C149" s="67"/>
      <c r="D149" s="67"/>
      <c r="E149" s="68" t="s">
        <v>3</v>
      </c>
      <c r="F149" s="69" t="s">
        <v>4</v>
      </c>
      <c r="G149" s="64" t="s">
        <v>144</v>
      </c>
      <c r="H149" s="64" t="s">
        <v>145</v>
      </c>
      <c r="I149" s="64" t="s">
        <v>146</v>
      </c>
      <c r="J149" s="64" t="s">
        <v>147</v>
      </c>
      <c r="K149" s="64" t="s">
        <v>148</v>
      </c>
      <c r="L149" s="64" t="s">
        <v>149</v>
      </c>
    </row>
    <row r="150" spans="1:12" x14ac:dyDescent="0.25">
      <c r="A150" s="66"/>
      <c r="B150" s="3" t="s">
        <v>11</v>
      </c>
      <c r="C150" s="3" t="s">
        <v>12</v>
      </c>
      <c r="D150" s="4"/>
      <c r="E150" s="68"/>
      <c r="F150" s="69"/>
      <c r="G150" s="64"/>
      <c r="H150" s="64"/>
      <c r="I150" s="64"/>
      <c r="J150" s="64"/>
      <c r="K150" s="64"/>
      <c r="L150" s="64"/>
    </row>
    <row r="151" spans="1:12" x14ac:dyDescent="0.25">
      <c r="A151" s="9" t="s">
        <v>13</v>
      </c>
      <c r="B151" s="97">
        <v>0</v>
      </c>
      <c r="C151" s="97">
        <v>0</v>
      </c>
      <c r="D151" s="97"/>
      <c r="E151" s="97">
        <v>0</v>
      </c>
      <c r="F151" s="7">
        <f t="shared" ref="F151:F153" si="18">SUM(B151:E151)</f>
        <v>0</v>
      </c>
      <c r="G151" s="98">
        <v>0</v>
      </c>
      <c r="H151" s="98">
        <v>0</v>
      </c>
      <c r="I151" s="98">
        <v>0</v>
      </c>
      <c r="J151" s="98">
        <v>0</v>
      </c>
      <c r="K151" s="98">
        <v>0</v>
      </c>
      <c r="L151" s="98">
        <v>0</v>
      </c>
    </row>
    <row r="152" spans="1:12" x14ac:dyDescent="0.25">
      <c r="A152" s="9" t="s">
        <v>61</v>
      </c>
      <c r="B152" s="97">
        <v>0</v>
      </c>
      <c r="C152" s="97">
        <v>0</v>
      </c>
      <c r="D152" s="97"/>
      <c r="E152" s="97">
        <v>0</v>
      </c>
      <c r="F152" s="7">
        <f t="shared" si="18"/>
        <v>0</v>
      </c>
      <c r="G152" s="98">
        <v>0</v>
      </c>
      <c r="H152" s="98">
        <v>0</v>
      </c>
      <c r="I152" s="98">
        <v>0</v>
      </c>
      <c r="J152" s="98">
        <v>0</v>
      </c>
      <c r="K152" s="98">
        <v>0</v>
      </c>
      <c r="L152" s="98">
        <v>0</v>
      </c>
    </row>
    <row r="153" spans="1:12" x14ac:dyDescent="0.25">
      <c r="A153" s="9" t="s">
        <v>69</v>
      </c>
      <c r="B153" s="97">
        <v>0</v>
      </c>
      <c r="C153" s="97">
        <v>0</v>
      </c>
      <c r="D153" s="97"/>
      <c r="E153" s="97">
        <v>0</v>
      </c>
      <c r="F153" s="7">
        <f t="shared" si="18"/>
        <v>0</v>
      </c>
      <c r="G153" s="98">
        <v>0</v>
      </c>
      <c r="H153" s="98">
        <v>0</v>
      </c>
      <c r="I153" s="98">
        <v>0</v>
      </c>
      <c r="J153" s="98">
        <v>0</v>
      </c>
      <c r="K153" s="98">
        <v>0</v>
      </c>
      <c r="L153" s="98">
        <v>0</v>
      </c>
    </row>
    <row r="154" spans="1:12" x14ac:dyDescent="0.25">
      <c r="A154" s="9"/>
      <c r="B154" s="67" t="s">
        <v>2</v>
      </c>
      <c r="C154" s="67"/>
      <c r="D154" s="67"/>
      <c r="E154" s="71" t="s">
        <v>3</v>
      </c>
      <c r="F154" s="69" t="s">
        <v>4</v>
      </c>
      <c r="G154" s="64" t="s">
        <v>144</v>
      </c>
      <c r="H154" s="64" t="s">
        <v>145</v>
      </c>
      <c r="I154" s="64" t="s">
        <v>146</v>
      </c>
      <c r="J154" s="64" t="s">
        <v>147</v>
      </c>
      <c r="K154" s="64" t="s">
        <v>148</v>
      </c>
      <c r="L154" s="64" t="s">
        <v>149</v>
      </c>
    </row>
    <row r="155" spans="1:12" x14ac:dyDescent="0.25">
      <c r="A155" s="12" t="s">
        <v>70</v>
      </c>
      <c r="B155" s="3" t="s">
        <v>11</v>
      </c>
      <c r="C155" s="3" t="s">
        <v>12</v>
      </c>
      <c r="D155" s="4"/>
      <c r="E155" s="71"/>
      <c r="F155" s="69"/>
      <c r="G155" s="64"/>
      <c r="H155" s="64"/>
      <c r="I155" s="64"/>
      <c r="J155" s="64"/>
      <c r="K155" s="64"/>
      <c r="L155" s="64"/>
    </row>
    <row r="156" spans="1:12" x14ac:dyDescent="0.25">
      <c r="A156" s="9" t="s">
        <v>23</v>
      </c>
      <c r="B156" s="97">
        <v>0</v>
      </c>
      <c r="C156" s="97">
        <v>0</v>
      </c>
      <c r="D156" s="97"/>
      <c r="E156" s="97">
        <v>0</v>
      </c>
      <c r="F156" s="7">
        <f t="shared" ref="F156:F163" si="19">SUM(B156:E156)</f>
        <v>0</v>
      </c>
      <c r="G156" s="98">
        <v>0</v>
      </c>
      <c r="H156" s="98">
        <v>0</v>
      </c>
      <c r="I156" s="98">
        <v>0</v>
      </c>
      <c r="J156" s="98">
        <v>0</v>
      </c>
      <c r="K156" s="98">
        <v>0</v>
      </c>
      <c r="L156" s="98">
        <v>0</v>
      </c>
    </row>
    <row r="157" spans="1:12" x14ac:dyDescent="0.25">
      <c r="A157" s="9" t="s">
        <v>24</v>
      </c>
      <c r="B157" s="97">
        <v>0</v>
      </c>
      <c r="C157" s="97">
        <v>0</v>
      </c>
      <c r="D157" s="97"/>
      <c r="E157" s="97">
        <v>0</v>
      </c>
      <c r="F157" s="7">
        <f t="shared" si="19"/>
        <v>0</v>
      </c>
      <c r="G157" s="98">
        <v>0</v>
      </c>
      <c r="H157" s="98">
        <v>0</v>
      </c>
      <c r="I157" s="98">
        <v>0</v>
      </c>
      <c r="J157" s="98">
        <v>0</v>
      </c>
      <c r="K157" s="98">
        <v>0</v>
      </c>
      <c r="L157" s="98">
        <v>0</v>
      </c>
    </row>
    <row r="158" spans="1:12" x14ac:dyDescent="0.25">
      <c r="A158" s="9" t="s">
        <v>63</v>
      </c>
      <c r="B158" s="97">
        <v>0</v>
      </c>
      <c r="C158" s="97">
        <v>0</v>
      </c>
      <c r="D158" s="97"/>
      <c r="E158" s="97">
        <v>0</v>
      </c>
      <c r="F158" s="7">
        <f t="shared" si="19"/>
        <v>0</v>
      </c>
      <c r="G158" s="98">
        <v>0</v>
      </c>
      <c r="H158" s="98">
        <v>0</v>
      </c>
      <c r="I158" s="98">
        <v>0</v>
      </c>
      <c r="J158" s="98">
        <v>0</v>
      </c>
      <c r="K158" s="98">
        <v>0</v>
      </c>
      <c r="L158" s="98">
        <v>0</v>
      </c>
    </row>
    <row r="159" spans="1:12" x14ac:dyDescent="0.25">
      <c r="A159" s="14" t="s">
        <v>26</v>
      </c>
      <c r="B159" s="97">
        <v>0</v>
      </c>
      <c r="C159" s="97">
        <v>0</v>
      </c>
      <c r="D159" s="97"/>
      <c r="E159" s="97">
        <v>0</v>
      </c>
      <c r="F159" s="7">
        <f t="shared" si="19"/>
        <v>0</v>
      </c>
      <c r="G159" s="98">
        <v>0</v>
      </c>
      <c r="H159" s="98">
        <v>0</v>
      </c>
      <c r="I159" s="98">
        <v>0</v>
      </c>
      <c r="J159" s="98">
        <v>0</v>
      </c>
      <c r="K159" s="98">
        <v>0</v>
      </c>
      <c r="L159" s="98">
        <v>0</v>
      </c>
    </row>
    <row r="160" spans="1:12" x14ac:dyDescent="0.25">
      <c r="A160" s="14" t="s">
        <v>27</v>
      </c>
      <c r="B160" s="97">
        <v>0</v>
      </c>
      <c r="C160" s="97">
        <v>0</v>
      </c>
      <c r="D160" s="97"/>
      <c r="E160" s="97">
        <v>0</v>
      </c>
      <c r="F160" s="7">
        <f t="shared" si="19"/>
        <v>0</v>
      </c>
      <c r="G160" s="98">
        <v>0</v>
      </c>
      <c r="H160" s="98">
        <v>0</v>
      </c>
      <c r="I160" s="98">
        <v>0</v>
      </c>
      <c r="J160" s="98">
        <v>0</v>
      </c>
      <c r="K160" s="98">
        <v>0</v>
      </c>
      <c r="L160" s="98">
        <v>0</v>
      </c>
    </row>
    <row r="161" spans="1:12" x14ac:dyDescent="0.25">
      <c r="A161" s="14" t="s">
        <v>28</v>
      </c>
      <c r="B161" s="97">
        <v>0</v>
      </c>
      <c r="C161" s="97">
        <v>0</v>
      </c>
      <c r="D161" s="97"/>
      <c r="E161" s="97">
        <v>0</v>
      </c>
      <c r="F161" s="7">
        <f t="shared" si="19"/>
        <v>0</v>
      </c>
      <c r="G161" s="98">
        <v>0</v>
      </c>
      <c r="H161" s="98">
        <v>0</v>
      </c>
      <c r="I161" s="98">
        <v>0</v>
      </c>
      <c r="J161" s="98">
        <v>0</v>
      </c>
      <c r="K161" s="98">
        <v>0</v>
      </c>
      <c r="L161" s="98">
        <v>0</v>
      </c>
    </row>
    <row r="162" spans="1:12" x14ac:dyDescent="0.25">
      <c r="A162" s="14" t="s">
        <v>29</v>
      </c>
      <c r="B162" s="97">
        <v>0</v>
      </c>
      <c r="C162" s="97">
        <v>0</v>
      </c>
      <c r="D162" s="97"/>
      <c r="E162" s="97">
        <v>0</v>
      </c>
      <c r="F162" s="7">
        <f t="shared" si="19"/>
        <v>0</v>
      </c>
      <c r="G162" s="98">
        <v>0</v>
      </c>
      <c r="H162" s="98">
        <v>0</v>
      </c>
      <c r="I162" s="98">
        <v>0</v>
      </c>
      <c r="J162" s="98">
        <v>0</v>
      </c>
      <c r="K162" s="98">
        <v>0</v>
      </c>
      <c r="L162" s="98">
        <v>0</v>
      </c>
    </row>
    <row r="163" spans="1:12" x14ac:dyDescent="0.25">
      <c r="A163" s="14" t="s">
        <v>30</v>
      </c>
      <c r="B163" s="97">
        <v>0</v>
      </c>
      <c r="C163" s="97">
        <v>0</v>
      </c>
      <c r="D163" s="97"/>
      <c r="E163" s="97">
        <v>0</v>
      </c>
      <c r="F163" s="7">
        <f t="shared" si="19"/>
        <v>0</v>
      </c>
      <c r="G163" s="98">
        <v>0</v>
      </c>
      <c r="H163" s="98">
        <v>0</v>
      </c>
      <c r="I163" s="98">
        <v>0</v>
      </c>
      <c r="J163" s="98">
        <v>0</v>
      </c>
      <c r="K163" s="98">
        <v>0</v>
      </c>
      <c r="L163" s="98">
        <v>0</v>
      </c>
    </row>
    <row r="164" spans="1:12" x14ac:dyDescent="0.25">
      <c r="A164" s="84" t="s">
        <v>31</v>
      </c>
      <c r="B164" s="84"/>
      <c r="C164" s="84"/>
      <c r="D164" s="84"/>
      <c r="E164" s="84"/>
      <c r="F164" s="84"/>
      <c r="G164" s="84"/>
      <c r="H164" s="84"/>
      <c r="I164" s="84"/>
      <c r="J164" s="84"/>
      <c r="K164" s="84"/>
      <c r="L164" s="84"/>
    </row>
    <row r="165" spans="1:12" x14ac:dyDescent="0.25">
      <c r="A165" s="14" t="s">
        <v>32</v>
      </c>
      <c r="B165" s="97">
        <v>0</v>
      </c>
      <c r="C165" s="97">
        <v>0</v>
      </c>
      <c r="D165" s="97"/>
      <c r="E165" s="97">
        <v>0</v>
      </c>
      <c r="F165" s="7">
        <f>SUM(B165:E165)</f>
        <v>0</v>
      </c>
      <c r="G165" s="98">
        <v>0</v>
      </c>
      <c r="H165" s="98">
        <v>0</v>
      </c>
      <c r="I165" s="98">
        <v>0</v>
      </c>
      <c r="J165" s="98">
        <v>0</v>
      </c>
      <c r="K165" s="98">
        <v>0</v>
      </c>
      <c r="L165" s="98">
        <v>0</v>
      </c>
    </row>
    <row r="166" spans="1:12" x14ac:dyDescent="0.25">
      <c r="A166" s="14" t="s">
        <v>33</v>
      </c>
      <c r="B166" s="97">
        <v>0</v>
      </c>
      <c r="C166" s="97">
        <v>0</v>
      </c>
      <c r="D166" s="97"/>
      <c r="E166" s="97">
        <v>0</v>
      </c>
      <c r="F166" s="7">
        <f t="shared" ref="F166:F171" si="20">SUM(B166:E166)</f>
        <v>0</v>
      </c>
      <c r="G166" s="98">
        <v>0</v>
      </c>
      <c r="H166" s="98">
        <v>0</v>
      </c>
      <c r="I166" s="98">
        <v>0</v>
      </c>
      <c r="J166" s="98">
        <v>0</v>
      </c>
      <c r="K166" s="98">
        <v>0</v>
      </c>
      <c r="L166" s="98">
        <v>0</v>
      </c>
    </row>
    <row r="167" spans="1:12" x14ac:dyDescent="0.25">
      <c r="A167" s="14" t="s">
        <v>34</v>
      </c>
      <c r="B167" s="97">
        <v>0</v>
      </c>
      <c r="C167" s="97">
        <v>0</v>
      </c>
      <c r="D167" s="97"/>
      <c r="E167" s="97">
        <v>0</v>
      </c>
      <c r="F167" s="7">
        <f t="shared" si="20"/>
        <v>0</v>
      </c>
      <c r="G167" s="98">
        <v>0</v>
      </c>
      <c r="H167" s="98">
        <v>0</v>
      </c>
      <c r="I167" s="98">
        <v>0</v>
      </c>
      <c r="J167" s="98">
        <v>0</v>
      </c>
      <c r="K167" s="98">
        <v>0</v>
      </c>
      <c r="L167" s="98">
        <v>0</v>
      </c>
    </row>
    <row r="168" spans="1:12" x14ac:dyDescent="0.25">
      <c r="A168" s="14" t="s">
        <v>35</v>
      </c>
      <c r="B168" s="97">
        <v>0</v>
      </c>
      <c r="C168" s="97">
        <v>0</v>
      </c>
      <c r="D168" s="97"/>
      <c r="E168" s="97">
        <v>0</v>
      </c>
      <c r="F168" s="7">
        <f t="shared" si="20"/>
        <v>0</v>
      </c>
      <c r="G168" s="98">
        <v>0</v>
      </c>
      <c r="H168" s="98">
        <v>0</v>
      </c>
      <c r="I168" s="98">
        <v>0</v>
      </c>
      <c r="J168" s="98">
        <v>0</v>
      </c>
      <c r="K168" s="98">
        <v>0</v>
      </c>
      <c r="L168" s="98">
        <v>0</v>
      </c>
    </row>
    <row r="169" spans="1:12" x14ac:dyDescent="0.25">
      <c r="A169" s="14" t="s">
        <v>36</v>
      </c>
      <c r="B169" s="97">
        <v>0</v>
      </c>
      <c r="C169" s="97">
        <v>0</v>
      </c>
      <c r="D169" s="97"/>
      <c r="E169" s="97">
        <v>0</v>
      </c>
      <c r="F169" s="7">
        <f t="shared" si="20"/>
        <v>0</v>
      </c>
      <c r="G169" s="98">
        <v>0</v>
      </c>
      <c r="H169" s="98">
        <v>0</v>
      </c>
      <c r="I169" s="98">
        <v>0</v>
      </c>
      <c r="J169" s="98">
        <v>0</v>
      </c>
      <c r="K169" s="98">
        <v>0</v>
      </c>
      <c r="L169" s="98">
        <v>0</v>
      </c>
    </row>
    <row r="170" spans="1:12" x14ac:dyDescent="0.25">
      <c r="A170" s="14" t="s">
        <v>37</v>
      </c>
      <c r="B170" s="97">
        <v>0</v>
      </c>
      <c r="C170" s="97">
        <v>0</v>
      </c>
      <c r="D170" s="97"/>
      <c r="E170" s="97">
        <v>0</v>
      </c>
      <c r="F170" s="7">
        <f t="shared" si="20"/>
        <v>0</v>
      </c>
      <c r="G170" s="98">
        <v>0</v>
      </c>
      <c r="H170" s="98">
        <v>0</v>
      </c>
      <c r="I170" s="98">
        <v>0</v>
      </c>
      <c r="J170" s="98">
        <v>0</v>
      </c>
      <c r="K170" s="98">
        <v>0</v>
      </c>
      <c r="L170" s="98">
        <v>0</v>
      </c>
    </row>
    <row r="171" spans="1:12" x14ac:dyDescent="0.25">
      <c r="A171" s="14" t="s">
        <v>38</v>
      </c>
      <c r="B171" s="97">
        <v>0</v>
      </c>
      <c r="C171" s="97">
        <v>0</v>
      </c>
      <c r="D171" s="97"/>
      <c r="E171" s="97">
        <v>0</v>
      </c>
      <c r="F171" s="7">
        <f t="shared" si="20"/>
        <v>0</v>
      </c>
      <c r="G171" s="98">
        <v>0</v>
      </c>
      <c r="H171" s="98">
        <v>0</v>
      </c>
      <c r="I171" s="98">
        <v>0</v>
      </c>
      <c r="J171" s="98">
        <v>0</v>
      </c>
      <c r="K171" s="98">
        <v>0</v>
      </c>
      <c r="L171" s="98">
        <v>0</v>
      </c>
    </row>
    <row r="172" spans="1:12" x14ac:dyDescent="0.25">
      <c r="A172" s="9"/>
      <c r="B172" s="67" t="s">
        <v>2</v>
      </c>
      <c r="C172" s="67"/>
      <c r="D172" s="67"/>
      <c r="E172" s="71" t="s">
        <v>3</v>
      </c>
      <c r="F172" s="69" t="s">
        <v>4</v>
      </c>
      <c r="G172" s="64" t="s">
        <v>144</v>
      </c>
      <c r="H172" s="64" t="s">
        <v>145</v>
      </c>
      <c r="I172" s="64" t="s">
        <v>146</v>
      </c>
      <c r="J172" s="64" t="s">
        <v>147</v>
      </c>
      <c r="K172" s="64" t="s">
        <v>148</v>
      </c>
      <c r="L172" s="64" t="s">
        <v>149</v>
      </c>
    </row>
    <row r="173" spans="1:12" x14ac:dyDescent="0.25">
      <c r="A173" s="12" t="s">
        <v>71</v>
      </c>
      <c r="B173" s="3" t="s">
        <v>11</v>
      </c>
      <c r="C173" s="3" t="s">
        <v>12</v>
      </c>
      <c r="D173" s="4"/>
      <c r="E173" s="71"/>
      <c r="F173" s="69"/>
      <c r="G173" s="64"/>
      <c r="H173" s="64"/>
      <c r="I173" s="64"/>
      <c r="J173" s="64"/>
      <c r="K173" s="64"/>
      <c r="L173" s="64"/>
    </row>
    <row r="174" spans="1:12" x14ac:dyDescent="0.25">
      <c r="A174" s="9" t="s">
        <v>40</v>
      </c>
      <c r="B174" s="97">
        <v>0</v>
      </c>
      <c r="C174" s="97">
        <v>0</v>
      </c>
      <c r="D174" s="97"/>
      <c r="E174" s="97">
        <v>0</v>
      </c>
      <c r="F174" s="7">
        <f>SUM(B174:E174)</f>
        <v>0</v>
      </c>
      <c r="G174" s="98">
        <v>0</v>
      </c>
      <c r="H174" s="98">
        <v>0</v>
      </c>
      <c r="I174" s="98">
        <v>0</v>
      </c>
      <c r="J174" s="98">
        <v>0</v>
      </c>
      <c r="K174" s="98">
        <v>0</v>
      </c>
      <c r="L174" s="98">
        <v>0</v>
      </c>
    </row>
    <row r="175" spans="1:12" ht="30" x14ac:dyDescent="0.25">
      <c r="A175" s="19" t="s">
        <v>41</v>
      </c>
      <c r="B175" s="97">
        <v>0</v>
      </c>
      <c r="C175" s="97">
        <v>0</v>
      </c>
      <c r="D175" s="97"/>
      <c r="E175" s="97">
        <v>0</v>
      </c>
      <c r="F175" s="7">
        <f t="shared" ref="F175:F188" si="21">SUM(B175:E175)</f>
        <v>0</v>
      </c>
      <c r="G175" s="98">
        <v>0</v>
      </c>
      <c r="H175" s="98">
        <v>0</v>
      </c>
      <c r="I175" s="98">
        <v>0</v>
      </c>
      <c r="J175" s="98">
        <v>0</v>
      </c>
      <c r="K175" s="98">
        <v>0</v>
      </c>
      <c r="L175" s="98">
        <v>0</v>
      </c>
    </row>
    <row r="176" spans="1:12" x14ac:dyDescent="0.25">
      <c r="A176" s="9" t="s">
        <v>42</v>
      </c>
      <c r="B176" s="97">
        <v>0</v>
      </c>
      <c r="C176" s="97">
        <v>0</v>
      </c>
      <c r="D176" s="97"/>
      <c r="E176" s="97">
        <v>0</v>
      </c>
      <c r="F176" s="7">
        <f t="shared" si="21"/>
        <v>0</v>
      </c>
      <c r="G176" s="98">
        <v>0</v>
      </c>
      <c r="H176" s="98">
        <v>0</v>
      </c>
      <c r="I176" s="98">
        <v>0</v>
      </c>
      <c r="J176" s="98">
        <v>0</v>
      </c>
      <c r="K176" s="98">
        <v>0</v>
      </c>
      <c r="L176" s="98">
        <v>0</v>
      </c>
    </row>
    <row r="177" spans="1:12" x14ac:dyDescent="0.25">
      <c r="A177" s="9" t="s">
        <v>43</v>
      </c>
      <c r="B177" s="97">
        <v>0</v>
      </c>
      <c r="C177" s="97">
        <v>0</v>
      </c>
      <c r="D177" s="97"/>
      <c r="E177" s="97">
        <v>0</v>
      </c>
      <c r="F177" s="7">
        <f t="shared" si="21"/>
        <v>0</v>
      </c>
      <c r="G177" s="98">
        <v>0</v>
      </c>
      <c r="H177" s="98">
        <v>0</v>
      </c>
      <c r="I177" s="98">
        <v>0</v>
      </c>
      <c r="J177" s="98">
        <v>0</v>
      </c>
      <c r="K177" s="98">
        <v>0</v>
      </c>
      <c r="L177" s="98">
        <v>0</v>
      </c>
    </row>
    <row r="178" spans="1:12" x14ac:dyDescent="0.25">
      <c r="A178" s="9" t="s">
        <v>44</v>
      </c>
      <c r="B178" s="97">
        <v>0</v>
      </c>
      <c r="C178" s="97">
        <v>0</v>
      </c>
      <c r="D178" s="97"/>
      <c r="E178" s="97">
        <v>0</v>
      </c>
      <c r="F178" s="7">
        <f t="shared" si="21"/>
        <v>0</v>
      </c>
      <c r="G178" s="98">
        <v>0</v>
      </c>
      <c r="H178" s="98">
        <v>0</v>
      </c>
      <c r="I178" s="98">
        <v>0</v>
      </c>
      <c r="J178" s="98">
        <v>0</v>
      </c>
      <c r="K178" s="98">
        <v>0</v>
      </c>
      <c r="L178" s="98">
        <v>0</v>
      </c>
    </row>
    <row r="179" spans="1:12" ht="30" x14ac:dyDescent="0.25">
      <c r="A179" s="9" t="s">
        <v>45</v>
      </c>
      <c r="B179" s="97">
        <v>0</v>
      </c>
      <c r="C179" s="97">
        <v>0</v>
      </c>
      <c r="D179" s="97"/>
      <c r="E179" s="97">
        <v>0</v>
      </c>
      <c r="F179" s="7">
        <f t="shared" si="21"/>
        <v>0</v>
      </c>
      <c r="G179" s="98">
        <v>0</v>
      </c>
      <c r="H179" s="98">
        <v>0</v>
      </c>
      <c r="I179" s="98">
        <v>0</v>
      </c>
      <c r="J179" s="98">
        <v>0</v>
      </c>
      <c r="K179" s="98">
        <v>0</v>
      </c>
      <c r="L179" s="98">
        <v>0</v>
      </c>
    </row>
    <row r="180" spans="1:12" x14ac:dyDescent="0.25">
      <c r="A180" s="9" t="s">
        <v>46</v>
      </c>
      <c r="B180" s="97">
        <v>0</v>
      </c>
      <c r="C180" s="97">
        <v>0</v>
      </c>
      <c r="D180" s="97"/>
      <c r="E180" s="97">
        <v>0</v>
      </c>
      <c r="F180" s="7">
        <f t="shared" si="21"/>
        <v>0</v>
      </c>
      <c r="G180" s="98">
        <v>0</v>
      </c>
      <c r="H180" s="98">
        <v>0</v>
      </c>
      <c r="I180" s="98">
        <v>0</v>
      </c>
      <c r="J180" s="98">
        <v>0</v>
      </c>
      <c r="K180" s="98">
        <v>0</v>
      </c>
      <c r="L180" s="98">
        <v>0</v>
      </c>
    </row>
    <row r="181" spans="1:12" x14ac:dyDescent="0.25">
      <c r="A181" s="9" t="s">
        <v>47</v>
      </c>
      <c r="B181" s="97">
        <v>0</v>
      </c>
      <c r="C181" s="97">
        <v>0</v>
      </c>
      <c r="D181" s="97"/>
      <c r="E181" s="97">
        <v>0</v>
      </c>
      <c r="F181" s="7">
        <f t="shared" si="21"/>
        <v>0</v>
      </c>
      <c r="G181" s="98">
        <v>0</v>
      </c>
      <c r="H181" s="98">
        <v>0</v>
      </c>
      <c r="I181" s="98">
        <v>0</v>
      </c>
      <c r="J181" s="98">
        <v>0</v>
      </c>
      <c r="K181" s="98">
        <v>0</v>
      </c>
      <c r="L181" s="98">
        <v>0</v>
      </c>
    </row>
    <row r="182" spans="1:12" ht="30" x14ac:dyDescent="0.25">
      <c r="A182" s="9" t="s">
        <v>48</v>
      </c>
      <c r="B182" s="97">
        <v>0</v>
      </c>
      <c r="C182" s="97">
        <v>0</v>
      </c>
      <c r="D182" s="97"/>
      <c r="E182" s="97">
        <v>0</v>
      </c>
      <c r="F182" s="7">
        <f t="shared" si="21"/>
        <v>0</v>
      </c>
      <c r="G182" s="98">
        <v>0</v>
      </c>
      <c r="H182" s="98">
        <v>0</v>
      </c>
      <c r="I182" s="98">
        <v>0</v>
      </c>
      <c r="J182" s="98">
        <v>0</v>
      </c>
      <c r="K182" s="98">
        <v>0</v>
      </c>
      <c r="L182" s="98">
        <v>0</v>
      </c>
    </row>
    <row r="183" spans="1:12" x14ac:dyDescent="0.25">
      <c r="A183" s="9" t="s">
        <v>49</v>
      </c>
      <c r="B183" s="97">
        <v>0</v>
      </c>
      <c r="C183" s="97">
        <v>0</v>
      </c>
      <c r="D183" s="97"/>
      <c r="E183" s="97">
        <v>0</v>
      </c>
      <c r="F183" s="7">
        <f t="shared" si="21"/>
        <v>0</v>
      </c>
      <c r="G183" s="98">
        <v>0</v>
      </c>
      <c r="H183" s="98">
        <v>0</v>
      </c>
      <c r="I183" s="98">
        <v>0</v>
      </c>
      <c r="J183" s="98">
        <v>0</v>
      </c>
      <c r="K183" s="98">
        <v>0</v>
      </c>
      <c r="L183" s="98">
        <v>0</v>
      </c>
    </row>
    <row r="184" spans="1:12" ht="30" x14ac:dyDescent="0.25">
      <c r="A184" s="9" t="s">
        <v>50</v>
      </c>
      <c r="B184" s="97">
        <v>0</v>
      </c>
      <c r="C184" s="97">
        <v>0</v>
      </c>
      <c r="D184" s="97"/>
      <c r="E184" s="97">
        <v>0</v>
      </c>
      <c r="F184" s="7">
        <f t="shared" si="21"/>
        <v>0</v>
      </c>
      <c r="G184" s="98">
        <v>0</v>
      </c>
      <c r="H184" s="98">
        <v>0</v>
      </c>
      <c r="I184" s="98">
        <v>0</v>
      </c>
      <c r="J184" s="98">
        <v>0</v>
      </c>
      <c r="K184" s="98">
        <v>0</v>
      </c>
      <c r="L184" s="98">
        <v>0</v>
      </c>
    </row>
    <row r="185" spans="1:12" x14ac:dyDescent="0.25">
      <c r="A185" s="9" t="s">
        <v>51</v>
      </c>
      <c r="B185" s="97">
        <v>0</v>
      </c>
      <c r="C185" s="97">
        <v>0</v>
      </c>
      <c r="D185" s="97"/>
      <c r="E185" s="97">
        <v>0</v>
      </c>
      <c r="F185" s="7">
        <f t="shared" si="21"/>
        <v>0</v>
      </c>
      <c r="G185" s="98">
        <v>0</v>
      </c>
      <c r="H185" s="98">
        <v>0</v>
      </c>
      <c r="I185" s="98">
        <v>0</v>
      </c>
      <c r="J185" s="98">
        <v>0</v>
      </c>
      <c r="K185" s="98">
        <v>0</v>
      </c>
      <c r="L185" s="98">
        <v>0</v>
      </c>
    </row>
    <row r="186" spans="1:12" x14ac:dyDescent="0.25">
      <c r="A186" s="9" t="s">
        <v>52</v>
      </c>
      <c r="B186" s="97">
        <v>0</v>
      </c>
      <c r="C186" s="97">
        <v>0</v>
      </c>
      <c r="D186" s="97"/>
      <c r="E186" s="97">
        <v>0</v>
      </c>
      <c r="F186" s="7">
        <f t="shared" si="21"/>
        <v>0</v>
      </c>
      <c r="G186" s="98">
        <v>0</v>
      </c>
      <c r="H186" s="98">
        <v>0</v>
      </c>
      <c r="I186" s="98">
        <v>0</v>
      </c>
      <c r="J186" s="98">
        <v>0</v>
      </c>
      <c r="K186" s="98">
        <v>0</v>
      </c>
      <c r="L186" s="98">
        <v>0</v>
      </c>
    </row>
    <row r="187" spans="1:12" x14ac:dyDescent="0.25">
      <c r="A187" s="9" t="s">
        <v>53</v>
      </c>
      <c r="B187" s="97">
        <v>0</v>
      </c>
      <c r="C187" s="97">
        <v>0</v>
      </c>
      <c r="D187" s="97"/>
      <c r="E187" s="97">
        <v>0</v>
      </c>
      <c r="F187" s="7">
        <f t="shared" si="21"/>
        <v>0</v>
      </c>
      <c r="G187" s="98">
        <v>0</v>
      </c>
      <c r="H187" s="98">
        <v>0</v>
      </c>
      <c r="I187" s="98">
        <v>0</v>
      </c>
      <c r="J187" s="98">
        <v>0</v>
      </c>
      <c r="K187" s="98">
        <v>0</v>
      </c>
      <c r="L187" s="98">
        <v>0</v>
      </c>
    </row>
    <row r="188" spans="1:12" x14ac:dyDescent="0.25">
      <c r="A188" s="9" t="s">
        <v>54</v>
      </c>
      <c r="B188" s="97">
        <v>0</v>
      </c>
      <c r="C188" s="97">
        <v>0</v>
      </c>
      <c r="D188" s="97"/>
      <c r="E188" s="97">
        <v>0</v>
      </c>
      <c r="F188" s="7">
        <f t="shared" si="21"/>
        <v>0</v>
      </c>
      <c r="G188" s="98">
        <v>0</v>
      </c>
      <c r="H188" s="98">
        <v>0</v>
      </c>
      <c r="I188" s="98">
        <v>0</v>
      </c>
      <c r="J188" s="98">
        <v>0</v>
      </c>
      <c r="K188" s="98">
        <v>0</v>
      </c>
      <c r="L188" s="98">
        <v>0</v>
      </c>
    </row>
    <row r="189" spans="1:12" x14ac:dyDescent="0.25">
      <c r="A189" s="9"/>
      <c r="B189" s="67" t="s">
        <v>2</v>
      </c>
      <c r="C189" s="67"/>
      <c r="D189" s="67"/>
      <c r="E189" s="71" t="s">
        <v>3</v>
      </c>
      <c r="F189" s="69" t="s">
        <v>4</v>
      </c>
      <c r="G189" s="64" t="s">
        <v>144</v>
      </c>
      <c r="H189" s="64" t="s">
        <v>145</v>
      </c>
      <c r="I189" s="64" t="s">
        <v>146</v>
      </c>
      <c r="J189" s="64" t="s">
        <v>147</v>
      </c>
      <c r="K189" s="64" t="s">
        <v>148</v>
      </c>
      <c r="L189" s="64" t="s">
        <v>149</v>
      </c>
    </row>
    <row r="190" spans="1:12" x14ac:dyDescent="0.25">
      <c r="A190" s="12" t="s">
        <v>55</v>
      </c>
      <c r="B190" s="3" t="s">
        <v>11</v>
      </c>
      <c r="C190" s="3" t="s">
        <v>12</v>
      </c>
      <c r="D190" s="4"/>
      <c r="E190" s="71"/>
      <c r="F190" s="69"/>
      <c r="G190" s="64"/>
      <c r="H190" s="64"/>
      <c r="I190" s="64"/>
      <c r="J190" s="64"/>
      <c r="K190" s="64"/>
      <c r="L190" s="64"/>
    </row>
    <row r="191" spans="1:12" x14ac:dyDescent="0.25">
      <c r="A191" s="9" t="s">
        <v>56</v>
      </c>
      <c r="B191" s="97">
        <v>0</v>
      </c>
      <c r="C191" s="97">
        <v>0</v>
      </c>
      <c r="D191" s="13"/>
      <c r="E191" s="97">
        <v>0</v>
      </c>
      <c r="F191" s="7">
        <f t="shared" ref="F191:F192" si="22">SUM(B191:E191)</f>
        <v>0</v>
      </c>
      <c r="G191" s="98">
        <v>0</v>
      </c>
      <c r="H191" s="98">
        <v>0</v>
      </c>
      <c r="I191" s="98">
        <v>0</v>
      </c>
      <c r="J191" s="98">
        <v>0</v>
      </c>
      <c r="K191" s="98">
        <v>0</v>
      </c>
      <c r="L191" s="98">
        <v>0</v>
      </c>
    </row>
    <row r="192" spans="1:12" x14ac:dyDescent="0.25">
      <c r="A192" s="9" t="s">
        <v>58</v>
      </c>
      <c r="B192" s="97">
        <v>0</v>
      </c>
      <c r="C192" s="97">
        <v>0</v>
      </c>
      <c r="D192" s="13"/>
      <c r="E192" s="97">
        <v>0</v>
      </c>
      <c r="F192" s="7">
        <f t="shared" si="22"/>
        <v>0</v>
      </c>
      <c r="G192" s="98">
        <v>0</v>
      </c>
      <c r="H192" s="98">
        <v>0</v>
      </c>
      <c r="I192" s="98">
        <v>0</v>
      </c>
      <c r="J192" s="98">
        <v>0</v>
      </c>
      <c r="K192" s="98">
        <v>0</v>
      </c>
      <c r="L192" s="98">
        <v>0</v>
      </c>
    </row>
    <row r="193" spans="1:12" ht="15.75" x14ac:dyDescent="0.25">
      <c r="A193" s="72" t="s">
        <v>72</v>
      </c>
      <c r="B193" s="72"/>
      <c r="C193" s="72"/>
      <c r="D193" s="72"/>
      <c r="E193" s="72"/>
      <c r="F193" s="72"/>
      <c r="G193" s="72"/>
      <c r="H193" s="72"/>
      <c r="I193" s="72"/>
      <c r="J193" s="72"/>
      <c r="K193" s="72"/>
      <c r="L193" s="72"/>
    </row>
    <row r="194" spans="1:12" x14ac:dyDescent="0.25">
      <c r="A194" s="66"/>
      <c r="B194" s="67" t="s">
        <v>2</v>
      </c>
      <c r="C194" s="67"/>
      <c r="D194" s="67"/>
      <c r="E194" s="70" t="s">
        <v>3</v>
      </c>
      <c r="F194" s="69" t="s">
        <v>4</v>
      </c>
      <c r="G194" s="64" t="s">
        <v>144</v>
      </c>
      <c r="H194" s="64" t="s">
        <v>145</v>
      </c>
      <c r="I194" s="64" t="s">
        <v>146</v>
      </c>
      <c r="J194" s="64" t="s">
        <v>147</v>
      </c>
      <c r="K194" s="64" t="s">
        <v>148</v>
      </c>
      <c r="L194" s="64" t="s">
        <v>149</v>
      </c>
    </row>
    <row r="195" spans="1:12" x14ac:dyDescent="0.25">
      <c r="A195" s="66"/>
      <c r="B195" s="2" t="s">
        <v>11</v>
      </c>
      <c r="C195" s="2" t="s">
        <v>12</v>
      </c>
      <c r="D195" s="2" t="s">
        <v>60</v>
      </c>
      <c r="E195" s="70"/>
      <c r="F195" s="69"/>
      <c r="G195" s="64"/>
      <c r="H195" s="64"/>
      <c r="I195" s="64"/>
      <c r="J195" s="64"/>
      <c r="K195" s="64"/>
      <c r="L195" s="64"/>
    </row>
    <row r="196" spans="1:12" x14ac:dyDescent="0.25">
      <c r="A196" s="9" t="s">
        <v>13</v>
      </c>
      <c r="B196" s="6">
        <v>4</v>
      </c>
      <c r="C196" s="6">
        <v>1</v>
      </c>
      <c r="D196" s="97">
        <v>0</v>
      </c>
      <c r="E196" s="6">
        <v>5</v>
      </c>
      <c r="F196" s="7">
        <f t="shared" ref="F196:F198" si="23">SUM(B196:E196)</f>
        <v>10</v>
      </c>
      <c r="G196" s="98">
        <v>0</v>
      </c>
      <c r="H196" s="98">
        <v>0</v>
      </c>
      <c r="I196" s="8">
        <v>1</v>
      </c>
      <c r="J196" s="98">
        <v>0</v>
      </c>
      <c r="K196" s="98">
        <v>0</v>
      </c>
      <c r="L196" s="8">
        <v>9</v>
      </c>
    </row>
    <row r="197" spans="1:12" x14ac:dyDescent="0.25">
      <c r="A197" s="9" t="s">
        <v>61</v>
      </c>
      <c r="B197" s="6">
        <v>4</v>
      </c>
      <c r="C197" s="6">
        <v>1</v>
      </c>
      <c r="D197" s="100">
        <v>0</v>
      </c>
      <c r="E197" s="6">
        <v>5</v>
      </c>
      <c r="F197" s="7">
        <f t="shared" si="23"/>
        <v>10</v>
      </c>
      <c r="G197" s="98">
        <v>0</v>
      </c>
      <c r="H197" s="98">
        <v>0</v>
      </c>
      <c r="I197" s="8">
        <v>1</v>
      </c>
      <c r="J197" s="98">
        <v>0</v>
      </c>
      <c r="K197" s="98">
        <v>0</v>
      </c>
      <c r="L197" s="8">
        <v>9</v>
      </c>
    </row>
    <row r="198" spans="1:12" x14ac:dyDescent="0.25">
      <c r="A198" s="9" t="s">
        <v>69</v>
      </c>
      <c r="B198" s="6">
        <v>4</v>
      </c>
      <c r="C198" s="6">
        <v>1</v>
      </c>
      <c r="D198" s="97">
        <v>0</v>
      </c>
      <c r="E198" s="6">
        <v>5</v>
      </c>
      <c r="F198" s="7">
        <f t="shared" si="23"/>
        <v>10</v>
      </c>
      <c r="G198" s="98">
        <v>0</v>
      </c>
      <c r="H198" s="98">
        <v>0</v>
      </c>
      <c r="I198" s="8">
        <v>1</v>
      </c>
      <c r="J198" s="98">
        <v>0</v>
      </c>
      <c r="K198" s="98">
        <v>0</v>
      </c>
      <c r="L198" s="8">
        <v>9</v>
      </c>
    </row>
    <row r="199" spans="1:12" x14ac:dyDescent="0.25">
      <c r="A199" s="9"/>
      <c r="B199" s="67" t="s">
        <v>2</v>
      </c>
      <c r="C199" s="67"/>
      <c r="D199" s="67"/>
      <c r="E199" s="71" t="s">
        <v>3</v>
      </c>
      <c r="F199" s="69" t="s">
        <v>4</v>
      </c>
      <c r="G199" s="64" t="s">
        <v>144</v>
      </c>
      <c r="H199" s="64" t="s">
        <v>145</v>
      </c>
      <c r="I199" s="64" t="s">
        <v>146</v>
      </c>
      <c r="J199" s="64" t="s">
        <v>147</v>
      </c>
      <c r="K199" s="64" t="s">
        <v>148</v>
      </c>
      <c r="L199" s="64" t="s">
        <v>149</v>
      </c>
    </row>
    <row r="200" spans="1:12" x14ac:dyDescent="0.25">
      <c r="A200" s="12" t="s">
        <v>73</v>
      </c>
      <c r="B200" s="3" t="s">
        <v>11</v>
      </c>
      <c r="C200" s="3" t="s">
        <v>12</v>
      </c>
      <c r="D200" s="2" t="s">
        <v>60</v>
      </c>
      <c r="E200" s="71"/>
      <c r="F200" s="69"/>
      <c r="G200" s="64"/>
      <c r="H200" s="64"/>
      <c r="I200" s="64"/>
      <c r="J200" s="64"/>
      <c r="K200" s="64"/>
      <c r="L200" s="64"/>
    </row>
    <row r="201" spans="1:12" x14ac:dyDescent="0.25">
      <c r="A201" s="9" t="s">
        <v>23</v>
      </c>
      <c r="B201" s="6">
        <v>1</v>
      </c>
      <c r="C201" s="6">
        <v>0</v>
      </c>
      <c r="D201" s="97">
        <v>0</v>
      </c>
      <c r="E201" s="6">
        <v>0</v>
      </c>
      <c r="F201" s="7">
        <f t="shared" ref="F201:F208" si="24">SUM(B201:E201)</f>
        <v>1</v>
      </c>
      <c r="G201" s="98">
        <v>0</v>
      </c>
      <c r="H201" s="98">
        <v>0</v>
      </c>
      <c r="I201" s="8">
        <v>0</v>
      </c>
      <c r="J201" s="98">
        <v>0</v>
      </c>
      <c r="K201" s="98">
        <v>0</v>
      </c>
      <c r="L201" s="8">
        <v>1</v>
      </c>
    </row>
    <row r="202" spans="1:12" x14ac:dyDescent="0.25">
      <c r="A202" s="9" t="s">
        <v>24</v>
      </c>
      <c r="B202" s="6">
        <v>3</v>
      </c>
      <c r="C202" s="6">
        <v>1</v>
      </c>
      <c r="D202" s="97">
        <v>0</v>
      </c>
      <c r="E202" s="6">
        <v>5</v>
      </c>
      <c r="F202" s="7">
        <f t="shared" si="24"/>
        <v>9</v>
      </c>
      <c r="G202" s="98">
        <v>0</v>
      </c>
      <c r="H202" s="98">
        <v>0</v>
      </c>
      <c r="I202" s="8">
        <v>1</v>
      </c>
      <c r="J202" s="98">
        <v>0</v>
      </c>
      <c r="K202" s="98">
        <v>0</v>
      </c>
      <c r="L202" s="8">
        <v>8</v>
      </c>
    </row>
    <row r="203" spans="1:12" x14ac:dyDescent="0.25">
      <c r="A203" s="9" t="s">
        <v>63</v>
      </c>
      <c r="B203" s="6">
        <v>0</v>
      </c>
      <c r="C203" s="6">
        <v>0</v>
      </c>
      <c r="D203" s="97">
        <v>0</v>
      </c>
      <c r="E203" s="6">
        <v>0</v>
      </c>
      <c r="F203" s="7">
        <f t="shared" si="24"/>
        <v>0</v>
      </c>
      <c r="G203" s="98">
        <v>0</v>
      </c>
      <c r="H203" s="98">
        <v>0</v>
      </c>
      <c r="I203" s="8">
        <v>0</v>
      </c>
      <c r="J203" s="98">
        <v>0</v>
      </c>
      <c r="K203" s="98">
        <v>0</v>
      </c>
      <c r="L203" s="8">
        <v>0</v>
      </c>
    </row>
    <row r="204" spans="1:12" x14ac:dyDescent="0.25">
      <c r="A204" s="14" t="s">
        <v>26</v>
      </c>
      <c r="B204" s="6">
        <v>0</v>
      </c>
      <c r="C204" s="6">
        <v>0</v>
      </c>
      <c r="D204" s="97">
        <v>0</v>
      </c>
      <c r="E204" s="6">
        <v>0</v>
      </c>
      <c r="F204" s="7">
        <f t="shared" si="24"/>
        <v>0</v>
      </c>
      <c r="G204" s="98">
        <v>0</v>
      </c>
      <c r="H204" s="98">
        <v>0</v>
      </c>
      <c r="I204" s="8">
        <v>0</v>
      </c>
      <c r="J204" s="98">
        <v>0</v>
      </c>
      <c r="K204" s="98">
        <v>0</v>
      </c>
      <c r="L204" s="8">
        <v>0</v>
      </c>
    </row>
    <row r="205" spans="1:12" x14ac:dyDescent="0.25">
      <c r="A205" s="14" t="s">
        <v>27</v>
      </c>
      <c r="B205" s="6">
        <v>0</v>
      </c>
      <c r="C205" s="6">
        <v>0</v>
      </c>
      <c r="D205" s="97">
        <v>0</v>
      </c>
      <c r="E205" s="6">
        <v>0</v>
      </c>
      <c r="F205" s="7">
        <f t="shared" si="24"/>
        <v>0</v>
      </c>
      <c r="G205" s="98">
        <v>0</v>
      </c>
      <c r="H205" s="98">
        <v>0</v>
      </c>
      <c r="I205" s="8">
        <v>0</v>
      </c>
      <c r="J205" s="98">
        <v>0</v>
      </c>
      <c r="K205" s="98">
        <v>0</v>
      </c>
      <c r="L205" s="8">
        <v>0</v>
      </c>
    </row>
    <row r="206" spans="1:12" x14ac:dyDescent="0.25">
      <c r="A206" s="14" t="s">
        <v>28</v>
      </c>
      <c r="B206" s="6">
        <v>0</v>
      </c>
      <c r="C206" s="6">
        <v>0</v>
      </c>
      <c r="D206" s="97">
        <v>0</v>
      </c>
      <c r="E206" s="6">
        <v>0</v>
      </c>
      <c r="F206" s="7">
        <f t="shared" si="24"/>
        <v>0</v>
      </c>
      <c r="G206" s="98">
        <v>0</v>
      </c>
      <c r="H206" s="98">
        <v>0</v>
      </c>
      <c r="I206" s="8">
        <v>0</v>
      </c>
      <c r="J206" s="98">
        <v>0</v>
      </c>
      <c r="K206" s="98">
        <v>0</v>
      </c>
      <c r="L206" s="8">
        <v>0</v>
      </c>
    </row>
    <row r="207" spans="1:12" x14ac:dyDescent="0.25">
      <c r="A207" s="14" t="s">
        <v>29</v>
      </c>
      <c r="B207" s="6">
        <v>0</v>
      </c>
      <c r="C207" s="6">
        <v>0</v>
      </c>
      <c r="D207" s="97">
        <v>0</v>
      </c>
      <c r="E207" s="6">
        <v>0</v>
      </c>
      <c r="F207" s="7">
        <f t="shared" si="24"/>
        <v>0</v>
      </c>
      <c r="G207" s="98">
        <v>0</v>
      </c>
      <c r="H207" s="98">
        <v>0</v>
      </c>
      <c r="I207" s="8">
        <v>0</v>
      </c>
      <c r="J207" s="98">
        <v>0</v>
      </c>
      <c r="K207" s="98">
        <v>0</v>
      </c>
      <c r="L207" s="8">
        <v>0</v>
      </c>
    </row>
    <row r="208" spans="1:12" x14ac:dyDescent="0.25">
      <c r="A208" s="14" t="s">
        <v>30</v>
      </c>
      <c r="B208" s="6">
        <v>0</v>
      </c>
      <c r="C208" s="6">
        <v>0</v>
      </c>
      <c r="D208" s="97">
        <v>0</v>
      </c>
      <c r="E208" s="6">
        <v>0</v>
      </c>
      <c r="F208" s="7">
        <f t="shared" si="24"/>
        <v>0</v>
      </c>
      <c r="G208" s="98">
        <v>0</v>
      </c>
      <c r="H208" s="98">
        <v>0</v>
      </c>
      <c r="I208" s="8">
        <v>0</v>
      </c>
      <c r="J208" s="98">
        <v>0</v>
      </c>
      <c r="K208" s="98">
        <v>0</v>
      </c>
      <c r="L208" s="8">
        <v>0</v>
      </c>
    </row>
    <row r="209" spans="1:12" x14ac:dyDescent="0.25">
      <c r="A209" s="84" t="s">
        <v>31</v>
      </c>
      <c r="B209" s="84"/>
      <c r="C209" s="84"/>
      <c r="D209" s="84"/>
      <c r="E209" s="84"/>
      <c r="F209" s="84"/>
      <c r="G209" s="84"/>
      <c r="H209" s="84"/>
      <c r="I209" s="84"/>
      <c r="J209" s="84"/>
      <c r="K209" s="84"/>
      <c r="L209" s="84"/>
    </row>
    <row r="210" spans="1:12" x14ac:dyDescent="0.25">
      <c r="A210" s="14" t="s">
        <v>32</v>
      </c>
      <c r="B210" s="6">
        <v>0</v>
      </c>
      <c r="C210" s="6">
        <v>0</v>
      </c>
      <c r="D210" s="97">
        <v>0</v>
      </c>
      <c r="E210" s="6">
        <v>0</v>
      </c>
      <c r="F210" s="7">
        <f>SUM(B210:E210)</f>
        <v>0</v>
      </c>
      <c r="G210" s="98">
        <v>0</v>
      </c>
      <c r="H210" s="98">
        <v>0</v>
      </c>
      <c r="I210" s="8">
        <v>0</v>
      </c>
      <c r="J210" s="98">
        <v>0</v>
      </c>
      <c r="K210" s="98">
        <v>0</v>
      </c>
      <c r="L210" s="8">
        <v>0</v>
      </c>
    </row>
    <row r="211" spans="1:12" x14ac:dyDescent="0.25">
      <c r="A211" s="14" t="s">
        <v>33</v>
      </c>
      <c r="B211" s="6">
        <v>0</v>
      </c>
      <c r="C211" s="6">
        <v>0</v>
      </c>
      <c r="D211" s="97">
        <v>0</v>
      </c>
      <c r="E211" s="6">
        <v>0</v>
      </c>
      <c r="F211" s="7">
        <f t="shared" ref="F211:F216" si="25">SUM(B211:E211)</f>
        <v>0</v>
      </c>
      <c r="G211" s="98">
        <v>0</v>
      </c>
      <c r="H211" s="98">
        <v>0</v>
      </c>
      <c r="I211" s="8">
        <v>0</v>
      </c>
      <c r="J211" s="98">
        <v>0</v>
      </c>
      <c r="K211" s="98">
        <v>0</v>
      </c>
      <c r="L211" s="8">
        <v>0</v>
      </c>
    </row>
    <row r="212" spans="1:12" x14ac:dyDescent="0.25">
      <c r="A212" s="14" t="s">
        <v>34</v>
      </c>
      <c r="B212" s="6">
        <v>0</v>
      </c>
      <c r="C212" s="6">
        <v>0</v>
      </c>
      <c r="D212" s="97">
        <v>0</v>
      </c>
      <c r="E212" s="6">
        <v>0</v>
      </c>
      <c r="F212" s="7">
        <f t="shared" si="25"/>
        <v>0</v>
      </c>
      <c r="G212" s="98">
        <v>0</v>
      </c>
      <c r="H212" s="98">
        <v>0</v>
      </c>
      <c r="I212" s="8">
        <v>0</v>
      </c>
      <c r="J212" s="98">
        <v>0</v>
      </c>
      <c r="K212" s="98">
        <v>0</v>
      </c>
      <c r="L212" s="8">
        <v>0</v>
      </c>
    </row>
    <row r="213" spans="1:12" x14ac:dyDescent="0.25">
      <c r="A213" s="14" t="s">
        <v>35</v>
      </c>
      <c r="B213" s="6">
        <v>0</v>
      </c>
      <c r="C213" s="6">
        <v>0</v>
      </c>
      <c r="D213" s="97">
        <v>0</v>
      </c>
      <c r="E213" s="6">
        <v>0</v>
      </c>
      <c r="F213" s="7">
        <f t="shared" si="25"/>
        <v>0</v>
      </c>
      <c r="G213" s="98">
        <v>0</v>
      </c>
      <c r="H213" s="98">
        <v>0</v>
      </c>
      <c r="I213" s="8">
        <v>0</v>
      </c>
      <c r="J213" s="98">
        <v>0</v>
      </c>
      <c r="K213" s="98">
        <v>0</v>
      </c>
      <c r="L213" s="8">
        <v>0</v>
      </c>
    </row>
    <row r="214" spans="1:12" x14ac:dyDescent="0.25">
      <c r="A214" s="14" t="s">
        <v>36</v>
      </c>
      <c r="B214" s="6">
        <v>0</v>
      </c>
      <c r="C214" s="6">
        <v>0</v>
      </c>
      <c r="D214" s="97">
        <v>0</v>
      </c>
      <c r="E214" s="6">
        <v>0</v>
      </c>
      <c r="F214" s="7">
        <f t="shared" si="25"/>
        <v>0</v>
      </c>
      <c r="G214" s="98">
        <v>0</v>
      </c>
      <c r="H214" s="98">
        <v>0</v>
      </c>
      <c r="I214" s="8">
        <v>0</v>
      </c>
      <c r="J214" s="98">
        <v>0</v>
      </c>
      <c r="K214" s="98">
        <v>0</v>
      </c>
      <c r="L214" s="8">
        <v>0</v>
      </c>
    </row>
    <row r="215" spans="1:12" x14ac:dyDescent="0.25">
      <c r="A215" s="14" t="s">
        <v>37</v>
      </c>
      <c r="B215" s="6">
        <v>0</v>
      </c>
      <c r="C215" s="6">
        <v>0</v>
      </c>
      <c r="D215" s="97">
        <v>0</v>
      </c>
      <c r="E215" s="6">
        <v>0</v>
      </c>
      <c r="F215" s="7">
        <f t="shared" si="25"/>
        <v>0</v>
      </c>
      <c r="G215" s="98">
        <v>0</v>
      </c>
      <c r="H215" s="98">
        <v>0</v>
      </c>
      <c r="I215" s="8">
        <v>0</v>
      </c>
      <c r="J215" s="98">
        <v>0</v>
      </c>
      <c r="K215" s="98">
        <v>0</v>
      </c>
      <c r="L215" s="8">
        <v>0</v>
      </c>
    </row>
    <row r="216" spans="1:12" x14ac:dyDescent="0.25">
      <c r="A216" s="14" t="s">
        <v>38</v>
      </c>
      <c r="B216" s="6">
        <v>0</v>
      </c>
      <c r="C216" s="6">
        <v>0</v>
      </c>
      <c r="D216" s="97">
        <v>0</v>
      </c>
      <c r="E216" s="6">
        <v>0</v>
      </c>
      <c r="F216" s="7">
        <f t="shared" si="25"/>
        <v>0</v>
      </c>
      <c r="G216" s="98">
        <v>0</v>
      </c>
      <c r="H216" s="98">
        <v>0</v>
      </c>
      <c r="I216" s="8">
        <v>0</v>
      </c>
      <c r="J216" s="98">
        <v>0</v>
      </c>
      <c r="K216" s="98">
        <v>0</v>
      </c>
      <c r="L216" s="8">
        <v>0</v>
      </c>
    </row>
    <row r="217" spans="1:12" x14ac:dyDescent="0.25">
      <c r="A217" s="9"/>
      <c r="B217" s="67" t="s">
        <v>2</v>
      </c>
      <c r="C217" s="67"/>
      <c r="D217" s="67"/>
      <c r="E217" s="71" t="s">
        <v>3</v>
      </c>
      <c r="F217" s="69" t="s">
        <v>4</v>
      </c>
      <c r="G217" s="64" t="s">
        <v>144</v>
      </c>
      <c r="H217" s="64" t="s">
        <v>145</v>
      </c>
      <c r="I217" s="64" t="s">
        <v>146</v>
      </c>
      <c r="J217" s="64" t="s">
        <v>147</v>
      </c>
      <c r="K217" s="64" t="s">
        <v>148</v>
      </c>
      <c r="L217" s="64" t="s">
        <v>149</v>
      </c>
    </row>
    <row r="218" spans="1:12" x14ac:dyDescent="0.25">
      <c r="A218" s="12" t="s">
        <v>71</v>
      </c>
      <c r="B218" s="3" t="s">
        <v>11</v>
      </c>
      <c r="C218" s="3" t="s">
        <v>12</v>
      </c>
      <c r="D218" s="2" t="s">
        <v>60</v>
      </c>
      <c r="E218" s="71"/>
      <c r="F218" s="69"/>
      <c r="G218" s="64"/>
      <c r="H218" s="64"/>
      <c r="I218" s="64"/>
      <c r="J218" s="64"/>
      <c r="K218" s="64"/>
      <c r="L218" s="64"/>
    </row>
    <row r="219" spans="1:12" x14ac:dyDescent="0.25">
      <c r="A219" s="9" t="s">
        <v>40</v>
      </c>
      <c r="B219" s="6">
        <v>0</v>
      </c>
      <c r="C219" s="6">
        <v>0</v>
      </c>
      <c r="D219" s="97">
        <v>0</v>
      </c>
      <c r="E219" s="6">
        <v>0</v>
      </c>
      <c r="F219" s="7">
        <f>SUM(B219:E219)</f>
        <v>0</v>
      </c>
      <c r="G219" s="98">
        <v>0</v>
      </c>
      <c r="H219" s="98">
        <v>0</v>
      </c>
      <c r="I219" s="21">
        <v>0</v>
      </c>
      <c r="J219" s="101">
        <v>0</v>
      </c>
      <c r="K219" s="101">
        <v>0</v>
      </c>
      <c r="L219" s="21">
        <v>0</v>
      </c>
    </row>
    <row r="220" spans="1:12" ht="30" x14ac:dyDescent="0.25">
      <c r="A220" s="19" t="s">
        <v>41</v>
      </c>
      <c r="B220" s="6">
        <v>0</v>
      </c>
      <c r="C220" s="6">
        <v>0</v>
      </c>
      <c r="D220" s="97">
        <v>0</v>
      </c>
      <c r="E220" s="6">
        <v>0</v>
      </c>
      <c r="F220" s="7">
        <f t="shared" ref="F220:F233" si="26">SUM(B220:E220)</f>
        <v>0</v>
      </c>
      <c r="G220" s="98">
        <v>0</v>
      </c>
      <c r="H220" s="98">
        <v>0</v>
      </c>
      <c r="I220" s="21">
        <v>0</v>
      </c>
      <c r="J220" s="101">
        <v>0</v>
      </c>
      <c r="K220" s="101">
        <v>0</v>
      </c>
      <c r="L220" s="21">
        <v>0</v>
      </c>
    </row>
    <row r="221" spans="1:12" x14ac:dyDescent="0.25">
      <c r="A221" s="9" t="s">
        <v>42</v>
      </c>
      <c r="B221" s="6">
        <v>0</v>
      </c>
      <c r="C221" s="6">
        <v>0</v>
      </c>
      <c r="D221" s="97">
        <v>0</v>
      </c>
      <c r="E221" s="6">
        <v>0</v>
      </c>
      <c r="F221" s="7">
        <f t="shared" si="26"/>
        <v>0</v>
      </c>
      <c r="G221" s="98">
        <v>0</v>
      </c>
      <c r="H221" s="98">
        <v>0</v>
      </c>
      <c r="I221" s="21">
        <v>0</v>
      </c>
      <c r="J221" s="101">
        <v>0</v>
      </c>
      <c r="K221" s="101">
        <v>0</v>
      </c>
      <c r="L221" s="21">
        <v>0</v>
      </c>
    </row>
    <row r="222" spans="1:12" x14ac:dyDescent="0.25">
      <c r="A222" s="9" t="s">
        <v>43</v>
      </c>
      <c r="B222" s="6">
        <v>0</v>
      </c>
      <c r="C222" s="6">
        <v>0</v>
      </c>
      <c r="D222" s="97">
        <v>0</v>
      </c>
      <c r="E222" s="6">
        <v>0</v>
      </c>
      <c r="F222" s="7">
        <f t="shared" si="26"/>
        <v>0</v>
      </c>
      <c r="G222" s="98">
        <v>0</v>
      </c>
      <c r="H222" s="98">
        <v>0</v>
      </c>
      <c r="I222" s="21">
        <v>0</v>
      </c>
      <c r="J222" s="101">
        <v>0</v>
      </c>
      <c r="K222" s="101">
        <v>0</v>
      </c>
      <c r="L222" s="21">
        <v>0</v>
      </c>
    </row>
    <row r="223" spans="1:12" x14ac:dyDescent="0.25">
      <c r="A223" s="9" t="s">
        <v>44</v>
      </c>
      <c r="B223" s="6">
        <v>0</v>
      </c>
      <c r="C223" s="6">
        <v>0</v>
      </c>
      <c r="D223" s="97">
        <v>0</v>
      </c>
      <c r="E223" s="6">
        <v>2</v>
      </c>
      <c r="F223" s="7">
        <f t="shared" si="26"/>
        <v>2</v>
      </c>
      <c r="G223" s="98">
        <v>0</v>
      </c>
      <c r="H223" s="98">
        <v>0</v>
      </c>
      <c r="I223" s="21">
        <v>1</v>
      </c>
      <c r="J223" s="101">
        <v>0</v>
      </c>
      <c r="K223" s="101">
        <v>0</v>
      </c>
      <c r="L223" s="21">
        <v>1</v>
      </c>
    </row>
    <row r="224" spans="1:12" ht="30" x14ac:dyDescent="0.25">
      <c r="A224" s="9" t="s">
        <v>45</v>
      </c>
      <c r="B224" s="6">
        <v>0</v>
      </c>
      <c r="C224" s="6">
        <v>0</v>
      </c>
      <c r="D224" s="97">
        <v>0</v>
      </c>
      <c r="E224" s="6">
        <v>0</v>
      </c>
      <c r="F224" s="7">
        <f t="shared" si="26"/>
        <v>0</v>
      </c>
      <c r="G224" s="98">
        <v>0</v>
      </c>
      <c r="H224" s="98">
        <v>0</v>
      </c>
      <c r="I224" s="21">
        <v>0</v>
      </c>
      <c r="J224" s="101">
        <v>0</v>
      </c>
      <c r="K224" s="101">
        <v>0</v>
      </c>
      <c r="L224" s="21">
        <v>0</v>
      </c>
    </row>
    <row r="225" spans="1:12" x14ac:dyDescent="0.25">
      <c r="A225" s="9" t="s">
        <v>46</v>
      </c>
      <c r="B225" s="6">
        <v>0</v>
      </c>
      <c r="C225" s="6">
        <v>0</v>
      </c>
      <c r="D225" s="97">
        <v>0</v>
      </c>
      <c r="E225" s="6">
        <v>0</v>
      </c>
      <c r="F225" s="7">
        <f t="shared" si="26"/>
        <v>0</v>
      </c>
      <c r="G225" s="98">
        <v>0</v>
      </c>
      <c r="H225" s="98">
        <v>0</v>
      </c>
      <c r="I225" s="21">
        <v>0</v>
      </c>
      <c r="J225" s="101">
        <v>0</v>
      </c>
      <c r="K225" s="101">
        <v>0</v>
      </c>
      <c r="L225" s="21">
        <v>0</v>
      </c>
    </row>
    <row r="226" spans="1:12" x14ac:dyDescent="0.25">
      <c r="A226" s="9" t="s">
        <v>47</v>
      </c>
      <c r="B226" s="6">
        <v>0</v>
      </c>
      <c r="C226" s="6">
        <v>0</v>
      </c>
      <c r="D226" s="97">
        <v>0</v>
      </c>
      <c r="E226" s="6">
        <v>0</v>
      </c>
      <c r="F226" s="7">
        <f t="shared" si="26"/>
        <v>0</v>
      </c>
      <c r="G226" s="98">
        <v>0</v>
      </c>
      <c r="H226" s="98">
        <v>0</v>
      </c>
      <c r="I226" s="21">
        <v>0</v>
      </c>
      <c r="J226" s="101">
        <v>0</v>
      </c>
      <c r="K226" s="101">
        <v>0</v>
      </c>
      <c r="L226" s="21">
        <v>0</v>
      </c>
    </row>
    <row r="227" spans="1:12" ht="30" x14ac:dyDescent="0.25">
      <c r="A227" s="9" t="s">
        <v>48</v>
      </c>
      <c r="B227" s="6">
        <v>0</v>
      </c>
      <c r="C227" s="6">
        <v>0</v>
      </c>
      <c r="D227" s="97">
        <v>0</v>
      </c>
      <c r="E227" s="6">
        <v>0</v>
      </c>
      <c r="F227" s="7">
        <f t="shared" si="26"/>
        <v>0</v>
      </c>
      <c r="G227" s="98">
        <v>0</v>
      </c>
      <c r="H227" s="98">
        <v>0</v>
      </c>
      <c r="I227" s="21">
        <v>0</v>
      </c>
      <c r="J227" s="101">
        <v>0</v>
      </c>
      <c r="K227" s="101">
        <v>0</v>
      </c>
      <c r="L227" s="21">
        <v>0</v>
      </c>
    </row>
    <row r="228" spans="1:12" x14ac:dyDescent="0.25">
      <c r="A228" s="9" t="s">
        <v>49</v>
      </c>
      <c r="B228" s="6">
        <v>0</v>
      </c>
      <c r="C228" s="6">
        <v>0</v>
      </c>
      <c r="D228" s="97">
        <v>0</v>
      </c>
      <c r="E228" s="6">
        <v>0</v>
      </c>
      <c r="F228" s="7">
        <f t="shared" si="26"/>
        <v>0</v>
      </c>
      <c r="G228" s="98">
        <v>0</v>
      </c>
      <c r="H228" s="98">
        <v>0</v>
      </c>
      <c r="I228" s="21">
        <v>0</v>
      </c>
      <c r="J228" s="101">
        <v>0</v>
      </c>
      <c r="K228" s="101">
        <v>0</v>
      </c>
      <c r="L228" s="21">
        <v>0</v>
      </c>
    </row>
    <row r="229" spans="1:12" ht="30" x14ac:dyDescent="0.25">
      <c r="A229" s="9" t="s">
        <v>50</v>
      </c>
      <c r="B229" s="6">
        <v>0</v>
      </c>
      <c r="C229" s="6">
        <v>0</v>
      </c>
      <c r="D229" s="97">
        <v>0</v>
      </c>
      <c r="E229" s="6">
        <v>0</v>
      </c>
      <c r="F229" s="7">
        <f t="shared" si="26"/>
        <v>0</v>
      </c>
      <c r="G229" s="98">
        <v>0</v>
      </c>
      <c r="H229" s="98">
        <v>0</v>
      </c>
      <c r="I229" s="8">
        <v>0</v>
      </c>
      <c r="J229" s="101">
        <v>0</v>
      </c>
      <c r="K229" s="101">
        <v>0</v>
      </c>
      <c r="L229" s="8">
        <v>0</v>
      </c>
    </row>
    <row r="230" spans="1:12" x14ac:dyDescent="0.25">
      <c r="A230" s="9" t="s">
        <v>51</v>
      </c>
      <c r="B230" s="6">
        <v>4</v>
      </c>
      <c r="C230" s="6">
        <v>1</v>
      </c>
      <c r="D230" s="97">
        <v>0</v>
      </c>
      <c r="E230" s="6">
        <v>3</v>
      </c>
      <c r="F230" s="7">
        <f t="shared" si="26"/>
        <v>8</v>
      </c>
      <c r="G230" s="98">
        <v>0</v>
      </c>
      <c r="H230" s="98">
        <v>0</v>
      </c>
      <c r="I230" s="8">
        <v>0</v>
      </c>
      <c r="J230" s="101">
        <v>0</v>
      </c>
      <c r="K230" s="101">
        <v>0</v>
      </c>
      <c r="L230" s="8">
        <v>8</v>
      </c>
    </row>
    <row r="231" spans="1:12" x14ac:dyDescent="0.25">
      <c r="A231" s="9" t="s">
        <v>52</v>
      </c>
      <c r="B231" s="6">
        <v>0</v>
      </c>
      <c r="C231" s="6">
        <v>0</v>
      </c>
      <c r="D231" s="97">
        <v>0</v>
      </c>
      <c r="E231" s="6">
        <v>0</v>
      </c>
      <c r="F231" s="7">
        <f t="shared" si="26"/>
        <v>0</v>
      </c>
      <c r="G231" s="98">
        <v>0</v>
      </c>
      <c r="H231" s="98">
        <v>0</v>
      </c>
      <c r="I231" s="8">
        <v>0</v>
      </c>
      <c r="J231" s="101">
        <v>0</v>
      </c>
      <c r="K231" s="101">
        <v>0</v>
      </c>
      <c r="L231" s="8">
        <v>0</v>
      </c>
    </row>
    <row r="232" spans="1:12" x14ac:dyDescent="0.25">
      <c r="A232" s="9" t="s">
        <v>53</v>
      </c>
      <c r="B232" s="6">
        <v>0</v>
      </c>
      <c r="C232" s="6">
        <v>0</v>
      </c>
      <c r="D232" s="97">
        <v>0</v>
      </c>
      <c r="E232" s="6">
        <v>0</v>
      </c>
      <c r="F232" s="7">
        <f t="shared" si="26"/>
        <v>0</v>
      </c>
      <c r="G232" s="98">
        <v>0</v>
      </c>
      <c r="H232" s="98">
        <v>0</v>
      </c>
      <c r="I232" s="8">
        <v>0</v>
      </c>
      <c r="J232" s="101">
        <v>0</v>
      </c>
      <c r="K232" s="101">
        <v>0</v>
      </c>
      <c r="L232" s="8">
        <v>0</v>
      </c>
    </row>
    <row r="233" spans="1:12" x14ac:dyDescent="0.25">
      <c r="A233" s="9" t="s">
        <v>54</v>
      </c>
      <c r="B233" s="6">
        <v>0</v>
      </c>
      <c r="C233" s="6">
        <v>0</v>
      </c>
      <c r="D233" s="97">
        <v>0</v>
      </c>
      <c r="E233" s="6">
        <v>0</v>
      </c>
      <c r="F233" s="7">
        <f t="shared" si="26"/>
        <v>0</v>
      </c>
      <c r="G233" s="98">
        <v>0</v>
      </c>
      <c r="H233" s="98">
        <v>0</v>
      </c>
      <c r="I233" s="8">
        <v>0</v>
      </c>
      <c r="J233" s="101">
        <v>0</v>
      </c>
      <c r="K233" s="101">
        <v>0</v>
      </c>
      <c r="L233" s="8">
        <v>0</v>
      </c>
    </row>
    <row r="234" spans="1:12" x14ac:dyDescent="0.25">
      <c r="A234" s="9"/>
      <c r="B234" s="67" t="s">
        <v>2</v>
      </c>
      <c r="C234" s="67"/>
      <c r="D234" s="67"/>
      <c r="E234" s="71" t="s">
        <v>3</v>
      </c>
      <c r="F234" s="69" t="s">
        <v>4</v>
      </c>
      <c r="G234" s="64" t="s">
        <v>144</v>
      </c>
      <c r="H234" s="64" t="s">
        <v>145</v>
      </c>
      <c r="I234" s="64" t="s">
        <v>146</v>
      </c>
      <c r="J234" s="64" t="s">
        <v>147</v>
      </c>
      <c r="K234" s="64" t="s">
        <v>148</v>
      </c>
      <c r="L234" s="64" t="s">
        <v>149</v>
      </c>
    </row>
    <row r="235" spans="1:12" x14ac:dyDescent="0.25">
      <c r="A235" s="12" t="s">
        <v>55</v>
      </c>
      <c r="B235" s="3" t="s">
        <v>11</v>
      </c>
      <c r="C235" s="3" t="s">
        <v>12</v>
      </c>
      <c r="D235" s="2" t="s">
        <v>60</v>
      </c>
      <c r="E235" s="71"/>
      <c r="F235" s="69"/>
      <c r="G235" s="64"/>
      <c r="H235" s="64"/>
      <c r="I235" s="64"/>
      <c r="J235" s="64"/>
      <c r="K235" s="64"/>
      <c r="L235" s="64"/>
    </row>
    <row r="236" spans="1:12" x14ac:dyDescent="0.25">
      <c r="A236" s="9" t="s">
        <v>65</v>
      </c>
      <c r="B236" s="6">
        <v>1</v>
      </c>
      <c r="C236" s="6">
        <v>0</v>
      </c>
      <c r="D236" s="97">
        <v>0</v>
      </c>
      <c r="E236" s="6">
        <v>0</v>
      </c>
      <c r="F236" s="7">
        <f t="shared" ref="F236" si="27">SUM(B236:E236)</f>
        <v>1</v>
      </c>
      <c r="G236" s="98">
        <v>0</v>
      </c>
      <c r="H236" s="98">
        <v>0</v>
      </c>
      <c r="I236" s="8">
        <v>0</v>
      </c>
      <c r="J236" s="98">
        <v>0</v>
      </c>
      <c r="K236" s="98">
        <v>0</v>
      </c>
      <c r="L236" s="8">
        <v>1</v>
      </c>
    </row>
    <row r="237" spans="1:12" ht="15.75" x14ac:dyDescent="0.25">
      <c r="A237" s="72" t="s">
        <v>74</v>
      </c>
      <c r="B237" s="72"/>
      <c r="C237" s="72"/>
      <c r="D237" s="72"/>
      <c r="E237" s="72"/>
      <c r="F237" s="72"/>
      <c r="G237" s="72"/>
      <c r="H237" s="72"/>
      <c r="I237" s="72"/>
      <c r="J237" s="72"/>
      <c r="K237" s="72"/>
      <c r="L237" s="72"/>
    </row>
    <row r="238" spans="1:12" x14ac:dyDescent="0.25">
      <c r="A238" s="66"/>
      <c r="B238" s="67" t="s">
        <v>2</v>
      </c>
      <c r="C238" s="67"/>
      <c r="D238" s="67"/>
      <c r="E238" s="70" t="s">
        <v>3</v>
      </c>
      <c r="F238" s="69" t="s">
        <v>4</v>
      </c>
      <c r="G238" s="64" t="s">
        <v>144</v>
      </c>
      <c r="H238" s="64" t="s">
        <v>145</v>
      </c>
      <c r="I238" s="64" t="s">
        <v>146</v>
      </c>
      <c r="J238" s="64" t="s">
        <v>147</v>
      </c>
      <c r="K238" s="64" t="s">
        <v>148</v>
      </c>
      <c r="L238" s="64" t="s">
        <v>149</v>
      </c>
    </row>
    <row r="239" spans="1:12" x14ac:dyDescent="0.25">
      <c r="A239" s="66"/>
      <c r="B239" s="2" t="s">
        <v>11</v>
      </c>
      <c r="C239" s="2" t="s">
        <v>12</v>
      </c>
      <c r="D239" s="2" t="s">
        <v>60</v>
      </c>
      <c r="E239" s="70"/>
      <c r="F239" s="69"/>
      <c r="G239" s="64"/>
      <c r="H239" s="64"/>
      <c r="I239" s="64"/>
      <c r="J239" s="64"/>
      <c r="K239" s="64"/>
      <c r="L239" s="64"/>
    </row>
    <row r="240" spans="1:12" x14ac:dyDescent="0.25">
      <c r="A240" s="19" t="s">
        <v>102</v>
      </c>
      <c r="B240" s="6">
        <v>4</v>
      </c>
      <c r="C240" s="6">
        <v>2</v>
      </c>
      <c r="D240" s="97">
        <v>0</v>
      </c>
      <c r="E240" s="6">
        <v>6</v>
      </c>
      <c r="F240" s="7">
        <f t="shared" ref="F240:F244" si="28">SUM(B240:E240)</f>
        <v>12</v>
      </c>
      <c r="G240" s="8">
        <v>1</v>
      </c>
      <c r="H240" s="98">
        <v>0</v>
      </c>
      <c r="I240" s="8">
        <v>2</v>
      </c>
      <c r="J240" s="98">
        <v>0</v>
      </c>
      <c r="K240" s="98">
        <v>0</v>
      </c>
      <c r="L240" s="8">
        <v>9</v>
      </c>
    </row>
    <row r="241" spans="1:12" x14ac:dyDescent="0.25">
      <c r="A241" s="9" t="s">
        <v>75</v>
      </c>
      <c r="B241" s="10">
        <f>SUM(B242:B244)</f>
        <v>4</v>
      </c>
      <c r="C241" s="10">
        <f t="shared" ref="C241:E241" si="29">SUM(C242:C244)</f>
        <v>2</v>
      </c>
      <c r="D241" s="10">
        <f t="shared" si="29"/>
        <v>0</v>
      </c>
      <c r="E241" s="10">
        <f t="shared" si="29"/>
        <v>6</v>
      </c>
      <c r="F241" s="7">
        <f t="shared" si="28"/>
        <v>12</v>
      </c>
      <c r="G241" s="10">
        <f>SUM(G242:G244)</f>
        <v>1</v>
      </c>
      <c r="H241" s="10">
        <f t="shared" ref="H241:L241" si="30">SUM(H242:H244)</f>
        <v>0</v>
      </c>
      <c r="I241" s="10">
        <f t="shared" si="30"/>
        <v>2</v>
      </c>
      <c r="J241" s="10">
        <f t="shared" si="30"/>
        <v>0</v>
      </c>
      <c r="K241" s="10">
        <f t="shared" si="30"/>
        <v>0</v>
      </c>
      <c r="L241" s="10">
        <f t="shared" si="30"/>
        <v>9</v>
      </c>
    </row>
    <row r="242" spans="1:12" x14ac:dyDescent="0.25">
      <c r="A242" s="22" t="s">
        <v>103</v>
      </c>
      <c r="B242" s="6">
        <v>0</v>
      </c>
      <c r="C242" s="6">
        <v>0</v>
      </c>
      <c r="D242" s="97">
        <v>0</v>
      </c>
      <c r="E242" s="6">
        <v>0</v>
      </c>
      <c r="F242" s="7">
        <f t="shared" si="28"/>
        <v>0</v>
      </c>
      <c r="G242" s="8">
        <v>0</v>
      </c>
      <c r="H242" s="98">
        <v>0</v>
      </c>
      <c r="I242" s="8">
        <v>0</v>
      </c>
      <c r="J242" s="98">
        <v>0</v>
      </c>
      <c r="K242" s="98">
        <v>0</v>
      </c>
      <c r="L242" s="8">
        <v>0</v>
      </c>
    </row>
    <row r="243" spans="1:12" x14ac:dyDescent="0.25">
      <c r="A243" s="22" t="s">
        <v>104</v>
      </c>
      <c r="B243" s="6">
        <v>4</v>
      </c>
      <c r="C243" s="6">
        <v>2</v>
      </c>
      <c r="D243" s="97">
        <v>0</v>
      </c>
      <c r="E243" s="6">
        <v>6</v>
      </c>
      <c r="F243" s="7">
        <f t="shared" si="28"/>
        <v>12</v>
      </c>
      <c r="G243" s="8">
        <v>1</v>
      </c>
      <c r="H243" s="98">
        <v>0</v>
      </c>
      <c r="I243" s="8">
        <v>2</v>
      </c>
      <c r="J243" s="98">
        <v>0</v>
      </c>
      <c r="K243" s="98">
        <v>0</v>
      </c>
      <c r="L243" s="8">
        <v>9</v>
      </c>
    </row>
    <row r="244" spans="1:12" x14ac:dyDescent="0.25">
      <c r="A244" s="22" t="s">
        <v>204</v>
      </c>
      <c r="B244" s="6">
        <v>0</v>
      </c>
      <c r="C244" s="6">
        <v>0</v>
      </c>
      <c r="D244" s="97">
        <v>0</v>
      </c>
      <c r="E244" s="6">
        <v>0</v>
      </c>
      <c r="F244" s="7">
        <f t="shared" si="28"/>
        <v>0</v>
      </c>
      <c r="G244" s="8">
        <v>0</v>
      </c>
      <c r="H244" s="98">
        <v>0</v>
      </c>
      <c r="I244" s="8">
        <v>0</v>
      </c>
      <c r="J244" s="98">
        <v>0</v>
      </c>
      <c r="K244" s="98">
        <v>0</v>
      </c>
      <c r="L244" s="8">
        <v>0</v>
      </c>
    </row>
    <row r="245" spans="1:12" x14ac:dyDescent="0.25">
      <c r="A245" s="9"/>
      <c r="B245" s="67" t="s">
        <v>2</v>
      </c>
      <c r="C245" s="67"/>
      <c r="D245" s="67"/>
      <c r="E245" s="71" t="s">
        <v>3</v>
      </c>
      <c r="F245" s="69" t="s">
        <v>4</v>
      </c>
      <c r="G245" s="64" t="s">
        <v>144</v>
      </c>
      <c r="H245" s="64" t="s">
        <v>145</v>
      </c>
      <c r="I245" s="64" t="s">
        <v>146</v>
      </c>
      <c r="J245" s="64" t="s">
        <v>147</v>
      </c>
      <c r="K245" s="64" t="s">
        <v>148</v>
      </c>
      <c r="L245" s="64" t="s">
        <v>149</v>
      </c>
    </row>
    <row r="246" spans="1:12" x14ac:dyDescent="0.25">
      <c r="A246" s="12" t="s">
        <v>76</v>
      </c>
      <c r="B246" s="3" t="s">
        <v>11</v>
      </c>
      <c r="C246" s="3" t="s">
        <v>12</v>
      </c>
      <c r="D246" s="2" t="s">
        <v>60</v>
      </c>
      <c r="E246" s="71"/>
      <c r="F246" s="69"/>
      <c r="G246" s="64"/>
      <c r="H246" s="64"/>
      <c r="I246" s="64"/>
      <c r="J246" s="64"/>
      <c r="K246" s="64"/>
      <c r="L246" s="64"/>
    </row>
    <row r="247" spans="1:12" x14ac:dyDescent="0.25">
      <c r="A247" s="9" t="s">
        <v>23</v>
      </c>
      <c r="B247" s="6">
        <v>3</v>
      </c>
      <c r="C247" s="6">
        <v>1</v>
      </c>
      <c r="D247" s="97">
        <v>0</v>
      </c>
      <c r="E247" s="6">
        <v>2</v>
      </c>
      <c r="F247" s="7">
        <f t="shared" ref="F247:F254" si="31">SUM(B247:E247)</f>
        <v>6</v>
      </c>
      <c r="G247" s="8">
        <v>1</v>
      </c>
      <c r="H247" s="98">
        <v>0</v>
      </c>
      <c r="I247" s="8">
        <v>1</v>
      </c>
      <c r="J247" s="98">
        <v>0</v>
      </c>
      <c r="K247" s="98">
        <v>0</v>
      </c>
      <c r="L247" s="8">
        <v>4</v>
      </c>
    </row>
    <row r="248" spans="1:12" x14ac:dyDescent="0.25">
      <c r="A248" s="9" t="s">
        <v>24</v>
      </c>
      <c r="B248" s="6">
        <v>1</v>
      </c>
      <c r="C248" s="6">
        <v>1</v>
      </c>
      <c r="D248" s="97">
        <v>0</v>
      </c>
      <c r="E248" s="6">
        <v>4</v>
      </c>
      <c r="F248" s="7">
        <f t="shared" si="31"/>
        <v>6</v>
      </c>
      <c r="G248" s="8">
        <v>0</v>
      </c>
      <c r="H248" s="98">
        <v>0</v>
      </c>
      <c r="I248" s="8">
        <v>1</v>
      </c>
      <c r="J248" s="98">
        <v>0</v>
      </c>
      <c r="K248" s="98">
        <v>0</v>
      </c>
      <c r="L248" s="8">
        <v>5</v>
      </c>
    </row>
    <row r="249" spans="1:12" x14ac:dyDescent="0.25">
      <c r="A249" s="9" t="s">
        <v>63</v>
      </c>
      <c r="B249" s="6">
        <v>0</v>
      </c>
      <c r="C249" s="6">
        <v>0</v>
      </c>
      <c r="D249" s="97">
        <v>0</v>
      </c>
      <c r="E249" s="6">
        <v>0</v>
      </c>
      <c r="F249" s="7">
        <f t="shared" si="31"/>
        <v>0</v>
      </c>
      <c r="G249" s="8">
        <v>0</v>
      </c>
      <c r="H249" s="98">
        <v>0</v>
      </c>
      <c r="I249" s="8">
        <v>0</v>
      </c>
      <c r="J249" s="98">
        <v>0</v>
      </c>
      <c r="K249" s="98">
        <v>0</v>
      </c>
      <c r="L249" s="8">
        <v>0</v>
      </c>
    </row>
    <row r="250" spans="1:12" x14ac:dyDescent="0.25">
      <c r="A250" s="14" t="s">
        <v>26</v>
      </c>
      <c r="B250" s="6">
        <v>0</v>
      </c>
      <c r="C250" s="6">
        <v>0</v>
      </c>
      <c r="D250" s="97">
        <v>0</v>
      </c>
      <c r="E250" s="6">
        <v>0</v>
      </c>
      <c r="F250" s="7">
        <f t="shared" si="31"/>
        <v>0</v>
      </c>
      <c r="G250" s="8">
        <v>0</v>
      </c>
      <c r="H250" s="98">
        <v>0</v>
      </c>
      <c r="I250" s="8">
        <v>0</v>
      </c>
      <c r="J250" s="98">
        <v>0</v>
      </c>
      <c r="K250" s="98">
        <v>0</v>
      </c>
      <c r="L250" s="8">
        <v>0</v>
      </c>
    </row>
    <row r="251" spans="1:12" x14ac:dyDescent="0.25">
      <c r="A251" s="14" t="s">
        <v>27</v>
      </c>
      <c r="B251" s="6">
        <v>0</v>
      </c>
      <c r="C251" s="6">
        <v>0</v>
      </c>
      <c r="D251" s="97">
        <v>0</v>
      </c>
      <c r="E251" s="6">
        <v>0</v>
      </c>
      <c r="F251" s="7">
        <f t="shared" si="31"/>
        <v>0</v>
      </c>
      <c r="G251" s="8">
        <v>0</v>
      </c>
      <c r="H251" s="98">
        <v>0</v>
      </c>
      <c r="I251" s="8">
        <v>0</v>
      </c>
      <c r="J251" s="98">
        <v>0</v>
      </c>
      <c r="K251" s="98">
        <v>0</v>
      </c>
      <c r="L251" s="8">
        <v>0</v>
      </c>
    </row>
    <row r="252" spans="1:12" x14ac:dyDescent="0.25">
      <c r="A252" s="14" t="s">
        <v>28</v>
      </c>
      <c r="B252" s="6">
        <v>0</v>
      </c>
      <c r="C252" s="6">
        <v>0</v>
      </c>
      <c r="D252" s="97">
        <v>0</v>
      </c>
      <c r="E252" s="6">
        <v>0</v>
      </c>
      <c r="F252" s="7">
        <f t="shared" si="31"/>
        <v>0</v>
      </c>
      <c r="G252" s="8">
        <v>0</v>
      </c>
      <c r="H252" s="98">
        <v>0</v>
      </c>
      <c r="I252" s="8">
        <v>0</v>
      </c>
      <c r="J252" s="98">
        <v>0</v>
      </c>
      <c r="K252" s="98">
        <v>0</v>
      </c>
      <c r="L252" s="8">
        <v>0</v>
      </c>
    </row>
    <row r="253" spans="1:12" x14ac:dyDescent="0.25">
      <c r="A253" s="14" t="s">
        <v>29</v>
      </c>
      <c r="B253" s="6">
        <v>0</v>
      </c>
      <c r="C253" s="6">
        <v>0</v>
      </c>
      <c r="D253" s="97">
        <v>0</v>
      </c>
      <c r="E253" s="6">
        <v>0</v>
      </c>
      <c r="F253" s="7">
        <f t="shared" si="31"/>
        <v>0</v>
      </c>
      <c r="G253" s="8">
        <v>0</v>
      </c>
      <c r="H253" s="98">
        <v>0</v>
      </c>
      <c r="I253" s="8">
        <v>0</v>
      </c>
      <c r="J253" s="98">
        <v>0</v>
      </c>
      <c r="K253" s="98">
        <v>0</v>
      </c>
      <c r="L253" s="8">
        <v>0</v>
      </c>
    </row>
    <row r="254" spans="1:12" x14ac:dyDescent="0.25">
      <c r="A254" s="14" t="s">
        <v>30</v>
      </c>
      <c r="B254" s="6">
        <v>0</v>
      </c>
      <c r="C254" s="6">
        <v>0</v>
      </c>
      <c r="D254" s="97">
        <v>0</v>
      </c>
      <c r="E254" s="6">
        <v>0</v>
      </c>
      <c r="F254" s="7">
        <f t="shared" si="31"/>
        <v>0</v>
      </c>
      <c r="G254" s="8">
        <v>0</v>
      </c>
      <c r="H254" s="98">
        <v>0</v>
      </c>
      <c r="I254" s="8">
        <v>0</v>
      </c>
      <c r="J254" s="98">
        <v>0</v>
      </c>
      <c r="K254" s="98">
        <v>0</v>
      </c>
      <c r="L254" s="8">
        <v>0</v>
      </c>
    </row>
    <row r="255" spans="1:12" x14ac:dyDescent="0.25">
      <c r="A255" s="62" t="s">
        <v>31</v>
      </c>
      <c r="B255" s="63"/>
      <c r="C255" s="63"/>
      <c r="D255" s="63"/>
      <c r="E255" s="63"/>
      <c r="F255" s="63"/>
      <c r="G255" s="63"/>
      <c r="H255" s="63"/>
      <c r="I255" s="63"/>
      <c r="J255" s="63"/>
      <c r="K255" s="63"/>
      <c r="L255" s="63"/>
    </row>
    <row r="256" spans="1:12" x14ac:dyDescent="0.25">
      <c r="A256" s="14" t="s">
        <v>32</v>
      </c>
      <c r="B256" s="6">
        <v>0</v>
      </c>
      <c r="C256" s="6">
        <v>0</v>
      </c>
      <c r="D256" s="97">
        <v>0</v>
      </c>
      <c r="E256" s="6">
        <v>0</v>
      </c>
      <c r="F256" s="7">
        <f>SUM(B256:E256)</f>
        <v>0</v>
      </c>
      <c r="G256" s="8">
        <v>0</v>
      </c>
      <c r="H256" s="98">
        <v>0</v>
      </c>
      <c r="I256" s="8">
        <v>0</v>
      </c>
      <c r="J256" s="98">
        <v>0</v>
      </c>
      <c r="K256" s="98">
        <v>0</v>
      </c>
      <c r="L256" s="8">
        <v>0</v>
      </c>
    </row>
    <row r="257" spans="1:12" x14ac:dyDescent="0.25">
      <c r="A257" s="14" t="s">
        <v>33</v>
      </c>
      <c r="B257" s="6">
        <v>0</v>
      </c>
      <c r="C257" s="6">
        <v>0</v>
      </c>
      <c r="D257" s="97">
        <v>0</v>
      </c>
      <c r="E257" s="6">
        <v>0</v>
      </c>
      <c r="F257" s="7">
        <f t="shared" ref="F257:F262" si="32">SUM(B257:E257)</f>
        <v>0</v>
      </c>
      <c r="G257" s="8">
        <v>0</v>
      </c>
      <c r="H257" s="98">
        <v>0</v>
      </c>
      <c r="I257" s="8">
        <v>0</v>
      </c>
      <c r="J257" s="98">
        <v>0</v>
      </c>
      <c r="K257" s="98">
        <v>0</v>
      </c>
      <c r="L257" s="8">
        <v>0</v>
      </c>
    </row>
    <row r="258" spans="1:12" x14ac:dyDescent="0.25">
      <c r="A258" s="14" t="s">
        <v>34</v>
      </c>
      <c r="B258" s="6">
        <v>0</v>
      </c>
      <c r="C258" s="6">
        <v>0</v>
      </c>
      <c r="D258" s="97">
        <v>0</v>
      </c>
      <c r="E258" s="6">
        <v>0</v>
      </c>
      <c r="F258" s="7">
        <f t="shared" si="32"/>
        <v>0</v>
      </c>
      <c r="G258" s="8">
        <v>0</v>
      </c>
      <c r="H258" s="98">
        <v>0</v>
      </c>
      <c r="I258" s="8">
        <v>0</v>
      </c>
      <c r="J258" s="98">
        <v>0</v>
      </c>
      <c r="K258" s="98">
        <v>0</v>
      </c>
      <c r="L258" s="8">
        <v>0</v>
      </c>
    </row>
    <row r="259" spans="1:12" x14ac:dyDescent="0.25">
      <c r="A259" s="14" t="s">
        <v>35</v>
      </c>
      <c r="B259" s="6">
        <v>0</v>
      </c>
      <c r="C259" s="6">
        <v>0</v>
      </c>
      <c r="D259" s="97">
        <v>0</v>
      </c>
      <c r="E259" s="6">
        <v>0</v>
      </c>
      <c r="F259" s="7">
        <f t="shared" si="32"/>
        <v>0</v>
      </c>
      <c r="G259" s="8">
        <v>0</v>
      </c>
      <c r="H259" s="98">
        <v>0</v>
      </c>
      <c r="I259" s="8">
        <v>0</v>
      </c>
      <c r="J259" s="98">
        <v>0</v>
      </c>
      <c r="K259" s="98">
        <v>0</v>
      </c>
      <c r="L259" s="8">
        <v>0</v>
      </c>
    </row>
    <row r="260" spans="1:12" x14ac:dyDescent="0.25">
      <c r="A260" s="14" t="s">
        <v>36</v>
      </c>
      <c r="B260" s="6">
        <v>0</v>
      </c>
      <c r="C260" s="6">
        <v>0</v>
      </c>
      <c r="D260" s="97">
        <v>0</v>
      </c>
      <c r="E260" s="6">
        <v>0</v>
      </c>
      <c r="F260" s="7">
        <f t="shared" si="32"/>
        <v>0</v>
      </c>
      <c r="G260" s="8">
        <v>0</v>
      </c>
      <c r="H260" s="98">
        <v>0</v>
      </c>
      <c r="I260" s="8">
        <v>0</v>
      </c>
      <c r="J260" s="98">
        <v>0</v>
      </c>
      <c r="K260" s="98">
        <v>0</v>
      </c>
      <c r="L260" s="8">
        <v>0</v>
      </c>
    </row>
    <row r="261" spans="1:12" x14ac:dyDescent="0.25">
      <c r="A261" s="14" t="s">
        <v>37</v>
      </c>
      <c r="B261" s="6">
        <v>0</v>
      </c>
      <c r="C261" s="6">
        <v>0</v>
      </c>
      <c r="D261" s="97">
        <v>0</v>
      </c>
      <c r="E261" s="6">
        <v>0</v>
      </c>
      <c r="F261" s="7">
        <f t="shared" si="32"/>
        <v>0</v>
      </c>
      <c r="G261" s="8">
        <v>0</v>
      </c>
      <c r="H261" s="98">
        <v>0</v>
      </c>
      <c r="I261" s="8">
        <v>0</v>
      </c>
      <c r="J261" s="98">
        <v>0</v>
      </c>
      <c r="K261" s="98">
        <v>0</v>
      </c>
      <c r="L261" s="8">
        <v>0</v>
      </c>
    </row>
    <row r="262" spans="1:12" x14ac:dyDescent="0.25">
      <c r="A262" s="14" t="s">
        <v>38</v>
      </c>
      <c r="B262" s="6">
        <v>0</v>
      </c>
      <c r="C262" s="6">
        <v>0</v>
      </c>
      <c r="D262" s="97">
        <v>0</v>
      </c>
      <c r="E262" s="6">
        <v>0</v>
      </c>
      <c r="F262" s="7">
        <f t="shared" si="32"/>
        <v>0</v>
      </c>
      <c r="G262" s="8">
        <v>0</v>
      </c>
      <c r="H262" s="98">
        <v>0</v>
      </c>
      <c r="I262" s="8">
        <v>0</v>
      </c>
      <c r="J262" s="98">
        <v>0</v>
      </c>
      <c r="K262" s="98">
        <v>0</v>
      </c>
      <c r="L262" s="8">
        <v>0</v>
      </c>
    </row>
    <row r="263" spans="1:12" x14ac:dyDescent="0.25">
      <c r="A263" s="9"/>
      <c r="B263" s="67" t="s">
        <v>2</v>
      </c>
      <c r="C263" s="67"/>
      <c r="D263" s="67"/>
      <c r="E263" s="71" t="s">
        <v>3</v>
      </c>
      <c r="F263" s="69" t="s">
        <v>4</v>
      </c>
      <c r="G263" s="64" t="s">
        <v>144</v>
      </c>
      <c r="H263" s="64" t="s">
        <v>145</v>
      </c>
      <c r="I263" s="64" t="s">
        <v>146</v>
      </c>
      <c r="J263" s="64" t="s">
        <v>147</v>
      </c>
      <c r="K263" s="64" t="s">
        <v>148</v>
      </c>
      <c r="L263" s="64" t="s">
        <v>149</v>
      </c>
    </row>
    <row r="264" spans="1:12" x14ac:dyDescent="0.25">
      <c r="A264" s="12" t="s">
        <v>77</v>
      </c>
      <c r="B264" s="3" t="s">
        <v>11</v>
      </c>
      <c r="C264" s="3" t="s">
        <v>12</v>
      </c>
      <c r="D264" s="2" t="s">
        <v>60</v>
      </c>
      <c r="E264" s="71"/>
      <c r="F264" s="69"/>
      <c r="G264" s="64"/>
      <c r="H264" s="64"/>
      <c r="I264" s="64"/>
      <c r="J264" s="64"/>
      <c r="K264" s="64"/>
      <c r="L264" s="64"/>
    </row>
    <row r="265" spans="1:12" x14ac:dyDescent="0.25">
      <c r="A265" s="9" t="s">
        <v>40</v>
      </c>
      <c r="B265" s="6">
        <v>0</v>
      </c>
      <c r="C265" s="6">
        <v>0</v>
      </c>
      <c r="D265" s="97">
        <v>0</v>
      </c>
      <c r="E265" s="6">
        <v>0</v>
      </c>
      <c r="F265" s="7">
        <f>SUM(B265:E265)</f>
        <v>0</v>
      </c>
      <c r="G265" s="8">
        <v>0</v>
      </c>
      <c r="H265" s="8">
        <v>0</v>
      </c>
      <c r="I265" s="8">
        <v>0</v>
      </c>
      <c r="J265" s="98">
        <v>0</v>
      </c>
      <c r="K265" s="98">
        <v>0</v>
      </c>
      <c r="L265" s="8">
        <v>0</v>
      </c>
    </row>
    <row r="266" spans="1:12" ht="30" x14ac:dyDescent="0.25">
      <c r="A266" s="19" t="s">
        <v>41</v>
      </c>
      <c r="B266" s="6">
        <v>0</v>
      </c>
      <c r="C266" s="6">
        <v>0</v>
      </c>
      <c r="D266" s="97">
        <v>0</v>
      </c>
      <c r="E266" s="6">
        <v>0</v>
      </c>
      <c r="F266" s="7">
        <f t="shared" ref="F266:F279" si="33">SUM(B266:E266)</f>
        <v>0</v>
      </c>
      <c r="G266" s="8">
        <v>0</v>
      </c>
      <c r="H266" s="8">
        <v>0</v>
      </c>
      <c r="I266" s="8">
        <v>0</v>
      </c>
      <c r="J266" s="98">
        <v>0</v>
      </c>
      <c r="K266" s="98">
        <v>0</v>
      </c>
      <c r="L266" s="8">
        <v>0</v>
      </c>
    </row>
    <row r="267" spans="1:12" x14ac:dyDescent="0.25">
      <c r="A267" s="9" t="s">
        <v>42</v>
      </c>
      <c r="B267" s="6">
        <v>0</v>
      </c>
      <c r="C267" s="6">
        <v>0</v>
      </c>
      <c r="D267" s="97">
        <v>0</v>
      </c>
      <c r="E267" s="6">
        <v>0</v>
      </c>
      <c r="F267" s="7">
        <f t="shared" si="33"/>
        <v>0</v>
      </c>
      <c r="G267" s="8">
        <v>0</v>
      </c>
      <c r="H267" s="8">
        <v>0</v>
      </c>
      <c r="I267" s="8">
        <v>0</v>
      </c>
      <c r="J267" s="98">
        <v>0</v>
      </c>
      <c r="K267" s="98">
        <v>0</v>
      </c>
      <c r="L267" s="8">
        <v>0</v>
      </c>
    </row>
    <row r="268" spans="1:12" x14ac:dyDescent="0.25">
      <c r="A268" s="9" t="s">
        <v>43</v>
      </c>
      <c r="B268" s="6">
        <v>0</v>
      </c>
      <c r="C268" s="6">
        <v>0</v>
      </c>
      <c r="D268" s="97">
        <v>0</v>
      </c>
      <c r="E268" s="6">
        <v>0</v>
      </c>
      <c r="F268" s="7">
        <f t="shared" si="33"/>
        <v>0</v>
      </c>
      <c r="G268" s="8">
        <v>0</v>
      </c>
      <c r="H268" s="8">
        <v>0</v>
      </c>
      <c r="I268" s="8">
        <v>0</v>
      </c>
      <c r="J268" s="98">
        <v>0</v>
      </c>
      <c r="K268" s="98">
        <v>0</v>
      </c>
      <c r="L268" s="8">
        <v>0</v>
      </c>
    </row>
    <row r="269" spans="1:12" x14ac:dyDescent="0.25">
      <c r="A269" s="9" t="s">
        <v>44</v>
      </c>
      <c r="B269" s="6">
        <v>0</v>
      </c>
      <c r="C269" s="6">
        <v>1</v>
      </c>
      <c r="D269" s="97">
        <v>0</v>
      </c>
      <c r="E269" s="6">
        <v>1</v>
      </c>
      <c r="F269" s="7">
        <f t="shared" si="33"/>
        <v>2</v>
      </c>
      <c r="G269" s="8">
        <v>0</v>
      </c>
      <c r="H269" s="8">
        <v>0</v>
      </c>
      <c r="I269" s="8">
        <v>0</v>
      </c>
      <c r="J269" s="98">
        <v>0</v>
      </c>
      <c r="K269" s="98">
        <v>0</v>
      </c>
      <c r="L269" s="8">
        <v>2</v>
      </c>
    </row>
    <row r="270" spans="1:12" ht="30" x14ac:dyDescent="0.25">
      <c r="A270" s="9" t="s">
        <v>45</v>
      </c>
      <c r="B270" s="6">
        <v>0</v>
      </c>
      <c r="C270" s="6">
        <v>0</v>
      </c>
      <c r="D270" s="97">
        <v>0</v>
      </c>
      <c r="E270" s="6">
        <v>0</v>
      </c>
      <c r="F270" s="7">
        <f t="shared" si="33"/>
        <v>0</v>
      </c>
      <c r="G270" s="8">
        <v>0</v>
      </c>
      <c r="H270" s="8">
        <v>0</v>
      </c>
      <c r="I270" s="8">
        <v>0</v>
      </c>
      <c r="J270" s="98">
        <v>0</v>
      </c>
      <c r="K270" s="98">
        <v>0</v>
      </c>
      <c r="L270" s="8">
        <v>0</v>
      </c>
    </row>
    <row r="271" spans="1:12" x14ac:dyDescent="0.25">
      <c r="A271" s="9" t="s">
        <v>46</v>
      </c>
      <c r="B271" s="6">
        <v>0</v>
      </c>
      <c r="C271" s="6">
        <v>0</v>
      </c>
      <c r="D271" s="97">
        <v>0</v>
      </c>
      <c r="E271" s="6">
        <v>1</v>
      </c>
      <c r="F271" s="7">
        <f t="shared" si="33"/>
        <v>1</v>
      </c>
      <c r="G271" s="8">
        <v>0</v>
      </c>
      <c r="H271" s="8">
        <v>0</v>
      </c>
      <c r="I271" s="8">
        <v>1</v>
      </c>
      <c r="J271" s="98">
        <v>0</v>
      </c>
      <c r="K271" s="98">
        <v>0</v>
      </c>
      <c r="L271" s="8">
        <v>0</v>
      </c>
    </row>
    <row r="272" spans="1:12" x14ac:dyDescent="0.25">
      <c r="A272" s="9" t="s">
        <v>47</v>
      </c>
      <c r="B272" s="6">
        <v>0</v>
      </c>
      <c r="C272" s="6">
        <v>0</v>
      </c>
      <c r="D272" s="97">
        <v>0</v>
      </c>
      <c r="E272" s="6">
        <v>0</v>
      </c>
      <c r="F272" s="7">
        <f t="shared" si="33"/>
        <v>0</v>
      </c>
      <c r="G272" s="8">
        <v>0</v>
      </c>
      <c r="H272" s="8">
        <v>0</v>
      </c>
      <c r="I272" s="8">
        <v>0</v>
      </c>
      <c r="J272" s="98">
        <v>0</v>
      </c>
      <c r="K272" s="98">
        <v>0</v>
      </c>
      <c r="L272" s="8">
        <v>0</v>
      </c>
    </row>
    <row r="273" spans="1:12" ht="30" x14ac:dyDescent="0.25">
      <c r="A273" s="9" t="s">
        <v>48</v>
      </c>
      <c r="B273" s="6">
        <v>0</v>
      </c>
      <c r="C273" s="6">
        <v>0</v>
      </c>
      <c r="D273" s="97">
        <v>0</v>
      </c>
      <c r="E273" s="6">
        <v>0</v>
      </c>
      <c r="F273" s="7">
        <f t="shared" si="33"/>
        <v>0</v>
      </c>
      <c r="G273" s="8">
        <v>0</v>
      </c>
      <c r="H273" s="8">
        <v>0</v>
      </c>
      <c r="I273" s="8">
        <v>0</v>
      </c>
      <c r="J273" s="98">
        <v>0</v>
      </c>
      <c r="K273" s="98">
        <v>0</v>
      </c>
      <c r="L273" s="8">
        <v>0</v>
      </c>
    </row>
    <row r="274" spans="1:12" x14ac:dyDescent="0.25">
      <c r="A274" s="9" t="s">
        <v>49</v>
      </c>
      <c r="B274" s="6">
        <v>0</v>
      </c>
      <c r="C274" s="6">
        <v>0</v>
      </c>
      <c r="D274" s="97">
        <v>0</v>
      </c>
      <c r="E274" s="6">
        <v>0</v>
      </c>
      <c r="F274" s="7">
        <f t="shared" si="33"/>
        <v>0</v>
      </c>
      <c r="G274" s="8">
        <v>0</v>
      </c>
      <c r="H274" s="8">
        <v>0</v>
      </c>
      <c r="I274" s="8">
        <v>0</v>
      </c>
      <c r="J274" s="98">
        <v>0</v>
      </c>
      <c r="K274" s="98">
        <v>0</v>
      </c>
      <c r="L274" s="8">
        <v>0</v>
      </c>
    </row>
    <row r="275" spans="1:12" ht="30" x14ac:dyDescent="0.25">
      <c r="A275" s="9" t="s">
        <v>50</v>
      </c>
      <c r="B275" s="6">
        <v>0</v>
      </c>
      <c r="C275" s="6">
        <v>0</v>
      </c>
      <c r="D275" s="97">
        <v>0</v>
      </c>
      <c r="E275" s="6">
        <v>0</v>
      </c>
      <c r="F275" s="7">
        <f t="shared" si="33"/>
        <v>0</v>
      </c>
      <c r="G275" s="8">
        <v>0</v>
      </c>
      <c r="H275" s="8">
        <v>0</v>
      </c>
      <c r="I275" s="8">
        <v>0</v>
      </c>
      <c r="J275" s="98">
        <v>0</v>
      </c>
      <c r="K275" s="98">
        <v>0</v>
      </c>
      <c r="L275" s="8">
        <v>0</v>
      </c>
    </row>
    <row r="276" spans="1:12" x14ac:dyDescent="0.25">
      <c r="A276" s="9" t="s">
        <v>51</v>
      </c>
      <c r="B276" s="6">
        <v>3</v>
      </c>
      <c r="C276" s="6">
        <v>1</v>
      </c>
      <c r="D276" s="97">
        <v>0</v>
      </c>
      <c r="E276" s="6">
        <v>4</v>
      </c>
      <c r="F276" s="7">
        <f t="shared" si="33"/>
        <v>8</v>
      </c>
      <c r="G276" s="8">
        <v>1</v>
      </c>
      <c r="H276" s="8">
        <v>0</v>
      </c>
      <c r="I276" s="8">
        <v>1</v>
      </c>
      <c r="J276" s="98">
        <v>0</v>
      </c>
      <c r="K276" s="98">
        <v>0</v>
      </c>
      <c r="L276" s="8">
        <v>6</v>
      </c>
    </row>
    <row r="277" spans="1:12" x14ac:dyDescent="0.25">
      <c r="A277" s="9" t="s">
        <v>52</v>
      </c>
      <c r="B277" s="6">
        <v>0</v>
      </c>
      <c r="C277" s="6">
        <v>0</v>
      </c>
      <c r="D277" s="97">
        <v>0</v>
      </c>
      <c r="E277" s="6">
        <v>0</v>
      </c>
      <c r="F277" s="7">
        <f t="shared" si="33"/>
        <v>0</v>
      </c>
      <c r="G277" s="8">
        <v>0</v>
      </c>
      <c r="H277" s="8">
        <v>0</v>
      </c>
      <c r="I277" s="8">
        <v>0</v>
      </c>
      <c r="J277" s="98">
        <v>0</v>
      </c>
      <c r="K277" s="98">
        <v>0</v>
      </c>
      <c r="L277" s="8">
        <v>0</v>
      </c>
    </row>
    <row r="278" spans="1:12" x14ac:dyDescent="0.25">
      <c r="A278" s="9" t="s">
        <v>53</v>
      </c>
      <c r="B278" s="6">
        <v>0</v>
      </c>
      <c r="C278" s="6">
        <v>0</v>
      </c>
      <c r="D278" s="97">
        <v>0</v>
      </c>
      <c r="E278" s="6">
        <v>0</v>
      </c>
      <c r="F278" s="7">
        <f t="shared" si="33"/>
        <v>0</v>
      </c>
      <c r="G278" s="8">
        <v>0</v>
      </c>
      <c r="H278" s="8">
        <v>0</v>
      </c>
      <c r="I278" s="8">
        <v>0</v>
      </c>
      <c r="J278" s="98">
        <v>0</v>
      </c>
      <c r="K278" s="98">
        <v>0</v>
      </c>
      <c r="L278" s="8">
        <v>0</v>
      </c>
    </row>
    <row r="279" spans="1:12" x14ac:dyDescent="0.25">
      <c r="A279" s="9" t="s">
        <v>54</v>
      </c>
      <c r="B279" s="6">
        <v>1</v>
      </c>
      <c r="C279" s="6">
        <v>0</v>
      </c>
      <c r="D279" s="97">
        <v>0</v>
      </c>
      <c r="E279" s="6">
        <v>0</v>
      </c>
      <c r="F279" s="7">
        <f t="shared" si="33"/>
        <v>1</v>
      </c>
      <c r="G279" s="8">
        <v>0</v>
      </c>
      <c r="H279" s="8">
        <v>0</v>
      </c>
      <c r="I279" s="8">
        <v>0</v>
      </c>
      <c r="J279" s="98">
        <v>0</v>
      </c>
      <c r="K279" s="98">
        <v>0</v>
      </c>
      <c r="L279" s="8">
        <v>1</v>
      </c>
    </row>
    <row r="280" spans="1:12" x14ac:dyDescent="0.25">
      <c r="A280" s="9"/>
      <c r="B280" s="67" t="s">
        <v>2</v>
      </c>
      <c r="C280" s="67"/>
      <c r="D280" s="67"/>
      <c r="E280" s="71" t="s">
        <v>3</v>
      </c>
      <c r="F280" s="69" t="s">
        <v>4</v>
      </c>
      <c r="G280" s="64" t="s">
        <v>144</v>
      </c>
      <c r="H280" s="64" t="s">
        <v>145</v>
      </c>
      <c r="I280" s="64" t="s">
        <v>146</v>
      </c>
      <c r="J280" s="64" t="s">
        <v>147</v>
      </c>
      <c r="K280" s="64" t="s">
        <v>148</v>
      </c>
      <c r="L280" s="64" t="s">
        <v>149</v>
      </c>
    </row>
    <row r="281" spans="1:12" x14ac:dyDescent="0.25">
      <c r="A281" s="12" t="s">
        <v>55</v>
      </c>
      <c r="B281" s="3" t="s">
        <v>11</v>
      </c>
      <c r="C281" s="3" t="s">
        <v>12</v>
      </c>
      <c r="D281" s="2" t="s">
        <v>60</v>
      </c>
      <c r="E281" s="71"/>
      <c r="F281" s="69"/>
      <c r="G281" s="64"/>
      <c r="H281" s="64"/>
      <c r="I281" s="64"/>
      <c r="J281" s="64"/>
      <c r="K281" s="64"/>
      <c r="L281" s="64"/>
    </row>
    <row r="282" spans="1:12" x14ac:dyDescent="0.25">
      <c r="A282" s="9" t="s">
        <v>65</v>
      </c>
      <c r="B282" s="6">
        <v>2</v>
      </c>
      <c r="C282" s="6">
        <v>0</v>
      </c>
      <c r="D282" s="97"/>
      <c r="E282" s="6">
        <v>0</v>
      </c>
      <c r="F282" s="7">
        <f t="shared" ref="F282" si="34">SUM(B282:E282)</f>
        <v>2</v>
      </c>
      <c r="G282" s="8">
        <v>0</v>
      </c>
      <c r="H282" s="8">
        <v>0</v>
      </c>
      <c r="I282" s="8">
        <v>0</v>
      </c>
      <c r="J282" s="98">
        <v>0</v>
      </c>
      <c r="K282" s="98">
        <v>0</v>
      </c>
      <c r="L282" s="8">
        <v>2</v>
      </c>
    </row>
    <row r="283" spans="1:12" ht="15.75" x14ac:dyDescent="0.25">
      <c r="A283" s="72" t="s">
        <v>78</v>
      </c>
      <c r="B283" s="72"/>
      <c r="C283" s="72"/>
      <c r="D283" s="72"/>
      <c r="E283" s="72"/>
      <c r="F283" s="72"/>
      <c r="G283" s="72"/>
      <c r="H283" s="72"/>
      <c r="I283" s="72"/>
      <c r="J283" s="72"/>
      <c r="K283" s="72"/>
      <c r="L283" s="72"/>
    </row>
    <row r="284" spans="1:12" x14ac:dyDescent="0.25">
      <c r="A284" s="66"/>
      <c r="B284" s="67" t="s">
        <v>2</v>
      </c>
      <c r="C284" s="67"/>
      <c r="D284" s="67"/>
      <c r="E284" s="70" t="s">
        <v>3</v>
      </c>
      <c r="F284" s="69" t="s">
        <v>4</v>
      </c>
      <c r="G284" s="64" t="s">
        <v>144</v>
      </c>
      <c r="H284" s="64" t="s">
        <v>145</v>
      </c>
      <c r="I284" s="64" t="s">
        <v>146</v>
      </c>
      <c r="J284" s="64" t="s">
        <v>147</v>
      </c>
      <c r="K284" s="64" t="s">
        <v>148</v>
      </c>
      <c r="L284" s="64" t="s">
        <v>149</v>
      </c>
    </row>
    <row r="285" spans="1:12" x14ac:dyDescent="0.25">
      <c r="A285" s="66"/>
      <c r="B285" s="2" t="s">
        <v>11</v>
      </c>
      <c r="C285" s="2" t="s">
        <v>12</v>
      </c>
      <c r="D285" s="2" t="s">
        <v>60</v>
      </c>
      <c r="E285" s="70"/>
      <c r="F285" s="69"/>
      <c r="G285" s="64"/>
      <c r="H285" s="64"/>
      <c r="I285" s="64"/>
      <c r="J285" s="64"/>
      <c r="K285" s="64"/>
      <c r="L285" s="64"/>
    </row>
    <row r="286" spans="1:12" x14ac:dyDescent="0.25">
      <c r="A286" s="23" t="s">
        <v>79</v>
      </c>
      <c r="B286" s="97">
        <v>0</v>
      </c>
      <c r="C286" s="97">
        <v>0</v>
      </c>
      <c r="D286" s="97">
        <v>0</v>
      </c>
      <c r="E286" s="97">
        <v>0</v>
      </c>
      <c r="F286" s="7">
        <f t="shared" ref="F286:F294" si="35">SUM(B286:E286)</f>
        <v>0</v>
      </c>
      <c r="G286" s="98">
        <v>0</v>
      </c>
      <c r="H286" s="98">
        <v>0</v>
      </c>
      <c r="I286" s="98">
        <v>0</v>
      </c>
      <c r="J286" s="98">
        <v>0</v>
      </c>
      <c r="K286" s="98">
        <v>0</v>
      </c>
      <c r="L286" s="98">
        <v>0</v>
      </c>
    </row>
    <row r="287" spans="1:12" x14ac:dyDescent="0.25">
      <c r="A287" s="24" t="s">
        <v>80</v>
      </c>
      <c r="B287" s="10">
        <f>SUM(B288+B289)</f>
        <v>0</v>
      </c>
      <c r="C287" s="10">
        <f t="shared" ref="C287:E287" si="36">SUM(C288+C289)</f>
        <v>0</v>
      </c>
      <c r="D287" s="10">
        <f t="shared" si="36"/>
        <v>0</v>
      </c>
      <c r="E287" s="10">
        <f t="shared" si="36"/>
        <v>0</v>
      </c>
      <c r="F287" s="7">
        <f t="shared" si="35"/>
        <v>0</v>
      </c>
      <c r="G287" s="10">
        <f>SUM(G288:G289)</f>
        <v>0</v>
      </c>
      <c r="H287" s="10">
        <f t="shared" ref="H287:L287" si="37">SUM(H288:H289)</f>
        <v>0</v>
      </c>
      <c r="I287" s="10">
        <f t="shared" si="37"/>
        <v>0</v>
      </c>
      <c r="J287" s="10">
        <f t="shared" si="37"/>
        <v>0</v>
      </c>
      <c r="K287" s="10">
        <f t="shared" si="37"/>
        <v>0</v>
      </c>
      <c r="L287" s="10">
        <f t="shared" si="37"/>
        <v>0</v>
      </c>
    </row>
    <row r="288" spans="1:12" x14ac:dyDescent="0.25">
      <c r="A288" s="23" t="s">
        <v>81</v>
      </c>
      <c r="B288" s="10">
        <f>SUM(B290+B292)</f>
        <v>0</v>
      </c>
      <c r="C288" s="10">
        <f t="shared" ref="C288:E289" si="38">SUM(C290+C292)</f>
        <v>0</v>
      </c>
      <c r="D288" s="10">
        <f t="shared" si="38"/>
        <v>0</v>
      </c>
      <c r="E288" s="10">
        <f t="shared" si="38"/>
        <v>0</v>
      </c>
      <c r="F288" s="7">
        <f t="shared" si="35"/>
        <v>0</v>
      </c>
      <c r="G288" s="10">
        <f>SUM(G290+G292)</f>
        <v>0</v>
      </c>
      <c r="H288" s="10">
        <f t="shared" ref="H288:L289" si="39">SUM(H290+H292)</f>
        <v>0</v>
      </c>
      <c r="I288" s="10">
        <f t="shared" si="39"/>
        <v>0</v>
      </c>
      <c r="J288" s="10">
        <f t="shared" si="39"/>
        <v>0</v>
      </c>
      <c r="K288" s="10">
        <f t="shared" si="39"/>
        <v>0</v>
      </c>
      <c r="L288" s="10">
        <f t="shared" si="39"/>
        <v>0</v>
      </c>
    </row>
    <row r="289" spans="1:12" x14ac:dyDescent="0.25">
      <c r="A289" s="23" t="s">
        <v>82</v>
      </c>
      <c r="B289" s="25">
        <f>SUM(B291+B293)</f>
        <v>0</v>
      </c>
      <c r="C289" s="25">
        <f t="shared" si="38"/>
        <v>0</v>
      </c>
      <c r="D289" s="25">
        <f t="shared" si="38"/>
        <v>0</v>
      </c>
      <c r="E289" s="25">
        <f t="shared" si="38"/>
        <v>0</v>
      </c>
      <c r="F289" s="7">
        <f t="shared" si="35"/>
        <v>0</v>
      </c>
      <c r="G289" s="25">
        <f>SUM(G291+G293)</f>
        <v>0</v>
      </c>
      <c r="H289" s="25">
        <f t="shared" si="39"/>
        <v>0</v>
      </c>
      <c r="I289" s="25">
        <f t="shared" si="39"/>
        <v>0</v>
      </c>
      <c r="J289" s="25">
        <f t="shared" si="39"/>
        <v>0</v>
      </c>
      <c r="K289" s="25">
        <f t="shared" si="39"/>
        <v>0</v>
      </c>
      <c r="L289" s="25">
        <f t="shared" si="39"/>
        <v>0</v>
      </c>
    </row>
    <row r="290" spans="1:12" x14ac:dyDescent="0.25">
      <c r="A290" s="26" t="s">
        <v>83</v>
      </c>
      <c r="B290" s="97">
        <v>0</v>
      </c>
      <c r="C290" s="97">
        <v>0</v>
      </c>
      <c r="D290" s="97">
        <v>0</v>
      </c>
      <c r="E290" s="97">
        <v>0</v>
      </c>
      <c r="F290" s="7">
        <f t="shared" si="35"/>
        <v>0</v>
      </c>
      <c r="G290" s="98">
        <v>0</v>
      </c>
      <c r="H290" s="98">
        <v>0</v>
      </c>
      <c r="I290" s="98">
        <v>0</v>
      </c>
      <c r="J290" s="98">
        <v>0</v>
      </c>
      <c r="K290" s="98">
        <v>0</v>
      </c>
      <c r="L290" s="98">
        <v>0</v>
      </c>
    </row>
    <row r="291" spans="1:12" ht="26.25" x14ac:dyDescent="0.25">
      <c r="A291" s="26" t="s">
        <v>84</v>
      </c>
      <c r="B291" s="97">
        <v>0</v>
      </c>
      <c r="C291" s="97">
        <v>0</v>
      </c>
      <c r="D291" s="97">
        <v>0</v>
      </c>
      <c r="E291" s="97">
        <v>0</v>
      </c>
      <c r="F291" s="11">
        <f t="shared" si="35"/>
        <v>0</v>
      </c>
      <c r="G291" s="98">
        <v>0</v>
      </c>
      <c r="H291" s="98">
        <v>0</v>
      </c>
      <c r="I291" s="98">
        <v>0</v>
      </c>
      <c r="J291" s="98">
        <v>0</v>
      </c>
      <c r="K291" s="98">
        <v>0</v>
      </c>
      <c r="L291" s="98">
        <v>0</v>
      </c>
    </row>
    <row r="292" spans="1:12" x14ac:dyDescent="0.25">
      <c r="A292" s="26" t="s">
        <v>85</v>
      </c>
      <c r="B292" s="97">
        <v>0</v>
      </c>
      <c r="C292" s="97">
        <v>0</v>
      </c>
      <c r="D292" s="97">
        <v>0</v>
      </c>
      <c r="E292" s="97">
        <v>0</v>
      </c>
      <c r="F292" s="11">
        <f t="shared" si="35"/>
        <v>0</v>
      </c>
      <c r="G292" s="98">
        <v>0</v>
      </c>
      <c r="H292" s="98">
        <v>0</v>
      </c>
      <c r="I292" s="98">
        <v>0</v>
      </c>
      <c r="J292" s="98">
        <v>0</v>
      </c>
      <c r="K292" s="98">
        <v>0</v>
      </c>
      <c r="L292" s="98">
        <v>0</v>
      </c>
    </row>
    <row r="293" spans="1:12" ht="26.25" x14ac:dyDescent="0.25">
      <c r="A293" s="26" t="s">
        <v>86</v>
      </c>
      <c r="B293" s="97">
        <v>0</v>
      </c>
      <c r="C293" s="97">
        <v>0</v>
      </c>
      <c r="D293" s="97">
        <v>0</v>
      </c>
      <c r="E293" s="97">
        <v>0</v>
      </c>
      <c r="F293" s="11">
        <f t="shared" si="35"/>
        <v>0</v>
      </c>
      <c r="G293" s="98">
        <v>0</v>
      </c>
      <c r="H293" s="98">
        <v>0</v>
      </c>
      <c r="I293" s="98">
        <v>0</v>
      </c>
      <c r="J293" s="98">
        <v>0</v>
      </c>
      <c r="K293" s="98">
        <v>0</v>
      </c>
      <c r="L293" s="98">
        <v>0</v>
      </c>
    </row>
    <row r="294" spans="1:12" x14ac:dyDescent="0.25">
      <c r="A294" s="26" t="s">
        <v>204</v>
      </c>
      <c r="B294" s="97">
        <v>0</v>
      </c>
      <c r="C294" s="97">
        <v>0</v>
      </c>
      <c r="D294" s="97">
        <v>0</v>
      </c>
      <c r="E294" s="97">
        <v>0</v>
      </c>
      <c r="F294" s="11">
        <f t="shared" si="35"/>
        <v>0</v>
      </c>
      <c r="G294" s="98">
        <v>0</v>
      </c>
      <c r="H294" s="98">
        <v>0</v>
      </c>
      <c r="I294" s="98">
        <v>0</v>
      </c>
      <c r="J294" s="98">
        <v>0</v>
      </c>
      <c r="K294" s="98">
        <v>0</v>
      </c>
      <c r="L294" s="98">
        <v>0</v>
      </c>
    </row>
    <row r="295" spans="1:12" x14ac:dyDescent="0.25">
      <c r="A295" s="9"/>
      <c r="B295" s="67" t="s">
        <v>2</v>
      </c>
      <c r="C295" s="67"/>
      <c r="D295" s="67"/>
      <c r="E295" s="71" t="s">
        <v>3</v>
      </c>
      <c r="F295" s="69" t="s">
        <v>4</v>
      </c>
      <c r="G295" s="64" t="s">
        <v>144</v>
      </c>
      <c r="H295" s="64" t="s">
        <v>145</v>
      </c>
      <c r="I295" s="64" t="s">
        <v>146</v>
      </c>
      <c r="J295" s="64" t="s">
        <v>147</v>
      </c>
      <c r="K295" s="64" t="s">
        <v>148</v>
      </c>
      <c r="L295" s="64" t="s">
        <v>149</v>
      </c>
    </row>
    <row r="296" spans="1:12" x14ac:dyDescent="0.25">
      <c r="A296" s="12" t="s">
        <v>76</v>
      </c>
      <c r="B296" s="3" t="s">
        <v>11</v>
      </c>
      <c r="C296" s="3" t="s">
        <v>12</v>
      </c>
      <c r="D296" s="2" t="s">
        <v>60</v>
      </c>
      <c r="E296" s="71"/>
      <c r="F296" s="69"/>
      <c r="G296" s="64"/>
      <c r="H296" s="64"/>
      <c r="I296" s="64"/>
      <c r="J296" s="64"/>
      <c r="K296" s="64"/>
      <c r="L296" s="64"/>
    </row>
    <row r="297" spans="1:12" x14ac:dyDescent="0.25">
      <c r="A297" s="9" t="s">
        <v>23</v>
      </c>
      <c r="B297" s="97">
        <v>0</v>
      </c>
      <c r="C297" s="97">
        <v>0</v>
      </c>
      <c r="D297" s="97">
        <v>0</v>
      </c>
      <c r="E297" s="97">
        <v>0</v>
      </c>
      <c r="F297" s="7">
        <f t="shared" ref="F297:F304" si="40">SUM(B297:E297)</f>
        <v>0</v>
      </c>
      <c r="G297" s="98">
        <v>0</v>
      </c>
      <c r="H297" s="98">
        <v>0</v>
      </c>
      <c r="I297" s="98">
        <v>0</v>
      </c>
      <c r="J297" s="98">
        <v>0</v>
      </c>
      <c r="K297" s="98">
        <v>0</v>
      </c>
      <c r="L297" s="98">
        <v>0</v>
      </c>
    </row>
    <row r="298" spans="1:12" x14ac:dyDescent="0.25">
      <c r="A298" s="9" t="s">
        <v>24</v>
      </c>
      <c r="B298" s="97">
        <v>0</v>
      </c>
      <c r="C298" s="97">
        <v>0</v>
      </c>
      <c r="D298" s="97">
        <v>0</v>
      </c>
      <c r="E298" s="97">
        <v>0</v>
      </c>
      <c r="F298" s="7">
        <f t="shared" si="40"/>
        <v>0</v>
      </c>
      <c r="G298" s="98">
        <v>0</v>
      </c>
      <c r="H298" s="98">
        <v>0</v>
      </c>
      <c r="I298" s="98">
        <v>0</v>
      </c>
      <c r="J298" s="98">
        <v>0</v>
      </c>
      <c r="K298" s="98">
        <v>0</v>
      </c>
      <c r="L298" s="98">
        <v>0</v>
      </c>
    </row>
    <row r="299" spans="1:12" x14ac:dyDescent="0.25">
      <c r="A299" s="9" t="s">
        <v>63</v>
      </c>
      <c r="B299" s="97">
        <v>0</v>
      </c>
      <c r="C299" s="97">
        <v>0</v>
      </c>
      <c r="D299" s="97">
        <v>0</v>
      </c>
      <c r="E299" s="97">
        <v>0</v>
      </c>
      <c r="F299" s="7">
        <f t="shared" si="40"/>
        <v>0</v>
      </c>
      <c r="G299" s="98">
        <v>0</v>
      </c>
      <c r="H299" s="98">
        <v>0</v>
      </c>
      <c r="I299" s="98">
        <v>0</v>
      </c>
      <c r="J299" s="98">
        <v>0</v>
      </c>
      <c r="K299" s="98">
        <v>0</v>
      </c>
      <c r="L299" s="98">
        <v>0</v>
      </c>
    </row>
    <row r="300" spans="1:12" x14ac:dyDescent="0.25">
      <c r="A300" s="14" t="s">
        <v>26</v>
      </c>
      <c r="B300" s="97">
        <v>0</v>
      </c>
      <c r="C300" s="97">
        <v>0</v>
      </c>
      <c r="D300" s="97">
        <v>0</v>
      </c>
      <c r="E300" s="97">
        <v>0</v>
      </c>
      <c r="F300" s="7">
        <f t="shared" si="40"/>
        <v>0</v>
      </c>
      <c r="G300" s="98">
        <v>0</v>
      </c>
      <c r="H300" s="98">
        <v>0</v>
      </c>
      <c r="I300" s="98">
        <v>0</v>
      </c>
      <c r="J300" s="98">
        <v>0</v>
      </c>
      <c r="K300" s="98">
        <v>0</v>
      </c>
      <c r="L300" s="98">
        <v>0</v>
      </c>
    </row>
    <row r="301" spans="1:12" x14ac:dyDescent="0.25">
      <c r="A301" s="14" t="s">
        <v>27</v>
      </c>
      <c r="B301" s="97">
        <v>0</v>
      </c>
      <c r="C301" s="97">
        <v>0</v>
      </c>
      <c r="D301" s="97">
        <v>0</v>
      </c>
      <c r="E301" s="97">
        <v>0</v>
      </c>
      <c r="F301" s="7">
        <f t="shared" si="40"/>
        <v>0</v>
      </c>
      <c r="G301" s="98">
        <v>0</v>
      </c>
      <c r="H301" s="98">
        <v>0</v>
      </c>
      <c r="I301" s="98">
        <v>0</v>
      </c>
      <c r="J301" s="98">
        <v>0</v>
      </c>
      <c r="K301" s="98">
        <v>0</v>
      </c>
      <c r="L301" s="98">
        <v>0</v>
      </c>
    </row>
    <row r="302" spans="1:12" x14ac:dyDescent="0.25">
      <c r="A302" s="14" t="s">
        <v>28</v>
      </c>
      <c r="B302" s="97">
        <v>0</v>
      </c>
      <c r="C302" s="97">
        <v>0</v>
      </c>
      <c r="D302" s="97">
        <v>0</v>
      </c>
      <c r="E302" s="97">
        <v>0</v>
      </c>
      <c r="F302" s="7">
        <f t="shared" si="40"/>
        <v>0</v>
      </c>
      <c r="G302" s="98">
        <v>0</v>
      </c>
      <c r="H302" s="98">
        <v>0</v>
      </c>
      <c r="I302" s="98">
        <v>0</v>
      </c>
      <c r="J302" s="98">
        <v>0</v>
      </c>
      <c r="K302" s="98">
        <v>0</v>
      </c>
      <c r="L302" s="98">
        <v>0</v>
      </c>
    </row>
    <row r="303" spans="1:12" x14ac:dyDescent="0.25">
      <c r="A303" s="14" t="s">
        <v>29</v>
      </c>
      <c r="B303" s="97">
        <v>0</v>
      </c>
      <c r="C303" s="97">
        <v>0</v>
      </c>
      <c r="D303" s="97">
        <v>0</v>
      </c>
      <c r="E303" s="97">
        <v>0</v>
      </c>
      <c r="F303" s="7">
        <f t="shared" si="40"/>
        <v>0</v>
      </c>
      <c r="G303" s="98">
        <v>0</v>
      </c>
      <c r="H303" s="98">
        <v>0</v>
      </c>
      <c r="I303" s="98">
        <v>0</v>
      </c>
      <c r="J303" s="98">
        <v>0</v>
      </c>
      <c r="K303" s="98">
        <v>0</v>
      </c>
      <c r="L303" s="98">
        <v>0</v>
      </c>
    </row>
    <row r="304" spans="1:12" x14ac:dyDescent="0.25">
      <c r="A304" s="14" t="s">
        <v>30</v>
      </c>
      <c r="B304" s="97">
        <v>0</v>
      </c>
      <c r="C304" s="97">
        <v>0</v>
      </c>
      <c r="D304" s="97">
        <v>0</v>
      </c>
      <c r="E304" s="97">
        <v>0</v>
      </c>
      <c r="F304" s="7">
        <f t="shared" si="40"/>
        <v>0</v>
      </c>
      <c r="G304" s="98">
        <v>0</v>
      </c>
      <c r="H304" s="98">
        <v>0</v>
      </c>
      <c r="I304" s="98">
        <v>0</v>
      </c>
      <c r="J304" s="98">
        <v>0</v>
      </c>
      <c r="K304" s="98">
        <v>0</v>
      </c>
      <c r="L304" s="98">
        <v>0</v>
      </c>
    </row>
    <row r="305" spans="1:12" x14ac:dyDescent="0.25">
      <c r="A305" s="62" t="s">
        <v>31</v>
      </c>
      <c r="B305" s="63"/>
      <c r="C305" s="63"/>
      <c r="D305" s="63"/>
      <c r="E305" s="63"/>
      <c r="F305" s="63"/>
      <c r="G305" s="63"/>
      <c r="H305" s="63"/>
      <c r="I305" s="63"/>
      <c r="J305" s="63"/>
      <c r="K305" s="63"/>
      <c r="L305" s="63"/>
    </row>
    <row r="306" spans="1:12" x14ac:dyDescent="0.25">
      <c r="A306" s="14" t="s">
        <v>32</v>
      </c>
      <c r="B306" s="97">
        <v>0</v>
      </c>
      <c r="C306" s="97">
        <v>0</v>
      </c>
      <c r="D306" s="97">
        <v>0</v>
      </c>
      <c r="E306" s="97">
        <v>0</v>
      </c>
      <c r="F306" s="7">
        <f>SUM(B306:E306)</f>
        <v>0</v>
      </c>
      <c r="G306" s="98">
        <v>0</v>
      </c>
      <c r="H306" s="98">
        <v>0</v>
      </c>
      <c r="I306" s="98">
        <v>0</v>
      </c>
      <c r="J306" s="98">
        <v>0</v>
      </c>
      <c r="K306" s="98">
        <v>0</v>
      </c>
      <c r="L306" s="98">
        <v>0</v>
      </c>
    </row>
    <row r="307" spans="1:12" x14ac:dyDescent="0.25">
      <c r="A307" s="14" t="s">
        <v>33</v>
      </c>
      <c r="B307" s="97">
        <v>0</v>
      </c>
      <c r="C307" s="97">
        <v>0</v>
      </c>
      <c r="D307" s="97">
        <v>0</v>
      </c>
      <c r="E307" s="97">
        <v>0</v>
      </c>
      <c r="F307" s="7">
        <f t="shared" ref="F307:F312" si="41">SUM(B307:E307)</f>
        <v>0</v>
      </c>
      <c r="G307" s="98">
        <v>0</v>
      </c>
      <c r="H307" s="98">
        <v>0</v>
      </c>
      <c r="I307" s="98">
        <v>0</v>
      </c>
      <c r="J307" s="98">
        <v>0</v>
      </c>
      <c r="K307" s="98">
        <v>0</v>
      </c>
      <c r="L307" s="98">
        <v>0</v>
      </c>
    </row>
    <row r="308" spans="1:12" x14ac:dyDescent="0.25">
      <c r="A308" s="14" t="s">
        <v>34</v>
      </c>
      <c r="B308" s="97">
        <v>0</v>
      </c>
      <c r="C308" s="97">
        <v>0</v>
      </c>
      <c r="D308" s="97">
        <v>0</v>
      </c>
      <c r="E308" s="97">
        <v>0</v>
      </c>
      <c r="F308" s="7">
        <f t="shared" si="41"/>
        <v>0</v>
      </c>
      <c r="G308" s="98">
        <v>0</v>
      </c>
      <c r="H308" s="98">
        <v>0</v>
      </c>
      <c r="I308" s="98">
        <v>0</v>
      </c>
      <c r="J308" s="98">
        <v>0</v>
      </c>
      <c r="K308" s="98">
        <v>0</v>
      </c>
      <c r="L308" s="98">
        <v>0</v>
      </c>
    </row>
    <row r="309" spans="1:12" x14ac:dyDescent="0.25">
      <c r="A309" s="14" t="s">
        <v>35</v>
      </c>
      <c r="B309" s="97">
        <v>0</v>
      </c>
      <c r="C309" s="97">
        <v>0</v>
      </c>
      <c r="D309" s="97">
        <v>0</v>
      </c>
      <c r="E309" s="97">
        <v>0</v>
      </c>
      <c r="F309" s="7">
        <f t="shared" si="41"/>
        <v>0</v>
      </c>
      <c r="G309" s="98">
        <v>0</v>
      </c>
      <c r="H309" s="98">
        <v>0</v>
      </c>
      <c r="I309" s="98">
        <v>0</v>
      </c>
      <c r="J309" s="98">
        <v>0</v>
      </c>
      <c r="K309" s="98">
        <v>0</v>
      </c>
      <c r="L309" s="98">
        <v>0</v>
      </c>
    </row>
    <row r="310" spans="1:12" x14ac:dyDescent="0.25">
      <c r="A310" s="14" t="s">
        <v>36</v>
      </c>
      <c r="B310" s="97">
        <v>0</v>
      </c>
      <c r="C310" s="97">
        <v>0</v>
      </c>
      <c r="D310" s="97">
        <v>0</v>
      </c>
      <c r="E310" s="97">
        <v>0</v>
      </c>
      <c r="F310" s="7">
        <f t="shared" si="41"/>
        <v>0</v>
      </c>
      <c r="G310" s="98">
        <v>0</v>
      </c>
      <c r="H310" s="98">
        <v>0</v>
      </c>
      <c r="I310" s="98">
        <v>0</v>
      </c>
      <c r="J310" s="98">
        <v>0</v>
      </c>
      <c r="K310" s="98">
        <v>0</v>
      </c>
      <c r="L310" s="98">
        <v>0</v>
      </c>
    </row>
    <row r="311" spans="1:12" x14ac:dyDescent="0.25">
      <c r="A311" s="14" t="s">
        <v>37</v>
      </c>
      <c r="B311" s="97">
        <v>0</v>
      </c>
      <c r="C311" s="97">
        <v>0</v>
      </c>
      <c r="D311" s="97">
        <v>0</v>
      </c>
      <c r="E311" s="97">
        <v>0</v>
      </c>
      <c r="F311" s="7">
        <f t="shared" si="41"/>
        <v>0</v>
      </c>
      <c r="G311" s="98">
        <v>0</v>
      </c>
      <c r="H311" s="98">
        <v>0</v>
      </c>
      <c r="I311" s="98">
        <v>0</v>
      </c>
      <c r="J311" s="98">
        <v>0</v>
      </c>
      <c r="K311" s="98">
        <v>0</v>
      </c>
      <c r="L311" s="98">
        <v>0</v>
      </c>
    </row>
    <row r="312" spans="1:12" x14ac:dyDescent="0.25">
      <c r="A312" s="14" t="s">
        <v>38</v>
      </c>
      <c r="B312" s="97">
        <v>0</v>
      </c>
      <c r="C312" s="97">
        <v>0</v>
      </c>
      <c r="D312" s="97">
        <v>0</v>
      </c>
      <c r="E312" s="97">
        <v>0</v>
      </c>
      <c r="F312" s="7">
        <f t="shared" si="41"/>
        <v>0</v>
      </c>
      <c r="G312" s="98">
        <v>0</v>
      </c>
      <c r="H312" s="98">
        <v>0</v>
      </c>
      <c r="I312" s="98">
        <v>0</v>
      </c>
      <c r="J312" s="98">
        <v>0</v>
      </c>
      <c r="K312" s="98">
        <v>0</v>
      </c>
      <c r="L312" s="98">
        <v>0</v>
      </c>
    </row>
    <row r="313" spans="1:12" x14ac:dyDescent="0.25">
      <c r="A313" s="9"/>
      <c r="B313" s="67" t="s">
        <v>2</v>
      </c>
      <c r="C313" s="67"/>
      <c r="D313" s="67"/>
      <c r="E313" s="71" t="s">
        <v>3</v>
      </c>
      <c r="F313" s="69" t="s">
        <v>4</v>
      </c>
      <c r="G313" s="64" t="s">
        <v>144</v>
      </c>
      <c r="H313" s="64" t="s">
        <v>145</v>
      </c>
      <c r="I313" s="64" t="s">
        <v>146</v>
      </c>
      <c r="J313" s="64" t="s">
        <v>147</v>
      </c>
      <c r="K313" s="64" t="s">
        <v>148</v>
      </c>
      <c r="L313" s="64" t="s">
        <v>149</v>
      </c>
    </row>
    <row r="314" spans="1:12" x14ac:dyDescent="0.25">
      <c r="A314" s="12" t="s">
        <v>77</v>
      </c>
      <c r="B314" s="3" t="s">
        <v>11</v>
      </c>
      <c r="C314" s="3" t="s">
        <v>12</v>
      </c>
      <c r="D314" s="2" t="s">
        <v>60</v>
      </c>
      <c r="E314" s="71"/>
      <c r="F314" s="69"/>
      <c r="G314" s="64"/>
      <c r="H314" s="64"/>
      <c r="I314" s="64"/>
      <c r="J314" s="64"/>
      <c r="K314" s="64"/>
      <c r="L314" s="64"/>
    </row>
    <row r="315" spans="1:12" x14ac:dyDescent="0.25">
      <c r="A315" s="9" t="s">
        <v>40</v>
      </c>
      <c r="B315" s="97">
        <v>0</v>
      </c>
      <c r="C315" s="97">
        <v>0</v>
      </c>
      <c r="D315" s="97">
        <v>0</v>
      </c>
      <c r="E315" s="97">
        <v>0</v>
      </c>
      <c r="F315" s="7">
        <f>SUM(B315:E315)</f>
        <v>0</v>
      </c>
      <c r="G315" s="98">
        <v>0</v>
      </c>
      <c r="H315" s="98">
        <v>0</v>
      </c>
      <c r="I315" s="98">
        <v>0</v>
      </c>
      <c r="J315" s="98">
        <v>0</v>
      </c>
      <c r="K315" s="98">
        <v>0</v>
      </c>
      <c r="L315" s="98">
        <v>0</v>
      </c>
    </row>
    <row r="316" spans="1:12" ht="30" x14ac:dyDescent="0.25">
      <c r="A316" s="19" t="s">
        <v>41</v>
      </c>
      <c r="B316" s="97">
        <v>0</v>
      </c>
      <c r="C316" s="97">
        <v>0</v>
      </c>
      <c r="D316" s="97">
        <v>0</v>
      </c>
      <c r="E316" s="97">
        <v>0</v>
      </c>
      <c r="F316" s="7">
        <f t="shared" ref="F316:F328" si="42">SUM(B316:E316)</f>
        <v>0</v>
      </c>
      <c r="G316" s="98">
        <v>0</v>
      </c>
      <c r="H316" s="98">
        <v>0</v>
      </c>
      <c r="I316" s="98">
        <v>0</v>
      </c>
      <c r="J316" s="98">
        <v>0</v>
      </c>
      <c r="K316" s="98">
        <v>0</v>
      </c>
      <c r="L316" s="98">
        <v>0</v>
      </c>
    </row>
    <row r="317" spans="1:12" x14ac:dyDescent="0.25">
      <c r="A317" s="9" t="s">
        <v>42</v>
      </c>
      <c r="B317" s="97">
        <v>0</v>
      </c>
      <c r="C317" s="97">
        <v>0</v>
      </c>
      <c r="D317" s="97">
        <v>0</v>
      </c>
      <c r="E317" s="97">
        <v>0</v>
      </c>
      <c r="F317" s="7">
        <f t="shared" si="42"/>
        <v>0</v>
      </c>
      <c r="G317" s="98">
        <v>0</v>
      </c>
      <c r="H317" s="98">
        <v>0</v>
      </c>
      <c r="I317" s="98">
        <v>0</v>
      </c>
      <c r="J317" s="98">
        <v>0</v>
      </c>
      <c r="K317" s="98">
        <v>0</v>
      </c>
      <c r="L317" s="98">
        <v>0</v>
      </c>
    </row>
    <row r="318" spans="1:12" x14ac:dyDescent="0.25">
      <c r="A318" s="9" t="s">
        <v>43</v>
      </c>
      <c r="B318" s="97">
        <v>0</v>
      </c>
      <c r="C318" s="97">
        <v>0</v>
      </c>
      <c r="D318" s="97">
        <v>0</v>
      </c>
      <c r="E318" s="97">
        <v>0</v>
      </c>
      <c r="F318" s="7">
        <f t="shared" si="42"/>
        <v>0</v>
      </c>
      <c r="G318" s="98">
        <v>0</v>
      </c>
      <c r="H318" s="98">
        <v>0</v>
      </c>
      <c r="I318" s="98">
        <v>0</v>
      </c>
      <c r="J318" s="98">
        <v>0</v>
      </c>
      <c r="K318" s="98">
        <v>0</v>
      </c>
      <c r="L318" s="98">
        <v>0</v>
      </c>
    </row>
    <row r="319" spans="1:12" x14ac:dyDescent="0.25">
      <c r="A319" s="9" t="s">
        <v>44</v>
      </c>
      <c r="B319" s="97">
        <v>0</v>
      </c>
      <c r="C319" s="97">
        <v>0</v>
      </c>
      <c r="D319" s="97">
        <v>0</v>
      </c>
      <c r="E319" s="97">
        <v>0</v>
      </c>
      <c r="F319" s="7">
        <f t="shared" si="42"/>
        <v>0</v>
      </c>
      <c r="G319" s="98">
        <v>0</v>
      </c>
      <c r="H319" s="98">
        <v>0</v>
      </c>
      <c r="I319" s="98">
        <v>0</v>
      </c>
      <c r="J319" s="98">
        <v>0</v>
      </c>
      <c r="K319" s="98">
        <v>0</v>
      </c>
      <c r="L319" s="98">
        <v>0</v>
      </c>
    </row>
    <row r="320" spans="1:12" ht="30" x14ac:dyDescent="0.25">
      <c r="A320" s="9" t="s">
        <v>45</v>
      </c>
      <c r="B320" s="97">
        <v>0</v>
      </c>
      <c r="C320" s="97">
        <v>0</v>
      </c>
      <c r="D320" s="97">
        <v>0</v>
      </c>
      <c r="E320" s="97">
        <v>0</v>
      </c>
      <c r="F320" s="7">
        <f t="shared" si="42"/>
        <v>0</v>
      </c>
      <c r="G320" s="98">
        <v>0</v>
      </c>
      <c r="H320" s="98">
        <v>0</v>
      </c>
      <c r="I320" s="98">
        <v>0</v>
      </c>
      <c r="J320" s="98">
        <v>0</v>
      </c>
      <c r="K320" s="98">
        <v>0</v>
      </c>
      <c r="L320" s="98">
        <v>0</v>
      </c>
    </row>
    <row r="321" spans="1:12" x14ac:dyDescent="0.25">
      <c r="A321" s="9" t="s">
        <v>46</v>
      </c>
      <c r="B321" s="97">
        <v>0</v>
      </c>
      <c r="C321" s="97">
        <v>0</v>
      </c>
      <c r="D321" s="97">
        <v>0</v>
      </c>
      <c r="E321" s="97">
        <v>0</v>
      </c>
      <c r="F321" s="7">
        <f t="shared" si="42"/>
        <v>0</v>
      </c>
      <c r="G321" s="98">
        <v>0</v>
      </c>
      <c r="H321" s="98">
        <v>0</v>
      </c>
      <c r="I321" s="98">
        <v>0</v>
      </c>
      <c r="J321" s="98">
        <v>0</v>
      </c>
      <c r="K321" s="98">
        <v>0</v>
      </c>
      <c r="L321" s="98">
        <v>0</v>
      </c>
    </row>
    <row r="322" spans="1:12" x14ac:dyDescent="0.25">
      <c r="A322" s="9" t="s">
        <v>47</v>
      </c>
      <c r="B322" s="97">
        <v>0</v>
      </c>
      <c r="C322" s="97">
        <v>0</v>
      </c>
      <c r="D322" s="97">
        <v>0</v>
      </c>
      <c r="E322" s="97">
        <v>0</v>
      </c>
      <c r="F322" s="7">
        <f t="shared" si="42"/>
        <v>0</v>
      </c>
      <c r="G322" s="98">
        <v>0</v>
      </c>
      <c r="H322" s="98">
        <v>0</v>
      </c>
      <c r="I322" s="98">
        <v>0</v>
      </c>
      <c r="J322" s="98">
        <v>0</v>
      </c>
      <c r="K322" s="98">
        <v>0</v>
      </c>
      <c r="L322" s="98">
        <v>0</v>
      </c>
    </row>
    <row r="323" spans="1:12" ht="30" x14ac:dyDescent="0.25">
      <c r="A323" s="9" t="s">
        <v>48</v>
      </c>
      <c r="B323" s="97">
        <v>0</v>
      </c>
      <c r="C323" s="97">
        <v>0</v>
      </c>
      <c r="D323" s="97">
        <v>0</v>
      </c>
      <c r="E323" s="97">
        <v>0</v>
      </c>
      <c r="F323" s="7">
        <f t="shared" si="42"/>
        <v>0</v>
      </c>
      <c r="G323" s="98">
        <v>0</v>
      </c>
      <c r="H323" s="98">
        <v>0</v>
      </c>
      <c r="I323" s="98">
        <v>0</v>
      </c>
      <c r="J323" s="98">
        <v>0</v>
      </c>
      <c r="K323" s="98">
        <v>0</v>
      </c>
      <c r="L323" s="98">
        <v>0</v>
      </c>
    </row>
    <row r="324" spans="1:12" x14ac:dyDescent="0.25">
      <c r="A324" s="9" t="s">
        <v>49</v>
      </c>
      <c r="B324" s="97">
        <v>0</v>
      </c>
      <c r="C324" s="97">
        <v>0</v>
      </c>
      <c r="D324" s="97">
        <v>0</v>
      </c>
      <c r="E324" s="97">
        <v>0</v>
      </c>
      <c r="F324" s="7">
        <f t="shared" si="42"/>
        <v>0</v>
      </c>
      <c r="G324" s="98">
        <v>0</v>
      </c>
      <c r="H324" s="98">
        <v>0</v>
      </c>
      <c r="I324" s="98">
        <v>0</v>
      </c>
      <c r="J324" s="98">
        <v>0</v>
      </c>
      <c r="K324" s="98">
        <v>0</v>
      </c>
      <c r="L324" s="98">
        <v>0</v>
      </c>
    </row>
    <row r="325" spans="1:12" ht="30" x14ac:dyDescent="0.25">
      <c r="A325" s="9" t="s">
        <v>50</v>
      </c>
      <c r="B325" s="97">
        <v>0</v>
      </c>
      <c r="C325" s="97">
        <v>0</v>
      </c>
      <c r="D325" s="97">
        <v>0</v>
      </c>
      <c r="E325" s="97">
        <v>0</v>
      </c>
      <c r="F325" s="7">
        <f t="shared" si="42"/>
        <v>0</v>
      </c>
      <c r="G325" s="98">
        <v>0</v>
      </c>
      <c r="H325" s="98">
        <v>0</v>
      </c>
      <c r="I325" s="98">
        <v>0</v>
      </c>
      <c r="J325" s="98">
        <v>0</v>
      </c>
      <c r="K325" s="98">
        <v>0</v>
      </c>
      <c r="L325" s="98">
        <v>0</v>
      </c>
    </row>
    <row r="326" spans="1:12" x14ac:dyDescent="0.25">
      <c r="A326" s="9" t="s">
        <v>51</v>
      </c>
      <c r="B326" s="97">
        <v>0</v>
      </c>
      <c r="C326" s="97">
        <v>0</v>
      </c>
      <c r="D326" s="97">
        <v>0</v>
      </c>
      <c r="E326" s="97">
        <v>0</v>
      </c>
      <c r="F326" s="7">
        <f t="shared" si="42"/>
        <v>0</v>
      </c>
      <c r="G326" s="98">
        <v>0</v>
      </c>
      <c r="H326" s="98">
        <v>0</v>
      </c>
      <c r="I326" s="98">
        <v>0</v>
      </c>
      <c r="J326" s="98">
        <v>0</v>
      </c>
      <c r="K326" s="98">
        <v>0</v>
      </c>
      <c r="L326" s="98">
        <v>0</v>
      </c>
    </row>
    <row r="327" spans="1:12" x14ac:dyDescent="0.25">
      <c r="A327" s="9" t="s">
        <v>52</v>
      </c>
      <c r="B327" s="97">
        <v>0</v>
      </c>
      <c r="C327" s="97">
        <v>0</v>
      </c>
      <c r="D327" s="97">
        <v>0</v>
      </c>
      <c r="E327" s="97">
        <v>0</v>
      </c>
      <c r="F327" s="7">
        <f t="shared" si="42"/>
        <v>0</v>
      </c>
      <c r="G327" s="98">
        <v>0</v>
      </c>
      <c r="H327" s="98">
        <v>0</v>
      </c>
      <c r="I327" s="98">
        <v>0</v>
      </c>
      <c r="J327" s="98">
        <v>0</v>
      </c>
      <c r="K327" s="98">
        <v>0</v>
      </c>
      <c r="L327" s="98">
        <v>0</v>
      </c>
    </row>
    <row r="328" spans="1:12" x14ac:dyDescent="0.25">
      <c r="A328" s="9" t="s">
        <v>53</v>
      </c>
      <c r="B328" s="97">
        <v>0</v>
      </c>
      <c r="C328" s="97">
        <v>0</v>
      </c>
      <c r="D328" s="97">
        <v>0</v>
      </c>
      <c r="E328" s="97">
        <v>0</v>
      </c>
      <c r="F328" s="7">
        <f t="shared" si="42"/>
        <v>0</v>
      </c>
      <c r="G328" s="98">
        <v>0</v>
      </c>
      <c r="H328" s="98">
        <v>0</v>
      </c>
      <c r="I328" s="98">
        <v>0</v>
      </c>
      <c r="J328" s="98">
        <v>0</v>
      </c>
      <c r="K328" s="98">
        <v>0</v>
      </c>
      <c r="L328" s="98">
        <v>0</v>
      </c>
    </row>
    <row r="329" spans="1:12" x14ac:dyDescent="0.25">
      <c r="A329" s="9" t="s">
        <v>54</v>
      </c>
      <c r="B329" s="97">
        <v>0</v>
      </c>
      <c r="C329" s="97">
        <v>0</v>
      </c>
      <c r="D329" s="97">
        <v>0</v>
      </c>
      <c r="E329" s="97">
        <v>0</v>
      </c>
      <c r="F329" s="7">
        <f t="shared" ref="F329" si="43">SUM(B329:E329)</f>
        <v>0</v>
      </c>
      <c r="G329" s="98">
        <v>0</v>
      </c>
      <c r="H329" s="98">
        <v>0</v>
      </c>
      <c r="I329" s="98">
        <v>0</v>
      </c>
      <c r="J329" s="98">
        <v>0</v>
      </c>
      <c r="K329" s="98">
        <v>0</v>
      </c>
      <c r="L329" s="98">
        <v>0</v>
      </c>
    </row>
    <row r="330" spans="1:12" x14ac:dyDescent="0.25">
      <c r="A330" s="9"/>
      <c r="B330" s="67" t="s">
        <v>2</v>
      </c>
      <c r="C330" s="67"/>
      <c r="D330" s="67"/>
      <c r="E330" s="71" t="s">
        <v>3</v>
      </c>
      <c r="F330" s="69" t="s">
        <v>4</v>
      </c>
      <c r="G330" s="64" t="s">
        <v>144</v>
      </c>
      <c r="H330" s="64" t="s">
        <v>145</v>
      </c>
      <c r="I330" s="64" t="s">
        <v>146</v>
      </c>
      <c r="J330" s="64" t="s">
        <v>147</v>
      </c>
      <c r="K330" s="64" t="s">
        <v>148</v>
      </c>
      <c r="L330" s="64" t="s">
        <v>149</v>
      </c>
    </row>
    <row r="331" spans="1:12" x14ac:dyDescent="0.25">
      <c r="A331" s="12" t="s">
        <v>55</v>
      </c>
      <c r="B331" s="3" t="s">
        <v>11</v>
      </c>
      <c r="C331" s="3" t="s">
        <v>12</v>
      </c>
      <c r="D331" s="2" t="s">
        <v>60</v>
      </c>
      <c r="E331" s="71"/>
      <c r="F331" s="69"/>
      <c r="G331" s="64"/>
      <c r="H331" s="64"/>
      <c r="I331" s="64"/>
      <c r="J331" s="64"/>
      <c r="K331" s="64"/>
      <c r="L331" s="64"/>
    </row>
    <row r="332" spans="1:12" x14ac:dyDescent="0.25">
      <c r="A332" s="9" t="s">
        <v>56</v>
      </c>
      <c r="B332" s="97">
        <v>0</v>
      </c>
      <c r="C332" s="97">
        <v>0</v>
      </c>
      <c r="D332" s="97">
        <v>0</v>
      </c>
      <c r="E332" s="97">
        <v>0</v>
      </c>
      <c r="F332" s="7">
        <f t="shared" ref="F332:F333" si="44">SUM(B332:E332)</f>
        <v>0</v>
      </c>
      <c r="G332" s="98">
        <v>0</v>
      </c>
      <c r="H332" s="98">
        <v>0</v>
      </c>
      <c r="I332" s="98">
        <v>0</v>
      </c>
      <c r="J332" s="98">
        <v>0</v>
      </c>
      <c r="K332" s="98">
        <v>0</v>
      </c>
      <c r="L332" s="98">
        <v>0</v>
      </c>
    </row>
    <row r="333" spans="1:12" x14ac:dyDescent="0.25">
      <c r="A333" s="9" t="s">
        <v>58</v>
      </c>
      <c r="B333" s="97">
        <v>0</v>
      </c>
      <c r="C333" s="97">
        <v>0</v>
      </c>
      <c r="D333" s="97">
        <v>0</v>
      </c>
      <c r="E333" s="97">
        <v>0</v>
      </c>
      <c r="F333" s="7">
        <f t="shared" si="44"/>
        <v>0</v>
      </c>
      <c r="G333" s="98">
        <v>0</v>
      </c>
      <c r="H333" s="98">
        <v>0</v>
      </c>
      <c r="I333" s="98">
        <v>0</v>
      </c>
      <c r="J333" s="98">
        <v>0</v>
      </c>
      <c r="K333" s="98">
        <v>0</v>
      </c>
      <c r="L333" s="98">
        <v>0</v>
      </c>
    </row>
    <row r="334" spans="1:12" ht="15.75" x14ac:dyDescent="0.25">
      <c r="A334" s="72" t="s">
        <v>89</v>
      </c>
      <c r="B334" s="72"/>
      <c r="C334" s="72"/>
      <c r="D334" s="72"/>
      <c r="E334" s="72"/>
      <c r="F334" s="72"/>
      <c r="G334" s="72"/>
      <c r="H334" s="72"/>
      <c r="I334" s="72"/>
      <c r="J334" s="72"/>
      <c r="K334" s="72"/>
      <c r="L334" s="72"/>
    </row>
    <row r="335" spans="1:12" x14ac:dyDescent="0.25">
      <c r="A335" s="27"/>
      <c r="B335" s="67" t="s">
        <v>2</v>
      </c>
      <c r="C335" s="67"/>
      <c r="D335" s="67"/>
      <c r="E335" s="70" t="s">
        <v>3</v>
      </c>
      <c r="F335" s="69" t="s">
        <v>4</v>
      </c>
      <c r="G335" s="64" t="s">
        <v>144</v>
      </c>
      <c r="H335" s="64" t="s">
        <v>145</v>
      </c>
      <c r="I335" s="64" t="s">
        <v>146</v>
      </c>
      <c r="J335" s="64" t="s">
        <v>147</v>
      </c>
      <c r="K335" s="64" t="s">
        <v>148</v>
      </c>
      <c r="L335" s="64" t="s">
        <v>149</v>
      </c>
    </row>
    <row r="336" spans="1:12" x14ac:dyDescent="0.25">
      <c r="A336" s="27"/>
      <c r="B336" s="3" t="s">
        <v>11</v>
      </c>
      <c r="C336" s="3" t="s">
        <v>12</v>
      </c>
      <c r="D336" s="2" t="s">
        <v>60</v>
      </c>
      <c r="E336" s="70"/>
      <c r="F336" s="69"/>
      <c r="G336" s="64"/>
      <c r="H336" s="64"/>
      <c r="I336" s="64"/>
      <c r="J336" s="64"/>
      <c r="K336" s="64"/>
      <c r="L336" s="64"/>
    </row>
    <row r="337" spans="1:19" x14ac:dyDescent="0.25">
      <c r="A337" s="9" t="s">
        <v>90</v>
      </c>
      <c r="B337" s="6">
        <v>32</v>
      </c>
      <c r="C337" s="6">
        <v>0</v>
      </c>
      <c r="D337" s="6">
        <v>0</v>
      </c>
      <c r="E337" s="6">
        <v>26</v>
      </c>
      <c r="F337" s="7">
        <f t="shared" ref="F337:F340" si="45">SUM(B337:E337)</f>
        <v>58</v>
      </c>
      <c r="G337" s="8">
        <v>0</v>
      </c>
      <c r="H337" s="8">
        <v>0</v>
      </c>
      <c r="I337" s="8">
        <v>10</v>
      </c>
      <c r="J337" s="8">
        <v>0</v>
      </c>
      <c r="K337" s="8">
        <v>0</v>
      </c>
      <c r="L337" s="8">
        <v>48</v>
      </c>
      <c r="S337" s="32" t="s">
        <v>321</v>
      </c>
    </row>
    <row r="338" spans="1:19" x14ac:dyDescent="0.25">
      <c r="A338" s="9" t="s">
        <v>91</v>
      </c>
      <c r="B338" s="6">
        <v>12</v>
      </c>
      <c r="C338" s="6">
        <v>0</v>
      </c>
      <c r="D338" s="6">
        <v>0</v>
      </c>
      <c r="E338" s="6">
        <v>17</v>
      </c>
      <c r="F338" s="7">
        <f t="shared" si="45"/>
        <v>29</v>
      </c>
      <c r="G338" s="8">
        <v>0</v>
      </c>
      <c r="H338" s="8">
        <v>0</v>
      </c>
      <c r="I338" s="8">
        <v>6</v>
      </c>
      <c r="J338" s="8">
        <v>0</v>
      </c>
      <c r="K338" s="8">
        <v>0</v>
      </c>
      <c r="L338" s="8">
        <v>23</v>
      </c>
    </row>
    <row r="339" spans="1:19" x14ac:dyDescent="0.25">
      <c r="A339" s="9" t="s">
        <v>92</v>
      </c>
      <c r="B339" s="6">
        <v>0</v>
      </c>
      <c r="C339" s="6">
        <v>0</v>
      </c>
      <c r="D339" s="6">
        <v>0</v>
      </c>
      <c r="E339" s="6">
        <v>0</v>
      </c>
      <c r="F339" s="7">
        <f t="shared" si="45"/>
        <v>0</v>
      </c>
      <c r="G339" s="8">
        <v>0</v>
      </c>
      <c r="H339" s="8">
        <v>0</v>
      </c>
      <c r="I339" s="8">
        <v>0</v>
      </c>
      <c r="J339" s="8">
        <v>0</v>
      </c>
      <c r="K339" s="8">
        <v>0</v>
      </c>
      <c r="L339" s="8">
        <v>0</v>
      </c>
    </row>
    <row r="340" spans="1:19" x14ac:dyDescent="0.25">
      <c r="A340" s="9" t="s">
        <v>93</v>
      </c>
      <c r="B340" s="6">
        <v>24</v>
      </c>
      <c r="C340" s="6">
        <v>0</v>
      </c>
      <c r="D340" s="6">
        <v>0</v>
      </c>
      <c r="E340" s="6">
        <v>0</v>
      </c>
      <c r="F340" s="7">
        <f t="shared" si="45"/>
        <v>24</v>
      </c>
      <c r="G340" s="8">
        <v>0</v>
      </c>
      <c r="H340" s="8">
        <v>0</v>
      </c>
      <c r="I340" s="8">
        <v>3</v>
      </c>
      <c r="J340" s="8">
        <v>0</v>
      </c>
      <c r="K340" s="8">
        <v>0</v>
      </c>
      <c r="L340" s="8">
        <v>21</v>
      </c>
    </row>
    <row r="341" spans="1:19" ht="18.75" x14ac:dyDescent="0.3">
      <c r="A341" s="65" t="s">
        <v>94</v>
      </c>
      <c r="B341" s="65"/>
      <c r="C341" s="65"/>
      <c r="D341" s="65"/>
      <c r="E341" s="65"/>
      <c r="F341" s="65"/>
      <c r="G341" s="65"/>
      <c r="H341" s="65"/>
      <c r="I341" s="65"/>
      <c r="J341" s="65"/>
      <c r="K341" s="65"/>
      <c r="L341" s="65"/>
    </row>
    <row r="342" spans="1:19" x14ac:dyDescent="0.25">
      <c r="A342" s="66"/>
      <c r="B342" s="67" t="s">
        <v>2</v>
      </c>
      <c r="C342" s="67"/>
      <c r="D342" s="67"/>
      <c r="E342" s="68" t="s">
        <v>3</v>
      </c>
      <c r="F342" s="69" t="s">
        <v>4</v>
      </c>
      <c r="G342" s="64" t="s">
        <v>144</v>
      </c>
      <c r="H342" s="64" t="s">
        <v>145</v>
      </c>
      <c r="I342" s="64" t="s">
        <v>146</v>
      </c>
      <c r="J342" s="64" t="s">
        <v>147</v>
      </c>
      <c r="K342" s="64" t="s">
        <v>148</v>
      </c>
      <c r="L342" s="64" t="s">
        <v>149</v>
      </c>
    </row>
    <row r="343" spans="1:19" x14ac:dyDescent="0.25">
      <c r="A343" s="66"/>
      <c r="B343" s="2" t="s">
        <v>11</v>
      </c>
      <c r="C343" s="2" t="s">
        <v>12</v>
      </c>
      <c r="D343" s="2" t="s">
        <v>60</v>
      </c>
      <c r="E343" s="68"/>
      <c r="F343" s="69"/>
      <c r="G343" s="64"/>
      <c r="H343" s="64"/>
      <c r="I343" s="64"/>
      <c r="J343" s="64"/>
      <c r="K343" s="64"/>
      <c r="L343" s="64"/>
    </row>
    <row r="344" spans="1:19" x14ac:dyDescent="0.25">
      <c r="A344" s="9" t="s">
        <v>95</v>
      </c>
      <c r="B344" s="10">
        <f>SUM(B5,B57,B107)</f>
        <v>92</v>
      </c>
      <c r="C344" s="10">
        <f>SUM(C5,C57,C107)</f>
        <v>8</v>
      </c>
      <c r="D344" s="10">
        <f>SUM(D5,D57,D107)</f>
        <v>0</v>
      </c>
      <c r="E344" s="10">
        <f>SUM(E5,E57,E107)</f>
        <v>79</v>
      </c>
      <c r="F344" s="7">
        <f t="shared" ref="F344:F345" si="46">SUM(B344:E344)</f>
        <v>179</v>
      </c>
      <c r="G344" s="30">
        <f>SUM(G5,G57,G107)</f>
        <v>1</v>
      </c>
      <c r="H344" s="30">
        <f>SUM(H5,H57,H107)</f>
        <v>0</v>
      </c>
      <c r="I344" s="30">
        <f t="shared" ref="G344:L345" si="47">SUM(I5,I57,I107)</f>
        <v>24</v>
      </c>
      <c r="J344" s="30">
        <f t="shared" si="47"/>
        <v>0</v>
      </c>
      <c r="K344" s="30">
        <f t="shared" si="47"/>
        <v>0</v>
      </c>
      <c r="L344" s="30">
        <f t="shared" si="47"/>
        <v>154</v>
      </c>
    </row>
    <row r="345" spans="1:19" x14ac:dyDescent="0.25">
      <c r="A345" s="9" t="s">
        <v>96</v>
      </c>
      <c r="B345" s="10">
        <f>SUM(B346:B353)</f>
        <v>110</v>
      </c>
      <c r="C345" s="10">
        <f>SUM(C346:C353)</f>
        <v>8</v>
      </c>
      <c r="D345" s="10">
        <f>SUM(D346:D353)</f>
        <v>0</v>
      </c>
      <c r="E345" s="10">
        <f>SUM(E346:E353)</f>
        <v>81</v>
      </c>
      <c r="F345" s="7">
        <f t="shared" si="46"/>
        <v>199</v>
      </c>
      <c r="G345" s="30">
        <f t="shared" si="47"/>
        <v>1</v>
      </c>
      <c r="H345" s="30">
        <f t="shared" si="47"/>
        <v>0</v>
      </c>
      <c r="I345" s="30">
        <f t="shared" si="47"/>
        <v>28</v>
      </c>
      <c r="J345" s="30">
        <f t="shared" si="47"/>
        <v>0</v>
      </c>
      <c r="K345" s="30">
        <f t="shared" si="47"/>
        <v>0</v>
      </c>
      <c r="L345" s="30">
        <f t="shared" si="47"/>
        <v>170</v>
      </c>
    </row>
    <row r="346" spans="1:19" x14ac:dyDescent="0.25">
      <c r="A346" s="9" t="s">
        <v>15</v>
      </c>
      <c r="B346" s="10">
        <f>SUM(B7,B108)</f>
        <v>17</v>
      </c>
      <c r="C346" s="10">
        <f>SUM(C7,C108)</f>
        <v>0</v>
      </c>
      <c r="D346" s="10">
        <f>SUM(D7,D108)</f>
        <v>0</v>
      </c>
      <c r="E346" s="10">
        <f>SUM(E7,E108)</f>
        <v>0</v>
      </c>
      <c r="F346" s="7">
        <f t="shared" ref="F346:F352" si="48">SUM(B346:E346)</f>
        <v>17</v>
      </c>
      <c r="G346" s="30">
        <f t="shared" ref="G346:L346" si="49">SUM(G7, G108)</f>
        <v>0</v>
      </c>
      <c r="H346" s="30">
        <f t="shared" si="49"/>
        <v>0</v>
      </c>
      <c r="I346" s="30">
        <f t="shared" si="49"/>
        <v>4</v>
      </c>
      <c r="J346" s="30">
        <f t="shared" si="49"/>
        <v>0</v>
      </c>
      <c r="K346" s="30">
        <f t="shared" si="49"/>
        <v>0</v>
      </c>
      <c r="L346" s="30">
        <f t="shared" si="49"/>
        <v>13</v>
      </c>
    </row>
    <row r="347" spans="1:19" x14ac:dyDescent="0.25">
      <c r="A347" s="9" t="s">
        <v>16</v>
      </c>
      <c r="B347" s="10">
        <f t="shared" ref="B347:E353" si="50">SUM(B8,B59)</f>
        <v>4</v>
      </c>
      <c r="C347" s="10">
        <f t="shared" si="50"/>
        <v>2</v>
      </c>
      <c r="D347" s="10">
        <f t="shared" si="50"/>
        <v>0</v>
      </c>
      <c r="E347" s="10">
        <f t="shared" si="50"/>
        <v>7</v>
      </c>
      <c r="F347" s="7">
        <f t="shared" si="48"/>
        <v>13</v>
      </c>
      <c r="G347" s="30">
        <f t="shared" ref="G347:L353" si="51">SUM(G8,G59)</f>
        <v>1</v>
      </c>
      <c r="H347" s="30">
        <f>SUM(H8,H59)</f>
        <v>0</v>
      </c>
      <c r="I347" s="30">
        <f>SUM(I8,I59)</f>
        <v>2</v>
      </c>
      <c r="J347" s="30">
        <f t="shared" si="51"/>
        <v>0</v>
      </c>
      <c r="K347" s="30">
        <f t="shared" si="51"/>
        <v>0</v>
      </c>
      <c r="L347" s="30">
        <f t="shared" si="51"/>
        <v>10</v>
      </c>
    </row>
    <row r="348" spans="1:19" x14ac:dyDescent="0.25">
      <c r="A348" s="9" t="s">
        <v>97</v>
      </c>
      <c r="B348" s="10">
        <f t="shared" si="50"/>
        <v>12</v>
      </c>
      <c r="C348" s="10">
        <f t="shared" si="50"/>
        <v>0</v>
      </c>
      <c r="D348" s="10">
        <f t="shared" si="50"/>
        <v>0</v>
      </c>
      <c r="E348" s="10">
        <f t="shared" si="50"/>
        <v>15</v>
      </c>
      <c r="F348" s="7">
        <f t="shared" si="48"/>
        <v>27</v>
      </c>
      <c r="G348" s="30">
        <f t="shared" si="51"/>
        <v>0</v>
      </c>
      <c r="H348" s="30">
        <f t="shared" si="51"/>
        <v>0</v>
      </c>
      <c r="I348" s="30">
        <f t="shared" si="51"/>
        <v>4</v>
      </c>
      <c r="J348" s="30">
        <f t="shared" si="51"/>
        <v>0</v>
      </c>
      <c r="K348" s="30">
        <f t="shared" si="51"/>
        <v>0</v>
      </c>
      <c r="L348" s="30">
        <f t="shared" si="51"/>
        <v>23</v>
      </c>
    </row>
    <row r="349" spans="1:19" x14ac:dyDescent="0.25">
      <c r="A349" s="9" t="s">
        <v>98</v>
      </c>
      <c r="B349" s="10">
        <f t="shared" si="50"/>
        <v>21</v>
      </c>
      <c r="C349" s="10">
        <f t="shared" si="50"/>
        <v>0</v>
      </c>
      <c r="D349" s="10">
        <f t="shared" si="50"/>
        <v>0</v>
      </c>
      <c r="E349" s="10">
        <f t="shared" si="50"/>
        <v>20</v>
      </c>
      <c r="F349" s="7">
        <f t="shared" si="48"/>
        <v>41</v>
      </c>
      <c r="G349" s="30">
        <f t="shared" si="51"/>
        <v>0</v>
      </c>
      <c r="H349" s="30">
        <f t="shared" si="51"/>
        <v>0</v>
      </c>
      <c r="I349" s="30">
        <f t="shared" si="51"/>
        <v>6</v>
      </c>
      <c r="J349" s="30">
        <f t="shared" si="51"/>
        <v>0</v>
      </c>
      <c r="K349" s="30">
        <f t="shared" si="51"/>
        <v>0</v>
      </c>
      <c r="L349" s="30">
        <f t="shared" si="51"/>
        <v>35</v>
      </c>
    </row>
    <row r="350" spans="1:19" x14ac:dyDescent="0.25">
      <c r="A350" s="9" t="s">
        <v>99</v>
      </c>
      <c r="B350" s="10">
        <f t="shared" si="50"/>
        <v>24</v>
      </c>
      <c r="C350" s="10">
        <f t="shared" si="50"/>
        <v>1</v>
      </c>
      <c r="D350" s="10">
        <f t="shared" si="50"/>
        <v>0</v>
      </c>
      <c r="E350" s="10">
        <f t="shared" si="50"/>
        <v>18</v>
      </c>
      <c r="F350" s="7">
        <f t="shared" si="48"/>
        <v>43</v>
      </c>
      <c r="G350" s="30">
        <f t="shared" si="51"/>
        <v>0</v>
      </c>
      <c r="H350" s="30">
        <f t="shared" si="51"/>
        <v>0</v>
      </c>
      <c r="I350" s="30">
        <f t="shared" si="51"/>
        <v>6</v>
      </c>
      <c r="J350" s="30">
        <f t="shared" si="51"/>
        <v>0</v>
      </c>
      <c r="K350" s="30">
        <f t="shared" si="51"/>
        <v>0</v>
      </c>
      <c r="L350" s="30">
        <f t="shared" si="51"/>
        <v>37</v>
      </c>
    </row>
    <row r="351" spans="1:19" x14ac:dyDescent="0.25">
      <c r="A351" s="9" t="s">
        <v>100</v>
      </c>
      <c r="B351" s="10">
        <f t="shared" si="50"/>
        <v>22</v>
      </c>
      <c r="C351" s="10">
        <f t="shared" si="50"/>
        <v>3</v>
      </c>
      <c r="D351" s="10">
        <f t="shared" si="50"/>
        <v>0</v>
      </c>
      <c r="E351" s="10">
        <f t="shared" si="50"/>
        <v>19</v>
      </c>
      <c r="F351" s="7">
        <f t="shared" si="48"/>
        <v>44</v>
      </c>
      <c r="G351" s="30">
        <f t="shared" si="51"/>
        <v>0</v>
      </c>
      <c r="H351" s="30">
        <f t="shared" si="51"/>
        <v>0</v>
      </c>
      <c r="I351" s="30">
        <f t="shared" si="51"/>
        <v>6</v>
      </c>
      <c r="J351" s="30">
        <f t="shared" si="51"/>
        <v>0</v>
      </c>
      <c r="K351" s="30">
        <f t="shared" si="51"/>
        <v>0</v>
      </c>
      <c r="L351" s="30">
        <f t="shared" si="51"/>
        <v>38</v>
      </c>
    </row>
    <row r="352" spans="1:19" x14ac:dyDescent="0.25">
      <c r="A352" s="9" t="s">
        <v>21</v>
      </c>
      <c r="B352" s="10">
        <f t="shared" si="50"/>
        <v>10</v>
      </c>
      <c r="C352" s="10">
        <f t="shared" si="50"/>
        <v>2</v>
      </c>
      <c r="D352" s="10">
        <f t="shared" si="50"/>
        <v>0</v>
      </c>
      <c r="E352" s="10">
        <f t="shared" si="50"/>
        <v>2</v>
      </c>
      <c r="F352" s="7">
        <f t="shared" si="48"/>
        <v>14</v>
      </c>
      <c r="G352" s="30">
        <f t="shared" si="51"/>
        <v>0</v>
      </c>
      <c r="H352" s="30">
        <f t="shared" si="51"/>
        <v>0</v>
      </c>
      <c r="I352" s="30">
        <f t="shared" si="51"/>
        <v>0</v>
      </c>
      <c r="J352" s="30">
        <f t="shared" si="51"/>
        <v>0</v>
      </c>
      <c r="K352" s="30">
        <f t="shared" si="51"/>
        <v>0</v>
      </c>
      <c r="L352" s="30">
        <f t="shared" si="51"/>
        <v>14</v>
      </c>
    </row>
    <row r="353" spans="1:12" x14ac:dyDescent="0.25">
      <c r="A353" s="9" t="s">
        <v>204</v>
      </c>
      <c r="B353" s="10">
        <f t="shared" si="50"/>
        <v>0</v>
      </c>
      <c r="C353" s="10">
        <f t="shared" si="50"/>
        <v>0</v>
      </c>
      <c r="D353" s="10">
        <f t="shared" si="50"/>
        <v>0</v>
      </c>
      <c r="E353" s="10">
        <f t="shared" si="50"/>
        <v>0</v>
      </c>
      <c r="F353" s="7">
        <f t="shared" ref="F353" si="52">SUM(B353:E353)</f>
        <v>0</v>
      </c>
      <c r="G353" s="30">
        <f t="shared" si="51"/>
        <v>0</v>
      </c>
      <c r="H353" s="30">
        <f t="shared" si="51"/>
        <v>0</v>
      </c>
      <c r="I353" s="30">
        <f t="shared" si="51"/>
        <v>0</v>
      </c>
      <c r="J353" s="30">
        <f t="shared" si="51"/>
        <v>0</v>
      </c>
      <c r="K353" s="30">
        <f t="shared" si="51"/>
        <v>0</v>
      </c>
      <c r="L353" s="30">
        <f t="shared" si="51"/>
        <v>0</v>
      </c>
    </row>
  </sheetData>
  <sheetProtection algorithmName="SHA-512" hashValue="2GvMHILNgyWNTuTNEunXgbtqsIpk4s30DfGOm8ZFAqLVgyISzmae1ChlqCJMMYVgMa5XAF4FG9y4FW4gsRav6A==" saltValue="uqNN/mLGy9Ztvjfm6VWuJQ==" spinCount="100000" sheet="1" objects="1" scenarios="1"/>
  <mergeCells count="295">
    <mergeCell ref="A1:L1"/>
    <mergeCell ref="A2:L2"/>
    <mergeCell ref="A3:A4"/>
    <mergeCell ref="B3:D3"/>
    <mergeCell ref="E3:E4"/>
    <mergeCell ref="F3:F4"/>
    <mergeCell ref="G3:G4"/>
    <mergeCell ref="H3:H4"/>
    <mergeCell ref="I3:I4"/>
    <mergeCell ref="J3:J4"/>
    <mergeCell ref="K3:K4"/>
    <mergeCell ref="L3:L4"/>
    <mergeCell ref="B15:D15"/>
    <mergeCell ref="E15:E16"/>
    <mergeCell ref="F15:F16"/>
    <mergeCell ref="G15:G16"/>
    <mergeCell ref="H15:H16"/>
    <mergeCell ref="I15:I16"/>
    <mergeCell ref="J15:J16"/>
    <mergeCell ref="K15:K16"/>
    <mergeCell ref="L15:L16"/>
    <mergeCell ref="A25:L25"/>
    <mergeCell ref="B33:D33"/>
    <mergeCell ref="E33:E34"/>
    <mergeCell ref="F33:F34"/>
    <mergeCell ref="G33:G34"/>
    <mergeCell ref="H33:H34"/>
    <mergeCell ref="I33:I34"/>
    <mergeCell ref="J33:J34"/>
    <mergeCell ref="K33:K34"/>
    <mergeCell ref="L33:L34"/>
    <mergeCell ref="B50:D50"/>
    <mergeCell ref="E50:E51"/>
    <mergeCell ref="F50:F51"/>
    <mergeCell ref="G50:G51"/>
    <mergeCell ref="H50:H51"/>
    <mergeCell ref="I50:I51"/>
    <mergeCell ref="J50:J51"/>
    <mergeCell ref="K50:K51"/>
    <mergeCell ref="L50:L51"/>
    <mergeCell ref="A54:L54"/>
    <mergeCell ref="A55:A56"/>
    <mergeCell ref="B55:D55"/>
    <mergeCell ref="E55:E56"/>
    <mergeCell ref="F55:F56"/>
    <mergeCell ref="G55:G56"/>
    <mergeCell ref="H55:H56"/>
    <mergeCell ref="I55:I56"/>
    <mergeCell ref="J55:J56"/>
    <mergeCell ref="K55:K56"/>
    <mergeCell ref="L55:L56"/>
    <mergeCell ref="B66:D66"/>
    <mergeCell ref="E66:E67"/>
    <mergeCell ref="F66:F67"/>
    <mergeCell ref="G66:G67"/>
    <mergeCell ref="H66:H67"/>
    <mergeCell ref="I66:I67"/>
    <mergeCell ref="J66:J67"/>
    <mergeCell ref="K66:K67"/>
    <mergeCell ref="L66:L67"/>
    <mergeCell ref="A76:L76"/>
    <mergeCell ref="B84:D84"/>
    <mergeCell ref="E84:E85"/>
    <mergeCell ref="F84:F85"/>
    <mergeCell ref="G84:G85"/>
    <mergeCell ref="H84:H85"/>
    <mergeCell ref="I84:I85"/>
    <mergeCell ref="J84:J85"/>
    <mergeCell ref="K84:K85"/>
    <mergeCell ref="L84:L85"/>
    <mergeCell ref="J101:J102"/>
    <mergeCell ref="K101:K102"/>
    <mergeCell ref="L101:L102"/>
    <mergeCell ref="A104:L104"/>
    <mergeCell ref="A105:A106"/>
    <mergeCell ref="B105:D105"/>
    <mergeCell ref="E105:E106"/>
    <mergeCell ref="F105:F106"/>
    <mergeCell ref="G105:G106"/>
    <mergeCell ref="H105:H106"/>
    <mergeCell ref="B101:D101"/>
    <mergeCell ref="E101:E102"/>
    <mergeCell ref="F101:F102"/>
    <mergeCell ref="G101:G102"/>
    <mergeCell ref="H101:H102"/>
    <mergeCell ref="I101:I102"/>
    <mergeCell ref="I105:I106"/>
    <mergeCell ref="J105:J106"/>
    <mergeCell ref="K105:K106"/>
    <mergeCell ref="L105:L106"/>
    <mergeCell ref="B110:D110"/>
    <mergeCell ref="E110:E111"/>
    <mergeCell ref="F110:F111"/>
    <mergeCell ref="G110:G111"/>
    <mergeCell ref="H110:H111"/>
    <mergeCell ref="I110:I111"/>
    <mergeCell ref="J110:J111"/>
    <mergeCell ref="K110:K111"/>
    <mergeCell ref="L110:L111"/>
    <mergeCell ref="A120:L120"/>
    <mergeCell ref="B128:D128"/>
    <mergeCell ref="E128:E129"/>
    <mergeCell ref="F128:F129"/>
    <mergeCell ref="G128:G129"/>
    <mergeCell ref="H128:H129"/>
    <mergeCell ref="I128:I129"/>
    <mergeCell ref="J128:J129"/>
    <mergeCell ref="K128:K129"/>
    <mergeCell ref="L128:L129"/>
    <mergeCell ref="B145:D145"/>
    <mergeCell ref="E145:E146"/>
    <mergeCell ref="F145:F146"/>
    <mergeCell ref="G145:G146"/>
    <mergeCell ref="H145:H146"/>
    <mergeCell ref="I145:I146"/>
    <mergeCell ref="J145:J146"/>
    <mergeCell ref="K145:K146"/>
    <mergeCell ref="L145:L146"/>
    <mergeCell ref="A148:L148"/>
    <mergeCell ref="A149:A150"/>
    <mergeCell ref="B149:D149"/>
    <mergeCell ref="E149:E150"/>
    <mergeCell ref="F149:F150"/>
    <mergeCell ref="G149:G150"/>
    <mergeCell ref="H149:H150"/>
    <mergeCell ref="I149:I150"/>
    <mergeCell ref="J149:J150"/>
    <mergeCell ref="K149:K150"/>
    <mergeCell ref="L149:L150"/>
    <mergeCell ref="B154:D154"/>
    <mergeCell ref="E154:E155"/>
    <mergeCell ref="F154:F155"/>
    <mergeCell ref="G154:G155"/>
    <mergeCell ref="H154:H155"/>
    <mergeCell ref="I154:I155"/>
    <mergeCell ref="J154:J155"/>
    <mergeCell ref="K154:K155"/>
    <mergeCell ref="L154:L155"/>
    <mergeCell ref="A164:L164"/>
    <mergeCell ref="B172:D172"/>
    <mergeCell ref="E172:E173"/>
    <mergeCell ref="F172:F173"/>
    <mergeCell ref="G172:G173"/>
    <mergeCell ref="H172:H173"/>
    <mergeCell ref="I172:I173"/>
    <mergeCell ref="J172:J173"/>
    <mergeCell ref="K172:K173"/>
    <mergeCell ref="L172:L173"/>
    <mergeCell ref="B189:D189"/>
    <mergeCell ref="E189:E190"/>
    <mergeCell ref="F189:F190"/>
    <mergeCell ref="G189:G190"/>
    <mergeCell ref="H189:H190"/>
    <mergeCell ref="I189:I190"/>
    <mergeCell ref="J189:J190"/>
    <mergeCell ref="K189:K190"/>
    <mergeCell ref="L189:L190"/>
    <mergeCell ref="A193:L193"/>
    <mergeCell ref="A194:A195"/>
    <mergeCell ref="B194:D194"/>
    <mergeCell ref="E194:E195"/>
    <mergeCell ref="F194:F195"/>
    <mergeCell ref="G194:G195"/>
    <mergeCell ref="H194:H195"/>
    <mergeCell ref="I194:I195"/>
    <mergeCell ref="J194:J195"/>
    <mergeCell ref="K194:K195"/>
    <mergeCell ref="L194:L195"/>
    <mergeCell ref="B199:D199"/>
    <mergeCell ref="E199:E200"/>
    <mergeCell ref="F199:F200"/>
    <mergeCell ref="G199:G200"/>
    <mergeCell ref="H199:H200"/>
    <mergeCell ref="I199:I200"/>
    <mergeCell ref="J199:J200"/>
    <mergeCell ref="K199:K200"/>
    <mergeCell ref="L199:L200"/>
    <mergeCell ref="A209:L209"/>
    <mergeCell ref="B217:D217"/>
    <mergeCell ref="E217:E218"/>
    <mergeCell ref="F217:F218"/>
    <mergeCell ref="G217:G218"/>
    <mergeCell ref="H217:H218"/>
    <mergeCell ref="I217:I218"/>
    <mergeCell ref="J217:J218"/>
    <mergeCell ref="K217:K218"/>
    <mergeCell ref="L217:L218"/>
    <mergeCell ref="B234:D234"/>
    <mergeCell ref="E234:E235"/>
    <mergeCell ref="F234:F235"/>
    <mergeCell ref="G234:G235"/>
    <mergeCell ref="H234:H235"/>
    <mergeCell ref="I234:I235"/>
    <mergeCell ref="J234:J235"/>
    <mergeCell ref="K234:K235"/>
    <mergeCell ref="L234:L235"/>
    <mergeCell ref="A237:L237"/>
    <mergeCell ref="A238:A239"/>
    <mergeCell ref="B238:D238"/>
    <mergeCell ref="E238:E239"/>
    <mergeCell ref="F238:F239"/>
    <mergeCell ref="G238:G239"/>
    <mergeCell ref="H238:H239"/>
    <mergeCell ref="I238:I239"/>
    <mergeCell ref="J238:J239"/>
    <mergeCell ref="K238:K239"/>
    <mergeCell ref="L238:L239"/>
    <mergeCell ref="B245:D245"/>
    <mergeCell ref="E245:E246"/>
    <mergeCell ref="F245:F246"/>
    <mergeCell ref="G245:G246"/>
    <mergeCell ref="H245:H246"/>
    <mergeCell ref="I245:I246"/>
    <mergeCell ref="J245:J246"/>
    <mergeCell ref="K245:K246"/>
    <mergeCell ref="L245:L246"/>
    <mergeCell ref="A255:L255"/>
    <mergeCell ref="B263:D263"/>
    <mergeCell ref="E263:E264"/>
    <mergeCell ref="F263:F264"/>
    <mergeCell ref="G263:G264"/>
    <mergeCell ref="H263:H264"/>
    <mergeCell ref="I263:I264"/>
    <mergeCell ref="J263:J264"/>
    <mergeCell ref="K263:K264"/>
    <mergeCell ref="L263:L264"/>
    <mergeCell ref="J280:J281"/>
    <mergeCell ref="K280:K281"/>
    <mergeCell ref="L280:L281"/>
    <mergeCell ref="A283:L283"/>
    <mergeCell ref="A284:A285"/>
    <mergeCell ref="B284:D284"/>
    <mergeCell ref="E284:E285"/>
    <mergeCell ref="F284:F285"/>
    <mergeCell ref="G284:G285"/>
    <mergeCell ref="H284:H285"/>
    <mergeCell ref="B280:D280"/>
    <mergeCell ref="E280:E281"/>
    <mergeCell ref="F280:F281"/>
    <mergeCell ref="G280:G281"/>
    <mergeCell ref="H280:H281"/>
    <mergeCell ref="I280:I281"/>
    <mergeCell ref="I284:I285"/>
    <mergeCell ref="J284:J285"/>
    <mergeCell ref="K284:K285"/>
    <mergeCell ref="L284:L285"/>
    <mergeCell ref="B295:D295"/>
    <mergeCell ref="E295:E296"/>
    <mergeCell ref="F295:F296"/>
    <mergeCell ref="G295:G296"/>
    <mergeCell ref="H295:H296"/>
    <mergeCell ref="I295:I296"/>
    <mergeCell ref="J295:J296"/>
    <mergeCell ref="K295:K296"/>
    <mergeCell ref="L295:L296"/>
    <mergeCell ref="B313:D313"/>
    <mergeCell ref="E313:E314"/>
    <mergeCell ref="F313:F314"/>
    <mergeCell ref="G313:G314"/>
    <mergeCell ref="H313:H314"/>
    <mergeCell ref="I313:I314"/>
    <mergeCell ref="J313:J314"/>
    <mergeCell ref="A305:L305"/>
    <mergeCell ref="K313:K314"/>
    <mergeCell ref="L313:L314"/>
    <mergeCell ref="B330:D330"/>
    <mergeCell ref="E330:E331"/>
    <mergeCell ref="F330:F331"/>
    <mergeCell ref="G330:G331"/>
    <mergeCell ref="H330:H331"/>
    <mergeCell ref="I330:I331"/>
    <mergeCell ref="J330:J331"/>
    <mergeCell ref="K330:K331"/>
    <mergeCell ref="L330:L331"/>
    <mergeCell ref="A334:L334"/>
    <mergeCell ref="B335:D335"/>
    <mergeCell ref="E335:E336"/>
    <mergeCell ref="F335:F336"/>
    <mergeCell ref="G335:G336"/>
    <mergeCell ref="H335:H336"/>
    <mergeCell ref="I335:I336"/>
    <mergeCell ref="J335:J336"/>
    <mergeCell ref="K335:K336"/>
    <mergeCell ref="K342:K343"/>
    <mergeCell ref="L342:L343"/>
    <mergeCell ref="L335:L336"/>
    <mergeCell ref="A341:L341"/>
    <mergeCell ref="A342:A343"/>
    <mergeCell ref="B342:D342"/>
    <mergeCell ref="E342:E343"/>
    <mergeCell ref="F342:F343"/>
    <mergeCell ref="G342:G343"/>
    <mergeCell ref="H342:H343"/>
    <mergeCell ref="I342:I343"/>
    <mergeCell ref="J342:J34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7FC28-5C2E-4D5C-ADC7-27B51F6F11DD}">
  <sheetPr>
    <tabColor theme="9" tint="0.79998168889431442"/>
  </sheetPr>
  <dimension ref="A1:U353"/>
  <sheetViews>
    <sheetView topLeftCell="A326" zoomScale="95" workbookViewId="0">
      <selection activeCell="K356" sqref="K356"/>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28515625" style="29" bestFit="1" customWidth="1"/>
    <col min="8" max="8" width="9.140625" style="29" bestFit="1" customWidth="1"/>
    <col min="9" max="9" width="8.28515625" style="29" bestFit="1" customWidth="1"/>
    <col min="10" max="10" width="10.7109375" style="29" customWidth="1"/>
    <col min="11" max="11" width="10.42578125" style="29" bestFit="1" customWidth="1"/>
    <col min="12" max="16384" width="9.140625" style="32"/>
  </cols>
  <sheetData>
    <row r="1" spans="1:11" ht="18.75" x14ac:dyDescent="0.3">
      <c r="A1" s="83" t="s">
        <v>150</v>
      </c>
      <c r="B1" s="83"/>
      <c r="C1" s="83"/>
      <c r="D1" s="83"/>
      <c r="E1" s="83"/>
      <c r="F1" s="83"/>
      <c r="G1" s="83"/>
      <c r="H1" s="83"/>
      <c r="I1" s="83"/>
      <c r="J1" s="83"/>
      <c r="K1" s="83"/>
    </row>
    <row r="2" spans="1:11" ht="15.75" x14ac:dyDescent="0.25">
      <c r="A2" s="72" t="s">
        <v>1</v>
      </c>
      <c r="B2" s="72"/>
      <c r="C2" s="72"/>
      <c r="D2" s="72"/>
      <c r="E2" s="72"/>
      <c r="F2" s="72"/>
      <c r="G2" s="72"/>
      <c r="H2" s="72"/>
      <c r="I2" s="72"/>
      <c r="J2" s="72"/>
      <c r="K2" s="72"/>
    </row>
    <row r="3" spans="1:11" x14ac:dyDescent="0.25">
      <c r="A3" s="66"/>
      <c r="B3" s="67" t="s">
        <v>2</v>
      </c>
      <c r="C3" s="67"/>
      <c r="D3" s="67"/>
      <c r="E3" s="68" t="s">
        <v>3</v>
      </c>
      <c r="F3" s="69" t="s">
        <v>4</v>
      </c>
      <c r="G3" s="64" t="s">
        <v>151</v>
      </c>
      <c r="H3" s="64" t="s">
        <v>152</v>
      </c>
      <c r="I3" s="64" t="s">
        <v>153</v>
      </c>
      <c r="J3" s="64" t="s">
        <v>154</v>
      </c>
      <c r="K3" s="64" t="s">
        <v>155</v>
      </c>
    </row>
    <row r="4" spans="1:11" x14ac:dyDescent="0.25">
      <c r="A4" s="66"/>
      <c r="B4" s="3" t="s">
        <v>11</v>
      </c>
      <c r="C4" s="3" t="s">
        <v>12</v>
      </c>
      <c r="D4" s="4"/>
      <c r="E4" s="68"/>
      <c r="F4" s="69"/>
      <c r="G4" s="64"/>
      <c r="H4" s="64"/>
      <c r="I4" s="64"/>
      <c r="J4" s="64"/>
      <c r="K4" s="64"/>
    </row>
    <row r="5" spans="1:11" x14ac:dyDescent="0.25">
      <c r="A5" s="5" t="s">
        <v>13</v>
      </c>
      <c r="B5" s="6">
        <v>25</v>
      </c>
      <c r="C5" s="6">
        <v>14</v>
      </c>
      <c r="D5" s="4"/>
      <c r="E5" s="6">
        <v>4</v>
      </c>
      <c r="F5" s="7">
        <f>SUM(B5:E5)</f>
        <v>43</v>
      </c>
      <c r="G5" s="8">
        <v>5</v>
      </c>
      <c r="H5" s="98">
        <v>0</v>
      </c>
      <c r="I5" s="8">
        <v>3</v>
      </c>
      <c r="J5" s="8">
        <v>18</v>
      </c>
      <c r="K5" s="8">
        <v>17</v>
      </c>
    </row>
    <row r="6" spans="1:11" x14ac:dyDescent="0.25">
      <c r="A6" s="9" t="s">
        <v>14</v>
      </c>
      <c r="B6" s="10">
        <f>SUM(B7:B14)</f>
        <v>70</v>
      </c>
      <c r="C6" s="10">
        <f t="shared" ref="C6:E6" si="0">SUM(C7:C14)</f>
        <v>51</v>
      </c>
      <c r="D6" s="10">
        <f t="shared" si="0"/>
        <v>0</v>
      </c>
      <c r="E6" s="10">
        <f t="shared" si="0"/>
        <v>14</v>
      </c>
      <c r="F6" s="7">
        <f t="shared" ref="F6:F14" si="1">SUM(B6:E6)</f>
        <v>135</v>
      </c>
      <c r="G6" s="10">
        <f>SUM(G7:G14)</f>
        <v>17</v>
      </c>
      <c r="H6" s="10">
        <f t="shared" ref="H6:K6" si="2">SUM(H7:H14)</f>
        <v>0</v>
      </c>
      <c r="I6" s="10">
        <f t="shared" si="2"/>
        <v>8</v>
      </c>
      <c r="J6" s="10">
        <f t="shared" si="2"/>
        <v>47</v>
      </c>
      <c r="K6" s="10">
        <f t="shared" si="2"/>
        <v>63</v>
      </c>
    </row>
    <row r="7" spans="1:11" x14ac:dyDescent="0.25">
      <c r="A7" s="9" t="s">
        <v>15</v>
      </c>
      <c r="B7" s="6">
        <v>44</v>
      </c>
      <c r="C7" s="6">
        <v>36</v>
      </c>
      <c r="D7" s="4"/>
      <c r="E7" s="6">
        <v>6</v>
      </c>
      <c r="F7" s="7">
        <f t="shared" si="1"/>
        <v>86</v>
      </c>
      <c r="G7" s="8">
        <v>11</v>
      </c>
      <c r="H7" s="98">
        <v>0</v>
      </c>
      <c r="I7" s="8">
        <v>4</v>
      </c>
      <c r="J7" s="8">
        <v>28</v>
      </c>
      <c r="K7" s="8">
        <v>43</v>
      </c>
    </row>
    <row r="8" spans="1:11" x14ac:dyDescent="0.25">
      <c r="A8" s="9" t="s">
        <v>16</v>
      </c>
      <c r="B8" s="6">
        <v>3</v>
      </c>
      <c r="C8" s="6">
        <v>1</v>
      </c>
      <c r="D8" s="4"/>
      <c r="E8" s="6">
        <v>3</v>
      </c>
      <c r="F8" s="7">
        <f t="shared" si="1"/>
        <v>7</v>
      </c>
      <c r="G8" s="8">
        <v>2</v>
      </c>
      <c r="H8" s="98">
        <v>0</v>
      </c>
      <c r="I8" s="8">
        <v>0</v>
      </c>
      <c r="J8" s="8">
        <v>3</v>
      </c>
      <c r="K8" s="8">
        <v>2</v>
      </c>
    </row>
    <row r="9" spans="1:11" x14ac:dyDescent="0.25">
      <c r="A9" s="9" t="s">
        <v>17</v>
      </c>
      <c r="B9" s="6">
        <v>13</v>
      </c>
      <c r="C9" s="6">
        <v>12</v>
      </c>
      <c r="D9" s="4"/>
      <c r="E9" s="6">
        <v>1</v>
      </c>
      <c r="F9" s="7">
        <f t="shared" si="1"/>
        <v>26</v>
      </c>
      <c r="G9" s="8">
        <v>3</v>
      </c>
      <c r="H9" s="98">
        <v>0</v>
      </c>
      <c r="I9" s="8">
        <v>2</v>
      </c>
      <c r="J9" s="8">
        <v>8</v>
      </c>
      <c r="K9" s="8">
        <v>13</v>
      </c>
    </row>
    <row r="10" spans="1:11" x14ac:dyDescent="0.25">
      <c r="A10" s="9" t="s">
        <v>18</v>
      </c>
      <c r="B10" s="6">
        <v>7</v>
      </c>
      <c r="C10" s="6">
        <v>2</v>
      </c>
      <c r="D10" s="4"/>
      <c r="E10" s="6">
        <v>1</v>
      </c>
      <c r="F10" s="7">
        <f t="shared" si="1"/>
        <v>10</v>
      </c>
      <c r="G10" s="8">
        <v>1</v>
      </c>
      <c r="H10" s="98">
        <v>0</v>
      </c>
      <c r="I10" s="8">
        <v>1</v>
      </c>
      <c r="J10" s="8">
        <v>5</v>
      </c>
      <c r="K10" s="8">
        <v>3</v>
      </c>
    </row>
    <row r="11" spans="1:11" x14ac:dyDescent="0.25">
      <c r="A11" s="9" t="s">
        <v>19</v>
      </c>
      <c r="B11" s="6">
        <v>2</v>
      </c>
      <c r="C11" s="6">
        <v>0</v>
      </c>
      <c r="D11" s="4"/>
      <c r="E11" s="6">
        <v>0</v>
      </c>
      <c r="F11" s="7">
        <f t="shared" si="1"/>
        <v>2</v>
      </c>
      <c r="G11" s="8">
        <v>0</v>
      </c>
      <c r="H11" s="98">
        <v>0</v>
      </c>
      <c r="I11" s="8">
        <v>0</v>
      </c>
      <c r="J11" s="8">
        <v>2</v>
      </c>
      <c r="K11" s="8">
        <v>0</v>
      </c>
    </row>
    <row r="12" spans="1:11" x14ac:dyDescent="0.25">
      <c r="A12" s="9" t="s">
        <v>20</v>
      </c>
      <c r="B12" s="6">
        <v>1</v>
      </c>
      <c r="C12" s="6">
        <v>0</v>
      </c>
      <c r="D12" s="4"/>
      <c r="E12" s="6">
        <v>1</v>
      </c>
      <c r="F12" s="7">
        <f t="shared" si="1"/>
        <v>2</v>
      </c>
      <c r="G12" s="8">
        <v>0</v>
      </c>
      <c r="H12" s="98">
        <v>0</v>
      </c>
      <c r="I12" s="8">
        <v>1</v>
      </c>
      <c r="J12" s="8">
        <v>1</v>
      </c>
      <c r="K12" s="8">
        <v>0</v>
      </c>
    </row>
    <row r="13" spans="1:11" x14ac:dyDescent="0.25">
      <c r="A13" s="9" t="s">
        <v>21</v>
      </c>
      <c r="B13" s="6">
        <v>0</v>
      </c>
      <c r="C13" s="6">
        <v>0</v>
      </c>
      <c r="D13" s="4"/>
      <c r="E13" s="6">
        <v>0</v>
      </c>
      <c r="F13" s="7">
        <f t="shared" si="1"/>
        <v>0</v>
      </c>
      <c r="G13" s="8">
        <v>0</v>
      </c>
      <c r="H13" s="98">
        <v>0</v>
      </c>
      <c r="I13" s="8">
        <v>0</v>
      </c>
      <c r="J13" s="8">
        <v>0</v>
      </c>
      <c r="K13" s="8">
        <v>0</v>
      </c>
    </row>
    <row r="14" spans="1:11" x14ac:dyDescent="0.25">
      <c r="A14" s="9" t="s">
        <v>208</v>
      </c>
      <c r="B14" s="6">
        <v>0</v>
      </c>
      <c r="C14" s="6">
        <v>0</v>
      </c>
      <c r="D14" s="4"/>
      <c r="E14" s="6">
        <v>2</v>
      </c>
      <c r="F14" s="7">
        <f t="shared" si="1"/>
        <v>2</v>
      </c>
      <c r="G14" s="8">
        <v>0</v>
      </c>
      <c r="H14" s="98">
        <v>0</v>
      </c>
      <c r="I14" s="8">
        <v>0</v>
      </c>
      <c r="J14" s="8">
        <v>0</v>
      </c>
      <c r="K14" s="8">
        <v>2</v>
      </c>
    </row>
    <row r="15" spans="1:11" x14ac:dyDescent="0.25">
      <c r="A15" s="9"/>
      <c r="B15" s="67" t="s">
        <v>2</v>
      </c>
      <c r="C15" s="67"/>
      <c r="D15" s="67"/>
      <c r="E15" s="82" t="s">
        <v>3</v>
      </c>
      <c r="F15" s="69" t="s">
        <v>4</v>
      </c>
      <c r="G15" s="64" t="s">
        <v>151</v>
      </c>
      <c r="H15" s="64" t="s">
        <v>152</v>
      </c>
      <c r="I15" s="64" t="s">
        <v>153</v>
      </c>
      <c r="J15" s="64" t="s">
        <v>154</v>
      </c>
      <c r="K15" s="64" t="s">
        <v>155</v>
      </c>
    </row>
    <row r="16" spans="1:11" x14ac:dyDescent="0.25">
      <c r="A16" s="12" t="s">
        <v>22</v>
      </c>
      <c r="B16" s="3" t="s">
        <v>11</v>
      </c>
      <c r="C16" s="3" t="s">
        <v>12</v>
      </c>
      <c r="D16" s="4"/>
      <c r="E16" s="82"/>
      <c r="F16" s="69"/>
      <c r="G16" s="64"/>
      <c r="H16" s="64"/>
      <c r="I16" s="64"/>
      <c r="J16" s="64"/>
      <c r="K16" s="64"/>
    </row>
    <row r="17" spans="1:11" x14ac:dyDescent="0.25">
      <c r="A17" s="9" t="s">
        <v>23</v>
      </c>
      <c r="B17" s="6">
        <v>42</v>
      </c>
      <c r="C17" s="6">
        <v>33</v>
      </c>
      <c r="D17" s="13"/>
      <c r="E17" s="6">
        <v>7</v>
      </c>
      <c r="F17" s="7">
        <f t="shared" ref="F17:F23" si="3">SUM(B17:E17)</f>
        <v>82</v>
      </c>
      <c r="G17" s="8">
        <v>10</v>
      </c>
      <c r="H17" s="98">
        <v>0</v>
      </c>
      <c r="I17" s="8">
        <v>6</v>
      </c>
      <c r="J17" s="8">
        <v>27</v>
      </c>
      <c r="K17" s="8">
        <v>39</v>
      </c>
    </row>
    <row r="18" spans="1:11" x14ac:dyDescent="0.25">
      <c r="A18" s="9" t="s">
        <v>24</v>
      </c>
      <c r="B18" s="6">
        <v>28</v>
      </c>
      <c r="C18" s="6">
        <v>18</v>
      </c>
      <c r="D18" s="13"/>
      <c r="E18" s="6">
        <v>3</v>
      </c>
      <c r="F18" s="7">
        <f t="shared" si="3"/>
        <v>49</v>
      </c>
      <c r="G18" s="8">
        <v>7</v>
      </c>
      <c r="H18" s="98">
        <v>0</v>
      </c>
      <c r="I18" s="8">
        <v>2</v>
      </c>
      <c r="J18" s="8">
        <v>20</v>
      </c>
      <c r="K18" s="8">
        <v>20</v>
      </c>
    </row>
    <row r="19" spans="1:11" x14ac:dyDescent="0.25">
      <c r="A19" s="9" t="s">
        <v>25</v>
      </c>
      <c r="B19" s="6">
        <v>0</v>
      </c>
      <c r="C19" s="6">
        <v>0</v>
      </c>
      <c r="D19" s="13"/>
      <c r="E19" s="6">
        <v>0</v>
      </c>
      <c r="F19" s="7">
        <f t="shared" si="3"/>
        <v>0</v>
      </c>
      <c r="G19" s="8">
        <v>0</v>
      </c>
      <c r="H19" s="98">
        <v>0</v>
      </c>
      <c r="I19" s="8">
        <v>0</v>
      </c>
      <c r="J19" s="8">
        <v>0</v>
      </c>
      <c r="K19" s="8">
        <v>0</v>
      </c>
    </row>
    <row r="20" spans="1:11" x14ac:dyDescent="0.25">
      <c r="A20" s="14" t="s">
        <v>26</v>
      </c>
      <c r="B20" s="6">
        <v>0</v>
      </c>
      <c r="C20" s="6">
        <v>0</v>
      </c>
      <c r="D20" s="15"/>
      <c r="E20" s="6">
        <v>0</v>
      </c>
      <c r="F20" s="7">
        <f t="shared" si="3"/>
        <v>0</v>
      </c>
      <c r="G20" s="16">
        <v>0</v>
      </c>
      <c r="H20" s="99">
        <v>0</v>
      </c>
      <c r="I20" s="16">
        <v>0</v>
      </c>
      <c r="J20" s="8">
        <v>0</v>
      </c>
      <c r="K20" s="8">
        <v>0</v>
      </c>
    </row>
    <row r="21" spans="1:11" x14ac:dyDescent="0.25">
      <c r="A21" s="14" t="s">
        <v>27</v>
      </c>
      <c r="B21" s="6">
        <v>0</v>
      </c>
      <c r="C21" s="6">
        <v>0</v>
      </c>
      <c r="D21" s="15"/>
      <c r="E21" s="6">
        <v>0</v>
      </c>
      <c r="F21" s="7">
        <f t="shared" si="3"/>
        <v>0</v>
      </c>
      <c r="G21" s="16">
        <v>0</v>
      </c>
      <c r="H21" s="99">
        <v>0</v>
      </c>
      <c r="I21" s="16">
        <v>0</v>
      </c>
      <c r="J21" s="8">
        <v>0</v>
      </c>
      <c r="K21" s="8">
        <v>0</v>
      </c>
    </row>
    <row r="22" spans="1:11" x14ac:dyDescent="0.25">
      <c r="A22" s="14" t="s">
        <v>28</v>
      </c>
      <c r="B22" s="6">
        <v>0</v>
      </c>
      <c r="C22" s="6">
        <v>0</v>
      </c>
      <c r="D22" s="15"/>
      <c r="E22" s="6">
        <v>0</v>
      </c>
      <c r="F22" s="7">
        <f t="shared" si="3"/>
        <v>0</v>
      </c>
      <c r="G22" s="16">
        <v>0</v>
      </c>
      <c r="H22" s="99">
        <v>0</v>
      </c>
      <c r="I22" s="16">
        <v>0</v>
      </c>
      <c r="J22" s="8">
        <v>0</v>
      </c>
      <c r="K22" s="8">
        <v>0</v>
      </c>
    </row>
    <row r="23" spans="1:11" x14ac:dyDescent="0.25">
      <c r="A23" s="14" t="s">
        <v>29</v>
      </c>
      <c r="B23" s="6">
        <v>0</v>
      </c>
      <c r="C23" s="6">
        <v>0</v>
      </c>
      <c r="D23" s="15"/>
      <c r="E23" s="6">
        <v>0</v>
      </c>
      <c r="F23" s="7">
        <f t="shared" si="3"/>
        <v>0</v>
      </c>
      <c r="G23" s="16">
        <v>0</v>
      </c>
      <c r="H23" s="99">
        <v>0</v>
      </c>
      <c r="I23" s="16">
        <v>0</v>
      </c>
      <c r="J23" s="8">
        <v>0</v>
      </c>
      <c r="K23" s="8">
        <v>0</v>
      </c>
    </row>
    <row r="24" spans="1:11" x14ac:dyDescent="0.25">
      <c r="A24" s="14" t="s">
        <v>30</v>
      </c>
      <c r="B24" s="6">
        <v>0</v>
      </c>
      <c r="C24" s="6">
        <v>0</v>
      </c>
      <c r="D24" s="15"/>
      <c r="E24" s="6">
        <v>0</v>
      </c>
      <c r="F24" s="7">
        <f>SUM(B24:E24)</f>
        <v>0</v>
      </c>
      <c r="G24" s="16">
        <v>0</v>
      </c>
      <c r="H24" s="99">
        <v>0</v>
      </c>
      <c r="I24" s="16">
        <v>0</v>
      </c>
      <c r="J24" s="8">
        <v>0</v>
      </c>
      <c r="K24" s="8">
        <v>0</v>
      </c>
    </row>
    <row r="25" spans="1:11" x14ac:dyDescent="0.25">
      <c r="A25" s="62" t="s">
        <v>31</v>
      </c>
      <c r="B25" s="62"/>
      <c r="C25" s="62"/>
      <c r="D25" s="62"/>
      <c r="E25" s="62"/>
      <c r="F25" s="62"/>
      <c r="G25" s="62"/>
      <c r="H25" s="62"/>
      <c r="I25" s="62"/>
      <c r="J25" s="62"/>
      <c r="K25" s="62"/>
    </row>
    <row r="26" spans="1:11" x14ac:dyDescent="0.25">
      <c r="A26" s="14" t="s">
        <v>32</v>
      </c>
      <c r="B26" s="6">
        <v>0</v>
      </c>
      <c r="C26" s="6">
        <v>0</v>
      </c>
      <c r="D26" s="15"/>
      <c r="E26" s="6">
        <v>0</v>
      </c>
      <c r="F26" s="7">
        <f>SUM(B26:E26)</f>
        <v>0</v>
      </c>
      <c r="G26" s="16">
        <v>0</v>
      </c>
      <c r="H26" s="99">
        <v>0</v>
      </c>
      <c r="I26" s="16">
        <v>0</v>
      </c>
      <c r="J26" s="16">
        <v>0</v>
      </c>
      <c r="K26" s="16">
        <v>0</v>
      </c>
    </row>
    <row r="27" spans="1:11" x14ac:dyDescent="0.25">
      <c r="A27" s="14" t="s">
        <v>33</v>
      </c>
      <c r="B27" s="6">
        <v>0</v>
      </c>
      <c r="C27" s="6">
        <v>0</v>
      </c>
      <c r="D27" s="15"/>
      <c r="E27" s="6">
        <v>0</v>
      </c>
      <c r="F27" s="7">
        <f t="shared" ref="F27:F32" si="4">SUM(B27:E27)</f>
        <v>0</v>
      </c>
      <c r="G27" s="16">
        <v>0</v>
      </c>
      <c r="H27" s="99">
        <v>0</v>
      </c>
      <c r="I27" s="16">
        <v>0</v>
      </c>
      <c r="J27" s="16">
        <v>0</v>
      </c>
      <c r="K27" s="16">
        <v>0</v>
      </c>
    </row>
    <row r="28" spans="1:11" x14ac:dyDescent="0.25">
      <c r="A28" s="14" t="s">
        <v>34</v>
      </c>
      <c r="B28" s="6">
        <v>0</v>
      </c>
      <c r="C28" s="6">
        <v>0</v>
      </c>
      <c r="D28" s="15"/>
      <c r="E28" s="6">
        <v>0</v>
      </c>
      <c r="F28" s="7">
        <f t="shared" si="4"/>
        <v>0</v>
      </c>
      <c r="G28" s="16">
        <v>0</v>
      </c>
      <c r="H28" s="99">
        <v>0</v>
      </c>
      <c r="I28" s="16">
        <v>0</v>
      </c>
      <c r="J28" s="16">
        <v>0</v>
      </c>
      <c r="K28" s="16">
        <v>0</v>
      </c>
    </row>
    <row r="29" spans="1:11" x14ac:dyDescent="0.25">
      <c r="A29" s="14" t="s">
        <v>35</v>
      </c>
      <c r="B29" s="6">
        <v>0</v>
      </c>
      <c r="C29" s="6">
        <v>0</v>
      </c>
      <c r="D29" s="15"/>
      <c r="E29" s="6">
        <v>0</v>
      </c>
      <c r="F29" s="7">
        <f t="shared" si="4"/>
        <v>0</v>
      </c>
      <c r="G29" s="16">
        <v>0</v>
      </c>
      <c r="H29" s="99">
        <v>0</v>
      </c>
      <c r="I29" s="16">
        <v>0</v>
      </c>
      <c r="J29" s="16">
        <v>0</v>
      </c>
      <c r="K29" s="16">
        <v>0</v>
      </c>
    </row>
    <row r="30" spans="1:11" x14ac:dyDescent="0.25">
      <c r="A30" s="14" t="s">
        <v>36</v>
      </c>
      <c r="B30" s="6">
        <v>0</v>
      </c>
      <c r="C30" s="6">
        <v>0</v>
      </c>
      <c r="D30" s="15"/>
      <c r="E30" s="6">
        <v>0</v>
      </c>
      <c r="F30" s="7">
        <f t="shared" si="4"/>
        <v>0</v>
      </c>
      <c r="G30" s="16">
        <v>0</v>
      </c>
      <c r="H30" s="99">
        <v>0</v>
      </c>
      <c r="I30" s="16">
        <v>0</v>
      </c>
      <c r="J30" s="16">
        <v>0</v>
      </c>
      <c r="K30" s="16">
        <v>0</v>
      </c>
    </row>
    <row r="31" spans="1:11" x14ac:dyDescent="0.25">
      <c r="A31" s="14" t="s">
        <v>37</v>
      </c>
      <c r="B31" s="6">
        <v>0</v>
      </c>
      <c r="C31" s="6">
        <v>0</v>
      </c>
      <c r="D31" s="15"/>
      <c r="E31" s="6">
        <v>0</v>
      </c>
      <c r="F31" s="7">
        <f t="shared" si="4"/>
        <v>0</v>
      </c>
      <c r="G31" s="16">
        <v>0</v>
      </c>
      <c r="H31" s="99">
        <v>0</v>
      </c>
      <c r="I31" s="16">
        <v>0</v>
      </c>
      <c r="J31" s="16">
        <v>0</v>
      </c>
      <c r="K31" s="16">
        <v>0</v>
      </c>
    </row>
    <row r="32" spans="1:11" x14ac:dyDescent="0.25">
      <c r="A32" s="14" t="s">
        <v>38</v>
      </c>
      <c r="B32" s="6">
        <v>0</v>
      </c>
      <c r="C32" s="6">
        <v>0</v>
      </c>
      <c r="D32" s="15"/>
      <c r="E32" s="6">
        <v>0</v>
      </c>
      <c r="F32" s="7">
        <f t="shared" si="4"/>
        <v>0</v>
      </c>
      <c r="G32" s="16">
        <v>0</v>
      </c>
      <c r="H32" s="99">
        <v>0</v>
      </c>
      <c r="I32" s="16">
        <v>0</v>
      </c>
      <c r="J32" s="16">
        <v>0</v>
      </c>
      <c r="K32" s="16">
        <v>0</v>
      </c>
    </row>
    <row r="33" spans="1:11" x14ac:dyDescent="0.25">
      <c r="A33" s="9"/>
      <c r="B33" s="67" t="s">
        <v>2</v>
      </c>
      <c r="C33" s="67"/>
      <c r="D33" s="67"/>
      <c r="E33" s="68" t="s">
        <v>3</v>
      </c>
      <c r="F33" s="69" t="s">
        <v>4</v>
      </c>
      <c r="G33" s="64" t="s">
        <v>151</v>
      </c>
      <c r="H33" s="64" t="s">
        <v>152</v>
      </c>
      <c r="I33" s="64" t="s">
        <v>153</v>
      </c>
      <c r="J33" s="64" t="s">
        <v>154</v>
      </c>
      <c r="K33" s="64" t="s">
        <v>155</v>
      </c>
    </row>
    <row r="34" spans="1:11" x14ac:dyDescent="0.25">
      <c r="A34" s="12" t="s">
        <v>39</v>
      </c>
      <c r="B34" s="3" t="s">
        <v>11</v>
      </c>
      <c r="C34" s="3" t="s">
        <v>12</v>
      </c>
      <c r="D34" s="4"/>
      <c r="E34" s="68"/>
      <c r="F34" s="69"/>
      <c r="G34" s="64"/>
      <c r="H34" s="64"/>
      <c r="I34" s="64"/>
      <c r="J34" s="64"/>
      <c r="K34" s="64"/>
    </row>
    <row r="35" spans="1:11" x14ac:dyDescent="0.25">
      <c r="A35" s="9" t="s">
        <v>40</v>
      </c>
      <c r="B35" s="6">
        <v>0</v>
      </c>
      <c r="C35" s="6">
        <v>0</v>
      </c>
      <c r="D35" s="13"/>
      <c r="E35" s="6">
        <v>0</v>
      </c>
      <c r="F35" s="7">
        <f>SUM(B35:E35)</f>
        <v>0</v>
      </c>
      <c r="G35" s="6">
        <v>0</v>
      </c>
      <c r="H35" s="98">
        <v>0</v>
      </c>
      <c r="I35" s="8">
        <v>0</v>
      </c>
      <c r="J35" s="8">
        <v>0</v>
      </c>
      <c r="K35" s="8">
        <v>0</v>
      </c>
    </row>
    <row r="36" spans="1:11" ht="30" x14ac:dyDescent="0.25">
      <c r="A36" s="9" t="s">
        <v>41</v>
      </c>
      <c r="B36" s="6">
        <v>0</v>
      </c>
      <c r="C36" s="6">
        <v>0</v>
      </c>
      <c r="D36" s="13"/>
      <c r="E36" s="6">
        <v>0</v>
      </c>
      <c r="F36" s="7">
        <f t="shared" ref="F36:F49" si="5">SUM(B36:E36)</f>
        <v>0</v>
      </c>
      <c r="G36" s="6">
        <v>0</v>
      </c>
      <c r="H36" s="98">
        <v>0</v>
      </c>
      <c r="I36" s="8">
        <v>0</v>
      </c>
      <c r="J36" s="8">
        <v>0</v>
      </c>
      <c r="K36" s="8">
        <v>0</v>
      </c>
    </row>
    <row r="37" spans="1:11" x14ac:dyDescent="0.25">
      <c r="A37" s="9" t="s">
        <v>42</v>
      </c>
      <c r="B37" s="6">
        <v>0</v>
      </c>
      <c r="C37" s="6">
        <v>0</v>
      </c>
      <c r="D37" s="13"/>
      <c r="E37" s="6">
        <v>0</v>
      </c>
      <c r="F37" s="7">
        <f t="shared" si="5"/>
        <v>0</v>
      </c>
      <c r="G37" s="6">
        <v>0</v>
      </c>
      <c r="H37" s="98">
        <v>0</v>
      </c>
      <c r="I37" s="8">
        <v>0</v>
      </c>
      <c r="J37" s="8">
        <v>0</v>
      </c>
      <c r="K37" s="8">
        <v>0</v>
      </c>
    </row>
    <row r="38" spans="1:11" x14ac:dyDescent="0.25">
      <c r="A38" s="9" t="s">
        <v>43</v>
      </c>
      <c r="B38" s="6">
        <v>0</v>
      </c>
      <c r="C38" s="6">
        <v>0</v>
      </c>
      <c r="D38" s="13"/>
      <c r="E38" s="6">
        <v>0</v>
      </c>
      <c r="F38" s="7">
        <f t="shared" si="5"/>
        <v>0</v>
      </c>
      <c r="G38" s="6">
        <v>0</v>
      </c>
      <c r="H38" s="98">
        <v>0</v>
      </c>
      <c r="I38" s="8">
        <v>0</v>
      </c>
      <c r="J38" s="8">
        <v>0</v>
      </c>
      <c r="K38" s="8">
        <v>0</v>
      </c>
    </row>
    <row r="39" spans="1:11" x14ac:dyDescent="0.25">
      <c r="A39" s="9" t="s">
        <v>44</v>
      </c>
      <c r="B39" s="6">
        <v>19</v>
      </c>
      <c r="C39" s="6">
        <v>12</v>
      </c>
      <c r="D39" s="13"/>
      <c r="E39" s="6">
        <v>4</v>
      </c>
      <c r="F39" s="7">
        <f t="shared" si="5"/>
        <v>35</v>
      </c>
      <c r="G39" s="6">
        <v>1</v>
      </c>
      <c r="H39" s="98">
        <v>0</v>
      </c>
      <c r="I39" s="8">
        <v>0</v>
      </c>
      <c r="J39" s="8">
        <v>18</v>
      </c>
      <c r="K39" s="8">
        <v>16</v>
      </c>
    </row>
    <row r="40" spans="1:11" ht="30" x14ac:dyDescent="0.25">
      <c r="A40" s="9" t="s">
        <v>45</v>
      </c>
      <c r="B40" s="6">
        <v>0</v>
      </c>
      <c r="C40" s="6">
        <v>0</v>
      </c>
      <c r="D40" s="13"/>
      <c r="E40" s="6">
        <v>1</v>
      </c>
      <c r="F40" s="7">
        <f t="shared" si="5"/>
        <v>1</v>
      </c>
      <c r="G40" s="6">
        <v>0</v>
      </c>
      <c r="H40" s="98">
        <v>0</v>
      </c>
      <c r="I40" s="8">
        <v>0</v>
      </c>
      <c r="J40" s="8">
        <v>0</v>
      </c>
      <c r="K40" s="8">
        <v>1</v>
      </c>
    </row>
    <row r="41" spans="1:11" x14ac:dyDescent="0.25">
      <c r="A41" s="9" t="s">
        <v>46</v>
      </c>
      <c r="B41" s="6">
        <v>4</v>
      </c>
      <c r="C41" s="6">
        <v>0</v>
      </c>
      <c r="D41" s="13"/>
      <c r="E41" s="6">
        <v>0</v>
      </c>
      <c r="F41" s="7">
        <f t="shared" si="5"/>
        <v>4</v>
      </c>
      <c r="G41" s="6">
        <v>0</v>
      </c>
      <c r="H41" s="98">
        <v>0</v>
      </c>
      <c r="I41" s="8">
        <v>1</v>
      </c>
      <c r="J41" s="8">
        <v>2</v>
      </c>
      <c r="K41" s="8">
        <v>1</v>
      </c>
    </row>
    <row r="42" spans="1:11" x14ac:dyDescent="0.25">
      <c r="A42" s="9" t="s">
        <v>47</v>
      </c>
      <c r="B42" s="6">
        <v>0</v>
      </c>
      <c r="C42" s="6">
        <v>0</v>
      </c>
      <c r="D42" s="13"/>
      <c r="E42" s="6">
        <v>0</v>
      </c>
      <c r="F42" s="7">
        <f t="shared" si="5"/>
        <v>0</v>
      </c>
      <c r="G42" s="6">
        <v>0</v>
      </c>
      <c r="H42" s="98">
        <v>0</v>
      </c>
      <c r="I42" s="8">
        <v>0</v>
      </c>
      <c r="J42" s="8">
        <v>0</v>
      </c>
      <c r="K42" s="8">
        <v>0</v>
      </c>
    </row>
    <row r="43" spans="1:11" ht="30" x14ac:dyDescent="0.25">
      <c r="A43" s="9" t="s">
        <v>48</v>
      </c>
      <c r="B43" s="6">
        <v>0</v>
      </c>
      <c r="C43" s="6">
        <v>0</v>
      </c>
      <c r="D43" s="13"/>
      <c r="E43" s="6">
        <v>0</v>
      </c>
      <c r="F43" s="7">
        <f t="shared" si="5"/>
        <v>0</v>
      </c>
      <c r="G43" s="6">
        <v>0</v>
      </c>
      <c r="H43" s="98">
        <v>0</v>
      </c>
      <c r="I43" s="8">
        <v>0</v>
      </c>
      <c r="J43" s="8">
        <v>0</v>
      </c>
      <c r="K43" s="8">
        <v>0</v>
      </c>
    </row>
    <row r="44" spans="1:11" x14ac:dyDescent="0.25">
      <c r="A44" s="9" t="s">
        <v>49</v>
      </c>
      <c r="B44" s="6">
        <v>0</v>
      </c>
      <c r="C44" s="6">
        <v>0</v>
      </c>
      <c r="D44" s="17"/>
      <c r="E44" s="6">
        <v>0</v>
      </c>
      <c r="F44" s="7">
        <f t="shared" si="5"/>
        <v>0</v>
      </c>
      <c r="G44" s="6">
        <v>0</v>
      </c>
      <c r="H44" s="98">
        <v>0</v>
      </c>
      <c r="I44" s="8">
        <v>0</v>
      </c>
      <c r="J44" s="8">
        <v>0</v>
      </c>
      <c r="K44" s="8">
        <v>0</v>
      </c>
    </row>
    <row r="45" spans="1:11" ht="30" x14ac:dyDescent="0.25">
      <c r="A45" s="9" t="s">
        <v>50</v>
      </c>
      <c r="B45" s="6">
        <v>0</v>
      </c>
      <c r="C45" s="6">
        <v>0</v>
      </c>
      <c r="D45" s="17"/>
      <c r="E45" s="6">
        <v>0</v>
      </c>
      <c r="F45" s="7">
        <f t="shared" si="5"/>
        <v>0</v>
      </c>
      <c r="G45" s="6">
        <v>0</v>
      </c>
      <c r="H45" s="98">
        <v>0</v>
      </c>
      <c r="I45" s="8">
        <v>0</v>
      </c>
      <c r="J45" s="8">
        <v>0</v>
      </c>
      <c r="K45" s="8">
        <v>0</v>
      </c>
    </row>
    <row r="46" spans="1:11" x14ac:dyDescent="0.25">
      <c r="A46" s="9" t="s">
        <v>51</v>
      </c>
      <c r="B46" s="6">
        <v>44</v>
      </c>
      <c r="C46" s="6">
        <v>23</v>
      </c>
      <c r="D46" s="13"/>
      <c r="E46" s="6">
        <v>6</v>
      </c>
      <c r="F46" s="7">
        <f t="shared" si="5"/>
        <v>73</v>
      </c>
      <c r="G46" s="6">
        <v>16</v>
      </c>
      <c r="H46" s="98">
        <v>0</v>
      </c>
      <c r="I46" s="8">
        <v>3</v>
      </c>
      <c r="J46" s="8">
        <v>25</v>
      </c>
      <c r="K46" s="8">
        <v>29</v>
      </c>
    </row>
    <row r="47" spans="1:11" x14ac:dyDescent="0.25">
      <c r="A47" s="9" t="s">
        <v>52</v>
      </c>
      <c r="B47" s="33">
        <v>1</v>
      </c>
      <c r="C47" s="6">
        <v>5</v>
      </c>
      <c r="D47" s="13"/>
      <c r="E47" s="6">
        <v>3</v>
      </c>
      <c r="F47" s="7">
        <f t="shared" si="5"/>
        <v>9</v>
      </c>
      <c r="G47" s="33">
        <v>0</v>
      </c>
      <c r="H47" s="98">
        <v>0</v>
      </c>
      <c r="I47" s="8">
        <v>4</v>
      </c>
      <c r="J47" s="8">
        <v>0</v>
      </c>
      <c r="K47" s="8">
        <v>5</v>
      </c>
    </row>
    <row r="48" spans="1:11" x14ac:dyDescent="0.25">
      <c r="A48" s="9" t="s">
        <v>53</v>
      </c>
      <c r="B48" s="6">
        <v>0</v>
      </c>
      <c r="C48" s="6">
        <v>4</v>
      </c>
      <c r="D48" s="13"/>
      <c r="E48" s="6">
        <v>0</v>
      </c>
      <c r="F48" s="7">
        <f t="shared" si="5"/>
        <v>4</v>
      </c>
      <c r="G48" s="6">
        <v>0</v>
      </c>
      <c r="H48" s="98">
        <v>0</v>
      </c>
      <c r="I48" s="8">
        <v>0</v>
      </c>
      <c r="J48" s="8">
        <v>0</v>
      </c>
      <c r="K48" s="8">
        <v>4</v>
      </c>
    </row>
    <row r="49" spans="1:11" x14ac:dyDescent="0.25">
      <c r="A49" s="9" t="s">
        <v>54</v>
      </c>
      <c r="B49" s="6">
        <v>2</v>
      </c>
      <c r="C49" s="6">
        <v>7</v>
      </c>
      <c r="D49" s="13"/>
      <c r="E49" s="6">
        <v>0</v>
      </c>
      <c r="F49" s="7">
        <f t="shared" si="5"/>
        <v>9</v>
      </c>
      <c r="G49" s="6">
        <v>0</v>
      </c>
      <c r="H49" s="98">
        <v>0</v>
      </c>
      <c r="I49" s="8">
        <v>0</v>
      </c>
      <c r="J49" s="8">
        <v>2</v>
      </c>
      <c r="K49" s="8">
        <v>7</v>
      </c>
    </row>
    <row r="50" spans="1:11" x14ac:dyDescent="0.25">
      <c r="A50" s="9"/>
      <c r="B50" s="67" t="s">
        <v>2</v>
      </c>
      <c r="C50" s="67"/>
      <c r="D50" s="67"/>
      <c r="E50" s="71" t="s">
        <v>3</v>
      </c>
      <c r="F50" s="69" t="s">
        <v>4</v>
      </c>
      <c r="G50" s="64" t="s">
        <v>151</v>
      </c>
      <c r="H50" s="64" t="s">
        <v>152</v>
      </c>
      <c r="I50" s="64" t="s">
        <v>153</v>
      </c>
      <c r="J50" s="64" t="s">
        <v>154</v>
      </c>
      <c r="K50" s="64" t="s">
        <v>155</v>
      </c>
    </row>
    <row r="51" spans="1:11" x14ac:dyDescent="0.25">
      <c r="A51" s="12" t="s">
        <v>55</v>
      </c>
      <c r="B51" s="3" t="s">
        <v>11</v>
      </c>
      <c r="C51" s="3" t="s">
        <v>12</v>
      </c>
      <c r="D51" s="4"/>
      <c r="E51" s="71"/>
      <c r="F51" s="69"/>
      <c r="G51" s="64"/>
      <c r="H51" s="64"/>
      <c r="I51" s="64"/>
      <c r="J51" s="64"/>
      <c r="K51" s="64"/>
    </row>
    <row r="52" spans="1:11" x14ac:dyDescent="0.25">
      <c r="A52" s="9" t="s">
        <v>56</v>
      </c>
      <c r="B52" s="6">
        <v>1</v>
      </c>
      <c r="C52" s="6" t="s">
        <v>57</v>
      </c>
      <c r="D52" s="13"/>
      <c r="E52" s="6">
        <v>0</v>
      </c>
      <c r="F52" s="7">
        <f t="shared" ref="F52:F53" si="6">SUM(B52:E52)</f>
        <v>1</v>
      </c>
      <c r="G52" s="8">
        <v>0</v>
      </c>
      <c r="H52" s="98">
        <v>0</v>
      </c>
      <c r="I52" s="8">
        <v>0</v>
      </c>
      <c r="J52" s="8">
        <v>1</v>
      </c>
      <c r="K52" s="8">
        <v>0</v>
      </c>
    </row>
    <row r="53" spans="1:11" x14ac:dyDescent="0.25">
      <c r="A53" s="9" t="s">
        <v>58</v>
      </c>
      <c r="B53" s="6">
        <v>2</v>
      </c>
      <c r="C53" s="6" t="s">
        <v>57</v>
      </c>
      <c r="D53" s="13"/>
      <c r="E53" s="6">
        <v>0</v>
      </c>
      <c r="F53" s="7">
        <f t="shared" si="6"/>
        <v>2</v>
      </c>
      <c r="G53" s="8">
        <v>0</v>
      </c>
      <c r="H53" s="98">
        <v>0</v>
      </c>
      <c r="I53" s="8">
        <v>0</v>
      </c>
      <c r="J53" s="8">
        <v>2</v>
      </c>
      <c r="K53" s="8">
        <v>0</v>
      </c>
    </row>
    <row r="54" spans="1:11" ht="15.75" x14ac:dyDescent="0.25">
      <c r="A54" s="72" t="s">
        <v>59</v>
      </c>
      <c r="B54" s="72"/>
      <c r="C54" s="72"/>
      <c r="D54" s="72"/>
      <c r="E54" s="72"/>
      <c r="F54" s="72"/>
      <c r="G54" s="72"/>
      <c r="H54" s="72"/>
      <c r="I54" s="72"/>
      <c r="J54" s="72"/>
      <c r="K54" s="72"/>
    </row>
    <row r="55" spans="1:11" x14ac:dyDescent="0.25">
      <c r="A55" s="66"/>
      <c r="B55" s="67" t="s">
        <v>2</v>
      </c>
      <c r="C55" s="67"/>
      <c r="D55" s="67"/>
      <c r="E55" s="70" t="s">
        <v>3</v>
      </c>
      <c r="F55" s="69" t="s">
        <v>4</v>
      </c>
      <c r="G55" s="64" t="s">
        <v>151</v>
      </c>
      <c r="H55" s="64" t="s">
        <v>152</v>
      </c>
      <c r="I55" s="64" t="s">
        <v>153</v>
      </c>
      <c r="J55" s="64" t="s">
        <v>154</v>
      </c>
      <c r="K55" s="64" t="s">
        <v>155</v>
      </c>
    </row>
    <row r="56" spans="1:11" x14ac:dyDescent="0.25">
      <c r="A56" s="66"/>
      <c r="B56" s="3" t="s">
        <v>11</v>
      </c>
      <c r="C56" s="3" t="s">
        <v>12</v>
      </c>
      <c r="D56" s="2" t="s">
        <v>60</v>
      </c>
      <c r="E56" s="70"/>
      <c r="F56" s="69"/>
      <c r="G56" s="64"/>
      <c r="H56" s="64"/>
      <c r="I56" s="64"/>
      <c r="J56" s="64"/>
      <c r="K56" s="64"/>
    </row>
    <row r="57" spans="1:11" x14ac:dyDescent="0.25">
      <c r="A57" s="9" t="s">
        <v>13</v>
      </c>
      <c r="B57" s="6">
        <v>90</v>
      </c>
      <c r="C57" s="6">
        <v>10</v>
      </c>
      <c r="D57" s="6">
        <v>0</v>
      </c>
      <c r="E57" s="6">
        <v>117</v>
      </c>
      <c r="F57" s="7">
        <f t="shared" ref="F57:F65" si="7">SUM(B57:E57)</f>
        <v>217</v>
      </c>
      <c r="G57" s="8">
        <v>6</v>
      </c>
      <c r="H57" s="8">
        <v>16</v>
      </c>
      <c r="I57" s="8">
        <v>28</v>
      </c>
      <c r="J57" s="8">
        <v>20</v>
      </c>
      <c r="K57" s="8">
        <v>147</v>
      </c>
    </row>
    <row r="58" spans="1:11" x14ac:dyDescent="0.25">
      <c r="A58" s="9" t="s">
        <v>61</v>
      </c>
      <c r="B58" s="10">
        <f>SUM(B59:B65)</f>
        <v>90</v>
      </c>
      <c r="C58" s="10">
        <f t="shared" ref="C58:E58" si="8">SUM(C59:C65)</f>
        <v>10</v>
      </c>
      <c r="D58" s="10">
        <f t="shared" si="8"/>
        <v>0</v>
      </c>
      <c r="E58" s="10">
        <f t="shared" si="8"/>
        <v>121</v>
      </c>
      <c r="F58" s="7">
        <f t="shared" si="7"/>
        <v>221</v>
      </c>
      <c r="G58" s="10">
        <f>SUM(G59:G65)</f>
        <v>7</v>
      </c>
      <c r="H58" s="10">
        <f t="shared" ref="H58:K58" si="9">SUM(H59:H65)</f>
        <v>16</v>
      </c>
      <c r="I58" s="10">
        <f t="shared" si="9"/>
        <v>28</v>
      </c>
      <c r="J58" s="10">
        <f t="shared" si="9"/>
        <v>20</v>
      </c>
      <c r="K58" s="10">
        <f t="shared" si="9"/>
        <v>150</v>
      </c>
    </row>
    <row r="59" spans="1:11" x14ac:dyDescent="0.25">
      <c r="A59" s="9" t="s">
        <v>16</v>
      </c>
      <c r="B59" s="6">
        <v>7</v>
      </c>
      <c r="C59" s="6">
        <v>0</v>
      </c>
      <c r="D59" s="6">
        <v>0</v>
      </c>
      <c r="E59" s="6">
        <v>10</v>
      </c>
      <c r="F59" s="7">
        <f t="shared" si="7"/>
        <v>17</v>
      </c>
      <c r="G59" s="8">
        <v>2</v>
      </c>
      <c r="H59" s="8">
        <v>2</v>
      </c>
      <c r="I59" s="8">
        <v>3</v>
      </c>
      <c r="J59" s="8">
        <v>5</v>
      </c>
      <c r="K59" s="8">
        <v>5</v>
      </c>
    </row>
    <row r="60" spans="1:11" x14ac:dyDescent="0.25">
      <c r="A60" s="9" t="s">
        <v>17</v>
      </c>
      <c r="B60" s="6">
        <v>15</v>
      </c>
      <c r="C60" s="6">
        <v>5</v>
      </c>
      <c r="D60" s="6">
        <v>0</v>
      </c>
      <c r="E60" s="6">
        <v>23</v>
      </c>
      <c r="F60" s="7">
        <f t="shared" si="7"/>
        <v>43</v>
      </c>
      <c r="G60" s="8">
        <v>0</v>
      </c>
      <c r="H60" s="8">
        <v>4</v>
      </c>
      <c r="I60" s="8">
        <v>5</v>
      </c>
      <c r="J60" s="8">
        <v>5</v>
      </c>
      <c r="K60" s="8">
        <v>29</v>
      </c>
    </row>
    <row r="61" spans="1:11" x14ac:dyDescent="0.25">
      <c r="A61" s="9" t="s">
        <v>18</v>
      </c>
      <c r="B61" s="6">
        <v>12</v>
      </c>
      <c r="C61" s="6">
        <v>5</v>
      </c>
      <c r="D61" s="6">
        <v>0</v>
      </c>
      <c r="E61" s="6">
        <v>24</v>
      </c>
      <c r="F61" s="7">
        <f t="shared" si="7"/>
        <v>41</v>
      </c>
      <c r="G61" s="8">
        <v>2</v>
      </c>
      <c r="H61" s="8">
        <v>4</v>
      </c>
      <c r="I61" s="8">
        <v>9</v>
      </c>
      <c r="J61" s="8">
        <v>2</v>
      </c>
      <c r="K61" s="8">
        <v>24</v>
      </c>
    </row>
    <row r="62" spans="1:11" x14ac:dyDescent="0.25">
      <c r="A62" s="9" t="s">
        <v>19</v>
      </c>
      <c r="B62" s="6">
        <v>26</v>
      </c>
      <c r="C62" s="6">
        <v>0</v>
      </c>
      <c r="D62" s="6">
        <v>0</v>
      </c>
      <c r="E62" s="6">
        <v>43</v>
      </c>
      <c r="F62" s="7">
        <f t="shared" si="7"/>
        <v>69</v>
      </c>
      <c r="G62" s="8">
        <v>3</v>
      </c>
      <c r="H62" s="8">
        <v>4</v>
      </c>
      <c r="I62" s="8">
        <v>6</v>
      </c>
      <c r="J62" s="8">
        <v>4</v>
      </c>
      <c r="K62" s="8">
        <v>52</v>
      </c>
    </row>
    <row r="63" spans="1:11" x14ac:dyDescent="0.25">
      <c r="A63" s="9" t="s">
        <v>20</v>
      </c>
      <c r="B63" s="6">
        <v>24</v>
      </c>
      <c r="C63" s="6">
        <v>0</v>
      </c>
      <c r="D63" s="6">
        <v>0</v>
      </c>
      <c r="E63" s="6">
        <v>14</v>
      </c>
      <c r="F63" s="7">
        <f t="shared" si="7"/>
        <v>38</v>
      </c>
      <c r="G63" s="8">
        <v>0</v>
      </c>
      <c r="H63" s="8">
        <v>1</v>
      </c>
      <c r="I63" s="8">
        <v>5</v>
      </c>
      <c r="J63" s="8">
        <v>2</v>
      </c>
      <c r="K63" s="8">
        <v>30</v>
      </c>
    </row>
    <row r="64" spans="1:11" x14ac:dyDescent="0.25">
      <c r="A64" s="9" t="s">
        <v>21</v>
      </c>
      <c r="B64" s="6">
        <v>6</v>
      </c>
      <c r="C64" s="6">
        <v>0</v>
      </c>
      <c r="D64" s="6">
        <v>0</v>
      </c>
      <c r="E64" s="6">
        <v>7</v>
      </c>
      <c r="F64" s="7">
        <f t="shared" si="7"/>
        <v>13</v>
      </c>
      <c r="G64" s="8">
        <v>0</v>
      </c>
      <c r="H64" s="8">
        <v>1</v>
      </c>
      <c r="I64" s="8">
        <v>0</v>
      </c>
      <c r="J64" s="8">
        <v>2</v>
      </c>
      <c r="K64" s="8">
        <v>10</v>
      </c>
    </row>
    <row r="65" spans="1:11" x14ac:dyDescent="0.25">
      <c r="A65" s="9" t="s">
        <v>208</v>
      </c>
      <c r="B65" s="6">
        <v>0</v>
      </c>
      <c r="C65" s="6">
        <v>0</v>
      </c>
      <c r="D65" s="6">
        <v>0</v>
      </c>
      <c r="E65" s="6">
        <v>0</v>
      </c>
      <c r="F65" s="7">
        <f t="shared" si="7"/>
        <v>0</v>
      </c>
      <c r="G65" s="8">
        <v>0</v>
      </c>
      <c r="H65" s="8">
        <v>0</v>
      </c>
      <c r="I65" s="8">
        <v>0</v>
      </c>
      <c r="J65" s="8">
        <v>0</v>
      </c>
      <c r="K65" s="8">
        <v>0</v>
      </c>
    </row>
    <row r="66" spans="1:11" x14ac:dyDescent="0.25">
      <c r="A66" s="9"/>
      <c r="B66" s="67" t="s">
        <v>2</v>
      </c>
      <c r="C66" s="67"/>
      <c r="D66" s="67"/>
      <c r="E66" s="71" t="s">
        <v>3</v>
      </c>
      <c r="F66" s="69" t="s">
        <v>4</v>
      </c>
      <c r="G66" s="64" t="s">
        <v>151</v>
      </c>
      <c r="H66" s="64" t="s">
        <v>152</v>
      </c>
      <c r="I66" s="64" t="s">
        <v>153</v>
      </c>
      <c r="J66" s="64" t="s">
        <v>154</v>
      </c>
      <c r="K66" s="64" t="s">
        <v>155</v>
      </c>
    </row>
    <row r="67" spans="1:11" x14ac:dyDescent="0.25">
      <c r="A67" s="12" t="s">
        <v>62</v>
      </c>
      <c r="B67" s="3" t="s">
        <v>11</v>
      </c>
      <c r="C67" s="3" t="s">
        <v>12</v>
      </c>
      <c r="D67" s="2" t="s">
        <v>60</v>
      </c>
      <c r="E67" s="71"/>
      <c r="F67" s="69"/>
      <c r="G67" s="64"/>
      <c r="H67" s="64"/>
      <c r="I67" s="64"/>
      <c r="J67" s="64"/>
      <c r="K67" s="64"/>
    </row>
    <row r="68" spans="1:11" x14ac:dyDescent="0.25">
      <c r="A68" s="9" t="s">
        <v>23</v>
      </c>
      <c r="B68" s="6">
        <v>17</v>
      </c>
      <c r="C68" s="6">
        <v>4</v>
      </c>
      <c r="D68" s="6">
        <v>0</v>
      </c>
      <c r="E68" s="6">
        <v>53</v>
      </c>
      <c r="F68" s="7">
        <f>SUM(B68:E68)</f>
        <v>74</v>
      </c>
      <c r="G68" s="8">
        <v>5</v>
      </c>
      <c r="H68" s="8">
        <v>5</v>
      </c>
      <c r="I68" s="8">
        <v>9</v>
      </c>
      <c r="J68" s="8">
        <v>8</v>
      </c>
      <c r="K68" s="8">
        <v>47</v>
      </c>
    </row>
    <row r="69" spans="1:11" x14ac:dyDescent="0.25">
      <c r="A69" s="9" t="s">
        <v>24</v>
      </c>
      <c r="B69" s="6">
        <v>73</v>
      </c>
      <c r="C69" s="6">
        <v>6</v>
      </c>
      <c r="D69" s="6">
        <v>0</v>
      </c>
      <c r="E69" s="6">
        <v>66</v>
      </c>
      <c r="F69" s="7">
        <f t="shared" ref="F69:F75" si="10">SUM(B69:E69)</f>
        <v>145</v>
      </c>
      <c r="G69" s="8">
        <v>2</v>
      </c>
      <c r="H69" s="8">
        <v>9</v>
      </c>
      <c r="I69" s="8">
        <v>19</v>
      </c>
      <c r="J69" s="8">
        <v>12</v>
      </c>
      <c r="K69" s="8">
        <v>103</v>
      </c>
    </row>
    <row r="70" spans="1:11" x14ac:dyDescent="0.25">
      <c r="A70" s="9" t="s">
        <v>63</v>
      </c>
      <c r="B70" s="6">
        <v>0</v>
      </c>
      <c r="C70" s="6">
        <v>0</v>
      </c>
      <c r="D70" s="6">
        <v>0</v>
      </c>
      <c r="E70" s="6">
        <v>0</v>
      </c>
      <c r="F70" s="7">
        <f t="shared" si="10"/>
        <v>0</v>
      </c>
      <c r="G70" s="8">
        <v>0</v>
      </c>
      <c r="H70" s="8">
        <v>0</v>
      </c>
      <c r="I70" s="8">
        <v>0</v>
      </c>
      <c r="J70" s="8">
        <v>0</v>
      </c>
      <c r="K70" s="8">
        <v>0</v>
      </c>
    </row>
    <row r="71" spans="1:11" x14ac:dyDescent="0.25">
      <c r="A71" s="14" t="s">
        <v>26</v>
      </c>
      <c r="B71" s="6">
        <v>0</v>
      </c>
      <c r="C71" s="6">
        <v>0</v>
      </c>
      <c r="D71" s="6">
        <v>0</v>
      </c>
      <c r="E71" s="6">
        <v>0</v>
      </c>
      <c r="F71" s="7">
        <f t="shared" si="10"/>
        <v>0</v>
      </c>
      <c r="G71" s="16">
        <v>0</v>
      </c>
      <c r="H71" s="16">
        <v>0</v>
      </c>
      <c r="I71" s="16">
        <v>0</v>
      </c>
      <c r="J71" s="8">
        <v>0</v>
      </c>
      <c r="K71" s="8">
        <v>0</v>
      </c>
    </row>
    <row r="72" spans="1:11" x14ac:dyDescent="0.25">
      <c r="A72" s="14" t="s">
        <v>27</v>
      </c>
      <c r="B72" s="6">
        <v>0</v>
      </c>
      <c r="C72" s="6">
        <v>0</v>
      </c>
      <c r="D72" s="6">
        <v>0</v>
      </c>
      <c r="E72" s="6">
        <v>0</v>
      </c>
      <c r="F72" s="7">
        <f t="shared" si="10"/>
        <v>0</v>
      </c>
      <c r="G72" s="16">
        <v>0</v>
      </c>
      <c r="H72" s="16">
        <v>0</v>
      </c>
      <c r="I72" s="16">
        <v>0</v>
      </c>
      <c r="J72" s="8">
        <v>0</v>
      </c>
      <c r="K72" s="8">
        <v>0</v>
      </c>
    </row>
    <row r="73" spans="1:11" x14ac:dyDescent="0.25">
      <c r="A73" s="14" t="s">
        <v>28</v>
      </c>
      <c r="B73" s="6">
        <v>0</v>
      </c>
      <c r="C73" s="6">
        <v>0</v>
      </c>
      <c r="D73" s="6">
        <v>0</v>
      </c>
      <c r="E73" s="6">
        <v>0</v>
      </c>
      <c r="F73" s="7">
        <f t="shared" si="10"/>
        <v>0</v>
      </c>
      <c r="G73" s="16">
        <v>0</v>
      </c>
      <c r="H73" s="16">
        <v>0</v>
      </c>
      <c r="I73" s="16">
        <v>0</v>
      </c>
      <c r="J73" s="8">
        <v>0</v>
      </c>
      <c r="K73" s="8">
        <v>0</v>
      </c>
    </row>
    <row r="74" spans="1:11" x14ac:dyDescent="0.25">
      <c r="A74" s="14" t="s">
        <v>29</v>
      </c>
      <c r="B74" s="6">
        <v>0</v>
      </c>
      <c r="C74" s="6">
        <v>0</v>
      </c>
      <c r="D74" s="6">
        <v>0</v>
      </c>
      <c r="E74" s="6">
        <v>0</v>
      </c>
      <c r="F74" s="7">
        <f t="shared" si="10"/>
        <v>0</v>
      </c>
      <c r="G74" s="16">
        <v>0</v>
      </c>
      <c r="H74" s="16">
        <v>0</v>
      </c>
      <c r="I74" s="16">
        <v>0</v>
      </c>
      <c r="J74" s="8">
        <v>0</v>
      </c>
      <c r="K74" s="8">
        <v>0</v>
      </c>
    </row>
    <row r="75" spans="1:11" x14ac:dyDescent="0.25">
      <c r="A75" s="14" t="s">
        <v>30</v>
      </c>
      <c r="B75" s="6">
        <v>0</v>
      </c>
      <c r="C75" s="6">
        <v>0</v>
      </c>
      <c r="D75" s="6">
        <v>0</v>
      </c>
      <c r="E75" s="6">
        <v>0</v>
      </c>
      <c r="F75" s="7">
        <f t="shared" si="10"/>
        <v>0</v>
      </c>
      <c r="G75" s="16">
        <v>0</v>
      </c>
      <c r="H75" s="16">
        <v>0</v>
      </c>
      <c r="I75" s="16">
        <v>0</v>
      </c>
      <c r="J75" s="8">
        <v>0</v>
      </c>
      <c r="K75" s="8">
        <v>0</v>
      </c>
    </row>
    <row r="76" spans="1:11" x14ac:dyDescent="0.25">
      <c r="A76" s="84" t="s">
        <v>31</v>
      </c>
      <c r="B76" s="84"/>
      <c r="C76" s="84"/>
      <c r="D76" s="84"/>
      <c r="E76" s="84"/>
      <c r="F76" s="84"/>
      <c r="G76" s="84"/>
      <c r="H76" s="84"/>
      <c r="I76" s="84"/>
      <c r="J76" s="84"/>
      <c r="K76" s="84"/>
    </row>
    <row r="77" spans="1:11" x14ac:dyDescent="0.25">
      <c r="A77" s="14" t="s">
        <v>32</v>
      </c>
      <c r="B77" s="6">
        <v>0</v>
      </c>
      <c r="C77" s="6">
        <v>0</v>
      </c>
      <c r="D77" s="104">
        <v>0</v>
      </c>
      <c r="E77" s="6">
        <v>0</v>
      </c>
      <c r="F77" s="7">
        <f>SUM(B77:E77)</f>
        <v>0</v>
      </c>
      <c r="G77" s="16">
        <v>0</v>
      </c>
      <c r="H77" s="16">
        <v>0</v>
      </c>
      <c r="I77" s="16">
        <v>0</v>
      </c>
      <c r="J77" s="16">
        <v>0</v>
      </c>
      <c r="K77" s="16">
        <v>0</v>
      </c>
    </row>
    <row r="78" spans="1:11" x14ac:dyDescent="0.25">
      <c r="A78" s="14" t="s">
        <v>33</v>
      </c>
      <c r="B78" s="6">
        <v>0</v>
      </c>
      <c r="C78" s="6">
        <v>0</v>
      </c>
      <c r="D78" s="104">
        <v>0</v>
      </c>
      <c r="E78" s="6">
        <v>0</v>
      </c>
      <c r="F78" s="7">
        <f t="shared" ref="F78:F83" si="11">SUM(B78:E78)</f>
        <v>0</v>
      </c>
      <c r="G78" s="16">
        <v>0</v>
      </c>
      <c r="H78" s="16">
        <v>0</v>
      </c>
      <c r="I78" s="16">
        <v>0</v>
      </c>
      <c r="J78" s="16">
        <v>0</v>
      </c>
      <c r="K78" s="16">
        <v>0</v>
      </c>
    </row>
    <row r="79" spans="1:11" x14ac:dyDescent="0.25">
      <c r="A79" s="14" t="s">
        <v>34</v>
      </c>
      <c r="B79" s="6">
        <v>0</v>
      </c>
      <c r="C79" s="6">
        <v>0</v>
      </c>
      <c r="D79" s="104">
        <v>0</v>
      </c>
      <c r="E79" s="6">
        <v>0</v>
      </c>
      <c r="F79" s="7">
        <f t="shared" si="11"/>
        <v>0</v>
      </c>
      <c r="G79" s="16">
        <v>0</v>
      </c>
      <c r="H79" s="16">
        <v>0</v>
      </c>
      <c r="I79" s="16">
        <v>0</v>
      </c>
      <c r="J79" s="16">
        <v>0</v>
      </c>
      <c r="K79" s="16">
        <v>0</v>
      </c>
    </row>
    <row r="80" spans="1:11" x14ac:dyDescent="0.25">
      <c r="A80" s="14" t="s">
        <v>35</v>
      </c>
      <c r="B80" s="6">
        <v>0</v>
      </c>
      <c r="C80" s="6">
        <v>0</v>
      </c>
      <c r="D80" s="104">
        <v>0</v>
      </c>
      <c r="E80" s="6">
        <v>0</v>
      </c>
      <c r="F80" s="7">
        <f t="shared" si="11"/>
        <v>0</v>
      </c>
      <c r="G80" s="16">
        <v>0</v>
      </c>
      <c r="H80" s="16">
        <v>0</v>
      </c>
      <c r="I80" s="16">
        <v>0</v>
      </c>
      <c r="J80" s="16">
        <v>0</v>
      </c>
      <c r="K80" s="16">
        <v>0</v>
      </c>
    </row>
    <row r="81" spans="1:11" x14ac:dyDescent="0.25">
      <c r="A81" s="14" t="s">
        <v>36</v>
      </c>
      <c r="B81" s="6">
        <v>0</v>
      </c>
      <c r="C81" s="6">
        <v>0</v>
      </c>
      <c r="D81" s="104">
        <v>0</v>
      </c>
      <c r="E81" s="6">
        <v>0</v>
      </c>
      <c r="F81" s="7">
        <f t="shared" si="11"/>
        <v>0</v>
      </c>
      <c r="G81" s="16">
        <v>0</v>
      </c>
      <c r="H81" s="16">
        <v>0</v>
      </c>
      <c r="I81" s="16">
        <v>0</v>
      </c>
      <c r="J81" s="16">
        <v>0</v>
      </c>
      <c r="K81" s="16">
        <v>0</v>
      </c>
    </row>
    <row r="82" spans="1:11" x14ac:dyDescent="0.25">
      <c r="A82" s="14" t="s">
        <v>37</v>
      </c>
      <c r="B82" s="6">
        <v>0</v>
      </c>
      <c r="C82" s="6">
        <v>0</v>
      </c>
      <c r="D82" s="104">
        <v>0</v>
      </c>
      <c r="E82" s="6">
        <v>0</v>
      </c>
      <c r="F82" s="7">
        <f t="shared" si="11"/>
        <v>0</v>
      </c>
      <c r="G82" s="16">
        <v>0</v>
      </c>
      <c r="H82" s="16">
        <v>0</v>
      </c>
      <c r="I82" s="16">
        <v>0</v>
      </c>
      <c r="J82" s="16">
        <v>0</v>
      </c>
      <c r="K82" s="16">
        <v>0</v>
      </c>
    </row>
    <row r="83" spans="1:11" x14ac:dyDescent="0.25">
      <c r="A83" s="14" t="s">
        <v>38</v>
      </c>
      <c r="B83" s="6">
        <v>0</v>
      </c>
      <c r="C83" s="6">
        <v>0</v>
      </c>
      <c r="D83" s="104">
        <v>0</v>
      </c>
      <c r="E83" s="6">
        <v>0</v>
      </c>
      <c r="F83" s="7">
        <f t="shared" si="11"/>
        <v>0</v>
      </c>
      <c r="G83" s="16">
        <v>0</v>
      </c>
      <c r="H83" s="16">
        <v>0</v>
      </c>
      <c r="I83" s="16">
        <v>0</v>
      </c>
      <c r="J83" s="16">
        <v>0</v>
      </c>
      <c r="K83" s="16">
        <v>0</v>
      </c>
    </row>
    <row r="84" spans="1:11" x14ac:dyDescent="0.25">
      <c r="A84" s="9"/>
      <c r="B84" s="67" t="s">
        <v>2</v>
      </c>
      <c r="C84" s="67"/>
      <c r="D84" s="67"/>
      <c r="E84" s="71" t="s">
        <v>3</v>
      </c>
      <c r="F84" s="69" t="s">
        <v>4</v>
      </c>
      <c r="G84" s="64" t="s">
        <v>151</v>
      </c>
      <c r="H84" s="64" t="s">
        <v>152</v>
      </c>
      <c r="I84" s="64" t="s">
        <v>153</v>
      </c>
      <c r="J84" s="64" t="s">
        <v>154</v>
      </c>
      <c r="K84" s="64" t="s">
        <v>155</v>
      </c>
    </row>
    <row r="85" spans="1:11" x14ac:dyDescent="0.25">
      <c r="A85" s="12" t="s">
        <v>64</v>
      </c>
      <c r="B85" s="3" t="s">
        <v>11</v>
      </c>
      <c r="C85" s="3" t="s">
        <v>12</v>
      </c>
      <c r="D85" s="2" t="s">
        <v>60</v>
      </c>
      <c r="E85" s="71"/>
      <c r="F85" s="69"/>
      <c r="G85" s="64"/>
      <c r="H85" s="64"/>
      <c r="I85" s="64"/>
      <c r="J85" s="64"/>
      <c r="K85" s="64"/>
    </row>
    <row r="86" spans="1:11" x14ac:dyDescent="0.25">
      <c r="A86" s="9" t="s">
        <v>40</v>
      </c>
      <c r="B86" s="6">
        <v>1</v>
      </c>
      <c r="C86" s="6">
        <v>0</v>
      </c>
      <c r="D86" s="6">
        <v>0</v>
      </c>
      <c r="E86" s="6">
        <v>4</v>
      </c>
      <c r="F86" s="7">
        <f>SUM(B86:E86)</f>
        <v>5</v>
      </c>
      <c r="G86" s="8">
        <v>0</v>
      </c>
      <c r="H86" s="8">
        <v>0</v>
      </c>
      <c r="I86" s="8">
        <v>0</v>
      </c>
      <c r="J86" s="8">
        <v>0</v>
      </c>
      <c r="K86" s="8">
        <v>5</v>
      </c>
    </row>
    <row r="87" spans="1:11" ht="30" x14ac:dyDescent="0.25">
      <c r="A87" s="19" t="s">
        <v>41</v>
      </c>
      <c r="B87" s="6">
        <v>1</v>
      </c>
      <c r="C87" s="6">
        <v>0</v>
      </c>
      <c r="D87" s="6">
        <v>0</v>
      </c>
      <c r="E87" s="6">
        <v>1</v>
      </c>
      <c r="F87" s="7">
        <f>SUM(B87:E87)</f>
        <v>2</v>
      </c>
      <c r="G87" s="8">
        <v>0</v>
      </c>
      <c r="H87" s="8">
        <v>0</v>
      </c>
      <c r="I87" s="8">
        <v>0</v>
      </c>
      <c r="J87" s="8">
        <v>0</v>
      </c>
      <c r="K87" s="8">
        <v>2</v>
      </c>
    </row>
    <row r="88" spans="1:11" x14ac:dyDescent="0.25">
      <c r="A88" s="9" t="s">
        <v>42</v>
      </c>
      <c r="B88" s="6">
        <v>0</v>
      </c>
      <c r="C88" s="6">
        <v>0</v>
      </c>
      <c r="D88" s="6">
        <v>0</v>
      </c>
      <c r="E88" s="6">
        <v>0</v>
      </c>
      <c r="F88" s="7">
        <f>SUM(B88:E88)</f>
        <v>0</v>
      </c>
      <c r="G88" s="8">
        <v>0</v>
      </c>
      <c r="H88" s="8">
        <v>0</v>
      </c>
      <c r="I88" s="8">
        <v>0</v>
      </c>
      <c r="J88" s="8">
        <v>0</v>
      </c>
      <c r="K88" s="8">
        <v>0</v>
      </c>
    </row>
    <row r="89" spans="1:11" x14ac:dyDescent="0.25">
      <c r="A89" s="9" t="s">
        <v>43</v>
      </c>
      <c r="B89" s="6">
        <v>0</v>
      </c>
      <c r="C89" s="6">
        <v>0</v>
      </c>
      <c r="D89" s="6">
        <v>0</v>
      </c>
      <c r="E89" s="6">
        <v>0</v>
      </c>
      <c r="F89" s="7">
        <f t="shared" ref="F89:F100" si="12">SUM(B89:E89)</f>
        <v>0</v>
      </c>
      <c r="G89" s="8">
        <v>0</v>
      </c>
      <c r="H89" s="8">
        <v>0</v>
      </c>
      <c r="I89" s="8">
        <v>0</v>
      </c>
      <c r="J89" s="8">
        <v>0</v>
      </c>
      <c r="K89" s="8">
        <v>0</v>
      </c>
    </row>
    <row r="90" spans="1:11" x14ac:dyDescent="0.25">
      <c r="A90" s="9" t="s">
        <v>44</v>
      </c>
      <c r="B90" s="6">
        <v>12</v>
      </c>
      <c r="C90" s="6">
        <v>0</v>
      </c>
      <c r="D90" s="6">
        <v>0</v>
      </c>
      <c r="E90" s="6">
        <v>12</v>
      </c>
      <c r="F90" s="7">
        <f t="shared" si="12"/>
        <v>24</v>
      </c>
      <c r="G90" s="8">
        <v>1</v>
      </c>
      <c r="H90" s="8">
        <v>3</v>
      </c>
      <c r="I90" s="8">
        <v>3</v>
      </c>
      <c r="J90" s="8">
        <v>3</v>
      </c>
      <c r="K90" s="8">
        <v>14</v>
      </c>
    </row>
    <row r="91" spans="1:11" ht="30" x14ac:dyDescent="0.25">
      <c r="A91" s="9" t="s">
        <v>45</v>
      </c>
      <c r="B91" s="6">
        <v>0</v>
      </c>
      <c r="C91" s="6">
        <v>0</v>
      </c>
      <c r="D91" s="6">
        <v>0</v>
      </c>
      <c r="E91" s="6">
        <v>0</v>
      </c>
      <c r="F91" s="7">
        <f t="shared" si="12"/>
        <v>0</v>
      </c>
      <c r="G91" s="8">
        <v>0</v>
      </c>
      <c r="H91" s="8">
        <v>0</v>
      </c>
      <c r="I91" s="8">
        <v>0</v>
      </c>
      <c r="J91" s="8">
        <v>0</v>
      </c>
      <c r="K91" s="8">
        <v>0</v>
      </c>
    </row>
    <row r="92" spans="1:11" x14ac:dyDescent="0.25">
      <c r="A92" s="9" t="s">
        <v>46</v>
      </c>
      <c r="B92" s="6">
        <v>0</v>
      </c>
      <c r="C92" s="6">
        <v>0</v>
      </c>
      <c r="D92" s="6">
        <v>0</v>
      </c>
      <c r="E92" s="6">
        <v>3</v>
      </c>
      <c r="F92" s="7">
        <f t="shared" si="12"/>
        <v>3</v>
      </c>
      <c r="G92" s="8">
        <v>1</v>
      </c>
      <c r="H92" s="8">
        <v>1</v>
      </c>
      <c r="I92" s="8">
        <v>0</v>
      </c>
      <c r="J92" s="8">
        <v>0</v>
      </c>
      <c r="K92" s="8">
        <v>1</v>
      </c>
    </row>
    <row r="93" spans="1:11" x14ac:dyDescent="0.25">
      <c r="A93" s="9" t="s">
        <v>47</v>
      </c>
      <c r="B93" s="6">
        <v>0</v>
      </c>
      <c r="C93" s="6">
        <v>0</v>
      </c>
      <c r="D93" s="6">
        <v>0</v>
      </c>
      <c r="E93" s="6">
        <v>0</v>
      </c>
      <c r="F93" s="7">
        <f t="shared" si="12"/>
        <v>0</v>
      </c>
      <c r="G93" s="8">
        <v>0</v>
      </c>
      <c r="H93" s="8">
        <v>0</v>
      </c>
      <c r="I93" s="8">
        <v>0</v>
      </c>
      <c r="J93" s="8">
        <v>0</v>
      </c>
      <c r="K93" s="8">
        <v>0</v>
      </c>
    </row>
    <row r="94" spans="1:11" ht="30" x14ac:dyDescent="0.25">
      <c r="A94" s="9" t="s">
        <v>48</v>
      </c>
      <c r="B94" s="6">
        <v>0</v>
      </c>
      <c r="C94" s="6">
        <v>0</v>
      </c>
      <c r="D94" s="6">
        <v>0</v>
      </c>
      <c r="E94" s="6">
        <v>0</v>
      </c>
      <c r="F94" s="7">
        <f t="shared" si="12"/>
        <v>0</v>
      </c>
      <c r="G94" s="8">
        <v>0</v>
      </c>
      <c r="H94" s="8">
        <v>0</v>
      </c>
      <c r="I94" s="8">
        <v>0</v>
      </c>
      <c r="J94" s="8">
        <v>0</v>
      </c>
      <c r="K94" s="8">
        <v>0</v>
      </c>
    </row>
    <row r="95" spans="1:11" x14ac:dyDescent="0.25">
      <c r="A95" s="9" t="s">
        <v>49</v>
      </c>
      <c r="B95" s="6">
        <v>0</v>
      </c>
      <c r="C95" s="6">
        <v>0</v>
      </c>
      <c r="D95" s="6">
        <v>0</v>
      </c>
      <c r="E95" s="6">
        <v>1</v>
      </c>
      <c r="F95" s="7">
        <f t="shared" si="12"/>
        <v>1</v>
      </c>
      <c r="G95" s="8">
        <v>0</v>
      </c>
      <c r="H95" s="8">
        <v>0</v>
      </c>
      <c r="I95" s="8">
        <v>0</v>
      </c>
      <c r="J95" s="8">
        <v>0</v>
      </c>
      <c r="K95" s="8">
        <v>1</v>
      </c>
    </row>
    <row r="96" spans="1:11" ht="30" x14ac:dyDescent="0.25">
      <c r="A96" s="9" t="s">
        <v>50</v>
      </c>
      <c r="B96" s="6">
        <v>0</v>
      </c>
      <c r="C96" s="6">
        <v>0</v>
      </c>
      <c r="D96" s="6">
        <v>0</v>
      </c>
      <c r="E96" s="6">
        <v>0</v>
      </c>
      <c r="F96" s="7">
        <f t="shared" si="12"/>
        <v>0</v>
      </c>
      <c r="G96" s="8">
        <v>0</v>
      </c>
      <c r="H96" s="8">
        <v>0</v>
      </c>
      <c r="I96" s="8">
        <v>0</v>
      </c>
      <c r="J96" s="8">
        <v>0</v>
      </c>
      <c r="K96" s="8">
        <v>0</v>
      </c>
    </row>
    <row r="97" spans="1:11" x14ac:dyDescent="0.25">
      <c r="A97" s="9" t="s">
        <v>51</v>
      </c>
      <c r="B97" s="6">
        <v>70</v>
      </c>
      <c r="C97" s="6">
        <v>10</v>
      </c>
      <c r="D97" s="6">
        <v>0</v>
      </c>
      <c r="E97" s="6">
        <v>93</v>
      </c>
      <c r="F97" s="7">
        <f t="shared" si="12"/>
        <v>173</v>
      </c>
      <c r="G97" s="8">
        <v>4</v>
      </c>
      <c r="H97" s="8">
        <v>10</v>
      </c>
      <c r="I97" s="8">
        <v>22</v>
      </c>
      <c r="J97" s="8">
        <v>14</v>
      </c>
      <c r="K97" s="8">
        <v>123</v>
      </c>
    </row>
    <row r="98" spans="1:11" x14ac:dyDescent="0.25">
      <c r="A98" s="9" t="s">
        <v>52</v>
      </c>
      <c r="B98" s="6">
        <v>4</v>
      </c>
      <c r="C98" s="6">
        <v>0</v>
      </c>
      <c r="D98" s="6">
        <v>0</v>
      </c>
      <c r="E98" s="6">
        <v>2</v>
      </c>
      <c r="F98" s="7">
        <f t="shared" si="12"/>
        <v>6</v>
      </c>
      <c r="G98" s="8">
        <v>0</v>
      </c>
      <c r="H98" s="8">
        <v>0</v>
      </c>
      <c r="I98" s="8">
        <v>2</v>
      </c>
      <c r="J98" s="8">
        <v>2</v>
      </c>
      <c r="K98" s="8">
        <v>2</v>
      </c>
    </row>
    <row r="99" spans="1:11" x14ac:dyDescent="0.25">
      <c r="A99" s="9" t="s">
        <v>53</v>
      </c>
      <c r="B99" s="6">
        <v>1</v>
      </c>
      <c r="C99" s="6">
        <v>0</v>
      </c>
      <c r="D99" s="6">
        <v>0</v>
      </c>
      <c r="E99" s="6">
        <v>0</v>
      </c>
      <c r="F99" s="7">
        <f t="shared" si="12"/>
        <v>1</v>
      </c>
      <c r="G99" s="8">
        <v>0</v>
      </c>
      <c r="H99" s="8">
        <v>0</v>
      </c>
      <c r="I99" s="8">
        <v>1</v>
      </c>
      <c r="J99" s="8">
        <v>0</v>
      </c>
      <c r="K99" s="8">
        <v>0</v>
      </c>
    </row>
    <row r="100" spans="1:11" x14ac:dyDescent="0.25">
      <c r="A100" s="9" t="s">
        <v>54</v>
      </c>
      <c r="B100" s="6">
        <v>1</v>
      </c>
      <c r="C100" s="6">
        <v>0</v>
      </c>
      <c r="D100" s="6">
        <v>0</v>
      </c>
      <c r="E100" s="6">
        <v>2</v>
      </c>
      <c r="F100" s="7">
        <f t="shared" si="12"/>
        <v>3</v>
      </c>
      <c r="G100" s="8">
        <v>1</v>
      </c>
      <c r="H100" s="8">
        <v>0</v>
      </c>
      <c r="I100" s="8">
        <v>0</v>
      </c>
      <c r="J100" s="8">
        <v>1</v>
      </c>
      <c r="K100" s="8">
        <v>1</v>
      </c>
    </row>
    <row r="101" spans="1:11" x14ac:dyDescent="0.25">
      <c r="A101" s="9"/>
      <c r="B101" s="67" t="s">
        <v>2</v>
      </c>
      <c r="C101" s="67"/>
      <c r="D101" s="67"/>
      <c r="E101" s="71" t="s">
        <v>3</v>
      </c>
      <c r="F101" s="69" t="s">
        <v>4</v>
      </c>
      <c r="G101" s="64" t="s">
        <v>151</v>
      </c>
      <c r="H101" s="64" t="s">
        <v>152</v>
      </c>
      <c r="I101" s="64" t="s">
        <v>153</v>
      </c>
      <c r="J101" s="64" t="s">
        <v>154</v>
      </c>
      <c r="K101" s="64" t="s">
        <v>155</v>
      </c>
    </row>
    <row r="102" spans="1:11" x14ac:dyDescent="0.25">
      <c r="A102" s="12" t="s">
        <v>55</v>
      </c>
      <c r="B102" s="3" t="s">
        <v>11</v>
      </c>
      <c r="C102" s="3" t="s">
        <v>12</v>
      </c>
      <c r="D102" s="2" t="s">
        <v>60</v>
      </c>
      <c r="E102" s="71"/>
      <c r="F102" s="69"/>
      <c r="G102" s="64"/>
      <c r="H102" s="64"/>
      <c r="I102" s="64"/>
      <c r="J102" s="64"/>
      <c r="K102" s="64"/>
    </row>
    <row r="103" spans="1:11" x14ac:dyDescent="0.25">
      <c r="A103" s="9" t="s">
        <v>65</v>
      </c>
      <c r="B103" s="6">
        <v>19</v>
      </c>
      <c r="C103" s="6" t="s">
        <v>57</v>
      </c>
      <c r="D103" s="6">
        <v>0</v>
      </c>
      <c r="E103" s="6">
        <v>0</v>
      </c>
      <c r="F103" s="7">
        <f>SUM(B103:E103)</f>
        <v>19</v>
      </c>
      <c r="G103" s="8">
        <v>1</v>
      </c>
      <c r="H103" s="8">
        <v>0</v>
      </c>
      <c r="I103" s="8">
        <v>4</v>
      </c>
      <c r="J103" s="8">
        <v>0</v>
      </c>
      <c r="K103" s="8">
        <v>14</v>
      </c>
    </row>
    <row r="104" spans="1:11" ht="15.75" x14ac:dyDescent="0.25">
      <c r="A104" s="72" t="s">
        <v>101</v>
      </c>
      <c r="B104" s="72"/>
      <c r="C104" s="72"/>
      <c r="D104" s="72"/>
      <c r="E104" s="72"/>
      <c r="F104" s="72"/>
      <c r="G104" s="72"/>
      <c r="H104" s="72"/>
      <c r="I104" s="72"/>
      <c r="J104" s="72"/>
      <c r="K104" s="72"/>
    </row>
    <row r="105" spans="1:11" x14ac:dyDescent="0.25">
      <c r="A105" s="66"/>
      <c r="B105" s="67" t="s">
        <v>2</v>
      </c>
      <c r="C105" s="67"/>
      <c r="D105" s="67"/>
      <c r="E105" s="68" t="s">
        <v>3</v>
      </c>
      <c r="F105" s="69" t="s">
        <v>4</v>
      </c>
      <c r="G105" s="64" t="s">
        <v>151</v>
      </c>
      <c r="H105" s="64" t="s">
        <v>152</v>
      </c>
      <c r="I105" s="64" t="s">
        <v>153</v>
      </c>
      <c r="J105" s="64" t="s">
        <v>154</v>
      </c>
      <c r="K105" s="64" t="s">
        <v>155</v>
      </c>
    </row>
    <row r="106" spans="1:11" x14ac:dyDescent="0.25">
      <c r="A106" s="66"/>
      <c r="B106" s="3" t="s">
        <v>11</v>
      </c>
      <c r="C106" s="3" t="s">
        <v>12</v>
      </c>
      <c r="D106" s="4"/>
      <c r="E106" s="68"/>
      <c r="F106" s="69"/>
      <c r="G106" s="64"/>
      <c r="H106" s="64"/>
      <c r="I106" s="64"/>
      <c r="J106" s="64"/>
      <c r="K106" s="64"/>
    </row>
    <row r="107" spans="1:11" x14ac:dyDescent="0.25">
      <c r="A107" s="9" t="s">
        <v>66</v>
      </c>
      <c r="B107" s="97">
        <v>0</v>
      </c>
      <c r="C107" s="97">
        <v>0</v>
      </c>
      <c r="D107" s="17"/>
      <c r="E107" s="97">
        <v>0</v>
      </c>
      <c r="F107" s="7">
        <f t="shared" ref="F107:F108" si="13">SUM(B107:E107)</f>
        <v>0</v>
      </c>
      <c r="G107" s="98">
        <v>0</v>
      </c>
      <c r="H107" s="98">
        <v>0</v>
      </c>
      <c r="I107" s="98">
        <v>0</v>
      </c>
      <c r="J107" s="98">
        <v>0</v>
      </c>
      <c r="K107" s="98">
        <v>0</v>
      </c>
    </row>
    <row r="108" spans="1:11" x14ac:dyDescent="0.25">
      <c r="A108" s="9" t="s">
        <v>207</v>
      </c>
      <c r="B108" s="97">
        <v>0</v>
      </c>
      <c r="C108" s="97">
        <v>0</v>
      </c>
      <c r="D108" s="13"/>
      <c r="E108" s="97">
        <v>0</v>
      </c>
      <c r="F108" s="7">
        <f t="shared" si="13"/>
        <v>0</v>
      </c>
      <c r="G108" s="98">
        <v>0</v>
      </c>
      <c r="H108" s="98">
        <v>0</v>
      </c>
      <c r="I108" s="98">
        <v>0</v>
      </c>
      <c r="J108" s="98">
        <v>0</v>
      </c>
      <c r="K108" s="98">
        <v>0</v>
      </c>
    </row>
    <row r="109" spans="1:11" x14ac:dyDescent="0.25">
      <c r="A109" s="9" t="s">
        <v>204</v>
      </c>
      <c r="B109" s="97">
        <v>0</v>
      </c>
      <c r="C109" s="97">
        <v>0</v>
      </c>
      <c r="D109" s="13"/>
      <c r="E109" s="97">
        <v>0</v>
      </c>
      <c r="F109" s="7">
        <f>SUM(B109:E109)</f>
        <v>0</v>
      </c>
      <c r="G109" s="98">
        <v>0</v>
      </c>
      <c r="H109" s="98">
        <v>0</v>
      </c>
      <c r="I109" s="98">
        <v>0</v>
      </c>
      <c r="J109" s="98">
        <v>0</v>
      </c>
      <c r="K109" s="98">
        <v>0</v>
      </c>
    </row>
    <row r="110" spans="1:11" x14ac:dyDescent="0.25">
      <c r="A110" s="9"/>
      <c r="B110" s="67" t="s">
        <v>2</v>
      </c>
      <c r="C110" s="67"/>
      <c r="D110" s="67"/>
      <c r="E110" s="71" t="s">
        <v>3</v>
      </c>
      <c r="F110" s="69" t="s">
        <v>4</v>
      </c>
      <c r="G110" s="64" t="s">
        <v>151</v>
      </c>
      <c r="H110" s="64" t="s">
        <v>152</v>
      </c>
      <c r="I110" s="64" t="s">
        <v>153</v>
      </c>
      <c r="J110" s="64" t="s">
        <v>154</v>
      </c>
      <c r="K110" s="64" t="s">
        <v>155</v>
      </c>
    </row>
    <row r="111" spans="1:11" x14ac:dyDescent="0.25">
      <c r="A111" s="12" t="s">
        <v>62</v>
      </c>
      <c r="B111" s="3" t="s">
        <v>11</v>
      </c>
      <c r="C111" s="3" t="s">
        <v>12</v>
      </c>
      <c r="D111" s="4"/>
      <c r="E111" s="71"/>
      <c r="F111" s="69"/>
      <c r="G111" s="64"/>
      <c r="H111" s="64"/>
      <c r="I111" s="64"/>
      <c r="J111" s="64"/>
      <c r="K111" s="64"/>
    </row>
    <row r="112" spans="1:11" x14ac:dyDescent="0.25">
      <c r="A112" s="9" t="s">
        <v>23</v>
      </c>
      <c r="B112" s="97">
        <v>0</v>
      </c>
      <c r="C112" s="97">
        <v>0</v>
      </c>
      <c r="D112" s="13"/>
      <c r="E112" s="97">
        <v>0</v>
      </c>
      <c r="F112" s="7">
        <f t="shared" ref="F112:F119" si="14">SUM(B112:E112)</f>
        <v>0</v>
      </c>
      <c r="G112" s="98">
        <v>0</v>
      </c>
      <c r="H112" s="98">
        <v>0</v>
      </c>
      <c r="I112" s="98">
        <v>0</v>
      </c>
      <c r="J112" s="98">
        <v>0</v>
      </c>
      <c r="K112" s="98">
        <v>0</v>
      </c>
    </row>
    <row r="113" spans="1:11" x14ac:dyDescent="0.25">
      <c r="A113" s="9" t="s">
        <v>24</v>
      </c>
      <c r="B113" s="97">
        <v>0</v>
      </c>
      <c r="C113" s="97">
        <v>0</v>
      </c>
      <c r="D113" s="13"/>
      <c r="E113" s="97">
        <v>0</v>
      </c>
      <c r="F113" s="7">
        <f t="shared" si="14"/>
        <v>0</v>
      </c>
      <c r="G113" s="98">
        <v>0</v>
      </c>
      <c r="H113" s="98">
        <v>0</v>
      </c>
      <c r="I113" s="98">
        <v>0</v>
      </c>
      <c r="J113" s="98">
        <v>0</v>
      </c>
      <c r="K113" s="98">
        <v>0</v>
      </c>
    </row>
    <row r="114" spans="1:11" x14ac:dyDescent="0.25">
      <c r="A114" s="9" t="s">
        <v>63</v>
      </c>
      <c r="B114" s="97">
        <v>0</v>
      </c>
      <c r="C114" s="97">
        <v>0</v>
      </c>
      <c r="D114" s="13"/>
      <c r="E114" s="97">
        <v>0</v>
      </c>
      <c r="F114" s="7">
        <f t="shared" si="14"/>
        <v>0</v>
      </c>
      <c r="G114" s="98">
        <v>0</v>
      </c>
      <c r="H114" s="98">
        <v>0</v>
      </c>
      <c r="I114" s="98">
        <v>0</v>
      </c>
      <c r="J114" s="98">
        <v>0</v>
      </c>
      <c r="K114" s="98">
        <v>0</v>
      </c>
    </row>
    <row r="115" spans="1:11" x14ac:dyDescent="0.25">
      <c r="A115" s="14" t="s">
        <v>26</v>
      </c>
      <c r="B115" s="97">
        <v>0</v>
      </c>
      <c r="C115" s="97">
        <v>0</v>
      </c>
      <c r="D115" s="13"/>
      <c r="E115" s="97">
        <v>0</v>
      </c>
      <c r="F115" s="7">
        <f t="shared" si="14"/>
        <v>0</v>
      </c>
      <c r="G115" s="98">
        <v>0</v>
      </c>
      <c r="H115" s="98">
        <v>0</v>
      </c>
      <c r="I115" s="98">
        <v>0</v>
      </c>
      <c r="J115" s="98">
        <v>0</v>
      </c>
      <c r="K115" s="98">
        <v>0</v>
      </c>
    </row>
    <row r="116" spans="1:11" x14ac:dyDescent="0.25">
      <c r="A116" s="14" t="s">
        <v>27</v>
      </c>
      <c r="B116" s="97">
        <v>0</v>
      </c>
      <c r="C116" s="97">
        <v>0</v>
      </c>
      <c r="D116" s="13"/>
      <c r="E116" s="97">
        <v>0</v>
      </c>
      <c r="F116" s="7">
        <f t="shared" si="14"/>
        <v>0</v>
      </c>
      <c r="G116" s="98">
        <v>0</v>
      </c>
      <c r="H116" s="98">
        <v>0</v>
      </c>
      <c r="I116" s="98">
        <v>0</v>
      </c>
      <c r="J116" s="98">
        <v>0</v>
      </c>
      <c r="K116" s="98">
        <v>0</v>
      </c>
    </row>
    <row r="117" spans="1:11" x14ac:dyDescent="0.25">
      <c r="A117" s="14" t="s">
        <v>28</v>
      </c>
      <c r="B117" s="97">
        <v>0</v>
      </c>
      <c r="C117" s="97">
        <v>0</v>
      </c>
      <c r="D117" s="13"/>
      <c r="E117" s="97">
        <v>0</v>
      </c>
      <c r="F117" s="7">
        <f t="shared" si="14"/>
        <v>0</v>
      </c>
      <c r="G117" s="98">
        <v>0</v>
      </c>
      <c r="H117" s="98">
        <v>0</v>
      </c>
      <c r="I117" s="98">
        <v>0</v>
      </c>
      <c r="J117" s="98">
        <v>0</v>
      </c>
      <c r="K117" s="98">
        <v>0</v>
      </c>
    </row>
    <row r="118" spans="1:11" x14ac:dyDescent="0.25">
      <c r="A118" s="14" t="s">
        <v>29</v>
      </c>
      <c r="B118" s="97">
        <v>0</v>
      </c>
      <c r="C118" s="97">
        <v>0</v>
      </c>
      <c r="D118" s="13"/>
      <c r="E118" s="97">
        <v>0</v>
      </c>
      <c r="F118" s="7">
        <f t="shared" si="14"/>
        <v>0</v>
      </c>
      <c r="G118" s="98">
        <v>0</v>
      </c>
      <c r="H118" s="98">
        <v>0</v>
      </c>
      <c r="I118" s="98">
        <v>0</v>
      </c>
      <c r="J118" s="98">
        <v>0</v>
      </c>
      <c r="K118" s="98">
        <v>0</v>
      </c>
    </row>
    <row r="119" spans="1:11" x14ac:dyDescent="0.25">
      <c r="A119" s="14" t="s">
        <v>30</v>
      </c>
      <c r="B119" s="97">
        <v>0</v>
      </c>
      <c r="C119" s="97">
        <v>0</v>
      </c>
      <c r="D119" s="13"/>
      <c r="E119" s="97">
        <v>0</v>
      </c>
      <c r="F119" s="7">
        <f t="shared" si="14"/>
        <v>0</v>
      </c>
      <c r="G119" s="98">
        <v>0</v>
      </c>
      <c r="H119" s="98">
        <v>0</v>
      </c>
      <c r="I119" s="98">
        <v>0</v>
      </c>
      <c r="J119" s="98">
        <v>0</v>
      </c>
      <c r="K119" s="98">
        <v>0</v>
      </c>
    </row>
    <row r="120" spans="1:11" x14ac:dyDescent="0.25">
      <c r="A120" s="84" t="s">
        <v>31</v>
      </c>
      <c r="B120" s="84"/>
      <c r="C120" s="84"/>
      <c r="D120" s="84"/>
      <c r="E120" s="84"/>
      <c r="F120" s="84"/>
      <c r="G120" s="84"/>
      <c r="H120" s="84"/>
      <c r="I120" s="84"/>
      <c r="J120" s="84"/>
      <c r="K120" s="84"/>
    </row>
    <row r="121" spans="1:11" x14ac:dyDescent="0.25">
      <c r="A121" s="14" t="s">
        <v>32</v>
      </c>
      <c r="B121" s="97">
        <v>0</v>
      </c>
      <c r="C121" s="97">
        <v>0</v>
      </c>
      <c r="D121" s="13"/>
      <c r="E121" s="97">
        <v>0</v>
      </c>
      <c r="F121" s="7">
        <f>SUM(B121:E121)</f>
        <v>0</v>
      </c>
      <c r="G121" s="98">
        <v>0</v>
      </c>
      <c r="H121" s="98">
        <v>0</v>
      </c>
      <c r="I121" s="98">
        <v>0</v>
      </c>
      <c r="J121" s="98">
        <v>0</v>
      </c>
      <c r="K121" s="98">
        <v>0</v>
      </c>
    </row>
    <row r="122" spans="1:11" x14ac:dyDescent="0.25">
      <c r="A122" s="14" t="s">
        <v>33</v>
      </c>
      <c r="B122" s="97">
        <v>0</v>
      </c>
      <c r="C122" s="97">
        <v>0</v>
      </c>
      <c r="D122" s="13"/>
      <c r="E122" s="97">
        <v>0</v>
      </c>
      <c r="F122" s="7">
        <f t="shared" ref="F122:F127" si="15">SUM(B122:E122)</f>
        <v>0</v>
      </c>
      <c r="G122" s="98">
        <v>0</v>
      </c>
      <c r="H122" s="98">
        <v>0</v>
      </c>
      <c r="I122" s="98">
        <v>0</v>
      </c>
      <c r="J122" s="98">
        <v>0</v>
      </c>
      <c r="K122" s="98">
        <v>0</v>
      </c>
    </row>
    <row r="123" spans="1:11" x14ac:dyDescent="0.25">
      <c r="A123" s="14" t="s">
        <v>34</v>
      </c>
      <c r="B123" s="97">
        <v>0</v>
      </c>
      <c r="C123" s="97">
        <v>0</v>
      </c>
      <c r="D123" s="13"/>
      <c r="E123" s="97">
        <v>0</v>
      </c>
      <c r="F123" s="7">
        <f t="shared" si="15"/>
        <v>0</v>
      </c>
      <c r="G123" s="98">
        <v>0</v>
      </c>
      <c r="H123" s="98">
        <v>0</v>
      </c>
      <c r="I123" s="98">
        <v>0</v>
      </c>
      <c r="J123" s="98">
        <v>0</v>
      </c>
      <c r="K123" s="98">
        <v>0</v>
      </c>
    </row>
    <row r="124" spans="1:11" x14ac:dyDescent="0.25">
      <c r="A124" s="14" t="s">
        <v>35</v>
      </c>
      <c r="B124" s="97">
        <v>0</v>
      </c>
      <c r="C124" s="97">
        <v>0</v>
      </c>
      <c r="D124" s="13"/>
      <c r="E124" s="97">
        <v>0</v>
      </c>
      <c r="F124" s="7">
        <f t="shared" si="15"/>
        <v>0</v>
      </c>
      <c r="G124" s="98">
        <v>0</v>
      </c>
      <c r="H124" s="98">
        <v>0</v>
      </c>
      <c r="I124" s="98">
        <v>0</v>
      </c>
      <c r="J124" s="98">
        <v>0</v>
      </c>
      <c r="K124" s="98">
        <v>0</v>
      </c>
    </row>
    <row r="125" spans="1:11" x14ac:dyDescent="0.25">
      <c r="A125" s="14" t="s">
        <v>36</v>
      </c>
      <c r="B125" s="97">
        <v>0</v>
      </c>
      <c r="C125" s="97">
        <v>0</v>
      </c>
      <c r="D125" s="15"/>
      <c r="E125" s="97">
        <v>0</v>
      </c>
      <c r="F125" s="7">
        <f t="shared" si="15"/>
        <v>0</v>
      </c>
      <c r="G125" s="98">
        <v>0</v>
      </c>
      <c r="H125" s="98">
        <v>0</v>
      </c>
      <c r="I125" s="98">
        <v>0</v>
      </c>
      <c r="J125" s="98">
        <v>0</v>
      </c>
      <c r="K125" s="98">
        <v>0</v>
      </c>
    </row>
    <row r="126" spans="1:11" x14ac:dyDescent="0.25">
      <c r="A126" s="14" t="s">
        <v>37</v>
      </c>
      <c r="B126" s="97">
        <v>0</v>
      </c>
      <c r="C126" s="97">
        <v>0</v>
      </c>
      <c r="D126" s="15"/>
      <c r="E126" s="97">
        <v>0</v>
      </c>
      <c r="F126" s="7">
        <f t="shared" si="15"/>
        <v>0</v>
      </c>
      <c r="G126" s="98">
        <v>0</v>
      </c>
      <c r="H126" s="98">
        <v>0</v>
      </c>
      <c r="I126" s="98">
        <v>0</v>
      </c>
      <c r="J126" s="98">
        <v>0</v>
      </c>
      <c r="K126" s="98">
        <v>0</v>
      </c>
    </row>
    <row r="127" spans="1:11" x14ac:dyDescent="0.25">
      <c r="A127" s="14" t="s">
        <v>38</v>
      </c>
      <c r="B127" s="97">
        <v>0</v>
      </c>
      <c r="C127" s="97">
        <v>0</v>
      </c>
      <c r="D127" s="15"/>
      <c r="E127" s="97">
        <v>0</v>
      </c>
      <c r="F127" s="7">
        <f t="shared" si="15"/>
        <v>0</v>
      </c>
      <c r="G127" s="98">
        <v>0</v>
      </c>
      <c r="H127" s="98">
        <v>0</v>
      </c>
      <c r="I127" s="98">
        <v>0</v>
      </c>
      <c r="J127" s="98">
        <v>0</v>
      </c>
      <c r="K127" s="98">
        <v>0</v>
      </c>
    </row>
    <row r="128" spans="1:11" x14ac:dyDescent="0.25">
      <c r="A128" s="9"/>
      <c r="B128" s="67" t="s">
        <v>2</v>
      </c>
      <c r="C128" s="67"/>
      <c r="D128" s="67"/>
      <c r="E128" s="71" t="s">
        <v>3</v>
      </c>
      <c r="F128" s="69" t="s">
        <v>4</v>
      </c>
      <c r="G128" s="64" t="s">
        <v>151</v>
      </c>
      <c r="H128" s="64" t="s">
        <v>152</v>
      </c>
      <c r="I128" s="64" t="s">
        <v>153</v>
      </c>
      <c r="J128" s="64" t="s">
        <v>154</v>
      </c>
      <c r="K128" s="64" t="s">
        <v>155</v>
      </c>
    </row>
    <row r="129" spans="1:11" x14ac:dyDescent="0.25">
      <c r="A129" s="12" t="s">
        <v>64</v>
      </c>
      <c r="B129" s="3" t="s">
        <v>11</v>
      </c>
      <c r="C129" s="3" t="s">
        <v>12</v>
      </c>
      <c r="D129" s="4"/>
      <c r="E129" s="71"/>
      <c r="F129" s="69"/>
      <c r="G129" s="64"/>
      <c r="H129" s="64"/>
      <c r="I129" s="64"/>
      <c r="J129" s="64"/>
      <c r="K129" s="64"/>
    </row>
    <row r="130" spans="1:11" x14ac:dyDescent="0.25">
      <c r="A130" s="9" t="s">
        <v>40</v>
      </c>
      <c r="B130" s="97">
        <v>0</v>
      </c>
      <c r="C130" s="97">
        <v>0</v>
      </c>
      <c r="D130" s="13"/>
      <c r="E130" s="97">
        <v>0</v>
      </c>
      <c r="F130" s="7">
        <f>SUM(B130:E130)</f>
        <v>0</v>
      </c>
      <c r="G130" s="98">
        <v>0</v>
      </c>
      <c r="H130" s="98">
        <v>0</v>
      </c>
      <c r="I130" s="98">
        <v>0</v>
      </c>
      <c r="J130" s="98">
        <v>0</v>
      </c>
      <c r="K130" s="98">
        <v>0</v>
      </c>
    </row>
    <row r="131" spans="1:11" ht="30" x14ac:dyDescent="0.25">
      <c r="A131" s="19" t="s">
        <v>41</v>
      </c>
      <c r="B131" s="97">
        <v>0</v>
      </c>
      <c r="C131" s="97">
        <v>0</v>
      </c>
      <c r="D131" s="13"/>
      <c r="E131" s="97">
        <v>0</v>
      </c>
      <c r="F131" s="7">
        <f t="shared" ref="F131:F144" si="16">SUM(B131:E131)</f>
        <v>0</v>
      </c>
      <c r="G131" s="98">
        <v>0</v>
      </c>
      <c r="H131" s="98">
        <v>0</v>
      </c>
      <c r="I131" s="98">
        <v>0</v>
      </c>
      <c r="J131" s="98">
        <v>0</v>
      </c>
      <c r="K131" s="98">
        <v>0</v>
      </c>
    </row>
    <row r="132" spans="1:11" x14ac:dyDescent="0.25">
      <c r="A132" s="9" t="s">
        <v>42</v>
      </c>
      <c r="B132" s="97">
        <v>0</v>
      </c>
      <c r="C132" s="97">
        <v>0</v>
      </c>
      <c r="D132" s="13"/>
      <c r="E132" s="97">
        <v>0</v>
      </c>
      <c r="F132" s="7">
        <f t="shared" si="16"/>
        <v>0</v>
      </c>
      <c r="G132" s="98">
        <v>0</v>
      </c>
      <c r="H132" s="98">
        <v>0</v>
      </c>
      <c r="I132" s="98">
        <v>0</v>
      </c>
      <c r="J132" s="98">
        <v>0</v>
      </c>
      <c r="K132" s="98">
        <v>0</v>
      </c>
    </row>
    <row r="133" spans="1:11" x14ac:dyDescent="0.25">
      <c r="A133" s="9" t="s">
        <v>43</v>
      </c>
      <c r="B133" s="97">
        <v>0</v>
      </c>
      <c r="C133" s="97">
        <v>0</v>
      </c>
      <c r="D133" s="13"/>
      <c r="E133" s="97">
        <v>0</v>
      </c>
      <c r="F133" s="7">
        <f t="shared" si="16"/>
        <v>0</v>
      </c>
      <c r="G133" s="98">
        <v>0</v>
      </c>
      <c r="H133" s="98">
        <v>0</v>
      </c>
      <c r="I133" s="98">
        <v>0</v>
      </c>
      <c r="J133" s="98">
        <v>0</v>
      </c>
      <c r="K133" s="98">
        <v>0</v>
      </c>
    </row>
    <row r="134" spans="1:11" x14ac:dyDescent="0.25">
      <c r="A134" s="9" t="s">
        <v>44</v>
      </c>
      <c r="B134" s="97">
        <v>0</v>
      </c>
      <c r="C134" s="97">
        <v>0</v>
      </c>
      <c r="D134" s="13"/>
      <c r="E134" s="97">
        <v>0</v>
      </c>
      <c r="F134" s="7">
        <f t="shared" si="16"/>
        <v>0</v>
      </c>
      <c r="G134" s="98">
        <v>0</v>
      </c>
      <c r="H134" s="98">
        <v>0</v>
      </c>
      <c r="I134" s="98">
        <v>0</v>
      </c>
      <c r="J134" s="98">
        <v>0</v>
      </c>
      <c r="K134" s="98">
        <v>0</v>
      </c>
    </row>
    <row r="135" spans="1:11" ht="30" x14ac:dyDescent="0.25">
      <c r="A135" s="9" t="s">
        <v>45</v>
      </c>
      <c r="B135" s="97">
        <v>0</v>
      </c>
      <c r="C135" s="97">
        <v>0</v>
      </c>
      <c r="D135" s="13"/>
      <c r="E135" s="97">
        <v>0</v>
      </c>
      <c r="F135" s="7">
        <f t="shared" si="16"/>
        <v>0</v>
      </c>
      <c r="G135" s="98">
        <v>0</v>
      </c>
      <c r="H135" s="98">
        <v>0</v>
      </c>
      <c r="I135" s="98">
        <v>0</v>
      </c>
      <c r="J135" s="98">
        <v>0</v>
      </c>
      <c r="K135" s="98">
        <v>0</v>
      </c>
    </row>
    <row r="136" spans="1:11" x14ac:dyDescent="0.25">
      <c r="A136" s="9" t="s">
        <v>46</v>
      </c>
      <c r="B136" s="97">
        <v>0</v>
      </c>
      <c r="C136" s="97">
        <v>0</v>
      </c>
      <c r="D136" s="13"/>
      <c r="E136" s="97">
        <v>0</v>
      </c>
      <c r="F136" s="7">
        <f t="shared" si="16"/>
        <v>0</v>
      </c>
      <c r="G136" s="98">
        <v>0</v>
      </c>
      <c r="H136" s="98">
        <v>0</v>
      </c>
      <c r="I136" s="98">
        <v>0</v>
      </c>
      <c r="J136" s="98">
        <v>0</v>
      </c>
      <c r="K136" s="98">
        <v>0</v>
      </c>
    </row>
    <row r="137" spans="1:11" x14ac:dyDescent="0.25">
      <c r="A137" s="9" t="s">
        <v>47</v>
      </c>
      <c r="B137" s="97">
        <v>0</v>
      </c>
      <c r="C137" s="97">
        <v>0</v>
      </c>
      <c r="D137" s="13"/>
      <c r="E137" s="97">
        <v>0</v>
      </c>
      <c r="F137" s="7">
        <f t="shared" si="16"/>
        <v>0</v>
      </c>
      <c r="G137" s="98">
        <v>0</v>
      </c>
      <c r="H137" s="98">
        <v>0</v>
      </c>
      <c r="I137" s="98">
        <v>0</v>
      </c>
      <c r="J137" s="98">
        <v>0</v>
      </c>
      <c r="K137" s="98">
        <v>0</v>
      </c>
    </row>
    <row r="138" spans="1:11" ht="30" x14ac:dyDescent="0.25">
      <c r="A138" s="9" t="s">
        <v>48</v>
      </c>
      <c r="B138" s="97">
        <v>0</v>
      </c>
      <c r="C138" s="97">
        <v>0</v>
      </c>
      <c r="D138" s="13"/>
      <c r="E138" s="97">
        <v>0</v>
      </c>
      <c r="F138" s="7">
        <f t="shared" si="16"/>
        <v>0</v>
      </c>
      <c r="G138" s="98">
        <v>0</v>
      </c>
      <c r="H138" s="98">
        <v>0</v>
      </c>
      <c r="I138" s="98">
        <v>0</v>
      </c>
      <c r="J138" s="98">
        <v>0</v>
      </c>
      <c r="K138" s="98">
        <v>0</v>
      </c>
    </row>
    <row r="139" spans="1:11" x14ac:dyDescent="0.25">
      <c r="A139" s="9" t="s">
        <v>49</v>
      </c>
      <c r="B139" s="97">
        <v>0</v>
      </c>
      <c r="C139" s="97">
        <v>0</v>
      </c>
      <c r="D139" s="13"/>
      <c r="E139" s="97">
        <v>0</v>
      </c>
      <c r="F139" s="7">
        <f t="shared" si="16"/>
        <v>0</v>
      </c>
      <c r="G139" s="98">
        <v>0</v>
      </c>
      <c r="H139" s="98">
        <v>0</v>
      </c>
      <c r="I139" s="98">
        <v>0</v>
      </c>
      <c r="J139" s="98">
        <v>0</v>
      </c>
      <c r="K139" s="98">
        <v>0</v>
      </c>
    </row>
    <row r="140" spans="1:11" ht="30" x14ac:dyDescent="0.25">
      <c r="A140" s="9" t="s">
        <v>50</v>
      </c>
      <c r="B140" s="97">
        <v>0</v>
      </c>
      <c r="C140" s="97">
        <v>0</v>
      </c>
      <c r="D140" s="13"/>
      <c r="E140" s="97">
        <v>0</v>
      </c>
      <c r="F140" s="7">
        <f t="shared" si="16"/>
        <v>0</v>
      </c>
      <c r="G140" s="98">
        <v>0</v>
      </c>
      <c r="H140" s="98">
        <v>0</v>
      </c>
      <c r="I140" s="98">
        <v>0</v>
      </c>
      <c r="J140" s="98">
        <v>0</v>
      </c>
      <c r="K140" s="98">
        <v>0</v>
      </c>
    </row>
    <row r="141" spans="1:11" x14ac:dyDescent="0.25">
      <c r="A141" s="9" t="s">
        <v>51</v>
      </c>
      <c r="B141" s="97">
        <v>0</v>
      </c>
      <c r="C141" s="97">
        <v>0</v>
      </c>
      <c r="D141" s="17"/>
      <c r="E141" s="97">
        <v>0</v>
      </c>
      <c r="F141" s="7">
        <f t="shared" si="16"/>
        <v>0</v>
      </c>
      <c r="G141" s="98">
        <v>0</v>
      </c>
      <c r="H141" s="98">
        <v>0</v>
      </c>
      <c r="I141" s="98">
        <v>0</v>
      </c>
      <c r="J141" s="98">
        <v>0</v>
      </c>
      <c r="K141" s="98">
        <v>0</v>
      </c>
    </row>
    <row r="142" spans="1:11" x14ac:dyDescent="0.25">
      <c r="A142" s="9" t="s">
        <v>52</v>
      </c>
      <c r="B142" s="97">
        <v>0</v>
      </c>
      <c r="C142" s="97">
        <v>0</v>
      </c>
      <c r="D142" s="17"/>
      <c r="E142" s="97">
        <v>0</v>
      </c>
      <c r="F142" s="7">
        <f t="shared" si="16"/>
        <v>0</v>
      </c>
      <c r="G142" s="98">
        <v>0</v>
      </c>
      <c r="H142" s="98">
        <v>0</v>
      </c>
      <c r="I142" s="98">
        <v>0</v>
      </c>
      <c r="J142" s="98">
        <v>0</v>
      </c>
      <c r="K142" s="98">
        <v>0</v>
      </c>
    </row>
    <row r="143" spans="1:11" x14ac:dyDescent="0.25">
      <c r="A143" s="9" t="s">
        <v>53</v>
      </c>
      <c r="B143" s="97">
        <v>0</v>
      </c>
      <c r="C143" s="97">
        <v>0</v>
      </c>
      <c r="D143" s="13"/>
      <c r="E143" s="97">
        <v>0</v>
      </c>
      <c r="F143" s="7">
        <f t="shared" si="16"/>
        <v>0</v>
      </c>
      <c r="G143" s="98">
        <v>0</v>
      </c>
      <c r="H143" s="98">
        <v>0</v>
      </c>
      <c r="I143" s="98">
        <v>0</v>
      </c>
      <c r="J143" s="98">
        <v>0</v>
      </c>
      <c r="K143" s="98">
        <v>0</v>
      </c>
    </row>
    <row r="144" spans="1:11" x14ac:dyDescent="0.25">
      <c r="A144" s="9" t="s">
        <v>54</v>
      </c>
      <c r="B144" s="97">
        <v>0</v>
      </c>
      <c r="C144" s="97">
        <v>0</v>
      </c>
      <c r="D144" s="13"/>
      <c r="E144" s="97">
        <v>0</v>
      </c>
      <c r="F144" s="7">
        <f t="shared" si="16"/>
        <v>0</v>
      </c>
      <c r="G144" s="98">
        <v>0</v>
      </c>
      <c r="H144" s="98">
        <v>0</v>
      </c>
      <c r="I144" s="98">
        <v>0</v>
      </c>
      <c r="J144" s="98">
        <v>0</v>
      </c>
      <c r="K144" s="98">
        <v>0</v>
      </c>
    </row>
    <row r="145" spans="1:21" x14ac:dyDescent="0.25">
      <c r="A145" s="9"/>
      <c r="B145" s="67" t="s">
        <v>2</v>
      </c>
      <c r="C145" s="67"/>
      <c r="D145" s="67"/>
      <c r="E145" s="71" t="s">
        <v>3</v>
      </c>
      <c r="F145" s="69" t="s">
        <v>4</v>
      </c>
      <c r="G145" s="64" t="s">
        <v>151</v>
      </c>
      <c r="H145" s="64" t="s">
        <v>152</v>
      </c>
      <c r="I145" s="64" t="s">
        <v>153</v>
      </c>
      <c r="J145" s="64" t="s">
        <v>154</v>
      </c>
      <c r="K145" s="64" t="s">
        <v>155</v>
      </c>
    </row>
    <row r="146" spans="1:21" x14ac:dyDescent="0.25">
      <c r="A146" s="12" t="s">
        <v>55</v>
      </c>
      <c r="B146" s="3" t="s">
        <v>11</v>
      </c>
      <c r="C146" s="3" t="s">
        <v>12</v>
      </c>
      <c r="D146" s="4"/>
      <c r="E146" s="71"/>
      <c r="F146" s="69"/>
      <c r="G146" s="64"/>
      <c r="H146" s="64"/>
      <c r="I146" s="64"/>
      <c r="J146" s="64"/>
      <c r="K146" s="64"/>
    </row>
    <row r="147" spans="1:21" x14ac:dyDescent="0.25">
      <c r="A147" s="9" t="s">
        <v>65</v>
      </c>
      <c r="B147" s="97">
        <v>0</v>
      </c>
      <c r="C147" s="97">
        <v>0</v>
      </c>
      <c r="D147" s="13"/>
      <c r="E147" s="97">
        <v>0</v>
      </c>
      <c r="F147" s="7">
        <f t="shared" ref="F147" si="17">SUM(B147:E147)</f>
        <v>0</v>
      </c>
      <c r="G147" s="98">
        <v>0</v>
      </c>
      <c r="H147" s="98">
        <v>0</v>
      </c>
      <c r="I147" s="98">
        <v>0</v>
      </c>
      <c r="J147" s="98">
        <v>0</v>
      </c>
      <c r="K147" s="98">
        <v>0</v>
      </c>
    </row>
    <row r="148" spans="1:21" ht="15.75" x14ac:dyDescent="0.25">
      <c r="A148" s="72" t="s">
        <v>68</v>
      </c>
      <c r="B148" s="72"/>
      <c r="C148" s="72"/>
      <c r="D148" s="72"/>
      <c r="E148" s="72"/>
      <c r="F148" s="72"/>
      <c r="G148" s="72"/>
      <c r="H148" s="72"/>
      <c r="I148" s="72"/>
      <c r="J148" s="72"/>
      <c r="K148" s="72"/>
    </row>
    <row r="149" spans="1:21" x14ac:dyDescent="0.25">
      <c r="A149" s="66"/>
      <c r="B149" s="67" t="s">
        <v>2</v>
      </c>
      <c r="C149" s="67"/>
      <c r="D149" s="67"/>
      <c r="E149" s="68" t="s">
        <v>3</v>
      </c>
      <c r="F149" s="69" t="s">
        <v>4</v>
      </c>
      <c r="G149" s="64" t="s">
        <v>151</v>
      </c>
      <c r="H149" s="64" t="s">
        <v>152</v>
      </c>
      <c r="I149" s="64" t="s">
        <v>153</v>
      </c>
      <c r="J149" s="64" t="s">
        <v>154</v>
      </c>
      <c r="K149" s="64" t="s">
        <v>155</v>
      </c>
      <c r="U149" s="102"/>
    </row>
    <row r="150" spans="1:21" x14ac:dyDescent="0.25">
      <c r="A150" s="66"/>
      <c r="B150" s="3" t="s">
        <v>11</v>
      </c>
      <c r="C150" s="3" t="s">
        <v>12</v>
      </c>
      <c r="D150" s="4"/>
      <c r="E150" s="68"/>
      <c r="F150" s="69"/>
      <c r="G150" s="64"/>
      <c r="H150" s="64"/>
      <c r="I150" s="64"/>
      <c r="J150" s="64"/>
      <c r="K150" s="64"/>
    </row>
    <row r="151" spans="1:21" x14ac:dyDescent="0.25">
      <c r="A151" s="9" t="s">
        <v>13</v>
      </c>
      <c r="B151" s="6">
        <v>1</v>
      </c>
      <c r="C151" s="97">
        <v>0</v>
      </c>
      <c r="D151" s="13"/>
      <c r="E151" s="97">
        <v>0</v>
      </c>
      <c r="F151" s="7">
        <f t="shared" ref="F151:F153" si="18">SUM(B151:E151)</f>
        <v>1</v>
      </c>
      <c r="G151" s="98">
        <v>0</v>
      </c>
      <c r="H151" s="98">
        <v>0</v>
      </c>
      <c r="I151" s="98">
        <v>0</v>
      </c>
      <c r="J151" s="8">
        <v>1</v>
      </c>
      <c r="K151" s="98">
        <v>0</v>
      </c>
    </row>
    <row r="152" spans="1:21" x14ac:dyDescent="0.25">
      <c r="A152" s="9" t="s">
        <v>61</v>
      </c>
      <c r="B152" s="6">
        <v>2</v>
      </c>
      <c r="C152" s="97">
        <v>0</v>
      </c>
      <c r="D152" s="17"/>
      <c r="E152" s="97">
        <v>0</v>
      </c>
      <c r="F152" s="7">
        <f t="shared" si="18"/>
        <v>2</v>
      </c>
      <c r="G152" s="98">
        <v>0</v>
      </c>
      <c r="H152" s="98">
        <v>0</v>
      </c>
      <c r="I152" s="98">
        <v>0</v>
      </c>
      <c r="J152" s="8">
        <v>2</v>
      </c>
      <c r="K152" s="98">
        <v>0</v>
      </c>
    </row>
    <row r="153" spans="1:21" x14ac:dyDescent="0.25">
      <c r="A153" s="9" t="s">
        <v>69</v>
      </c>
      <c r="B153" s="6">
        <v>1</v>
      </c>
      <c r="C153" s="97">
        <v>0</v>
      </c>
      <c r="D153" s="13"/>
      <c r="E153" s="97">
        <v>0</v>
      </c>
      <c r="F153" s="7">
        <f t="shared" si="18"/>
        <v>1</v>
      </c>
      <c r="G153" s="98">
        <v>0</v>
      </c>
      <c r="H153" s="98">
        <v>0</v>
      </c>
      <c r="I153" s="98">
        <v>0</v>
      </c>
      <c r="J153" s="8">
        <v>1</v>
      </c>
      <c r="K153" s="98">
        <v>0</v>
      </c>
    </row>
    <row r="154" spans="1:21" x14ac:dyDescent="0.25">
      <c r="A154" s="9"/>
      <c r="B154" s="67" t="s">
        <v>2</v>
      </c>
      <c r="C154" s="67"/>
      <c r="D154" s="67"/>
      <c r="E154" s="71" t="s">
        <v>3</v>
      </c>
      <c r="F154" s="69" t="s">
        <v>4</v>
      </c>
      <c r="G154" s="64" t="s">
        <v>151</v>
      </c>
      <c r="H154" s="64" t="s">
        <v>152</v>
      </c>
      <c r="I154" s="64" t="s">
        <v>153</v>
      </c>
      <c r="J154" s="64" t="s">
        <v>154</v>
      </c>
      <c r="K154" s="64" t="s">
        <v>155</v>
      </c>
    </row>
    <row r="155" spans="1:21" x14ac:dyDescent="0.25">
      <c r="A155" s="12" t="s">
        <v>70</v>
      </c>
      <c r="B155" s="3" t="s">
        <v>11</v>
      </c>
      <c r="C155" s="3" t="s">
        <v>12</v>
      </c>
      <c r="D155" s="4"/>
      <c r="E155" s="71"/>
      <c r="F155" s="69"/>
      <c r="G155" s="64"/>
      <c r="H155" s="64"/>
      <c r="I155" s="64"/>
      <c r="J155" s="64"/>
      <c r="K155" s="64"/>
    </row>
    <row r="156" spans="1:21" x14ac:dyDescent="0.25">
      <c r="A156" s="9" t="s">
        <v>23</v>
      </c>
      <c r="B156" s="6">
        <v>1</v>
      </c>
      <c r="C156" s="97">
        <v>0</v>
      </c>
      <c r="D156" s="13"/>
      <c r="E156" s="97">
        <v>0</v>
      </c>
      <c r="F156" s="7">
        <f t="shared" ref="F156:F163" si="19">SUM(B156:E156)</f>
        <v>1</v>
      </c>
      <c r="G156" s="98">
        <v>0</v>
      </c>
      <c r="H156" s="98">
        <v>0</v>
      </c>
      <c r="I156" s="98">
        <v>0</v>
      </c>
      <c r="J156" s="8">
        <v>1</v>
      </c>
      <c r="K156" s="98">
        <v>0</v>
      </c>
    </row>
    <row r="157" spans="1:21" x14ac:dyDescent="0.25">
      <c r="A157" s="9" t="s">
        <v>24</v>
      </c>
      <c r="B157" s="6">
        <v>0</v>
      </c>
      <c r="C157" s="97">
        <v>0</v>
      </c>
      <c r="D157" s="13"/>
      <c r="E157" s="97">
        <v>0</v>
      </c>
      <c r="F157" s="7">
        <f t="shared" si="19"/>
        <v>0</v>
      </c>
      <c r="G157" s="98">
        <v>0</v>
      </c>
      <c r="H157" s="98">
        <v>0</v>
      </c>
      <c r="I157" s="98">
        <v>0</v>
      </c>
      <c r="J157" s="8">
        <v>0</v>
      </c>
      <c r="K157" s="98">
        <v>0</v>
      </c>
    </row>
    <row r="158" spans="1:21" x14ac:dyDescent="0.25">
      <c r="A158" s="9" t="s">
        <v>63</v>
      </c>
      <c r="B158" s="6">
        <v>0</v>
      </c>
      <c r="C158" s="97">
        <v>0</v>
      </c>
      <c r="D158" s="13"/>
      <c r="E158" s="97">
        <v>0</v>
      </c>
      <c r="F158" s="7">
        <f t="shared" si="19"/>
        <v>0</v>
      </c>
      <c r="G158" s="98">
        <v>0</v>
      </c>
      <c r="H158" s="98">
        <v>0</v>
      </c>
      <c r="I158" s="98">
        <v>0</v>
      </c>
      <c r="J158" s="8">
        <v>0</v>
      </c>
      <c r="K158" s="98">
        <v>0</v>
      </c>
    </row>
    <row r="159" spans="1:21" x14ac:dyDescent="0.25">
      <c r="A159" s="14" t="s">
        <v>26</v>
      </c>
      <c r="B159" s="6">
        <v>0</v>
      </c>
      <c r="C159" s="97">
        <v>0</v>
      </c>
      <c r="D159" s="13"/>
      <c r="E159" s="97">
        <v>0</v>
      </c>
      <c r="F159" s="7">
        <f t="shared" si="19"/>
        <v>0</v>
      </c>
      <c r="G159" s="98">
        <v>0</v>
      </c>
      <c r="H159" s="98">
        <v>0</v>
      </c>
      <c r="I159" s="98">
        <v>0</v>
      </c>
      <c r="J159" s="8">
        <v>0</v>
      </c>
      <c r="K159" s="98">
        <v>0</v>
      </c>
    </row>
    <row r="160" spans="1:21" x14ac:dyDescent="0.25">
      <c r="A160" s="14" t="s">
        <v>27</v>
      </c>
      <c r="B160" s="6">
        <v>0</v>
      </c>
      <c r="C160" s="97">
        <v>0</v>
      </c>
      <c r="D160" s="13"/>
      <c r="E160" s="97">
        <v>0</v>
      </c>
      <c r="F160" s="7">
        <f t="shared" si="19"/>
        <v>0</v>
      </c>
      <c r="G160" s="98">
        <v>0</v>
      </c>
      <c r="H160" s="98">
        <v>0</v>
      </c>
      <c r="I160" s="98">
        <v>0</v>
      </c>
      <c r="J160" s="8">
        <v>0</v>
      </c>
      <c r="K160" s="98">
        <v>0</v>
      </c>
    </row>
    <row r="161" spans="1:11" x14ac:dyDescent="0.25">
      <c r="A161" s="14" t="s">
        <v>28</v>
      </c>
      <c r="B161" s="6">
        <v>0</v>
      </c>
      <c r="C161" s="97">
        <v>0</v>
      </c>
      <c r="D161" s="13"/>
      <c r="E161" s="97">
        <v>0</v>
      </c>
      <c r="F161" s="7">
        <f t="shared" si="19"/>
        <v>0</v>
      </c>
      <c r="G161" s="98">
        <v>0</v>
      </c>
      <c r="H161" s="98">
        <v>0</v>
      </c>
      <c r="I161" s="98">
        <v>0</v>
      </c>
      <c r="J161" s="8">
        <v>0</v>
      </c>
      <c r="K161" s="98">
        <v>0</v>
      </c>
    </row>
    <row r="162" spans="1:11" x14ac:dyDescent="0.25">
      <c r="A162" s="14" t="s">
        <v>29</v>
      </c>
      <c r="B162" s="6">
        <v>0</v>
      </c>
      <c r="C162" s="97">
        <v>0</v>
      </c>
      <c r="D162" s="13"/>
      <c r="E162" s="97">
        <v>0</v>
      </c>
      <c r="F162" s="7">
        <f t="shared" si="19"/>
        <v>0</v>
      </c>
      <c r="G162" s="98">
        <v>0</v>
      </c>
      <c r="H162" s="98">
        <v>0</v>
      </c>
      <c r="I162" s="98">
        <v>0</v>
      </c>
      <c r="J162" s="8">
        <v>0</v>
      </c>
      <c r="K162" s="98">
        <v>0</v>
      </c>
    </row>
    <row r="163" spans="1:11" x14ac:dyDescent="0.25">
      <c r="A163" s="14" t="s">
        <v>30</v>
      </c>
      <c r="B163" s="6">
        <v>0</v>
      </c>
      <c r="C163" s="97">
        <v>0</v>
      </c>
      <c r="D163" s="13"/>
      <c r="E163" s="97">
        <v>0</v>
      </c>
      <c r="F163" s="7">
        <f t="shared" si="19"/>
        <v>0</v>
      </c>
      <c r="G163" s="98">
        <v>0</v>
      </c>
      <c r="H163" s="98">
        <v>0</v>
      </c>
      <c r="I163" s="98">
        <v>0</v>
      </c>
      <c r="J163" s="8">
        <v>0</v>
      </c>
      <c r="K163" s="98">
        <v>0</v>
      </c>
    </row>
    <row r="164" spans="1:11" x14ac:dyDescent="0.25">
      <c r="A164" s="84" t="s">
        <v>31</v>
      </c>
      <c r="B164" s="84"/>
      <c r="C164" s="84"/>
      <c r="D164" s="84"/>
      <c r="E164" s="84"/>
      <c r="F164" s="84"/>
      <c r="G164" s="84"/>
      <c r="H164" s="84"/>
      <c r="I164" s="84"/>
      <c r="J164" s="84"/>
      <c r="K164" s="84"/>
    </row>
    <row r="165" spans="1:11" x14ac:dyDescent="0.25">
      <c r="A165" s="14" t="s">
        <v>32</v>
      </c>
      <c r="B165" s="6">
        <v>0</v>
      </c>
      <c r="C165" s="97">
        <v>0</v>
      </c>
      <c r="D165" s="13"/>
      <c r="E165" s="296">
        <v>0</v>
      </c>
      <c r="F165" s="7">
        <f>SUM(B165:E165)</f>
        <v>0</v>
      </c>
      <c r="G165" s="98">
        <v>0</v>
      </c>
      <c r="H165" s="98">
        <v>0</v>
      </c>
      <c r="I165" s="98">
        <v>0</v>
      </c>
      <c r="J165" s="8">
        <v>0</v>
      </c>
      <c r="K165" s="98">
        <v>0</v>
      </c>
    </row>
    <row r="166" spans="1:11" x14ac:dyDescent="0.25">
      <c r="A166" s="14" t="s">
        <v>33</v>
      </c>
      <c r="B166" s="6">
        <v>0</v>
      </c>
      <c r="C166" s="97">
        <v>0</v>
      </c>
      <c r="D166" s="13"/>
      <c r="E166" s="296">
        <v>0</v>
      </c>
      <c r="F166" s="7">
        <f t="shared" ref="F166:F171" si="20">SUM(B166:E166)</f>
        <v>0</v>
      </c>
      <c r="G166" s="98">
        <v>0</v>
      </c>
      <c r="H166" s="98">
        <v>0</v>
      </c>
      <c r="I166" s="98">
        <v>0</v>
      </c>
      <c r="J166" s="8">
        <v>0</v>
      </c>
      <c r="K166" s="98">
        <v>0</v>
      </c>
    </row>
    <row r="167" spans="1:11" x14ac:dyDescent="0.25">
      <c r="A167" s="14" t="s">
        <v>34</v>
      </c>
      <c r="B167" s="6">
        <v>0</v>
      </c>
      <c r="C167" s="97">
        <v>0</v>
      </c>
      <c r="D167" s="13"/>
      <c r="E167" s="296">
        <v>0</v>
      </c>
      <c r="F167" s="7">
        <f t="shared" si="20"/>
        <v>0</v>
      </c>
      <c r="G167" s="98">
        <v>0</v>
      </c>
      <c r="H167" s="98">
        <v>0</v>
      </c>
      <c r="I167" s="98">
        <v>0</v>
      </c>
      <c r="J167" s="8">
        <v>0</v>
      </c>
      <c r="K167" s="98">
        <v>0</v>
      </c>
    </row>
    <row r="168" spans="1:11" x14ac:dyDescent="0.25">
      <c r="A168" s="14" t="s">
        <v>35</v>
      </c>
      <c r="B168" s="6">
        <v>0</v>
      </c>
      <c r="C168" s="97">
        <v>0</v>
      </c>
      <c r="D168" s="13"/>
      <c r="E168" s="296">
        <v>0</v>
      </c>
      <c r="F168" s="7">
        <f t="shared" si="20"/>
        <v>0</v>
      </c>
      <c r="G168" s="98">
        <v>0</v>
      </c>
      <c r="H168" s="98">
        <v>0</v>
      </c>
      <c r="I168" s="98">
        <v>0</v>
      </c>
      <c r="J168" s="8">
        <v>0</v>
      </c>
      <c r="K168" s="98">
        <v>0</v>
      </c>
    </row>
    <row r="169" spans="1:11" x14ac:dyDescent="0.25">
      <c r="A169" s="14" t="s">
        <v>36</v>
      </c>
      <c r="B169" s="6">
        <v>0</v>
      </c>
      <c r="C169" s="97">
        <v>0</v>
      </c>
      <c r="D169" s="13"/>
      <c r="E169" s="296">
        <v>0</v>
      </c>
      <c r="F169" s="7">
        <f t="shared" si="20"/>
        <v>0</v>
      </c>
      <c r="G169" s="98">
        <v>0</v>
      </c>
      <c r="H169" s="98">
        <v>0</v>
      </c>
      <c r="I169" s="98">
        <v>0</v>
      </c>
      <c r="J169" s="8">
        <v>0</v>
      </c>
      <c r="K169" s="98">
        <v>0</v>
      </c>
    </row>
    <row r="170" spans="1:11" x14ac:dyDescent="0.25">
      <c r="A170" s="14" t="s">
        <v>37</v>
      </c>
      <c r="B170" s="6">
        <v>0</v>
      </c>
      <c r="C170" s="97">
        <v>0</v>
      </c>
      <c r="D170" s="13"/>
      <c r="E170" s="296">
        <v>0</v>
      </c>
      <c r="F170" s="7">
        <f t="shared" si="20"/>
        <v>0</v>
      </c>
      <c r="G170" s="98">
        <v>0</v>
      </c>
      <c r="H170" s="98">
        <v>0</v>
      </c>
      <c r="I170" s="98">
        <v>0</v>
      </c>
      <c r="J170" s="8">
        <v>0</v>
      </c>
      <c r="K170" s="98">
        <v>0</v>
      </c>
    </row>
    <row r="171" spans="1:11" x14ac:dyDescent="0.25">
      <c r="A171" s="14" t="s">
        <v>38</v>
      </c>
      <c r="B171" s="6">
        <v>0</v>
      </c>
      <c r="C171" s="97">
        <v>0</v>
      </c>
      <c r="D171" s="13"/>
      <c r="E171" s="296">
        <v>0</v>
      </c>
      <c r="F171" s="7">
        <f t="shared" si="20"/>
        <v>0</v>
      </c>
      <c r="G171" s="98">
        <v>0</v>
      </c>
      <c r="H171" s="98">
        <v>0</v>
      </c>
      <c r="I171" s="98">
        <v>0</v>
      </c>
      <c r="J171" s="8">
        <v>0</v>
      </c>
      <c r="K171" s="98">
        <v>0</v>
      </c>
    </row>
    <row r="172" spans="1:11" x14ac:dyDescent="0.25">
      <c r="A172" s="9"/>
      <c r="B172" s="67" t="s">
        <v>2</v>
      </c>
      <c r="C172" s="67"/>
      <c r="D172" s="67"/>
      <c r="E172" s="71" t="s">
        <v>3</v>
      </c>
      <c r="F172" s="69" t="s">
        <v>4</v>
      </c>
      <c r="G172" s="64" t="s">
        <v>151</v>
      </c>
      <c r="H172" s="64" t="s">
        <v>152</v>
      </c>
      <c r="I172" s="64" t="s">
        <v>153</v>
      </c>
      <c r="J172" s="64" t="s">
        <v>154</v>
      </c>
      <c r="K172" s="64" t="s">
        <v>155</v>
      </c>
    </row>
    <row r="173" spans="1:11" x14ac:dyDescent="0.25">
      <c r="A173" s="12" t="s">
        <v>71</v>
      </c>
      <c r="B173" s="3" t="s">
        <v>11</v>
      </c>
      <c r="C173" s="3" t="s">
        <v>12</v>
      </c>
      <c r="D173" s="4"/>
      <c r="E173" s="71"/>
      <c r="F173" s="69"/>
      <c r="G173" s="64"/>
      <c r="H173" s="64"/>
      <c r="I173" s="64"/>
      <c r="J173" s="64"/>
      <c r="K173" s="64"/>
    </row>
    <row r="174" spans="1:11" x14ac:dyDescent="0.25">
      <c r="A174" s="9" t="s">
        <v>40</v>
      </c>
      <c r="B174" s="6">
        <v>0</v>
      </c>
      <c r="C174" s="97">
        <v>0</v>
      </c>
      <c r="D174" s="4"/>
      <c r="E174" s="97">
        <v>0</v>
      </c>
      <c r="F174" s="7">
        <f>SUM(B174:E174)</f>
        <v>0</v>
      </c>
      <c r="G174" s="98">
        <v>0</v>
      </c>
      <c r="H174" s="98">
        <v>0</v>
      </c>
      <c r="I174" s="98">
        <v>0</v>
      </c>
      <c r="J174" s="8">
        <v>0</v>
      </c>
      <c r="K174" s="98">
        <v>0</v>
      </c>
    </row>
    <row r="175" spans="1:11" ht="30" x14ac:dyDescent="0.25">
      <c r="A175" s="19" t="s">
        <v>41</v>
      </c>
      <c r="B175" s="6">
        <v>0</v>
      </c>
      <c r="C175" s="97">
        <v>0</v>
      </c>
      <c r="D175" s="4"/>
      <c r="E175" s="97">
        <v>0</v>
      </c>
      <c r="F175" s="7">
        <f t="shared" ref="F175:F188" si="21">SUM(B175:E175)</f>
        <v>0</v>
      </c>
      <c r="G175" s="98">
        <v>0</v>
      </c>
      <c r="H175" s="98">
        <v>0</v>
      </c>
      <c r="I175" s="98">
        <v>0</v>
      </c>
      <c r="J175" s="8">
        <v>0</v>
      </c>
      <c r="K175" s="98">
        <v>0</v>
      </c>
    </row>
    <row r="176" spans="1:11" x14ac:dyDescent="0.25">
      <c r="A176" s="9" t="s">
        <v>42</v>
      </c>
      <c r="B176" s="6">
        <v>0</v>
      </c>
      <c r="C176" s="97">
        <v>0</v>
      </c>
      <c r="D176" s="4"/>
      <c r="E176" s="97">
        <v>0</v>
      </c>
      <c r="F176" s="7">
        <f t="shared" si="21"/>
        <v>0</v>
      </c>
      <c r="G176" s="98">
        <v>0</v>
      </c>
      <c r="H176" s="98">
        <v>0</v>
      </c>
      <c r="I176" s="98">
        <v>0</v>
      </c>
      <c r="J176" s="8">
        <v>0</v>
      </c>
      <c r="K176" s="98">
        <v>0</v>
      </c>
    </row>
    <row r="177" spans="1:11" x14ac:dyDescent="0.25">
      <c r="A177" s="9" t="s">
        <v>43</v>
      </c>
      <c r="B177" s="6">
        <v>0</v>
      </c>
      <c r="C177" s="97">
        <v>0</v>
      </c>
      <c r="D177" s="4"/>
      <c r="E177" s="97">
        <v>0</v>
      </c>
      <c r="F177" s="7">
        <f t="shared" si="21"/>
        <v>0</v>
      </c>
      <c r="G177" s="98">
        <v>0</v>
      </c>
      <c r="H177" s="98">
        <v>0</v>
      </c>
      <c r="I177" s="98">
        <v>0</v>
      </c>
      <c r="J177" s="8">
        <v>0</v>
      </c>
      <c r="K177" s="98">
        <v>0</v>
      </c>
    </row>
    <row r="178" spans="1:11" x14ac:dyDescent="0.25">
      <c r="A178" s="9" t="s">
        <v>44</v>
      </c>
      <c r="B178" s="6">
        <v>0</v>
      </c>
      <c r="C178" s="97">
        <v>0</v>
      </c>
      <c r="D178" s="4"/>
      <c r="E178" s="97">
        <v>0</v>
      </c>
      <c r="F178" s="7">
        <f t="shared" si="21"/>
        <v>0</v>
      </c>
      <c r="G178" s="98">
        <v>0</v>
      </c>
      <c r="H178" s="98">
        <v>0</v>
      </c>
      <c r="I178" s="98">
        <v>0</v>
      </c>
      <c r="J178" s="8">
        <v>0</v>
      </c>
      <c r="K178" s="98">
        <v>0</v>
      </c>
    </row>
    <row r="179" spans="1:11" ht="30" x14ac:dyDescent="0.25">
      <c r="A179" s="9" t="s">
        <v>45</v>
      </c>
      <c r="B179" s="6">
        <v>0</v>
      </c>
      <c r="C179" s="97">
        <v>0</v>
      </c>
      <c r="D179" s="4"/>
      <c r="E179" s="97">
        <v>0</v>
      </c>
      <c r="F179" s="7">
        <f t="shared" si="21"/>
        <v>0</v>
      </c>
      <c r="G179" s="98">
        <v>0</v>
      </c>
      <c r="H179" s="98">
        <v>0</v>
      </c>
      <c r="I179" s="98">
        <v>0</v>
      </c>
      <c r="J179" s="8">
        <v>0</v>
      </c>
      <c r="K179" s="98">
        <v>0</v>
      </c>
    </row>
    <row r="180" spans="1:11" x14ac:dyDescent="0.25">
      <c r="A180" s="9" t="s">
        <v>46</v>
      </c>
      <c r="B180" s="6">
        <v>0</v>
      </c>
      <c r="C180" s="97">
        <v>0</v>
      </c>
      <c r="D180" s="4"/>
      <c r="E180" s="97">
        <v>0</v>
      </c>
      <c r="F180" s="7">
        <f t="shared" si="21"/>
        <v>0</v>
      </c>
      <c r="G180" s="98">
        <v>0</v>
      </c>
      <c r="H180" s="98">
        <v>0</v>
      </c>
      <c r="I180" s="98">
        <v>0</v>
      </c>
      <c r="J180" s="8">
        <v>0</v>
      </c>
      <c r="K180" s="98">
        <v>0</v>
      </c>
    </row>
    <row r="181" spans="1:11" x14ac:dyDescent="0.25">
      <c r="A181" s="9" t="s">
        <v>47</v>
      </c>
      <c r="B181" s="6">
        <v>0</v>
      </c>
      <c r="C181" s="97">
        <v>0</v>
      </c>
      <c r="D181" s="4"/>
      <c r="E181" s="97">
        <v>0</v>
      </c>
      <c r="F181" s="7">
        <f t="shared" si="21"/>
        <v>0</v>
      </c>
      <c r="G181" s="98">
        <v>0</v>
      </c>
      <c r="H181" s="98">
        <v>0</v>
      </c>
      <c r="I181" s="98">
        <v>0</v>
      </c>
      <c r="J181" s="8">
        <v>0</v>
      </c>
      <c r="K181" s="98">
        <v>0</v>
      </c>
    </row>
    <row r="182" spans="1:11" ht="30" x14ac:dyDescent="0.25">
      <c r="A182" s="9" t="s">
        <v>48</v>
      </c>
      <c r="B182" s="6">
        <v>0</v>
      </c>
      <c r="C182" s="97">
        <v>0</v>
      </c>
      <c r="D182" s="4"/>
      <c r="E182" s="97">
        <v>0</v>
      </c>
      <c r="F182" s="7">
        <f t="shared" si="21"/>
        <v>0</v>
      </c>
      <c r="G182" s="98">
        <v>0</v>
      </c>
      <c r="H182" s="98">
        <v>0</v>
      </c>
      <c r="I182" s="98">
        <v>0</v>
      </c>
      <c r="J182" s="8">
        <v>0</v>
      </c>
      <c r="K182" s="98">
        <v>0</v>
      </c>
    </row>
    <row r="183" spans="1:11" x14ac:dyDescent="0.25">
      <c r="A183" s="9" t="s">
        <v>49</v>
      </c>
      <c r="B183" s="6">
        <v>0</v>
      </c>
      <c r="C183" s="97">
        <v>0</v>
      </c>
      <c r="D183" s="4"/>
      <c r="E183" s="97">
        <v>0</v>
      </c>
      <c r="F183" s="7">
        <f t="shared" si="21"/>
        <v>0</v>
      </c>
      <c r="G183" s="98">
        <v>0</v>
      </c>
      <c r="H183" s="98">
        <v>0</v>
      </c>
      <c r="I183" s="98">
        <v>0</v>
      </c>
      <c r="J183" s="8">
        <v>0</v>
      </c>
      <c r="K183" s="98">
        <v>0</v>
      </c>
    </row>
    <row r="184" spans="1:11" ht="30" x14ac:dyDescent="0.25">
      <c r="A184" s="9" t="s">
        <v>50</v>
      </c>
      <c r="B184" s="6">
        <v>0</v>
      </c>
      <c r="C184" s="97">
        <v>0</v>
      </c>
      <c r="D184" s="4"/>
      <c r="E184" s="97">
        <v>0</v>
      </c>
      <c r="F184" s="7">
        <f t="shared" si="21"/>
        <v>0</v>
      </c>
      <c r="G184" s="98">
        <v>0</v>
      </c>
      <c r="H184" s="98">
        <v>0</v>
      </c>
      <c r="I184" s="98">
        <v>0</v>
      </c>
      <c r="J184" s="8">
        <v>0</v>
      </c>
      <c r="K184" s="98">
        <v>0</v>
      </c>
    </row>
    <row r="185" spans="1:11" x14ac:dyDescent="0.25">
      <c r="A185" s="9" t="s">
        <v>51</v>
      </c>
      <c r="B185" s="6">
        <v>1</v>
      </c>
      <c r="C185" s="97">
        <v>0</v>
      </c>
      <c r="D185" s="17"/>
      <c r="E185" s="97">
        <v>0</v>
      </c>
      <c r="F185" s="7">
        <f t="shared" si="21"/>
        <v>1</v>
      </c>
      <c r="G185" s="98">
        <v>0</v>
      </c>
      <c r="H185" s="98">
        <v>0</v>
      </c>
      <c r="I185" s="98">
        <v>0</v>
      </c>
      <c r="J185" s="8">
        <v>1</v>
      </c>
      <c r="K185" s="98">
        <v>0</v>
      </c>
    </row>
    <row r="186" spans="1:11" x14ac:dyDescent="0.25">
      <c r="A186" s="9" t="s">
        <v>52</v>
      </c>
      <c r="B186" s="6">
        <v>0</v>
      </c>
      <c r="C186" s="97">
        <v>0</v>
      </c>
      <c r="D186" s="17"/>
      <c r="E186" s="97">
        <v>0</v>
      </c>
      <c r="F186" s="7">
        <f t="shared" si="21"/>
        <v>0</v>
      </c>
      <c r="G186" s="98">
        <v>0</v>
      </c>
      <c r="H186" s="98">
        <v>0</v>
      </c>
      <c r="I186" s="98">
        <v>0</v>
      </c>
      <c r="J186" s="8">
        <v>0</v>
      </c>
      <c r="K186" s="98">
        <v>0</v>
      </c>
    </row>
    <row r="187" spans="1:11" x14ac:dyDescent="0.25">
      <c r="A187" s="9" t="s">
        <v>53</v>
      </c>
      <c r="B187" s="6">
        <v>0</v>
      </c>
      <c r="C187" s="97">
        <v>0</v>
      </c>
      <c r="D187" s="13"/>
      <c r="E187" s="97">
        <v>0</v>
      </c>
      <c r="F187" s="7">
        <f t="shared" si="21"/>
        <v>0</v>
      </c>
      <c r="G187" s="98">
        <v>0</v>
      </c>
      <c r="H187" s="98">
        <v>0</v>
      </c>
      <c r="I187" s="98">
        <v>0</v>
      </c>
      <c r="J187" s="8">
        <v>0</v>
      </c>
      <c r="K187" s="98">
        <v>0</v>
      </c>
    </row>
    <row r="188" spans="1:11" x14ac:dyDescent="0.25">
      <c r="A188" s="9" t="s">
        <v>54</v>
      </c>
      <c r="B188" s="6">
        <v>0</v>
      </c>
      <c r="C188" s="97">
        <v>0</v>
      </c>
      <c r="D188" s="13"/>
      <c r="E188" s="97">
        <v>0</v>
      </c>
      <c r="F188" s="7">
        <f t="shared" si="21"/>
        <v>0</v>
      </c>
      <c r="G188" s="98">
        <v>0</v>
      </c>
      <c r="H188" s="98">
        <v>0</v>
      </c>
      <c r="I188" s="98">
        <v>0</v>
      </c>
      <c r="J188" s="8">
        <v>0</v>
      </c>
      <c r="K188" s="98">
        <v>0</v>
      </c>
    </row>
    <row r="189" spans="1:11" x14ac:dyDescent="0.25">
      <c r="A189" s="9"/>
      <c r="B189" s="67" t="s">
        <v>2</v>
      </c>
      <c r="C189" s="67"/>
      <c r="D189" s="67"/>
      <c r="E189" s="71" t="s">
        <v>3</v>
      </c>
      <c r="F189" s="69" t="s">
        <v>4</v>
      </c>
      <c r="G189" s="64" t="s">
        <v>151</v>
      </c>
      <c r="H189" s="64" t="s">
        <v>152</v>
      </c>
      <c r="I189" s="64" t="s">
        <v>153</v>
      </c>
      <c r="J189" s="64" t="s">
        <v>154</v>
      </c>
      <c r="K189" s="64" t="s">
        <v>155</v>
      </c>
    </row>
    <row r="190" spans="1:11" x14ac:dyDescent="0.25">
      <c r="A190" s="12" t="s">
        <v>55</v>
      </c>
      <c r="B190" s="3" t="s">
        <v>11</v>
      </c>
      <c r="C190" s="3" t="s">
        <v>12</v>
      </c>
      <c r="D190" s="4"/>
      <c r="E190" s="71"/>
      <c r="F190" s="69"/>
      <c r="G190" s="64"/>
      <c r="H190" s="64"/>
      <c r="I190" s="64"/>
      <c r="J190" s="64"/>
      <c r="K190" s="64"/>
    </row>
    <row r="191" spans="1:11" x14ac:dyDescent="0.25">
      <c r="A191" s="9" t="s">
        <v>56</v>
      </c>
      <c r="B191" s="6">
        <v>0</v>
      </c>
      <c r="C191" s="97">
        <v>0</v>
      </c>
      <c r="D191" s="13"/>
      <c r="E191" s="97">
        <v>0</v>
      </c>
      <c r="F191" s="7">
        <f t="shared" ref="F191:F192" si="22">SUM(B191:E191)</f>
        <v>0</v>
      </c>
      <c r="G191" s="98">
        <v>0</v>
      </c>
      <c r="H191" s="98">
        <v>0</v>
      </c>
      <c r="I191" s="98">
        <v>0</v>
      </c>
      <c r="J191" s="8">
        <v>0</v>
      </c>
      <c r="K191" s="98">
        <v>0</v>
      </c>
    </row>
    <row r="192" spans="1:11" x14ac:dyDescent="0.25">
      <c r="A192" s="9" t="s">
        <v>58</v>
      </c>
      <c r="B192" s="6">
        <v>0</v>
      </c>
      <c r="C192" s="97">
        <v>0</v>
      </c>
      <c r="D192" s="13"/>
      <c r="E192" s="97">
        <v>0</v>
      </c>
      <c r="F192" s="7">
        <f t="shared" si="22"/>
        <v>0</v>
      </c>
      <c r="G192" s="98">
        <v>0</v>
      </c>
      <c r="H192" s="98">
        <v>0</v>
      </c>
      <c r="I192" s="98">
        <v>0</v>
      </c>
      <c r="J192" s="8">
        <v>0</v>
      </c>
      <c r="K192" s="98">
        <v>0</v>
      </c>
    </row>
    <row r="193" spans="1:11" ht="15.75" x14ac:dyDescent="0.25">
      <c r="A193" s="72" t="s">
        <v>72</v>
      </c>
      <c r="B193" s="72"/>
      <c r="C193" s="72"/>
      <c r="D193" s="72"/>
      <c r="E193" s="72"/>
      <c r="F193" s="72"/>
      <c r="G193" s="72"/>
      <c r="H193" s="72"/>
      <c r="I193" s="72"/>
      <c r="J193" s="72"/>
      <c r="K193" s="72"/>
    </row>
    <row r="194" spans="1:11" x14ac:dyDescent="0.25">
      <c r="A194" s="66"/>
      <c r="B194" s="67" t="s">
        <v>2</v>
      </c>
      <c r="C194" s="67"/>
      <c r="D194" s="67"/>
      <c r="E194" s="70" t="s">
        <v>3</v>
      </c>
      <c r="F194" s="69" t="s">
        <v>4</v>
      </c>
      <c r="G194" s="64" t="s">
        <v>151</v>
      </c>
      <c r="H194" s="64" t="s">
        <v>152</v>
      </c>
      <c r="I194" s="64" t="s">
        <v>153</v>
      </c>
      <c r="J194" s="64" t="s">
        <v>154</v>
      </c>
      <c r="K194" s="64" t="s">
        <v>155</v>
      </c>
    </row>
    <row r="195" spans="1:11" x14ac:dyDescent="0.25">
      <c r="A195" s="66"/>
      <c r="B195" s="2" t="s">
        <v>11</v>
      </c>
      <c r="C195" s="2" t="s">
        <v>12</v>
      </c>
      <c r="D195" s="2" t="s">
        <v>60</v>
      </c>
      <c r="E195" s="70"/>
      <c r="F195" s="69"/>
      <c r="G195" s="64"/>
      <c r="H195" s="64"/>
      <c r="I195" s="64"/>
      <c r="J195" s="64"/>
      <c r="K195" s="64"/>
    </row>
    <row r="196" spans="1:11" x14ac:dyDescent="0.25">
      <c r="A196" s="9" t="s">
        <v>13</v>
      </c>
      <c r="B196" s="6">
        <v>7</v>
      </c>
      <c r="C196" s="6">
        <v>1</v>
      </c>
      <c r="D196" s="97">
        <v>0</v>
      </c>
      <c r="E196" s="6">
        <v>3</v>
      </c>
      <c r="F196" s="7">
        <f t="shared" ref="F196:F198" si="23">SUM(B196:E196)</f>
        <v>11</v>
      </c>
      <c r="G196" s="98">
        <v>0</v>
      </c>
      <c r="H196" s="98">
        <v>0</v>
      </c>
      <c r="I196" s="8">
        <v>1</v>
      </c>
      <c r="J196" s="8">
        <v>1</v>
      </c>
      <c r="K196" s="8">
        <v>9</v>
      </c>
    </row>
    <row r="197" spans="1:11" x14ac:dyDescent="0.25">
      <c r="A197" s="9" t="s">
        <v>61</v>
      </c>
      <c r="B197" s="6">
        <v>7</v>
      </c>
      <c r="C197" s="6">
        <v>1</v>
      </c>
      <c r="D197" s="97">
        <v>0</v>
      </c>
      <c r="E197" s="6">
        <v>3</v>
      </c>
      <c r="F197" s="7">
        <f t="shared" si="23"/>
        <v>11</v>
      </c>
      <c r="G197" s="98">
        <v>0</v>
      </c>
      <c r="H197" s="98">
        <v>0</v>
      </c>
      <c r="I197" s="8">
        <v>1</v>
      </c>
      <c r="J197" s="8">
        <v>1</v>
      </c>
      <c r="K197" s="8">
        <v>9</v>
      </c>
    </row>
    <row r="198" spans="1:11" x14ac:dyDescent="0.25">
      <c r="A198" s="9" t="s">
        <v>69</v>
      </c>
      <c r="B198" s="6">
        <v>7</v>
      </c>
      <c r="C198" s="6">
        <v>1</v>
      </c>
      <c r="D198" s="97">
        <v>0</v>
      </c>
      <c r="E198" s="6">
        <v>3</v>
      </c>
      <c r="F198" s="7">
        <f t="shared" si="23"/>
        <v>11</v>
      </c>
      <c r="G198" s="98">
        <v>0</v>
      </c>
      <c r="H198" s="98">
        <v>0</v>
      </c>
      <c r="I198" s="8">
        <v>1</v>
      </c>
      <c r="J198" s="8">
        <v>1</v>
      </c>
      <c r="K198" s="8">
        <v>9</v>
      </c>
    </row>
    <row r="199" spans="1:11" x14ac:dyDescent="0.25">
      <c r="A199" s="9"/>
      <c r="B199" s="67" t="s">
        <v>2</v>
      </c>
      <c r="C199" s="67"/>
      <c r="D199" s="67"/>
      <c r="E199" s="71" t="s">
        <v>3</v>
      </c>
      <c r="F199" s="69" t="s">
        <v>4</v>
      </c>
      <c r="G199" s="64" t="s">
        <v>151</v>
      </c>
      <c r="H199" s="64" t="s">
        <v>152</v>
      </c>
      <c r="I199" s="64" t="s">
        <v>153</v>
      </c>
      <c r="J199" s="64" t="s">
        <v>154</v>
      </c>
      <c r="K199" s="64" t="s">
        <v>155</v>
      </c>
    </row>
    <row r="200" spans="1:11" x14ac:dyDescent="0.25">
      <c r="A200" s="12" t="s">
        <v>73</v>
      </c>
      <c r="B200" s="3" t="s">
        <v>11</v>
      </c>
      <c r="C200" s="3" t="s">
        <v>12</v>
      </c>
      <c r="D200" s="2" t="s">
        <v>60</v>
      </c>
      <c r="E200" s="71"/>
      <c r="F200" s="69"/>
      <c r="G200" s="64"/>
      <c r="H200" s="64"/>
      <c r="I200" s="64"/>
      <c r="J200" s="64"/>
      <c r="K200" s="64"/>
    </row>
    <row r="201" spans="1:11" x14ac:dyDescent="0.25">
      <c r="A201" s="9" t="s">
        <v>23</v>
      </c>
      <c r="B201" s="6">
        <v>0</v>
      </c>
      <c r="C201" s="6">
        <v>0</v>
      </c>
      <c r="D201" s="97">
        <v>0</v>
      </c>
      <c r="E201" s="6">
        <v>0</v>
      </c>
      <c r="F201" s="7">
        <f t="shared" ref="F201:F208" si="24">SUM(B201:E201)</f>
        <v>0</v>
      </c>
      <c r="G201" s="98">
        <v>0</v>
      </c>
      <c r="H201" s="98">
        <v>0</v>
      </c>
      <c r="I201" s="8">
        <v>0</v>
      </c>
      <c r="J201" s="8">
        <v>0</v>
      </c>
      <c r="K201" s="8">
        <v>0</v>
      </c>
    </row>
    <row r="202" spans="1:11" x14ac:dyDescent="0.25">
      <c r="A202" s="9" t="s">
        <v>24</v>
      </c>
      <c r="B202" s="6">
        <v>7</v>
      </c>
      <c r="C202" s="6">
        <v>1</v>
      </c>
      <c r="D202" s="97">
        <v>0</v>
      </c>
      <c r="E202" s="6">
        <v>3</v>
      </c>
      <c r="F202" s="7">
        <f t="shared" si="24"/>
        <v>11</v>
      </c>
      <c r="G202" s="98">
        <v>0</v>
      </c>
      <c r="H202" s="98">
        <v>0</v>
      </c>
      <c r="I202" s="8">
        <v>1</v>
      </c>
      <c r="J202" s="8">
        <v>1</v>
      </c>
      <c r="K202" s="8">
        <v>9</v>
      </c>
    </row>
    <row r="203" spans="1:11" x14ac:dyDescent="0.25">
      <c r="A203" s="9" t="s">
        <v>63</v>
      </c>
      <c r="B203" s="6">
        <v>0</v>
      </c>
      <c r="C203" s="6">
        <v>0</v>
      </c>
      <c r="D203" s="97">
        <v>0</v>
      </c>
      <c r="E203" s="6">
        <v>0</v>
      </c>
      <c r="F203" s="7">
        <f t="shared" si="24"/>
        <v>0</v>
      </c>
      <c r="G203" s="98">
        <v>0</v>
      </c>
      <c r="H203" s="98">
        <v>0</v>
      </c>
      <c r="I203" s="8">
        <v>0</v>
      </c>
      <c r="J203" s="8">
        <v>0</v>
      </c>
      <c r="K203" s="8">
        <v>0</v>
      </c>
    </row>
    <row r="204" spans="1:11" x14ac:dyDescent="0.25">
      <c r="A204" s="14" t="s">
        <v>26</v>
      </c>
      <c r="B204" s="6">
        <v>0</v>
      </c>
      <c r="C204" s="6">
        <v>0</v>
      </c>
      <c r="D204" s="97">
        <v>0</v>
      </c>
      <c r="E204" s="6">
        <v>0</v>
      </c>
      <c r="F204" s="7">
        <f t="shared" si="24"/>
        <v>0</v>
      </c>
      <c r="G204" s="98">
        <v>0</v>
      </c>
      <c r="H204" s="98">
        <v>0</v>
      </c>
      <c r="I204" s="8">
        <v>0</v>
      </c>
      <c r="J204" s="8">
        <v>0</v>
      </c>
      <c r="K204" s="8">
        <v>0</v>
      </c>
    </row>
    <row r="205" spans="1:11" x14ac:dyDescent="0.25">
      <c r="A205" s="14" t="s">
        <v>27</v>
      </c>
      <c r="B205" s="6">
        <v>0</v>
      </c>
      <c r="C205" s="6">
        <v>0</v>
      </c>
      <c r="D205" s="97">
        <v>0</v>
      </c>
      <c r="E205" s="6">
        <v>0</v>
      </c>
      <c r="F205" s="7">
        <f t="shared" si="24"/>
        <v>0</v>
      </c>
      <c r="G205" s="98">
        <v>0</v>
      </c>
      <c r="H205" s="98">
        <v>0</v>
      </c>
      <c r="I205" s="8">
        <v>0</v>
      </c>
      <c r="J205" s="8">
        <v>0</v>
      </c>
      <c r="K205" s="8">
        <v>0</v>
      </c>
    </row>
    <row r="206" spans="1:11" x14ac:dyDescent="0.25">
      <c r="A206" s="14" t="s">
        <v>28</v>
      </c>
      <c r="B206" s="6">
        <v>0</v>
      </c>
      <c r="C206" s="6">
        <v>0</v>
      </c>
      <c r="D206" s="97">
        <v>0</v>
      </c>
      <c r="E206" s="6">
        <v>0</v>
      </c>
      <c r="F206" s="7">
        <f t="shared" si="24"/>
        <v>0</v>
      </c>
      <c r="G206" s="98">
        <v>0</v>
      </c>
      <c r="H206" s="98">
        <v>0</v>
      </c>
      <c r="I206" s="8">
        <v>0</v>
      </c>
      <c r="J206" s="8">
        <v>0</v>
      </c>
      <c r="K206" s="8">
        <v>0</v>
      </c>
    </row>
    <row r="207" spans="1:11" x14ac:dyDescent="0.25">
      <c r="A207" s="14" t="s">
        <v>29</v>
      </c>
      <c r="B207" s="6">
        <v>0</v>
      </c>
      <c r="C207" s="6">
        <v>0</v>
      </c>
      <c r="D207" s="97">
        <v>0</v>
      </c>
      <c r="E207" s="6">
        <v>0</v>
      </c>
      <c r="F207" s="7">
        <f t="shared" si="24"/>
        <v>0</v>
      </c>
      <c r="G207" s="98">
        <v>0</v>
      </c>
      <c r="H207" s="98">
        <v>0</v>
      </c>
      <c r="I207" s="8">
        <v>0</v>
      </c>
      <c r="J207" s="8">
        <v>0</v>
      </c>
      <c r="K207" s="8">
        <v>0</v>
      </c>
    </row>
    <row r="208" spans="1:11" x14ac:dyDescent="0.25">
      <c r="A208" s="14" t="s">
        <v>30</v>
      </c>
      <c r="B208" s="6">
        <v>0</v>
      </c>
      <c r="C208" s="6">
        <v>0</v>
      </c>
      <c r="D208" s="97">
        <v>0</v>
      </c>
      <c r="E208" s="6">
        <v>0</v>
      </c>
      <c r="F208" s="7">
        <f t="shared" si="24"/>
        <v>0</v>
      </c>
      <c r="G208" s="98">
        <v>0</v>
      </c>
      <c r="H208" s="98">
        <v>0</v>
      </c>
      <c r="I208" s="8">
        <v>0</v>
      </c>
      <c r="J208" s="8">
        <v>0</v>
      </c>
      <c r="K208" s="8">
        <v>0</v>
      </c>
    </row>
    <row r="209" spans="1:11" x14ac:dyDescent="0.25">
      <c r="A209" s="84" t="s">
        <v>31</v>
      </c>
      <c r="B209" s="84"/>
      <c r="C209" s="84"/>
      <c r="D209" s="84"/>
      <c r="E209" s="84"/>
      <c r="F209" s="84"/>
      <c r="G209" s="84"/>
      <c r="H209" s="84"/>
      <c r="I209" s="84"/>
      <c r="J209" s="84"/>
      <c r="K209" s="84"/>
    </row>
    <row r="210" spans="1:11" x14ac:dyDescent="0.25">
      <c r="A210" s="14" t="s">
        <v>32</v>
      </c>
      <c r="B210" s="6">
        <v>0</v>
      </c>
      <c r="C210" s="6">
        <v>0</v>
      </c>
      <c r="D210" s="97">
        <v>0</v>
      </c>
      <c r="E210" s="6">
        <v>0</v>
      </c>
      <c r="F210" s="7">
        <f>SUM(B210:E210)</f>
        <v>0</v>
      </c>
      <c r="G210" s="98">
        <v>0</v>
      </c>
      <c r="H210" s="98">
        <v>0</v>
      </c>
      <c r="I210" s="8">
        <v>0</v>
      </c>
      <c r="J210" s="8">
        <v>0</v>
      </c>
      <c r="K210" s="8">
        <v>0</v>
      </c>
    </row>
    <row r="211" spans="1:11" x14ac:dyDescent="0.25">
      <c r="A211" s="14" t="s">
        <v>33</v>
      </c>
      <c r="B211" s="6">
        <v>0</v>
      </c>
      <c r="C211" s="6">
        <v>0</v>
      </c>
      <c r="D211" s="97">
        <v>0</v>
      </c>
      <c r="E211" s="6">
        <v>0</v>
      </c>
      <c r="F211" s="7">
        <f t="shared" ref="F211:F216" si="25">SUM(B211:E211)</f>
        <v>0</v>
      </c>
      <c r="G211" s="98">
        <v>0</v>
      </c>
      <c r="H211" s="98">
        <v>0</v>
      </c>
      <c r="I211" s="8">
        <v>0</v>
      </c>
      <c r="J211" s="8">
        <v>0</v>
      </c>
      <c r="K211" s="8">
        <v>0</v>
      </c>
    </row>
    <row r="212" spans="1:11" x14ac:dyDescent="0.25">
      <c r="A212" s="14" t="s">
        <v>34</v>
      </c>
      <c r="B212" s="6">
        <v>0</v>
      </c>
      <c r="C212" s="6">
        <v>0</v>
      </c>
      <c r="D212" s="97">
        <v>0</v>
      </c>
      <c r="E212" s="6">
        <v>0</v>
      </c>
      <c r="F212" s="7">
        <f t="shared" si="25"/>
        <v>0</v>
      </c>
      <c r="G212" s="98">
        <v>0</v>
      </c>
      <c r="H212" s="98">
        <v>0</v>
      </c>
      <c r="I212" s="8">
        <v>0</v>
      </c>
      <c r="J212" s="8">
        <v>0</v>
      </c>
      <c r="K212" s="8">
        <v>0</v>
      </c>
    </row>
    <row r="213" spans="1:11" x14ac:dyDescent="0.25">
      <c r="A213" s="14" t="s">
        <v>35</v>
      </c>
      <c r="B213" s="6">
        <v>0</v>
      </c>
      <c r="C213" s="6">
        <v>0</v>
      </c>
      <c r="D213" s="97">
        <v>0</v>
      </c>
      <c r="E213" s="6">
        <v>0</v>
      </c>
      <c r="F213" s="7">
        <f t="shared" si="25"/>
        <v>0</v>
      </c>
      <c r="G213" s="98">
        <v>0</v>
      </c>
      <c r="H213" s="98">
        <v>0</v>
      </c>
      <c r="I213" s="8">
        <v>0</v>
      </c>
      <c r="J213" s="8">
        <v>0</v>
      </c>
      <c r="K213" s="8">
        <v>0</v>
      </c>
    </row>
    <row r="214" spans="1:11" x14ac:dyDescent="0.25">
      <c r="A214" s="14" t="s">
        <v>36</v>
      </c>
      <c r="B214" s="6">
        <v>0</v>
      </c>
      <c r="C214" s="6">
        <v>0</v>
      </c>
      <c r="D214" s="97">
        <v>0</v>
      </c>
      <c r="E214" s="6">
        <v>0</v>
      </c>
      <c r="F214" s="7">
        <f t="shared" si="25"/>
        <v>0</v>
      </c>
      <c r="G214" s="98">
        <v>0</v>
      </c>
      <c r="H214" s="98">
        <v>0</v>
      </c>
      <c r="I214" s="8">
        <v>0</v>
      </c>
      <c r="J214" s="8">
        <v>0</v>
      </c>
      <c r="K214" s="8">
        <v>0</v>
      </c>
    </row>
    <row r="215" spans="1:11" x14ac:dyDescent="0.25">
      <c r="A215" s="14" t="s">
        <v>37</v>
      </c>
      <c r="B215" s="6">
        <v>0</v>
      </c>
      <c r="C215" s="6">
        <v>0</v>
      </c>
      <c r="D215" s="97">
        <v>0</v>
      </c>
      <c r="E215" s="6">
        <v>0</v>
      </c>
      <c r="F215" s="7">
        <f t="shared" si="25"/>
        <v>0</v>
      </c>
      <c r="G215" s="98">
        <v>0</v>
      </c>
      <c r="H215" s="98">
        <v>0</v>
      </c>
      <c r="I215" s="8">
        <v>0</v>
      </c>
      <c r="J215" s="8">
        <v>0</v>
      </c>
      <c r="K215" s="8">
        <v>0</v>
      </c>
    </row>
    <row r="216" spans="1:11" x14ac:dyDescent="0.25">
      <c r="A216" s="14" t="s">
        <v>38</v>
      </c>
      <c r="B216" s="6">
        <v>0</v>
      </c>
      <c r="C216" s="6">
        <v>0</v>
      </c>
      <c r="D216" s="97">
        <v>0</v>
      </c>
      <c r="E216" s="6">
        <v>0</v>
      </c>
      <c r="F216" s="7">
        <f t="shared" si="25"/>
        <v>0</v>
      </c>
      <c r="G216" s="98">
        <v>0</v>
      </c>
      <c r="H216" s="98">
        <v>0</v>
      </c>
      <c r="I216" s="8">
        <v>0</v>
      </c>
      <c r="J216" s="8">
        <v>0</v>
      </c>
      <c r="K216" s="8">
        <v>0</v>
      </c>
    </row>
    <row r="217" spans="1:11" x14ac:dyDescent="0.25">
      <c r="A217" s="9"/>
      <c r="B217" s="67" t="s">
        <v>2</v>
      </c>
      <c r="C217" s="67"/>
      <c r="D217" s="67"/>
      <c r="E217" s="71" t="s">
        <v>3</v>
      </c>
      <c r="F217" s="69" t="s">
        <v>4</v>
      </c>
      <c r="G217" s="64" t="s">
        <v>151</v>
      </c>
      <c r="H217" s="64" t="s">
        <v>152</v>
      </c>
      <c r="I217" s="64" t="s">
        <v>153</v>
      </c>
      <c r="J217" s="64" t="s">
        <v>154</v>
      </c>
      <c r="K217" s="64" t="s">
        <v>155</v>
      </c>
    </row>
    <row r="218" spans="1:11" x14ac:dyDescent="0.25">
      <c r="A218" s="12" t="s">
        <v>71</v>
      </c>
      <c r="B218" s="3" t="s">
        <v>11</v>
      </c>
      <c r="C218" s="3" t="s">
        <v>12</v>
      </c>
      <c r="D218" s="2" t="s">
        <v>60</v>
      </c>
      <c r="E218" s="71"/>
      <c r="F218" s="69"/>
      <c r="G218" s="64"/>
      <c r="H218" s="64"/>
      <c r="I218" s="64"/>
      <c r="J218" s="64"/>
      <c r="K218" s="64"/>
    </row>
    <row r="219" spans="1:11" x14ac:dyDescent="0.25">
      <c r="A219" s="9" t="s">
        <v>40</v>
      </c>
      <c r="B219" s="6">
        <v>0</v>
      </c>
      <c r="C219" s="6">
        <v>0</v>
      </c>
      <c r="D219" s="97">
        <v>0</v>
      </c>
      <c r="E219" s="6">
        <v>0</v>
      </c>
      <c r="F219" s="7">
        <f>SUM(B219:E219)</f>
        <v>0</v>
      </c>
      <c r="G219" s="98">
        <v>0</v>
      </c>
      <c r="H219" s="98">
        <v>0</v>
      </c>
      <c r="I219" s="21">
        <v>0</v>
      </c>
      <c r="J219" s="21">
        <v>0</v>
      </c>
      <c r="K219" s="21">
        <v>0</v>
      </c>
    </row>
    <row r="220" spans="1:11" ht="30" x14ac:dyDescent="0.25">
      <c r="A220" s="19" t="s">
        <v>41</v>
      </c>
      <c r="B220" s="6">
        <v>0</v>
      </c>
      <c r="C220" s="6">
        <v>0</v>
      </c>
      <c r="D220" s="97">
        <v>0</v>
      </c>
      <c r="E220" s="6">
        <v>0</v>
      </c>
      <c r="F220" s="7">
        <f t="shared" ref="F220:F233" si="26">SUM(B220:E220)</f>
        <v>0</v>
      </c>
      <c r="G220" s="98">
        <v>0</v>
      </c>
      <c r="H220" s="98">
        <v>0</v>
      </c>
      <c r="I220" s="21">
        <v>0</v>
      </c>
      <c r="J220" s="21">
        <v>0</v>
      </c>
      <c r="K220" s="21">
        <v>0</v>
      </c>
    </row>
    <row r="221" spans="1:11" x14ac:dyDescent="0.25">
      <c r="A221" s="9" t="s">
        <v>42</v>
      </c>
      <c r="B221" s="6">
        <v>0</v>
      </c>
      <c r="C221" s="6">
        <v>0</v>
      </c>
      <c r="D221" s="97">
        <v>0</v>
      </c>
      <c r="E221" s="6">
        <v>0</v>
      </c>
      <c r="F221" s="7">
        <f t="shared" si="26"/>
        <v>0</v>
      </c>
      <c r="G221" s="98">
        <v>0</v>
      </c>
      <c r="H221" s="98">
        <v>0</v>
      </c>
      <c r="I221" s="21">
        <v>0</v>
      </c>
      <c r="J221" s="21">
        <v>0</v>
      </c>
      <c r="K221" s="21">
        <v>0</v>
      </c>
    </row>
    <row r="222" spans="1:11" x14ac:dyDescent="0.25">
      <c r="A222" s="9" t="s">
        <v>43</v>
      </c>
      <c r="B222" s="6">
        <v>0</v>
      </c>
      <c r="C222" s="6">
        <v>0</v>
      </c>
      <c r="D222" s="97">
        <v>0</v>
      </c>
      <c r="E222" s="6">
        <v>0</v>
      </c>
      <c r="F222" s="7">
        <f t="shared" si="26"/>
        <v>0</v>
      </c>
      <c r="G222" s="98">
        <v>0</v>
      </c>
      <c r="H222" s="98">
        <v>0</v>
      </c>
      <c r="I222" s="21">
        <v>0</v>
      </c>
      <c r="J222" s="21">
        <v>0</v>
      </c>
      <c r="K222" s="21">
        <v>0</v>
      </c>
    </row>
    <row r="223" spans="1:11" x14ac:dyDescent="0.25">
      <c r="A223" s="9" t="s">
        <v>44</v>
      </c>
      <c r="B223" s="6">
        <v>0</v>
      </c>
      <c r="C223" s="6">
        <v>0</v>
      </c>
      <c r="D223" s="97">
        <v>0</v>
      </c>
      <c r="E223" s="6">
        <v>1</v>
      </c>
      <c r="F223" s="7">
        <f t="shared" si="26"/>
        <v>1</v>
      </c>
      <c r="G223" s="98">
        <v>0</v>
      </c>
      <c r="H223" s="98">
        <v>0</v>
      </c>
      <c r="I223" s="21">
        <v>0</v>
      </c>
      <c r="J223" s="21">
        <v>0</v>
      </c>
      <c r="K223" s="21">
        <v>1</v>
      </c>
    </row>
    <row r="224" spans="1:11" ht="30" x14ac:dyDescent="0.25">
      <c r="A224" s="9" t="s">
        <v>45</v>
      </c>
      <c r="B224" s="6">
        <v>0</v>
      </c>
      <c r="C224" s="6">
        <v>0</v>
      </c>
      <c r="D224" s="97">
        <v>0</v>
      </c>
      <c r="E224" s="6">
        <v>0</v>
      </c>
      <c r="F224" s="7">
        <f>SUM(B224:E224)</f>
        <v>0</v>
      </c>
      <c r="G224" s="98">
        <v>0</v>
      </c>
      <c r="H224" s="98">
        <v>0</v>
      </c>
      <c r="I224" s="21">
        <v>0</v>
      </c>
      <c r="J224" s="21">
        <v>0</v>
      </c>
      <c r="K224" s="21">
        <v>0</v>
      </c>
    </row>
    <row r="225" spans="1:11" x14ac:dyDescent="0.25">
      <c r="A225" s="9" t="s">
        <v>46</v>
      </c>
      <c r="B225" s="6">
        <v>0</v>
      </c>
      <c r="C225" s="6">
        <v>0</v>
      </c>
      <c r="D225" s="97">
        <v>0</v>
      </c>
      <c r="E225" s="6">
        <v>0</v>
      </c>
      <c r="F225" s="7">
        <f>SUM(B225:E225)</f>
        <v>0</v>
      </c>
      <c r="G225" s="98">
        <v>0</v>
      </c>
      <c r="H225" s="98">
        <v>0</v>
      </c>
      <c r="I225" s="21">
        <v>0</v>
      </c>
      <c r="J225" s="21">
        <v>0</v>
      </c>
      <c r="K225" s="21">
        <v>0</v>
      </c>
    </row>
    <row r="226" spans="1:11" x14ac:dyDescent="0.25">
      <c r="A226" s="9" t="s">
        <v>47</v>
      </c>
      <c r="B226" s="6">
        <v>0</v>
      </c>
      <c r="C226" s="6">
        <v>0</v>
      </c>
      <c r="D226" s="97">
        <v>0</v>
      </c>
      <c r="E226" s="6">
        <v>0</v>
      </c>
      <c r="F226" s="7">
        <f>SUM(B226:E226)</f>
        <v>0</v>
      </c>
      <c r="G226" s="98">
        <v>0</v>
      </c>
      <c r="H226" s="98">
        <v>0</v>
      </c>
      <c r="I226" s="21">
        <v>0</v>
      </c>
      <c r="J226" s="21">
        <v>0</v>
      </c>
      <c r="K226" s="21">
        <v>0</v>
      </c>
    </row>
    <row r="227" spans="1:11" ht="30" x14ac:dyDescent="0.25">
      <c r="A227" s="9" t="s">
        <v>48</v>
      </c>
      <c r="B227" s="6">
        <v>0</v>
      </c>
      <c r="C227" s="6">
        <v>0</v>
      </c>
      <c r="D227" s="97">
        <v>0</v>
      </c>
      <c r="E227" s="6">
        <v>0</v>
      </c>
      <c r="F227" s="7">
        <f>SUM(B227:E227)</f>
        <v>0</v>
      </c>
      <c r="G227" s="98">
        <v>0</v>
      </c>
      <c r="H227" s="98">
        <v>0</v>
      </c>
      <c r="I227" s="21">
        <v>0</v>
      </c>
      <c r="J227" s="21">
        <v>0</v>
      </c>
      <c r="K227" s="21">
        <v>0</v>
      </c>
    </row>
    <row r="228" spans="1:11" x14ac:dyDescent="0.25">
      <c r="A228" s="9" t="s">
        <v>49</v>
      </c>
      <c r="B228" s="6">
        <v>0</v>
      </c>
      <c r="C228" s="6">
        <v>0</v>
      </c>
      <c r="D228" s="97">
        <v>0</v>
      </c>
      <c r="E228" s="6">
        <v>0</v>
      </c>
      <c r="F228" s="7">
        <f>SUM(B228:E228)</f>
        <v>0</v>
      </c>
      <c r="G228" s="98">
        <v>0</v>
      </c>
      <c r="H228" s="98">
        <v>0</v>
      </c>
      <c r="I228" s="21">
        <v>0</v>
      </c>
      <c r="J228" s="21">
        <v>0</v>
      </c>
      <c r="K228" s="21">
        <v>0</v>
      </c>
    </row>
    <row r="229" spans="1:11" ht="30" x14ac:dyDescent="0.25">
      <c r="A229" s="9" t="s">
        <v>50</v>
      </c>
      <c r="B229" s="6">
        <v>0</v>
      </c>
      <c r="C229" s="6">
        <v>0</v>
      </c>
      <c r="D229" s="97">
        <v>0</v>
      </c>
      <c r="E229" s="6">
        <v>0</v>
      </c>
      <c r="F229" s="7">
        <f>SUM(B229:E229)</f>
        <v>0</v>
      </c>
      <c r="G229" s="98">
        <v>0</v>
      </c>
      <c r="H229" s="98">
        <v>0</v>
      </c>
      <c r="I229" s="21">
        <v>0</v>
      </c>
      <c r="J229" s="21">
        <v>0</v>
      </c>
      <c r="K229" s="21">
        <v>0</v>
      </c>
    </row>
    <row r="230" spans="1:11" x14ac:dyDescent="0.25">
      <c r="A230" s="9" t="s">
        <v>51</v>
      </c>
      <c r="B230" s="6">
        <v>7</v>
      </c>
      <c r="C230" s="6">
        <v>1</v>
      </c>
      <c r="D230" s="97">
        <v>0</v>
      </c>
      <c r="E230" s="6">
        <v>2</v>
      </c>
      <c r="F230" s="7">
        <f t="shared" si="26"/>
        <v>10</v>
      </c>
      <c r="G230" s="98">
        <v>0</v>
      </c>
      <c r="H230" s="98">
        <v>0</v>
      </c>
      <c r="I230" s="8">
        <v>1</v>
      </c>
      <c r="J230" s="8">
        <v>1</v>
      </c>
      <c r="K230" s="8">
        <v>8</v>
      </c>
    </row>
    <row r="231" spans="1:11" x14ac:dyDescent="0.25">
      <c r="A231" s="9" t="s">
        <v>52</v>
      </c>
      <c r="B231" s="6">
        <v>0</v>
      </c>
      <c r="C231" s="6">
        <v>0</v>
      </c>
      <c r="D231" s="97">
        <v>0</v>
      </c>
      <c r="E231" s="6">
        <v>0</v>
      </c>
      <c r="F231" s="7">
        <f t="shared" si="26"/>
        <v>0</v>
      </c>
      <c r="G231" s="98">
        <v>0</v>
      </c>
      <c r="H231" s="98">
        <v>0</v>
      </c>
      <c r="I231" s="8">
        <v>0</v>
      </c>
      <c r="J231" s="8">
        <v>0</v>
      </c>
      <c r="K231" s="8">
        <v>0</v>
      </c>
    </row>
    <row r="232" spans="1:11" x14ac:dyDescent="0.25">
      <c r="A232" s="9" t="s">
        <v>53</v>
      </c>
      <c r="B232" s="6">
        <v>0</v>
      </c>
      <c r="C232" s="6">
        <v>0</v>
      </c>
      <c r="D232" s="97">
        <v>0</v>
      </c>
      <c r="E232" s="6">
        <v>0</v>
      </c>
      <c r="F232" s="7">
        <f t="shared" si="26"/>
        <v>0</v>
      </c>
      <c r="G232" s="98">
        <v>0</v>
      </c>
      <c r="H232" s="98">
        <v>0</v>
      </c>
      <c r="I232" s="8">
        <v>0</v>
      </c>
      <c r="J232" s="8">
        <v>0</v>
      </c>
      <c r="K232" s="8">
        <v>0</v>
      </c>
    </row>
    <row r="233" spans="1:11" x14ac:dyDescent="0.25">
      <c r="A233" s="9" t="s">
        <v>54</v>
      </c>
      <c r="B233" s="6">
        <v>0</v>
      </c>
      <c r="C233" s="6">
        <v>0</v>
      </c>
      <c r="D233" s="97">
        <v>0</v>
      </c>
      <c r="E233" s="6">
        <v>0</v>
      </c>
      <c r="F233" s="7">
        <f t="shared" si="26"/>
        <v>0</v>
      </c>
      <c r="G233" s="98">
        <v>0</v>
      </c>
      <c r="H233" s="98">
        <v>0</v>
      </c>
      <c r="I233" s="8">
        <v>0</v>
      </c>
      <c r="J233" s="8">
        <v>0</v>
      </c>
      <c r="K233" s="8">
        <v>0</v>
      </c>
    </row>
    <row r="234" spans="1:11" x14ac:dyDescent="0.25">
      <c r="A234" s="9"/>
      <c r="B234" s="67" t="s">
        <v>2</v>
      </c>
      <c r="C234" s="67"/>
      <c r="D234" s="67"/>
      <c r="E234" s="71" t="s">
        <v>3</v>
      </c>
      <c r="F234" s="69" t="s">
        <v>4</v>
      </c>
      <c r="G234" s="64" t="s">
        <v>151</v>
      </c>
      <c r="H234" s="64" t="s">
        <v>152</v>
      </c>
      <c r="I234" s="64" t="s">
        <v>153</v>
      </c>
      <c r="J234" s="64" t="s">
        <v>154</v>
      </c>
      <c r="K234" s="64" t="s">
        <v>155</v>
      </c>
    </row>
    <row r="235" spans="1:11" x14ac:dyDescent="0.25">
      <c r="A235" s="12" t="s">
        <v>55</v>
      </c>
      <c r="B235" s="3" t="s">
        <v>11</v>
      </c>
      <c r="C235" s="3" t="s">
        <v>12</v>
      </c>
      <c r="D235" s="2" t="s">
        <v>60</v>
      </c>
      <c r="E235" s="71"/>
      <c r="F235" s="69"/>
      <c r="G235" s="64"/>
      <c r="H235" s="64"/>
      <c r="I235" s="64"/>
      <c r="J235" s="64"/>
      <c r="K235" s="64"/>
    </row>
    <row r="236" spans="1:11" x14ac:dyDescent="0.25">
      <c r="A236" s="9" t="s">
        <v>65</v>
      </c>
      <c r="B236" s="6">
        <v>2</v>
      </c>
      <c r="C236" s="6">
        <v>0</v>
      </c>
      <c r="D236" s="97"/>
      <c r="E236" s="6">
        <v>0</v>
      </c>
      <c r="F236" s="7">
        <f t="shared" ref="F236" si="27">SUM(B236:E236)</f>
        <v>2</v>
      </c>
      <c r="G236" s="98">
        <v>0</v>
      </c>
      <c r="H236" s="98">
        <v>0</v>
      </c>
      <c r="I236" s="8">
        <v>0</v>
      </c>
      <c r="J236" s="8">
        <v>0</v>
      </c>
      <c r="K236" s="8">
        <v>2</v>
      </c>
    </row>
    <row r="237" spans="1:11" ht="15.75" x14ac:dyDescent="0.25">
      <c r="A237" s="72" t="s">
        <v>74</v>
      </c>
      <c r="B237" s="72"/>
      <c r="C237" s="72"/>
      <c r="D237" s="72"/>
      <c r="E237" s="72"/>
      <c r="F237" s="72"/>
      <c r="G237" s="72"/>
      <c r="H237" s="72"/>
      <c r="I237" s="72"/>
      <c r="J237" s="72"/>
      <c r="K237" s="72"/>
    </row>
    <row r="238" spans="1:11" x14ac:dyDescent="0.25">
      <c r="A238" s="66"/>
      <c r="B238" s="67" t="s">
        <v>2</v>
      </c>
      <c r="C238" s="67"/>
      <c r="D238" s="67"/>
      <c r="E238" s="70" t="s">
        <v>3</v>
      </c>
      <c r="F238" s="69" t="s">
        <v>4</v>
      </c>
      <c r="G238" s="64" t="s">
        <v>151</v>
      </c>
      <c r="H238" s="64" t="s">
        <v>152</v>
      </c>
      <c r="I238" s="64" t="s">
        <v>153</v>
      </c>
      <c r="J238" s="64" t="s">
        <v>154</v>
      </c>
      <c r="K238" s="64" t="s">
        <v>155</v>
      </c>
    </row>
    <row r="239" spans="1:11" x14ac:dyDescent="0.25">
      <c r="A239" s="66"/>
      <c r="B239" s="2" t="s">
        <v>11</v>
      </c>
      <c r="C239" s="2" t="s">
        <v>12</v>
      </c>
      <c r="D239" s="2" t="s">
        <v>60</v>
      </c>
      <c r="E239" s="70"/>
      <c r="F239" s="69"/>
      <c r="G239" s="64"/>
      <c r="H239" s="64"/>
      <c r="I239" s="64"/>
      <c r="J239" s="64"/>
      <c r="K239" s="64"/>
    </row>
    <row r="240" spans="1:11" x14ac:dyDescent="0.25">
      <c r="A240" s="19" t="s">
        <v>102</v>
      </c>
      <c r="B240" s="6">
        <v>8</v>
      </c>
      <c r="C240" s="97">
        <v>0</v>
      </c>
      <c r="D240" s="97">
        <v>0</v>
      </c>
      <c r="E240" s="6">
        <v>10</v>
      </c>
      <c r="F240" s="7">
        <f t="shared" ref="F240:F244" si="28">SUM(B240:E240)</f>
        <v>18</v>
      </c>
      <c r="G240" s="8">
        <v>3</v>
      </c>
      <c r="H240" s="8">
        <v>2</v>
      </c>
      <c r="I240" s="8">
        <v>3</v>
      </c>
      <c r="J240" s="8">
        <v>6</v>
      </c>
      <c r="K240" s="8">
        <v>4</v>
      </c>
    </row>
    <row r="241" spans="1:11" x14ac:dyDescent="0.25">
      <c r="A241" s="9" t="s">
        <v>75</v>
      </c>
      <c r="B241" s="10">
        <f>SUM(B242:B244)</f>
        <v>8</v>
      </c>
      <c r="C241" s="10">
        <f t="shared" ref="C241:E241" si="29">SUM(C242:C244)</f>
        <v>0</v>
      </c>
      <c r="D241" s="10">
        <f t="shared" si="29"/>
        <v>0</v>
      </c>
      <c r="E241" s="10">
        <f t="shared" si="29"/>
        <v>11</v>
      </c>
      <c r="F241" s="7">
        <f t="shared" si="28"/>
        <v>19</v>
      </c>
      <c r="G241" s="10">
        <f>SUM(G242:G244)</f>
        <v>4</v>
      </c>
      <c r="H241" s="10">
        <f t="shared" ref="H241:K241" si="30">SUM(H242:H244)</f>
        <v>2</v>
      </c>
      <c r="I241" s="10">
        <f t="shared" si="30"/>
        <v>3</v>
      </c>
      <c r="J241" s="10">
        <f t="shared" si="30"/>
        <v>6</v>
      </c>
      <c r="K241" s="10">
        <f t="shared" si="30"/>
        <v>4</v>
      </c>
    </row>
    <row r="242" spans="1:11" x14ac:dyDescent="0.25">
      <c r="A242" s="22" t="s">
        <v>103</v>
      </c>
      <c r="B242" s="6">
        <v>0</v>
      </c>
      <c r="C242" s="97">
        <v>0</v>
      </c>
      <c r="D242" s="97">
        <v>0</v>
      </c>
      <c r="E242" s="6">
        <v>0</v>
      </c>
      <c r="F242" s="7">
        <f t="shared" si="28"/>
        <v>0</v>
      </c>
      <c r="G242" s="8">
        <v>0</v>
      </c>
      <c r="H242" s="8">
        <v>0</v>
      </c>
      <c r="I242" s="8">
        <v>0</v>
      </c>
      <c r="J242" s="8">
        <v>0</v>
      </c>
      <c r="K242" s="8">
        <v>0</v>
      </c>
    </row>
    <row r="243" spans="1:11" x14ac:dyDescent="0.25">
      <c r="A243" s="22" t="s">
        <v>104</v>
      </c>
      <c r="B243" s="6">
        <v>8</v>
      </c>
      <c r="C243" s="97">
        <v>0</v>
      </c>
      <c r="D243" s="97">
        <v>0</v>
      </c>
      <c r="E243" s="6">
        <v>11</v>
      </c>
      <c r="F243" s="7">
        <f t="shared" si="28"/>
        <v>19</v>
      </c>
      <c r="G243" s="8">
        <v>4</v>
      </c>
      <c r="H243" s="8">
        <v>2</v>
      </c>
      <c r="I243" s="8">
        <v>3</v>
      </c>
      <c r="J243" s="8">
        <v>6</v>
      </c>
      <c r="K243" s="8">
        <v>4</v>
      </c>
    </row>
    <row r="244" spans="1:11" x14ac:dyDescent="0.25">
      <c r="A244" s="22" t="s">
        <v>204</v>
      </c>
      <c r="B244" s="6">
        <v>0</v>
      </c>
      <c r="C244" s="97">
        <v>0</v>
      </c>
      <c r="D244" s="97">
        <v>0</v>
      </c>
      <c r="E244" s="6">
        <v>0</v>
      </c>
      <c r="F244" s="7">
        <f t="shared" si="28"/>
        <v>0</v>
      </c>
      <c r="G244" s="8">
        <v>0</v>
      </c>
      <c r="H244" s="8">
        <v>0</v>
      </c>
      <c r="I244" s="8">
        <v>0</v>
      </c>
      <c r="J244" s="8">
        <v>0</v>
      </c>
      <c r="K244" s="8">
        <v>0</v>
      </c>
    </row>
    <row r="245" spans="1:11" x14ac:dyDescent="0.25">
      <c r="A245" s="9"/>
      <c r="B245" s="67" t="s">
        <v>2</v>
      </c>
      <c r="C245" s="67"/>
      <c r="D245" s="67"/>
      <c r="E245" s="71" t="s">
        <v>3</v>
      </c>
      <c r="F245" s="69" t="s">
        <v>4</v>
      </c>
      <c r="G245" s="64" t="s">
        <v>151</v>
      </c>
      <c r="H245" s="64" t="s">
        <v>152</v>
      </c>
      <c r="I245" s="64" t="s">
        <v>153</v>
      </c>
      <c r="J245" s="64" t="s">
        <v>154</v>
      </c>
      <c r="K245" s="64" t="s">
        <v>155</v>
      </c>
    </row>
    <row r="246" spans="1:11" x14ac:dyDescent="0.25">
      <c r="A246" s="12" t="s">
        <v>76</v>
      </c>
      <c r="B246" s="3" t="s">
        <v>11</v>
      </c>
      <c r="C246" s="3" t="s">
        <v>12</v>
      </c>
      <c r="D246" s="2" t="s">
        <v>60</v>
      </c>
      <c r="E246" s="71"/>
      <c r="F246" s="69"/>
      <c r="G246" s="64"/>
      <c r="H246" s="64"/>
      <c r="I246" s="64"/>
      <c r="J246" s="64"/>
      <c r="K246" s="64"/>
    </row>
    <row r="247" spans="1:11" x14ac:dyDescent="0.25">
      <c r="A247" s="9" t="s">
        <v>23</v>
      </c>
      <c r="B247" s="6">
        <v>3</v>
      </c>
      <c r="C247" s="97">
        <v>0</v>
      </c>
      <c r="D247" s="97">
        <v>0</v>
      </c>
      <c r="E247" s="6">
        <v>3</v>
      </c>
      <c r="F247" s="7">
        <f t="shared" ref="F247:F254" si="31">SUM(B247:E247)</f>
        <v>6</v>
      </c>
      <c r="G247" s="8">
        <v>2</v>
      </c>
      <c r="H247" s="8">
        <v>0</v>
      </c>
      <c r="I247" s="8">
        <v>0</v>
      </c>
      <c r="J247" s="8">
        <v>3</v>
      </c>
      <c r="K247" s="8">
        <v>1</v>
      </c>
    </row>
    <row r="248" spans="1:11" x14ac:dyDescent="0.25">
      <c r="A248" s="9" t="s">
        <v>24</v>
      </c>
      <c r="B248" s="6">
        <v>5</v>
      </c>
      <c r="C248" s="97">
        <v>0</v>
      </c>
      <c r="D248" s="97">
        <v>0</v>
      </c>
      <c r="E248" s="6">
        <v>8</v>
      </c>
      <c r="F248" s="7">
        <f t="shared" si="31"/>
        <v>13</v>
      </c>
      <c r="G248" s="8">
        <v>3</v>
      </c>
      <c r="H248" s="8">
        <v>1</v>
      </c>
      <c r="I248" s="8">
        <v>3</v>
      </c>
      <c r="J248" s="8">
        <v>3</v>
      </c>
      <c r="K248" s="8">
        <v>3</v>
      </c>
    </row>
    <row r="249" spans="1:11" x14ac:dyDescent="0.25">
      <c r="A249" s="9" t="s">
        <v>63</v>
      </c>
      <c r="B249" s="6">
        <v>0</v>
      </c>
      <c r="C249" s="97">
        <v>0</v>
      </c>
      <c r="D249" s="97">
        <v>0</v>
      </c>
      <c r="E249" s="6">
        <v>0</v>
      </c>
      <c r="F249" s="7">
        <f t="shared" si="31"/>
        <v>0</v>
      </c>
      <c r="G249" s="8">
        <v>0</v>
      </c>
      <c r="H249" s="8">
        <v>0</v>
      </c>
      <c r="I249" s="8">
        <v>0</v>
      </c>
      <c r="J249" s="8">
        <v>0</v>
      </c>
      <c r="K249" s="8">
        <v>0</v>
      </c>
    </row>
    <row r="250" spans="1:11" x14ac:dyDescent="0.25">
      <c r="A250" s="14" t="s">
        <v>26</v>
      </c>
      <c r="B250" s="6">
        <v>0</v>
      </c>
      <c r="C250" s="97">
        <v>0</v>
      </c>
      <c r="D250" s="97">
        <v>0</v>
      </c>
      <c r="E250" s="6">
        <v>0</v>
      </c>
      <c r="F250" s="7">
        <f t="shared" si="31"/>
        <v>0</v>
      </c>
      <c r="G250" s="8">
        <v>0</v>
      </c>
      <c r="H250" s="8">
        <v>0</v>
      </c>
      <c r="I250" s="8">
        <v>0</v>
      </c>
      <c r="J250" s="8">
        <v>0</v>
      </c>
      <c r="K250" s="8">
        <v>0</v>
      </c>
    </row>
    <row r="251" spans="1:11" x14ac:dyDescent="0.25">
      <c r="A251" s="14" t="s">
        <v>27</v>
      </c>
      <c r="B251" s="6">
        <v>0</v>
      </c>
      <c r="C251" s="97">
        <v>0</v>
      </c>
      <c r="D251" s="97">
        <v>0</v>
      </c>
      <c r="E251" s="6">
        <v>0</v>
      </c>
      <c r="F251" s="7">
        <f t="shared" si="31"/>
        <v>0</v>
      </c>
      <c r="G251" s="8">
        <v>0</v>
      </c>
      <c r="H251" s="8">
        <v>0</v>
      </c>
      <c r="I251" s="8">
        <v>0</v>
      </c>
      <c r="J251" s="8">
        <v>0</v>
      </c>
      <c r="K251" s="8">
        <v>0</v>
      </c>
    </row>
    <row r="252" spans="1:11" x14ac:dyDescent="0.25">
      <c r="A252" s="14" t="s">
        <v>28</v>
      </c>
      <c r="B252" s="6">
        <v>0</v>
      </c>
      <c r="C252" s="97">
        <v>0</v>
      </c>
      <c r="D252" s="97">
        <v>0</v>
      </c>
      <c r="E252" s="6">
        <v>0</v>
      </c>
      <c r="F252" s="7">
        <f t="shared" si="31"/>
        <v>0</v>
      </c>
      <c r="G252" s="8">
        <v>0</v>
      </c>
      <c r="H252" s="8">
        <v>0</v>
      </c>
      <c r="I252" s="8">
        <v>0</v>
      </c>
      <c r="J252" s="8">
        <v>0</v>
      </c>
      <c r="K252" s="8">
        <v>0</v>
      </c>
    </row>
    <row r="253" spans="1:11" x14ac:dyDescent="0.25">
      <c r="A253" s="14" t="s">
        <v>29</v>
      </c>
      <c r="B253" s="6">
        <v>0</v>
      </c>
      <c r="C253" s="97">
        <v>0</v>
      </c>
      <c r="D253" s="97">
        <v>0</v>
      </c>
      <c r="E253" s="6">
        <v>0</v>
      </c>
      <c r="F253" s="7">
        <f t="shared" si="31"/>
        <v>0</v>
      </c>
      <c r="G253" s="8">
        <v>0</v>
      </c>
      <c r="H253" s="8">
        <v>0</v>
      </c>
      <c r="I253" s="8">
        <v>0</v>
      </c>
      <c r="J253" s="8">
        <v>0</v>
      </c>
      <c r="K253" s="8">
        <v>0</v>
      </c>
    </row>
    <row r="254" spans="1:11" x14ac:dyDescent="0.25">
      <c r="A254" s="14" t="s">
        <v>30</v>
      </c>
      <c r="B254" s="6">
        <v>0</v>
      </c>
      <c r="C254" s="97">
        <v>0</v>
      </c>
      <c r="D254" s="97">
        <v>0</v>
      </c>
      <c r="E254" s="6">
        <v>0</v>
      </c>
      <c r="F254" s="7">
        <f t="shared" si="31"/>
        <v>0</v>
      </c>
      <c r="G254" s="8">
        <v>0</v>
      </c>
      <c r="H254" s="8">
        <v>0</v>
      </c>
      <c r="I254" s="8">
        <v>0</v>
      </c>
      <c r="J254" s="8">
        <v>0</v>
      </c>
      <c r="K254" s="8">
        <v>0</v>
      </c>
    </row>
    <row r="255" spans="1:11" x14ac:dyDescent="0.25">
      <c r="A255" s="62" t="s">
        <v>31</v>
      </c>
      <c r="B255" s="63"/>
      <c r="C255" s="63"/>
      <c r="D255" s="63"/>
      <c r="E255" s="63"/>
      <c r="F255" s="63"/>
      <c r="G255" s="63"/>
      <c r="H255" s="63"/>
      <c r="I255" s="63"/>
      <c r="J255" s="63"/>
      <c r="K255" s="63"/>
    </row>
    <row r="256" spans="1:11" x14ac:dyDescent="0.25">
      <c r="A256" s="14" t="s">
        <v>32</v>
      </c>
      <c r="B256" s="6">
        <v>0</v>
      </c>
      <c r="C256" s="97">
        <v>0</v>
      </c>
      <c r="D256" s="97">
        <v>0</v>
      </c>
      <c r="E256" s="6">
        <v>0</v>
      </c>
      <c r="F256" s="7">
        <f>SUM(B256:E256)</f>
        <v>0</v>
      </c>
      <c r="G256" s="8">
        <v>0</v>
      </c>
      <c r="H256" s="8">
        <v>0</v>
      </c>
      <c r="I256" s="8">
        <v>0</v>
      </c>
      <c r="J256" s="8">
        <v>0</v>
      </c>
      <c r="K256" s="8">
        <v>0</v>
      </c>
    </row>
    <row r="257" spans="1:11" x14ac:dyDescent="0.25">
      <c r="A257" s="14" t="s">
        <v>33</v>
      </c>
      <c r="B257" s="6">
        <v>0</v>
      </c>
      <c r="C257" s="97">
        <v>0</v>
      </c>
      <c r="D257" s="97">
        <v>0</v>
      </c>
      <c r="E257" s="6">
        <v>0</v>
      </c>
      <c r="F257" s="7">
        <f t="shared" ref="F257:F262" si="32">SUM(B257:E257)</f>
        <v>0</v>
      </c>
      <c r="G257" s="8">
        <v>0</v>
      </c>
      <c r="H257" s="8">
        <v>0</v>
      </c>
      <c r="I257" s="8">
        <v>0</v>
      </c>
      <c r="J257" s="8">
        <v>0</v>
      </c>
      <c r="K257" s="8">
        <v>0</v>
      </c>
    </row>
    <row r="258" spans="1:11" x14ac:dyDescent="0.25">
      <c r="A258" s="14" t="s">
        <v>34</v>
      </c>
      <c r="B258" s="6">
        <v>0</v>
      </c>
      <c r="C258" s="97">
        <v>0</v>
      </c>
      <c r="D258" s="97">
        <v>0</v>
      </c>
      <c r="E258" s="6">
        <v>0</v>
      </c>
      <c r="F258" s="7">
        <f t="shared" si="32"/>
        <v>0</v>
      </c>
      <c r="G258" s="8">
        <v>0</v>
      </c>
      <c r="H258" s="8">
        <v>0</v>
      </c>
      <c r="I258" s="8">
        <v>0</v>
      </c>
      <c r="J258" s="8">
        <v>0</v>
      </c>
      <c r="K258" s="8">
        <v>0</v>
      </c>
    </row>
    <row r="259" spans="1:11" x14ac:dyDescent="0.25">
      <c r="A259" s="14" t="s">
        <v>35</v>
      </c>
      <c r="B259" s="6">
        <v>0</v>
      </c>
      <c r="C259" s="97">
        <v>0</v>
      </c>
      <c r="D259" s="97">
        <v>0</v>
      </c>
      <c r="E259" s="6">
        <v>0</v>
      </c>
      <c r="F259" s="7">
        <f t="shared" si="32"/>
        <v>0</v>
      </c>
      <c r="G259" s="8">
        <v>0</v>
      </c>
      <c r="H259" s="8">
        <v>0</v>
      </c>
      <c r="I259" s="8">
        <v>0</v>
      </c>
      <c r="J259" s="8">
        <v>0</v>
      </c>
      <c r="K259" s="8">
        <v>0</v>
      </c>
    </row>
    <row r="260" spans="1:11" x14ac:dyDescent="0.25">
      <c r="A260" s="14" t="s">
        <v>36</v>
      </c>
      <c r="B260" s="6">
        <v>0</v>
      </c>
      <c r="C260" s="97">
        <v>0</v>
      </c>
      <c r="D260" s="97">
        <v>0</v>
      </c>
      <c r="E260" s="6">
        <v>0</v>
      </c>
      <c r="F260" s="7">
        <f t="shared" si="32"/>
        <v>0</v>
      </c>
      <c r="G260" s="8">
        <v>0</v>
      </c>
      <c r="H260" s="8">
        <v>0</v>
      </c>
      <c r="I260" s="8">
        <v>0</v>
      </c>
      <c r="J260" s="8">
        <v>0</v>
      </c>
      <c r="K260" s="8">
        <v>0</v>
      </c>
    </row>
    <row r="261" spans="1:11" x14ac:dyDescent="0.25">
      <c r="A261" s="14" t="s">
        <v>37</v>
      </c>
      <c r="B261" s="6">
        <v>0</v>
      </c>
      <c r="C261" s="97">
        <v>0</v>
      </c>
      <c r="D261" s="97">
        <v>0</v>
      </c>
      <c r="E261" s="6">
        <v>0</v>
      </c>
      <c r="F261" s="7">
        <f t="shared" si="32"/>
        <v>0</v>
      </c>
      <c r="G261" s="8">
        <v>0</v>
      </c>
      <c r="H261" s="8">
        <v>0</v>
      </c>
      <c r="I261" s="8">
        <v>0</v>
      </c>
      <c r="J261" s="8">
        <v>0</v>
      </c>
      <c r="K261" s="8">
        <v>0</v>
      </c>
    </row>
    <row r="262" spans="1:11" x14ac:dyDescent="0.25">
      <c r="A262" s="14" t="s">
        <v>38</v>
      </c>
      <c r="B262" s="6">
        <v>0</v>
      </c>
      <c r="C262" s="97">
        <v>0</v>
      </c>
      <c r="D262" s="97">
        <v>0</v>
      </c>
      <c r="E262" s="6">
        <v>0</v>
      </c>
      <c r="F262" s="7">
        <f t="shared" si="32"/>
        <v>0</v>
      </c>
      <c r="G262" s="8">
        <v>0</v>
      </c>
      <c r="H262" s="8">
        <v>0</v>
      </c>
      <c r="I262" s="8">
        <v>0</v>
      </c>
      <c r="J262" s="8">
        <v>0</v>
      </c>
      <c r="K262" s="8">
        <v>0</v>
      </c>
    </row>
    <row r="263" spans="1:11" x14ac:dyDescent="0.25">
      <c r="A263" s="9"/>
      <c r="B263" s="67" t="s">
        <v>2</v>
      </c>
      <c r="C263" s="67"/>
      <c r="D263" s="67"/>
      <c r="E263" s="71" t="s">
        <v>3</v>
      </c>
      <c r="F263" s="69" t="s">
        <v>4</v>
      </c>
      <c r="G263" s="64" t="s">
        <v>151</v>
      </c>
      <c r="H263" s="64" t="s">
        <v>152</v>
      </c>
      <c r="I263" s="64" t="s">
        <v>153</v>
      </c>
      <c r="J263" s="64" t="s">
        <v>154</v>
      </c>
      <c r="K263" s="64" t="s">
        <v>155</v>
      </c>
    </row>
    <row r="264" spans="1:11" x14ac:dyDescent="0.25">
      <c r="A264" s="12" t="s">
        <v>77</v>
      </c>
      <c r="B264" s="3" t="s">
        <v>11</v>
      </c>
      <c r="C264" s="3" t="s">
        <v>12</v>
      </c>
      <c r="D264" s="2" t="s">
        <v>60</v>
      </c>
      <c r="E264" s="71"/>
      <c r="F264" s="69"/>
      <c r="G264" s="64"/>
      <c r="H264" s="64"/>
      <c r="I264" s="64"/>
      <c r="J264" s="64"/>
      <c r="K264" s="64"/>
    </row>
    <row r="265" spans="1:11" x14ac:dyDescent="0.25">
      <c r="A265" s="9" t="s">
        <v>40</v>
      </c>
      <c r="B265" s="6">
        <v>1</v>
      </c>
      <c r="C265" s="97">
        <v>0</v>
      </c>
      <c r="D265" s="97">
        <v>0</v>
      </c>
      <c r="E265" s="6">
        <v>1</v>
      </c>
      <c r="F265" s="7">
        <f>SUM(B265:E265)</f>
        <v>2</v>
      </c>
      <c r="G265" s="8">
        <v>0</v>
      </c>
      <c r="H265" s="8">
        <v>0</v>
      </c>
      <c r="I265" s="8">
        <v>0</v>
      </c>
      <c r="J265" s="8">
        <v>0</v>
      </c>
      <c r="K265" s="8">
        <v>2</v>
      </c>
    </row>
    <row r="266" spans="1:11" ht="30" x14ac:dyDescent="0.25">
      <c r="A266" s="19" t="s">
        <v>41</v>
      </c>
      <c r="B266" s="6">
        <v>0</v>
      </c>
      <c r="C266" s="97">
        <v>0</v>
      </c>
      <c r="D266" s="97">
        <v>0</v>
      </c>
      <c r="E266" s="6">
        <v>0</v>
      </c>
      <c r="F266" s="7">
        <f t="shared" ref="F266:F279" si="33">SUM(B266:E266)</f>
        <v>0</v>
      </c>
      <c r="G266" s="8">
        <v>0</v>
      </c>
      <c r="H266" s="8">
        <v>0</v>
      </c>
      <c r="I266" s="8">
        <v>0</v>
      </c>
      <c r="J266" s="8">
        <v>0</v>
      </c>
      <c r="K266" s="8">
        <v>0</v>
      </c>
    </row>
    <row r="267" spans="1:11" x14ac:dyDescent="0.25">
      <c r="A267" s="9" t="s">
        <v>42</v>
      </c>
      <c r="B267" s="6">
        <v>0</v>
      </c>
      <c r="C267" s="97">
        <v>0</v>
      </c>
      <c r="D267" s="97">
        <v>0</v>
      </c>
      <c r="E267" s="6">
        <v>0</v>
      </c>
      <c r="F267" s="7">
        <f t="shared" si="33"/>
        <v>0</v>
      </c>
      <c r="G267" s="8">
        <v>0</v>
      </c>
      <c r="H267" s="8">
        <v>0</v>
      </c>
      <c r="I267" s="8">
        <v>0</v>
      </c>
      <c r="J267" s="8">
        <v>0</v>
      </c>
      <c r="K267" s="8">
        <v>0</v>
      </c>
    </row>
    <row r="268" spans="1:11" x14ac:dyDescent="0.25">
      <c r="A268" s="9" t="s">
        <v>43</v>
      </c>
      <c r="B268" s="6">
        <v>0</v>
      </c>
      <c r="C268" s="97">
        <v>0</v>
      </c>
      <c r="D268" s="97">
        <v>0</v>
      </c>
      <c r="E268" s="6">
        <v>0</v>
      </c>
      <c r="F268" s="7">
        <f t="shared" si="33"/>
        <v>0</v>
      </c>
      <c r="G268" s="8">
        <v>0</v>
      </c>
      <c r="H268" s="8">
        <v>0</v>
      </c>
      <c r="I268" s="8">
        <v>0</v>
      </c>
      <c r="J268" s="8">
        <v>0</v>
      </c>
      <c r="K268" s="8">
        <v>0</v>
      </c>
    </row>
    <row r="269" spans="1:11" x14ac:dyDescent="0.25">
      <c r="A269" s="9" t="s">
        <v>44</v>
      </c>
      <c r="B269" s="6">
        <v>3</v>
      </c>
      <c r="C269" s="97">
        <v>0</v>
      </c>
      <c r="D269" s="97">
        <v>0</v>
      </c>
      <c r="E269" s="6">
        <v>0</v>
      </c>
      <c r="F269" s="7">
        <f t="shared" si="33"/>
        <v>3</v>
      </c>
      <c r="G269" s="8">
        <v>0</v>
      </c>
      <c r="H269" s="8">
        <v>0</v>
      </c>
      <c r="I269" s="8"/>
      <c r="J269" s="8">
        <v>3</v>
      </c>
      <c r="K269" s="8">
        <v>0</v>
      </c>
    </row>
    <row r="270" spans="1:11" ht="30" x14ac:dyDescent="0.25">
      <c r="A270" s="9" t="s">
        <v>45</v>
      </c>
      <c r="B270" s="6">
        <v>0</v>
      </c>
      <c r="C270" s="97">
        <v>0</v>
      </c>
      <c r="D270" s="97">
        <v>0</v>
      </c>
      <c r="E270" s="6">
        <v>0</v>
      </c>
      <c r="F270" s="7">
        <f t="shared" si="33"/>
        <v>0</v>
      </c>
      <c r="G270" s="8">
        <v>0</v>
      </c>
      <c r="H270" s="8">
        <v>0</v>
      </c>
      <c r="I270" s="8">
        <v>0</v>
      </c>
      <c r="J270" s="8">
        <v>0</v>
      </c>
      <c r="K270" s="8">
        <v>0</v>
      </c>
    </row>
    <row r="271" spans="1:11" x14ac:dyDescent="0.25">
      <c r="A271" s="9" t="s">
        <v>46</v>
      </c>
      <c r="B271" s="6">
        <v>0</v>
      </c>
      <c r="C271" s="97">
        <v>0</v>
      </c>
      <c r="D271" s="97">
        <v>0</v>
      </c>
      <c r="E271" s="6">
        <v>1</v>
      </c>
      <c r="F271" s="7">
        <f t="shared" si="33"/>
        <v>1</v>
      </c>
      <c r="G271" s="8">
        <v>1</v>
      </c>
      <c r="H271" s="8">
        <v>0</v>
      </c>
      <c r="I271" s="8">
        <v>0</v>
      </c>
      <c r="J271" s="8">
        <v>0</v>
      </c>
      <c r="K271" s="8">
        <v>0</v>
      </c>
    </row>
    <row r="272" spans="1:11" x14ac:dyDescent="0.25">
      <c r="A272" s="9" t="s">
        <v>47</v>
      </c>
      <c r="B272" s="6">
        <v>0</v>
      </c>
      <c r="C272" s="97">
        <v>0</v>
      </c>
      <c r="D272" s="97">
        <v>0</v>
      </c>
      <c r="E272" s="6">
        <v>0</v>
      </c>
      <c r="F272" s="7">
        <f t="shared" si="33"/>
        <v>0</v>
      </c>
      <c r="G272" s="8">
        <v>0</v>
      </c>
      <c r="H272" s="8">
        <v>0</v>
      </c>
      <c r="I272" s="8">
        <v>0</v>
      </c>
      <c r="J272" s="8">
        <v>0</v>
      </c>
      <c r="K272" s="8">
        <v>0</v>
      </c>
    </row>
    <row r="273" spans="1:11" ht="30" x14ac:dyDescent="0.25">
      <c r="A273" s="9" t="s">
        <v>48</v>
      </c>
      <c r="B273" s="6">
        <v>0</v>
      </c>
      <c r="C273" s="97">
        <v>0</v>
      </c>
      <c r="D273" s="97">
        <v>0</v>
      </c>
      <c r="E273" s="6">
        <v>0</v>
      </c>
      <c r="F273" s="7">
        <f t="shared" si="33"/>
        <v>0</v>
      </c>
      <c r="G273" s="8">
        <v>0</v>
      </c>
      <c r="H273" s="8">
        <v>0</v>
      </c>
      <c r="I273" s="8">
        <v>0</v>
      </c>
      <c r="J273" s="8">
        <v>0</v>
      </c>
      <c r="K273" s="8">
        <v>0</v>
      </c>
    </row>
    <row r="274" spans="1:11" x14ac:dyDescent="0.25">
      <c r="A274" s="9" t="s">
        <v>49</v>
      </c>
      <c r="B274" s="6">
        <v>0</v>
      </c>
      <c r="C274" s="97">
        <v>0</v>
      </c>
      <c r="D274" s="97">
        <v>0</v>
      </c>
      <c r="E274" s="6">
        <v>0</v>
      </c>
      <c r="F274" s="7">
        <f t="shared" si="33"/>
        <v>0</v>
      </c>
      <c r="G274" s="8">
        <v>0</v>
      </c>
      <c r="H274" s="8">
        <v>0</v>
      </c>
      <c r="I274" s="8">
        <v>0</v>
      </c>
      <c r="J274" s="8">
        <v>0</v>
      </c>
      <c r="K274" s="8">
        <v>0</v>
      </c>
    </row>
    <row r="275" spans="1:11" ht="30" x14ac:dyDescent="0.25">
      <c r="A275" s="9" t="s">
        <v>50</v>
      </c>
      <c r="B275" s="6">
        <v>0</v>
      </c>
      <c r="C275" s="97">
        <v>0</v>
      </c>
      <c r="D275" s="97">
        <v>0</v>
      </c>
      <c r="E275" s="6">
        <v>0</v>
      </c>
      <c r="F275" s="7">
        <f t="shared" si="33"/>
        <v>0</v>
      </c>
      <c r="G275" s="8">
        <v>0</v>
      </c>
      <c r="H275" s="8">
        <v>0</v>
      </c>
      <c r="I275" s="8">
        <v>0</v>
      </c>
      <c r="J275" s="8">
        <v>0</v>
      </c>
      <c r="K275" s="8">
        <v>0</v>
      </c>
    </row>
    <row r="276" spans="1:11" x14ac:dyDescent="0.25">
      <c r="A276" s="9" t="s">
        <v>51</v>
      </c>
      <c r="B276" s="6">
        <v>5</v>
      </c>
      <c r="C276" s="97">
        <v>0</v>
      </c>
      <c r="D276" s="97">
        <v>0</v>
      </c>
      <c r="E276" s="6">
        <v>8</v>
      </c>
      <c r="F276" s="7">
        <f t="shared" si="33"/>
        <v>13</v>
      </c>
      <c r="G276" s="8">
        <v>4</v>
      </c>
      <c r="H276" s="8">
        <v>1</v>
      </c>
      <c r="I276" s="8">
        <v>3</v>
      </c>
      <c r="J276" s="8">
        <v>3</v>
      </c>
      <c r="K276" s="8">
        <v>2</v>
      </c>
    </row>
    <row r="277" spans="1:11" x14ac:dyDescent="0.25">
      <c r="A277" s="9" t="s">
        <v>52</v>
      </c>
      <c r="B277" s="6">
        <v>0</v>
      </c>
      <c r="C277" s="97">
        <v>0</v>
      </c>
      <c r="D277" s="97">
        <v>0</v>
      </c>
      <c r="E277" s="6">
        <v>0</v>
      </c>
      <c r="F277" s="7">
        <f t="shared" si="33"/>
        <v>0</v>
      </c>
      <c r="G277" s="8">
        <v>0</v>
      </c>
      <c r="H277" s="8">
        <v>0</v>
      </c>
      <c r="I277" s="8">
        <v>0</v>
      </c>
      <c r="J277" s="8">
        <v>0</v>
      </c>
      <c r="K277" s="8">
        <v>0</v>
      </c>
    </row>
    <row r="278" spans="1:11" x14ac:dyDescent="0.25">
      <c r="A278" s="9" t="s">
        <v>53</v>
      </c>
      <c r="B278" s="6">
        <v>0</v>
      </c>
      <c r="C278" s="97">
        <v>0</v>
      </c>
      <c r="D278" s="97">
        <v>0</v>
      </c>
      <c r="E278" s="6">
        <v>0</v>
      </c>
      <c r="F278" s="7">
        <f t="shared" si="33"/>
        <v>0</v>
      </c>
      <c r="G278" s="8">
        <v>0</v>
      </c>
      <c r="H278" s="8">
        <v>0</v>
      </c>
      <c r="I278" s="8">
        <v>0</v>
      </c>
      <c r="J278" s="8">
        <v>0</v>
      </c>
      <c r="K278" s="8">
        <v>0</v>
      </c>
    </row>
    <row r="279" spans="1:11" x14ac:dyDescent="0.25">
      <c r="A279" s="9" t="s">
        <v>54</v>
      </c>
      <c r="B279" s="6">
        <v>0</v>
      </c>
      <c r="C279" s="97">
        <v>0</v>
      </c>
      <c r="D279" s="97">
        <v>0</v>
      </c>
      <c r="E279" s="6">
        <v>1</v>
      </c>
      <c r="F279" s="7">
        <f t="shared" si="33"/>
        <v>1</v>
      </c>
      <c r="G279" s="8">
        <v>0</v>
      </c>
      <c r="H279" s="8">
        <v>0</v>
      </c>
      <c r="I279" s="8">
        <v>0</v>
      </c>
      <c r="J279" s="8">
        <v>1</v>
      </c>
      <c r="K279" s="8">
        <v>0</v>
      </c>
    </row>
    <row r="280" spans="1:11" x14ac:dyDescent="0.25">
      <c r="A280" s="9"/>
      <c r="B280" s="67" t="s">
        <v>2</v>
      </c>
      <c r="C280" s="67"/>
      <c r="D280" s="67"/>
      <c r="E280" s="71" t="s">
        <v>3</v>
      </c>
      <c r="F280" s="69" t="s">
        <v>4</v>
      </c>
      <c r="G280" s="64" t="s">
        <v>151</v>
      </c>
      <c r="H280" s="64" t="s">
        <v>152</v>
      </c>
      <c r="I280" s="64" t="s">
        <v>153</v>
      </c>
      <c r="J280" s="64" t="s">
        <v>154</v>
      </c>
      <c r="K280" s="64" t="s">
        <v>155</v>
      </c>
    </row>
    <row r="281" spans="1:11" x14ac:dyDescent="0.25">
      <c r="A281" s="12" t="s">
        <v>55</v>
      </c>
      <c r="B281" s="3" t="s">
        <v>11</v>
      </c>
      <c r="C281" s="3" t="s">
        <v>12</v>
      </c>
      <c r="D281" s="2" t="s">
        <v>60</v>
      </c>
      <c r="E281" s="71"/>
      <c r="F281" s="69"/>
      <c r="G281" s="64"/>
      <c r="H281" s="64"/>
      <c r="I281" s="64"/>
      <c r="J281" s="64"/>
      <c r="K281" s="64"/>
    </row>
    <row r="282" spans="1:11" x14ac:dyDescent="0.25">
      <c r="A282" s="9" t="s">
        <v>65</v>
      </c>
      <c r="B282" s="6">
        <v>0</v>
      </c>
      <c r="C282" s="97">
        <v>0</v>
      </c>
      <c r="D282" s="97">
        <v>0</v>
      </c>
      <c r="E282" s="6">
        <v>0</v>
      </c>
      <c r="F282" s="7">
        <f t="shared" ref="F282" si="34">SUM(B282:E282)</f>
        <v>0</v>
      </c>
      <c r="G282" s="8">
        <v>0</v>
      </c>
      <c r="H282" s="8">
        <v>0</v>
      </c>
      <c r="I282" s="8">
        <v>0</v>
      </c>
      <c r="J282" s="8">
        <v>0</v>
      </c>
      <c r="K282" s="8">
        <v>0</v>
      </c>
    </row>
    <row r="283" spans="1:11" ht="15.75" x14ac:dyDescent="0.25">
      <c r="A283" s="72" t="s">
        <v>78</v>
      </c>
      <c r="B283" s="72"/>
      <c r="C283" s="72"/>
      <c r="D283" s="72"/>
      <c r="E283" s="72"/>
      <c r="F283" s="72"/>
      <c r="G283" s="72"/>
      <c r="H283" s="72"/>
      <c r="I283" s="72"/>
      <c r="J283" s="72"/>
      <c r="K283" s="72"/>
    </row>
    <row r="284" spans="1:11" x14ac:dyDescent="0.25">
      <c r="A284" s="66"/>
      <c r="B284" s="67" t="s">
        <v>2</v>
      </c>
      <c r="C284" s="67"/>
      <c r="D284" s="67"/>
      <c r="E284" s="70" t="s">
        <v>3</v>
      </c>
      <c r="F284" s="69" t="s">
        <v>4</v>
      </c>
      <c r="G284" s="64" t="s">
        <v>151</v>
      </c>
      <c r="H284" s="64" t="s">
        <v>152</v>
      </c>
      <c r="I284" s="64" t="s">
        <v>153</v>
      </c>
      <c r="J284" s="64" t="s">
        <v>154</v>
      </c>
      <c r="K284" s="64" t="s">
        <v>155</v>
      </c>
    </row>
    <row r="285" spans="1:11" x14ac:dyDescent="0.25">
      <c r="A285" s="66"/>
      <c r="B285" s="2" t="s">
        <v>11</v>
      </c>
      <c r="C285" s="2" t="s">
        <v>12</v>
      </c>
      <c r="D285" s="2" t="s">
        <v>60</v>
      </c>
      <c r="E285" s="70"/>
      <c r="F285" s="69"/>
      <c r="G285" s="64"/>
      <c r="H285" s="64"/>
      <c r="I285" s="64"/>
      <c r="J285" s="64"/>
      <c r="K285" s="64"/>
    </row>
    <row r="286" spans="1:11" x14ac:dyDescent="0.25">
      <c r="A286" s="23" t="s">
        <v>79</v>
      </c>
      <c r="B286" s="6">
        <v>1</v>
      </c>
      <c r="C286" s="97">
        <v>0</v>
      </c>
      <c r="D286" s="97">
        <v>0</v>
      </c>
      <c r="E286" s="97">
        <v>0</v>
      </c>
      <c r="F286" s="7">
        <f t="shared" ref="F286:F294" si="35">SUM(B286:E286)</f>
        <v>1</v>
      </c>
      <c r="G286" s="98">
        <v>0</v>
      </c>
      <c r="H286" s="98">
        <v>0</v>
      </c>
      <c r="I286" s="98">
        <v>0</v>
      </c>
      <c r="J286" s="8">
        <v>1</v>
      </c>
      <c r="K286" s="98">
        <v>0</v>
      </c>
    </row>
    <row r="287" spans="1:11" x14ac:dyDescent="0.25">
      <c r="A287" s="24" t="s">
        <v>80</v>
      </c>
      <c r="B287" s="10">
        <f>SUM(B288+B289)</f>
        <v>3</v>
      </c>
      <c r="C287" s="10">
        <f t="shared" ref="C287:E287" si="36">SUM(C288+C289)</f>
        <v>0</v>
      </c>
      <c r="D287" s="10">
        <f t="shared" si="36"/>
        <v>0</v>
      </c>
      <c r="E287" s="10">
        <f t="shared" si="36"/>
        <v>0</v>
      </c>
      <c r="F287" s="7">
        <f t="shared" si="35"/>
        <v>3</v>
      </c>
      <c r="G287" s="10">
        <f>SUM(G288:G289)</f>
        <v>0</v>
      </c>
      <c r="H287" s="10">
        <f t="shared" ref="H287:K287" si="37">SUM(H288:H289)</f>
        <v>0</v>
      </c>
      <c r="I287" s="10">
        <f t="shared" si="37"/>
        <v>0</v>
      </c>
      <c r="J287" s="10">
        <f t="shared" si="37"/>
        <v>3</v>
      </c>
      <c r="K287" s="10">
        <f t="shared" si="37"/>
        <v>0</v>
      </c>
    </row>
    <row r="288" spans="1:11" x14ac:dyDescent="0.25">
      <c r="A288" s="23" t="s">
        <v>81</v>
      </c>
      <c r="B288" s="10">
        <f>SUM(B290+B292)</f>
        <v>1</v>
      </c>
      <c r="C288" s="10">
        <f t="shared" ref="C288:E289" si="38">SUM(C290+C292)</f>
        <v>0</v>
      </c>
      <c r="D288" s="10">
        <f t="shared" si="38"/>
        <v>0</v>
      </c>
      <c r="E288" s="10">
        <f t="shared" si="38"/>
        <v>0</v>
      </c>
      <c r="F288" s="7">
        <f t="shared" si="35"/>
        <v>1</v>
      </c>
      <c r="G288" s="10">
        <f>SUM(G290+G292)</f>
        <v>0</v>
      </c>
      <c r="H288" s="10">
        <f t="shared" ref="H288:K289" si="39">SUM(H290+H292)</f>
        <v>0</v>
      </c>
      <c r="I288" s="10">
        <f t="shared" si="39"/>
        <v>0</v>
      </c>
      <c r="J288" s="10">
        <f t="shared" si="39"/>
        <v>1</v>
      </c>
      <c r="K288" s="10">
        <f t="shared" si="39"/>
        <v>0</v>
      </c>
    </row>
    <row r="289" spans="1:11" x14ac:dyDescent="0.25">
      <c r="A289" s="23" t="s">
        <v>82</v>
      </c>
      <c r="B289" s="25">
        <f>SUM(B291+B293)</f>
        <v>2</v>
      </c>
      <c r="C289" s="25">
        <f t="shared" si="38"/>
        <v>0</v>
      </c>
      <c r="D289" s="25">
        <f t="shared" si="38"/>
        <v>0</v>
      </c>
      <c r="E289" s="25">
        <f t="shared" si="38"/>
        <v>0</v>
      </c>
      <c r="F289" s="7">
        <f t="shared" si="35"/>
        <v>2</v>
      </c>
      <c r="G289" s="25">
        <f>SUM(G291+G293)</f>
        <v>0</v>
      </c>
      <c r="H289" s="25">
        <f t="shared" si="39"/>
        <v>0</v>
      </c>
      <c r="I289" s="25">
        <f t="shared" si="39"/>
        <v>0</v>
      </c>
      <c r="J289" s="25">
        <f t="shared" si="39"/>
        <v>2</v>
      </c>
      <c r="K289" s="25">
        <f t="shared" si="39"/>
        <v>0</v>
      </c>
    </row>
    <row r="290" spans="1:11" x14ac:dyDescent="0.25">
      <c r="A290" s="26" t="s">
        <v>83</v>
      </c>
      <c r="B290" s="6">
        <v>0</v>
      </c>
      <c r="C290" s="97">
        <v>0</v>
      </c>
      <c r="D290" s="97">
        <v>0</v>
      </c>
      <c r="E290" s="97">
        <v>0</v>
      </c>
      <c r="F290" s="7">
        <f t="shared" si="35"/>
        <v>0</v>
      </c>
      <c r="G290" s="98">
        <v>0</v>
      </c>
      <c r="H290" s="98">
        <v>0</v>
      </c>
      <c r="I290" s="98">
        <v>0</v>
      </c>
      <c r="J290" s="8">
        <v>0</v>
      </c>
      <c r="K290" s="98">
        <v>0</v>
      </c>
    </row>
    <row r="291" spans="1:11" ht="26.25" x14ac:dyDescent="0.25">
      <c r="A291" s="26" t="s">
        <v>84</v>
      </c>
      <c r="B291" s="6">
        <v>0</v>
      </c>
      <c r="C291" s="97">
        <v>0</v>
      </c>
      <c r="D291" s="97">
        <v>0</v>
      </c>
      <c r="E291" s="97">
        <v>0</v>
      </c>
      <c r="F291" s="11">
        <f t="shared" si="35"/>
        <v>0</v>
      </c>
      <c r="G291" s="98">
        <v>0</v>
      </c>
      <c r="H291" s="98">
        <v>0</v>
      </c>
      <c r="I291" s="98">
        <v>0</v>
      </c>
      <c r="J291" s="8">
        <v>0</v>
      </c>
      <c r="K291" s="98">
        <v>0</v>
      </c>
    </row>
    <row r="292" spans="1:11" x14ac:dyDescent="0.25">
      <c r="A292" s="26" t="s">
        <v>85</v>
      </c>
      <c r="B292" s="6">
        <v>1</v>
      </c>
      <c r="C292" s="97">
        <v>0</v>
      </c>
      <c r="D292" s="97">
        <v>0</v>
      </c>
      <c r="E292" s="97">
        <v>0</v>
      </c>
      <c r="F292" s="11">
        <f t="shared" si="35"/>
        <v>1</v>
      </c>
      <c r="G292" s="98">
        <v>0</v>
      </c>
      <c r="H292" s="98">
        <v>0</v>
      </c>
      <c r="I292" s="98">
        <v>0</v>
      </c>
      <c r="J292" s="8">
        <v>1</v>
      </c>
      <c r="K292" s="98">
        <v>0</v>
      </c>
    </row>
    <row r="293" spans="1:11" ht="26.25" x14ac:dyDescent="0.25">
      <c r="A293" s="26" t="s">
        <v>86</v>
      </c>
      <c r="B293" s="6">
        <v>2</v>
      </c>
      <c r="C293" s="97">
        <v>0</v>
      </c>
      <c r="D293" s="97">
        <v>0</v>
      </c>
      <c r="E293" s="97">
        <v>0</v>
      </c>
      <c r="F293" s="11">
        <f t="shared" si="35"/>
        <v>2</v>
      </c>
      <c r="G293" s="98">
        <v>0</v>
      </c>
      <c r="H293" s="98">
        <v>0</v>
      </c>
      <c r="I293" s="98">
        <v>0</v>
      </c>
      <c r="J293" s="8">
        <v>2</v>
      </c>
      <c r="K293" s="98">
        <v>0</v>
      </c>
    </row>
    <row r="294" spans="1:11" x14ac:dyDescent="0.25">
      <c r="A294" s="26" t="s">
        <v>204</v>
      </c>
      <c r="B294" s="6">
        <v>0</v>
      </c>
      <c r="C294" s="97">
        <v>0</v>
      </c>
      <c r="D294" s="97">
        <v>0</v>
      </c>
      <c r="E294" s="97">
        <v>0</v>
      </c>
      <c r="F294" s="11">
        <f t="shared" si="35"/>
        <v>0</v>
      </c>
      <c r="G294" s="98">
        <v>0</v>
      </c>
      <c r="H294" s="98">
        <v>0</v>
      </c>
      <c r="I294" s="98">
        <v>0</v>
      </c>
      <c r="J294" s="8">
        <v>0</v>
      </c>
      <c r="K294" s="98">
        <v>0</v>
      </c>
    </row>
    <row r="295" spans="1:11" x14ac:dyDescent="0.25">
      <c r="A295" s="9"/>
      <c r="B295" s="67" t="s">
        <v>2</v>
      </c>
      <c r="C295" s="67"/>
      <c r="D295" s="67"/>
      <c r="E295" s="71" t="s">
        <v>3</v>
      </c>
      <c r="F295" s="69" t="s">
        <v>4</v>
      </c>
      <c r="G295" s="64" t="s">
        <v>151</v>
      </c>
      <c r="H295" s="64" t="s">
        <v>152</v>
      </c>
      <c r="I295" s="64" t="s">
        <v>153</v>
      </c>
      <c r="J295" s="64" t="s">
        <v>154</v>
      </c>
      <c r="K295" s="64" t="s">
        <v>155</v>
      </c>
    </row>
    <row r="296" spans="1:11" x14ac:dyDescent="0.25">
      <c r="A296" s="12" t="s">
        <v>76</v>
      </c>
      <c r="B296" s="3" t="s">
        <v>11</v>
      </c>
      <c r="C296" s="3" t="s">
        <v>12</v>
      </c>
      <c r="D296" s="2" t="s">
        <v>60</v>
      </c>
      <c r="E296" s="71"/>
      <c r="F296" s="69"/>
      <c r="G296" s="64"/>
      <c r="H296" s="64"/>
      <c r="I296" s="64"/>
      <c r="J296" s="64"/>
      <c r="K296" s="64"/>
    </row>
    <row r="297" spans="1:11" x14ac:dyDescent="0.25">
      <c r="A297" s="9" t="s">
        <v>23</v>
      </c>
      <c r="B297" s="6">
        <v>1</v>
      </c>
      <c r="C297" s="97">
        <v>0</v>
      </c>
      <c r="D297" s="97">
        <v>0</v>
      </c>
      <c r="E297" s="97">
        <v>0</v>
      </c>
      <c r="F297" s="7">
        <f t="shared" ref="F297:F312" si="40">SUM(B297:E297)</f>
        <v>1</v>
      </c>
      <c r="G297" s="98">
        <v>0</v>
      </c>
      <c r="H297" s="98">
        <v>0</v>
      </c>
      <c r="I297" s="98">
        <v>0</v>
      </c>
      <c r="J297" s="8">
        <v>1</v>
      </c>
      <c r="K297" s="98">
        <v>0</v>
      </c>
    </row>
    <row r="298" spans="1:11" x14ac:dyDescent="0.25">
      <c r="A298" s="9" t="s">
        <v>24</v>
      </c>
      <c r="B298" s="6">
        <v>0</v>
      </c>
      <c r="C298" s="97">
        <v>0</v>
      </c>
      <c r="D298" s="97">
        <v>0</v>
      </c>
      <c r="E298" s="97">
        <v>0</v>
      </c>
      <c r="F298" s="7">
        <f t="shared" si="40"/>
        <v>0</v>
      </c>
      <c r="G298" s="98">
        <v>0</v>
      </c>
      <c r="H298" s="98">
        <v>0</v>
      </c>
      <c r="I298" s="98">
        <v>0</v>
      </c>
      <c r="J298" s="8">
        <v>0</v>
      </c>
      <c r="K298" s="98">
        <v>0</v>
      </c>
    </row>
    <row r="299" spans="1:11" x14ac:dyDescent="0.25">
      <c r="A299" s="9" t="s">
        <v>63</v>
      </c>
      <c r="B299" s="6">
        <v>0</v>
      </c>
      <c r="C299" s="97">
        <v>0</v>
      </c>
      <c r="D299" s="97">
        <v>0</v>
      </c>
      <c r="E299" s="97">
        <v>0</v>
      </c>
      <c r="F299" s="7">
        <f t="shared" si="40"/>
        <v>0</v>
      </c>
      <c r="G299" s="98">
        <v>0</v>
      </c>
      <c r="H299" s="98">
        <v>0</v>
      </c>
      <c r="I299" s="98">
        <v>0</v>
      </c>
      <c r="J299" s="8">
        <v>0</v>
      </c>
      <c r="K299" s="98">
        <v>0</v>
      </c>
    </row>
    <row r="300" spans="1:11" x14ac:dyDescent="0.25">
      <c r="A300" s="14" t="s">
        <v>26</v>
      </c>
      <c r="B300" s="6">
        <v>0</v>
      </c>
      <c r="C300" s="97">
        <v>0</v>
      </c>
      <c r="D300" s="97">
        <v>0</v>
      </c>
      <c r="E300" s="97">
        <v>0</v>
      </c>
      <c r="F300" s="7">
        <f t="shared" si="40"/>
        <v>0</v>
      </c>
      <c r="G300" s="98">
        <v>0</v>
      </c>
      <c r="H300" s="98">
        <v>0</v>
      </c>
      <c r="I300" s="98">
        <v>0</v>
      </c>
      <c r="J300" s="8">
        <v>0</v>
      </c>
      <c r="K300" s="98">
        <v>0</v>
      </c>
    </row>
    <row r="301" spans="1:11" x14ac:dyDescent="0.25">
      <c r="A301" s="14" t="s">
        <v>27</v>
      </c>
      <c r="B301" s="6">
        <v>0</v>
      </c>
      <c r="C301" s="97">
        <v>0</v>
      </c>
      <c r="D301" s="97">
        <v>0</v>
      </c>
      <c r="E301" s="97">
        <v>0</v>
      </c>
      <c r="F301" s="7">
        <f t="shared" si="40"/>
        <v>0</v>
      </c>
      <c r="G301" s="98">
        <v>0</v>
      </c>
      <c r="H301" s="98">
        <v>0</v>
      </c>
      <c r="I301" s="98">
        <v>0</v>
      </c>
      <c r="J301" s="8">
        <v>0</v>
      </c>
      <c r="K301" s="98">
        <v>0</v>
      </c>
    </row>
    <row r="302" spans="1:11" x14ac:dyDescent="0.25">
      <c r="A302" s="14" t="s">
        <v>28</v>
      </c>
      <c r="B302" s="6">
        <v>0</v>
      </c>
      <c r="C302" s="97">
        <v>0</v>
      </c>
      <c r="D302" s="97">
        <v>0</v>
      </c>
      <c r="E302" s="97">
        <v>0</v>
      </c>
      <c r="F302" s="7">
        <f t="shared" si="40"/>
        <v>0</v>
      </c>
      <c r="G302" s="98">
        <v>0</v>
      </c>
      <c r="H302" s="98">
        <v>0</v>
      </c>
      <c r="I302" s="98">
        <v>0</v>
      </c>
      <c r="J302" s="8">
        <v>0</v>
      </c>
      <c r="K302" s="98">
        <v>0</v>
      </c>
    </row>
    <row r="303" spans="1:11" x14ac:dyDescent="0.25">
      <c r="A303" s="14" t="s">
        <v>29</v>
      </c>
      <c r="B303" s="6">
        <v>0</v>
      </c>
      <c r="C303" s="97">
        <v>0</v>
      </c>
      <c r="D303" s="97">
        <v>0</v>
      </c>
      <c r="E303" s="97">
        <v>0</v>
      </c>
      <c r="F303" s="7">
        <f t="shared" si="40"/>
        <v>0</v>
      </c>
      <c r="G303" s="98">
        <v>0</v>
      </c>
      <c r="H303" s="98">
        <v>0</v>
      </c>
      <c r="I303" s="98">
        <v>0</v>
      </c>
      <c r="J303" s="8">
        <v>0</v>
      </c>
      <c r="K303" s="98">
        <v>0</v>
      </c>
    </row>
    <row r="304" spans="1:11" x14ac:dyDescent="0.25">
      <c r="A304" s="14" t="s">
        <v>30</v>
      </c>
      <c r="B304" s="6">
        <v>0</v>
      </c>
      <c r="C304" s="97">
        <v>0</v>
      </c>
      <c r="D304" s="97">
        <v>0</v>
      </c>
      <c r="E304" s="97">
        <v>0</v>
      </c>
      <c r="F304" s="7">
        <f t="shared" si="40"/>
        <v>0</v>
      </c>
      <c r="G304" s="98">
        <v>0</v>
      </c>
      <c r="H304" s="98">
        <v>0</v>
      </c>
      <c r="I304" s="98">
        <v>0</v>
      </c>
      <c r="J304" s="8">
        <v>0</v>
      </c>
      <c r="K304" s="98">
        <v>0</v>
      </c>
    </row>
    <row r="305" spans="1:11" x14ac:dyDescent="0.25">
      <c r="A305" s="62" t="s">
        <v>31</v>
      </c>
      <c r="B305" s="63"/>
      <c r="C305" s="63"/>
      <c r="D305" s="63"/>
      <c r="E305" s="63"/>
      <c r="F305" s="63"/>
      <c r="G305" s="63"/>
      <c r="H305" s="63"/>
      <c r="I305" s="63"/>
      <c r="J305" s="63"/>
      <c r="K305" s="63"/>
    </row>
    <row r="306" spans="1:11" x14ac:dyDescent="0.25">
      <c r="A306" s="14" t="s">
        <v>32</v>
      </c>
      <c r="B306" s="6">
        <v>0</v>
      </c>
      <c r="C306" s="97">
        <v>0</v>
      </c>
      <c r="D306" s="97">
        <v>0</v>
      </c>
      <c r="E306" s="97">
        <v>0</v>
      </c>
      <c r="F306" s="7">
        <f>SUM(B306:E306)</f>
        <v>0</v>
      </c>
      <c r="G306" s="98">
        <v>0</v>
      </c>
      <c r="H306" s="98">
        <v>0</v>
      </c>
      <c r="I306" s="98">
        <v>0</v>
      </c>
      <c r="J306" s="8">
        <v>0</v>
      </c>
      <c r="K306" s="98">
        <v>0</v>
      </c>
    </row>
    <row r="307" spans="1:11" x14ac:dyDescent="0.25">
      <c r="A307" s="14" t="s">
        <v>33</v>
      </c>
      <c r="B307" s="6">
        <v>0</v>
      </c>
      <c r="C307" s="97">
        <v>0</v>
      </c>
      <c r="D307" s="97">
        <v>0</v>
      </c>
      <c r="E307" s="97">
        <v>0</v>
      </c>
      <c r="F307" s="7">
        <f t="shared" ref="F307:F308" si="41">SUM(B307:E307)</f>
        <v>0</v>
      </c>
      <c r="G307" s="98">
        <v>0</v>
      </c>
      <c r="H307" s="98">
        <v>0</v>
      </c>
      <c r="I307" s="98">
        <v>0</v>
      </c>
      <c r="J307" s="8">
        <v>0</v>
      </c>
      <c r="K307" s="98">
        <v>0</v>
      </c>
    </row>
    <row r="308" spans="1:11" x14ac:dyDescent="0.25">
      <c r="A308" s="14" t="s">
        <v>34</v>
      </c>
      <c r="B308" s="6">
        <v>0</v>
      </c>
      <c r="C308" s="97">
        <v>0</v>
      </c>
      <c r="D308" s="97">
        <v>0</v>
      </c>
      <c r="E308" s="97">
        <v>0</v>
      </c>
      <c r="F308" s="7">
        <f t="shared" si="41"/>
        <v>0</v>
      </c>
      <c r="G308" s="98">
        <v>0</v>
      </c>
      <c r="H308" s="98">
        <v>0</v>
      </c>
      <c r="I308" s="98">
        <v>0</v>
      </c>
      <c r="J308" s="8">
        <v>0</v>
      </c>
      <c r="K308" s="98">
        <v>0</v>
      </c>
    </row>
    <row r="309" spans="1:11" x14ac:dyDescent="0.25">
      <c r="A309" s="14" t="s">
        <v>35</v>
      </c>
      <c r="B309" s="6">
        <v>0</v>
      </c>
      <c r="C309" s="97">
        <v>0</v>
      </c>
      <c r="D309" s="97">
        <v>0</v>
      </c>
      <c r="E309" s="97">
        <v>0</v>
      </c>
      <c r="F309" s="7">
        <f t="shared" si="40"/>
        <v>0</v>
      </c>
      <c r="G309" s="98">
        <v>0</v>
      </c>
      <c r="H309" s="98">
        <v>0</v>
      </c>
      <c r="I309" s="98">
        <v>0</v>
      </c>
      <c r="J309" s="8">
        <v>0</v>
      </c>
      <c r="K309" s="98">
        <v>0</v>
      </c>
    </row>
    <row r="310" spans="1:11" x14ac:dyDescent="0.25">
      <c r="A310" s="14" t="s">
        <v>36</v>
      </c>
      <c r="B310" s="6">
        <v>0</v>
      </c>
      <c r="C310" s="97">
        <v>0</v>
      </c>
      <c r="D310" s="97">
        <v>0</v>
      </c>
      <c r="E310" s="97">
        <v>0</v>
      </c>
      <c r="F310" s="7">
        <f t="shared" si="40"/>
        <v>0</v>
      </c>
      <c r="G310" s="98">
        <v>0</v>
      </c>
      <c r="H310" s="98">
        <v>0</v>
      </c>
      <c r="I310" s="98">
        <v>0</v>
      </c>
      <c r="J310" s="8">
        <v>0</v>
      </c>
      <c r="K310" s="98">
        <v>0</v>
      </c>
    </row>
    <row r="311" spans="1:11" x14ac:dyDescent="0.25">
      <c r="A311" s="14" t="s">
        <v>37</v>
      </c>
      <c r="B311" s="6">
        <v>0</v>
      </c>
      <c r="C311" s="97">
        <v>0</v>
      </c>
      <c r="D311" s="97">
        <v>0</v>
      </c>
      <c r="E311" s="97">
        <v>0</v>
      </c>
      <c r="F311" s="7">
        <f t="shared" si="40"/>
        <v>0</v>
      </c>
      <c r="G311" s="98">
        <v>0</v>
      </c>
      <c r="H311" s="98">
        <v>0</v>
      </c>
      <c r="I311" s="98">
        <v>0</v>
      </c>
      <c r="J311" s="8">
        <v>0</v>
      </c>
      <c r="K311" s="98">
        <v>0</v>
      </c>
    </row>
    <row r="312" spans="1:11" x14ac:dyDescent="0.25">
      <c r="A312" s="14" t="s">
        <v>38</v>
      </c>
      <c r="B312" s="6">
        <v>0</v>
      </c>
      <c r="C312" s="97">
        <v>0</v>
      </c>
      <c r="D312" s="97">
        <v>0</v>
      </c>
      <c r="E312" s="97">
        <v>0</v>
      </c>
      <c r="F312" s="7">
        <f t="shared" si="40"/>
        <v>0</v>
      </c>
      <c r="G312" s="98">
        <v>0</v>
      </c>
      <c r="H312" s="98">
        <v>0</v>
      </c>
      <c r="I312" s="98">
        <v>0</v>
      </c>
      <c r="J312" s="8">
        <v>0</v>
      </c>
      <c r="K312" s="98">
        <v>0</v>
      </c>
    </row>
    <row r="313" spans="1:11" x14ac:dyDescent="0.25">
      <c r="A313" s="9"/>
      <c r="B313" s="67" t="s">
        <v>2</v>
      </c>
      <c r="C313" s="67"/>
      <c r="D313" s="67"/>
      <c r="E313" s="71" t="s">
        <v>3</v>
      </c>
      <c r="F313" s="69" t="s">
        <v>4</v>
      </c>
      <c r="G313" s="64" t="s">
        <v>151</v>
      </c>
      <c r="H313" s="64" t="s">
        <v>152</v>
      </c>
      <c r="I313" s="64" t="s">
        <v>153</v>
      </c>
      <c r="J313" s="64" t="s">
        <v>154</v>
      </c>
      <c r="K313" s="64" t="s">
        <v>155</v>
      </c>
    </row>
    <row r="314" spans="1:11" x14ac:dyDescent="0.25">
      <c r="A314" s="12" t="s">
        <v>77</v>
      </c>
      <c r="B314" s="3" t="s">
        <v>11</v>
      </c>
      <c r="C314" s="3" t="s">
        <v>12</v>
      </c>
      <c r="D314" s="2" t="s">
        <v>60</v>
      </c>
      <c r="E314" s="71"/>
      <c r="F314" s="69"/>
      <c r="G314" s="64"/>
      <c r="H314" s="64"/>
      <c r="I314" s="64"/>
      <c r="J314" s="64"/>
      <c r="K314" s="64"/>
    </row>
    <row r="315" spans="1:11" x14ac:dyDescent="0.25">
      <c r="A315" s="9" t="s">
        <v>40</v>
      </c>
      <c r="B315" s="6">
        <v>0</v>
      </c>
      <c r="C315" s="97">
        <v>0</v>
      </c>
      <c r="D315" s="97">
        <v>0</v>
      </c>
      <c r="E315" s="97">
        <v>0</v>
      </c>
      <c r="F315" s="7">
        <f>SUM(B315:E315)</f>
        <v>0</v>
      </c>
      <c r="G315" s="98">
        <v>0</v>
      </c>
      <c r="H315" s="98">
        <v>0</v>
      </c>
      <c r="I315" s="98">
        <v>0</v>
      </c>
      <c r="J315" s="8">
        <v>0</v>
      </c>
      <c r="K315" s="98">
        <v>0</v>
      </c>
    </row>
    <row r="316" spans="1:11" ht="30" x14ac:dyDescent="0.25">
      <c r="A316" s="19" t="s">
        <v>41</v>
      </c>
      <c r="B316" s="6">
        <v>0</v>
      </c>
      <c r="C316" s="97">
        <v>0</v>
      </c>
      <c r="D316" s="97">
        <v>0</v>
      </c>
      <c r="E316" s="97">
        <v>0</v>
      </c>
      <c r="F316" s="7">
        <f t="shared" ref="F316:F329" si="42">SUM(B316:E316)</f>
        <v>0</v>
      </c>
      <c r="G316" s="98">
        <v>0</v>
      </c>
      <c r="H316" s="98">
        <v>0</v>
      </c>
      <c r="I316" s="98">
        <v>0</v>
      </c>
      <c r="J316" s="8">
        <v>0</v>
      </c>
      <c r="K316" s="98">
        <v>0</v>
      </c>
    </row>
    <row r="317" spans="1:11" x14ac:dyDescent="0.25">
      <c r="A317" s="9" t="s">
        <v>42</v>
      </c>
      <c r="B317" s="6">
        <v>0</v>
      </c>
      <c r="C317" s="97">
        <v>0</v>
      </c>
      <c r="D317" s="97">
        <v>0</v>
      </c>
      <c r="E317" s="97">
        <v>0</v>
      </c>
      <c r="F317" s="7">
        <f t="shared" si="42"/>
        <v>0</v>
      </c>
      <c r="G317" s="98">
        <v>0</v>
      </c>
      <c r="H317" s="98">
        <v>0</v>
      </c>
      <c r="I317" s="98">
        <v>0</v>
      </c>
      <c r="J317" s="8">
        <v>0</v>
      </c>
      <c r="K317" s="98">
        <v>0</v>
      </c>
    </row>
    <row r="318" spans="1:11" x14ac:dyDescent="0.25">
      <c r="A318" s="9" t="s">
        <v>43</v>
      </c>
      <c r="B318" s="6">
        <v>0</v>
      </c>
      <c r="C318" s="97">
        <v>0</v>
      </c>
      <c r="D318" s="97">
        <v>0</v>
      </c>
      <c r="E318" s="97">
        <v>0</v>
      </c>
      <c r="F318" s="7">
        <f t="shared" si="42"/>
        <v>0</v>
      </c>
      <c r="G318" s="98">
        <v>0</v>
      </c>
      <c r="H318" s="98">
        <v>0</v>
      </c>
      <c r="I318" s="98">
        <v>0</v>
      </c>
      <c r="J318" s="8">
        <v>0</v>
      </c>
      <c r="K318" s="98">
        <v>0</v>
      </c>
    </row>
    <row r="319" spans="1:11" x14ac:dyDescent="0.25">
      <c r="A319" s="9" t="s">
        <v>44</v>
      </c>
      <c r="B319" s="6">
        <v>0</v>
      </c>
      <c r="C319" s="97">
        <v>0</v>
      </c>
      <c r="D319" s="97">
        <v>0</v>
      </c>
      <c r="E319" s="97">
        <v>0</v>
      </c>
      <c r="F319" s="7">
        <f t="shared" si="42"/>
        <v>0</v>
      </c>
      <c r="G319" s="98">
        <v>0</v>
      </c>
      <c r="H319" s="98">
        <v>0</v>
      </c>
      <c r="I319" s="98">
        <v>0</v>
      </c>
      <c r="J319" s="8">
        <v>0</v>
      </c>
      <c r="K319" s="98">
        <v>0</v>
      </c>
    </row>
    <row r="320" spans="1:11" ht="30" x14ac:dyDescent="0.25">
      <c r="A320" s="9" t="s">
        <v>45</v>
      </c>
      <c r="B320" s="6">
        <v>0</v>
      </c>
      <c r="C320" s="97">
        <v>0</v>
      </c>
      <c r="D320" s="97">
        <v>0</v>
      </c>
      <c r="E320" s="97">
        <v>0</v>
      </c>
      <c r="F320" s="7">
        <f t="shared" si="42"/>
        <v>0</v>
      </c>
      <c r="G320" s="98">
        <v>0</v>
      </c>
      <c r="H320" s="98">
        <v>0</v>
      </c>
      <c r="I320" s="98">
        <v>0</v>
      </c>
      <c r="J320" s="8">
        <v>0</v>
      </c>
      <c r="K320" s="98">
        <v>0</v>
      </c>
    </row>
    <row r="321" spans="1:11" x14ac:dyDescent="0.25">
      <c r="A321" s="9" t="s">
        <v>46</v>
      </c>
      <c r="B321" s="6">
        <v>0</v>
      </c>
      <c r="C321" s="97">
        <v>0</v>
      </c>
      <c r="D321" s="97">
        <v>0</v>
      </c>
      <c r="E321" s="97">
        <v>0</v>
      </c>
      <c r="F321" s="7">
        <f t="shared" si="42"/>
        <v>0</v>
      </c>
      <c r="G321" s="98">
        <v>0</v>
      </c>
      <c r="H321" s="98">
        <v>0</v>
      </c>
      <c r="I321" s="98">
        <v>0</v>
      </c>
      <c r="J321" s="8">
        <v>0</v>
      </c>
      <c r="K321" s="98">
        <v>0</v>
      </c>
    </row>
    <row r="322" spans="1:11" x14ac:dyDescent="0.25">
      <c r="A322" s="9" t="s">
        <v>47</v>
      </c>
      <c r="B322" s="6">
        <v>0</v>
      </c>
      <c r="C322" s="97">
        <v>0</v>
      </c>
      <c r="D322" s="97">
        <v>0</v>
      </c>
      <c r="E322" s="97">
        <v>0</v>
      </c>
      <c r="F322" s="7">
        <f t="shared" si="42"/>
        <v>0</v>
      </c>
      <c r="G322" s="98">
        <v>0</v>
      </c>
      <c r="H322" s="98">
        <v>0</v>
      </c>
      <c r="I322" s="98">
        <v>0</v>
      </c>
      <c r="J322" s="8">
        <v>0</v>
      </c>
      <c r="K322" s="98">
        <v>0</v>
      </c>
    </row>
    <row r="323" spans="1:11" ht="30" x14ac:dyDescent="0.25">
      <c r="A323" s="9" t="s">
        <v>48</v>
      </c>
      <c r="B323" s="6">
        <v>0</v>
      </c>
      <c r="C323" s="97">
        <v>0</v>
      </c>
      <c r="D323" s="97">
        <v>0</v>
      </c>
      <c r="E323" s="97">
        <v>0</v>
      </c>
      <c r="F323" s="7">
        <f t="shared" si="42"/>
        <v>0</v>
      </c>
      <c r="G323" s="98">
        <v>0</v>
      </c>
      <c r="H323" s="98">
        <v>0</v>
      </c>
      <c r="I323" s="98">
        <v>0</v>
      </c>
      <c r="J323" s="8">
        <v>0</v>
      </c>
      <c r="K323" s="98">
        <v>0</v>
      </c>
    </row>
    <row r="324" spans="1:11" x14ac:dyDescent="0.25">
      <c r="A324" s="9" t="s">
        <v>49</v>
      </c>
      <c r="B324" s="6">
        <v>0</v>
      </c>
      <c r="C324" s="97">
        <v>0</v>
      </c>
      <c r="D324" s="97">
        <v>0</v>
      </c>
      <c r="E324" s="97">
        <v>0</v>
      </c>
      <c r="F324" s="7">
        <f t="shared" si="42"/>
        <v>0</v>
      </c>
      <c r="G324" s="98">
        <v>0</v>
      </c>
      <c r="H324" s="98">
        <v>0</v>
      </c>
      <c r="I324" s="98">
        <v>0</v>
      </c>
      <c r="J324" s="8">
        <v>0</v>
      </c>
      <c r="K324" s="98">
        <v>0</v>
      </c>
    </row>
    <row r="325" spans="1:11" ht="30" x14ac:dyDescent="0.25">
      <c r="A325" s="9" t="s">
        <v>50</v>
      </c>
      <c r="B325" s="6">
        <v>0</v>
      </c>
      <c r="C325" s="97">
        <v>0</v>
      </c>
      <c r="D325" s="97">
        <v>0</v>
      </c>
      <c r="E325" s="97">
        <v>0</v>
      </c>
      <c r="F325" s="7">
        <f t="shared" si="42"/>
        <v>0</v>
      </c>
      <c r="G325" s="98">
        <v>0</v>
      </c>
      <c r="H325" s="98">
        <v>0</v>
      </c>
      <c r="I325" s="98">
        <v>0</v>
      </c>
      <c r="J325" s="8">
        <v>0</v>
      </c>
      <c r="K325" s="98">
        <v>0</v>
      </c>
    </row>
    <row r="326" spans="1:11" x14ac:dyDescent="0.25">
      <c r="A326" s="9" t="s">
        <v>51</v>
      </c>
      <c r="B326" s="6">
        <v>1</v>
      </c>
      <c r="C326" s="97">
        <v>0</v>
      </c>
      <c r="D326" s="97">
        <v>0</v>
      </c>
      <c r="E326" s="97">
        <v>0</v>
      </c>
      <c r="F326" s="7">
        <f t="shared" si="42"/>
        <v>1</v>
      </c>
      <c r="G326" s="98">
        <v>0</v>
      </c>
      <c r="H326" s="98">
        <v>0</v>
      </c>
      <c r="I326" s="98">
        <v>0</v>
      </c>
      <c r="J326" s="8">
        <v>1</v>
      </c>
      <c r="K326" s="98">
        <v>0</v>
      </c>
    </row>
    <row r="327" spans="1:11" x14ac:dyDescent="0.25">
      <c r="A327" s="9" t="s">
        <v>52</v>
      </c>
      <c r="B327" s="6">
        <v>0</v>
      </c>
      <c r="C327" s="97">
        <v>0</v>
      </c>
      <c r="D327" s="97">
        <v>0</v>
      </c>
      <c r="E327" s="97">
        <v>0</v>
      </c>
      <c r="F327" s="7">
        <f t="shared" si="42"/>
        <v>0</v>
      </c>
      <c r="G327" s="98">
        <v>0</v>
      </c>
      <c r="H327" s="98">
        <v>0</v>
      </c>
      <c r="I327" s="98">
        <v>0</v>
      </c>
      <c r="J327" s="105">
        <v>0</v>
      </c>
      <c r="K327" s="98">
        <v>0</v>
      </c>
    </row>
    <row r="328" spans="1:11" x14ac:dyDescent="0.25">
      <c r="A328" s="9" t="s">
        <v>53</v>
      </c>
      <c r="B328" s="6">
        <v>0</v>
      </c>
      <c r="C328" s="97">
        <v>0</v>
      </c>
      <c r="D328" s="97">
        <v>0</v>
      </c>
      <c r="E328" s="97">
        <v>0</v>
      </c>
      <c r="F328" s="7">
        <f t="shared" si="42"/>
        <v>0</v>
      </c>
      <c r="G328" s="98">
        <v>0</v>
      </c>
      <c r="H328" s="98">
        <v>0</v>
      </c>
      <c r="I328" s="98">
        <v>0</v>
      </c>
      <c r="J328" s="105">
        <v>0</v>
      </c>
      <c r="K328" s="98">
        <v>0</v>
      </c>
    </row>
    <row r="329" spans="1:11" x14ac:dyDescent="0.25">
      <c r="A329" s="9" t="s">
        <v>54</v>
      </c>
      <c r="B329" s="6">
        <v>0</v>
      </c>
      <c r="C329" s="97">
        <v>0</v>
      </c>
      <c r="D329" s="97">
        <v>0</v>
      </c>
      <c r="E329" s="97">
        <v>0</v>
      </c>
      <c r="F329" s="7">
        <f t="shared" si="42"/>
        <v>0</v>
      </c>
      <c r="G329" s="98">
        <v>0</v>
      </c>
      <c r="H329" s="98">
        <v>0</v>
      </c>
      <c r="I329" s="98">
        <v>0</v>
      </c>
      <c r="J329" s="105">
        <v>0</v>
      </c>
      <c r="K329" s="98">
        <v>0</v>
      </c>
    </row>
    <row r="330" spans="1:11" x14ac:dyDescent="0.25">
      <c r="A330" s="9"/>
      <c r="B330" s="67" t="s">
        <v>2</v>
      </c>
      <c r="C330" s="67"/>
      <c r="D330" s="67"/>
      <c r="E330" s="71" t="s">
        <v>3</v>
      </c>
      <c r="F330" s="69" t="s">
        <v>4</v>
      </c>
      <c r="G330" s="64" t="s">
        <v>151</v>
      </c>
      <c r="H330" s="64" t="s">
        <v>152</v>
      </c>
      <c r="I330" s="64" t="s">
        <v>153</v>
      </c>
      <c r="J330" s="64" t="s">
        <v>154</v>
      </c>
      <c r="K330" s="64" t="s">
        <v>155</v>
      </c>
    </row>
    <row r="331" spans="1:11" x14ac:dyDescent="0.25">
      <c r="A331" s="12" t="s">
        <v>55</v>
      </c>
      <c r="B331" s="3" t="s">
        <v>11</v>
      </c>
      <c r="C331" s="3" t="s">
        <v>12</v>
      </c>
      <c r="D331" s="2" t="s">
        <v>60</v>
      </c>
      <c r="E331" s="71"/>
      <c r="F331" s="69"/>
      <c r="G331" s="64"/>
      <c r="H331" s="64"/>
      <c r="I331" s="64"/>
      <c r="J331" s="64"/>
      <c r="K331" s="64"/>
    </row>
    <row r="332" spans="1:11" x14ac:dyDescent="0.25">
      <c r="A332" s="9" t="s">
        <v>56</v>
      </c>
      <c r="B332" s="6">
        <v>0</v>
      </c>
      <c r="C332" s="97">
        <v>0</v>
      </c>
      <c r="D332" s="97">
        <v>0</v>
      </c>
      <c r="E332" s="97">
        <v>0</v>
      </c>
      <c r="F332" s="7">
        <f t="shared" ref="F332:F333" si="43">SUM(B332:E332)</f>
        <v>0</v>
      </c>
      <c r="G332" s="98">
        <v>0</v>
      </c>
      <c r="H332" s="98">
        <v>0</v>
      </c>
      <c r="I332" s="98">
        <v>0</v>
      </c>
      <c r="J332" s="8">
        <v>0</v>
      </c>
      <c r="K332" s="98">
        <v>0</v>
      </c>
    </row>
    <row r="333" spans="1:11" x14ac:dyDescent="0.25">
      <c r="A333" s="9" t="s">
        <v>58</v>
      </c>
      <c r="B333" s="6">
        <v>0</v>
      </c>
      <c r="C333" s="97">
        <v>0</v>
      </c>
      <c r="D333" s="97">
        <v>0</v>
      </c>
      <c r="E333" s="97">
        <v>0</v>
      </c>
      <c r="F333" s="7">
        <f t="shared" si="43"/>
        <v>0</v>
      </c>
      <c r="G333" s="98">
        <v>0</v>
      </c>
      <c r="H333" s="98">
        <v>0</v>
      </c>
      <c r="I333" s="98">
        <v>0</v>
      </c>
      <c r="J333" s="8">
        <v>0</v>
      </c>
      <c r="K333" s="98">
        <v>0</v>
      </c>
    </row>
    <row r="334" spans="1:11" ht="15.75" x14ac:dyDescent="0.25">
      <c r="A334" s="72" t="s">
        <v>89</v>
      </c>
      <c r="B334" s="72"/>
      <c r="C334" s="72"/>
      <c r="D334" s="72"/>
      <c r="E334" s="72"/>
      <c r="F334" s="72"/>
      <c r="G334" s="72"/>
      <c r="H334" s="72"/>
      <c r="I334" s="72"/>
      <c r="J334" s="72"/>
      <c r="K334" s="72"/>
    </row>
    <row r="335" spans="1:11" x14ac:dyDescent="0.25">
      <c r="A335" s="27"/>
      <c r="B335" s="67" t="s">
        <v>2</v>
      </c>
      <c r="C335" s="67"/>
      <c r="D335" s="67"/>
      <c r="E335" s="70" t="s">
        <v>3</v>
      </c>
      <c r="F335" s="69" t="s">
        <v>4</v>
      </c>
      <c r="G335" s="64" t="s">
        <v>151</v>
      </c>
      <c r="H335" s="64" t="s">
        <v>152</v>
      </c>
      <c r="I335" s="64" t="s">
        <v>153</v>
      </c>
      <c r="J335" s="64" t="s">
        <v>154</v>
      </c>
      <c r="K335" s="64" t="s">
        <v>155</v>
      </c>
    </row>
    <row r="336" spans="1:11" x14ac:dyDescent="0.25">
      <c r="A336" s="27"/>
      <c r="B336" s="3" t="s">
        <v>11</v>
      </c>
      <c r="C336" s="3" t="s">
        <v>12</v>
      </c>
      <c r="D336" s="2" t="s">
        <v>60</v>
      </c>
      <c r="E336" s="70"/>
      <c r="F336" s="69"/>
      <c r="G336" s="64"/>
      <c r="H336" s="64"/>
      <c r="I336" s="64"/>
      <c r="J336" s="64"/>
      <c r="K336" s="64"/>
    </row>
    <row r="337" spans="1:11" x14ac:dyDescent="0.25">
      <c r="A337" s="9" t="s">
        <v>90</v>
      </c>
      <c r="B337" s="6">
        <v>19</v>
      </c>
      <c r="C337" s="6">
        <v>5</v>
      </c>
      <c r="D337" s="6">
        <v>0</v>
      </c>
      <c r="E337" s="6">
        <v>16</v>
      </c>
      <c r="F337" s="7">
        <f t="shared" ref="F337:F340" si="44">SUM(B337:E337)</f>
        <v>40</v>
      </c>
      <c r="G337" s="8">
        <v>1</v>
      </c>
      <c r="H337" s="8">
        <v>1</v>
      </c>
      <c r="I337" s="8">
        <v>3</v>
      </c>
      <c r="J337" s="8">
        <v>10</v>
      </c>
      <c r="K337" s="8">
        <v>25</v>
      </c>
    </row>
    <row r="338" spans="1:11" x14ac:dyDescent="0.25">
      <c r="A338" s="9" t="s">
        <v>91</v>
      </c>
      <c r="B338" s="6">
        <v>14</v>
      </c>
      <c r="C338" s="6">
        <v>2</v>
      </c>
      <c r="D338" s="6">
        <v>0</v>
      </c>
      <c r="E338" s="6">
        <v>11</v>
      </c>
      <c r="F338" s="7">
        <f t="shared" si="44"/>
        <v>27</v>
      </c>
      <c r="G338" s="8">
        <v>1</v>
      </c>
      <c r="H338" s="8">
        <v>0</v>
      </c>
      <c r="I338" s="8">
        <v>1</v>
      </c>
      <c r="J338" s="8">
        <v>2</v>
      </c>
      <c r="K338" s="8">
        <v>23</v>
      </c>
    </row>
    <row r="339" spans="1:11" x14ac:dyDescent="0.25">
      <c r="A339" s="9" t="s">
        <v>92</v>
      </c>
      <c r="B339" s="6">
        <v>0</v>
      </c>
      <c r="C339" s="6">
        <v>0</v>
      </c>
      <c r="D339" s="6">
        <v>0</v>
      </c>
      <c r="E339" s="6">
        <v>0</v>
      </c>
      <c r="F339" s="7">
        <f t="shared" si="44"/>
        <v>0</v>
      </c>
      <c r="G339" s="8">
        <v>0</v>
      </c>
      <c r="H339" s="8">
        <v>0</v>
      </c>
      <c r="I339" s="8">
        <v>0</v>
      </c>
      <c r="J339" s="8">
        <v>0</v>
      </c>
      <c r="K339" s="8">
        <v>0</v>
      </c>
    </row>
    <row r="340" spans="1:11" x14ac:dyDescent="0.25">
      <c r="A340" s="9" t="s">
        <v>93</v>
      </c>
      <c r="B340" s="6">
        <v>27</v>
      </c>
      <c r="C340" s="6">
        <v>19</v>
      </c>
      <c r="D340" s="6">
        <v>0</v>
      </c>
      <c r="E340" s="6">
        <v>0</v>
      </c>
      <c r="F340" s="7">
        <f t="shared" si="44"/>
        <v>46</v>
      </c>
      <c r="G340" s="8">
        <v>6</v>
      </c>
      <c r="H340" s="8">
        <v>0</v>
      </c>
      <c r="I340" s="8">
        <v>0</v>
      </c>
      <c r="J340" s="8">
        <v>19</v>
      </c>
      <c r="K340" s="8">
        <v>21</v>
      </c>
    </row>
    <row r="341" spans="1:11" ht="18.75" x14ac:dyDescent="0.3">
      <c r="A341" s="65" t="s">
        <v>94</v>
      </c>
      <c r="B341" s="65"/>
      <c r="C341" s="65"/>
      <c r="D341" s="65"/>
      <c r="E341" s="65"/>
      <c r="F341" s="65"/>
      <c r="G341" s="65"/>
      <c r="H341" s="65"/>
      <c r="I341" s="65"/>
      <c r="J341" s="65"/>
      <c r="K341" s="65"/>
    </row>
    <row r="342" spans="1:11" x14ac:dyDescent="0.25">
      <c r="A342" s="66"/>
      <c r="B342" s="67" t="s">
        <v>2</v>
      </c>
      <c r="C342" s="67"/>
      <c r="D342" s="67"/>
      <c r="E342" s="68" t="s">
        <v>3</v>
      </c>
      <c r="F342" s="69" t="s">
        <v>4</v>
      </c>
      <c r="G342" s="64" t="s">
        <v>151</v>
      </c>
      <c r="H342" s="64" t="s">
        <v>152</v>
      </c>
      <c r="I342" s="64" t="s">
        <v>153</v>
      </c>
      <c r="J342" s="64" t="s">
        <v>154</v>
      </c>
      <c r="K342" s="64" t="s">
        <v>155</v>
      </c>
    </row>
    <row r="343" spans="1:11" x14ac:dyDescent="0.25">
      <c r="A343" s="66"/>
      <c r="B343" s="2" t="s">
        <v>11</v>
      </c>
      <c r="C343" s="2" t="s">
        <v>12</v>
      </c>
      <c r="D343" s="2" t="s">
        <v>60</v>
      </c>
      <c r="E343" s="68"/>
      <c r="F343" s="69"/>
      <c r="G343" s="64"/>
      <c r="H343" s="64"/>
      <c r="I343" s="64"/>
      <c r="J343" s="64"/>
      <c r="K343" s="64"/>
    </row>
    <row r="344" spans="1:11" x14ac:dyDescent="0.25">
      <c r="A344" s="9" t="s">
        <v>95</v>
      </c>
      <c r="B344" s="10">
        <f>SUM(B5,B57,B107)</f>
        <v>115</v>
      </c>
      <c r="C344" s="10">
        <f>SUM(C5,C57,C107)</f>
        <v>24</v>
      </c>
      <c r="D344" s="10">
        <f>SUM(D5,D57,D107)</f>
        <v>0</v>
      </c>
      <c r="E344" s="10">
        <f>SUM(E5,E57,E107)</f>
        <v>121</v>
      </c>
      <c r="F344" s="7">
        <f t="shared" ref="F344:F345" si="45">SUM(B344:E344)</f>
        <v>260</v>
      </c>
      <c r="G344" s="30">
        <f t="shared" ref="G344:K345" si="46">SUM(G5,G57,G107)</f>
        <v>11</v>
      </c>
      <c r="H344" s="30">
        <f t="shared" si="46"/>
        <v>16</v>
      </c>
      <c r="I344" s="30">
        <f t="shared" si="46"/>
        <v>31</v>
      </c>
      <c r="J344" s="30">
        <f t="shared" si="46"/>
        <v>38</v>
      </c>
      <c r="K344" s="30">
        <f t="shared" si="46"/>
        <v>164</v>
      </c>
    </row>
    <row r="345" spans="1:11" x14ac:dyDescent="0.25">
      <c r="A345" s="9" t="s">
        <v>96</v>
      </c>
      <c r="B345" s="10">
        <f>SUM(B346:B353)</f>
        <v>160</v>
      </c>
      <c r="C345" s="10">
        <f>SUM(C346:C353)</f>
        <v>61</v>
      </c>
      <c r="D345" s="10">
        <f>SUM(D346:D353)</f>
        <v>0</v>
      </c>
      <c r="E345" s="10">
        <f>SUM(E346:E353)</f>
        <v>135</v>
      </c>
      <c r="F345" s="7">
        <f t="shared" si="45"/>
        <v>356</v>
      </c>
      <c r="G345" s="30">
        <f t="shared" si="46"/>
        <v>24</v>
      </c>
      <c r="H345" s="30">
        <f t="shared" si="46"/>
        <v>16</v>
      </c>
      <c r="I345" s="30">
        <f t="shared" si="46"/>
        <v>36</v>
      </c>
      <c r="J345" s="30">
        <f t="shared" si="46"/>
        <v>67</v>
      </c>
      <c r="K345" s="30">
        <f t="shared" si="46"/>
        <v>213</v>
      </c>
    </row>
    <row r="346" spans="1:11" x14ac:dyDescent="0.25">
      <c r="A346" s="9" t="s">
        <v>15</v>
      </c>
      <c r="B346" s="10">
        <f>SUM(B7,B108)</f>
        <v>44</v>
      </c>
      <c r="C346" s="10">
        <f>SUM(C7,C108)</f>
        <v>36</v>
      </c>
      <c r="D346" s="10">
        <f>SUM(D7,D108)</f>
        <v>0</v>
      </c>
      <c r="E346" s="10">
        <f>SUM(E7,E108)</f>
        <v>6</v>
      </c>
      <c r="F346" s="7">
        <f t="shared" ref="F346:F352" si="47">SUM(B346:E346)</f>
        <v>86</v>
      </c>
      <c r="G346" s="30">
        <f t="shared" ref="G346:K346" si="48">SUM(G7, G108)</f>
        <v>11</v>
      </c>
      <c r="H346" s="30">
        <f t="shared" si="48"/>
        <v>0</v>
      </c>
      <c r="I346" s="30">
        <f t="shared" si="48"/>
        <v>4</v>
      </c>
      <c r="J346" s="30">
        <f t="shared" si="48"/>
        <v>28</v>
      </c>
      <c r="K346" s="30">
        <f t="shared" si="48"/>
        <v>43</v>
      </c>
    </row>
    <row r="347" spans="1:11" x14ac:dyDescent="0.25">
      <c r="A347" s="9" t="s">
        <v>16</v>
      </c>
      <c r="B347" s="10">
        <f t="shared" ref="B347:E353" si="49">SUM(B8,B59)</f>
        <v>10</v>
      </c>
      <c r="C347" s="10">
        <f t="shared" si="49"/>
        <v>1</v>
      </c>
      <c r="D347" s="10">
        <f t="shared" si="49"/>
        <v>0</v>
      </c>
      <c r="E347" s="10">
        <f t="shared" si="49"/>
        <v>13</v>
      </c>
      <c r="F347" s="7">
        <f t="shared" si="47"/>
        <v>24</v>
      </c>
      <c r="G347" s="30">
        <f t="shared" ref="G347:K353" si="50">SUM(G8,G59)</f>
        <v>4</v>
      </c>
      <c r="H347" s="30">
        <f t="shared" si="50"/>
        <v>2</v>
      </c>
      <c r="I347" s="30">
        <f t="shared" si="50"/>
        <v>3</v>
      </c>
      <c r="J347" s="30">
        <f t="shared" si="50"/>
        <v>8</v>
      </c>
      <c r="K347" s="30">
        <f t="shared" si="50"/>
        <v>7</v>
      </c>
    </row>
    <row r="348" spans="1:11" x14ac:dyDescent="0.25">
      <c r="A348" s="9" t="s">
        <v>97</v>
      </c>
      <c r="B348" s="10">
        <f t="shared" si="49"/>
        <v>28</v>
      </c>
      <c r="C348" s="10">
        <f t="shared" si="49"/>
        <v>17</v>
      </c>
      <c r="D348" s="10">
        <f t="shared" si="49"/>
        <v>0</v>
      </c>
      <c r="E348" s="10">
        <f t="shared" si="49"/>
        <v>24</v>
      </c>
      <c r="F348" s="7">
        <f t="shared" si="47"/>
        <v>69</v>
      </c>
      <c r="G348" s="30">
        <f t="shared" si="50"/>
        <v>3</v>
      </c>
      <c r="H348" s="30">
        <f t="shared" si="50"/>
        <v>4</v>
      </c>
      <c r="I348" s="30">
        <f t="shared" si="50"/>
        <v>7</v>
      </c>
      <c r="J348" s="30">
        <f t="shared" si="50"/>
        <v>13</v>
      </c>
      <c r="K348" s="30">
        <f t="shared" si="50"/>
        <v>42</v>
      </c>
    </row>
    <row r="349" spans="1:11" x14ac:dyDescent="0.25">
      <c r="A349" s="9" t="s">
        <v>98</v>
      </c>
      <c r="B349" s="10">
        <f t="shared" si="49"/>
        <v>19</v>
      </c>
      <c r="C349" s="10">
        <f t="shared" si="49"/>
        <v>7</v>
      </c>
      <c r="D349" s="10">
        <f t="shared" si="49"/>
        <v>0</v>
      </c>
      <c r="E349" s="10">
        <f t="shared" si="49"/>
        <v>25</v>
      </c>
      <c r="F349" s="7">
        <f t="shared" si="47"/>
        <v>51</v>
      </c>
      <c r="G349" s="30">
        <f t="shared" si="50"/>
        <v>3</v>
      </c>
      <c r="H349" s="30">
        <f t="shared" si="50"/>
        <v>4</v>
      </c>
      <c r="I349" s="30">
        <f t="shared" si="50"/>
        <v>10</v>
      </c>
      <c r="J349" s="30">
        <f t="shared" si="50"/>
        <v>7</v>
      </c>
      <c r="K349" s="30">
        <f t="shared" si="50"/>
        <v>27</v>
      </c>
    </row>
    <row r="350" spans="1:11" x14ac:dyDescent="0.25">
      <c r="A350" s="9" t="s">
        <v>99</v>
      </c>
      <c r="B350" s="10">
        <f t="shared" si="49"/>
        <v>28</v>
      </c>
      <c r="C350" s="10">
        <f t="shared" si="49"/>
        <v>0</v>
      </c>
      <c r="D350" s="10">
        <f t="shared" si="49"/>
        <v>0</v>
      </c>
      <c r="E350" s="10">
        <f t="shared" si="49"/>
        <v>43</v>
      </c>
      <c r="F350" s="7">
        <f t="shared" si="47"/>
        <v>71</v>
      </c>
      <c r="G350" s="30">
        <f t="shared" si="50"/>
        <v>3</v>
      </c>
      <c r="H350" s="30">
        <f t="shared" si="50"/>
        <v>4</v>
      </c>
      <c r="I350" s="30">
        <f t="shared" si="50"/>
        <v>6</v>
      </c>
      <c r="J350" s="30">
        <f t="shared" si="50"/>
        <v>6</v>
      </c>
      <c r="K350" s="30">
        <f t="shared" si="50"/>
        <v>52</v>
      </c>
    </row>
    <row r="351" spans="1:11" x14ac:dyDescent="0.25">
      <c r="A351" s="9" t="s">
        <v>100</v>
      </c>
      <c r="B351" s="10">
        <f t="shared" si="49"/>
        <v>25</v>
      </c>
      <c r="C351" s="10">
        <f t="shared" si="49"/>
        <v>0</v>
      </c>
      <c r="D351" s="10">
        <f t="shared" si="49"/>
        <v>0</v>
      </c>
      <c r="E351" s="10">
        <f t="shared" si="49"/>
        <v>15</v>
      </c>
      <c r="F351" s="7">
        <f t="shared" si="47"/>
        <v>40</v>
      </c>
      <c r="G351" s="30">
        <f t="shared" si="50"/>
        <v>0</v>
      </c>
      <c r="H351" s="30">
        <f t="shared" si="50"/>
        <v>1</v>
      </c>
      <c r="I351" s="30">
        <f t="shared" si="50"/>
        <v>6</v>
      </c>
      <c r="J351" s="30">
        <f t="shared" si="50"/>
        <v>3</v>
      </c>
      <c r="K351" s="30">
        <f t="shared" si="50"/>
        <v>30</v>
      </c>
    </row>
    <row r="352" spans="1:11" x14ac:dyDescent="0.25">
      <c r="A352" s="9" t="s">
        <v>21</v>
      </c>
      <c r="B352" s="10">
        <f t="shared" si="49"/>
        <v>6</v>
      </c>
      <c r="C352" s="10">
        <f t="shared" si="49"/>
        <v>0</v>
      </c>
      <c r="D352" s="10">
        <f t="shared" si="49"/>
        <v>0</v>
      </c>
      <c r="E352" s="10">
        <f t="shared" si="49"/>
        <v>7</v>
      </c>
      <c r="F352" s="7">
        <f t="shared" si="47"/>
        <v>13</v>
      </c>
      <c r="G352" s="30">
        <f t="shared" si="50"/>
        <v>0</v>
      </c>
      <c r="H352" s="30">
        <f t="shared" si="50"/>
        <v>1</v>
      </c>
      <c r="I352" s="30">
        <f t="shared" si="50"/>
        <v>0</v>
      </c>
      <c r="J352" s="30">
        <f t="shared" si="50"/>
        <v>2</v>
      </c>
      <c r="K352" s="30">
        <f t="shared" si="50"/>
        <v>10</v>
      </c>
    </row>
    <row r="353" spans="1:11" x14ac:dyDescent="0.25">
      <c r="A353" s="9" t="s">
        <v>204</v>
      </c>
      <c r="B353" s="10">
        <f t="shared" si="49"/>
        <v>0</v>
      </c>
      <c r="C353" s="10">
        <f t="shared" si="49"/>
        <v>0</v>
      </c>
      <c r="D353" s="10">
        <f t="shared" si="49"/>
        <v>0</v>
      </c>
      <c r="E353" s="10">
        <f t="shared" si="49"/>
        <v>2</v>
      </c>
      <c r="F353" s="7">
        <f t="shared" ref="F353" si="51">SUM(B353:E353)</f>
        <v>2</v>
      </c>
      <c r="G353" s="30">
        <f t="shared" si="50"/>
        <v>0</v>
      </c>
      <c r="H353" s="30">
        <f t="shared" si="50"/>
        <v>0</v>
      </c>
      <c r="I353" s="30">
        <f t="shared" si="50"/>
        <v>0</v>
      </c>
      <c r="J353" s="30">
        <f t="shared" si="50"/>
        <v>0</v>
      </c>
      <c r="K353" s="30">
        <f t="shared" si="50"/>
        <v>2</v>
      </c>
    </row>
  </sheetData>
  <sheetProtection algorithmName="SHA-512" hashValue="MOWhe+D1YwRzJMzWQYL6tvSNVfBLnX+yjqIS3Elold1rwzOUkPXnzrI0yYZPy7uPiBf3aviH8tyMHqMy78Jr5w==" saltValue="1hBBeEgfwcyfzvHLXJsGRw==" spinCount="100000" sheet="1" objects="1" scenarios="1"/>
  <mergeCells count="265">
    <mergeCell ref="A1:K1"/>
    <mergeCell ref="A2:K2"/>
    <mergeCell ref="A3:A4"/>
    <mergeCell ref="B3:D3"/>
    <mergeCell ref="E3:E4"/>
    <mergeCell ref="F3:F4"/>
    <mergeCell ref="G3:G4"/>
    <mergeCell ref="H3:H4"/>
    <mergeCell ref="I3:I4"/>
    <mergeCell ref="J3:J4"/>
    <mergeCell ref="K3:K4"/>
    <mergeCell ref="B15:D15"/>
    <mergeCell ref="E15:E16"/>
    <mergeCell ref="F15:F16"/>
    <mergeCell ref="G15:G16"/>
    <mergeCell ref="H15:H16"/>
    <mergeCell ref="I15:I16"/>
    <mergeCell ref="J15:J16"/>
    <mergeCell ref="K15:K16"/>
    <mergeCell ref="B50:D50"/>
    <mergeCell ref="E50:E51"/>
    <mergeCell ref="F50:F51"/>
    <mergeCell ref="G50:G51"/>
    <mergeCell ref="H50:H51"/>
    <mergeCell ref="I50:I51"/>
    <mergeCell ref="J50:J51"/>
    <mergeCell ref="K50:K51"/>
    <mergeCell ref="A25:K25"/>
    <mergeCell ref="B33:D33"/>
    <mergeCell ref="E33:E34"/>
    <mergeCell ref="F33:F34"/>
    <mergeCell ref="G33:G34"/>
    <mergeCell ref="H33:H34"/>
    <mergeCell ref="I33:I34"/>
    <mergeCell ref="J33:J34"/>
    <mergeCell ref="K33:K34"/>
    <mergeCell ref="B66:D66"/>
    <mergeCell ref="E66:E67"/>
    <mergeCell ref="F66:F67"/>
    <mergeCell ref="G66:G67"/>
    <mergeCell ref="H66:H67"/>
    <mergeCell ref="I66:I67"/>
    <mergeCell ref="J66:J67"/>
    <mergeCell ref="K66:K67"/>
    <mergeCell ref="A54:K54"/>
    <mergeCell ref="A55:A56"/>
    <mergeCell ref="B55:D55"/>
    <mergeCell ref="E55:E56"/>
    <mergeCell ref="F55:F56"/>
    <mergeCell ref="G55:G56"/>
    <mergeCell ref="H55:H56"/>
    <mergeCell ref="I55:I56"/>
    <mergeCell ref="J55:J56"/>
    <mergeCell ref="K55:K56"/>
    <mergeCell ref="A76:K76"/>
    <mergeCell ref="B84:D84"/>
    <mergeCell ref="E84:E85"/>
    <mergeCell ref="F84:F85"/>
    <mergeCell ref="G84:G85"/>
    <mergeCell ref="H84:H85"/>
    <mergeCell ref="I84:I85"/>
    <mergeCell ref="J84:J85"/>
    <mergeCell ref="K84:K85"/>
    <mergeCell ref="J101:J102"/>
    <mergeCell ref="K101:K102"/>
    <mergeCell ref="A104:K104"/>
    <mergeCell ref="A105:A106"/>
    <mergeCell ref="B105:D105"/>
    <mergeCell ref="E105:E106"/>
    <mergeCell ref="F105:F106"/>
    <mergeCell ref="G105:G106"/>
    <mergeCell ref="H105:H106"/>
    <mergeCell ref="B101:D101"/>
    <mergeCell ref="E101:E102"/>
    <mergeCell ref="F101:F102"/>
    <mergeCell ref="G101:G102"/>
    <mergeCell ref="H101:H102"/>
    <mergeCell ref="I101:I102"/>
    <mergeCell ref="I105:I106"/>
    <mergeCell ref="J105:J106"/>
    <mergeCell ref="K105:K106"/>
    <mergeCell ref="B110:D110"/>
    <mergeCell ref="E110:E111"/>
    <mergeCell ref="F110:F111"/>
    <mergeCell ref="G110:G111"/>
    <mergeCell ref="H110:H111"/>
    <mergeCell ref="I110:I111"/>
    <mergeCell ref="J110:J111"/>
    <mergeCell ref="K110:K111"/>
    <mergeCell ref="A120:K120"/>
    <mergeCell ref="B128:D128"/>
    <mergeCell ref="E128:E129"/>
    <mergeCell ref="F128:F129"/>
    <mergeCell ref="G128:G129"/>
    <mergeCell ref="H128:H129"/>
    <mergeCell ref="I128:I129"/>
    <mergeCell ref="J128:J129"/>
    <mergeCell ref="K128:K129"/>
    <mergeCell ref="B145:D145"/>
    <mergeCell ref="E145:E146"/>
    <mergeCell ref="F145:F146"/>
    <mergeCell ref="G145:G146"/>
    <mergeCell ref="H145:H146"/>
    <mergeCell ref="I145:I146"/>
    <mergeCell ref="J145:J146"/>
    <mergeCell ref="K145:K146"/>
    <mergeCell ref="A148:K148"/>
    <mergeCell ref="A149:A150"/>
    <mergeCell ref="B149:D149"/>
    <mergeCell ref="E149:E150"/>
    <mergeCell ref="F149:F150"/>
    <mergeCell ref="G149:G150"/>
    <mergeCell ref="H149:H150"/>
    <mergeCell ref="I149:I150"/>
    <mergeCell ref="J149:J150"/>
    <mergeCell ref="K149:K150"/>
    <mergeCell ref="B154:D154"/>
    <mergeCell ref="E154:E155"/>
    <mergeCell ref="F154:F155"/>
    <mergeCell ref="G154:G155"/>
    <mergeCell ref="H154:H155"/>
    <mergeCell ref="I154:I155"/>
    <mergeCell ref="J154:J155"/>
    <mergeCell ref="K154:K155"/>
    <mergeCell ref="A164:K164"/>
    <mergeCell ref="B172:D172"/>
    <mergeCell ref="E172:E173"/>
    <mergeCell ref="F172:F173"/>
    <mergeCell ref="G172:G173"/>
    <mergeCell ref="H172:H173"/>
    <mergeCell ref="I172:I173"/>
    <mergeCell ref="J172:J173"/>
    <mergeCell ref="K172:K173"/>
    <mergeCell ref="B189:D189"/>
    <mergeCell ref="E189:E190"/>
    <mergeCell ref="F189:F190"/>
    <mergeCell ref="G189:G190"/>
    <mergeCell ref="H189:H190"/>
    <mergeCell ref="I189:I190"/>
    <mergeCell ref="J189:J190"/>
    <mergeCell ref="K189:K190"/>
    <mergeCell ref="A193:K193"/>
    <mergeCell ref="A194:A195"/>
    <mergeCell ref="B194:D194"/>
    <mergeCell ref="E194:E195"/>
    <mergeCell ref="F194:F195"/>
    <mergeCell ref="G194:G195"/>
    <mergeCell ref="H194:H195"/>
    <mergeCell ref="I194:I195"/>
    <mergeCell ref="J194:J195"/>
    <mergeCell ref="K194:K195"/>
    <mergeCell ref="B199:D199"/>
    <mergeCell ref="E199:E200"/>
    <mergeCell ref="F199:F200"/>
    <mergeCell ref="G199:G200"/>
    <mergeCell ref="H199:H200"/>
    <mergeCell ref="I199:I200"/>
    <mergeCell ref="J199:J200"/>
    <mergeCell ref="K199:K200"/>
    <mergeCell ref="B234:D234"/>
    <mergeCell ref="E234:E235"/>
    <mergeCell ref="F234:F235"/>
    <mergeCell ref="G234:G235"/>
    <mergeCell ref="H234:H235"/>
    <mergeCell ref="I234:I235"/>
    <mergeCell ref="J234:J235"/>
    <mergeCell ref="K234:K235"/>
    <mergeCell ref="A209:K209"/>
    <mergeCell ref="B217:D217"/>
    <mergeCell ref="E217:E218"/>
    <mergeCell ref="F217:F218"/>
    <mergeCell ref="G217:G218"/>
    <mergeCell ref="H217:H218"/>
    <mergeCell ref="I217:I218"/>
    <mergeCell ref="J217:J218"/>
    <mergeCell ref="K217:K218"/>
    <mergeCell ref="B245:D245"/>
    <mergeCell ref="E245:E246"/>
    <mergeCell ref="F245:F246"/>
    <mergeCell ref="G245:G246"/>
    <mergeCell ref="H245:H246"/>
    <mergeCell ref="I245:I246"/>
    <mergeCell ref="J245:J246"/>
    <mergeCell ref="K245:K246"/>
    <mergeCell ref="A237:K237"/>
    <mergeCell ref="A238:A239"/>
    <mergeCell ref="B238:D238"/>
    <mergeCell ref="E238:E239"/>
    <mergeCell ref="F238:F239"/>
    <mergeCell ref="G238:G239"/>
    <mergeCell ref="H238:H239"/>
    <mergeCell ref="I238:I239"/>
    <mergeCell ref="J238:J239"/>
    <mergeCell ref="K238:K239"/>
    <mergeCell ref="A255:K255"/>
    <mergeCell ref="B263:D263"/>
    <mergeCell ref="E263:E264"/>
    <mergeCell ref="F263:F264"/>
    <mergeCell ref="G263:G264"/>
    <mergeCell ref="H263:H264"/>
    <mergeCell ref="I263:I264"/>
    <mergeCell ref="J263:J264"/>
    <mergeCell ref="K263:K264"/>
    <mergeCell ref="J280:J281"/>
    <mergeCell ref="K280:K281"/>
    <mergeCell ref="A283:K283"/>
    <mergeCell ref="A284:A285"/>
    <mergeCell ref="B284:D284"/>
    <mergeCell ref="E284:E285"/>
    <mergeCell ref="F284:F285"/>
    <mergeCell ref="G284:G285"/>
    <mergeCell ref="H284:H285"/>
    <mergeCell ref="B280:D280"/>
    <mergeCell ref="E280:E281"/>
    <mergeCell ref="F280:F281"/>
    <mergeCell ref="G280:G281"/>
    <mergeCell ref="H280:H281"/>
    <mergeCell ref="I280:I281"/>
    <mergeCell ref="I284:I285"/>
    <mergeCell ref="J284:J285"/>
    <mergeCell ref="K284:K285"/>
    <mergeCell ref="B295:D295"/>
    <mergeCell ref="E295:E296"/>
    <mergeCell ref="F295:F296"/>
    <mergeCell ref="G295:G296"/>
    <mergeCell ref="H295:H296"/>
    <mergeCell ref="I295:I296"/>
    <mergeCell ref="J295:J296"/>
    <mergeCell ref="K295:K296"/>
    <mergeCell ref="B313:D313"/>
    <mergeCell ref="E313:E314"/>
    <mergeCell ref="F313:F314"/>
    <mergeCell ref="G313:G314"/>
    <mergeCell ref="H313:H314"/>
    <mergeCell ref="I313:I314"/>
    <mergeCell ref="J313:J314"/>
    <mergeCell ref="A305:K305"/>
    <mergeCell ref="K313:K314"/>
    <mergeCell ref="B330:D330"/>
    <mergeCell ref="E330:E331"/>
    <mergeCell ref="F330:F331"/>
    <mergeCell ref="G330:G331"/>
    <mergeCell ref="H330:H331"/>
    <mergeCell ref="I330:I331"/>
    <mergeCell ref="J330:J331"/>
    <mergeCell ref="K330:K331"/>
    <mergeCell ref="A334:K334"/>
    <mergeCell ref="B335:D335"/>
    <mergeCell ref="E335:E336"/>
    <mergeCell ref="F335:F336"/>
    <mergeCell ref="G335:G336"/>
    <mergeCell ref="H335:H336"/>
    <mergeCell ref="I335:I336"/>
    <mergeCell ref="J335:J336"/>
    <mergeCell ref="K335:K336"/>
    <mergeCell ref="K342:K343"/>
    <mergeCell ref="A341:K341"/>
    <mergeCell ref="A342:A343"/>
    <mergeCell ref="B342:D342"/>
    <mergeCell ref="E342:E343"/>
    <mergeCell ref="F342:F343"/>
    <mergeCell ref="G342:G343"/>
    <mergeCell ref="H342:H343"/>
    <mergeCell ref="I342:I343"/>
    <mergeCell ref="J342:J34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B0A40-39C7-4F51-AB51-89DB3185DD9E}">
  <sheetPr>
    <tabColor theme="9" tint="0.79998168889431442"/>
  </sheetPr>
  <dimension ref="A1:K353"/>
  <sheetViews>
    <sheetView topLeftCell="A3" zoomScale="85" zoomScaleNormal="85" workbookViewId="0">
      <selection activeCell="R36" sqref="R36"/>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28515625" style="29" bestFit="1" customWidth="1"/>
    <col min="8" max="8" width="9.140625" style="29" bestFit="1"/>
    <col min="9" max="9" width="8.28515625" style="29" bestFit="1" customWidth="1"/>
    <col min="10" max="10" width="10.7109375" style="29" customWidth="1"/>
    <col min="11" max="11" width="10.42578125" style="29" bestFit="1" customWidth="1"/>
    <col min="12" max="16384" width="9.140625" style="32"/>
  </cols>
  <sheetData>
    <row r="1" spans="1:11" ht="18.75" x14ac:dyDescent="0.3">
      <c r="A1" s="83" t="s">
        <v>156</v>
      </c>
      <c r="B1" s="83"/>
      <c r="C1" s="83"/>
      <c r="D1" s="83"/>
      <c r="E1" s="83"/>
      <c r="F1" s="83"/>
      <c r="G1" s="83"/>
      <c r="H1" s="83"/>
      <c r="I1" s="83"/>
      <c r="J1" s="83"/>
      <c r="K1" s="83"/>
    </row>
    <row r="2" spans="1:11" ht="15.75" x14ac:dyDescent="0.25">
      <c r="A2" s="72" t="s">
        <v>1</v>
      </c>
      <c r="B2" s="72"/>
      <c r="C2" s="72"/>
      <c r="D2" s="72"/>
      <c r="E2" s="72"/>
      <c r="F2" s="72"/>
      <c r="G2" s="72"/>
      <c r="H2" s="72"/>
      <c r="I2" s="72"/>
      <c r="J2" s="72"/>
      <c r="K2" s="72"/>
    </row>
    <row r="3" spans="1:11" x14ac:dyDescent="0.25">
      <c r="A3" s="66"/>
      <c r="B3" s="67" t="s">
        <v>2</v>
      </c>
      <c r="C3" s="67"/>
      <c r="D3" s="67"/>
      <c r="E3" s="68" t="s">
        <v>3</v>
      </c>
      <c r="F3" s="69" t="s">
        <v>4</v>
      </c>
      <c r="G3" s="64" t="s">
        <v>157</v>
      </c>
      <c r="H3" s="64" t="s">
        <v>158</v>
      </c>
      <c r="I3" s="64" t="s">
        <v>159</v>
      </c>
      <c r="J3" s="64" t="s">
        <v>160</v>
      </c>
      <c r="K3" s="64" t="s">
        <v>161</v>
      </c>
    </row>
    <row r="4" spans="1:11" x14ac:dyDescent="0.25">
      <c r="A4" s="66"/>
      <c r="B4" s="3" t="s">
        <v>11</v>
      </c>
      <c r="C4" s="3" t="s">
        <v>12</v>
      </c>
      <c r="D4" s="4"/>
      <c r="E4" s="68"/>
      <c r="F4" s="69"/>
      <c r="G4" s="64"/>
      <c r="H4" s="64"/>
      <c r="I4" s="64"/>
      <c r="J4" s="64"/>
      <c r="K4" s="64"/>
    </row>
    <row r="5" spans="1:11" x14ac:dyDescent="0.25">
      <c r="A5" s="5" t="s">
        <v>13</v>
      </c>
      <c r="B5" s="97">
        <v>0</v>
      </c>
      <c r="C5" s="97">
        <v>0</v>
      </c>
      <c r="D5" s="4"/>
      <c r="E5" s="97">
        <v>0</v>
      </c>
      <c r="F5" s="7">
        <f>SUM(B5:E5)</f>
        <v>0</v>
      </c>
      <c r="G5" s="98">
        <v>0</v>
      </c>
      <c r="H5" s="98">
        <v>0</v>
      </c>
      <c r="I5" s="98">
        <v>0</v>
      </c>
      <c r="J5" s="98">
        <v>0</v>
      </c>
      <c r="K5" s="98">
        <v>0</v>
      </c>
    </row>
    <row r="6" spans="1:11" x14ac:dyDescent="0.25">
      <c r="A6" s="9" t="s">
        <v>14</v>
      </c>
      <c r="B6" s="10">
        <f>SUM(B7:B14)</f>
        <v>0</v>
      </c>
      <c r="C6" s="10">
        <f t="shared" ref="C6:E6" si="0">SUM(C7:C14)</f>
        <v>0</v>
      </c>
      <c r="D6" s="10">
        <f t="shared" si="0"/>
        <v>0</v>
      </c>
      <c r="E6" s="10">
        <f t="shared" si="0"/>
        <v>0</v>
      </c>
      <c r="F6" s="7">
        <f t="shared" ref="F6:F14" si="1">SUM(B6:E6)</f>
        <v>0</v>
      </c>
      <c r="G6" s="10">
        <f t="shared" ref="G6:K6" si="2">SUM(G7:G13)</f>
        <v>0</v>
      </c>
      <c r="H6" s="10">
        <f t="shared" si="2"/>
        <v>0</v>
      </c>
      <c r="I6" s="10">
        <f t="shared" si="2"/>
        <v>0</v>
      </c>
      <c r="J6" s="10">
        <f t="shared" si="2"/>
        <v>0</v>
      </c>
      <c r="K6" s="10">
        <f t="shared" si="2"/>
        <v>0</v>
      </c>
    </row>
    <row r="7" spans="1:11" x14ac:dyDescent="0.25">
      <c r="A7" s="9" t="s">
        <v>15</v>
      </c>
      <c r="B7" s="97">
        <v>0</v>
      </c>
      <c r="C7" s="97">
        <v>0</v>
      </c>
      <c r="D7" s="4"/>
      <c r="E7" s="97">
        <v>0</v>
      </c>
      <c r="F7" s="7">
        <f t="shared" si="1"/>
        <v>0</v>
      </c>
      <c r="G7" s="98">
        <v>0</v>
      </c>
      <c r="H7" s="98">
        <v>0</v>
      </c>
      <c r="I7" s="98">
        <v>0</v>
      </c>
      <c r="J7" s="98">
        <v>0</v>
      </c>
      <c r="K7" s="98">
        <v>0</v>
      </c>
    </row>
    <row r="8" spans="1:11" x14ac:dyDescent="0.25">
      <c r="A8" s="9" t="s">
        <v>16</v>
      </c>
      <c r="B8" s="97">
        <v>0</v>
      </c>
      <c r="C8" s="97">
        <v>0</v>
      </c>
      <c r="D8" s="4"/>
      <c r="E8" s="97">
        <v>0</v>
      </c>
      <c r="F8" s="7">
        <f t="shared" si="1"/>
        <v>0</v>
      </c>
      <c r="G8" s="98">
        <v>0</v>
      </c>
      <c r="H8" s="98">
        <v>0</v>
      </c>
      <c r="I8" s="98">
        <v>0</v>
      </c>
      <c r="J8" s="98">
        <v>0</v>
      </c>
      <c r="K8" s="98">
        <v>0</v>
      </c>
    </row>
    <row r="9" spans="1:11" x14ac:dyDescent="0.25">
      <c r="A9" s="9" t="s">
        <v>17</v>
      </c>
      <c r="B9" s="97">
        <v>0</v>
      </c>
      <c r="C9" s="97">
        <v>0</v>
      </c>
      <c r="D9" s="4"/>
      <c r="E9" s="97">
        <v>0</v>
      </c>
      <c r="F9" s="7">
        <f t="shared" si="1"/>
        <v>0</v>
      </c>
      <c r="G9" s="98">
        <v>0</v>
      </c>
      <c r="H9" s="98">
        <v>0</v>
      </c>
      <c r="I9" s="98">
        <v>0</v>
      </c>
      <c r="J9" s="98">
        <v>0</v>
      </c>
      <c r="K9" s="98">
        <v>0</v>
      </c>
    </row>
    <row r="10" spans="1:11" x14ac:dyDescent="0.25">
      <c r="A10" s="9" t="s">
        <v>18</v>
      </c>
      <c r="B10" s="97">
        <v>0</v>
      </c>
      <c r="C10" s="97">
        <v>0</v>
      </c>
      <c r="D10" s="4"/>
      <c r="E10" s="97">
        <v>0</v>
      </c>
      <c r="F10" s="7">
        <f t="shared" si="1"/>
        <v>0</v>
      </c>
      <c r="G10" s="98">
        <v>0</v>
      </c>
      <c r="H10" s="98">
        <v>0</v>
      </c>
      <c r="I10" s="98">
        <v>0</v>
      </c>
      <c r="J10" s="98">
        <v>0</v>
      </c>
      <c r="K10" s="98">
        <v>0</v>
      </c>
    </row>
    <row r="11" spans="1:11" x14ac:dyDescent="0.25">
      <c r="A11" s="9" t="s">
        <v>19</v>
      </c>
      <c r="B11" s="97">
        <v>0</v>
      </c>
      <c r="C11" s="97">
        <v>0</v>
      </c>
      <c r="D11" s="4"/>
      <c r="E11" s="97">
        <v>0</v>
      </c>
      <c r="F11" s="7">
        <f t="shared" si="1"/>
        <v>0</v>
      </c>
      <c r="G11" s="98">
        <v>0</v>
      </c>
      <c r="H11" s="98">
        <v>0</v>
      </c>
      <c r="I11" s="98">
        <v>0</v>
      </c>
      <c r="J11" s="98">
        <v>0</v>
      </c>
      <c r="K11" s="98">
        <v>0</v>
      </c>
    </row>
    <row r="12" spans="1:11" x14ac:dyDescent="0.25">
      <c r="A12" s="9" t="s">
        <v>20</v>
      </c>
      <c r="B12" s="97">
        <v>0</v>
      </c>
      <c r="C12" s="97">
        <v>0</v>
      </c>
      <c r="D12" s="4"/>
      <c r="E12" s="97">
        <v>0</v>
      </c>
      <c r="F12" s="7">
        <f t="shared" si="1"/>
        <v>0</v>
      </c>
      <c r="G12" s="98">
        <v>0</v>
      </c>
      <c r="H12" s="98">
        <v>0</v>
      </c>
      <c r="I12" s="98">
        <v>0</v>
      </c>
      <c r="J12" s="98">
        <v>0</v>
      </c>
      <c r="K12" s="98">
        <v>0</v>
      </c>
    </row>
    <row r="13" spans="1:11" x14ac:dyDescent="0.25">
      <c r="A13" s="9" t="s">
        <v>21</v>
      </c>
      <c r="B13" s="97">
        <v>0</v>
      </c>
      <c r="C13" s="97">
        <v>0</v>
      </c>
      <c r="D13" s="4"/>
      <c r="E13" s="97">
        <v>0</v>
      </c>
      <c r="F13" s="7">
        <f t="shared" si="1"/>
        <v>0</v>
      </c>
      <c r="G13" s="98">
        <v>0</v>
      </c>
      <c r="H13" s="98">
        <v>0</v>
      </c>
      <c r="I13" s="98">
        <v>0</v>
      </c>
      <c r="J13" s="98">
        <v>0</v>
      </c>
      <c r="K13" s="98">
        <v>0</v>
      </c>
    </row>
    <row r="14" spans="1:11" x14ac:dyDescent="0.25">
      <c r="A14" s="9" t="s">
        <v>208</v>
      </c>
      <c r="B14" s="97">
        <v>0</v>
      </c>
      <c r="C14" s="97">
        <v>0</v>
      </c>
      <c r="D14" s="4"/>
      <c r="E14" s="97">
        <v>0</v>
      </c>
      <c r="F14" s="7">
        <f t="shared" si="1"/>
        <v>0</v>
      </c>
      <c r="G14" s="98">
        <v>0</v>
      </c>
      <c r="H14" s="98">
        <v>0</v>
      </c>
      <c r="I14" s="98">
        <v>0</v>
      </c>
      <c r="J14" s="98">
        <v>0</v>
      </c>
      <c r="K14" s="98">
        <v>0</v>
      </c>
    </row>
    <row r="15" spans="1:11" x14ac:dyDescent="0.25">
      <c r="A15" s="9"/>
      <c r="B15" s="67" t="s">
        <v>2</v>
      </c>
      <c r="C15" s="67"/>
      <c r="D15" s="67"/>
      <c r="E15" s="82" t="s">
        <v>3</v>
      </c>
      <c r="F15" s="69" t="s">
        <v>4</v>
      </c>
      <c r="G15" s="64" t="s">
        <v>157</v>
      </c>
      <c r="H15" s="64" t="s">
        <v>158</v>
      </c>
      <c r="I15" s="64" t="s">
        <v>159</v>
      </c>
      <c r="J15" s="64" t="s">
        <v>160</v>
      </c>
      <c r="K15" s="64" t="s">
        <v>161</v>
      </c>
    </row>
    <row r="16" spans="1:11" x14ac:dyDescent="0.25">
      <c r="A16" s="12" t="s">
        <v>22</v>
      </c>
      <c r="B16" s="3" t="s">
        <v>11</v>
      </c>
      <c r="C16" s="3" t="s">
        <v>12</v>
      </c>
      <c r="D16" s="4"/>
      <c r="E16" s="82"/>
      <c r="F16" s="69"/>
      <c r="G16" s="64"/>
      <c r="H16" s="64"/>
      <c r="I16" s="64"/>
      <c r="J16" s="64"/>
      <c r="K16" s="64"/>
    </row>
    <row r="17" spans="1:11" x14ac:dyDescent="0.25">
      <c r="A17" s="9" t="s">
        <v>23</v>
      </c>
      <c r="B17" s="97">
        <v>0</v>
      </c>
      <c r="C17" s="97">
        <v>0</v>
      </c>
      <c r="D17" s="13"/>
      <c r="E17" s="97">
        <v>0</v>
      </c>
      <c r="F17" s="7">
        <f t="shared" ref="F17:F23" si="3">SUM(B17:E17)</f>
        <v>0</v>
      </c>
      <c r="G17" s="98">
        <v>0</v>
      </c>
      <c r="H17" s="98">
        <v>0</v>
      </c>
      <c r="I17" s="98">
        <v>0</v>
      </c>
      <c r="J17" s="98">
        <v>0</v>
      </c>
      <c r="K17" s="98">
        <v>0</v>
      </c>
    </row>
    <row r="18" spans="1:11" x14ac:dyDescent="0.25">
      <c r="A18" s="9" t="s">
        <v>24</v>
      </c>
      <c r="B18" s="97">
        <v>0</v>
      </c>
      <c r="C18" s="97">
        <v>0</v>
      </c>
      <c r="D18" s="13"/>
      <c r="E18" s="97">
        <v>0</v>
      </c>
      <c r="F18" s="7">
        <f t="shared" si="3"/>
        <v>0</v>
      </c>
      <c r="G18" s="98">
        <v>0</v>
      </c>
      <c r="H18" s="98">
        <v>0</v>
      </c>
      <c r="I18" s="98">
        <v>0</v>
      </c>
      <c r="J18" s="98">
        <v>0</v>
      </c>
      <c r="K18" s="98">
        <v>0</v>
      </c>
    </row>
    <row r="19" spans="1:11" x14ac:dyDescent="0.25">
      <c r="A19" s="9" t="s">
        <v>25</v>
      </c>
      <c r="B19" s="97">
        <v>0</v>
      </c>
      <c r="C19" s="97">
        <v>0</v>
      </c>
      <c r="D19" s="13"/>
      <c r="E19" s="97">
        <v>0</v>
      </c>
      <c r="F19" s="7">
        <f t="shared" si="3"/>
        <v>0</v>
      </c>
      <c r="G19" s="98">
        <v>0</v>
      </c>
      <c r="H19" s="98">
        <v>0</v>
      </c>
      <c r="I19" s="98">
        <v>0</v>
      </c>
      <c r="J19" s="98">
        <v>0</v>
      </c>
      <c r="K19" s="98">
        <v>0</v>
      </c>
    </row>
    <row r="20" spans="1:11" x14ac:dyDescent="0.25">
      <c r="A20" s="14" t="s">
        <v>26</v>
      </c>
      <c r="B20" s="97">
        <v>0</v>
      </c>
      <c r="C20" s="97">
        <v>0</v>
      </c>
      <c r="D20" s="15"/>
      <c r="E20" s="97">
        <v>0</v>
      </c>
      <c r="F20" s="7">
        <f t="shared" si="3"/>
        <v>0</v>
      </c>
      <c r="G20" s="98">
        <v>0</v>
      </c>
      <c r="H20" s="98">
        <v>0</v>
      </c>
      <c r="I20" s="98">
        <v>0</v>
      </c>
      <c r="J20" s="98">
        <v>0</v>
      </c>
      <c r="K20" s="98">
        <v>0</v>
      </c>
    </row>
    <row r="21" spans="1:11" x14ac:dyDescent="0.25">
      <c r="A21" s="14" t="s">
        <v>27</v>
      </c>
      <c r="B21" s="97">
        <v>0</v>
      </c>
      <c r="C21" s="97">
        <v>0</v>
      </c>
      <c r="D21" s="15"/>
      <c r="E21" s="97">
        <v>0</v>
      </c>
      <c r="F21" s="7">
        <f t="shared" si="3"/>
        <v>0</v>
      </c>
      <c r="G21" s="98">
        <v>0</v>
      </c>
      <c r="H21" s="98">
        <v>0</v>
      </c>
      <c r="I21" s="98">
        <v>0</v>
      </c>
      <c r="J21" s="98">
        <v>0</v>
      </c>
      <c r="K21" s="98">
        <v>0</v>
      </c>
    </row>
    <row r="22" spans="1:11" x14ac:dyDescent="0.25">
      <c r="A22" s="14" t="s">
        <v>28</v>
      </c>
      <c r="B22" s="97">
        <v>0</v>
      </c>
      <c r="C22" s="97">
        <v>0</v>
      </c>
      <c r="D22" s="15"/>
      <c r="E22" s="97">
        <v>0</v>
      </c>
      <c r="F22" s="7">
        <f t="shared" si="3"/>
        <v>0</v>
      </c>
      <c r="G22" s="98">
        <v>0</v>
      </c>
      <c r="H22" s="98">
        <v>0</v>
      </c>
      <c r="I22" s="98">
        <v>0</v>
      </c>
      <c r="J22" s="98">
        <v>0</v>
      </c>
      <c r="K22" s="98">
        <v>0</v>
      </c>
    </row>
    <row r="23" spans="1:11" x14ac:dyDescent="0.25">
      <c r="A23" s="14" t="s">
        <v>29</v>
      </c>
      <c r="B23" s="97">
        <v>0</v>
      </c>
      <c r="C23" s="97">
        <v>0</v>
      </c>
      <c r="D23" s="15"/>
      <c r="E23" s="97">
        <v>0</v>
      </c>
      <c r="F23" s="7">
        <f t="shared" si="3"/>
        <v>0</v>
      </c>
      <c r="G23" s="98">
        <v>0</v>
      </c>
      <c r="H23" s="98">
        <v>0</v>
      </c>
      <c r="I23" s="98">
        <v>0</v>
      </c>
      <c r="J23" s="98">
        <v>0</v>
      </c>
      <c r="K23" s="98">
        <v>0</v>
      </c>
    </row>
    <row r="24" spans="1:11" x14ac:dyDescent="0.25">
      <c r="A24" s="14" t="s">
        <v>30</v>
      </c>
      <c r="B24" s="97">
        <v>0</v>
      </c>
      <c r="C24" s="97">
        <v>0</v>
      </c>
      <c r="D24" s="15"/>
      <c r="E24" s="97">
        <v>0</v>
      </c>
      <c r="F24" s="7">
        <f>SUM(B24:E24)</f>
        <v>0</v>
      </c>
      <c r="G24" s="98">
        <v>0</v>
      </c>
      <c r="H24" s="98">
        <v>0</v>
      </c>
      <c r="I24" s="98">
        <v>0</v>
      </c>
      <c r="J24" s="98">
        <v>0</v>
      </c>
      <c r="K24" s="98">
        <v>0</v>
      </c>
    </row>
    <row r="25" spans="1:11" x14ac:dyDescent="0.25">
      <c r="A25" s="62" t="s">
        <v>31</v>
      </c>
      <c r="B25" s="62"/>
      <c r="C25" s="62"/>
      <c r="D25" s="62"/>
      <c r="E25" s="62"/>
      <c r="F25" s="62"/>
      <c r="G25" s="62"/>
      <c r="H25" s="62"/>
      <c r="I25" s="62"/>
      <c r="J25" s="62"/>
      <c r="K25" s="62"/>
    </row>
    <row r="26" spans="1:11" x14ac:dyDescent="0.25">
      <c r="A26" s="14" t="s">
        <v>32</v>
      </c>
      <c r="B26" s="97">
        <v>0</v>
      </c>
      <c r="C26" s="97">
        <v>0</v>
      </c>
      <c r="D26" s="15"/>
      <c r="E26" s="97">
        <v>0</v>
      </c>
      <c r="F26" s="7">
        <f>SUM(B26:E26)</f>
        <v>0</v>
      </c>
      <c r="G26" s="99">
        <v>0</v>
      </c>
      <c r="H26" s="99">
        <v>0</v>
      </c>
      <c r="I26" s="99">
        <v>0</v>
      </c>
      <c r="J26" s="99">
        <v>0</v>
      </c>
      <c r="K26" s="99">
        <v>0</v>
      </c>
    </row>
    <row r="27" spans="1:11" x14ac:dyDescent="0.25">
      <c r="A27" s="14" t="s">
        <v>33</v>
      </c>
      <c r="B27" s="97">
        <v>0</v>
      </c>
      <c r="C27" s="97">
        <v>0</v>
      </c>
      <c r="D27" s="15"/>
      <c r="E27" s="97">
        <v>0</v>
      </c>
      <c r="F27" s="7">
        <f t="shared" ref="F27:F32" si="4">SUM(B27:E27)</f>
        <v>0</v>
      </c>
      <c r="G27" s="99">
        <v>0</v>
      </c>
      <c r="H27" s="99">
        <v>0</v>
      </c>
      <c r="I27" s="99">
        <v>0</v>
      </c>
      <c r="J27" s="99">
        <v>0</v>
      </c>
      <c r="K27" s="99">
        <v>0</v>
      </c>
    </row>
    <row r="28" spans="1:11" x14ac:dyDescent="0.25">
      <c r="A28" s="14" t="s">
        <v>34</v>
      </c>
      <c r="B28" s="97">
        <v>0</v>
      </c>
      <c r="C28" s="97">
        <v>0</v>
      </c>
      <c r="D28" s="15"/>
      <c r="E28" s="97">
        <v>0</v>
      </c>
      <c r="F28" s="7">
        <f t="shared" si="4"/>
        <v>0</v>
      </c>
      <c r="G28" s="99">
        <v>0</v>
      </c>
      <c r="H28" s="99">
        <v>0</v>
      </c>
      <c r="I28" s="99">
        <v>0</v>
      </c>
      <c r="J28" s="99">
        <v>0</v>
      </c>
      <c r="K28" s="99">
        <v>0</v>
      </c>
    </row>
    <row r="29" spans="1:11" x14ac:dyDescent="0.25">
      <c r="A29" s="14" t="s">
        <v>35</v>
      </c>
      <c r="B29" s="97">
        <v>0</v>
      </c>
      <c r="C29" s="97">
        <v>0</v>
      </c>
      <c r="D29" s="15"/>
      <c r="E29" s="97">
        <v>0</v>
      </c>
      <c r="F29" s="7">
        <f t="shared" si="4"/>
        <v>0</v>
      </c>
      <c r="G29" s="99">
        <v>0</v>
      </c>
      <c r="H29" s="99">
        <v>0</v>
      </c>
      <c r="I29" s="99">
        <v>0</v>
      </c>
      <c r="J29" s="99">
        <v>0</v>
      </c>
      <c r="K29" s="99">
        <v>0</v>
      </c>
    </row>
    <row r="30" spans="1:11" x14ac:dyDescent="0.25">
      <c r="A30" s="14" t="s">
        <v>36</v>
      </c>
      <c r="B30" s="97">
        <v>0</v>
      </c>
      <c r="C30" s="97">
        <v>0</v>
      </c>
      <c r="D30" s="15"/>
      <c r="E30" s="97">
        <v>0</v>
      </c>
      <c r="F30" s="7">
        <f t="shared" si="4"/>
        <v>0</v>
      </c>
      <c r="G30" s="99">
        <v>0</v>
      </c>
      <c r="H30" s="99">
        <v>0</v>
      </c>
      <c r="I30" s="99">
        <v>0</v>
      </c>
      <c r="J30" s="99">
        <v>0</v>
      </c>
      <c r="K30" s="99">
        <v>0</v>
      </c>
    </row>
    <row r="31" spans="1:11" x14ac:dyDescent="0.25">
      <c r="A31" s="14" t="s">
        <v>37</v>
      </c>
      <c r="B31" s="97">
        <v>0</v>
      </c>
      <c r="C31" s="97">
        <v>0</v>
      </c>
      <c r="D31" s="15"/>
      <c r="E31" s="97">
        <v>0</v>
      </c>
      <c r="F31" s="7">
        <f t="shared" si="4"/>
        <v>0</v>
      </c>
      <c r="G31" s="99">
        <v>0</v>
      </c>
      <c r="H31" s="99">
        <v>0</v>
      </c>
      <c r="I31" s="99">
        <v>0</v>
      </c>
      <c r="J31" s="99">
        <v>0</v>
      </c>
      <c r="K31" s="99">
        <v>0</v>
      </c>
    </row>
    <row r="32" spans="1:11" x14ac:dyDescent="0.25">
      <c r="A32" s="14" t="s">
        <v>38</v>
      </c>
      <c r="B32" s="97">
        <v>0</v>
      </c>
      <c r="C32" s="97">
        <v>0</v>
      </c>
      <c r="D32" s="15"/>
      <c r="E32" s="97">
        <v>0</v>
      </c>
      <c r="F32" s="7">
        <f t="shared" si="4"/>
        <v>0</v>
      </c>
      <c r="G32" s="99">
        <v>0</v>
      </c>
      <c r="H32" s="99">
        <v>0</v>
      </c>
      <c r="I32" s="99">
        <v>0</v>
      </c>
      <c r="J32" s="99">
        <v>0</v>
      </c>
      <c r="K32" s="99">
        <v>0</v>
      </c>
    </row>
    <row r="33" spans="1:11" x14ac:dyDescent="0.25">
      <c r="A33" s="9"/>
      <c r="B33" s="67" t="s">
        <v>2</v>
      </c>
      <c r="C33" s="67"/>
      <c r="D33" s="67"/>
      <c r="E33" s="68" t="s">
        <v>3</v>
      </c>
      <c r="F33" s="69" t="s">
        <v>4</v>
      </c>
      <c r="G33" s="64" t="s">
        <v>157</v>
      </c>
      <c r="H33" s="64" t="s">
        <v>158</v>
      </c>
      <c r="I33" s="64" t="s">
        <v>159</v>
      </c>
      <c r="J33" s="64" t="s">
        <v>160</v>
      </c>
      <c r="K33" s="64" t="s">
        <v>161</v>
      </c>
    </row>
    <row r="34" spans="1:11" x14ac:dyDescent="0.25">
      <c r="A34" s="12" t="s">
        <v>39</v>
      </c>
      <c r="B34" s="3" t="s">
        <v>11</v>
      </c>
      <c r="C34" s="3" t="s">
        <v>12</v>
      </c>
      <c r="D34" s="4"/>
      <c r="E34" s="68"/>
      <c r="F34" s="69"/>
      <c r="G34" s="64"/>
      <c r="H34" s="64"/>
      <c r="I34" s="64"/>
      <c r="J34" s="64"/>
      <c r="K34" s="64"/>
    </row>
    <row r="35" spans="1:11" x14ac:dyDescent="0.25">
      <c r="A35" s="9" t="s">
        <v>40</v>
      </c>
      <c r="B35" s="97">
        <v>0</v>
      </c>
      <c r="C35" s="97">
        <v>0</v>
      </c>
      <c r="D35" s="13"/>
      <c r="E35" s="97">
        <v>0</v>
      </c>
      <c r="F35" s="7">
        <f>SUM(B35:E35)</f>
        <v>0</v>
      </c>
      <c r="G35" s="97">
        <v>0</v>
      </c>
      <c r="H35" s="97">
        <v>0</v>
      </c>
      <c r="I35" s="97">
        <v>0</v>
      </c>
      <c r="J35" s="97">
        <v>0</v>
      </c>
      <c r="K35" s="97">
        <v>0</v>
      </c>
    </row>
    <row r="36" spans="1:11" ht="30" x14ac:dyDescent="0.25">
      <c r="A36" s="9" t="s">
        <v>41</v>
      </c>
      <c r="B36" s="97">
        <v>0</v>
      </c>
      <c r="C36" s="97">
        <v>0</v>
      </c>
      <c r="D36" s="13"/>
      <c r="E36" s="97">
        <v>0</v>
      </c>
      <c r="F36" s="7">
        <f t="shared" ref="F36:F49" si="5">SUM(B36:E36)</f>
        <v>0</v>
      </c>
      <c r="G36" s="97">
        <v>0</v>
      </c>
      <c r="H36" s="97">
        <v>0</v>
      </c>
      <c r="I36" s="97">
        <v>0</v>
      </c>
      <c r="J36" s="97">
        <v>0</v>
      </c>
      <c r="K36" s="97">
        <v>0</v>
      </c>
    </row>
    <row r="37" spans="1:11" x14ac:dyDescent="0.25">
      <c r="A37" s="9" t="s">
        <v>42</v>
      </c>
      <c r="B37" s="97">
        <v>0</v>
      </c>
      <c r="C37" s="97">
        <v>0</v>
      </c>
      <c r="D37" s="13"/>
      <c r="E37" s="97">
        <v>0</v>
      </c>
      <c r="F37" s="7">
        <f t="shared" si="5"/>
        <v>0</v>
      </c>
      <c r="G37" s="97">
        <v>0</v>
      </c>
      <c r="H37" s="97">
        <v>0</v>
      </c>
      <c r="I37" s="97">
        <v>0</v>
      </c>
      <c r="J37" s="97">
        <v>0</v>
      </c>
      <c r="K37" s="97">
        <v>0</v>
      </c>
    </row>
    <row r="38" spans="1:11" x14ac:dyDescent="0.25">
      <c r="A38" s="9" t="s">
        <v>43</v>
      </c>
      <c r="B38" s="97">
        <v>0</v>
      </c>
      <c r="C38" s="97">
        <v>0</v>
      </c>
      <c r="D38" s="13"/>
      <c r="E38" s="97">
        <v>0</v>
      </c>
      <c r="F38" s="7">
        <f t="shared" si="5"/>
        <v>0</v>
      </c>
      <c r="G38" s="97">
        <v>0</v>
      </c>
      <c r="H38" s="97">
        <v>0</v>
      </c>
      <c r="I38" s="97">
        <v>0</v>
      </c>
      <c r="J38" s="97">
        <v>0</v>
      </c>
      <c r="K38" s="97">
        <v>0</v>
      </c>
    </row>
    <row r="39" spans="1:11" x14ac:dyDescent="0.25">
      <c r="A39" s="9" t="s">
        <v>44</v>
      </c>
      <c r="B39" s="97">
        <v>0</v>
      </c>
      <c r="C39" s="97">
        <v>0</v>
      </c>
      <c r="D39" s="13"/>
      <c r="E39" s="97">
        <v>0</v>
      </c>
      <c r="F39" s="7">
        <f t="shared" si="5"/>
        <v>0</v>
      </c>
      <c r="G39" s="97">
        <v>0</v>
      </c>
      <c r="H39" s="97">
        <v>0</v>
      </c>
      <c r="I39" s="97">
        <v>0</v>
      </c>
      <c r="J39" s="97">
        <v>0</v>
      </c>
      <c r="K39" s="97">
        <v>0</v>
      </c>
    </row>
    <row r="40" spans="1:11" ht="30" x14ac:dyDescent="0.25">
      <c r="A40" s="9" t="s">
        <v>45</v>
      </c>
      <c r="B40" s="97">
        <v>0</v>
      </c>
      <c r="C40" s="97">
        <v>0</v>
      </c>
      <c r="D40" s="13"/>
      <c r="E40" s="97">
        <v>0</v>
      </c>
      <c r="F40" s="7">
        <f t="shared" si="5"/>
        <v>0</v>
      </c>
      <c r="G40" s="97">
        <v>0</v>
      </c>
      <c r="H40" s="97">
        <v>0</v>
      </c>
      <c r="I40" s="97">
        <v>0</v>
      </c>
      <c r="J40" s="97">
        <v>0</v>
      </c>
      <c r="K40" s="97">
        <v>0</v>
      </c>
    </row>
    <row r="41" spans="1:11" x14ac:dyDescent="0.25">
      <c r="A41" s="9" t="s">
        <v>46</v>
      </c>
      <c r="B41" s="97">
        <v>0</v>
      </c>
      <c r="C41" s="97">
        <v>0</v>
      </c>
      <c r="D41" s="13"/>
      <c r="E41" s="97">
        <v>0</v>
      </c>
      <c r="F41" s="7">
        <f t="shared" si="5"/>
        <v>0</v>
      </c>
      <c r="G41" s="97">
        <v>0</v>
      </c>
      <c r="H41" s="97">
        <v>0</v>
      </c>
      <c r="I41" s="97">
        <v>0</v>
      </c>
      <c r="J41" s="97">
        <v>0</v>
      </c>
      <c r="K41" s="97">
        <v>0</v>
      </c>
    </row>
    <row r="42" spans="1:11" x14ac:dyDescent="0.25">
      <c r="A42" s="9" t="s">
        <v>47</v>
      </c>
      <c r="B42" s="97">
        <v>0</v>
      </c>
      <c r="C42" s="97">
        <v>0</v>
      </c>
      <c r="D42" s="13"/>
      <c r="E42" s="97">
        <v>0</v>
      </c>
      <c r="F42" s="7">
        <f t="shared" si="5"/>
        <v>0</v>
      </c>
      <c r="G42" s="97">
        <v>0</v>
      </c>
      <c r="H42" s="97">
        <v>0</v>
      </c>
      <c r="I42" s="97">
        <v>0</v>
      </c>
      <c r="J42" s="97">
        <v>0</v>
      </c>
      <c r="K42" s="97">
        <v>0</v>
      </c>
    </row>
    <row r="43" spans="1:11" ht="30" x14ac:dyDescent="0.25">
      <c r="A43" s="9" t="s">
        <v>48</v>
      </c>
      <c r="B43" s="97">
        <v>0</v>
      </c>
      <c r="C43" s="97">
        <v>0</v>
      </c>
      <c r="D43" s="13"/>
      <c r="E43" s="97">
        <v>0</v>
      </c>
      <c r="F43" s="7">
        <f t="shared" si="5"/>
        <v>0</v>
      </c>
      <c r="G43" s="97">
        <v>0</v>
      </c>
      <c r="H43" s="97">
        <v>0</v>
      </c>
      <c r="I43" s="97">
        <v>0</v>
      </c>
      <c r="J43" s="97">
        <v>0</v>
      </c>
      <c r="K43" s="97">
        <v>0</v>
      </c>
    </row>
    <row r="44" spans="1:11" x14ac:dyDescent="0.25">
      <c r="A44" s="9" t="s">
        <v>49</v>
      </c>
      <c r="B44" s="97">
        <v>0</v>
      </c>
      <c r="C44" s="97">
        <v>0</v>
      </c>
      <c r="D44" s="17"/>
      <c r="E44" s="97">
        <v>0</v>
      </c>
      <c r="F44" s="7">
        <f t="shared" si="5"/>
        <v>0</v>
      </c>
      <c r="G44" s="97">
        <v>0</v>
      </c>
      <c r="H44" s="97">
        <v>0</v>
      </c>
      <c r="I44" s="97">
        <v>0</v>
      </c>
      <c r="J44" s="97">
        <v>0</v>
      </c>
      <c r="K44" s="97">
        <v>0</v>
      </c>
    </row>
    <row r="45" spans="1:11" ht="30" x14ac:dyDescent="0.25">
      <c r="A45" s="9" t="s">
        <v>50</v>
      </c>
      <c r="B45" s="97">
        <v>0</v>
      </c>
      <c r="C45" s="97">
        <v>0</v>
      </c>
      <c r="D45" s="17"/>
      <c r="E45" s="97">
        <v>0</v>
      </c>
      <c r="F45" s="7">
        <f t="shared" si="5"/>
        <v>0</v>
      </c>
      <c r="G45" s="97">
        <v>0</v>
      </c>
      <c r="H45" s="97">
        <v>0</v>
      </c>
      <c r="I45" s="97">
        <v>0</v>
      </c>
      <c r="J45" s="97">
        <v>0</v>
      </c>
      <c r="K45" s="97">
        <v>0</v>
      </c>
    </row>
    <row r="46" spans="1:11" x14ac:dyDescent="0.25">
      <c r="A46" s="9" t="s">
        <v>51</v>
      </c>
      <c r="B46" s="97">
        <v>0</v>
      </c>
      <c r="C46" s="97">
        <v>0</v>
      </c>
      <c r="D46" s="13"/>
      <c r="E46" s="97">
        <v>0</v>
      </c>
      <c r="F46" s="7">
        <f t="shared" si="5"/>
        <v>0</v>
      </c>
      <c r="G46" s="97">
        <v>0</v>
      </c>
      <c r="H46" s="97">
        <v>0</v>
      </c>
      <c r="I46" s="97">
        <v>0</v>
      </c>
      <c r="J46" s="97">
        <v>0</v>
      </c>
      <c r="K46" s="97">
        <v>0</v>
      </c>
    </row>
    <row r="47" spans="1:11" x14ac:dyDescent="0.25">
      <c r="A47" s="9" t="s">
        <v>52</v>
      </c>
      <c r="B47" s="97">
        <v>0</v>
      </c>
      <c r="C47" s="97">
        <v>0</v>
      </c>
      <c r="D47" s="13"/>
      <c r="E47" s="97">
        <v>0</v>
      </c>
      <c r="F47" s="7">
        <f t="shared" si="5"/>
        <v>0</v>
      </c>
      <c r="G47" s="97">
        <v>0</v>
      </c>
      <c r="H47" s="97">
        <v>0</v>
      </c>
      <c r="I47" s="97">
        <v>0</v>
      </c>
      <c r="J47" s="97">
        <v>0</v>
      </c>
      <c r="K47" s="97">
        <v>0</v>
      </c>
    </row>
    <row r="48" spans="1:11" x14ac:dyDescent="0.25">
      <c r="A48" s="9" t="s">
        <v>53</v>
      </c>
      <c r="B48" s="97">
        <v>0</v>
      </c>
      <c r="C48" s="97">
        <v>0</v>
      </c>
      <c r="D48" s="13"/>
      <c r="E48" s="97">
        <v>0</v>
      </c>
      <c r="F48" s="7">
        <f t="shared" si="5"/>
        <v>0</v>
      </c>
      <c r="G48" s="97">
        <v>0</v>
      </c>
      <c r="H48" s="97">
        <v>0</v>
      </c>
      <c r="I48" s="97">
        <v>0</v>
      </c>
      <c r="J48" s="97">
        <v>0</v>
      </c>
      <c r="K48" s="97">
        <v>0</v>
      </c>
    </row>
    <row r="49" spans="1:11" x14ac:dyDescent="0.25">
      <c r="A49" s="9" t="s">
        <v>54</v>
      </c>
      <c r="B49" s="97">
        <v>0</v>
      </c>
      <c r="C49" s="97">
        <v>0</v>
      </c>
      <c r="D49" s="13"/>
      <c r="E49" s="97">
        <v>0</v>
      </c>
      <c r="F49" s="7">
        <f t="shared" si="5"/>
        <v>0</v>
      </c>
      <c r="G49" s="97">
        <v>0</v>
      </c>
      <c r="H49" s="97">
        <v>0</v>
      </c>
      <c r="I49" s="97">
        <v>0</v>
      </c>
      <c r="J49" s="97">
        <v>0</v>
      </c>
      <c r="K49" s="97">
        <v>0</v>
      </c>
    </row>
    <row r="50" spans="1:11" x14ac:dyDescent="0.25">
      <c r="A50" s="9"/>
      <c r="B50" s="2" t="s">
        <v>2</v>
      </c>
      <c r="C50" s="2"/>
      <c r="D50" s="2"/>
      <c r="E50" s="71" t="s">
        <v>3</v>
      </c>
      <c r="F50" s="69" t="s">
        <v>4</v>
      </c>
      <c r="G50" s="64" t="s">
        <v>157</v>
      </c>
      <c r="H50" s="64" t="s">
        <v>158</v>
      </c>
      <c r="I50" s="64" t="s">
        <v>159</v>
      </c>
      <c r="J50" s="64" t="s">
        <v>160</v>
      </c>
      <c r="K50" s="64" t="s">
        <v>161</v>
      </c>
    </row>
    <row r="51" spans="1:11" x14ac:dyDescent="0.25">
      <c r="A51" s="12" t="s">
        <v>55</v>
      </c>
      <c r="B51" s="2" t="s">
        <v>11</v>
      </c>
      <c r="C51" s="2" t="s">
        <v>12</v>
      </c>
      <c r="D51" s="107"/>
      <c r="E51" s="71"/>
      <c r="F51" s="69"/>
      <c r="G51" s="64"/>
      <c r="H51" s="64"/>
      <c r="I51" s="64"/>
      <c r="J51" s="64"/>
      <c r="K51" s="64"/>
    </row>
    <row r="52" spans="1:11" x14ac:dyDescent="0.25">
      <c r="A52" s="9" t="s">
        <v>56</v>
      </c>
      <c r="B52" s="97">
        <v>0</v>
      </c>
      <c r="C52" s="6" t="s">
        <v>57</v>
      </c>
      <c r="D52" s="290">
        <v>0</v>
      </c>
      <c r="E52" s="97">
        <v>0</v>
      </c>
      <c r="F52" s="7">
        <f t="shared" ref="F52:F53" si="6">SUM(B52:E52)</f>
        <v>0</v>
      </c>
      <c r="G52" s="98">
        <v>0</v>
      </c>
      <c r="H52" s="98">
        <v>0</v>
      </c>
      <c r="I52" s="98">
        <v>0</v>
      </c>
      <c r="J52" s="98">
        <v>0</v>
      </c>
      <c r="K52" s="98">
        <v>0</v>
      </c>
    </row>
    <row r="53" spans="1:11" x14ac:dyDescent="0.25">
      <c r="A53" s="9" t="s">
        <v>58</v>
      </c>
      <c r="B53" s="97">
        <v>0</v>
      </c>
      <c r="C53" s="6" t="s">
        <v>57</v>
      </c>
      <c r="D53" s="13">
        <v>0</v>
      </c>
      <c r="E53" s="97">
        <v>0</v>
      </c>
      <c r="F53" s="7">
        <f t="shared" si="6"/>
        <v>0</v>
      </c>
      <c r="G53" s="98">
        <v>0</v>
      </c>
      <c r="H53" s="98">
        <v>0</v>
      </c>
      <c r="I53" s="98">
        <v>0</v>
      </c>
      <c r="J53" s="98">
        <v>0</v>
      </c>
      <c r="K53" s="98">
        <v>0</v>
      </c>
    </row>
    <row r="54" spans="1:11" ht="15.75" x14ac:dyDescent="0.25">
      <c r="A54" s="72" t="s">
        <v>59</v>
      </c>
      <c r="B54" s="72"/>
      <c r="C54" s="72"/>
      <c r="D54" s="72"/>
      <c r="E54" s="72"/>
      <c r="F54" s="72"/>
      <c r="G54" s="72"/>
      <c r="H54" s="72"/>
      <c r="I54" s="72"/>
      <c r="J54" s="72"/>
      <c r="K54" s="72"/>
    </row>
    <row r="55" spans="1:11" x14ac:dyDescent="0.25">
      <c r="A55" s="66"/>
      <c r="B55" s="67" t="s">
        <v>2</v>
      </c>
      <c r="C55" s="67"/>
      <c r="D55" s="67"/>
      <c r="E55" s="70" t="s">
        <v>3</v>
      </c>
      <c r="F55" s="69" t="s">
        <v>4</v>
      </c>
      <c r="G55" s="64" t="s">
        <v>157</v>
      </c>
      <c r="H55" s="64" t="s">
        <v>158</v>
      </c>
      <c r="I55" s="64" t="s">
        <v>159</v>
      </c>
      <c r="J55" s="64" t="s">
        <v>160</v>
      </c>
      <c r="K55" s="64" t="s">
        <v>161</v>
      </c>
    </row>
    <row r="56" spans="1:11" x14ac:dyDescent="0.25">
      <c r="A56" s="66"/>
      <c r="B56" s="3" t="s">
        <v>11</v>
      </c>
      <c r="C56" s="3" t="s">
        <v>12</v>
      </c>
      <c r="D56" s="2" t="s">
        <v>60</v>
      </c>
      <c r="E56" s="70"/>
      <c r="F56" s="69"/>
      <c r="G56" s="64"/>
      <c r="H56" s="64"/>
      <c r="I56" s="64"/>
      <c r="J56" s="64"/>
      <c r="K56" s="64"/>
    </row>
    <row r="57" spans="1:11" x14ac:dyDescent="0.25">
      <c r="A57" s="9" t="s">
        <v>13</v>
      </c>
      <c r="B57" s="6">
        <v>21</v>
      </c>
      <c r="C57" s="6">
        <v>6</v>
      </c>
      <c r="D57" s="97">
        <v>0</v>
      </c>
      <c r="E57" s="6">
        <v>80</v>
      </c>
      <c r="F57" s="7">
        <f t="shared" ref="F57:F65" si="7">SUM(B57:E57)</f>
        <v>107</v>
      </c>
      <c r="G57" s="8">
        <v>13</v>
      </c>
      <c r="H57" s="8">
        <v>8</v>
      </c>
      <c r="I57" s="8">
        <v>4</v>
      </c>
      <c r="J57" s="98">
        <v>0</v>
      </c>
      <c r="K57" s="8">
        <v>82</v>
      </c>
    </row>
    <row r="58" spans="1:11" x14ac:dyDescent="0.25">
      <c r="A58" s="9" t="s">
        <v>61</v>
      </c>
      <c r="B58" s="10">
        <f>SUM(B59:B65)</f>
        <v>21</v>
      </c>
      <c r="C58" s="10">
        <f t="shared" ref="C58:E58" si="8">SUM(C59:C65)</f>
        <v>10</v>
      </c>
      <c r="D58" s="10">
        <f t="shared" si="8"/>
        <v>0</v>
      </c>
      <c r="E58" s="10">
        <f t="shared" si="8"/>
        <v>80</v>
      </c>
      <c r="F58" s="7">
        <f t="shared" si="7"/>
        <v>111</v>
      </c>
      <c r="G58" s="10">
        <f>SUM(G59:G65)</f>
        <v>13</v>
      </c>
      <c r="H58" s="10">
        <f t="shared" ref="H58:K58" si="9">SUM(H59:H65)</f>
        <v>8</v>
      </c>
      <c r="I58" s="10">
        <f t="shared" si="9"/>
        <v>4</v>
      </c>
      <c r="J58" s="10">
        <f t="shared" si="9"/>
        <v>0</v>
      </c>
      <c r="K58" s="10">
        <f t="shared" si="9"/>
        <v>86</v>
      </c>
    </row>
    <row r="59" spans="1:11" x14ac:dyDescent="0.25">
      <c r="A59" s="9" t="s">
        <v>16</v>
      </c>
      <c r="B59" s="6">
        <v>2</v>
      </c>
      <c r="C59" s="6">
        <v>2</v>
      </c>
      <c r="D59" s="97">
        <v>0</v>
      </c>
      <c r="E59" s="6">
        <v>6</v>
      </c>
      <c r="F59" s="7">
        <f t="shared" si="7"/>
        <v>10</v>
      </c>
      <c r="G59" s="8">
        <v>2</v>
      </c>
      <c r="H59" s="8">
        <v>0</v>
      </c>
      <c r="I59" s="8">
        <v>1</v>
      </c>
      <c r="J59" s="98">
        <v>0</v>
      </c>
      <c r="K59" s="8">
        <v>7</v>
      </c>
    </row>
    <row r="60" spans="1:11" x14ac:dyDescent="0.25">
      <c r="A60" s="9" t="s">
        <v>17</v>
      </c>
      <c r="B60" s="6">
        <v>4</v>
      </c>
      <c r="C60" s="6">
        <v>0</v>
      </c>
      <c r="D60" s="97">
        <v>0</v>
      </c>
      <c r="E60" s="6">
        <v>15</v>
      </c>
      <c r="F60" s="7">
        <f t="shared" si="7"/>
        <v>19</v>
      </c>
      <c r="G60" s="8">
        <v>2</v>
      </c>
      <c r="H60" s="8">
        <v>0</v>
      </c>
      <c r="I60" s="8">
        <v>0</v>
      </c>
      <c r="J60" s="98">
        <v>0</v>
      </c>
      <c r="K60" s="8">
        <v>17</v>
      </c>
    </row>
    <row r="61" spans="1:11" x14ac:dyDescent="0.25">
      <c r="A61" s="9" t="s">
        <v>18</v>
      </c>
      <c r="B61" s="6">
        <v>5</v>
      </c>
      <c r="C61" s="6">
        <v>2</v>
      </c>
      <c r="D61" s="97">
        <v>0</v>
      </c>
      <c r="E61" s="6">
        <v>27</v>
      </c>
      <c r="F61" s="7">
        <f t="shared" si="7"/>
        <v>34</v>
      </c>
      <c r="G61" s="8">
        <v>1</v>
      </c>
      <c r="H61" s="8">
        <v>3</v>
      </c>
      <c r="I61" s="8">
        <v>0</v>
      </c>
      <c r="J61" s="98">
        <v>0</v>
      </c>
      <c r="K61" s="8">
        <v>30</v>
      </c>
    </row>
    <row r="62" spans="1:11" x14ac:dyDescent="0.25">
      <c r="A62" s="9" t="s">
        <v>19</v>
      </c>
      <c r="B62" s="6">
        <v>5</v>
      </c>
      <c r="C62" s="6">
        <v>2</v>
      </c>
      <c r="D62" s="97">
        <v>0</v>
      </c>
      <c r="E62" s="6">
        <v>17</v>
      </c>
      <c r="F62" s="7">
        <f t="shared" si="7"/>
        <v>24</v>
      </c>
      <c r="G62" s="8">
        <v>5</v>
      </c>
      <c r="H62" s="8">
        <v>1</v>
      </c>
      <c r="I62" s="8">
        <v>0</v>
      </c>
      <c r="J62" s="98">
        <v>0</v>
      </c>
      <c r="K62" s="8">
        <v>18</v>
      </c>
    </row>
    <row r="63" spans="1:11" x14ac:dyDescent="0.25">
      <c r="A63" s="9" t="s">
        <v>20</v>
      </c>
      <c r="B63" s="6">
        <v>5</v>
      </c>
      <c r="C63" s="6">
        <v>3</v>
      </c>
      <c r="D63" s="97">
        <v>0</v>
      </c>
      <c r="E63" s="6">
        <v>8</v>
      </c>
      <c r="F63" s="7">
        <f t="shared" si="7"/>
        <v>16</v>
      </c>
      <c r="G63" s="8">
        <v>3</v>
      </c>
      <c r="H63" s="8">
        <v>2</v>
      </c>
      <c r="I63" s="8">
        <v>1</v>
      </c>
      <c r="J63" s="98">
        <v>0</v>
      </c>
      <c r="K63" s="8">
        <v>10</v>
      </c>
    </row>
    <row r="64" spans="1:11" x14ac:dyDescent="0.25">
      <c r="A64" s="9" t="s">
        <v>21</v>
      </c>
      <c r="B64" s="6">
        <v>0</v>
      </c>
      <c r="C64" s="6">
        <v>1</v>
      </c>
      <c r="D64" s="97">
        <v>0</v>
      </c>
      <c r="E64" s="6">
        <v>4</v>
      </c>
      <c r="F64" s="7">
        <f t="shared" si="7"/>
        <v>5</v>
      </c>
      <c r="G64" s="8">
        <v>0</v>
      </c>
      <c r="H64" s="8">
        <v>1</v>
      </c>
      <c r="I64" s="8">
        <v>0</v>
      </c>
      <c r="J64" s="98">
        <v>0</v>
      </c>
      <c r="K64" s="8">
        <v>4</v>
      </c>
    </row>
    <row r="65" spans="1:11" x14ac:dyDescent="0.25">
      <c r="A65" s="9" t="s">
        <v>208</v>
      </c>
      <c r="B65" s="6">
        <v>0</v>
      </c>
      <c r="C65" s="6">
        <v>0</v>
      </c>
      <c r="D65" s="97">
        <v>0</v>
      </c>
      <c r="E65" s="6">
        <v>3</v>
      </c>
      <c r="F65" s="7">
        <f t="shared" si="7"/>
        <v>3</v>
      </c>
      <c r="G65" s="8">
        <v>0</v>
      </c>
      <c r="H65" s="8">
        <v>1</v>
      </c>
      <c r="I65" s="8">
        <v>2</v>
      </c>
      <c r="J65" s="98">
        <v>0</v>
      </c>
      <c r="K65" s="8">
        <v>0</v>
      </c>
    </row>
    <row r="66" spans="1:11" x14ac:dyDescent="0.25">
      <c r="A66" s="9"/>
      <c r="B66" s="67" t="s">
        <v>2</v>
      </c>
      <c r="C66" s="67"/>
      <c r="D66" s="67"/>
      <c r="E66" s="71" t="s">
        <v>3</v>
      </c>
      <c r="F66" s="69" t="s">
        <v>4</v>
      </c>
      <c r="G66" s="64" t="s">
        <v>157</v>
      </c>
      <c r="H66" s="64" t="s">
        <v>158</v>
      </c>
      <c r="I66" s="64" t="s">
        <v>159</v>
      </c>
      <c r="J66" s="64" t="s">
        <v>160</v>
      </c>
      <c r="K66" s="64" t="s">
        <v>161</v>
      </c>
    </row>
    <row r="67" spans="1:11" x14ac:dyDescent="0.25">
      <c r="A67" s="12" t="s">
        <v>62</v>
      </c>
      <c r="B67" s="3" t="s">
        <v>11</v>
      </c>
      <c r="C67" s="3" t="s">
        <v>12</v>
      </c>
      <c r="D67" s="2" t="s">
        <v>60</v>
      </c>
      <c r="E67" s="71"/>
      <c r="F67" s="69"/>
      <c r="G67" s="64"/>
      <c r="H67" s="64"/>
      <c r="I67" s="64"/>
      <c r="J67" s="64"/>
      <c r="K67" s="64"/>
    </row>
    <row r="68" spans="1:11" x14ac:dyDescent="0.25">
      <c r="A68" s="9" t="s">
        <v>23</v>
      </c>
      <c r="B68" s="6">
        <v>8</v>
      </c>
      <c r="C68" s="6">
        <v>5</v>
      </c>
      <c r="D68" s="97">
        <v>0</v>
      </c>
      <c r="E68" s="6">
        <v>26</v>
      </c>
      <c r="F68" s="7">
        <f>SUM(B68:E68)</f>
        <v>39</v>
      </c>
      <c r="G68" s="8">
        <v>6</v>
      </c>
      <c r="H68" s="8">
        <v>2</v>
      </c>
      <c r="I68" s="8">
        <v>2</v>
      </c>
      <c r="J68" s="98">
        <v>0</v>
      </c>
      <c r="K68" s="8">
        <v>29</v>
      </c>
    </row>
    <row r="69" spans="1:11" x14ac:dyDescent="0.25">
      <c r="A69" s="9" t="s">
        <v>24</v>
      </c>
      <c r="B69" s="6">
        <v>13</v>
      </c>
      <c r="C69" s="6">
        <v>5</v>
      </c>
      <c r="D69" s="97">
        <v>0</v>
      </c>
      <c r="E69" s="6">
        <v>52</v>
      </c>
      <c r="F69" s="7">
        <f t="shared" ref="F69:F75" si="10">SUM(B69:E69)</f>
        <v>70</v>
      </c>
      <c r="G69" s="8">
        <v>7</v>
      </c>
      <c r="H69" s="8">
        <v>6</v>
      </c>
      <c r="I69" s="8">
        <v>2</v>
      </c>
      <c r="J69" s="98">
        <v>0</v>
      </c>
      <c r="K69" s="8">
        <v>55</v>
      </c>
    </row>
    <row r="70" spans="1:11" x14ac:dyDescent="0.25">
      <c r="A70" s="9" t="s">
        <v>63</v>
      </c>
      <c r="B70" s="6">
        <v>0</v>
      </c>
      <c r="C70" s="6">
        <v>0</v>
      </c>
      <c r="D70" s="97">
        <v>0</v>
      </c>
      <c r="E70" s="6">
        <v>0</v>
      </c>
      <c r="F70" s="7">
        <f t="shared" si="10"/>
        <v>0</v>
      </c>
      <c r="G70" s="8">
        <v>0</v>
      </c>
      <c r="H70" s="8">
        <v>0</v>
      </c>
      <c r="I70" s="8">
        <v>0</v>
      </c>
      <c r="J70" s="98">
        <v>0</v>
      </c>
      <c r="K70" s="8">
        <v>0</v>
      </c>
    </row>
    <row r="71" spans="1:11" x14ac:dyDescent="0.25">
      <c r="A71" s="14" t="s">
        <v>26</v>
      </c>
      <c r="B71" s="6">
        <v>0</v>
      </c>
      <c r="C71" s="6">
        <v>0</v>
      </c>
      <c r="D71" s="97">
        <v>0</v>
      </c>
      <c r="E71" s="6">
        <v>0</v>
      </c>
      <c r="F71" s="7">
        <f t="shared" si="10"/>
        <v>0</v>
      </c>
      <c r="G71" s="8">
        <v>0</v>
      </c>
      <c r="H71" s="8">
        <v>0</v>
      </c>
      <c r="I71" s="8">
        <v>0</v>
      </c>
      <c r="J71" s="98">
        <v>0</v>
      </c>
      <c r="K71" s="8">
        <v>0</v>
      </c>
    </row>
    <row r="72" spans="1:11" x14ac:dyDescent="0.25">
      <c r="A72" s="14" t="s">
        <v>27</v>
      </c>
      <c r="B72" s="6">
        <v>0</v>
      </c>
      <c r="C72" s="6">
        <v>0</v>
      </c>
      <c r="D72" s="97">
        <v>0</v>
      </c>
      <c r="E72" s="6">
        <v>0</v>
      </c>
      <c r="F72" s="7">
        <f t="shared" si="10"/>
        <v>0</v>
      </c>
      <c r="G72" s="8">
        <v>0</v>
      </c>
      <c r="H72" s="8">
        <v>0</v>
      </c>
      <c r="I72" s="8">
        <v>0</v>
      </c>
      <c r="J72" s="98">
        <v>0</v>
      </c>
      <c r="K72" s="8">
        <v>0</v>
      </c>
    </row>
    <row r="73" spans="1:11" x14ac:dyDescent="0.25">
      <c r="A73" s="14" t="s">
        <v>28</v>
      </c>
      <c r="B73" s="6">
        <v>0</v>
      </c>
      <c r="C73" s="6">
        <v>0</v>
      </c>
      <c r="D73" s="97">
        <v>0</v>
      </c>
      <c r="E73" s="6">
        <v>0</v>
      </c>
      <c r="F73" s="7">
        <f t="shared" si="10"/>
        <v>0</v>
      </c>
      <c r="G73" s="8">
        <v>0</v>
      </c>
      <c r="H73" s="8">
        <v>0</v>
      </c>
      <c r="I73" s="8">
        <v>0</v>
      </c>
      <c r="J73" s="98">
        <v>0</v>
      </c>
      <c r="K73" s="8">
        <v>0</v>
      </c>
    </row>
    <row r="74" spans="1:11" x14ac:dyDescent="0.25">
      <c r="A74" s="14" t="s">
        <v>29</v>
      </c>
      <c r="B74" s="6">
        <v>0</v>
      </c>
      <c r="C74" s="6">
        <v>0</v>
      </c>
      <c r="D74" s="97">
        <v>0</v>
      </c>
      <c r="E74" s="6">
        <v>0</v>
      </c>
      <c r="F74" s="7">
        <f t="shared" si="10"/>
        <v>0</v>
      </c>
      <c r="G74" s="8">
        <v>0</v>
      </c>
      <c r="H74" s="8">
        <v>0</v>
      </c>
      <c r="I74" s="8">
        <v>0</v>
      </c>
      <c r="J74" s="98">
        <v>0</v>
      </c>
      <c r="K74" s="8">
        <v>0</v>
      </c>
    </row>
    <row r="75" spans="1:11" x14ac:dyDescent="0.25">
      <c r="A75" s="14" t="s">
        <v>30</v>
      </c>
      <c r="B75" s="6">
        <v>0</v>
      </c>
      <c r="C75" s="6">
        <v>0</v>
      </c>
      <c r="D75" s="97">
        <v>0</v>
      </c>
      <c r="E75" s="6">
        <v>0</v>
      </c>
      <c r="F75" s="7">
        <f t="shared" si="10"/>
        <v>0</v>
      </c>
      <c r="G75" s="8">
        <v>0</v>
      </c>
      <c r="H75" s="8">
        <v>0</v>
      </c>
      <c r="I75" s="8">
        <v>0</v>
      </c>
      <c r="J75" s="98">
        <v>0</v>
      </c>
      <c r="K75" s="8">
        <v>0</v>
      </c>
    </row>
    <row r="76" spans="1:11" x14ac:dyDescent="0.25">
      <c r="A76" s="84" t="s">
        <v>31</v>
      </c>
      <c r="B76" s="84"/>
      <c r="C76" s="84"/>
      <c r="D76" s="84"/>
      <c r="E76" s="84"/>
      <c r="F76" s="84"/>
      <c r="G76" s="84"/>
      <c r="H76" s="84"/>
      <c r="I76" s="84"/>
      <c r="J76" s="84"/>
      <c r="K76" s="84"/>
    </row>
    <row r="77" spans="1:11" x14ac:dyDescent="0.25">
      <c r="A77" s="14" t="s">
        <v>32</v>
      </c>
      <c r="B77" s="6">
        <v>0</v>
      </c>
      <c r="C77" s="6">
        <v>0</v>
      </c>
      <c r="D77" s="15"/>
      <c r="E77" s="6">
        <v>0</v>
      </c>
      <c r="F77" s="7">
        <f>SUM(B77:E77)</f>
        <v>0</v>
      </c>
      <c r="G77" s="16">
        <v>0</v>
      </c>
      <c r="H77" s="16">
        <v>0</v>
      </c>
      <c r="I77" s="16">
        <v>0</v>
      </c>
      <c r="J77" s="99">
        <v>0</v>
      </c>
      <c r="K77" s="16">
        <v>0</v>
      </c>
    </row>
    <row r="78" spans="1:11" x14ac:dyDescent="0.25">
      <c r="A78" s="14" t="s">
        <v>33</v>
      </c>
      <c r="B78" s="6">
        <v>0</v>
      </c>
      <c r="C78" s="6">
        <v>0</v>
      </c>
      <c r="D78" s="15"/>
      <c r="E78" s="6">
        <v>0</v>
      </c>
      <c r="F78" s="7">
        <f t="shared" ref="F78:F83" si="11">SUM(B78:E78)</f>
        <v>0</v>
      </c>
      <c r="G78" s="16">
        <v>0</v>
      </c>
      <c r="H78" s="16">
        <v>0</v>
      </c>
      <c r="I78" s="16">
        <v>0</v>
      </c>
      <c r="J78" s="99">
        <v>0</v>
      </c>
      <c r="K78" s="16">
        <v>0</v>
      </c>
    </row>
    <row r="79" spans="1:11" x14ac:dyDescent="0.25">
      <c r="A79" s="14" t="s">
        <v>34</v>
      </c>
      <c r="B79" s="6">
        <v>0</v>
      </c>
      <c r="C79" s="6">
        <v>0</v>
      </c>
      <c r="D79" s="15"/>
      <c r="E79" s="6">
        <v>0</v>
      </c>
      <c r="F79" s="7">
        <f t="shared" si="11"/>
        <v>0</v>
      </c>
      <c r="G79" s="16">
        <v>0</v>
      </c>
      <c r="H79" s="16">
        <v>0</v>
      </c>
      <c r="I79" s="16">
        <v>0</v>
      </c>
      <c r="J79" s="99">
        <v>0</v>
      </c>
      <c r="K79" s="16">
        <v>0</v>
      </c>
    </row>
    <row r="80" spans="1:11" x14ac:dyDescent="0.25">
      <c r="A80" s="14" t="s">
        <v>35</v>
      </c>
      <c r="B80" s="6">
        <v>0</v>
      </c>
      <c r="C80" s="6">
        <v>0</v>
      </c>
      <c r="D80" s="15"/>
      <c r="E80" s="6">
        <v>0</v>
      </c>
      <c r="F80" s="7">
        <f t="shared" si="11"/>
        <v>0</v>
      </c>
      <c r="G80" s="16">
        <v>0</v>
      </c>
      <c r="H80" s="16">
        <v>0</v>
      </c>
      <c r="I80" s="16">
        <v>0</v>
      </c>
      <c r="J80" s="99">
        <v>0</v>
      </c>
      <c r="K80" s="16">
        <v>0</v>
      </c>
    </row>
    <row r="81" spans="1:11" x14ac:dyDescent="0.25">
      <c r="A81" s="14" t="s">
        <v>36</v>
      </c>
      <c r="B81" s="6">
        <v>0</v>
      </c>
      <c r="C81" s="6">
        <v>0</v>
      </c>
      <c r="D81" s="15"/>
      <c r="E81" s="6">
        <v>0</v>
      </c>
      <c r="F81" s="7">
        <f t="shared" si="11"/>
        <v>0</v>
      </c>
      <c r="G81" s="16">
        <v>0</v>
      </c>
      <c r="H81" s="16">
        <v>0</v>
      </c>
      <c r="I81" s="16">
        <v>0</v>
      </c>
      <c r="J81" s="99">
        <v>0</v>
      </c>
      <c r="K81" s="16">
        <v>0</v>
      </c>
    </row>
    <row r="82" spans="1:11" x14ac:dyDescent="0.25">
      <c r="A82" s="14" t="s">
        <v>37</v>
      </c>
      <c r="B82" s="6">
        <v>0</v>
      </c>
      <c r="C82" s="6">
        <v>0</v>
      </c>
      <c r="D82" s="15"/>
      <c r="E82" s="6">
        <v>0</v>
      </c>
      <c r="F82" s="7">
        <f t="shared" si="11"/>
        <v>0</v>
      </c>
      <c r="G82" s="16">
        <v>0</v>
      </c>
      <c r="H82" s="16">
        <v>0</v>
      </c>
      <c r="I82" s="16">
        <v>0</v>
      </c>
      <c r="J82" s="99">
        <v>0</v>
      </c>
      <c r="K82" s="16">
        <v>0</v>
      </c>
    </row>
    <row r="83" spans="1:11" x14ac:dyDescent="0.25">
      <c r="A83" s="14" t="s">
        <v>38</v>
      </c>
      <c r="B83" s="6">
        <v>0</v>
      </c>
      <c r="C83" s="6">
        <v>0</v>
      </c>
      <c r="D83" s="15"/>
      <c r="E83" s="6">
        <v>0</v>
      </c>
      <c r="F83" s="7">
        <f t="shared" si="11"/>
        <v>0</v>
      </c>
      <c r="G83" s="16">
        <v>0</v>
      </c>
      <c r="H83" s="16">
        <v>0</v>
      </c>
      <c r="I83" s="16">
        <v>0</v>
      </c>
      <c r="J83" s="99">
        <v>0</v>
      </c>
      <c r="K83" s="16">
        <v>0</v>
      </c>
    </row>
    <row r="84" spans="1:11" x14ac:dyDescent="0.25">
      <c r="A84" s="9"/>
      <c r="B84" s="67" t="s">
        <v>2</v>
      </c>
      <c r="C84" s="67"/>
      <c r="D84" s="67"/>
      <c r="E84" s="71" t="s">
        <v>3</v>
      </c>
      <c r="F84" s="69" t="s">
        <v>4</v>
      </c>
      <c r="G84" s="64" t="s">
        <v>157</v>
      </c>
      <c r="H84" s="64" t="s">
        <v>158</v>
      </c>
      <c r="I84" s="64" t="s">
        <v>159</v>
      </c>
      <c r="J84" s="64" t="s">
        <v>160</v>
      </c>
      <c r="K84" s="64" t="s">
        <v>161</v>
      </c>
    </row>
    <row r="85" spans="1:11" x14ac:dyDescent="0.25">
      <c r="A85" s="12" t="s">
        <v>64</v>
      </c>
      <c r="B85" s="3" t="s">
        <v>11</v>
      </c>
      <c r="C85" s="3" t="s">
        <v>12</v>
      </c>
      <c r="D85" s="2" t="s">
        <v>60</v>
      </c>
      <c r="E85" s="71"/>
      <c r="F85" s="69"/>
      <c r="G85" s="64"/>
      <c r="H85" s="64"/>
      <c r="I85" s="64"/>
      <c r="J85" s="64"/>
      <c r="K85" s="64"/>
    </row>
    <row r="86" spans="1:11" x14ac:dyDescent="0.25">
      <c r="A86" s="9" t="s">
        <v>40</v>
      </c>
      <c r="B86" s="6">
        <v>0</v>
      </c>
      <c r="C86" s="6">
        <v>0</v>
      </c>
      <c r="D86" s="97">
        <v>0</v>
      </c>
      <c r="E86" s="6">
        <v>0</v>
      </c>
      <c r="F86" s="7">
        <f>SUM(B86:E86)</f>
        <v>0</v>
      </c>
      <c r="G86" s="8">
        <v>0</v>
      </c>
      <c r="H86" s="8">
        <v>0</v>
      </c>
      <c r="I86" s="8">
        <v>0</v>
      </c>
      <c r="J86" s="98">
        <v>0</v>
      </c>
      <c r="K86" s="8">
        <v>0</v>
      </c>
    </row>
    <row r="87" spans="1:11" ht="30" x14ac:dyDescent="0.25">
      <c r="A87" s="19" t="s">
        <v>41</v>
      </c>
      <c r="B87" s="6">
        <v>0</v>
      </c>
      <c r="C87" s="6">
        <v>0</v>
      </c>
      <c r="D87" s="97">
        <v>0</v>
      </c>
      <c r="E87" s="6">
        <v>0</v>
      </c>
      <c r="F87" s="7">
        <f>SUM(B87:E87)</f>
        <v>0</v>
      </c>
      <c r="G87" s="8">
        <v>0</v>
      </c>
      <c r="H87" s="8">
        <v>0</v>
      </c>
      <c r="I87" s="8">
        <v>0</v>
      </c>
      <c r="J87" s="98">
        <v>0</v>
      </c>
      <c r="K87" s="8">
        <v>0</v>
      </c>
    </row>
    <row r="88" spans="1:11" x14ac:dyDescent="0.25">
      <c r="A88" s="9" t="s">
        <v>42</v>
      </c>
      <c r="B88" s="6">
        <v>0</v>
      </c>
      <c r="C88" s="6">
        <v>0</v>
      </c>
      <c r="D88" s="97">
        <v>0</v>
      </c>
      <c r="E88" s="6">
        <v>0</v>
      </c>
      <c r="F88" s="7">
        <f>SUM(B88:E88)</f>
        <v>0</v>
      </c>
      <c r="G88" s="8">
        <v>0</v>
      </c>
      <c r="H88" s="8">
        <v>0</v>
      </c>
      <c r="I88" s="8">
        <v>0</v>
      </c>
      <c r="J88" s="98">
        <v>0</v>
      </c>
      <c r="K88" s="8">
        <v>0</v>
      </c>
    </row>
    <row r="89" spans="1:11" x14ac:dyDescent="0.25">
      <c r="A89" s="9" t="s">
        <v>43</v>
      </c>
      <c r="B89" s="6"/>
      <c r="C89" s="6">
        <v>0</v>
      </c>
      <c r="D89" s="97">
        <v>0</v>
      </c>
      <c r="E89" s="6">
        <v>0</v>
      </c>
      <c r="F89" s="7">
        <f t="shared" ref="F89:F100" si="12">SUM(B89:E89)</f>
        <v>0</v>
      </c>
      <c r="G89" s="8">
        <v>0</v>
      </c>
      <c r="H89" s="8">
        <v>0</v>
      </c>
      <c r="I89" s="8">
        <v>0</v>
      </c>
      <c r="J89" s="98">
        <v>0</v>
      </c>
      <c r="K89" s="8">
        <v>0</v>
      </c>
    </row>
    <row r="90" spans="1:11" x14ac:dyDescent="0.25">
      <c r="A90" s="9" t="s">
        <v>44</v>
      </c>
      <c r="B90" s="6">
        <v>3</v>
      </c>
      <c r="C90" s="6">
        <v>0</v>
      </c>
      <c r="D90" s="97">
        <v>0</v>
      </c>
      <c r="E90" s="6">
        <v>7</v>
      </c>
      <c r="F90" s="7">
        <f t="shared" si="12"/>
        <v>10</v>
      </c>
      <c r="G90" s="8">
        <v>1</v>
      </c>
      <c r="H90" s="8">
        <v>0</v>
      </c>
      <c r="I90" s="8">
        <v>0</v>
      </c>
      <c r="J90" s="98">
        <v>0</v>
      </c>
      <c r="K90" s="8">
        <v>9</v>
      </c>
    </row>
    <row r="91" spans="1:11" ht="30" x14ac:dyDescent="0.25">
      <c r="A91" s="9" t="s">
        <v>45</v>
      </c>
      <c r="B91" s="6">
        <v>0</v>
      </c>
      <c r="C91" s="6">
        <v>0</v>
      </c>
      <c r="D91" s="97">
        <v>0</v>
      </c>
      <c r="E91" s="6">
        <v>0</v>
      </c>
      <c r="F91" s="7">
        <f t="shared" si="12"/>
        <v>0</v>
      </c>
      <c r="G91" s="8">
        <v>0</v>
      </c>
      <c r="H91" s="8">
        <v>0</v>
      </c>
      <c r="I91" s="8">
        <v>0</v>
      </c>
      <c r="J91" s="98">
        <v>0</v>
      </c>
      <c r="K91" s="8">
        <v>0</v>
      </c>
    </row>
    <row r="92" spans="1:11" x14ac:dyDescent="0.25">
      <c r="A92" s="9" t="s">
        <v>46</v>
      </c>
      <c r="B92" s="6">
        <v>1</v>
      </c>
      <c r="C92" s="6">
        <v>0</v>
      </c>
      <c r="D92" s="97">
        <v>0</v>
      </c>
      <c r="E92" s="6">
        <v>1</v>
      </c>
      <c r="F92" s="7">
        <f t="shared" si="12"/>
        <v>2</v>
      </c>
      <c r="G92" s="8">
        <v>1</v>
      </c>
      <c r="H92" s="8">
        <v>0</v>
      </c>
      <c r="I92" s="8">
        <v>0</v>
      </c>
      <c r="J92" s="98">
        <v>0</v>
      </c>
      <c r="K92" s="8">
        <v>1</v>
      </c>
    </row>
    <row r="93" spans="1:11" x14ac:dyDescent="0.25">
      <c r="A93" s="9" t="s">
        <v>47</v>
      </c>
      <c r="B93" s="6">
        <v>0</v>
      </c>
      <c r="C93" s="6">
        <v>0</v>
      </c>
      <c r="D93" s="97">
        <v>0</v>
      </c>
      <c r="E93" s="6">
        <v>0</v>
      </c>
      <c r="F93" s="7">
        <f t="shared" si="12"/>
        <v>0</v>
      </c>
      <c r="G93" s="8">
        <v>0</v>
      </c>
      <c r="H93" s="8">
        <v>0</v>
      </c>
      <c r="I93" s="8">
        <v>0</v>
      </c>
      <c r="J93" s="98">
        <v>0</v>
      </c>
      <c r="K93" s="8">
        <v>0</v>
      </c>
    </row>
    <row r="94" spans="1:11" ht="30" x14ac:dyDescent="0.25">
      <c r="A94" s="9" t="s">
        <v>48</v>
      </c>
      <c r="B94" s="6">
        <v>0</v>
      </c>
      <c r="C94" s="6">
        <v>0</v>
      </c>
      <c r="D94" s="97">
        <v>0</v>
      </c>
      <c r="E94" s="6">
        <v>0</v>
      </c>
      <c r="F94" s="7">
        <f t="shared" si="12"/>
        <v>0</v>
      </c>
      <c r="G94" s="8">
        <v>0</v>
      </c>
      <c r="H94" s="8">
        <v>0</v>
      </c>
      <c r="I94" s="8">
        <v>0</v>
      </c>
      <c r="J94" s="98">
        <v>0</v>
      </c>
      <c r="K94" s="8">
        <v>0</v>
      </c>
    </row>
    <row r="95" spans="1:11" x14ac:dyDescent="0.25">
      <c r="A95" s="9" t="s">
        <v>49</v>
      </c>
      <c r="B95" s="6">
        <v>0</v>
      </c>
      <c r="C95" s="6">
        <v>0</v>
      </c>
      <c r="D95" s="97">
        <v>0</v>
      </c>
      <c r="E95" s="6">
        <v>1</v>
      </c>
      <c r="F95" s="7">
        <f t="shared" si="12"/>
        <v>1</v>
      </c>
      <c r="G95" s="8">
        <v>0</v>
      </c>
      <c r="H95" s="8">
        <v>0</v>
      </c>
      <c r="I95" s="8">
        <v>0</v>
      </c>
      <c r="J95" s="98">
        <v>0</v>
      </c>
      <c r="K95" s="8">
        <v>1</v>
      </c>
    </row>
    <row r="96" spans="1:11" ht="30" x14ac:dyDescent="0.25">
      <c r="A96" s="9" t="s">
        <v>50</v>
      </c>
      <c r="B96" s="6">
        <v>0</v>
      </c>
      <c r="C96" s="6">
        <v>0</v>
      </c>
      <c r="D96" s="97">
        <v>0</v>
      </c>
      <c r="E96" s="6">
        <v>0</v>
      </c>
      <c r="F96" s="7">
        <f t="shared" si="12"/>
        <v>0</v>
      </c>
      <c r="G96" s="8">
        <v>0</v>
      </c>
      <c r="H96" s="8">
        <v>0</v>
      </c>
      <c r="I96" s="105">
        <v>0</v>
      </c>
      <c r="J96" s="98">
        <v>0</v>
      </c>
      <c r="K96" s="8">
        <v>0</v>
      </c>
    </row>
    <row r="97" spans="1:11" x14ac:dyDescent="0.25">
      <c r="A97" s="9" t="s">
        <v>51</v>
      </c>
      <c r="B97" s="6">
        <v>16</v>
      </c>
      <c r="C97" s="6">
        <v>10</v>
      </c>
      <c r="D97" s="97">
        <v>0</v>
      </c>
      <c r="E97" s="6">
        <v>66</v>
      </c>
      <c r="F97" s="7">
        <f t="shared" si="12"/>
        <v>92</v>
      </c>
      <c r="G97" s="8">
        <v>11</v>
      </c>
      <c r="H97" s="8">
        <v>8</v>
      </c>
      <c r="I97" s="8">
        <v>4</v>
      </c>
      <c r="J97" s="98">
        <v>0</v>
      </c>
      <c r="K97" s="8">
        <v>69</v>
      </c>
    </row>
    <row r="98" spans="1:11" x14ac:dyDescent="0.25">
      <c r="A98" s="9" t="s">
        <v>52</v>
      </c>
      <c r="B98" s="6">
        <v>0</v>
      </c>
      <c r="C98" s="6">
        <v>0</v>
      </c>
      <c r="D98" s="97">
        <v>0</v>
      </c>
      <c r="E98" s="6">
        <v>0</v>
      </c>
      <c r="F98" s="7">
        <f t="shared" si="12"/>
        <v>0</v>
      </c>
      <c r="G98" s="8">
        <v>0</v>
      </c>
      <c r="H98" s="8">
        <v>0</v>
      </c>
      <c r="I98" s="8">
        <v>0</v>
      </c>
      <c r="J98" s="98">
        <v>0</v>
      </c>
      <c r="K98" s="8">
        <v>0</v>
      </c>
    </row>
    <row r="99" spans="1:11" x14ac:dyDescent="0.25">
      <c r="A99" s="9" t="s">
        <v>53</v>
      </c>
      <c r="B99" s="6">
        <v>0</v>
      </c>
      <c r="C99" s="6">
        <v>0</v>
      </c>
      <c r="D99" s="97">
        <v>0</v>
      </c>
      <c r="E99" s="6">
        <v>1</v>
      </c>
      <c r="F99" s="7">
        <f t="shared" si="12"/>
        <v>1</v>
      </c>
      <c r="G99" s="8">
        <v>0</v>
      </c>
      <c r="H99" s="8">
        <v>0</v>
      </c>
      <c r="I99" s="8">
        <v>0</v>
      </c>
      <c r="J99" s="98">
        <v>0</v>
      </c>
      <c r="K99" s="8">
        <v>1</v>
      </c>
    </row>
    <row r="100" spans="1:11" x14ac:dyDescent="0.25">
      <c r="A100" s="9" t="s">
        <v>54</v>
      </c>
      <c r="B100" s="6">
        <v>1</v>
      </c>
      <c r="C100" s="6">
        <v>0</v>
      </c>
      <c r="D100" s="97">
        <v>0</v>
      </c>
      <c r="E100" s="6">
        <v>0</v>
      </c>
      <c r="F100" s="7">
        <f t="shared" si="12"/>
        <v>1</v>
      </c>
      <c r="G100" s="8">
        <v>0</v>
      </c>
      <c r="H100" s="8">
        <v>0</v>
      </c>
      <c r="I100" s="8">
        <v>0</v>
      </c>
      <c r="J100" s="98">
        <v>0</v>
      </c>
      <c r="K100" s="8">
        <v>1</v>
      </c>
    </row>
    <row r="101" spans="1:11" x14ac:dyDescent="0.25">
      <c r="A101" s="9"/>
      <c r="B101" s="67" t="s">
        <v>2</v>
      </c>
      <c r="C101" s="67"/>
      <c r="D101" s="67"/>
      <c r="E101" s="71" t="s">
        <v>3</v>
      </c>
      <c r="F101" s="69" t="s">
        <v>4</v>
      </c>
      <c r="G101" s="64" t="s">
        <v>157</v>
      </c>
      <c r="H101" s="64" t="s">
        <v>158</v>
      </c>
      <c r="I101" s="64" t="s">
        <v>159</v>
      </c>
      <c r="J101" s="64" t="s">
        <v>160</v>
      </c>
      <c r="K101" s="64" t="s">
        <v>161</v>
      </c>
    </row>
    <row r="102" spans="1:11" x14ac:dyDescent="0.25">
      <c r="A102" s="12" t="s">
        <v>55</v>
      </c>
      <c r="B102" s="3" t="s">
        <v>11</v>
      </c>
      <c r="C102" s="3" t="s">
        <v>12</v>
      </c>
      <c r="D102" s="2" t="s">
        <v>60</v>
      </c>
      <c r="E102" s="71"/>
      <c r="F102" s="69"/>
      <c r="G102" s="64"/>
      <c r="H102" s="64"/>
      <c r="I102" s="64"/>
      <c r="J102" s="64"/>
      <c r="K102" s="64"/>
    </row>
    <row r="103" spans="1:11" x14ac:dyDescent="0.25">
      <c r="A103" s="9" t="s">
        <v>65</v>
      </c>
      <c r="B103" s="6">
        <v>0</v>
      </c>
      <c r="C103" s="6" t="s">
        <v>57</v>
      </c>
      <c r="D103" s="97">
        <v>0</v>
      </c>
      <c r="E103" s="6">
        <v>0</v>
      </c>
      <c r="F103" s="7">
        <f>SUM(B103:E103)</f>
        <v>0</v>
      </c>
      <c r="G103" s="8">
        <v>0</v>
      </c>
      <c r="H103" s="8">
        <v>0</v>
      </c>
      <c r="I103" s="8">
        <v>0</v>
      </c>
      <c r="J103" s="98">
        <v>0</v>
      </c>
      <c r="K103" s="8">
        <v>0</v>
      </c>
    </row>
    <row r="104" spans="1:11" ht="15.75" x14ac:dyDescent="0.25">
      <c r="A104" s="72" t="s">
        <v>101</v>
      </c>
      <c r="B104" s="72"/>
      <c r="C104" s="72"/>
      <c r="D104" s="72"/>
      <c r="E104" s="72"/>
      <c r="F104" s="72"/>
      <c r="G104" s="72"/>
      <c r="H104" s="72"/>
      <c r="I104" s="72"/>
      <c r="J104" s="72"/>
      <c r="K104" s="72"/>
    </row>
    <row r="105" spans="1:11" x14ac:dyDescent="0.25">
      <c r="A105" s="66"/>
      <c r="B105" s="67" t="s">
        <v>2</v>
      </c>
      <c r="C105" s="67"/>
      <c r="D105" s="67"/>
      <c r="E105" s="68" t="s">
        <v>3</v>
      </c>
      <c r="F105" s="69" t="s">
        <v>4</v>
      </c>
      <c r="G105" s="64" t="s">
        <v>157</v>
      </c>
      <c r="H105" s="64" t="s">
        <v>158</v>
      </c>
      <c r="I105" s="64" t="s">
        <v>159</v>
      </c>
      <c r="J105" s="64" t="s">
        <v>160</v>
      </c>
      <c r="K105" s="64" t="s">
        <v>161</v>
      </c>
    </row>
    <row r="106" spans="1:11" x14ac:dyDescent="0.25">
      <c r="A106" s="66"/>
      <c r="B106" s="3" t="s">
        <v>11</v>
      </c>
      <c r="C106" s="3" t="s">
        <v>12</v>
      </c>
      <c r="D106" s="4"/>
      <c r="E106" s="68"/>
      <c r="F106" s="69"/>
      <c r="G106" s="64"/>
      <c r="H106" s="64"/>
      <c r="I106" s="64"/>
      <c r="J106" s="64"/>
      <c r="K106" s="64"/>
    </row>
    <row r="107" spans="1:11" x14ac:dyDescent="0.25">
      <c r="A107" s="9" t="s">
        <v>66</v>
      </c>
      <c r="B107" s="97">
        <v>0</v>
      </c>
      <c r="C107" s="97">
        <v>0</v>
      </c>
      <c r="D107" s="17"/>
      <c r="E107" s="97">
        <v>0</v>
      </c>
      <c r="F107" s="7">
        <f t="shared" ref="F107:F109" si="13">SUM(B107:E107)</f>
        <v>0</v>
      </c>
      <c r="G107" s="98">
        <v>0</v>
      </c>
      <c r="H107" s="98">
        <v>0</v>
      </c>
      <c r="I107" s="98">
        <v>0</v>
      </c>
      <c r="J107" s="98">
        <v>0</v>
      </c>
      <c r="K107" s="98">
        <v>0</v>
      </c>
    </row>
    <row r="108" spans="1:11" x14ac:dyDescent="0.25">
      <c r="A108" s="9" t="s">
        <v>67</v>
      </c>
      <c r="B108" s="97">
        <v>0</v>
      </c>
      <c r="C108" s="97">
        <v>0</v>
      </c>
      <c r="D108" s="13"/>
      <c r="E108" s="97">
        <v>0</v>
      </c>
      <c r="F108" s="7">
        <f t="shared" si="13"/>
        <v>0</v>
      </c>
      <c r="G108" s="98">
        <v>0</v>
      </c>
      <c r="H108" s="98">
        <v>0</v>
      </c>
      <c r="I108" s="98">
        <v>0</v>
      </c>
      <c r="J108" s="98">
        <v>0</v>
      </c>
      <c r="K108" s="98">
        <v>0</v>
      </c>
    </row>
    <row r="109" spans="1:11" x14ac:dyDescent="0.25">
      <c r="A109" s="9" t="s">
        <v>204</v>
      </c>
      <c r="B109" s="97">
        <v>0</v>
      </c>
      <c r="C109" s="97">
        <v>0</v>
      </c>
      <c r="D109" s="13"/>
      <c r="E109" s="97">
        <v>0</v>
      </c>
      <c r="F109" s="7">
        <f t="shared" si="13"/>
        <v>0</v>
      </c>
      <c r="G109" s="98">
        <v>0</v>
      </c>
      <c r="H109" s="98">
        <v>0</v>
      </c>
      <c r="I109" s="98">
        <v>0</v>
      </c>
      <c r="J109" s="98">
        <v>0</v>
      </c>
      <c r="K109" s="98">
        <v>0</v>
      </c>
    </row>
    <row r="110" spans="1:11" x14ac:dyDescent="0.25">
      <c r="A110" s="9"/>
      <c r="B110" s="67" t="s">
        <v>2</v>
      </c>
      <c r="C110" s="67"/>
      <c r="D110" s="67"/>
      <c r="E110" s="71" t="s">
        <v>3</v>
      </c>
      <c r="F110" s="69" t="s">
        <v>4</v>
      </c>
      <c r="G110" s="64" t="s">
        <v>157</v>
      </c>
      <c r="H110" s="64" t="s">
        <v>158</v>
      </c>
      <c r="I110" s="64" t="s">
        <v>159</v>
      </c>
      <c r="J110" s="64" t="s">
        <v>160</v>
      </c>
      <c r="K110" s="64" t="s">
        <v>161</v>
      </c>
    </row>
    <row r="111" spans="1:11" x14ac:dyDescent="0.25">
      <c r="A111" s="12" t="s">
        <v>62</v>
      </c>
      <c r="B111" s="3" t="s">
        <v>11</v>
      </c>
      <c r="C111" s="3" t="s">
        <v>12</v>
      </c>
      <c r="D111" s="4"/>
      <c r="E111" s="71"/>
      <c r="F111" s="69"/>
      <c r="G111" s="64"/>
      <c r="H111" s="64"/>
      <c r="I111" s="64"/>
      <c r="J111" s="64"/>
      <c r="K111" s="64"/>
    </row>
    <row r="112" spans="1:11" x14ac:dyDescent="0.25">
      <c r="A112" s="9" t="s">
        <v>23</v>
      </c>
      <c r="B112" s="97">
        <v>0</v>
      </c>
      <c r="C112" s="97">
        <v>0</v>
      </c>
      <c r="D112" s="13"/>
      <c r="E112" s="97">
        <v>0</v>
      </c>
      <c r="F112" s="7">
        <f t="shared" ref="F112:F119" si="14">SUM(B112:E112)</f>
        <v>0</v>
      </c>
      <c r="G112" s="98">
        <v>0</v>
      </c>
      <c r="H112" s="98">
        <v>0</v>
      </c>
      <c r="I112" s="98">
        <v>0</v>
      </c>
      <c r="J112" s="98">
        <v>0</v>
      </c>
      <c r="K112" s="98">
        <v>0</v>
      </c>
    </row>
    <row r="113" spans="1:11" x14ac:dyDescent="0.25">
      <c r="A113" s="9" t="s">
        <v>24</v>
      </c>
      <c r="B113" s="97">
        <v>0</v>
      </c>
      <c r="C113" s="97">
        <v>0</v>
      </c>
      <c r="D113" s="13"/>
      <c r="E113" s="97">
        <v>0</v>
      </c>
      <c r="F113" s="7">
        <f t="shared" si="14"/>
        <v>0</v>
      </c>
      <c r="G113" s="98">
        <v>0</v>
      </c>
      <c r="H113" s="98">
        <v>0</v>
      </c>
      <c r="I113" s="98">
        <v>0</v>
      </c>
      <c r="J113" s="98">
        <v>0</v>
      </c>
      <c r="K113" s="98">
        <v>0</v>
      </c>
    </row>
    <row r="114" spans="1:11" x14ac:dyDescent="0.25">
      <c r="A114" s="9" t="s">
        <v>63</v>
      </c>
      <c r="B114" s="97">
        <v>0</v>
      </c>
      <c r="C114" s="97">
        <v>0</v>
      </c>
      <c r="D114" s="13"/>
      <c r="E114" s="97">
        <v>0</v>
      </c>
      <c r="F114" s="7">
        <f t="shared" si="14"/>
        <v>0</v>
      </c>
      <c r="G114" s="98">
        <v>0</v>
      </c>
      <c r="H114" s="98">
        <v>0</v>
      </c>
      <c r="I114" s="98">
        <v>0</v>
      </c>
      <c r="J114" s="98">
        <v>0</v>
      </c>
      <c r="K114" s="98">
        <v>0</v>
      </c>
    </row>
    <row r="115" spans="1:11" x14ac:dyDescent="0.25">
      <c r="A115" s="14" t="s">
        <v>26</v>
      </c>
      <c r="B115" s="97">
        <v>0</v>
      </c>
      <c r="C115" s="97">
        <v>0</v>
      </c>
      <c r="D115" s="13"/>
      <c r="E115" s="97">
        <v>0</v>
      </c>
      <c r="F115" s="7">
        <f t="shared" si="14"/>
        <v>0</v>
      </c>
      <c r="G115" s="98">
        <v>0</v>
      </c>
      <c r="H115" s="98">
        <v>0</v>
      </c>
      <c r="I115" s="98">
        <v>0</v>
      </c>
      <c r="J115" s="98">
        <v>0</v>
      </c>
      <c r="K115" s="98">
        <v>0</v>
      </c>
    </row>
    <row r="116" spans="1:11" x14ac:dyDescent="0.25">
      <c r="A116" s="14" t="s">
        <v>27</v>
      </c>
      <c r="B116" s="97">
        <v>0</v>
      </c>
      <c r="C116" s="97">
        <v>0</v>
      </c>
      <c r="D116" s="13"/>
      <c r="E116" s="97">
        <v>0</v>
      </c>
      <c r="F116" s="7">
        <f t="shared" si="14"/>
        <v>0</v>
      </c>
      <c r="G116" s="98">
        <v>0</v>
      </c>
      <c r="H116" s="98">
        <v>0</v>
      </c>
      <c r="I116" s="98">
        <v>0</v>
      </c>
      <c r="J116" s="98">
        <v>0</v>
      </c>
      <c r="K116" s="98">
        <v>0</v>
      </c>
    </row>
    <row r="117" spans="1:11" x14ac:dyDescent="0.25">
      <c r="A117" s="14" t="s">
        <v>28</v>
      </c>
      <c r="B117" s="97">
        <v>0</v>
      </c>
      <c r="C117" s="97">
        <v>0</v>
      </c>
      <c r="D117" s="13"/>
      <c r="E117" s="97">
        <v>0</v>
      </c>
      <c r="F117" s="7">
        <f t="shared" si="14"/>
        <v>0</v>
      </c>
      <c r="G117" s="98">
        <v>0</v>
      </c>
      <c r="H117" s="98">
        <v>0</v>
      </c>
      <c r="I117" s="98">
        <v>0</v>
      </c>
      <c r="J117" s="98">
        <v>0</v>
      </c>
      <c r="K117" s="98">
        <v>0</v>
      </c>
    </row>
    <row r="118" spans="1:11" x14ac:dyDescent="0.25">
      <c r="A118" s="14" t="s">
        <v>29</v>
      </c>
      <c r="B118" s="97">
        <v>0</v>
      </c>
      <c r="C118" s="97">
        <v>0</v>
      </c>
      <c r="D118" s="13"/>
      <c r="E118" s="97">
        <v>0</v>
      </c>
      <c r="F118" s="7">
        <f t="shared" si="14"/>
        <v>0</v>
      </c>
      <c r="G118" s="98">
        <v>0</v>
      </c>
      <c r="H118" s="98">
        <v>0</v>
      </c>
      <c r="I118" s="98">
        <v>0</v>
      </c>
      <c r="J118" s="98">
        <v>0</v>
      </c>
      <c r="K118" s="98">
        <v>0</v>
      </c>
    </row>
    <row r="119" spans="1:11" x14ac:dyDescent="0.25">
      <c r="A119" s="14" t="s">
        <v>30</v>
      </c>
      <c r="B119" s="97">
        <v>0</v>
      </c>
      <c r="C119" s="97">
        <v>0</v>
      </c>
      <c r="D119" s="13"/>
      <c r="E119" s="97">
        <v>0</v>
      </c>
      <c r="F119" s="7">
        <f t="shared" si="14"/>
        <v>0</v>
      </c>
      <c r="G119" s="98">
        <v>0</v>
      </c>
      <c r="H119" s="98">
        <v>0</v>
      </c>
      <c r="I119" s="98">
        <v>0</v>
      </c>
      <c r="J119" s="98">
        <v>0</v>
      </c>
      <c r="K119" s="98">
        <v>0</v>
      </c>
    </row>
    <row r="120" spans="1:11" x14ac:dyDescent="0.25">
      <c r="A120" s="84" t="s">
        <v>31</v>
      </c>
      <c r="B120" s="84"/>
      <c r="C120" s="84"/>
      <c r="D120" s="84"/>
      <c r="E120" s="84"/>
      <c r="F120" s="84"/>
      <c r="G120" s="84"/>
      <c r="H120" s="84"/>
      <c r="I120" s="84"/>
      <c r="J120" s="84"/>
      <c r="K120" s="84"/>
    </row>
    <row r="121" spans="1:11" x14ac:dyDescent="0.25">
      <c r="A121" s="14" t="s">
        <v>32</v>
      </c>
      <c r="B121" s="97">
        <v>0</v>
      </c>
      <c r="C121" s="97">
        <v>0</v>
      </c>
      <c r="D121" s="13"/>
      <c r="E121" s="97">
        <v>0</v>
      </c>
      <c r="F121" s="7">
        <f>SUM(B121:E121)</f>
        <v>0</v>
      </c>
      <c r="G121" s="98">
        <v>0</v>
      </c>
      <c r="H121" s="98">
        <v>0</v>
      </c>
      <c r="I121" s="98">
        <v>0</v>
      </c>
      <c r="J121" s="98">
        <v>0</v>
      </c>
      <c r="K121" s="98">
        <v>0</v>
      </c>
    </row>
    <row r="122" spans="1:11" x14ac:dyDescent="0.25">
      <c r="A122" s="14" t="s">
        <v>33</v>
      </c>
      <c r="B122" s="97">
        <v>0</v>
      </c>
      <c r="C122" s="97">
        <v>0</v>
      </c>
      <c r="D122" s="13"/>
      <c r="E122" s="97">
        <v>0</v>
      </c>
      <c r="F122" s="7">
        <f t="shared" ref="F122:F127" si="15">SUM(B122:E122)</f>
        <v>0</v>
      </c>
      <c r="G122" s="98">
        <v>0</v>
      </c>
      <c r="H122" s="98">
        <v>0</v>
      </c>
      <c r="I122" s="98">
        <v>0</v>
      </c>
      <c r="J122" s="98">
        <v>0</v>
      </c>
      <c r="K122" s="98">
        <v>0</v>
      </c>
    </row>
    <row r="123" spans="1:11" x14ac:dyDescent="0.25">
      <c r="A123" s="14" t="s">
        <v>34</v>
      </c>
      <c r="B123" s="97">
        <v>0</v>
      </c>
      <c r="C123" s="97">
        <v>0</v>
      </c>
      <c r="D123" s="13"/>
      <c r="E123" s="97">
        <v>0</v>
      </c>
      <c r="F123" s="7">
        <f t="shared" si="15"/>
        <v>0</v>
      </c>
      <c r="G123" s="98">
        <v>0</v>
      </c>
      <c r="H123" s="98">
        <v>0</v>
      </c>
      <c r="I123" s="98">
        <v>0</v>
      </c>
      <c r="J123" s="98">
        <v>0</v>
      </c>
      <c r="K123" s="98">
        <v>0</v>
      </c>
    </row>
    <row r="124" spans="1:11" x14ac:dyDescent="0.25">
      <c r="A124" s="14" t="s">
        <v>35</v>
      </c>
      <c r="B124" s="97">
        <v>0</v>
      </c>
      <c r="C124" s="97">
        <v>0</v>
      </c>
      <c r="D124" s="13"/>
      <c r="E124" s="97">
        <v>0</v>
      </c>
      <c r="F124" s="7">
        <f t="shared" si="15"/>
        <v>0</v>
      </c>
      <c r="G124" s="98">
        <v>0</v>
      </c>
      <c r="H124" s="98">
        <v>0</v>
      </c>
      <c r="I124" s="98">
        <v>0</v>
      </c>
      <c r="J124" s="98">
        <v>0</v>
      </c>
      <c r="K124" s="98">
        <v>0</v>
      </c>
    </row>
    <row r="125" spans="1:11" x14ac:dyDescent="0.25">
      <c r="A125" s="14" t="s">
        <v>36</v>
      </c>
      <c r="B125" s="97">
        <v>0</v>
      </c>
      <c r="C125" s="97">
        <v>0</v>
      </c>
      <c r="D125" s="15"/>
      <c r="E125" s="97">
        <v>0</v>
      </c>
      <c r="F125" s="7">
        <f t="shared" si="15"/>
        <v>0</v>
      </c>
      <c r="G125" s="98">
        <v>0</v>
      </c>
      <c r="H125" s="98">
        <v>0</v>
      </c>
      <c r="I125" s="98">
        <v>0</v>
      </c>
      <c r="J125" s="98">
        <v>0</v>
      </c>
      <c r="K125" s="98">
        <v>0</v>
      </c>
    </row>
    <row r="126" spans="1:11" x14ac:dyDescent="0.25">
      <c r="A126" s="14" t="s">
        <v>37</v>
      </c>
      <c r="B126" s="97">
        <v>0</v>
      </c>
      <c r="C126" s="97">
        <v>0</v>
      </c>
      <c r="D126" s="15"/>
      <c r="E126" s="97">
        <v>0</v>
      </c>
      <c r="F126" s="7">
        <f t="shared" si="15"/>
        <v>0</v>
      </c>
      <c r="G126" s="98">
        <v>0</v>
      </c>
      <c r="H126" s="98">
        <v>0</v>
      </c>
      <c r="I126" s="98">
        <v>0</v>
      </c>
      <c r="J126" s="98">
        <v>0</v>
      </c>
      <c r="K126" s="98">
        <v>0</v>
      </c>
    </row>
    <row r="127" spans="1:11" x14ac:dyDescent="0.25">
      <c r="A127" s="14" t="s">
        <v>38</v>
      </c>
      <c r="B127" s="97">
        <v>0</v>
      </c>
      <c r="C127" s="97">
        <v>0</v>
      </c>
      <c r="D127" s="15"/>
      <c r="E127" s="97">
        <v>0</v>
      </c>
      <c r="F127" s="7">
        <f t="shared" si="15"/>
        <v>0</v>
      </c>
      <c r="G127" s="98">
        <v>0</v>
      </c>
      <c r="H127" s="98">
        <v>0</v>
      </c>
      <c r="I127" s="98">
        <v>0</v>
      </c>
      <c r="J127" s="98">
        <v>0</v>
      </c>
      <c r="K127" s="98">
        <v>0</v>
      </c>
    </row>
    <row r="128" spans="1:11" x14ac:dyDescent="0.25">
      <c r="A128" s="9"/>
      <c r="B128" s="67" t="s">
        <v>2</v>
      </c>
      <c r="C128" s="67"/>
      <c r="D128" s="67"/>
      <c r="E128" s="71" t="s">
        <v>3</v>
      </c>
      <c r="F128" s="69" t="s">
        <v>4</v>
      </c>
      <c r="G128" s="64" t="s">
        <v>157</v>
      </c>
      <c r="H128" s="64" t="s">
        <v>158</v>
      </c>
      <c r="I128" s="64" t="s">
        <v>159</v>
      </c>
      <c r="J128" s="64" t="s">
        <v>160</v>
      </c>
      <c r="K128" s="64" t="s">
        <v>161</v>
      </c>
    </row>
    <row r="129" spans="1:11" x14ac:dyDescent="0.25">
      <c r="A129" s="12" t="s">
        <v>64</v>
      </c>
      <c r="B129" s="3" t="s">
        <v>11</v>
      </c>
      <c r="C129" s="3" t="s">
        <v>12</v>
      </c>
      <c r="D129" s="4"/>
      <c r="E129" s="71"/>
      <c r="F129" s="69"/>
      <c r="G129" s="64"/>
      <c r="H129" s="64"/>
      <c r="I129" s="64"/>
      <c r="J129" s="64"/>
      <c r="K129" s="64"/>
    </row>
    <row r="130" spans="1:11" x14ac:dyDescent="0.25">
      <c r="A130" s="9" t="s">
        <v>40</v>
      </c>
      <c r="B130" s="97">
        <v>0</v>
      </c>
      <c r="C130" s="97">
        <v>0</v>
      </c>
      <c r="D130" s="13"/>
      <c r="E130" s="97">
        <v>0</v>
      </c>
      <c r="F130" s="7">
        <f>SUM(B130:E130)</f>
        <v>0</v>
      </c>
      <c r="G130" s="98">
        <v>0</v>
      </c>
      <c r="H130" s="98">
        <v>0</v>
      </c>
      <c r="I130" s="98">
        <v>0</v>
      </c>
      <c r="J130" s="98">
        <v>0</v>
      </c>
      <c r="K130" s="98">
        <v>0</v>
      </c>
    </row>
    <row r="131" spans="1:11" ht="30" x14ac:dyDescent="0.25">
      <c r="A131" s="19" t="s">
        <v>41</v>
      </c>
      <c r="B131" s="97">
        <v>0</v>
      </c>
      <c r="C131" s="97">
        <v>0</v>
      </c>
      <c r="D131" s="13"/>
      <c r="E131" s="97">
        <v>0</v>
      </c>
      <c r="F131" s="7">
        <f t="shared" ref="F131:F144" si="16">SUM(B131:E131)</f>
        <v>0</v>
      </c>
      <c r="G131" s="98">
        <v>0</v>
      </c>
      <c r="H131" s="98">
        <v>0</v>
      </c>
      <c r="I131" s="98">
        <v>0</v>
      </c>
      <c r="J131" s="98">
        <v>0</v>
      </c>
      <c r="K131" s="98">
        <v>0</v>
      </c>
    </row>
    <row r="132" spans="1:11" x14ac:dyDescent="0.25">
      <c r="A132" s="9" t="s">
        <v>42</v>
      </c>
      <c r="B132" s="97">
        <v>0</v>
      </c>
      <c r="C132" s="97">
        <v>0</v>
      </c>
      <c r="D132" s="13"/>
      <c r="E132" s="97">
        <v>0</v>
      </c>
      <c r="F132" s="7">
        <f t="shared" si="16"/>
        <v>0</v>
      </c>
      <c r="G132" s="98">
        <v>0</v>
      </c>
      <c r="H132" s="98">
        <v>0</v>
      </c>
      <c r="I132" s="98">
        <v>0</v>
      </c>
      <c r="J132" s="98">
        <v>0</v>
      </c>
      <c r="K132" s="98">
        <v>0</v>
      </c>
    </row>
    <row r="133" spans="1:11" x14ac:dyDescent="0.25">
      <c r="A133" s="9" t="s">
        <v>43</v>
      </c>
      <c r="B133" s="97">
        <v>0</v>
      </c>
      <c r="C133" s="97">
        <v>0</v>
      </c>
      <c r="D133" s="13"/>
      <c r="E133" s="97">
        <v>0</v>
      </c>
      <c r="F133" s="7">
        <f t="shared" si="16"/>
        <v>0</v>
      </c>
      <c r="G133" s="98">
        <v>0</v>
      </c>
      <c r="H133" s="98">
        <v>0</v>
      </c>
      <c r="I133" s="98">
        <v>0</v>
      </c>
      <c r="J133" s="98">
        <v>0</v>
      </c>
      <c r="K133" s="98">
        <v>0</v>
      </c>
    </row>
    <row r="134" spans="1:11" x14ac:dyDescent="0.25">
      <c r="A134" s="9" t="s">
        <v>44</v>
      </c>
      <c r="B134" s="97">
        <v>0</v>
      </c>
      <c r="C134" s="97">
        <v>0</v>
      </c>
      <c r="D134" s="13"/>
      <c r="E134" s="97">
        <v>0</v>
      </c>
      <c r="F134" s="7">
        <f t="shared" si="16"/>
        <v>0</v>
      </c>
      <c r="G134" s="98">
        <v>0</v>
      </c>
      <c r="H134" s="98">
        <v>0</v>
      </c>
      <c r="I134" s="98">
        <v>0</v>
      </c>
      <c r="J134" s="98">
        <v>0</v>
      </c>
      <c r="K134" s="98">
        <v>0</v>
      </c>
    </row>
    <row r="135" spans="1:11" ht="30" x14ac:dyDescent="0.25">
      <c r="A135" s="9" t="s">
        <v>45</v>
      </c>
      <c r="B135" s="97">
        <v>0</v>
      </c>
      <c r="C135" s="97">
        <v>0</v>
      </c>
      <c r="D135" s="13"/>
      <c r="E135" s="97">
        <v>0</v>
      </c>
      <c r="F135" s="7">
        <f t="shared" si="16"/>
        <v>0</v>
      </c>
      <c r="G135" s="98">
        <v>0</v>
      </c>
      <c r="H135" s="98">
        <v>0</v>
      </c>
      <c r="I135" s="98">
        <v>0</v>
      </c>
      <c r="J135" s="98">
        <v>0</v>
      </c>
      <c r="K135" s="98">
        <v>0</v>
      </c>
    </row>
    <row r="136" spans="1:11" x14ac:dyDescent="0.25">
      <c r="A136" s="9" t="s">
        <v>46</v>
      </c>
      <c r="B136" s="97">
        <v>0</v>
      </c>
      <c r="C136" s="97">
        <v>0</v>
      </c>
      <c r="D136" s="13"/>
      <c r="E136" s="97">
        <v>0</v>
      </c>
      <c r="F136" s="7">
        <f t="shared" si="16"/>
        <v>0</v>
      </c>
      <c r="G136" s="98">
        <v>0</v>
      </c>
      <c r="H136" s="98">
        <v>0</v>
      </c>
      <c r="I136" s="98">
        <v>0</v>
      </c>
      <c r="J136" s="98">
        <v>0</v>
      </c>
      <c r="K136" s="98">
        <v>0</v>
      </c>
    </row>
    <row r="137" spans="1:11" x14ac:dyDescent="0.25">
      <c r="A137" s="9" t="s">
        <v>47</v>
      </c>
      <c r="B137" s="97">
        <v>0</v>
      </c>
      <c r="C137" s="97">
        <v>0</v>
      </c>
      <c r="D137" s="13"/>
      <c r="E137" s="97">
        <v>0</v>
      </c>
      <c r="F137" s="7">
        <f t="shared" si="16"/>
        <v>0</v>
      </c>
      <c r="G137" s="98">
        <v>0</v>
      </c>
      <c r="H137" s="98">
        <v>0</v>
      </c>
      <c r="I137" s="98">
        <v>0</v>
      </c>
      <c r="J137" s="98">
        <v>0</v>
      </c>
      <c r="K137" s="98">
        <v>0</v>
      </c>
    </row>
    <row r="138" spans="1:11" ht="30" x14ac:dyDescent="0.25">
      <c r="A138" s="9" t="s">
        <v>48</v>
      </c>
      <c r="B138" s="97">
        <v>0</v>
      </c>
      <c r="C138" s="97">
        <v>0</v>
      </c>
      <c r="D138" s="13"/>
      <c r="E138" s="97">
        <v>0</v>
      </c>
      <c r="F138" s="7">
        <f t="shared" si="16"/>
        <v>0</v>
      </c>
      <c r="G138" s="98">
        <v>0</v>
      </c>
      <c r="H138" s="98">
        <v>0</v>
      </c>
      <c r="I138" s="98">
        <v>0</v>
      </c>
      <c r="J138" s="98">
        <v>0</v>
      </c>
      <c r="K138" s="98">
        <v>0</v>
      </c>
    </row>
    <row r="139" spans="1:11" x14ac:dyDescent="0.25">
      <c r="A139" s="9" t="s">
        <v>49</v>
      </c>
      <c r="B139" s="97">
        <v>0</v>
      </c>
      <c r="C139" s="97">
        <v>0</v>
      </c>
      <c r="D139" s="13"/>
      <c r="E139" s="97">
        <v>0</v>
      </c>
      <c r="F139" s="7">
        <f t="shared" si="16"/>
        <v>0</v>
      </c>
      <c r="G139" s="98">
        <v>0</v>
      </c>
      <c r="H139" s="98">
        <v>0</v>
      </c>
      <c r="I139" s="98">
        <v>0</v>
      </c>
      <c r="J139" s="98">
        <v>0</v>
      </c>
      <c r="K139" s="98">
        <v>0</v>
      </c>
    </row>
    <row r="140" spans="1:11" ht="30" x14ac:dyDescent="0.25">
      <c r="A140" s="9" t="s">
        <v>50</v>
      </c>
      <c r="B140" s="97">
        <v>0</v>
      </c>
      <c r="C140" s="97">
        <v>0</v>
      </c>
      <c r="D140" s="13"/>
      <c r="E140" s="97">
        <v>0</v>
      </c>
      <c r="F140" s="7">
        <f t="shared" si="16"/>
        <v>0</v>
      </c>
      <c r="G140" s="98">
        <v>0</v>
      </c>
      <c r="H140" s="98">
        <v>0</v>
      </c>
      <c r="I140" s="98">
        <v>0</v>
      </c>
      <c r="J140" s="98">
        <v>0</v>
      </c>
      <c r="K140" s="98">
        <v>0</v>
      </c>
    </row>
    <row r="141" spans="1:11" x14ac:dyDescent="0.25">
      <c r="A141" s="9" t="s">
        <v>51</v>
      </c>
      <c r="B141" s="97">
        <v>0</v>
      </c>
      <c r="C141" s="97">
        <v>0</v>
      </c>
      <c r="D141" s="17"/>
      <c r="E141" s="97">
        <v>0</v>
      </c>
      <c r="F141" s="7">
        <f t="shared" si="16"/>
        <v>0</v>
      </c>
      <c r="G141" s="98">
        <v>0</v>
      </c>
      <c r="H141" s="98">
        <v>0</v>
      </c>
      <c r="I141" s="98">
        <v>0</v>
      </c>
      <c r="J141" s="98">
        <v>0</v>
      </c>
      <c r="K141" s="98">
        <v>0</v>
      </c>
    </row>
    <row r="142" spans="1:11" x14ac:dyDescent="0.25">
      <c r="A142" s="9" t="s">
        <v>52</v>
      </c>
      <c r="B142" s="97">
        <v>0</v>
      </c>
      <c r="C142" s="97">
        <v>0</v>
      </c>
      <c r="D142" s="17"/>
      <c r="E142" s="97">
        <v>0</v>
      </c>
      <c r="F142" s="7">
        <f t="shared" si="16"/>
        <v>0</v>
      </c>
      <c r="G142" s="98">
        <v>0</v>
      </c>
      <c r="H142" s="98">
        <v>0</v>
      </c>
      <c r="I142" s="98">
        <v>0</v>
      </c>
      <c r="J142" s="98">
        <v>0</v>
      </c>
      <c r="K142" s="98">
        <v>0</v>
      </c>
    </row>
    <row r="143" spans="1:11" x14ac:dyDescent="0.25">
      <c r="A143" s="9" t="s">
        <v>53</v>
      </c>
      <c r="B143" s="97">
        <v>0</v>
      </c>
      <c r="C143" s="97">
        <v>0</v>
      </c>
      <c r="D143" s="13"/>
      <c r="E143" s="97">
        <v>0</v>
      </c>
      <c r="F143" s="7">
        <f t="shared" si="16"/>
        <v>0</v>
      </c>
      <c r="G143" s="98">
        <v>0</v>
      </c>
      <c r="H143" s="98">
        <v>0</v>
      </c>
      <c r="I143" s="98">
        <v>0</v>
      </c>
      <c r="J143" s="98">
        <v>0</v>
      </c>
      <c r="K143" s="98">
        <v>0</v>
      </c>
    </row>
    <row r="144" spans="1:11" x14ac:dyDescent="0.25">
      <c r="A144" s="9" t="s">
        <v>54</v>
      </c>
      <c r="B144" s="97">
        <v>0</v>
      </c>
      <c r="C144" s="97">
        <v>0</v>
      </c>
      <c r="D144" s="13"/>
      <c r="E144" s="97">
        <v>0</v>
      </c>
      <c r="F144" s="7">
        <f t="shared" si="16"/>
        <v>0</v>
      </c>
      <c r="G144" s="98">
        <v>0</v>
      </c>
      <c r="H144" s="98">
        <v>0</v>
      </c>
      <c r="I144" s="98">
        <v>0</v>
      </c>
      <c r="J144" s="98">
        <v>0</v>
      </c>
      <c r="K144" s="98">
        <v>0</v>
      </c>
    </row>
    <row r="145" spans="1:11" x14ac:dyDescent="0.25">
      <c r="A145" s="9"/>
      <c r="B145" s="67" t="s">
        <v>2</v>
      </c>
      <c r="C145" s="67"/>
      <c r="D145" s="67"/>
      <c r="E145" s="71" t="s">
        <v>3</v>
      </c>
      <c r="F145" s="69" t="s">
        <v>4</v>
      </c>
      <c r="G145" s="64" t="s">
        <v>157</v>
      </c>
      <c r="H145" s="64" t="s">
        <v>158</v>
      </c>
      <c r="I145" s="64" t="s">
        <v>159</v>
      </c>
      <c r="J145" s="64" t="s">
        <v>160</v>
      </c>
      <c r="K145" s="64" t="s">
        <v>161</v>
      </c>
    </row>
    <row r="146" spans="1:11" x14ac:dyDescent="0.25">
      <c r="A146" s="12" t="s">
        <v>55</v>
      </c>
      <c r="B146" s="3" t="s">
        <v>11</v>
      </c>
      <c r="C146" s="3" t="s">
        <v>12</v>
      </c>
      <c r="D146" s="4"/>
      <c r="E146" s="71"/>
      <c r="F146" s="69"/>
      <c r="G146" s="64"/>
      <c r="H146" s="64"/>
      <c r="I146" s="64"/>
      <c r="J146" s="64"/>
      <c r="K146" s="64"/>
    </row>
    <row r="147" spans="1:11" x14ac:dyDescent="0.25">
      <c r="A147" s="9" t="s">
        <v>65</v>
      </c>
      <c r="B147" s="97">
        <v>0</v>
      </c>
      <c r="C147" s="97">
        <v>0</v>
      </c>
      <c r="D147" s="13"/>
      <c r="E147" s="97">
        <v>0</v>
      </c>
      <c r="F147" s="7">
        <f t="shared" ref="F147" si="17">SUM(B147:E147)</f>
        <v>0</v>
      </c>
      <c r="G147" s="98">
        <v>0</v>
      </c>
      <c r="H147" s="98">
        <v>0</v>
      </c>
      <c r="I147" s="98">
        <v>0</v>
      </c>
      <c r="J147" s="98">
        <v>0</v>
      </c>
      <c r="K147" s="98">
        <v>0</v>
      </c>
    </row>
    <row r="148" spans="1:11" ht="15.75" x14ac:dyDescent="0.25">
      <c r="A148" s="72" t="s">
        <v>68</v>
      </c>
      <c r="B148" s="72"/>
      <c r="C148" s="72"/>
      <c r="D148" s="72"/>
      <c r="E148" s="72"/>
      <c r="F148" s="72"/>
      <c r="G148" s="72"/>
      <c r="H148" s="72"/>
      <c r="I148" s="72"/>
      <c r="J148" s="72"/>
      <c r="K148" s="72"/>
    </row>
    <row r="149" spans="1:11" x14ac:dyDescent="0.25">
      <c r="A149" s="66"/>
      <c r="B149" s="67" t="s">
        <v>2</v>
      </c>
      <c r="C149" s="67"/>
      <c r="D149" s="67"/>
      <c r="E149" s="68" t="s">
        <v>3</v>
      </c>
      <c r="F149" s="69" t="s">
        <v>4</v>
      </c>
      <c r="G149" s="64" t="s">
        <v>157</v>
      </c>
      <c r="H149" s="64" t="s">
        <v>158</v>
      </c>
      <c r="I149" s="64" t="s">
        <v>159</v>
      </c>
      <c r="J149" s="64" t="s">
        <v>160</v>
      </c>
      <c r="K149" s="64" t="s">
        <v>161</v>
      </c>
    </row>
    <row r="150" spans="1:11" x14ac:dyDescent="0.25">
      <c r="A150" s="66"/>
      <c r="B150" s="3" t="s">
        <v>11</v>
      </c>
      <c r="C150" s="3" t="s">
        <v>12</v>
      </c>
      <c r="D150" s="4"/>
      <c r="E150" s="68"/>
      <c r="F150" s="69"/>
      <c r="G150" s="64"/>
      <c r="H150" s="64"/>
      <c r="I150" s="64"/>
      <c r="J150" s="64"/>
      <c r="K150" s="64"/>
    </row>
    <row r="151" spans="1:11" x14ac:dyDescent="0.25">
      <c r="A151" s="9" t="s">
        <v>13</v>
      </c>
      <c r="B151" s="97">
        <v>0</v>
      </c>
      <c r="C151" s="97">
        <v>0</v>
      </c>
      <c r="D151" s="13"/>
      <c r="E151" s="6">
        <v>3</v>
      </c>
      <c r="F151" s="7">
        <f t="shared" ref="F151:F153" si="18">SUM(B151:E151)</f>
        <v>3</v>
      </c>
      <c r="G151" s="98">
        <v>0</v>
      </c>
      <c r="H151" s="98">
        <v>0</v>
      </c>
      <c r="I151" s="98">
        <v>0</v>
      </c>
      <c r="J151" s="98">
        <v>0</v>
      </c>
      <c r="K151" s="8">
        <v>3</v>
      </c>
    </row>
    <row r="152" spans="1:11" x14ac:dyDescent="0.25">
      <c r="A152" s="9" t="s">
        <v>61</v>
      </c>
      <c r="B152" s="97">
        <v>0</v>
      </c>
      <c r="C152" s="97">
        <v>0</v>
      </c>
      <c r="D152" s="17"/>
      <c r="E152" s="6">
        <v>3</v>
      </c>
      <c r="F152" s="7">
        <f t="shared" si="18"/>
        <v>3</v>
      </c>
      <c r="G152" s="98">
        <v>0</v>
      </c>
      <c r="H152" s="98">
        <v>0</v>
      </c>
      <c r="I152" s="98">
        <v>0</v>
      </c>
      <c r="J152" s="98">
        <v>0</v>
      </c>
      <c r="K152" s="8">
        <v>3</v>
      </c>
    </row>
    <row r="153" spans="1:11" x14ac:dyDescent="0.25">
      <c r="A153" s="9" t="s">
        <v>69</v>
      </c>
      <c r="B153" s="97">
        <v>0</v>
      </c>
      <c r="C153" s="97">
        <v>0</v>
      </c>
      <c r="D153" s="13"/>
      <c r="E153" s="6">
        <v>3</v>
      </c>
      <c r="F153" s="7">
        <f t="shared" si="18"/>
        <v>3</v>
      </c>
      <c r="G153" s="98">
        <v>0</v>
      </c>
      <c r="H153" s="98">
        <v>0</v>
      </c>
      <c r="I153" s="98">
        <v>0</v>
      </c>
      <c r="J153" s="98">
        <v>0</v>
      </c>
      <c r="K153" s="8">
        <v>3</v>
      </c>
    </row>
    <row r="154" spans="1:11" x14ac:dyDescent="0.25">
      <c r="A154" s="9"/>
      <c r="B154" s="67" t="s">
        <v>2</v>
      </c>
      <c r="C154" s="67"/>
      <c r="D154" s="67"/>
      <c r="E154" s="71" t="s">
        <v>3</v>
      </c>
      <c r="F154" s="69" t="s">
        <v>4</v>
      </c>
      <c r="G154" s="64" t="s">
        <v>157</v>
      </c>
      <c r="H154" s="64" t="s">
        <v>158</v>
      </c>
      <c r="I154" s="64" t="s">
        <v>159</v>
      </c>
      <c r="J154" s="64" t="s">
        <v>160</v>
      </c>
      <c r="K154" s="64" t="s">
        <v>161</v>
      </c>
    </row>
    <row r="155" spans="1:11" x14ac:dyDescent="0.25">
      <c r="A155" s="12" t="s">
        <v>70</v>
      </c>
      <c r="B155" s="3" t="s">
        <v>11</v>
      </c>
      <c r="C155" s="3" t="s">
        <v>12</v>
      </c>
      <c r="D155" s="4"/>
      <c r="E155" s="71"/>
      <c r="F155" s="69"/>
      <c r="G155" s="64"/>
      <c r="H155" s="64"/>
      <c r="I155" s="64"/>
      <c r="J155" s="64"/>
      <c r="K155" s="64"/>
    </row>
    <row r="156" spans="1:11" x14ac:dyDescent="0.25">
      <c r="A156" s="9" t="s">
        <v>23</v>
      </c>
      <c r="B156" s="97">
        <v>0</v>
      </c>
      <c r="C156" s="97">
        <v>0</v>
      </c>
      <c r="D156" s="13"/>
      <c r="E156" s="6">
        <v>1</v>
      </c>
      <c r="F156" s="7">
        <f t="shared" ref="F156:F163" si="19">SUM(B156:E156)</f>
        <v>1</v>
      </c>
      <c r="G156" s="98">
        <v>0</v>
      </c>
      <c r="H156" s="98">
        <v>0</v>
      </c>
      <c r="I156" s="98">
        <v>0</v>
      </c>
      <c r="J156" s="98">
        <v>0</v>
      </c>
      <c r="K156" s="8">
        <v>1</v>
      </c>
    </row>
    <row r="157" spans="1:11" x14ac:dyDescent="0.25">
      <c r="A157" s="9" t="s">
        <v>24</v>
      </c>
      <c r="B157" s="97">
        <v>0</v>
      </c>
      <c r="C157" s="97">
        <v>0</v>
      </c>
      <c r="D157" s="13"/>
      <c r="E157" s="6">
        <v>2</v>
      </c>
      <c r="F157" s="7">
        <f t="shared" si="19"/>
        <v>2</v>
      </c>
      <c r="G157" s="98">
        <v>0</v>
      </c>
      <c r="H157" s="98">
        <v>0</v>
      </c>
      <c r="I157" s="98">
        <v>0</v>
      </c>
      <c r="J157" s="98">
        <v>0</v>
      </c>
      <c r="K157" s="8">
        <v>2</v>
      </c>
    </row>
    <row r="158" spans="1:11" x14ac:dyDescent="0.25">
      <c r="A158" s="9" t="s">
        <v>63</v>
      </c>
      <c r="B158" s="97">
        <v>0</v>
      </c>
      <c r="C158" s="97">
        <v>0</v>
      </c>
      <c r="D158" s="13"/>
      <c r="E158" s="6">
        <v>0</v>
      </c>
      <c r="F158" s="7">
        <f t="shared" si="19"/>
        <v>0</v>
      </c>
      <c r="G158" s="98">
        <v>0</v>
      </c>
      <c r="H158" s="98">
        <v>0</v>
      </c>
      <c r="I158" s="98">
        <v>0</v>
      </c>
      <c r="J158" s="98">
        <v>0</v>
      </c>
      <c r="K158" s="8">
        <v>0</v>
      </c>
    </row>
    <row r="159" spans="1:11" x14ac:dyDescent="0.25">
      <c r="A159" s="14" t="s">
        <v>26</v>
      </c>
      <c r="B159" s="97">
        <v>0</v>
      </c>
      <c r="C159" s="97">
        <v>0</v>
      </c>
      <c r="D159" s="13"/>
      <c r="E159" s="6">
        <v>0</v>
      </c>
      <c r="F159" s="7">
        <f t="shared" si="19"/>
        <v>0</v>
      </c>
      <c r="G159" s="98">
        <v>0</v>
      </c>
      <c r="H159" s="98">
        <v>0</v>
      </c>
      <c r="I159" s="98">
        <v>0</v>
      </c>
      <c r="J159" s="98">
        <v>0</v>
      </c>
      <c r="K159" s="8">
        <v>0</v>
      </c>
    </row>
    <row r="160" spans="1:11" x14ac:dyDescent="0.25">
      <c r="A160" s="14" t="s">
        <v>27</v>
      </c>
      <c r="B160" s="97">
        <v>0</v>
      </c>
      <c r="C160" s="97">
        <v>0</v>
      </c>
      <c r="D160" s="13"/>
      <c r="E160" s="6">
        <v>0</v>
      </c>
      <c r="F160" s="7">
        <f t="shared" si="19"/>
        <v>0</v>
      </c>
      <c r="G160" s="98">
        <v>0</v>
      </c>
      <c r="H160" s="98">
        <v>0</v>
      </c>
      <c r="I160" s="98">
        <v>0</v>
      </c>
      <c r="J160" s="98">
        <v>0</v>
      </c>
      <c r="K160" s="8">
        <v>0</v>
      </c>
    </row>
    <row r="161" spans="1:11" x14ac:dyDescent="0.25">
      <c r="A161" s="14" t="s">
        <v>28</v>
      </c>
      <c r="B161" s="97">
        <v>0</v>
      </c>
      <c r="C161" s="97">
        <v>0</v>
      </c>
      <c r="D161" s="13"/>
      <c r="E161" s="6">
        <v>0</v>
      </c>
      <c r="F161" s="7">
        <f t="shared" si="19"/>
        <v>0</v>
      </c>
      <c r="G161" s="98">
        <v>0</v>
      </c>
      <c r="H161" s="98">
        <v>0</v>
      </c>
      <c r="I161" s="98">
        <v>0</v>
      </c>
      <c r="J161" s="98">
        <v>0</v>
      </c>
      <c r="K161" s="8">
        <v>0</v>
      </c>
    </row>
    <row r="162" spans="1:11" x14ac:dyDescent="0.25">
      <c r="A162" s="14" t="s">
        <v>29</v>
      </c>
      <c r="B162" s="97">
        <v>0</v>
      </c>
      <c r="C162" s="97">
        <v>0</v>
      </c>
      <c r="D162" s="13"/>
      <c r="E162" s="6">
        <v>0</v>
      </c>
      <c r="F162" s="7">
        <f t="shared" si="19"/>
        <v>0</v>
      </c>
      <c r="G162" s="98">
        <v>0</v>
      </c>
      <c r="H162" s="98">
        <v>0</v>
      </c>
      <c r="I162" s="98">
        <v>0</v>
      </c>
      <c r="J162" s="98">
        <v>0</v>
      </c>
      <c r="K162" s="8">
        <v>0</v>
      </c>
    </row>
    <row r="163" spans="1:11" x14ac:dyDescent="0.25">
      <c r="A163" s="14" t="s">
        <v>30</v>
      </c>
      <c r="B163" s="97">
        <v>0</v>
      </c>
      <c r="C163" s="97">
        <v>0</v>
      </c>
      <c r="D163" s="13"/>
      <c r="E163" s="6">
        <v>0</v>
      </c>
      <c r="F163" s="7">
        <f t="shared" si="19"/>
        <v>0</v>
      </c>
      <c r="G163" s="98">
        <v>0</v>
      </c>
      <c r="H163" s="98">
        <v>0</v>
      </c>
      <c r="I163" s="98">
        <v>0</v>
      </c>
      <c r="J163" s="98">
        <v>0</v>
      </c>
      <c r="K163" s="8">
        <v>0</v>
      </c>
    </row>
    <row r="164" spans="1:11" x14ac:dyDescent="0.25">
      <c r="A164" s="84" t="s">
        <v>31</v>
      </c>
      <c r="B164" s="84"/>
      <c r="C164" s="84"/>
      <c r="D164" s="84"/>
      <c r="E164" s="84"/>
      <c r="F164" s="84"/>
      <c r="G164" s="84"/>
      <c r="H164" s="84"/>
      <c r="I164" s="84"/>
      <c r="J164" s="84"/>
      <c r="K164" s="84"/>
    </row>
    <row r="165" spans="1:11" x14ac:dyDescent="0.25">
      <c r="A165" s="14" t="s">
        <v>32</v>
      </c>
      <c r="B165" s="97">
        <v>0</v>
      </c>
      <c r="C165" s="97">
        <v>0</v>
      </c>
      <c r="D165" s="13"/>
      <c r="E165" s="6">
        <v>0</v>
      </c>
      <c r="F165" s="7">
        <f>SUM(B165:E165)</f>
        <v>0</v>
      </c>
      <c r="G165" s="98">
        <v>0</v>
      </c>
      <c r="H165" s="98">
        <v>0</v>
      </c>
      <c r="I165" s="98">
        <v>0</v>
      </c>
      <c r="J165" s="98">
        <v>0</v>
      </c>
      <c r="K165" s="8">
        <v>0</v>
      </c>
    </row>
    <row r="166" spans="1:11" x14ac:dyDescent="0.25">
      <c r="A166" s="14" t="s">
        <v>33</v>
      </c>
      <c r="B166" s="97">
        <v>0</v>
      </c>
      <c r="C166" s="97">
        <v>0</v>
      </c>
      <c r="D166" s="13"/>
      <c r="E166" s="6">
        <v>0</v>
      </c>
      <c r="F166" s="7">
        <f t="shared" ref="F166:F171" si="20">SUM(B166:E166)</f>
        <v>0</v>
      </c>
      <c r="G166" s="98">
        <v>0</v>
      </c>
      <c r="H166" s="98">
        <v>0</v>
      </c>
      <c r="I166" s="98">
        <v>0</v>
      </c>
      <c r="J166" s="98">
        <v>0</v>
      </c>
      <c r="K166" s="8">
        <v>0</v>
      </c>
    </row>
    <row r="167" spans="1:11" x14ac:dyDescent="0.25">
      <c r="A167" s="14" t="s">
        <v>34</v>
      </c>
      <c r="B167" s="97">
        <v>0</v>
      </c>
      <c r="C167" s="97">
        <v>0</v>
      </c>
      <c r="D167" s="13"/>
      <c r="E167" s="6">
        <v>0</v>
      </c>
      <c r="F167" s="7">
        <f t="shared" si="20"/>
        <v>0</v>
      </c>
      <c r="G167" s="98">
        <v>0</v>
      </c>
      <c r="H167" s="98">
        <v>0</v>
      </c>
      <c r="I167" s="98">
        <v>0</v>
      </c>
      <c r="J167" s="98">
        <v>0</v>
      </c>
      <c r="K167" s="8">
        <v>0</v>
      </c>
    </row>
    <row r="168" spans="1:11" x14ac:dyDescent="0.25">
      <c r="A168" s="14" t="s">
        <v>35</v>
      </c>
      <c r="B168" s="97">
        <v>0</v>
      </c>
      <c r="C168" s="97">
        <v>0</v>
      </c>
      <c r="D168" s="13"/>
      <c r="E168" s="6">
        <v>0</v>
      </c>
      <c r="F168" s="7">
        <f t="shared" si="20"/>
        <v>0</v>
      </c>
      <c r="G168" s="98">
        <v>0</v>
      </c>
      <c r="H168" s="98">
        <v>0</v>
      </c>
      <c r="I168" s="98">
        <v>0</v>
      </c>
      <c r="J168" s="98">
        <v>0</v>
      </c>
      <c r="K168" s="8">
        <v>0</v>
      </c>
    </row>
    <row r="169" spans="1:11" x14ac:dyDescent="0.25">
      <c r="A169" s="14" t="s">
        <v>36</v>
      </c>
      <c r="B169" s="97">
        <v>0</v>
      </c>
      <c r="C169" s="97">
        <v>0</v>
      </c>
      <c r="D169" s="13"/>
      <c r="E169" s="6">
        <v>0</v>
      </c>
      <c r="F169" s="7">
        <f t="shared" si="20"/>
        <v>0</v>
      </c>
      <c r="G169" s="98">
        <v>0</v>
      </c>
      <c r="H169" s="98">
        <v>0</v>
      </c>
      <c r="I169" s="98">
        <v>0</v>
      </c>
      <c r="J169" s="98">
        <v>0</v>
      </c>
      <c r="K169" s="8">
        <v>0</v>
      </c>
    </row>
    <row r="170" spans="1:11" x14ac:dyDescent="0.25">
      <c r="A170" s="14" t="s">
        <v>37</v>
      </c>
      <c r="B170" s="97">
        <v>0</v>
      </c>
      <c r="C170" s="97">
        <v>0</v>
      </c>
      <c r="D170" s="13"/>
      <c r="E170" s="6">
        <v>0</v>
      </c>
      <c r="F170" s="7">
        <f t="shared" si="20"/>
        <v>0</v>
      </c>
      <c r="G170" s="98">
        <v>0</v>
      </c>
      <c r="H170" s="98">
        <v>0</v>
      </c>
      <c r="I170" s="98">
        <v>0</v>
      </c>
      <c r="J170" s="98">
        <v>0</v>
      </c>
      <c r="K170" s="8">
        <v>0</v>
      </c>
    </row>
    <row r="171" spans="1:11" x14ac:dyDescent="0.25">
      <c r="A171" s="14" t="s">
        <v>38</v>
      </c>
      <c r="B171" s="97">
        <v>0</v>
      </c>
      <c r="C171" s="97">
        <v>0</v>
      </c>
      <c r="D171" s="15"/>
      <c r="E171" s="6">
        <v>0</v>
      </c>
      <c r="F171" s="7">
        <f t="shared" si="20"/>
        <v>0</v>
      </c>
      <c r="G171" s="98">
        <v>0</v>
      </c>
      <c r="H171" s="98">
        <v>0</v>
      </c>
      <c r="I171" s="98">
        <v>0</v>
      </c>
      <c r="J171" s="98">
        <v>0</v>
      </c>
      <c r="K171" s="16">
        <v>0</v>
      </c>
    </row>
    <row r="172" spans="1:11" x14ac:dyDescent="0.25">
      <c r="A172" s="9"/>
      <c r="B172" s="67" t="s">
        <v>2</v>
      </c>
      <c r="C172" s="67"/>
      <c r="D172" s="67"/>
      <c r="E172" s="71" t="s">
        <v>3</v>
      </c>
      <c r="F172" s="69" t="s">
        <v>4</v>
      </c>
      <c r="G172" s="64" t="s">
        <v>157</v>
      </c>
      <c r="H172" s="64" t="s">
        <v>158</v>
      </c>
      <c r="I172" s="64" t="s">
        <v>159</v>
      </c>
      <c r="J172" s="64" t="s">
        <v>160</v>
      </c>
      <c r="K172" s="64" t="s">
        <v>161</v>
      </c>
    </row>
    <row r="173" spans="1:11" x14ac:dyDescent="0.25">
      <c r="A173" s="12" t="s">
        <v>71</v>
      </c>
      <c r="B173" s="3" t="s">
        <v>11</v>
      </c>
      <c r="C173" s="3" t="s">
        <v>12</v>
      </c>
      <c r="D173" s="4"/>
      <c r="E173" s="71"/>
      <c r="F173" s="69"/>
      <c r="G173" s="64"/>
      <c r="H173" s="64"/>
      <c r="I173" s="64"/>
      <c r="J173" s="64"/>
      <c r="K173" s="64"/>
    </row>
    <row r="174" spans="1:11" x14ac:dyDescent="0.25">
      <c r="A174" s="9" t="s">
        <v>40</v>
      </c>
      <c r="B174" s="97">
        <v>0</v>
      </c>
      <c r="C174" s="97">
        <v>0</v>
      </c>
      <c r="D174" s="4"/>
      <c r="E174" s="6">
        <v>0</v>
      </c>
      <c r="F174" s="7">
        <f>SUM(B174:E174)</f>
        <v>0</v>
      </c>
      <c r="G174" s="98">
        <v>0</v>
      </c>
      <c r="H174" s="98">
        <v>0</v>
      </c>
      <c r="I174" s="98">
        <v>0</v>
      </c>
      <c r="J174" s="98">
        <v>0</v>
      </c>
      <c r="K174" s="8">
        <v>0</v>
      </c>
    </row>
    <row r="175" spans="1:11" ht="30" x14ac:dyDescent="0.25">
      <c r="A175" s="19" t="s">
        <v>41</v>
      </c>
      <c r="B175" s="97">
        <v>0</v>
      </c>
      <c r="C175" s="97">
        <v>0</v>
      </c>
      <c r="D175" s="4"/>
      <c r="E175" s="6">
        <v>0</v>
      </c>
      <c r="F175" s="7">
        <f t="shared" ref="F175:F188" si="21">SUM(B175:E175)</f>
        <v>0</v>
      </c>
      <c r="G175" s="98">
        <v>0</v>
      </c>
      <c r="H175" s="98">
        <v>0</v>
      </c>
      <c r="I175" s="98">
        <v>0</v>
      </c>
      <c r="J175" s="98">
        <v>0</v>
      </c>
      <c r="K175" s="8">
        <v>0</v>
      </c>
    </row>
    <row r="176" spans="1:11" x14ac:dyDescent="0.25">
      <c r="A176" s="9" t="s">
        <v>42</v>
      </c>
      <c r="B176" s="97">
        <v>0</v>
      </c>
      <c r="C176" s="97">
        <v>0</v>
      </c>
      <c r="D176" s="4"/>
      <c r="E176" s="6">
        <v>0</v>
      </c>
      <c r="F176" s="7">
        <f t="shared" si="21"/>
        <v>0</v>
      </c>
      <c r="G176" s="98">
        <v>0</v>
      </c>
      <c r="H176" s="98">
        <v>0</v>
      </c>
      <c r="I176" s="98">
        <v>0</v>
      </c>
      <c r="J176" s="98">
        <v>0</v>
      </c>
      <c r="K176" s="8">
        <v>0</v>
      </c>
    </row>
    <row r="177" spans="1:11" x14ac:dyDescent="0.25">
      <c r="A177" s="9" t="s">
        <v>43</v>
      </c>
      <c r="B177" s="97">
        <v>0</v>
      </c>
      <c r="C177" s="97">
        <v>0</v>
      </c>
      <c r="D177" s="4"/>
      <c r="E177" s="6">
        <v>0</v>
      </c>
      <c r="F177" s="7">
        <f t="shared" si="21"/>
        <v>0</v>
      </c>
      <c r="G177" s="98">
        <v>0</v>
      </c>
      <c r="H177" s="98">
        <v>0</v>
      </c>
      <c r="I177" s="98">
        <v>0</v>
      </c>
      <c r="J177" s="98">
        <v>0</v>
      </c>
      <c r="K177" s="8">
        <v>0</v>
      </c>
    </row>
    <row r="178" spans="1:11" x14ac:dyDescent="0.25">
      <c r="A178" s="9" t="s">
        <v>44</v>
      </c>
      <c r="B178" s="97">
        <v>0</v>
      </c>
      <c r="C178" s="97">
        <v>0</v>
      </c>
      <c r="D178" s="4"/>
      <c r="E178" s="6">
        <v>0</v>
      </c>
      <c r="F178" s="7">
        <f t="shared" si="21"/>
        <v>0</v>
      </c>
      <c r="G178" s="98">
        <v>0</v>
      </c>
      <c r="H178" s="98">
        <v>0</v>
      </c>
      <c r="I178" s="98">
        <v>0</v>
      </c>
      <c r="J178" s="98">
        <v>0</v>
      </c>
      <c r="K178" s="8">
        <v>0</v>
      </c>
    </row>
    <row r="179" spans="1:11" ht="30" x14ac:dyDescent="0.25">
      <c r="A179" s="9" t="s">
        <v>45</v>
      </c>
      <c r="B179" s="97">
        <v>0</v>
      </c>
      <c r="C179" s="97">
        <v>0</v>
      </c>
      <c r="D179" s="4"/>
      <c r="E179" s="6">
        <v>0</v>
      </c>
      <c r="F179" s="7">
        <f t="shared" si="21"/>
        <v>0</v>
      </c>
      <c r="G179" s="98">
        <v>0</v>
      </c>
      <c r="H179" s="98">
        <v>0</v>
      </c>
      <c r="I179" s="98">
        <v>0</v>
      </c>
      <c r="J179" s="98">
        <v>0</v>
      </c>
      <c r="K179" s="8">
        <v>0</v>
      </c>
    </row>
    <row r="180" spans="1:11" x14ac:dyDescent="0.25">
      <c r="A180" s="9" t="s">
        <v>46</v>
      </c>
      <c r="B180" s="97">
        <v>0</v>
      </c>
      <c r="C180" s="97">
        <v>0</v>
      </c>
      <c r="D180" s="4"/>
      <c r="E180" s="6">
        <v>0</v>
      </c>
      <c r="F180" s="7">
        <f t="shared" si="21"/>
        <v>0</v>
      </c>
      <c r="G180" s="98">
        <v>0</v>
      </c>
      <c r="H180" s="98">
        <v>0</v>
      </c>
      <c r="I180" s="98">
        <v>0</v>
      </c>
      <c r="J180" s="98">
        <v>0</v>
      </c>
      <c r="K180" s="8">
        <v>0</v>
      </c>
    </row>
    <row r="181" spans="1:11" x14ac:dyDescent="0.25">
      <c r="A181" s="9" t="s">
        <v>47</v>
      </c>
      <c r="B181" s="97">
        <v>0</v>
      </c>
      <c r="C181" s="97">
        <v>0</v>
      </c>
      <c r="D181" s="4"/>
      <c r="E181" s="6">
        <v>0</v>
      </c>
      <c r="F181" s="7">
        <f t="shared" si="21"/>
        <v>0</v>
      </c>
      <c r="G181" s="98">
        <v>0</v>
      </c>
      <c r="H181" s="98">
        <v>0</v>
      </c>
      <c r="I181" s="98">
        <v>0</v>
      </c>
      <c r="J181" s="98">
        <v>0</v>
      </c>
      <c r="K181" s="8">
        <v>0</v>
      </c>
    </row>
    <row r="182" spans="1:11" ht="30" x14ac:dyDescent="0.25">
      <c r="A182" s="9" t="s">
        <v>48</v>
      </c>
      <c r="B182" s="97">
        <v>0</v>
      </c>
      <c r="C182" s="97">
        <v>0</v>
      </c>
      <c r="D182" s="4"/>
      <c r="E182" s="6">
        <v>0</v>
      </c>
      <c r="F182" s="7">
        <f t="shared" si="21"/>
        <v>0</v>
      </c>
      <c r="G182" s="98">
        <v>0</v>
      </c>
      <c r="H182" s="98">
        <v>0</v>
      </c>
      <c r="I182" s="98">
        <v>0</v>
      </c>
      <c r="J182" s="98">
        <v>0</v>
      </c>
      <c r="K182" s="8">
        <v>0</v>
      </c>
    </row>
    <row r="183" spans="1:11" x14ac:dyDescent="0.25">
      <c r="A183" s="9" t="s">
        <v>49</v>
      </c>
      <c r="B183" s="97">
        <v>0</v>
      </c>
      <c r="C183" s="97">
        <v>0</v>
      </c>
      <c r="D183" s="4"/>
      <c r="E183" s="6">
        <v>0</v>
      </c>
      <c r="F183" s="7">
        <f t="shared" si="21"/>
        <v>0</v>
      </c>
      <c r="G183" s="98">
        <v>0</v>
      </c>
      <c r="H183" s="98">
        <v>0</v>
      </c>
      <c r="I183" s="98">
        <v>0</v>
      </c>
      <c r="J183" s="98">
        <v>0</v>
      </c>
      <c r="K183" s="8">
        <v>0</v>
      </c>
    </row>
    <row r="184" spans="1:11" ht="30" x14ac:dyDescent="0.25">
      <c r="A184" s="9" t="s">
        <v>50</v>
      </c>
      <c r="B184" s="97">
        <v>0</v>
      </c>
      <c r="C184" s="97">
        <v>0</v>
      </c>
      <c r="D184" s="4"/>
      <c r="E184" s="6">
        <v>0</v>
      </c>
      <c r="F184" s="7">
        <f t="shared" si="21"/>
        <v>0</v>
      </c>
      <c r="G184" s="98">
        <v>0</v>
      </c>
      <c r="H184" s="98">
        <v>0</v>
      </c>
      <c r="I184" s="98">
        <v>0</v>
      </c>
      <c r="J184" s="98">
        <v>0</v>
      </c>
      <c r="K184" s="8">
        <v>0</v>
      </c>
    </row>
    <row r="185" spans="1:11" x14ac:dyDescent="0.25">
      <c r="A185" s="9" t="s">
        <v>51</v>
      </c>
      <c r="B185" s="97">
        <v>0</v>
      </c>
      <c r="C185" s="97">
        <v>0</v>
      </c>
      <c r="D185" s="17"/>
      <c r="E185" s="6">
        <v>2</v>
      </c>
      <c r="F185" s="7">
        <f t="shared" si="21"/>
        <v>2</v>
      </c>
      <c r="G185" s="98">
        <v>0</v>
      </c>
      <c r="H185" s="98">
        <v>0</v>
      </c>
      <c r="I185" s="98">
        <v>0</v>
      </c>
      <c r="J185" s="98">
        <v>0</v>
      </c>
      <c r="K185" s="8">
        <v>2</v>
      </c>
    </row>
    <row r="186" spans="1:11" x14ac:dyDescent="0.25">
      <c r="A186" s="9" t="s">
        <v>52</v>
      </c>
      <c r="B186" s="97">
        <v>0</v>
      </c>
      <c r="C186" s="97">
        <v>0</v>
      </c>
      <c r="D186" s="17"/>
      <c r="E186" s="6">
        <v>0</v>
      </c>
      <c r="F186" s="7">
        <f t="shared" si="21"/>
        <v>0</v>
      </c>
      <c r="G186" s="98">
        <v>0</v>
      </c>
      <c r="H186" s="98">
        <v>0</v>
      </c>
      <c r="I186" s="98">
        <v>0</v>
      </c>
      <c r="J186" s="98">
        <v>0</v>
      </c>
      <c r="K186" s="8">
        <v>0</v>
      </c>
    </row>
    <row r="187" spans="1:11" x14ac:dyDescent="0.25">
      <c r="A187" s="9" t="s">
        <v>53</v>
      </c>
      <c r="B187" s="97">
        <v>0</v>
      </c>
      <c r="C187" s="97">
        <v>0</v>
      </c>
      <c r="D187" s="13"/>
      <c r="E187" s="6">
        <v>0</v>
      </c>
      <c r="F187" s="7">
        <f t="shared" si="21"/>
        <v>0</v>
      </c>
      <c r="G187" s="98">
        <v>0</v>
      </c>
      <c r="H187" s="98">
        <v>0</v>
      </c>
      <c r="I187" s="98">
        <v>0</v>
      </c>
      <c r="J187" s="98">
        <v>0</v>
      </c>
      <c r="K187" s="8">
        <v>0</v>
      </c>
    </row>
    <row r="188" spans="1:11" x14ac:dyDescent="0.25">
      <c r="A188" s="9" t="s">
        <v>54</v>
      </c>
      <c r="B188" s="97">
        <v>0</v>
      </c>
      <c r="C188" s="97">
        <v>0</v>
      </c>
      <c r="D188" s="13"/>
      <c r="E188" s="6">
        <v>1</v>
      </c>
      <c r="F188" s="7">
        <f t="shared" si="21"/>
        <v>1</v>
      </c>
      <c r="G188" s="98">
        <v>0</v>
      </c>
      <c r="H188" s="98">
        <v>0</v>
      </c>
      <c r="I188" s="98">
        <v>0</v>
      </c>
      <c r="J188" s="98">
        <v>0</v>
      </c>
      <c r="K188" s="8">
        <v>1</v>
      </c>
    </row>
    <row r="189" spans="1:11" x14ac:dyDescent="0.25">
      <c r="A189" s="9"/>
      <c r="B189" s="67" t="s">
        <v>2</v>
      </c>
      <c r="C189" s="67"/>
      <c r="D189" s="67"/>
      <c r="E189" s="71" t="s">
        <v>3</v>
      </c>
      <c r="F189" s="69" t="s">
        <v>4</v>
      </c>
      <c r="G189" s="64" t="s">
        <v>157</v>
      </c>
      <c r="H189" s="64" t="s">
        <v>158</v>
      </c>
      <c r="I189" s="64" t="s">
        <v>159</v>
      </c>
      <c r="J189" s="64" t="s">
        <v>160</v>
      </c>
      <c r="K189" s="64" t="s">
        <v>161</v>
      </c>
    </row>
    <row r="190" spans="1:11" x14ac:dyDescent="0.25">
      <c r="A190" s="12" t="s">
        <v>55</v>
      </c>
      <c r="B190" s="3" t="s">
        <v>11</v>
      </c>
      <c r="C190" s="3" t="s">
        <v>12</v>
      </c>
      <c r="D190" s="4"/>
      <c r="E190" s="71"/>
      <c r="F190" s="69"/>
      <c r="G190" s="64"/>
      <c r="H190" s="64"/>
      <c r="I190" s="64"/>
      <c r="J190" s="64"/>
      <c r="K190" s="64"/>
    </row>
    <row r="191" spans="1:11" x14ac:dyDescent="0.25">
      <c r="A191" s="9" t="s">
        <v>56</v>
      </c>
      <c r="B191" s="97">
        <v>0</v>
      </c>
      <c r="C191" s="97">
        <v>0</v>
      </c>
      <c r="D191" s="13"/>
      <c r="E191" s="6">
        <v>0</v>
      </c>
      <c r="F191" s="7">
        <f t="shared" ref="F191:F192" si="22">SUM(B191:E191)</f>
        <v>0</v>
      </c>
      <c r="G191" s="98">
        <v>0</v>
      </c>
      <c r="H191" s="98">
        <v>0</v>
      </c>
      <c r="I191" s="98">
        <v>0</v>
      </c>
      <c r="J191" s="98">
        <v>0</v>
      </c>
      <c r="K191" s="8">
        <v>0</v>
      </c>
    </row>
    <row r="192" spans="1:11" x14ac:dyDescent="0.25">
      <c r="A192" s="9" t="s">
        <v>58</v>
      </c>
      <c r="B192" s="97">
        <v>0</v>
      </c>
      <c r="C192" s="97">
        <v>0</v>
      </c>
      <c r="D192" s="13"/>
      <c r="E192" s="6">
        <v>0</v>
      </c>
      <c r="F192" s="7">
        <f t="shared" si="22"/>
        <v>0</v>
      </c>
      <c r="G192" s="98">
        <v>0</v>
      </c>
      <c r="H192" s="98">
        <v>0</v>
      </c>
      <c r="I192" s="98">
        <v>0</v>
      </c>
      <c r="J192" s="98">
        <v>0</v>
      </c>
      <c r="K192" s="8">
        <v>0</v>
      </c>
    </row>
    <row r="193" spans="1:11" ht="15.75" x14ac:dyDescent="0.25">
      <c r="A193" s="72" t="s">
        <v>72</v>
      </c>
      <c r="B193" s="72"/>
      <c r="C193" s="72"/>
      <c r="D193" s="72"/>
      <c r="E193" s="72"/>
      <c r="F193" s="72"/>
      <c r="G193" s="72"/>
      <c r="H193" s="72"/>
      <c r="I193" s="72"/>
      <c r="J193" s="72"/>
      <c r="K193" s="72"/>
    </row>
    <row r="194" spans="1:11" x14ac:dyDescent="0.25">
      <c r="A194" s="66"/>
      <c r="B194" s="67" t="s">
        <v>2</v>
      </c>
      <c r="C194" s="67"/>
      <c r="D194" s="67"/>
      <c r="E194" s="70" t="s">
        <v>3</v>
      </c>
      <c r="F194" s="69" t="s">
        <v>4</v>
      </c>
      <c r="G194" s="64" t="s">
        <v>157</v>
      </c>
      <c r="H194" s="64" t="s">
        <v>158</v>
      </c>
      <c r="I194" s="64" t="s">
        <v>159</v>
      </c>
      <c r="J194" s="64" t="s">
        <v>160</v>
      </c>
      <c r="K194" s="64" t="s">
        <v>161</v>
      </c>
    </row>
    <row r="195" spans="1:11" x14ac:dyDescent="0.25">
      <c r="A195" s="66"/>
      <c r="B195" s="2" t="s">
        <v>11</v>
      </c>
      <c r="C195" s="2" t="s">
        <v>12</v>
      </c>
      <c r="D195" s="2" t="s">
        <v>60</v>
      </c>
      <c r="E195" s="70"/>
      <c r="F195" s="69"/>
      <c r="G195" s="64"/>
      <c r="H195" s="64"/>
      <c r="I195" s="64"/>
      <c r="J195" s="64"/>
      <c r="K195" s="64"/>
    </row>
    <row r="196" spans="1:11" x14ac:dyDescent="0.25">
      <c r="A196" s="9" t="s">
        <v>13</v>
      </c>
      <c r="B196" s="6">
        <v>1</v>
      </c>
      <c r="C196" s="97">
        <v>0</v>
      </c>
      <c r="D196" s="97">
        <v>0</v>
      </c>
      <c r="E196" s="6">
        <v>4</v>
      </c>
      <c r="F196" s="7">
        <f t="shared" ref="F196:F198" si="23">SUM(B196:E196)</f>
        <v>5</v>
      </c>
      <c r="G196" s="98">
        <v>0</v>
      </c>
      <c r="H196" s="8">
        <v>1</v>
      </c>
      <c r="I196" s="98">
        <v>0</v>
      </c>
      <c r="J196" s="98">
        <v>0</v>
      </c>
      <c r="K196" s="8">
        <v>4</v>
      </c>
    </row>
    <row r="197" spans="1:11" x14ac:dyDescent="0.25">
      <c r="A197" s="9" t="s">
        <v>61</v>
      </c>
      <c r="B197" s="6">
        <v>1</v>
      </c>
      <c r="C197" s="97">
        <v>0</v>
      </c>
      <c r="D197" s="100">
        <v>0</v>
      </c>
      <c r="E197" s="6">
        <v>4</v>
      </c>
      <c r="F197" s="7">
        <f t="shared" si="23"/>
        <v>5</v>
      </c>
      <c r="G197" s="98">
        <v>0</v>
      </c>
      <c r="H197" s="8">
        <v>1</v>
      </c>
      <c r="I197" s="98">
        <v>0</v>
      </c>
      <c r="J197" s="98">
        <v>0</v>
      </c>
      <c r="K197" s="8">
        <v>4</v>
      </c>
    </row>
    <row r="198" spans="1:11" x14ac:dyDescent="0.25">
      <c r="A198" s="9" t="s">
        <v>69</v>
      </c>
      <c r="B198" s="6">
        <v>1</v>
      </c>
      <c r="C198" s="97">
        <v>0</v>
      </c>
      <c r="D198" s="97">
        <v>0</v>
      </c>
      <c r="E198" s="6">
        <v>4</v>
      </c>
      <c r="F198" s="7">
        <f t="shared" si="23"/>
        <v>5</v>
      </c>
      <c r="G198" s="98">
        <v>0</v>
      </c>
      <c r="H198" s="8">
        <v>1</v>
      </c>
      <c r="I198" s="98">
        <v>0</v>
      </c>
      <c r="J198" s="98">
        <v>0</v>
      </c>
      <c r="K198" s="8">
        <v>4</v>
      </c>
    </row>
    <row r="199" spans="1:11" x14ac:dyDescent="0.25">
      <c r="A199" s="9"/>
      <c r="B199" s="67" t="s">
        <v>2</v>
      </c>
      <c r="C199" s="67"/>
      <c r="D199" s="67"/>
      <c r="E199" s="71" t="s">
        <v>3</v>
      </c>
      <c r="F199" s="69" t="s">
        <v>4</v>
      </c>
      <c r="G199" s="64" t="s">
        <v>157</v>
      </c>
      <c r="H199" s="64" t="s">
        <v>158</v>
      </c>
      <c r="I199" s="64" t="s">
        <v>159</v>
      </c>
      <c r="J199" s="64" t="s">
        <v>160</v>
      </c>
      <c r="K199" s="64" t="s">
        <v>161</v>
      </c>
    </row>
    <row r="200" spans="1:11" x14ac:dyDescent="0.25">
      <c r="A200" s="12" t="s">
        <v>73</v>
      </c>
      <c r="B200" s="3" t="s">
        <v>11</v>
      </c>
      <c r="C200" s="3" t="s">
        <v>12</v>
      </c>
      <c r="D200" s="2" t="s">
        <v>60</v>
      </c>
      <c r="E200" s="71"/>
      <c r="F200" s="69"/>
      <c r="G200" s="64"/>
      <c r="H200" s="64"/>
      <c r="I200" s="64"/>
      <c r="J200" s="64"/>
      <c r="K200" s="64"/>
    </row>
    <row r="201" spans="1:11" x14ac:dyDescent="0.25">
      <c r="A201" s="9" t="s">
        <v>23</v>
      </c>
      <c r="B201" s="6">
        <v>0</v>
      </c>
      <c r="C201" s="97">
        <v>0</v>
      </c>
      <c r="D201" s="97">
        <v>0</v>
      </c>
      <c r="E201" s="6">
        <v>1</v>
      </c>
      <c r="F201" s="7">
        <f t="shared" ref="F201:F208" si="24">SUM(B201:E201)</f>
        <v>1</v>
      </c>
      <c r="G201" s="98">
        <v>0</v>
      </c>
      <c r="H201" s="8">
        <v>0</v>
      </c>
      <c r="I201" s="98">
        <v>0</v>
      </c>
      <c r="J201" s="98">
        <v>0</v>
      </c>
      <c r="K201" s="8">
        <v>1</v>
      </c>
    </row>
    <row r="202" spans="1:11" x14ac:dyDescent="0.25">
      <c r="A202" s="9" t="s">
        <v>24</v>
      </c>
      <c r="B202" s="6">
        <v>1</v>
      </c>
      <c r="C202" s="97">
        <v>0</v>
      </c>
      <c r="D202" s="97">
        <v>0</v>
      </c>
      <c r="E202" s="6">
        <v>3</v>
      </c>
      <c r="F202" s="7">
        <f t="shared" si="24"/>
        <v>4</v>
      </c>
      <c r="G202" s="98">
        <v>0</v>
      </c>
      <c r="H202" s="8">
        <v>1</v>
      </c>
      <c r="I202" s="98">
        <v>0</v>
      </c>
      <c r="J202" s="98">
        <v>0</v>
      </c>
      <c r="K202" s="8">
        <v>3</v>
      </c>
    </row>
    <row r="203" spans="1:11" x14ac:dyDescent="0.25">
      <c r="A203" s="9" t="s">
        <v>63</v>
      </c>
      <c r="B203" s="6">
        <v>0</v>
      </c>
      <c r="C203" s="97">
        <v>0</v>
      </c>
      <c r="D203" s="97">
        <v>0</v>
      </c>
      <c r="E203" s="6">
        <v>0</v>
      </c>
      <c r="F203" s="7">
        <f t="shared" si="24"/>
        <v>0</v>
      </c>
      <c r="G203" s="98">
        <v>0</v>
      </c>
      <c r="H203" s="8">
        <v>0</v>
      </c>
      <c r="I203" s="98">
        <v>0</v>
      </c>
      <c r="J203" s="98">
        <v>0</v>
      </c>
      <c r="K203" s="8">
        <v>0</v>
      </c>
    </row>
    <row r="204" spans="1:11" x14ac:dyDescent="0.25">
      <c r="A204" s="14" t="s">
        <v>26</v>
      </c>
      <c r="B204" s="6">
        <v>0</v>
      </c>
      <c r="C204" s="97">
        <v>0</v>
      </c>
      <c r="D204" s="97">
        <v>0</v>
      </c>
      <c r="E204" s="6">
        <v>0</v>
      </c>
      <c r="F204" s="7">
        <f t="shared" si="24"/>
        <v>0</v>
      </c>
      <c r="G204" s="98">
        <v>0</v>
      </c>
      <c r="H204" s="8">
        <v>0</v>
      </c>
      <c r="I204" s="98">
        <v>0</v>
      </c>
      <c r="J204" s="98">
        <v>0</v>
      </c>
      <c r="K204" s="8">
        <v>0</v>
      </c>
    </row>
    <row r="205" spans="1:11" x14ac:dyDescent="0.25">
      <c r="A205" s="14" t="s">
        <v>27</v>
      </c>
      <c r="B205" s="6">
        <v>0</v>
      </c>
      <c r="C205" s="97">
        <v>0</v>
      </c>
      <c r="D205" s="97">
        <v>0</v>
      </c>
      <c r="E205" s="6">
        <v>0</v>
      </c>
      <c r="F205" s="7">
        <f t="shared" si="24"/>
        <v>0</v>
      </c>
      <c r="G205" s="98">
        <v>0</v>
      </c>
      <c r="H205" s="8">
        <v>0</v>
      </c>
      <c r="I205" s="98">
        <v>0</v>
      </c>
      <c r="J205" s="98">
        <v>0</v>
      </c>
      <c r="K205" s="8">
        <v>0</v>
      </c>
    </row>
    <row r="206" spans="1:11" x14ac:dyDescent="0.25">
      <c r="A206" s="14" t="s">
        <v>28</v>
      </c>
      <c r="B206" s="6">
        <v>0</v>
      </c>
      <c r="C206" s="97">
        <v>0</v>
      </c>
      <c r="D206" s="97">
        <v>0</v>
      </c>
      <c r="E206" s="6">
        <v>0</v>
      </c>
      <c r="F206" s="7">
        <f t="shared" si="24"/>
        <v>0</v>
      </c>
      <c r="G206" s="98">
        <v>0</v>
      </c>
      <c r="H206" s="8">
        <v>0</v>
      </c>
      <c r="I206" s="98">
        <v>0</v>
      </c>
      <c r="J206" s="98">
        <v>0</v>
      </c>
      <c r="K206" s="8">
        <v>0</v>
      </c>
    </row>
    <row r="207" spans="1:11" x14ac:dyDescent="0.25">
      <c r="A207" s="14" t="s">
        <v>29</v>
      </c>
      <c r="B207" s="6">
        <v>0</v>
      </c>
      <c r="C207" s="97">
        <v>0</v>
      </c>
      <c r="D207" s="97">
        <v>0</v>
      </c>
      <c r="E207" s="6">
        <v>0</v>
      </c>
      <c r="F207" s="7">
        <f t="shared" si="24"/>
        <v>0</v>
      </c>
      <c r="G207" s="98">
        <v>0</v>
      </c>
      <c r="H207" s="8">
        <v>0</v>
      </c>
      <c r="I207" s="98">
        <v>0</v>
      </c>
      <c r="J207" s="98">
        <v>0</v>
      </c>
      <c r="K207" s="8">
        <v>0</v>
      </c>
    </row>
    <row r="208" spans="1:11" x14ac:dyDescent="0.25">
      <c r="A208" s="14" t="s">
        <v>30</v>
      </c>
      <c r="B208" s="6">
        <v>0</v>
      </c>
      <c r="C208" s="97">
        <v>0</v>
      </c>
      <c r="D208" s="97">
        <v>0</v>
      </c>
      <c r="E208" s="6">
        <v>0</v>
      </c>
      <c r="F208" s="7">
        <f t="shared" si="24"/>
        <v>0</v>
      </c>
      <c r="G208" s="98">
        <v>0</v>
      </c>
      <c r="H208" s="8">
        <v>0</v>
      </c>
      <c r="I208" s="98">
        <v>0</v>
      </c>
      <c r="J208" s="98">
        <v>0</v>
      </c>
      <c r="K208" s="8">
        <v>0</v>
      </c>
    </row>
    <row r="209" spans="1:11" x14ac:dyDescent="0.25">
      <c r="A209" s="84" t="s">
        <v>31</v>
      </c>
      <c r="B209" s="84"/>
      <c r="C209" s="84"/>
      <c r="D209" s="84"/>
      <c r="E209" s="84"/>
      <c r="F209" s="84"/>
      <c r="G209" s="84"/>
      <c r="H209" s="84"/>
      <c r="I209" s="84"/>
      <c r="J209" s="84"/>
      <c r="K209" s="84"/>
    </row>
    <row r="210" spans="1:11" x14ac:dyDescent="0.25">
      <c r="A210" s="14" t="s">
        <v>32</v>
      </c>
      <c r="B210" s="6">
        <v>0</v>
      </c>
      <c r="C210" s="97">
        <v>0</v>
      </c>
      <c r="D210" s="97">
        <v>0</v>
      </c>
      <c r="E210" s="6">
        <v>0</v>
      </c>
      <c r="F210" s="7">
        <f>SUM(B210:E210)</f>
        <v>0</v>
      </c>
      <c r="G210" s="98">
        <v>0</v>
      </c>
      <c r="H210" s="8">
        <v>0</v>
      </c>
      <c r="I210" s="98">
        <v>0</v>
      </c>
      <c r="J210" s="98">
        <v>0</v>
      </c>
      <c r="K210" s="8">
        <v>0</v>
      </c>
    </row>
    <row r="211" spans="1:11" x14ac:dyDescent="0.25">
      <c r="A211" s="14" t="s">
        <v>33</v>
      </c>
      <c r="B211" s="6">
        <v>0</v>
      </c>
      <c r="C211" s="97">
        <v>0</v>
      </c>
      <c r="D211" s="97">
        <v>0</v>
      </c>
      <c r="E211" s="6">
        <v>0</v>
      </c>
      <c r="F211" s="7">
        <f t="shared" ref="F211:F216" si="25">SUM(B211:E211)</f>
        <v>0</v>
      </c>
      <c r="G211" s="98">
        <v>0</v>
      </c>
      <c r="H211" s="8">
        <v>0</v>
      </c>
      <c r="I211" s="98">
        <v>0</v>
      </c>
      <c r="J211" s="98">
        <v>0</v>
      </c>
      <c r="K211" s="8">
        <v>0</v>
      </c>
    </row>
    <row r="212" spans="1:11" x14ac:dyDescent="0.25">
      <c r="A212" s="14" t="s">
        <v>34</v>
      </c>
      <c r="B212" s="6">
        <v>0</v>
      </c>
      <c r="C212" s="97">
        <v>0</v>
      </c>
      <c r="D212" s="97">
        <v>0</v>
      </c>
      <c r="E212" s="6">
        <v>0</v>
      </c>
      <c r="F212" s="7">
        <f t="shared" si="25"/>
        <v>0</v>
      </c>
      <c r="G212" s="98">
        <v>0</v>
      </c>
      <c r="H212" s="8">
        <v>0</v>
      </c>
      <c r="I212" s="98">
        <v>0</v>
      </c>
      <c r="J212" s="98">
        <v>0</v>
      </c>
      <c r="K212" s="8">
        <v>0</v>
      </c>
    </row>
    <row r="213" spans="1:11" x14ac:dyDescent="0.25">
      <c r="A213" s="14" t="s">
        <v>35</v>
      </c>
      <c r="B213" s="6">
        <v>0</v>
      </c>
      <c r="C213" s="97">
        <v>0</v>
      </c>
      <c r="D213" s="97">
        <v>0</v>
      </c>
      <c r="E213" s="6">
        <v>0</v>
      </c>
      <c r="F213" s="7">
        <f t="shared" si="25"/>
        <v>0</v>
      </c>
      <c r="G213" s="98">
        <v>0</v>
      </c>
      <c r="H213" s="8">
        <v>0</v>
      </c>
      <c r="I213" s="98">
        <v>0</v>
      </c>
      <c r="J213" s="98">
        <v>0</v>
      </c>
      <c r="K213" s="8">
        <v>0</v>
      </c>
    </row>
    <row r="214" spans="1:11" x14ac:dyDescent="0.25">
      <c r="A214" s="14" t="s">
        <v>36</v>
      </c>
      <c r="B214" s="6">
        <v>0</v>
      </c>
      <c r="C214" s="97">
        <v>0</v>
      </c>
      <c r="D214" s="97">
        <v>0</v>
      </c>
      <c r="E214" s="6">
        <v>0</v>
      </c>
      <c r="F214" s="7">
        <f t="shared" si="25"/>
        <v>0</v>
      </c>
      <c r="G214" s="98">
        <v>0</v>
      </c>
      <c r="H214" s="8">
        <v>0</v>
      </c>
      <c r="I214" s="98">
        <v>0</v>
      </c>
      <c r="J214" s="98">
        <v>0</v>
      </c>
      <c r="K214" s="8">
        <v>0</v>
      </c>
    </row>
    <row r="215" spans="1:11" x14ac:dyDescent="0.25">
      <c r="A215" s="14" t="s">
        <v>37</v>
      </c>
      <c r="B215" s="6">
        <v>0</v>
      </c>
      <c r="C215" s="97">
        <v>0</v>
      </c>
      <c r="D215" s="97">
        <v>0</v>
      </c>
      <c r="E215" s="6">
        <v>0</v>
      </c>
      <c r="F215" s="7">
        <f t="shared" si="25"/>
        <v>0</v>
      </c>
      <c r="G215" s="98">
        <v>0</v>
      </c>
      <c r="H215" s="8">
        <v>0</v>
      </c>
      <c r="I215" s="98">
        <v>0</v>
      </c>
      <c r="J215" s="98">
        <v>0</v>
      </c>
      <c r="K215" s="8">
        <v>0</v>
      </c>
    </row>
    <row r="216" spans="1:11" x14ac:dyDescent="0.25">
      <c r="A216" s="14" t="s">
        <v>38</v>
      </c>
      <c r="B216" s="6">
        <v>0</v>
      </c>
      <c r="C216" s="97">
        <v>0</v>
      </c>
      <c r="D216" s="97">
        <v>0</v>
      </c>
      <c r="E216" s="6">
        <v>0</v>
      </c>
      <c r="F216" s="7">
        <f t="shared" si="25"/>
        <v>0</v>
      </c>
      <c r="G216" s="98">
        <v>0</v>
      </c>
      <c r="H216" s="8">
        <v>0</v>
      </c>
      <c r="I216" s="98">
        <v>0</v>
      </c>
      <c r="J216" s="98">
        <v>0</v>
      </c>
      <c r="K216" s="8">
        <v>0</v>
      </c>
    </row>
    <row r="217" spans="1:11" x14ac:dyDescent="0.25">
      <c r="A217" s="9"/>
      <c r="B217" s="67" t="s">
        <v>2</v>
      </c>
      <c r="C217" s="67"/>
      <c r="D217" s="67"/>
      <c r="E217" s="71" t="s">
        <v>3</v>
      </c>
      <c r="F217" s="69" t="s">
        <v>4</v>
      </c>
      <c r="G217" s="64" t="s">
        <v>157</v>
      </c>
      <c r="H217" s="64" t="s">
        <v>158</v>
      </c>
      <c r="I217" s="64" t="s">
        <v>159</v>
      </c>
      <c r="J217" s="64" t="s">
        <v>160</v>
      </c>
      <c r="K217" s="64" t="s">
        <v>161</v>
      </c>
    </row>
    <row r="218" spans="1:11" x14ac:dyDescent="0.25">
      <c r="A218" s="12" t="s">
        <v>71</v>
      </c>
      <c r="B218" s="3" t="s">
        <v>11</v>
      </c>
      <c r="C218" s="3" t="s">
        <v>12</v>
      </c>
      <c r="D218" s="2" t="s">
        <v>60</v>
      </c>
      <c r="E218" s="71"/>
      <c r="F218" s="69"/>
      <c r="G218" s="64"/>
      <c r="H218" s="64"/>
      <c r="I218" s="64"/>
      <c r="J218" s="64"/>
      <c r="K218" s="64"/>
    </row>
    <row r="219" spans="1:11" x14ac:dyDescent="0.25">
      <c r="A219" s="9" t="s">
        <v>40</v>
      </c>
      <c r="B219" s="6">
        <v>0</v>
      </c>
      <c r="C219" s="97">
        <v>0</v>
      </c>
      <c r="D219" s="97">
        <v>0</v>
      </c>
      <c r="E219" s="6">
        <v>0</v>
      </c>
      <c r="F219" s="7">
        <f>SUM(B219:E219)</f>
        <v>0</v>
      </c>
      <c r="G219" s="98">
        <v>0</v>
      </c>
      <c r="H219" s="21">
        <v>0</v>
      </c>
      <c r="I219" s="101">
        <v>0</v>
      </c>
      <c r="J219" s="101">
        <v>0</v>
      </c>
      <c r="K219" s="21">
        <v>0</v>
      </c>
    </row>
    <row r="220" spans="1:11" ht="30" x14ac:dyDescent="0.25">
      <c r="A220" s="19" t="s">
        <v>41</v>
      </c>
      <c r="B220" s="6">
        <v>0</v>
      </c>
      <c r="C220" s="97">
        <v>0</v>
      </c>
      <c r="D220" s="97">
        <v>0</v>
      </c>
      <c r="E220" s="6">
        <v>0</v>
      </c>
      <c r="F220" s="7">
        <f t="shared" ref="F220:F233" si="26">SUM(B220:E220)</f>
        <v>0</v>
      </c>
      <c r="G220" s="98">
        <v>0</v>
      </c>
      <c r="H220" s="21">
        <v>0</v>
      </c>
      <c r="I220" s="101">
        <v>0</v>
      </c>
      <c r="J220" s="101">
        <v>0</v>
      </c>
      <c r="K220" s="21">
        <v>0</v>
      </c>
    </row>
    <row r="221" spans="1:11" x14ac:dyDescent="0.25">
      <c r="A221" s="9" t="s">
        <v>42</v>
      </c>
      <c r="B221" s="6">
        <v>0</v>
      </c>
      <c r="C221" s="97">
        <v>0</v>
      </c>
      <c r="D221" s="97">
        <v>0</v>
      </c>
      <c r="E221" s="6">
        <v>0</v>
      </c>
      <c r="F221" s="7">
        <f t="shared" si="26"/>
        <v>0</v>
      </c>
      <c r="G221" s="98">
        <v>0</v>
      </c>
      <c r="H221" s="21">
        <v>0</v>
      </c>
      <c r="I221" s="101">
        <v>0</v>
      </c>
      <c r="J221" s="101">
        <v>0</v>
      </c>
      <c r="K221" s="21">
        <v>0</v>
      </c>
    </row>
    <row r="222" spans="1:11" x14ac:dyDescent="0.25">
      <c r="A222" s="9" t="s">
        <v>43</v>
      </c>
      <c r="B222" s="6">
        <v>0</v>
      </c>
      <c r="C222" s="97">
        <v>0</v>
      </c>
      <c r="D222" s="97">
        <v>0</v>
      </c>
      <c r="E222" s="6">
        <v>0</v>
      </c>
      <c r="F222" s="7">
        <f t="shared" si="26"/>
        <v>0</v>
      </c>
      <c r="G222" s="98">
        <v>0</v>
      </c>
      <c r="H222" s="21">
        <v>0</v>
      </c>
      <c r="I222" s="101">
        <v>0</v>
      </c>
      <c r="J222" s="101">
        <v>0</v>
      </c>
      <c r="K222" s="21">
        <v>0</v>
      </c>
    </row>
    <row r="223" spans="1:11" x14ac:dyDescent="0.25">
      <c r="A223" s="9" t="s">
        <v>44</v>
      </c>
      <c r="B223" s="6">
        <v>0</v>
      </c>
      <c r="C223" s="97">
        <v>0</v>
      </c>
      <c r="D223" s="97">
        <v>0</v>
      </c>
      <c r="E223" s="6">
        <v>0</v>
      </c>
      <c r="F223" s="7">
        <f t="shared" si="26"/>
        <v>0</v>
      </c>
      <c r="G223" s="98">
        <v>0</v>
      </c>
      <c r="H223" s="21">
        <v>0</v>
      </c>
      <c r="I223" s="101">
        <v>0</v>
      </c>
      <c r="J223" s="101">
        <v>0</v>
      </c>
      <c r="K223" s="21">
        <v>0</v>
      </c>
    </row>
    <row r="224" spans="1:11" ht="30" x14ac:dyDescent="0.25">
      <c r="A224" s="9" t="s">
        <v>45</v>
      </c>
      <c r="B224" s="6">
        <v>0</v>
      </c>
      <c r="C224" s="97">
        <v>0</v>
      </c>
      <c r="D224" s="97">
        <v>0</v>
      </c>
      <c r="E224" s="6">
        <v>0</v>
      </c>
      <c r="F224" s="7">
        <f t="shared" si="26"/>
        <v>0</v>
      </c>
      <c r="G224" s="98">
        <v>0</v>
      </c>
      <c r="H224" s="21">
        <v>0</v>
      </c>
      <c r="I224" s="101">
        <v>0</v>
      </c>
      <c r="J224" s="101">
        <v>0</v>
      </c>
      <c r="K224" s="21">
        <v>0</v>
      </c>
    </row>
    <row r="225" spans="1:11" x14ac:dyDescent="0.25">
      <c r="A225" s="9" t="s">
        <v>46</v>
      </c>
      <c r="B225" s="6">
        <v>0</v>
      </c>
      <c r="C225" s="97">
        <v>0</v>
      </c>
      <c r="D225" s="97">
        <v>0</v>
      </c>
      <c r="E225" s="6">
        <v>0</v>
      </c>
      <c r="F225" s="7">
        <f t="shared" si="26"/>
        <v>0</v>
      </c>
      <c r="G225" s="98">
        <v>0</v>
      </c>
      <c r="H225" s="21">
        <v>0</v>
      </c>
      <c r="I225" s="101">
        <v>0</v>
      </c>
      <c r="J225" s="101">
        <v>0</v>
      </c>
      <c r="K225" s="21">
        <v>0</v>
      </c>
    </row>
    <row r="226" spans="1:11" x14ac:dyDescent="0.25">
      <c r="A226" s="9" t="s">
        <v>47</v>
      </c>
      <c r="B226" s="6">
        <v>0</v>
      </c>
      <c r="C226" s="97">
        <v>0</v>
      </c>
      <c r="D226" s="97">
        <v>0</v>
      </c>
      <c r="E226" s="6">
        <v>0</v>
      </c>
      <c r="F226" s="7">
        <f t="shared" si="26"/>
        <v>0</v>
      </c>
      <c r="G226" s="98">
        <v>0</v>
      </c>
      <c r="H226" s="21">
        <v>0</v>
      </c>
      <c r="I226" s="101">
        <v>0</v>
      </c>
      <c r="J226" s="101">
        <v>0</v>
      </c>
      <c r="K226" s="21">
        <v>0</v>
      </c>
    </row>
    <row r="227" spans="1:11" ht="30" x14ac:dyDescent="0.25">
      <c r="A227" s="9" t="s">
        <v>48</v>
      </c>
      <c r="B227" s="6">
        <v>0</v>
      </c>
      <c r="C227" s="97">
        <v>0</v>
      </c>
      <c r="D227" s="97">
        <v>0</v>
      </c>
      <c r="E227" s="6">
        <v>0</v>
      </c>
      <c r="F227" s="7">
        <f t="shared" si="26"/>
        <v>0</v>
      </c>
      <c r="G227" s="98">
        <v>0</v>
      </c>
      <c r="H227" s="21">
        <v>0</v>
      </c>
      <c r="I227" s="101">
        <v>0</v>
      </c>
      <c r="J227" s="101">
        <v>0</v>
      </c>
      <c r="K227" s="21">
        <v>0</v>
      </c>
    </row>
    <row r="228" spans="1:11" x14ac:dyDescent="0.25">
      <c r="A228" s="9" t="s">
        <v>49</v>
      </c>
      <c r="B228" s="6">
        <v>0</v>
      </c>
      <c r="C228" s="97">
        <v>0</v>
      </c>
      <c r="D228" s="97">
        <v>0</v>
      </c>
      <c r="E228" s="6">
        <v>0</v>
      </c>
      <c r="F228" s="7">
        <f t="shared" si="26"/>
        <v>0</v>
      </c>
      <c r="G228" s="98">
        <v>0</v>
      </c>
      <c r="H228" s="21">
        <v>0</v>
      </c>
      <c r="I228" s="101">
        <v>0</v>
      </c>
      <c r="J228" s="101">
        <v>0</v>
      </c>
      <c r="K228" s="21">
        <v>0</v>
      </c>
    </row>
    <row r="229" spans="1:11" ht="30" x14ac:dyDescent="0.25">
      <c r="A229" s="9" t="s">
        <v>50</v>
      </c>
      <c r="B229" s="6">
        <v>0</v>
      </c>
      <c r="C229" s="97">
        <v>0</v>
      </c>
      <c r="D229" s="97">
        <v>0</v>
      </c>
      <c r="E229" s="6">
        <v>0</v>
      </c>
      <c r="F229" s="7">
        <f t="shared" si="26"/>
        <v>0</v>
      </c>
      <c r="G229" s="98">
        <v>0</v>
      </c>
      <c r="H229" s="21">
        <v>0</v>
      </c>
      <c r="I229" s="101">
        <v>0</v>
      </c>
      <c r="J229" s="101">
        <v>0</v>
      </c>
      <c r="K229" s="21">
        <v>0</v>
      </c>
    </row>
    <row r="230" spans="1:11" x14ac:dyDescent="0.25">
      <c r="A230" s="9" t="s">
        <v>51</v>
      </c>
      <c r="B230" s="6">
        <v>1</v>
      </c>
      <c r="C230" s="97">
        <v>0</v>
      </c>
      <c r="D230" s="97">
        <v>0</v>
      </c>
      <c r="E230" s="6">
        <v>3</v>
      </c>
      <c r="F230" s="7">
        <f t="shared" si="26"/>
        <v>4</v>
      </c>
      <c r="G230" s="98">
        <v>0</v>
      </c>
      <c r="H230" s="8">
        <v>1</v>
      </c>
      <c r="I230" s="101">
        <v>0</v>
      </c>
      <c r="J230" s="101">
        <v>0</v>
      </c>
      <c r="K230" s="61">
        <v>3</v>
      </c>
    </row>
    <row r="231" spans="1:11" x14ac:dyDescent="0.25">
      <c r="A231" s="9" t="s">
        <v>52</v>
      </c>
      <c r="B231" s="6">
        <v>0</v>
      </c>
      <c r="C231" s="97">
        <v>0</v>
      </c>
      <c r="D231" s="97">
        <v>0</v>
      </c>
      <c r="E231" s="6">
        <v>0</v>
      </c>
      <c r="F231" s="7">
        <f t="shared" si="26"/>
        <v>0</v>
      </c>
      <c r="G231" s="98">
        <v>0</v>
      </c>
      <c r="H231" s="8">
        <v>0</v>
      </c>
      <c r="I231" s="101">
        <v>0</v>
      </c>
      <c r="J231" s="101">
        <v>0</v>
      </c>
      <c r="K231" s="8">
        <v>0</v>
      </c>
    </row>
    <row r="232" spans="1:11" x14ac:dyDescent="0.25">
      <c r="A232" s="9" t="s">
        <v>53</v>
      </c>
      <c r="B232" s="6">
        <v>0</v>
      </c>
      <c r="C232" s="97">
        <v>0</v>
      </c>
      <c r="D232" s="97">
        <v>0</v>
      </c>
      <c r="E232" s="6">
        <v>0</v>
      </c>
      <c r="F232" s="7">
        <f t="shared" si="26"/>
        <v>0</v>
      </c>
      <c r="G232" s="98">
        <v>0</v>
      </c>
      <c r="H232" s="8">
        <v>0</v>
      </c>
      <c r="I232" s="101">
        <v>0</v>
      </c>
      <c r="J232" s="101">
        <v>0</v>
      </c>
      <c r="K232" s="8">
        <v>0</v>
      </c>
    </row>
    <row r="233" spans="1:11" x14ac:dyDescent="0.25">
      <c r="A233" s="9" t="s">
        <v>54</v>
      </c>
      <c r="B233" s="6">
        <v>0</v>
      </c>
      <c r="C233" s="97">
        <v>0</v>
      </c>
      <c r="D233" s="97">
        <v>0</v>
      </c>
      <c r="E233" s="6">
        <v>1</v>
      </c>
      <c r="F233" s="7">
        <f t="shared" si="26"/>
        <v>1</v>
      </c>
      <c r="G233" s="98">
        <v>0</v>
      </c>
      <c r="H233" s="8">
        <v>0</v>
      </c>
      <c r="I233" s="101">
        <v>0</v>
      </c>
      <c r="J233" s="101">
        <v>0</v>
      </c>
      <c r="K233" s="8">
        <v>1</v>
      </c>
    </row>
    <row r="234" spans="1:11" x14ac:dyDescent="0.25">
      <c r="A234" s="9"/>
      <c r="B234" s="67" t="s">
        <v>2</v>
      </c>
      <c r="C234" s="67"/>
      <c r="D234" s="67"/>
      <c r="E234" s="71" t="s">
        <v>3</v>
      </c>
      <c r="F234" s="69" t="s">
        <v>4</v>
      </c>
      <c r="G234" s="64" t="s">
        <v>157</v>
      </c>
      <c r="H234" s="64" t="s">
        <v>158</v>
      </c>
      <c r="I234" s="64" t="s">
        <v>159</v>
      </c>
      <c r="J234" s="64" t="s">
        <v>160</v>
      </c>
      <c r="K234" s="64" t="s">
        <v>161</v>
      </c>
    </row>
    <row r="235" spans="1:11" x14ac:dyDescent="0.25">
      <c r="A235" s="12" t="s">
        <v>55</v>
      </c>
      <c r="B235" s="3" t="s">
        <v>11</v>
      </c>
      <c r="C235" s="3" t="s">
        <v>12</v>
      </c>
      <c r="D235" s="2" t="s">
        <v>60</v>
      </c>
      <c r="E235" s="71"/>
      <c r="F235" s="69"/>
      <c r="G235" s="64"/>
      <c r="H235" s="64"/>
      <c r="I235" s="64"/>
      <c r="J235" s="64"/>
      <c r="K235" s="64"/>
    </row>
    <row r="236" spans="1:11" x14ac:dyDescent="0.25">
      <c r="A236" s="9" t="s">
        <v>65</v>
      </c>
      <c r="B236" s="6">
        <v>0</v>
      </c>
      <c r="C236" s="97">
        <v>0</v>
      </c>
      <c r="D236" s="97">
        <v>0</v>
      </c>
      <c r="E236" s="6">
        <v>0</v>
      </c>
      <c r="F236" s="7">
        <f t="shared" ref="F236" si="27">SUM(B236:E236)</f>
        <v>0</v>
      </c>
      <c r="G236" s="98">
        <v>0</v>
      </c>
      <c r="H236" s="8">
        <v>0</v>
      </c>
      <c r="I236" s="98">
        <v>0</v>
      </c>
      <c r="J236" s="98">
        <v>0</v>
      </c>
      <c r="K236" s="8">
        <v>0</v>
      </c>
    </row>
    <row r="237" spans="1:11" ht="15.75" x14ac:dyDescent="0.25">
      <c r="A237" s="72" t="s">
        <v>74</v>
      </c>
      <c r="B237" s="72"/>
      <c r="C237" s="72"/>
      <c r="D237" s="72"/>
      <c r="E237" s="72"/>
      <c r="F237" s="72"/>
      <c r="G237" s="72"/>
      <c r="H237" s="72"/>
      <c r="I237" s="72"/>
      <c r="J237" s="72"/>
      <c r="K237" s="72"/>
    </row>
    <row r="238" spans="1:11" x14ac:dyDescent="0.25">
      <c r="A238" s="66"/>
      <c r="B238" s="67" t="s">
        <v>2</v>
      </c>
      <c r="C238" s="67"/>
      <c r="D238" s="67"/>
      <c r="E238" s="70" t="s">
        <v>3</v>
      </c>
      <c r="F238" s="69" t="s">
        <v>4</v>
      </c>
      <c r="G238" s="64" t="s">
        <v>157</v>
      </c>
      <c r="H238" s="64" t="s">
        <v>158</v>
      </c>
      <c r="I238" s="64" t="s">
        <v>159</v>
      </c>
      <c r="J238" s="64" t="s">
        <v>160</v>
      </c>
      <c r="K238" s="64" t="s">
        <v>161</v>
      </c>
    </row>
    <row r="239" spans="1:11" x14ac:dyDescent="0.25">
      <c r="A239" s="66"/>
      <c r="B239" s="2" t="s">
        <v>11</v>
      </c>
      <c r="C239" s="2" t="s">
        <v>12</v>
      </c>
      <c r="D239" s="2" t="s">
        <v>60</v>
      </c>
      <c r="E239" s="70"/>
      <c r="F239" s="69"/>
      <c r="G239" s="64"/>
      <c r="H239" s="64"/>
      <c r="I239" s="64"/>
      <c r="J239" s="64"/>
      <c r="K239" s="64"/>
    </row>
    <row r="240" spans="1:11" x14ac:dyDescent="0.25">
      <c r="A240" s="19" t="s">
        <v>102</v>
      </c>
      <c r="B240" s="6">
        <v>2</v>
      </c>
      <c r="C240" s="97">
        <v>0</v>
      </c>
      <c r="D240" s="97">
        <v>0</v>
      </c>
      <c r="E240" s="6">
        <v>6</v>
      </c>
      <c r="F240" s="7">
        <f t="shared" ref="F240:F244" si="28">SUM(B240:E240)</f>
        <v>8</v>
      </c>
      <c r="G240" s="8">
        <v>2</v>
      </c>
      <c r="H240" s="98">
        <v>0</v>
      </c>
      <c r="I240" s="8">
        <v>1</v>
      </c>
      <c r="J240" s="98">
        <v>0</v>
      </c>
      <c r="K240" s="8">
        <v>5</v>
      </c>
    </row>
    <row r="241" spans="1:11" x14ac:dyDescent="0.25">
      <c r="A241" s="9" t="s">
        <v>75</v>
      </c>
      <c r="B241" s="10">
        <f>SUM(B242:B244)</f>
        <v>2</v>
      </c>
      <c r="C241" s="10">
        <f t="shared" ref="C241:E241" si="29">SUM(C242:C244)</f>
        <v>0</v>
      </c>
      <c r="D241" s="10">
        <f t="shared" si="29"/>
        <v>0</v>
      </c>
      <c r="E241" s="10">
        <f t="shared" si="29"/>
        <v>6</v>
      </c>
      <c r="F241" s="7">
        <f t="shared" si="28"/>
        <v>8</v>
      </c>
      <c r="G241" s="10">
        <f>SUM(G242:G244)</f>
        <v>2</v>
      </c>
      <c r="H241" s="10">
        <f t="shared" ref="H241:K241" si="30">SUM(H242:H244)</f>
        <v>0</v>
      </c>
      <c r="I241" s="10">
        <f t="shared" si="30"/>
        <v>1</v>
      </c>
      <c r="J241" s="10">
        <f t="shared" si="30"/>
        <v>0</v>
      </c>
      <c r="K241" s="10">
        <f t="shared" si="30"/>
        <v>5</v>
      </c>
    </row>
    <row r="242" spans="1:11" x14ac:dyDescent="0.25">
      <c r="A242" s="22" t="s">
        <v>103</v>
      </c>
      <c r="B242" s="6">
        <v>0</v>
      </c>
      <c r="C242" s="97">
        <v>0</v>
      </c>
      <c r="D242" s="97">
        <v>0</v>
      </c>
      <c r="E242" s="6">
        <v>0</v>
      </c>
      <c r="F242" s="7">
        <f t="shared" si="28"/>
        <v>0</v>
      </c>
      <c r="G242" s="8">
        <v>0</v>
      </c>
      <c r="H242" s="98">
        <v>0</v>
      </c>
      <c r="I242" s="8">
        <v>0</v>
      </c>
      <c r="J242" s="98">
        <v>0</v>
      </c>
      <c r="K242" s="8">
        <v>0</v>
      </c>
    </row>
    <row r="243" spans="1:11" x14ac:dyDescent="0.25">
      <c r="A243" s="22" t="s">
        <v>104</v>
      </c>
      <c r="B243" s="6">
        <v>2</v>
      </c>
      <c r="C243" s="97">
        <v>0</v>
      </c>
      <c r="D243" s="97">
        <v>0</v>
      </c>
      <c r="E243" s="6">
        <v>6</v>
      </c>
      <c r="F243" s="7">
        <f t="shared" si="28"/>
        <v>8</v>
      </c>
      <c r="G243" s="8">
        <v>2</v>
      </c>
      <c r="H243" s="98">
        <v>0</v>
      </c>
      <c r="I243" s="8">
        <v>1</v>
      </c>
      <c r="J243" s="98">
        <v>0</v>
      </c>
      <c r="K243" s="8">
        <v>5</v>
      </c>
    </row>
    <row r="244" spans="1:11" x14ac:dyDescent="0.25">
      <c r="A244" s="22" t="s">
        <v>208</v>
      </c>
      <c r="B244" s="6">
        <v>0</v>
      </c>
      <c r="C244" s="97">
        <v>0</v>
      </c>
      <c r="D244" s="97">
        <v>0</v>
      </c>
      <c r="E244" s="6">
        <v>0</v>
      </c>
      <c r="F244" s="7">
        <f t="shared" si="28"/>
        <v>0</v>
      </c>
      <c r="G244" s="8">
        <v>0</v>
      </c>
      <c r="H244" s="98">
        <v>0</v>
      </c>
      <c r="I244" s="8">
        <v>0</v>
      </c>
      <c r="J244" s="98">
        <v>0</v>
      </c>
      <c r="K244" s="8">
        <v>0</v>
      </c>
    </row>
    <row r="245" spans="1:11" x14ac:dyDescent="0.25">
      <c r="A245" s="9"/>
      <c r="B245" s="67" t="s">
        <v>2</v>
      </c>
      <c r="C245" s="67"/>
      <c r="D245" s="67"/>
      <c r="E245" s="71" t="s">
        <v>3</v>
      </c>
      <c r="F245" s="69" t="s">
        <v>4</v>
      </c>
      <c r="G245" s="64" t="s">
        <v>157</v>
      </c>
      <c r="H245" s="64" t="s">
        <v>158</v>
      </c>
      <c r="I245" s="64" t="s">
        <v>159</v>
      </c>
      <c r="J245" s="64" t="s">
        <v>160</v>
      </c>
      <c r="K245" s="64" t="s">
        <v>161</v>
      </c>
    </row>
    <row r="246" spans="1:11" x14ac:dyDescent="0.25">
      <c r="A246" s="12" t="s">
        <v>76</v>
      </c>
      <c r="B246" s="3" t="s">
        <v>11</v>
      </c>
      <c r="C246" s="3" t="s">
        <v>12</v>
      </c>
      <c r="D246" s="2" t="s">
        <v>60</v>
      </c>
      <c r="E246" s="71"/>
      <c r="F246" s="69"/>
      <c r="G246" s="64"/>
      <c r="H246" s="64"/>
      <c r="I246" s="64"/>
      <c r="J246" s="64"/>
      <c r="K246" s="64"/>
    </row>
    <row r="247" spans="1:11" x14ac:dyDescent="0.25">
      <c r="A247" s="9" t="s">
        <v>23</v>
      </c>
      <c r="B247" s="6">
        <v>2</v>
      </c>
      <c r="C247" s="97">
        <v>0</v>
      </c>
      <c r="D247" s="97">
        <v>0</v>
      </c>
      <c r="E247" s="6">
        <v>4</v>
      </c>
      <c r="F247" s="7">
        <f t="shared" ref="F247:F254" si="31">SUM(B247:E247)</f>
        <v>6</v>
      </c>
      <c r="G247" s="8">
        <v>2</v>
      </c>
      <c r="H247" s="98">
        <v>0</v>
      </c>
      <c r="I247" s="8">
        <v>0</v>
      </c>
      <c r="J247" s="98">
        <v>0</v>
      </c>
      <c r="K247" s="8">
        <v>4</v>
      </c>
    </row>
    <row r="248" spans="1:11" x14ac:dyDescent="0.25">
      <c r="A248" s="9" t="s">
        <v>24</v>
      </c>
      <c r="B248" s="6">
        <v>0</v>
      </c>
      <c r="C248" s="97">
        <v>0</v>
      </c>
      <c r="D248" s="97">
        <v>0</v>
      </c>
      <c r="E248" s="6">
        <v>1</v>
      </c>
      <c r="F248" s="7">
        <f t="shared" si="31"/>
        <v>1</v>
      </c>
      <c r="G248" s="8">
        <v>0</v>
      </c>
      <c r="H248" s="98">
        <v>0</v>
      </c>
      <c r="I248" s="8">
        <v>0</v>
      </c>
      <c r="J248" s="98">
        <v>0</v>
      </c>
      <c r="K248" s="8">
        <v>1</v>
      </c>
    </row>
    <row r="249" spans="1:11" x14ac:dyDescent="0.25">
      <c r="A249" s="9" t="s">
        <v>63</v>
      </c>
      <c r="B249" s="6">
        <v>0</v>
      </c>
      <c r="C249" s="97">
        <v>0</v>
      </c>
      <c r="D249" s="97">
        <v>0</v>
      </c>
      <c r="E249" s="6">
        <v>0</v>
      </c>
      <c r="F249" s="7">
        <f t="shared" si="31"/>
        <v>0</v>
      </c>
      <c r="G249" s="8">
        <v>0</v>
      </c>
      <c r="H249" s="98">
        <v>0</v>
      </c>
      <c r="I249" s="8">
        <v>0</v>
      </c>
      <c r="J249" s="98">
        <v>0</v>
      </c>
      <c r="K249" s="8">
        <v>0</v>
      </c>
    </row>
    <row r="250" spans="1:11" x14ac:dyDescent="0.25">
      <c r="A250" s="14" t="s">
        <v>26</v>
      </c>
      <c r="B250" s="6">
        <v>0</v>
      </c>
      <c r="C250" s="97">
        <v>0</v>
      </c>
      <c r="D250" s="97">
        <v>0</v>
      </c>
      <c r="E250" s="6">
        <v>0</v>
      </c>
      <c r="F250" s="7">
        <f t="shared" si="31"/>
        <v>0</v>
      </c>
      <c r="G250" s="8">
        <v>0</v>
      </c>
      <c r="H250" s="98">
        <v>0</v>
      </c>
      <c r="I250" s="8">
        <v>0</v>
      </c>
      <c r="J250" s="98">
        <v>0</v>
      </c>
      <c r="K250" s="8">
        <v>0</v>
      </c>
    </row>
    <row r="251" spans="1:11" x14ac:dyDescent="0.25">
      <c r="A251" s="14" t="s">
        <v>27</v>
      </c>
      <c r="B251" s="6">
        <v>0</v>
      </c>
      <c r="C251" s="97">
        <v>0</v>
      </c>
      <c r="D251" s="97">
        <v>0</v>
      </c>
      <c r="E251" s="6">
        <v>0</v>
      </c>
      <c r="F251" s="7">
        <f t="shared" si="31"/>
        <v>0</v>
      </c>
      <c r="G251" s="8">
        <v>0</v>
      </c>
      <c r="H251" s="98">
        <v>0</v>
      </c>
      <c r="I251" s="8">
        <v>0</v>
      </c>
      <c r="J251" s="98">
        <v>0</v>
      </c>
      <c r="K251" s="8">
        <v>0</v>
      </c>
    </row>
    <row r="252" spans="1:11" x14ac:dyDescent="0.25">
      <c r="A252" s="14" t="s">
        <v>28</v>
      </c>
      <c r="B252" s="6">
        <v>0</v>
      </c>
      <c r="C252" s="97">
        <v>0</v>
      </c>
      <c r="D252" s="97">
        <v>0</v>
      </c>
      <c r="E252" s="6">
        <v>0</v>
      </c>
      <c r="F252" s="7">
        <f t="shared" si="31"/>
        <v>0</v>
      </c>
      <c r="G252" s="8">
        <v>0</v>
      </c>
      <c r="H252" s="98">
        <v>0</v>
      </c>
      <c r="I252" s="8">
        <v>0</v>
      </c>
      <c r="J252" s="98">
        <v>0</v>
      </c>
      <c r="K252" s="8">
        <v>0</v>
      </c>
    </row>
    <row r="253" spans="1:11" x14ac:dyDescent="0.25">
      <c r="A253" s="14" t="s">
        <v>29</v>
      </c>
      <c r="B253" s="6">
        <v>0</v>
      </c>
      <c r="C253" s="97">
        <v>0</v>
      </c>
      <c r="D253" s="97">
        <v>0</v>
      </c>
      <c r="E253" s="6">
        <v>0</v>
      </c>
      <c r="F253" s="7">
        <f t="shared" si="31"/>
        <v>0</v>
      </c>
      <c r="G253" s="8">
        <v>0</v>
      </c>
      <c r="H253" s="98">
        <v>0</v>
      </c>
      <c r="I253" s="8">
        <v>0</v>
      </c>
      <c r="J253" s="98">
        <v>0</v>
      </c>
      <c r="K253" s="8">
        <v>0</v>
      </c>
    </row>
    <row r="254" spans="1:11" x14ac:dyDescent="0.25">
      <c r="A254" s="14" t="s">
        <v>30</v>
      </c>
      <c r="B254" s="6">
        <v>0</v>
      </c>
      <c r="C254" s="97">
        <v>0</v>
      </c>
      <c r="D254" s="97">
        <v>0</v>
      </c>
      <c r="E254" s="6">
        <v>0</v>
      </c>
      <c r="F254" s="7">
        <f t="shared" si="31"/>
        <v>0</v>
      </c>
      <c r="G254" s="8">
        <v>0</v>
      </c>
      <c r="H254" s="98">
        <v>0</v>
      </c>
      <c r="I254" s="8">
        <v>0</v>
      </c>
      <c r="J254" s="98">
        <v>0</v>
      </c>
      <c r="K254" s="8">
        <v>0</v>
      </c>
    </row>
    <row r="255" spans="1:11" x14ac:dyDescent="0.25">
      <c r="A255" s="62" t="s">
        <v>31</v>
      </c>
      <c r="B255" s="63"/>
      <c r="C255" s="63"/>
      <c r="D255" s="63"/>
      <c r="E255" s="63"/>
      <c r="F255" s="63"/>
      <c r="G255" s="63"/>
      <c r="H255" s="63"/>
      <c r="I255" s="63"/>
      <c r="J255" s="63"/>
      <c r="K255" s="63"/>
    </row>
    <row r="256" spans="1:11" x14ac:dyDescent="0.25">
      <c r="A256" s="14" t="s">
        <v>32</v>
      </c>
      <c r="B256" s="6">
        <v>0</v>
      </c>
      <c r="C256" s="97">
        <v>0</v>
      </c>
      <c r="D256" s="97">
        <v>0</v>
      </c>
      <c r="E256" s="6">
        <v>0</v>
      </c>
      <c r="F256" s="7">
        <f>SUM(B256:E256)</f>
        <v>0</v>
      </c>
      <c r="G256" s="8">
        <v>0</v>
      </c>
      <c r="H256" s="98">
        <v>0</v>
      </c>
      <c r="I256" s="8">
        <v>0</v>
      </c>
      <c r="J256" s="98">
        <v>0</v>
      </c>
      <c r="K256" s="8">
        <v>0</v>
      </c>
    </row>
    <row r="257" spans="1:11" x14ac:dyDescent="0.25">
      <c r="A257" s="14" t="s">
        <v>33</v>
      </c>
      <c r="B257" s="6">
        <v>0</v>
      </c>
      <c r="C257" s="97">
        <v>0</v>
      </c>
      <c r="D257" s="97">
        <v>0</v>
      </c>
      <c r="E257" s="6">
        <v>0</v>
      </c>
      <c r="F257" s="7">
        <f t="shared" ref="F257:F262" si="32">SUM(B257:E257)</f>
        <v>0</v>
      </c>
      <c r="G257" s="8">
        <v>0</v>
      </c>
      <c r="H257" s="98">
        <v>0</v>
      </c>
      <c r="I257" s="8">
        <v>0</v>
      </c>
      <c r="J257" s="98">
        <v>0</v>
      </c>
      <c r="K257" s="8">
        <v>0</v>
      </c>
    </row>
    <row r="258" spans="1:11" x14ac:dyDescent="0.25">
      <c r="A258" s="14" t="s">
        <v>34</v>
      </c>
      <c r="B258" s="6">
        <v>0</v>
      </c>
      <c r="C258" s="97">
        <v>0</v>
      </c>
      <c r="D258" s="97">
        <v>0</v>
      </c>
      <c r="E258" s="6">
        <v>0</v>
      </c>
      <c r="F258" s="7">
        <f t="shared" si="32"/>
        <v>0</v>
      </c>
      <c r="G258" s="8">
        <v>0</v>
      </c>
      <c r="H258" s="98">
        <v>0</v>
      </c>
      <c r="I258" s="8">
        <v>0</v>
      </c>
      <c r="J258" s="98">
        <v>0</v>
      </c>
      <c r="K258" s="8">
        <v>0</v>
      </c>
    </row>
    <row r="259" spans="1:11" x14ac:dyDescent="0.25">
      <c r="A259" s="14" t="s">
        <v>35</v>
      </c>
      <c r="B259" s="6">
        <v>0</v>
      </c>
      <c r="C259" s="97">
        <v>0</v>
      </c>
      <c r="D259" s="97">
        <v>0</v>
      </c>
      <c r="E259" s="6">
        <v>0</v>
      </c>
      <c r="F259" s="7">
        <f t="shared" si="32"/>
        <v>0</v>
      </c>
      <c r="G259" s="8">
        <v>0</v>
      </c>
      <c r="H259" s="98">
        <v>0</v>
      </c>
      <c r="I259" s="8">
        <v>0</v>
      </c>
      <c r="J259" s="98">
        <v>0</v>
      </c>
      <c r="K259" s="8">
        <v>0</v>
      </c>
    </row>
    <row r="260" spans="1:11" x14ac:dyDescent="0.25">
      <c r="A260" s="14" t="s">
        <v>36</v>
      </c>
      <c r="B260" s="6">
        <v>0</v>
      </c>
      <c r="C260" s="97">
        <v>0</v>
      </c>
      <c r="D260" s="97">
        <v>0</v>
      </c>
      <c r="E260" s="6">
        <v>0</v>
      </c>
      <c r="F260" s="7">
        <f t="shared" si="32"/>
        <v>0</v>
      </c>
      <c r="G260" s="8">
        <v>0</v>
      </c>
      <c r="H260" s="98">
        <v>0</v>
      </c>
      <c r="I260" s="8">
        <v>0</v>
      </c>
      <c r="J260" s="98">
        <v>0</v>
      </c>
      <c r="K260" s="8">
        <v>0</v>
      </c>
    </row>
    <row r="261" spans="1:11" x14ac:dyDescent="0.25">
      <c r="A261" s="14" t="s">
        <v>37</v>
      </c>
      <c r="B261" s="6">
        <v>0</v>
      </c>
      <c r="C261" s="97">
        <v>0</v>
      </c>
      <c r="D261" s="97">
        <v>0</v>
      </c>
      <c r="E261" s="6">
        <v>0</v>
      </c>
      <c r="F261" s="7">
        <f t="shared" si="32"/>
        <v>0</v>
      </c>
      <c r="G261" s="8">
        <v>0</v>
      </c>
      <c r="H261" s="98">
        <v>0</v>
      </c>
      <c r="I261" s="8">
        <v>0</v>
      </c>
      <c r="J261" s="98">
        <v>0</v>
      </c>
      <c r="K261" s="8">
        <v>0</v>
      </c>
    </row>
    <row r="262" spans="1:11" x14ac:dyDescent="0.25">
      <c r="A262" s="14" t="s">
        <v>38</v>
      </c>
      <c r="B262" s="6">
        <v>0</v>
      </c>
      <c r="C262" s="97">
        <v>0</v>
      </c>
      <c r="D262" s="97">
        <v>0</v>
      </c>
      <c r="E262" s="6">
        <v>0</v>
      </c>
      <c r="F262" s="7">
        <f t="shared" si="32"/>
        <v>0</v>
      </c>
      <c r="G262" s="8">
        <v>0</v>
      </c>
      <c r="H262" s="98">
        <v>0</v>
      </c>
      <c r="I262" s="8">
        <v>0</v>
      </c>
      <c r="J262" s="98">
        <v>0</v>
      </c>
      <c r="K262" s="8">
        <v>0</v>
      </c>
    </row>
    <row r="263" spans="1:11" x14ac:dyDescent="0.25">
      <c r="A263" s="9"/>
      <c r="B263" s="67" t="s">
        <v>2</v>
      </c>
      <c r="C263" s="67"/>
      <c r="D263" s="67"/>
      <c r="E263" s="71" t="s">
        <v>3</v>
      </c>
      <c r="F263" s="69" t="s">
        <v>4</v>
      </c>
      <c r="G263" s="64" t="s">
        <v>157</v>
      </c>
      <c r="H263" s="64" t="s">
        <v>158</v>
      </c>
      <c r="I263" s="64" t="s">
        <v>159</v>
      </c>
      <c r="J263" s="64" t="s">
        <v>160</v>
      </c>
      <c r="K263" s="64" t="s">
        <v>161</v>
      </c>
    </row>
    <row r="264" spans="1:11" x14ac:dyDescent="0.25">
      <c r="A264" s="12" t="s">
        <v>77</v>
      </c>
      <c r="B264" s="3" t="s">
        <v>11</v>
      </c>
      <c r="C264" s="3" t="s">
        <v>12</v>
      </c>
      <c r="D264" s="2" t="s">
        <v>60</v>
      </c>
      <c r="E264" s="71"/>
      <c r="F264" s="69"/>
      <c r="G264" s="64"/>
      <c r="H264" s="64"/>
      <c r="I264" s="64"/>
      <c r="J264" s="64"/>
      <c r="K264" s="64"/>
    </row>
    <row r="265" spans="1:11" x14ac:dyDescent="0.25">
      <c r="A265" s="9" t="s">
        <v>40</v>
      </c>
      <c r="B265" s="6">
        <v>0</v>
      </c>
      <c r="C265" s="97">
        <v>0</v>
      </c>
      <c r="D265" s="97">
        <v>0</v>
      </c>
      <c r="E265" s="6">
        <v>0</v>
      </c>
      <c r="F265" s="7">
        <f>SUM(B265:E265)</f>
        <v>0</v>
      </c>
      <c r="G265" s="8">
        <v>0</v>
      </c>
      <c r="H265" s="98">
        <v>0</v>
      </c>
      <c r="I265" s="8">
        <v>0</v>
      </c>
      <c r="J265" s="98">
        <v>0</v>
      </c>
      <c r="K265" s="8">
        <v>0</v>
      </c>
    </row>
    <row r="266" spans="1:11" ht="30" x14ac:dyDescent="0.25">
      <c r="A266" s="19" t="s">
        <v>41</v>
      </c>
      <c r="B266" s="6">
        <v>0</v>
      </c>
      <c r="C266" s="97">
        <v>0</v>
      </c>
      <c r="D266" s="97">
        <v>0</v>
      </c>
      <c r="E266" s="6">
        <v>0</v>
      </c>
      <c r="F266" s="7">
        <f t="shared" ref="F266:F279" si="33">SUM(B266:E266)</f>
        <v>0</v>
      </c>
      <c r="G266" s="8">
        <v>0</v>
      </c>
      <c r="H266" s="98">
        <v>0</v>
      </c>
      <c r="I266" s="8">
        <v>0</v>
      </c>
      <c r="J266" s="98">
        <v>0</v>
      </c>
      <c r="K266" s="8">
        <v>0</v>
      </c>
    </row>
    <row r="267" spans="1:11" x14ac:dyDescent="0.25">
      <c r="A267" s="9" t="s">
        <v>42</v>
      </c>
      <c r="B267" s="6">
        <v>0</v>
      </c>
      <c r="C267" s="97">
        <v>0</v>
      </c>
      <c r="D267" s="97">
        <v>0</v>
      </c>
      <c r="E267" s="6">
        <v>0</v>
      </c>
      <c r="F267" s="7">
        <f t="shared" si="33"/>
        <v>0</v>
      </c>
      <c r="G267" s="8">
        <v>0</v>
      </c>
      <c r="H267" s="98">
        <v>0</v>
      </c>
      <c r="I267" s="8">
        <v>0</v>
      </c>
      <c r="J267" s="98">
        <v>0</v>
      </c>
      <c r="K267" s="8">
        <v>0</v>
      </c>
    </row>
    <row r="268" spans="1:11" x14ac:dyDescent="0.25">
      <c r="A268" s="9" t="s">
        <v>43</v>
      </c>
      <c r="B268" s="6">
        <v>0</v>
      </c>
      <c r="C268" s="97">
        <v>0</v>
      </c>
      <c r="D268" s="97">
        <v>0</v>
      </c>
      <c r="E268" s="6">
        <v>0</v>
      </c>
      <c r="F268" s="7">
        <f t="shared" si="33"/>
        <v>0</v>
      </c>
      <c r="G268" s="8">
        <v>0</v>
      </c>
      <c r="H268" s="98">
        <v>0</v>
      </c>
      <c r="I268" s="8">
        <v>0</v>
      </c>
      <c r="J268" s="98">
        <v>0</v>
      </c>
      <c r="K268" s="8">
        <v>0</v>
      </c>
    </row>
    <row r="269" spans="1:11" x14ac:dyDescent="0.25">
      <c r="A269" s="9" t="s">
        <v>44</v>
      </c>
      <c r="B269" s="6">
        <v>0</v>
      </c>
      <c r="C269" s="97">
        <v>0</v>
      </c>
      <c r="D269" s="97">
        <v>0</v>
      </c>
      <c r="E269" s="6">
        <v>1</v>
      </c>
      <c r="F269" s="7">
        <f t="shared" si="33"/>
        <v>1</v>
      </c>
      <c r="G269" s="8">
        <v>0</v>
      </c>
      <c r="H269" s="98">
        <v>0</v>
      </c>
      <c r="I269" s="8">
        <v>0</v>
      </c>
      <c r="J269" s="98">
        <v>0</v>
      </c>
      <c r="K269" s="8">
        <v>1</v>
      </c>
    </row>
    <row r="270" spans="1:11" ht="30" x14ac:dyDescent="0.25">
      <c r="A270" s="9" t="s">
        <v>45</v>
      </c>
      <c r="B270" s="6">
        <v>0</v>
      </c>
      <c r="C270" s="97">
        <v>0</v>
      </c>
      <c r="D270" s="97">
        <v>0</v>
      </c>
      <c r="E270" s="6">
        <v>0</v>
      </c>
      <c r="F270" s="7">
        <f t="shared" si="33"/>
        <v>0</v>
      </c>
      <c r="G270" s="8">
        <v>0</v>
      </c>
      <c r="H270" s="98">
        <v>0</v>
      </c>
      <c r="I270" s="8">
        <v>0</v>
      </c>
      <c r="J270" s="98">
        <v>0</v>
      </c>
      <c r="K270" s="8">
        <v>0</v>
      </c>
    </row>
    <row r="271" spans="1:11" x14ac:dyDescent="0.25">
      <c r="A271" s="9" t="s">
        <v>46</v>
      </c>
      <c r="B271" s="6">
        <v>0</v>
      </c>
      <c r="C271" s="97">
        <v>0</v>
      </c>
      <c r="D271" s="97">
        <v>0</v>
      </c>
      <c r="E271" s="6">
        <v>0</v>
      </c>
      <c r="F271" s="7">
        <f t="shared" si="33"/>
        <v>0</v>
      </c>
      <c r="G271" s="8">
        <v>0</v>
      </c>
      <c r="H271" s="98">
        <v>0</v>
      </c>
      <c r="I271" s="8">
        <v>0</v>
      </c>
      <c r="J271" s="98">
        <v>0</v>
      </c>
      <c r="K271" s="8">
        <v>0</v>
      </c>
    </row>
    <row r="272" spans="1:11" x14ac:dyDescent="0.25">
      <c r="A272" s="9" t="s">
        <v>47</v>
      </c>
      <c r="B272" s="6">
        <v>0</v>
      </c>
      <c r="C272" s="97">
        <v>0</v>
      </c>
      <c r="D272" s="97">
        <v>0</v>
      </c>
      <c r="E272" s="6">
        <v>0</v>
      </c>
      <c r="F272" s="7">
        <f t="shared" si="33"/>
        <v>0</v>
      </c>
      <c r="G272" s="8">
        <v>0</v>
      </c>
      <c r="H272" s="98">
        <v>0</v>
      </c>
      <c r="I272" s="8">
        <v>0</v>
      </c>
      <c r="J272" s="98">
        <v>0</v>
      </c>
      <c r="K272" s="8">
        <v>0</v>
      </c>
    </row>
    <row r="273" spans="1:11" ht="30" x14ac:dyDescent="0.25">
      <c r="A273" s="9" t="s">
        <v>48</v>
      </c>
      <c r="B273" s="6">
        <v>0</v>
      </c>
      <c r="C273" s="97">
        <v>0</v>
      </c>
      <c r="D273" s="97">
        <v>0</v>
      </c>
      <c r="E273" s="6">
        <v>0</v>
      </c>
      <c r="F273" s="7">
        <f t="shared" si="33"/>
        <v>0</v>
      </c>
      <c r="G273" s="8">
        <v>0</v>
      </c>
      <c r="H273" s="98">
        <v>0</v>
      </c>
      <c r="I273" s="8">
        <v>0</v>
      </c>
      <c r="J273" s="98">
        <v>0</v>
      </c>
      <c r="K273" s="8">
        <v>0</v>
      </c>
    </row>
    <row r="274" spans="1:11" x14ac:dyDescent="0.25">
      <c r="A274" s="9" t="s">
        <v>49</v>
      </c>
      <c r="B274" s="6">
        <v>0</v>
      </c>
      <c r="C274" s="97">
        <v>0</v>
      </c>
      <c r="D274" s="97">
        <v>0</v>
      </c>
      <c r="E274" s="6">
        <v>0</v>
      </c>
      <c r="F274" s="7">
        <f t="shared" si="33"/>
        <v>0</v>
      </c>
      <c r="G274" s="8">
        <v>0</v>
      </c>
      <c r="H274" s="98">
        <v>0</v>
      </c>
      <c r="I274" s="8">
        <v>0</v>
      </c>
      <c r="J274" s="98">
        <v>0</v>
      </c>
      <c r="K274" s="8">
        <v>0</v>
      </c>
    </row>
    <row r="275" spans="1:11" ht="30" x14ac:dyDescent="0.25">
      <c r="A275" s="9" t="s">
        <v>50</v>
      </c>
      <c r="B275" s="6">
        <v>0</v>
      </c>
      <c r="C275" s="97">
        <v>0</v>
      </c>
      <c r="D275" s="97">
        <v>0</v>
      </c>
      <c r="E275" s="6">
        <v>0</v>
      </c>
      <c r="F275" s="7">
        <f t="shared" si="33"/>
        <v>0</v>
      </c>
      <c r="G275" s="8">
        <v>0</v>
      </c>
      <c r="H275" s="98">
        <v>0</v>
      </c>
      <c r="I275" s="8">
        <v>0</v>
      </c>
      <c r="J275" s="98">
        <v>0</v>
      </c>
      <c r="K275" s="8">
        <v>0</v>
      </c>
    </row>
    <row r="276" spans="1:11" x14ac:dyDescent="0.25">
      <c r="A276" s="9" t="s">
        <v>51</v>
      </c>
      <c r="B276" s="6">
        <v>2</v>
      </c>
      <c r="C276" s="97">
        <v>0</v>
      </c>
      <c r="D276" s="97">
        <v>0</v>
      </c>
      <c r="E276" s="6">
        <v>4</v>
      </c>
      <c r="F276" s="7">
        <f t="shared" si="33"/>
        <v>6</v>
      </c>
      <c r="G276" s="8">
        <v>2</v>
      </c>
      <c r="H276" s="98">
        <v>0</v>
      </c>
      <c r="I276" s="8">
        <v>1</v>
      </c>
      <c r="J276" s="98">
        <v>0</v>
      </c>
      <c r="K276" s="8">
        <v>3</v>
      </c>
    </row>
    <row r="277" spans="1:11" x14ac:dyDescent="0.25">
      <c r="A277" s="9" t="s">
        <v>52</v>
      </c>
      <c r="B277" s="6">
        <v>0</v>
      </c>
      <c r="C277" s="97">
        <v>0</v>
      </c>
      <c r="D277" s="97">
        <v>0</v>
      </c>
      <c r="E277" s="6">
        <v>0</v>
      </c>
      <c r="F277" s="7">
        <f t="shared" si="33"/>
        <v>0</v>
      </c>
      <c r="G277" s="8">
        <v>0</v>
      </c>
      <c r="H277" s="98">
        <v>0</v>
      </c>
      <c r="I277" s="8">
        <v>0</v>
      </c>
      <c r="J277" s="98">
        <v>0</v>
      </c>
      <c r="K277" s="8">
        <v>0</v>
      </c>
    </row>
    <row r="278" spans="1:11" x14ac:dyDescent="0.25">
      <c r="A278" s="9" t="s">
        <v>53</v>
      </c>
      <c r="B278" s="6">
        <v>0</v>
      </c>
      <c r="C278" s="97">
        <v>0</v>
      </c>
      <c r="D278" s="97">
        <v>0</v>
      </c>
      <c r="E278" s="6">
        <v>0</v>
      </c>
      <c r="F278" s="7">
        <f t="shared" si="33"/>
        <v>0</v>
      </c>
      <c r="G278" s="8">
        <v>0</v>
      </c>
      <c r="H278" s="98">
        <v>0</v>
      </c>
      <c r="I278" s="8">
        <v>0</v>
      </c>
      <c r="J278" s="98">
        <v>0</v>
      </c>
      <c r="K278" s="8">
        <v>0</v>
      </c>
    </row>
    <row r="279" spans="1:11" x14ac:dyDescent="0.25">
      <c r="A279" s="9" t="s">
        <v>54</v>
      </c>
      <c r="B279" s="6">
        <v>0</v>
      </c>
      <c r="C279" s="97">
        <v>0</v>
      </c>
      <c r="D279" s="97">
        <v>0</v>
      </c>
      <c r="E279" s="6">
        <v>0</v>
      </c>
      <c r="F279" s="7">
        <f t="shared" si="33"/>
        <v>0</v>
      </c>
      <c r="G279" s="8">
        <v>0</v>
      </c>
      <c r="H279" s="98">
        <v>0</v>
      </c>
      <c r="I279" s="8">
        <v>0</v>
      </c>
      <c r="J279" s="98">
        <v>0</v>
      </c>
      <c r="K279" s="8">
        <v>0</v>
      </c>
    </row>
    <row r="280" spans="1:11" x14ac:dyDescent="0.25">
      <c r="A280" s="9"/>
      <c r="B280" s="67" t="s">
        <v>2</v>
      </c>
      <c r="C280" s="67"/>
      <c r="D280" s="67"/>
      <c r="E280" s="71" t="s">
        <v>3</v>
      </c>
      <c r="F280" s="69" t="s">
        <v>4</v>
      </c>
      <c r="G280" s="64" t="s">
        <v>157</v>
      </c>
      <c r="H280" s="64" t="s">
        <v>158</v>
      </c>
      <c r="I280" s="64" t="s">
        <v>159</v>
      </c>
      <c r="J280" s="64" t="s">
        <v>160</v>
      </c>
      <c r="K280" s="64" t="s">
        <v>161</v>
      </c>
    </row>
    <row r="281" spans="1:11" x14ac:dyDescent="0.25">
      <c r="A281" s="12" t="s">
        <v>55</v>
      </c>
      <c r="B281" s="3" t="s">
        <v>11</v>
      </c>
      <c r="C281" s="3" t="s">
        <v>12</v>
      </c>
      <c r="D281" s="2" t="s">
        <v>60</v>
      </c>
      <c r="E281" s="71"/>
      <c r="F281" s="69"/>
      <c r="G281" s="64"/>
      <c r="H281" s="64"/>
      <c r="I281" s="64"/>
      <c r="J281" s="64"/>
      <c r="K281" s="64"/>
    </row>
    <row r="282" spans="1:11" x14ac:dyDescent="0.25">
      <c r="A282" s="9" t="s">
        <v>65</v>
      </c>
      <c r="B282" s="6">
        <v>0</v>
      </c>
      <c r="C282" s="97">
        <v>0</v>
      </c>
      <c r="D282" s="97">
        <v>0</v>
      </c>
      <c r="E282" s="6">
        <v>0</v>
      </c>
      <c r="F282" s="7">
        <f t="shared" ref="F282" si="34">SUM(B282:E282)</f>
        <v>0</v>
      </c>
      <c r="G282" s="8">
        <v>0</v>
      </c>
      <c r="H282" s="98">
        <v>0</v>
      </c>
      <c r="I282" s="8">
        <v>0</v>
      </c>
      <c r="J282" s="98">
        <v>0</v>
      </c>
      <c r="K282" s="8">
        <v>0</v>
      </c>
    </row>
    <row r="283" spans="1:11" ht="15.75" x14ac:dyDescent="0.25">
      <c r="A283" s="72" t="s">
        <v>78</v>
      </c>
      <c r="B283" s="72"/>
      <c r="C283" s="72"/>
      <c r="D283" s="72"/>
      <c r="E283" s="72"/>
      <c r="F283" s="72"/>
      <c r="G283" s="72"/>
      <c r="H283" s="72"/>
      <c r="I283" s="72"/>
      <c r="J283" s="72"/>
      <c r="K283" s="72"/>
    </row>
    <row r="284" spans="1:11" x14ac:dyDescent="0.25">
      <c r="A284" s="66"/>
      <c r="B284" s="67" t="s">
        <v>2</v>
      </c>
      <c r="C284" s="67"/>
      <c r="D284" s="67"/>
      <c r="E284" s="70" t="s">
        <v>3</v>
      </c>
      <c r="F284" s="69" t="s">
        <v>4</v>
      </c>
      <c r="G284" s="64" t="s">
        <v>157</v>
      </c>
      <c r="H284" s="64" t="s">
        <v>158</v>
      </c>
      <c r="I284" s="64" t="s">
        <v>159</v>
      </c>
      <c r="J284" s="64" t="s">
        <v>160</v>
      </c>
      <c r="K284" s="64" t="s">
        <v>161</v>
      </c>
    </row>
    <row r="285" spans="1:11" x14ac:dyDescent="0.25">
      <c r="A285" s="66"/>
      <c r="B285" s="2" t="s">
        <v>11</v>
      </c>
      <c r="C285" s="2" t="s">
        <v>12</v>
      </c>
      <c r="D285" s="2" t="s">
        <v>60</v>
      </c>
      <c r="E285" s="70"/>
      <c r="F285" s="69"/>
      <c r="G285" s="64"/>
      <c r="H285" s="64"/>
      <c r="I285" s="64"/>
      <c r="J285" s="64"/>
      <c r="K285" s="64"/>
    </row>
    <row r="286" spans="1:11" x14ac:dyDescent="0.25">
      <c r="A286" s="23" t="s">
        <v>79</v>
      </c>
      <c r="B286" s="6">
        <v>0</v>
      </c>
      <c r="C286" s="97">
        <v>0</v>
      </c>
      <c r="D286" s="97">
        <v>0</v>
      </c>
      <c r="E286" s="6">
        <v>0</v>
      </c>
      <c r="F286" s="7">
        <f t="shared" ref="F286:F293" si="35">SUM(B286:E286)</f>
        <v>0</v>
      </c>
      <c r="G286" s="8">
        <v>0</v>
      </c>
      <c r="H286" s="98">
        <v>0</v>
      </c>
      <c r="I286" s="8">
        <v>0</v>
      </c>
      <c r="J286" s="98">
        <v>0</v>
      </c>
      <c r="K286" s="8">
        <v>0</v>
      </c>
    </row>
    <row r="287" spans="1:11" x14ac:dyDescent="0.25">
      <c r="A287" s="24" t="s">
        <v>80</v>
      </c>
      <c r="B287" s="10">
        <f>SUM(B288+B289)</f>
        <v>0</v>
      </c>
      <c r="C287" s="10">
        <f t="shared" ref="C287:E287" si="36">SUM(C288+C289)</f>
        <v>0</v>
      </c>
      <c r="D287" s="10">
        <f t="shared" si="36"/>
        <v>0</v>
      </c>
      <c r="E287" s="10">
        <f t="shared" si="36"/>
        <v>0</v>
      </c>
      <c r="F287" s="7">
        <f t="shared" si="35"/>
        <v>0</v>
      </c>
      <c r="G287" s="10">
        <f>SUM(G288:G289)</f>
        <v>0</v>
      </c>
      <c r="H287" s="10">
        <f t="shared" ref="H287:K287" si="37">SUM(H288:H289)</f>
        <v>0</v>
      </c>
      <c r="I287" s="10">
        <f t="shared" si="37"/>
        <v>0</v>
      </c>
      <c r="J287" s="10">
        <f t="shared" si="37"/>
        <v>0</v>
      </c>
      <c r="K287" s="10">
        <f t="shared" si="37"/>
        <v>0</v>
      </c>
    </row>
    <row r="288" spans="1:11" x14ac:dyDescent="0.25">
      <c r="A288" s="23" t="s">
        <v>81</v>
      </c>
      <c r="B288" s="10">
        <f>SUM(B290+B292)</f>
        <v>0</v>
      </c>
      <c r="C288" s="10">
        <f t="shared" ref="C288:E289" si="38">SUM(C290+C292)</f>
        <v>0</v>
      </c>
      <c r="D288" s="10">
        <f t="shared" si="38"/>
        <v>0</v>
      </c>
      <c r="E288" s="10">
        <f t="shared" si="38"/>
        <v>0</v>
      </c>
      <c r="F288" s="7">
        <f t="shared" si="35"/>
        <v>0</v>
      </c>
      <c r="G288" s="10">
        <f>SUM(G290+G292)</f>
        <v>0</v>
      </c>
      <c r="H288" s="10">
        <f t="shared" ref="H288:K289" si="39">SUM(H290+H292)</f>
        <v>0</v>
      </c>
      <c r="I288" s="10">
        <f t="shared" si="39"/>
        <v>0</v>
      </c>
      <c r="J288" s="10">
        <f t="shared" si="39"/>
        <v>0</v>
      </c>
      <c r="K288" s="10">
        <f t="shared" si="39"/>
        <v>0</v>
      </c>
    </row>
    <row r="289" spans="1:11" x14ac:dyDescent="0.25">
      <c r="A289" s="23" t="s">
        <v>82</v>
      </c>
      <c r="B289" s="25">
        <f>SUM(B291+B293)</f>
        <v>0</v>
      </c>
      <c r="C289" s="25">
        <f t="shared" si="38"/>
        <v>0</v>
      </c>
      <c r="D289" s="25">
        <f t="shared" si="38"/>
        <v>0</v>
      </c>
      <c r="E289" s="25">
        <f t="shared" si="38"/>
        <v>0</v>
      </c>
      <c r="F289" s="7">
        <f t="shared" si="35"/>
        <v>0</v>
      </c>
      <c r="G289" s="25">
        <f>SUM(G291+G293)</f>
        <v>0</v>
      </c>
      <c r="H289" s="25">
        <f t="shared" si="39"/>
        <v>0</v>
      </c>
      <c r="I289" s="25">
        <f t="shared" si="39"/>
        <v>0</v>
      </c>
      <c r="J289" s="25">
        <f t="shared" si="39"/>
        <v>0</v>
      </c>
      <c r="K289" s="25">
        <f t="shared" si="39"/>
        <v>0</v>
      </c>
    </row>
    <row r="290" spans="1:11" x14ac:dyDescent="0.25">
      <c r="A290" s="26" t="s">
        <v>83</v>
      </c>
      <c r="B290" s="6">
        <v>0</v>
      </c>
      <c r="C290" s="97">
        <v>0</v>
      </c>
      <c r="D290" s="97">
        <v>0</v>
      </c>
      <c r="E290" s="6">
        <v>0</v>
      </c>
      <c r="F290" s="7">
        <f t="shared" si="35"/>
        <v>0</v>
      </c>
      <c r="G290" s="8">
        <v>0</v>
      </c>
      <c r="H290" s="98">
        <v>0</v>
      </c>
      <c r="I290" s="8">
        <v>0</v>
      </c>
      <c r="J290" s="98">
        <v>0</v>
      </c>
      <c r="K290" s="8">
        <v>0</v>
      </c>
    </row>
    <row r="291" spans="1:11" ht="26.25" x14ac:dyDescent="0.25">
      <c r="A291" s="26" t="s">
        <v>84</v>
      </c>
      <c r="B291" s="6">
        <v>0</v>
      </c>
      <c r="C291" s="97">
        <v>0</v>
      </c>
      <c r="D291" s="97">
        <v>0</v>
      </c>
      <c r="E291" s="6">
        <v>0</v>
      </c>
      <c r="F291" s="11">
        <f t="shared" si="35"/>
        <v>0</v>
      </c>
      <c r="G291" s="8">
        <v>0</v>
      </c>
      <c r="H291" s="98">
        <v>0</v>
      </c>
      <c r="I291" s="8">
        <v>0</v>
      </c>
      <c r="J291" s="98">
        <v>0</v>
      </c>
      <c r="K291" s="8">
        <v>0</v>
      </c>
    </row>
    <row r="292" spans="1:11" x14ac:dyDescent="0.25">
      <c r="A292" s="26" t="s">
        <v>85</v>
      </c>
      <c r="B292" s="6">
        <v>0</v>
      </c>
      <c r="C292" s="97">
        <v>0</v>
      </c>
      <c r="D292" s="97">
        <v>0</v>
      </c>
      <c r="E292" s="6">
        <v>0</v>
      </c>
      <c r="F292" s="11">
        <f t="shared" si="35"/>
        <v>0</v>
      </c>
      <c r="G292" s="8">
        <v>0</v>
      </c>
      <c r="H292" s="98">
        <v>0</v>
      </c>
      <c r="I292" s="8">
        <v>0</v>
      </c>
      <c r="J292" s="98">
        <v>0</v>
      </c>
      <c r="K292" s="8">
        <v>0</v>
      </c>
    </row>
    <row r="293" spans="1:11" ht="26.25" x14ac:dyDescent="0.25">
      <c r="A293" s="26" t="s">
        <v>86</v>
      </c>
      <c r="B293" s="6">
        <v>0</v>
      </c>
      <c r="C293" s="97">
        <v>0</v>
      </c>
      <c r="D293" s="97">
        <v>0</v>
      </c>
      <c r="E293" s="6">
        <v>0</v>
      </c>
      <c r="F293" s="11">
        <f t="shared" si="35"/>
        <v>0</v>
      </c>
      <c r="G293" s="8">
        <v>0</v>
      </c>
      <c r="H293" s="98">
        <v>0</v>
      </c>
      <c r="I293" s="8">
        <v>0</v>
      </c>
      <c r="J293" s="98">
        <v>0</v>
      </c>
      <c r="K293" s="8">
        <v>0</v>
      </c>
    </row>
    <row r="294" spans="1:11" x14ac:dyDescent="0.25">
      <c r="A294" s="26" t="s">
        <v>204</v>
      </c>
      <c r="B294" s="6">
        <v>0</v>
      </c>
      <c r="C294" s="97">
        <v>0</v>
      </c>
      <c r="D294" s="97">
        <v>0</v>
      </c>
      <c r="E294" s="6">
        <v>0</v>
      </c>
      <c r="F294" s="11">
        <f>SUM(B294:E294)</f>
        <v>0</v>
      </c>
      <c r="G294" s="8">
        <v>0</v>
      </c>
      <c r="H294" s="98">
        <v>0</v>
      </c>
      <c r="I294" s="8">
        <v>0</v>
      </c>
      <c r="J294" s="98">
        <v>0</v>
      </c>
      <c r="K294" s="8">
        <v>0</v>
      </c>
    </row>
    <row r="295" spans="1:11" x14ac:dyDescent="0.25">
      <c r="A295" s="9"/>
      <c r="B295" s="67" t="s">
        <v>2</v>
      </c>
      <c r="C295" s="67"/>
      <c r="D295" s="67"/>
      <c r="E295" s="71" t="s">
        <v>3</v>
      </c>
      <c r="F295" s="69" t="s">
        <v>4</v>
      </c>
      <c r="G295" s="64" t="s">
        <v>157</v>
      </c>
      <c r="H295" s="64" t="s">
        <v>158</v>
      </c>
      <c r="I295" s="64" t="s">
        <v>159</v>
      </c>
      <c r="J295" s="64" t="s">
        <v>160</v>
      </c>
      <c r="K295" s="64" t="s">
        <v>161</v>
      </c>
    </row>
    <row r="296" spans="1:11" x14ac:dyDescent="0.25">
      <c r="A296" s="12" t="s">
        <v>76</v>
      </c>
      <c r="B296" s="3" t="s">
        <v>11</v>
      </c>
      <c r="C296" s="3" t="s">
        <v>12</v>
      </c>
      <c r="D296" s="2" t="s">
        <v>60</v>
      </c>
      <c r="E296" s="71"/>
      <c r="F296" s="69"/>
      <c r="G296" s="64"/>
      <c r="H296" s="64"/>
      <c r="I296" s="64"/>
      <c r="J296" s="64"/>
      <c r="K296" s="64"/>
    </row>
    <row r="297" spans="1:11" x14ac:dyDescent="0.25">
      <c r="A297" s="9" t="s">
        <v>23</v>
      </c>
      <c r="B297" s="6">
        <v>0</v>
      </c>
      <c r="C297" s="97">
        <v>0</v>
      </c>
      <c r="D297" s="97">
        <v>0</v>
      </c>
      <c r="E297" s="6">
        <v>0</v>
      </c>
      <c r="F297" s="7">
        <f t="shared" ref="F297:F312" si="40">SUM(B297:E297)</f>
        <v>0</v>
      </c>
      <c r="G297" s="8">
        <v>0</v>
      </c>
      <c r="H297" s="98">
        <v>0</v>
      </c>
      <c r="I297" s="8">
        <v>0</v>
      </c>
      <c r="J297" s="98">
        <v>0</v>
      </c>
      <c r="K297" s="8">
        <v>0</v>
      </c>
    </row>
    <row r="298" spans="1:11" x14ac:dyDescent="0.25">
      <c r="A298" s="9" t="s">
        <v>24</v>
      </c>
      <c r="B298" s="6">
        <v>0</v>
      </c>
      <c r="C298" s="97">
        <v>0</v>
      </c>
      <c r="D298" s="97">
        <v>0</v>
      </c>
      <c r="E298" s="6">
        <v>0</v>
      </c>
      <c r="F298" s="7">
        <f t="shared" si="40"/>
        <v>0</v>
      </c>
      <c r="G298" s="8">
        <v>0</v>
      </c>
      <c r="H298" s="98">
        <v>0</v>
      </c>
      <c r="I298" s="8">
        <v>0</v>
      </c>
      <c r="J298" s="98">
        <v>0</v>
      </c>
      <c r="K298" s="8">
        <v>0</v>
      </c>
    </row>
    <row r="299" spans="1:11" x14ac:dyDescent="0.25">
      <c r="A299" s="9" t="s">
        <v>63</v>
      </c>
      <c r="B299" s="6">
        <v>0</v>
      </c>
      <c r="C299" s="97">
        <v>0</v>
      </c>
      <c r="D299" s="97">
        <v>0</v>
      </c>
      <c r="E299" s="6">
        <v>0</v>
      </c>
      <c r="F299" s="7">
        <f t="shared" si="40"/>
        <v>0</v>
      </c>
      <c r="G299" s="8">
        <v>0</v>
      </c>
      <c r="H299" s="98">
        <v>0</v>
      </c>
      <c r="I299" s="8">
        <v>0</v>
      </c>
      <c r="J299" s="98">
        <v>0</v>
      </c>
      <c r="K299" s="8">
        <v>0</v>
      </c>
    </row>
    <row r="300" spans="1:11" x14ac:dyDescent="0.25">
      <c r="A300" s="14" t="s">
        <v>26</v>
      </c>
      <c r="B300" s="6">
        <v>0</v>
      </c>
      <c r="C300" s="97">
        <v>0</v>
      </c>
      <c r="D300" s="97">
        <v>0</v>
      </c>
      <c r="E300" s="6">
        <v>0</v>
      </c>
      <c r="F300" s="7">
        <f t="shared" si="40"/>
        <v>0</v>
      </c>
      <c r="G300" s="8">
        <v>0</v>
      </c>
      <c r="H300" s="98">
        <v>0</v>
      </c>
      <c r="I300" s="8">
        <v>0</v>
      </c>
      <c r="J300" s="98">
        <v>0</v>
      </c>
      <c r="K300" s="8">
        <v>0</v>
      </c>
    </row>
    <row r="301" spans="1:11" x14ac:dyDescent="0.25">
      <c r="A301" s="14" t="s">
        <v>27</v>
      </c>
      <c r="B301" s="6">
        <v>0</v>
      </c>
      <c r="C301" s="97">
        <v>0</v>
      </c>
      <c r="D301" s="97">
        <v>0</v>
      </c>
      <c r="E301" s="6">
        <v>0</v>
      </c>
      <c r="F301" s="7">
        <f t="shared" si="40"/>
        <v>0</v>
      </c>
      <c r="G301" s="8">
        <v>0</v>
      </c>
      <c r="H301" s="98">
        <v>0</v>
      </c>
      <c r="I301" s="8">
        <v>0</v>
      </c>
      <c r="J301" s="98">
        <v>0</v>
      </c>
      <c r="K301" s="8">
        <v>0</v>
      </c>
    </row>
    <row r="302" spans="1:11" x14ac:dyDescent="0.25">
      <c r="A302" s="14" t="s">
        <v>28</v>
      </c>
      <c r="B302" s="6">
        <v>0</v>
      </c>
      <c r="C302" s="97">
        <v>0</v>
      </c>
      <c r="D302" s="97">
        <v>0</v>
      </c>
      <c r="E302" s="6">
        <v>0</v>
      </c>
      <c r="F302" s="7">
        <f t="shared" si="40"/>
        <v>0</v>
      </c>
      <c r="G302" s="8">
        <v>0</v>
      </c>
      <c r="H302" s="98">
        <v>0</v>
      </c>
      <c r="I302" s="8">
        <v>0</v>
      </c>
      <c r="J302" s="98">
        <v>0</v>
      </c>
      <c r="K302" s="8">
        <v>0</v>
      </c>
    </row>
    <row r="303" spans="1:11" x14ac:dyDescent="0.25">
      <c r="A303" s="14" t="s">
        <v>29</v>
      </c>
      <c r="B303" s="6">
        <v>0</v>
      </c>
      <c r="C303" s="97">
        <v>0</v>
      </c>
      <c r="D303" s="97">
        <v>0</v>
      </c>
      <c r="E303" s="6">
        <v>0</v>
      </c>
      <c r="F303" s="7">
        <f t="shared" si="40"/>
        <v>0</v>
      </c>
      <c r="G303" s="8">
        <v>0</v>
      </c>
      <c r="H303" s="98">
        <v>0</v>
      </c>
      <c r="I303" s="8">
        <v>0</v>
      </c>
      <c r="J303" s="98">
        <v>0</v>
      </c>
      <c r="K303" s="8">
        <v>0</v>
      </c>
    </row>
    <row r="304" spans="1:11" x14ac:dyDescent="0.25">
      <c r="A304" s="14" t="s">
        <v>30</v>
      </c>
      <c r="B304" s="6">
        <v>0</v>
      </c>
      <c r="C304" s="97">
        <v>0</v>
      </c>
      <c r="D304" s="97">
        <v>0</v>
      </c>
      <c r="E304" s="6">
        <v>0</v>
      </c>
      <c r="F304" s="7">
        <f t="shared" si="40"/>
        <v>0</v>
      </c>
      <c r="G304" s="8">
        <v>0</v>
      </c>
      <c r="H304" s="98">
        <v>0</v>
      </c>
      <c r="I304" s="8">
        <v>0</v>
      </c>
      <c r="J304" s="98">
        <v>0</v>
      </c>
      <c r="K304" s="8">
        <v>0</v>
      </c>
    </row>
    <row r="305" spans="1:11" x14ac:dyDescent="0.25">
      <c r="A305" s="62" t="s">
        <v>31</v>
      </c>
      <c r="B305" s="63"/>
      <c r="C305" s="63"/>
      <c r="D305" s="63"/>
      <c r="E305" s="63"/>
      <c r="F305" s="63"/>
      <c r="G305" s="63"/>
      <c r="H305" s="63"/>
      <c r="I305" s="63"/>
      <c r="J305" s="63"/>
      <c r="K305" s="63"/>
    </row>
    <row r="306" spans="1:11" x14ac:dyDescent="0.25">
      <c r="A306" s="14" t="s">
        <v>32</v>
      </c>
      <c r="B306" s="6">
        <v>0</v>
      </c>
      <c r="C306" s="97">
        <v>0</v>
      </c>
      <c r="D306" s="97">
        <v>0</v>
      </c>
      <c r="E306" s="6">
        <v>0</v>
      </c>
      <c r="F306" s="7">
        <f>SUM(B306:E306)</f>
        <v>0</v>
      </c>
      <c r="G306" s="8">
        <v>0</v>
      </c>
      <c r="H306" s="98">
        <v>0</v>
      </c>
      <c r="I306" s="8">
        <v>0</v>
      </c>
      <c r="J306" s="98">
        <v>0</v>
      </c>
      <c r="K306" s="8">
        <v>0</v>
      </c>
    </row>
    <row r="307" spans="1:11" x14ac:dyDescent="0.25">
      <c r="A307" s="14" t="s">
        <v>33</v>
      </c>
      <c r="B307" s="6">
        <v>0</v>
      </c>
      <c r="C307" s="97">
        <v>0</v>
      </c>
      <c r="D307" s="97">
        <v>0</v>
      </c>
      <c r="E307" s="6">
        <v>0</v>
      </c>
      <c r="F307" s="7">
        <f t="shared" ref="F307:F310" si="41">SUM(B307:E307)</f>
        <v>0</v>
      </c>
      <c r="G307" s="8">
        <v>0</v>
      </c>
      <c r="H307" s="98">
        <v>0</v>
      </c>
      <c r="I307" s="8">
        <v>0</v>
      </c>
      <c r="J307" s="98">
        <v>0</v>
      </c>
      <c r="K307" s="8">
        <v>0</v>
      </c>
    </row>
    <row r="308" spans="1:11" x14ac:dyDescent="0.25">
      <c r="A308" s="14" t="s">
        <v>34</v>
      </c>
      <c r="B308" s="6">
        <v>0</v>
      </c>
      <c r="C308" s="97">
        <v>0</v>
      </c>
      <c r="D308" s="97">
        <v>0</v>
      </c>
      <c r="E308" s="6">
        <v>0</v>
      </c>
      <c r="F308" s="7">
        <f t="shared" si="41"/>
        <v>0</v>
      </c>
      <c r="G308" s="8">
        <v>0</v>
      </c>
      <c r="H308" s="98">
        <v>0</v>
      </c>
      <c r="I308" s="8">
        <v>0</v>
      </c>
      <c r="J308" s="98">
        <v>0</v>
      </c>
      <c r="K308" s="8">
        <v>0</v>
      </c>
    </row>
    <row r="309" spans="1:11" x14ac:dyDescent="0.25">
      <c r="A309" s="14" t="s">
        <v>35</v>
      </c>
      <c r="B309" s="6">
        <v>0</v>
      </c>
      <c r="C309" s="97">
        <v>0</v>
      </c>
      <c r="D309" s="97">
        <v>0</v>
      </c>
      <c r="E309" s="6">
        <v>0</v>
      </c>
      <c r="F309" s="7">
        <f t="shared" si="41"/>
        <v>0</v>
      </c>
      <c r="G309" s="8">
        <v>0</v>
      </c>
      <c r="H309" s="98">
        <v>0</v>
      </c>
      <c r="I309" s="8">
        <v>0</v>
      </c>
      <c r="J309" s="98">
        <v>0</v>
      </c>
      <c r="K309" s="8">
        <v>0</v>
      </c>
    </row>
    <row r="310" spans="1:11" x14ac:dyDescent="0.25">
      <c r="A310" s="14" t="s">
        <v>36</v>
      </c>
      <c r="B310" s="6">
        <v>0</v>
      </c>
      <c r="C310" s="97">
        <v>0</v>
      </c>
      <c r="D310" s="97">
        <v>0</v>
      </c>
      <c r="E310" s="6">
        <v>0</v>
      </c>
      <c r="F310" s="7">
        <f t="shared" si="41"/>
        <v>0</v>
      </c>
      <c r="G310" s="8">
        <v>0</v>
      </c>
      <c r="H310" s="98">
        <v>0</v>
      </c>
      <c r="I310" s="8">
        <v>0</v>
      </c>
      <c r="J310" s="98">
        <v>0</v>
      </c>
      <c r="K310" s="8">
        <v>0</v>
      </c>
    </row>
    <row r="311" spans="1:11" x14ac:dyDescent="0.25">
      <c r="A311" s="14" t="s">
        <v>37</v>
      </c>
      <c r="B311" s="6">
        <v>0</v>
      </c>
      <c r="C311" s="97">
        <v>0</v>
      </c>
      <c r="D311" s="97">
        <v>0</v>
      </c>
      <c r="E311" s="6">
        <v>0</v>
      </c>
      <c r="F311" s="7">
        <f t="shared" si="40"/>
        <v>0</v>
      </c>
      <c r="G311" s="8">
        <v>0</v>
      </c>
      <c r="H311" s="98">
        <v>0</v>
      </c>
      <c r="I311" s="8">
        <v>0</v>
      </c>
      <c r="J311" s="98">
        <v>0</v>
      </c>
      <c r="K311" s="8">
        <v>0</v>
      </c>
    </row>
    <row r="312" spans="1:11" x14ac:dyDescent="0.25">
      <c r="A312" s="14" t="s">
        <v>38</v>
      </c>
      <c r="B312" s="6">
        <v>0</v>
      </c>
      <c r="C312" s="97">
        <v>0</v>
      </c>
      <c r="D312" s="97">
        <v>0</v>
      </c>
      <c r="E312" s="6">
        <v>0</v>
      </c>
      <c r="F312" s="7">
        <f t="shared" si="40"/>
        <v>0</v>
      </c>
      <c r="G312" s="8">
        <v>0</v>
      </c>
      <c r="H312" s="98">
        <v>0</v>
      </c>
      <c r="I312" s="8">
        <v>0</v>
      </c>
      <c r="J312" s="98">
        <v>0</v>
      </c>
      <c r="K312" s="8">
        <v>0</v>
      </c>
    </row>
    <row r="313" spans="1:11" x14ac:dyDescent="0.25">
      <c r="A313" s="9"/>
      <c r="B313" s="67" t="s">
        <v>2</v>
      </c>
      <c r="C313" s="67"/>
      <c r="D313" s="67"/>
      <c r="E313" s="71" t="s">
        <v>3</v>
      </c>
      <c r="F313" s="69" t="s">
        <v>4</v>
      </c>
      <c r="G313" s="64" t="s">
        <v>157</v>
      </c>
      <c r="H313" s="64" t="s">
        <v>158</v>
      </c>
      <c r="I313" s="64" t="s">
        <v>159</v>
      </c>
      <c r="J313" s="64" t="s">
        <v>160</v>
      </c>
      <c r="K313" s="64" t="s">
        <v>161</v>
      </c>
    </row>
    <row r="314" spans="1:11" x14ac:dyDescent="0.25">
      <c r="A314" s="12" t="s">
        <v>77</v>
      </c>
      <c r="B314" s="3" t="s">
        <v>11</v>
      </c>
      <c r="C314" s="3" t="s">
        <v>12</v>
      </c>
      <c r="D314" s="2" t="s">
        <v>60</v>
      </c>
      <c r="E314" s="71"/>
      <c r="F314" s="69"/>
      <c r="G314" s="64"/>
      <c r="H314" s="64"/>
      <c r="I314" s="64"/>
      <c r="J314" s="64"/>
      <c r="K314" s="64"/>
    </row>
    <row r="315" spans="1:11" x14ac:dyDescent="0.25">
      <c r="A315" s="9" t="s">
        <v>40</v>
      </c>
      <c r="B315" s="6">
        <v>0</v>
      </c>
      <c r="C315" s="97">
        <v>0</v>
      </c>
      <c r="D315" s="97">
        <v>0</v>
      </c>
      <c r="E315" s="6">
        <v>0</v>
      </c>
      <c r="F315" s="7">
        <f>SUM(B315:E315)</f>
        <v>0</v>
      </c>
      <c r="G315" s="8">
        <v>0</v>
      </c>
      <c r="H315" s="98">
        <v>0</v>
      </c>
      <c r="I315" s="8">
        <v>0</v>
      </c>
      <c r="J315" s="98">
        <v>0</v>
      </c>
      <c r="K315" s="8">
        <v>0</v>
      </c>
    </row>
    <row r="316" spans="1:11" ht="30" x14ac:dyDescent="0.25">
      <c r="A316" s="19" t="s">
        <v>41</v>
      </c>
      <c r="B316" s="6">
        <v>0</v>
      </c>
      <c r="C316" s="97">
        <v>0</v>
      </c>
      <c r="D316" s="97">
        <v>0</v>
      </c>
      <c r="E316" s="6">
        <v>0</v>
      </c>
      <c r="F316" s="7">
        <f t="shared" ref="F316:F326" si="42">SUM(B316:E316)</f>
        <v>0</v>
      </c>
      <c r="G316" s="8">
        <v>0</v>
      </c>
      <c r="H316" s="98">
        <v>0</v>
      </c>
      <c r="I316" s="8">
        <v>0</v>
      </c>
      <c r="J316" s="98">
        <v>0</v>
      </c>
      <c r="K316" s="8">
        <v>0</v>
      </c>
    </row>
    <row r="317" spans="1:11" x14ac:dyDescent="0.25">
      <c r="A317" s="9" t="s">
        <v>42</v>
      </c>
      <c r="B317" s="6">
        <v>0</v>
      </c>
      <c r="C317" s="97">
        <v>0</v>
      </c>
      <c r="D317" s="97">
        <v>0</v>
      </c>
      <c r="E317" s="6">
        <v>0</v>
      </c>
      <c r="F317" s="7">
        <f t="shared" si="42"/>
        <v>0</v>
      </c>
      <c r="G317" s="8">
        <v>0</v>
      </c>
      <c r="H317" s="98">
        <v>0</v>
      </c>
      <c r="I317" s="8">
        <v>0</v>
      </c>
      <c r="J317" s="98">
        <v>0</v>
      </c>
      <c r="K317" s="8">
        <v>0</v>
      </c>
    </row>
    <row r="318" spans="1:11" x14ac:dyDescent="0.25">
      <c r="A318" s="9" t="s">
        <v>43</v>
      </c>
      <c r="B318" s="6">
        <v>0</v>
      </c>
      <c r="C318" s="97">
        <v>0</v>
      </c>
      <c r="D318" s="97">
        <v>0</v>
      </c>
      <c r="E318" s="6">
        <v>0</v>
      </c>
      <c r="F318" s="7">
        <f t="shared" si="42"/>
        <v>0</v>
      </c>
      <c r="G318" s="8">
        <v>0</v>
      </c>
      <c r="H318" s="98">
        <v>0</v>
      </c>
      <c r="I318" s="8">
        <v>0</v>
      </c>
      <c r="J318" s="98">
        <v>0</v>
      </c>
      <c r="K318" s="8">
        <v>0</v>
      </c>
    </row>
    <row r="319" spans="1:11" x14ac:dyDescent="0.25">
      <c r="A319" s="9" t="s">
        <v>44</v>
      </c>
      <c r="B319" s="6">
        <v>0</v>
      </c>
      <c r="C319" s="97">
        <v>0</v>
      </c>
      <c r="D319" s="97">
        <v>0</v>
      </c>
      <c r="E319" s="6">
        <v>0</v>
      </c>
      <c r="F319" s="7">
        <f t="shared" si="42"/>
        <v>0</v>
      </c>
      <c r="G319" s="8">
        <v>0</v>
      </c>
      <c r="H319" s="98">
        <v>0</v>
      </c>
      <c r="I319" s="8">
        <v>0</v>
      </c>
      <c r="J319" s="98">
        <v>0</v>
      </c>
      <c r="K319" s="8">
        <v>0</v>
      </c>
    </row>
    <row r="320" spans="1:11" ht="30" x14ac:dyDescent="0.25">
      <c r="A320" s="9" t="s">
        <v>45</v>
      </c>
      <c r="B320" s="6">
        <v>0</v>
      </c>
      <c r="C320" s="97">
        <v>0</v>
      </c>
      <c r="D320" s="97">
        <v>0</v>
      </c>
      <c r="E320" s="6">
        <v>0</v>
      </c>
      <c r="F320" s="7">
        <f t="shared" si="42"/>
        <v>0</v>
      </c>
      <c r="G320" s="8">
        <v>0</v>
      </c>
      <c r="H320" s="98">
        <v>0</v>
      </c>
      <c r="I320" s="8">
        <v>0</v>
      </c>
      <c r="J320" s="98">
        <v>0</v>
      </c>
      <c r="K320" s="8">
        <v>0</v>
      </c>
    </row>
    <row r="321" spans="1:11" x14ac:dyDescent="0.25">
      <c r="A321" s="9" t="s">
        <v>46</v>
      </c>
      <c r="B321" s="6">
        <v>0</v>
      </c>
      <c r="C321" s="97">
        <v>0</v>
      </c>
      <c r="D321" s="97">
        <v>0</v>
      </c>
      <c r="E321" s="6">
        <v>0</v>
      </c>
      <c r="F321" s="7">
        <f t="shared" si="42"/>
        <v>0</v>
      </c>
      <c r="G321" s="8">
        <v>0</v>
      </c>
      <c r="H321" s="98">
        <v>0</v>
      </c>
      <c r="I321" s="8">
        <v>0</v>
      </c>
      <c r="J321" s="98">
        <v>0</v>
      </c>
      <c r="K321" s="8">
        <v>0</v>
      </c>
    </row>
    <row r="322" spans="1:11" x14ac:dyDescent="0.25">
      <c r="A322" s="9" t="s">
        <v>47</v>
      </c>
      <c r="B322" s="6">
        <v>0</v>
      </c>
      <c r="C322" s="97">
        <v>0</v>
      </c>
      <c r="D322" s="97">
        <v>0</v>
      </c>
      <c r="E322" s="6">
        <v>0</v>
      </c>
      <c r="F322" s="7">
        <f t="shared" si="42"/>
        <v>0</v>
      </c>
      <c r="G322" s="8">
        <v>0</v>
      </c>
      <c r="H322" s="98">
        <v>0</v>
      </c>
      <c r="I322" s="8">
        <v>0</v>
      </c>
      <c r="J322" s="98">
        <v>0</v>
      </c>
      <c r="K322" s="8">
        <v>0</v>
      </c>
    </row>
    <row r="323" spans="1:11" ht="30" x14ac:dyDescent="0.25">
      <c r="A323" s="9" t="s">
        <v>48</v>
      </c>
      <c r="B323" s="6">
        <v>0</v>
      </c>
      <c r="C323" s="97">
        <v>0</v>
      </c>
      <c r="D323" s="97">
        <v>0</v>
      </c>
      <c r="E323" s="6">
        <v>0</v>
      </c>
      <c r="F323" s="7">
        <f t="shared" si="42"/>
        <v>0</v>
      </c>
      <c r="G323" s="8">
        <v>0</v>
      </c>
      <c r="H323" s="98">
        <v>0</v>
      </c>
      <c r="I323" s="8">
        <v>0</v>
      </c>
      <c r="J323" s="98">
        <v>0</v>
      </c>
      <c r="K323" s="8">
        <v>0</v>
      </c>
    </row>
    <row r="324" spans="1:11" x14ac:dyDescent="0.25">
      <c r="A324" s="9" t="s">
        <v>49</v>
      </c>
      <c r="B324" s="6">
        <v>0</v>
      </c>
      <c r="C324" s="97">
        <v>0</v>
      </c>
      <c r="D324" s="97">
        <v>0</v>
      </c>
      <c r="E324" s="6">
        <v>0</v>
      </c>
      <c r="F324" s="7">
        <f t="shared" si="42"/>
        <v>0</v>
      </c>
      <c r="G324" s="8">
        <v>0</v>
      </c>
      <c r="H324" s="98">
        <v>0</v>
      </c>
      <c r="I324" s="8">
        <v>0</v>
      </c>
      <c r="J324" s="98">
        <v>0</v>
      </c>
      <c r="K324" s="8">
        <v>0</v>
      </c>
    </row>
    <row r="325" spans="1:11" ht="30" x14ac:dyDescent="0.25">
      <c r="A325" s="9" t="s">
        <v>50</v>
      </c>
      <c r="B325" s="6">
        <v>0</v>
      </c>
      <c r="C325" s="97">
        <v>0</v>
      </c>
      <c r="D325" s="97">
        <v>0</v>
      </c>
      <c r="E325" s="6">
        <v>0</v>
      </c>
      <c r="F325" s="7">
        <f t="shared" si="42"/>
        <v>0</v>
      </c>
      <c r="G325" s="8">
        <v>0</v>
      </c>
      <c r="H325" s="98">
        <v>0</v>
      </c>
      <c r="I325" s="8">
        <v>0</v>
      </c>
      <c r="J325" s="98">
        <v>0</v>
      </c>
      <c r="K325" s="8">
        <v>0</v>
      </c>
    </row>
    <row r="326" spans="1:11" x14ac:dyDescent="0.25">
      <c r="A326" s="9" t="s">
        <v>51</v>
      </c>
      <c r="B326" s="6">
        <v>0</v>
      </c>
      <c r="C326" s="97">
        <v>0</v>
      </c>
      <c r="D326" s="97">
        <v>0</v>
      </c>
      <c r="E326" s="6">
        <v>0</v>
      </c>
      <c r="F326" s="7">
        <f t="shared" si="42"/>
        <v>0</v>
      </c>
      <c r="G326" s="8">
        <v>0</v>
      </c>
      <c r="H326" s="98">
        <v>0</v>
      </c>
      <c r="I326" s="8">
        <v>0</v>
      </c>
      <c r="J326" s="98">
        <v>0</v>
      </c>
      <c r="K326" s="8">
        <v>0</v>
      </c>
    </row>
    <row r="327" spans="1:11" x14ac:dyDescent="0.25">
      <c r="A327" s="9" t="s">
        <v>52</v>
      </c>
      <c r="B327" s="6">
        <v>0</v>
      </c>
      <c r="C327" s="97">
        <v>0</v>
      </c>
      <c r="D327" s="97">
        <v>0</v>
      </c>
      <c r="E327" s="6">
        <v>0</v>
      </c>
      <c r="F327" s="7">
        <f t="shared" ref="F327:F329" si="43">SUM(B327:E327)</f>
        <v>0</v>
      </c>
      <c r="G327" s="8">
        <v>0</v>
      </c>
      <c r="H327" s="98">
        <v>0</v>
      </c>
      <c r="I327" s="8">
        <v>0</v>
      </c>
      <c r="J327" s="98">
        <v>0</v>
      </c>
      <c r="K327" s="8">
        <v>0</v>
      </c>
    </row>
    <row r="328" spans="1:11" x14ac:dyDescent="0.25">
      <c r="A328" s="9" t="s">
        <v>53</v>
      </c>
      <c r="B328" s="6">
        <v>0</v>
      </c>
      <c r="C328" s="97">
        <v>0</v>
      </c>
      <c r="D328" s="97">
        <v>0</v>
      </c>
      <c r="E328" s="6">
        <v>0</v>
      </c>
      <c r="F328" s="7">
        <f t="shared" si="43"/>
        <v>0</v>
      </c>
      <c r="G328" s="8">
        <v>0</v>
      </c>
      <c r="H328" s="98">
        <v>0</v>
      </c>
      <c r="I328" s="8">
        <v>0</v>
      </c>
      <c r="J328" s="98">
        <v>0</v>
      </c>
      <c r="K328" s="8">
        <v>0</v>
      </c>
    </row>
    <row r="329" spans="1:11" x14ac:dyDescent="0.25">
      <c r="A329" s="9" t="s">
        <v>54</v>
      </c>
      <c r="B329" s="6">
        <v>0</v>
      </c>
      <c r="C329" s="97">
        <v>0</v>
      </c>
      <c r="D329" s="97">
        <v>0</v>
      </c>
      <c r="E329" s="6">
        <v>0</v>
      </c>
      <c r="F329" s="7">
        <f t="shared" si="43"/>
        <v>0</v>
      </c>
      <c r="G329" s="8">
        <v>0</v>
      </c>
      <c r="H329" s="98">
        <v>0</v>
      </c>
      <c r="I329" s="8">
        <v>0</v>
      </c>
      <c r="J329" s="98">
        <v>0</v>
      </c>
      <c r="K329" s="8">
        <v>0</v>
      </c>
    </row>
    <row r="330" spans="1:11" x14ac:dyDescent="0.25">
      <c r="A330" s="9"/>
      <c r="B330" s="67" t="s">
        <v>2</v>
      </c>
      <c r="C330" s="67"/>
      <c r="D330" s="67"/>
      <c r="E330" s="71" t="s">
        <v>3</v>
      </c>
      <c r="F330" s="69" t="s">
        <v>4</v>
      </c>
      <c r="G330" s="64" t="s">
        <v>157</v>
      </c>
      <c r="H330" s="64" t="s">
        <v>158</v>
      </c>
      <c r="I330" s="64" t="s">
        <v>159</v>
      </c>
      <c r="J330" s="64" t="s">
        <v>160</v>
      </c>
      <c r="K330" s="64" t="s">
        <v>161</v>
      </c>
    </row>
    <row r="331" spans="1:11" x14ac:dyDescent="0.25">
      <c r="A331" s="12" t="s">
        <v>55</v>
      </c>
      <c r="B331" s="3" t="s">
        <v>11</v>
      </c>
      <c r="C331" s="3" t="s">
        <v>12</v>
      </c>
      <c r="D331" s="2" t="s">
        <v>60</v>
      </c>
      <c r="E331" s="71"/>
      <c r="F331" s="69"/>
      <c r="G331" s="64"/>
      <c r="H331" s="64"/>
      <c r="I331" s="64"/>
      <c r="J331" s="64"/>
      <c r="K331" s="64"/>
    </row>
    <row r="332" spans="1:11" x14ac:dyDescent="0.25">
      <c r="A332" s="9" t="s">
        <v>56</v>
      </c>
      <c r="B332" s="6">
        <v>0</v>
      </c>
      <c r="C332" s="97">
        <v>0</v>
      </c>
      <c r="D332" s="97">
        <v>0</v>
      </c>
      <c r="E332" s="6">
        <v>0</v>
      </c>
      <c r="F332" s="7">
        <f t="shared" ref="F332:F333" si="44">SUM(B332:E332)</f>
        <v>0</v>
      </c>
      <c r="G332" s="8">
        <v>0</v>
      </c>
      <c r="H332" s="98">
        <v>0</v>
      </c>
      <c r="I332" s="8">
        <v>0</v>
      </c>
      <c r="J332" s="98">
        <v>0</v>
      </c>
      <c r="K332" s="8">
        <v>0</v>
      </c>
    </row>
    <row r="333" spans="1:11" x14ac:dyDescent="0.25">
      <c r="A333" s="9" t="s">
        <v>58</v>
      </c>
      <c r="B333" s="6">
        <v>0</v>
      </c>
      <c r="C333" s="97">
        <v>0</v>
      </c>
      <c r="D333" s="97">
        <v>0</v>
      </c>
      <c r="E333" s="6">
        <v>0</v>
      </c>
      <c r="F333" s="7">
        <f t="shared" si="44"/>
        <v>0</v>
      </c>
      <c r="G333" s="8">
        <v>0</v>
      </c>
      <c r="H333" s="98">
        <v>0</v>
      </c>
      <c r="I333" s="8">
        <v>0</v>
      </c>
      <c r="J333" s="98">
        <v>0</v>
      </c>
      <c r="K333" s="8">
        <v>0</v>
      </c>
    </row>
    <row r="334" spans="1:11" ht="15.75" x14ac:dyDescent="0.25">
      <c r="A334" s="72" t="s">
        <v>89</v>
      </c>
      <c r="B334" s="72"/>
      <c r="C334" s="72"/>
      <c r="D334" s="72"/>
      <c r="E334" s="72"/>
      <c r="F334" s="72"/>
      <c r="G334" s="72"/>
      <c r="H334" s="72"/>
      <c r="I334" s="72"/>
      <c r="J334" s="72"/>
      <c r="K334" s="72"/>
    </row>
    <row r="335" spans="1:11" x14ac:dyDescent="0.25">
      <c r="A335" s="27"/>
      <c r="B335" s="67" t="s">
        <v>2</v>
      </c>
      <c r="C335" s="67"/>
      <c r="D335" s="67"/>
      <c r="E335" s="70" t="s">
        <v>3</v>
      </c>
      <c r="F335" s="69" t="s">
        <v>4</v>
      </c>
      <c r="G335" s="64" t="s">
        <v>157</v>
      </c>
      <c r="H335" s="64" t="s">
        <v>158</v>
      </c>
      <c r="I335" s="64" t="s">
        <v>159</v>
      </c>
      <c r="J335" s="64" t="s">
        <v>160</v>
      </c>
      <c r="K335" s="64" t="s">
        <v>161</v>
      </c>
    </row>
    <row r="336" spans="1:11" x14ac:dyDescent="0.25">
      <c r="A336" s="27"/>
      <c r="B336" s="3" t="s">
        <v>11</v>
      </c>
      <c r="C336" s="3" t="s">
        <v>12</v>
      </c>
      <c r="D336" s="2" t="s">
        <v>60</v>
      </c>
      <c r="E336" s="70"/>
      <c r="F336" s="69"/>
      <c r="G336" s="64"/>
      <c r="H336" s="64"/>
      <c r="I336" s="64"/>
      <c r="J336" s="64"/>
      <c r="K336" s="64"/>
    </row>
    <row r="337" spans="1:11" x14ac:dyDescent="0.25">
      <c r="A337" s="9" t="s">
        <v>90</v>
      </c>
      <c r="B337" s="6">
        <v>0</v>
      </c>
      <c r="C337" s="6">
        <v>0</v>
      </c>
      <c r="D337" s="6">
        <v>0</v>
      </c>
      <c r="E337" s="6">
        <v>7</v>
      </c>
      <c r="F337" s="7">
        <f t="shared" ref="F337:F340" si="45">SUM(B337:E337)</f>
        <v>7</v>
      </c>
      <c r="G337" s="8">
        <v>1</v>
      </c>
      <c r="H337" s="8">
        <v>0</v>
      </c>
      <c r="I337" s="8">
        <v>0</v>
      </c>
      <c r="J337" s="8">
        <v>0</v>
      </c>
      <c r="K337" s="8">
        <v>6</v>
      </c>
    </row>
    <row r="338" spans="1:11" x14ac:dyDescent="0.25">
      <c r="A338" s="9" t="s">
        <v>91</v>
      </c>
      <c r="B338" s="6">
        <v>0</v>
      </c>
      <c r="C338" s="6">
        <v>0</v>
      </c>
      <c r="D338" s="6">
        <v>0</v>
      </c>
      <c r="E338" s="6">
        <v>4</v>
      </c>
      <c r="F338" s="7">
        <f t="shared" si="45"/>
        <v>4</v>
      </c>
      <c r="G338" s="8">
        <v>0</v>
      </c>
      <c r="H338" s="8">
        <v>0</v>
      </c>
      <c r="I338" s="8">
        <v>0</v>
      </c>
      <c r="J338" s="8">
        <v>0</v>
      </c>
      <c r="K338" s="8">
        <v>4</v>
      </c>
    </row>
    <row r="339" spans="1:11" x14ac:dyDescent="0.25">
      <c r="A339" s="9" t="s">
        <v>92</v>
      </c>
      <c r="B339" s="6">
        <v>0</v>
      </c>
      <c r="C339" s="6">
        <v>0</v>
      </c>
      <c r="D339" s="6">
        <v>0</v>
      </c>
      <c r="E339" s="6">
        <v>0</v>
      </c>
      <c r="F339" s="7">
        <f t="shared" si="45"/>
        <v>0</v>
      </c>
      <c r="G339" s="8">
        <v>0</v>
      </c>
      <c r="H339" s="8">
        <v>0</v>
      </c>
      <c r="I339" s="8">
        <v>0</v>
      </c>
      <c r="J339" s="8">
        <v>0</v>
      </c>
      <c r="K339" s="8">
        <v>0</v>
      </c>
    </row>
    <row r="340" spans="1:11" x14ac:dyDescent="0.25">
      <c r="A340" s="9" t="s">
        <v>93</v>
      </c>
      <c r="B340" s="6">
        <v>1</v>
      </c>
      <c r="C340" s="6">
        <v>0</v>
      </c>
      <c r="D340" s="6">
        <v>0</v>
      </c>
      <c r="E340" s="6">
        <v>0</v>
      </c>
      <c r="F340" s="7">
        <f t="shared" si="45"/>
        <v>1</v>
      </c>
      <c r="G340" s="8">
        <v>0</v>
      </c>
      <c r="H340" s="8">
        <v>0</v>
      </c>
      <c r="I340" s="8">
        <v>0</v>
      </c>
      <c r="J340" s="8">
        <v>0</v>
      </c>
      <c r="K340" s="8">
        <v>1</v>
      </c>
    </row>
    <row r="341" spans="1:11" ht="18.75" x14ac:dyDescent="0.3">
      <c r="A341" s="65" t="s">
        <v>94</v>
      </c>
      <c r="B341" s="65"/>
      <c r="C341" s="65"/>
      <c r="D341" s="65"/>
      <c r="E341" s="65"/>
      <c r="F341" s="65"/>
      <c r="G341" s="65"/>
      <c r="H341" s="65"/>
      <c r="I341" s="65"/>
      <c r="J341" s="65"/>
      <c r="K341" s="65"/>
    </row>
    <row r="342" spans="1:11" x14ac:dyDescent="0.25">
      <c r="A342" s="66"/>
      <c r="B342" s="67" t="s">
        <v>2</v>
      </c>
      <c r="C342" s="67"/>
      <c r="D342" s="67"/>
      <c r="E342" s="68" t="s">
        <v>3</v>
      </c>
      <c r="F342" s="69" t="s">
        <v>4</v>
      </c>
      <c r="G342" s="64" t="s">
        <v>157</v>
      </c>
      <c r="H342" s="64" t="s">
        <v>158</v>
      </c>
      <c r="I342" s="64" t="s">
        <v>159</v>
      </c>
      <c r="J342" s="64" t="s">
        <v>160</v>
      </c>
      <c r="K342" s="64" t="s">
        <v>161</v>
      </c>
    </row>
    <row r="343" spans="1:11" x14ac:dyDescent="0.25">
      <c r="A343" s="66"/>
      <c r="B343" s="2" t="s">
        <v>11</v>
      </c>
      <c r="C343" s="2" t="s">
        <v>12</v>
      </c>
      <c r="D343" s="2" t="s">
        <v>60</v>
      </c>
      <c r="E343" s="68"/>
      <c r="F343" s="69"/>
      <c r="G343" s="64"/>
      <c r="H343" s="64"/>
      <c r="I343" s="64"/>
      <c r="J343" s="64"/>
      <c r="K343" s="64"/>
    </row>
    <row r="344" spans="1:11" x14ac:dyDescent="0.25">
      <c r="A344" s="9" t="s">
        <v>95</v>
      </c>
      <c r="B344" s="10">
        <f>SUM(B5,B57,B107)</f>
        <v>21</v>
      </c>
      <c r="C344" s="10">
        <f>SUM(C5,C57,C107)</f>
        <v>6</v>
      </c>
      <c r="D344" s="10">
        <f>SUM(D5,D57,D107)</f>
        <v>0</v>
      </c>
      <c r="E344" s="10">
        <f>SUM(E5,E57,E107)</f>
        <v>80</v>
      </c>
      <c r="F344" s="7">
        <f t="shared" ref="F344:F345" si="46">SUM(B344:E344)</f>
        <v>107</v>
      </c>
      <c r="G344" s="30">
        <f t="shared" ref="G344:K345" si="47">SUM(G5,G57,G107)</f>
        <v>13</v>
      </c>
      <c r="H344" s="30">
        <f t="shared" si="47"/>
        <v>8</v>
      </c>
      <c r="I344" s="30">
        <f t="shared" si="47"/>
        <v>4</v>
      </c>
      <c r="J344" s="30">
        <f t="shared" si="47"/>
        <v>0</v>
      </c>
      <c r="K344" s="30">
        <f t="shared" si="47"/>
        <v>82</v>
      </c>
    </row>
    <row r="345" spans="1:11" x14ac:dyDescent="0.25">
      <c r="A345" s="9" t="s">
        <v>96</v>
      </c>
      <c r="B345" s="10">
        <f>SUM(B346:B353)</f>
        <v>21</v>
      </c>
      <c r="C345" s="10">
        <f>SUM(C346:C353)</f>
        <v>10</v>
      </c>
      <c r="D345" s="10">
        <f>SUM(D346:D353)</f>
        <v>0</v>
      </c>
      <c r="E345" s="10">
        <f>SUM(E346:E353)</f>
        <v>80</v>
      </c>
      <c r="F345" s="7">
        <f t="shared" si="46"/>
        <v>111</v>
      </c>
      <c r="G345" s="30">
        <f t="shared" si="47"/>
        <v>13</v>
      </c>
      <c r="H345" s="30">
        <f t="shared" si="47"/>
        <v>8</v>
      </c>
      <c r="I345" s="30">
        <f t="shared" si="47"/>
        <v>4</v>
      </c>
      <c r="J345" s="30">
        <f t="shared" si="47"/>
        <v>0</v>
      </c>
      <c r="K345" s="30">
        <f t="shared" si="47"/>
        <v>86</v>
      </c>
    </row>
    <row r="346" spans="1:11" x14ac:dyDescent="0.25">
      <c r="A346" s="9" t="s">
        <v>15</v>
      </c>
      <c r="B346" s="10">
        <f>SUM(B7,B108)</f>
        <v>0</v>
      </c>
      <c r="C346" s="10">
        <f>SUM(C7,C108)</f>
        <v>0</v>
      </c>
      <c r="D346" s="10">
        <f>SUM(D7,D108)</f>
        <v>0</v>
      </c>
      <c r="E346" s="10">
        <f>SUM(E7,E108)</f>
        <v>0</v>
      </c>
      <c r="F346" s="7">
        <f t="shared" ref="F346:F352" si="48">SUM(B346:E346)</f>
        <v>0</v>
      </c>
      <c r="G346" s="30">
        <f t="shared" ref="G346:K346" si="49">SUM(G7, G108)</f>
        <v>0</v>
      </c>
      <c r="H346" s="30">
        <f t="shared" si="49"/>
        <v>0</v>
      </c>
      <c r="I346" s="30">
        <f t="shared" si="49"/>
        <v>0</v>
      </c>
      <c r="J346" s="30">
        <f t="shared" si="49"/>
        <v>0</v>
      </c>
      <c r="K346" s="30">
        <f t="shared" si="49"/>
        <v>0</v>
      </c>
    </row>
    <row r="347" spans="1:11" x14ac:dyDescent="0.25">
      <c r="A347" s="9" t="s">
        <v>16</v>
      </c>
      <c r="B347" s="10">
        <f t="shared" ref="B347:E353" si="50">SUM(B8,B59)</f>
        <v>2</v>
      </c>
      <c r="C347" s="10">
        <f t="shared" si="50"/>
        <v>2</v>
      </c>
      <c r="D347" s="10">
        <f t="shared" si="50"/>
        <v>0</v>
      </c>
      <c r="E347" s="10">
        <f t="shared" si="50"/>
        <v>6</v>
      </c>
      <c r="F347" s="7">
        <f t="shared" si="48"/>
        <v>10</v>
      </c>
      <c r="G347" s="30">
        <f t="shared" ref="G347:K353" si="51">SUM(G8,G59)</f>
        <v>2</v>
      </c>
      <c r="H347" s="30">
        <f t="shared" si="51"/>
        <v>0</v>
      </c>
      <c r="I347" s="30">
        <f t="shared" si="51"/>
        <v>1</v>
      </c>
      <c r="J347" s="30">
        <f t="shared" si="51"/>
        <v>0</v>
      </c>
      <c r="K347" s="30">
        <f t="shared" si="51"/>
        <v>7</v>
      </c>
    </row>
    <row r="348" spans="1:11" x14ac:dyDescent="0.25">
      <c r="A348" s="9" t="s">
        <v>97</v>
      </c>
      <c r="B348" s="10">
        <f t="shared" si="50"/>
        <v>4</v>
      </c>
      <c r="C348" s="10">
        <f t="shared" si="50"/>
        <v>0</v>
      </c>
      <c r="D348" s="10">
        <f t="shared" si="50"/>
        <v>0</v>
      </c>
      <c r="E348" s="10">
        <f t="shared" si="50"/>
        <v>15</v>
      </c>
      <c r="F348" s="7">
        <f t="shared" si="48"/>
        <v>19</v>
      </c>
      <c r="G348" s="30">
        <f t="shared" si="51"/>
        <v>2</v>
      </c>
      <c r="H348" s="30">
        <f t="shared" si="51"/>
        <v>0</v>
      </c>
      <c r="I348" s="30">
        <f t="shared" si="51"/>
        <v>0</v>
      </c>
      <c r="J348" s="30">
        <f t="shared" si="51"/>
        <v>0</v>
      </c>
      <c r="K348" s="30">
        <f t="shared" si="51"/>
        <v>17</v>
      </c>
    </row>
    <row r="349" spans="1:11" x14ac:dyDescent="0.25">
      <c r="A349" s="9" t="s">
        <v>98</v>
      </c>
      <c r="B349" s="10">
        <f t="shared" si="50"/>
        <v>5</v>
      </c>
      <c r="C349" s="10">
        <f t="shared" si="50"/>
        <v>2</v>
      </c>
      <c r="D349" s="10">
        <f t="shared" si="50"/>
        <v>0</v>
      </c>
      <c r="E349" s="10">
        <f t="shared" si="50"/>
        <v>27</v>
      </c>
      <c r="F349" s="7">
        <f t="shared" si="48"/>
        <v>34</v>
      </c>
      <c r="G349" s="30">
        <f t="shared" si="51"/>
        <v>1</v>
      </c>
      <c r="H349" s="30">
        <f t="shared" si="51"/>
        <v>3</v>
      </c>
      <c r="I349" s="30">
        <f t="shared" si="51"/>
        <v>0</v>
      </c>
      <c r="J349" s="30">
        <f t="shared" si="51"/>
        <v>0</v>
      </c>
      <c r="K349" s="30">
        <f t="shared" si="51"/>
        <v>30</v>
      </c>
    </row>
    <row r="350" spans="1:11" x14ac:dyDescent="0.25">
      <c r="A350" s="9" t="s">
        <v>99</v>
      </c>
      <c r="B350" s="10">
        <f t="shared" si="50"/>
        <v>5</v>
      </c>
      <c r="C350" s="10">
        <f t="shared" si="50"/>
        <v>2</v>
      </c>
      <c r="D350" s="10">
        <f t="shared" si="50"/>
        <v>0</v>
      </c>
      <c r="E350" s="10">
        <f t="shared" si="50"/>
        <v>17</v>
      </c>
      <c r="F350" s="7">
        <f t="shared" si="48"/>
        <v>24</v>
      </c>
      <c r="G350" s="30">
        <f t="shared" si="51"/>
        <v>5</v>
      </c>
      <c r="H350" s="30">
        <f t="shared" si="51"/>
        <v>1</v>
      </c>
      <c r="I350" s="30">
        <f t="shared" si="51"/>
        <v>0</v>
      </c>
      <c r="J350" s="30">
        <f t="shared" si="51"/>
        <v>0</v>
      </c>
      <c r="K350" s="30">
        <f t="shared" si="51"/>
        <v>18</v>
      </c>
    </row>
    <row r="351" spans="1:11" x14ac:dyDescent="0.25">
      <c r="A351" s="9" t="s">
        <v>100</v>
      </c>
      <c r="B351" s="10">
        <f t="shared" si="50"/>
        <v>5</v>
      </c>
      <c r="C351" s="10">
        <f t="shared" si="50"/>
        <v>3</v>
      </c>
      <c r="D351" s="10">
        <f t="shared" si="50"/>
        <v>0</v>
      </c>
      <c r="E351" s="10">
        <f t="shared" si="50"/>
        <v>8</v>
      </c>
      <c r="F351" s="7">
        <f t="shared" si="48"/>
        <v>16</v>
      </c>
      <c r="G351" s="30">
        <f t="shared" si="51"/>
        <v>3</v>
      </c>
      <c r="H351" s="30">
        <f t="shared" si="51"/>
        <v>2</v>
      </c>
      <c r="I351" s="30">
        <f t="shared" si="51"/>
        <v>1</v>
      </c>
      <c r="J351" s="30">
        <f t="shared" si="51"/>
        <v>0</v>
      </c>
      <c r="K351" s="30">
        <f t="shared" si="51"/>
        <v>10</v>
      </c>
    </row>
    <row r="352" spans="1:11" x14ac:dyDescent="0.25">
      <c r="A352" s="9" t="s">
        <v>21</v>
      </c>
      <c r="B352" s="10">
        <f t="shared" si="50"/>
        <v>0</v>
      </c>
      <c r="C352" s="10">
        <f t="shared" si="50"/>
        <v>1</v>
      </c>
      <c r="D352" s="10">
        <f t="shared" si="50"/>
        <v>0</v>
      </c>
      <c r="E352" s="10">
        <f t="shared" si="50"/>
        <v>4</v>
      </c>
      <c r="F352" s="7">
        <f t="shared" si="48"/>
        <v>5</v>
      </c>
      <c r="G352" s="30">
        <f t="shared" si="51"/>
        <v>0</v>
      </c>
      <c r="H352" s="30">
        <f t="shared" si="51"/>
        <v>1</v>
      </c>
      <c r="I352" s="30">
        <f t="shared" si="51"/>
        <v>0</v>
      </c>
      <c r="J352" s="30">
        <f t="shared" si="51"/>
        <v>0</v>
      </c>
      <c r="K352" s="30">
        <f t="shared" si="51"/>
        <v>4</v>
      </c>
    </row>
    <row r="353" spans="1:11" x14ac:dyDescent="0.25">
      <c r="A353" s="9" t="s">
        <v>208</v>
      </c>
      <c r="B353" s="10">
        <f t="shared" si="50"/>
        <v>0</v>
      </c>
      <c r="C353" s="10">
        <f t="shared" si="50"/>
        <v>0</v>
      </c>
      <c r="D353" s="10">
        <f t="shared" si="50"/>
        <v>0</v>
      </c>
      <c r="E353" s="10">
        <f t="shared" si="50"/>
        <v>3</v>
      </c>
      <c r="F353" s="7">
        <f t="shared" ref="F353" si="52">SUM(B353:E353)</f>
        <v>3</v>
      </c>
      <c r="G353" s="30">
        <f t="shared" si="51"/>
        <v>0</v>
      </c>
      <c r="H353" s="30">
        <f t="shared" si="51"/>
        <v>1</v>
      </c>
      <c r="I353" s="30">
        <f t="shared" si="51"/>
        <v>2</v>
      </c>
      <c r="J353" s="30">
        <f t="shared" si="51"/>
        <v>0</v>
      </c>
      <c r="K353" s="30">
        <f t="shared" si="51"/>
        <v>0</v>
      </c>
    </row>
  </sheetData>
  <sheetProtection algorithmName="SHA-512" hashValue="XjrhHZRx4r7q2BkXasBIVH+YtqGAQYR3M0vURCUsbRKE9x5PgseyF9WNswfoaJX3Su+ge0AZinCLZ8aZdUF54A==" saltValue="zkhMn8zdTAyDyT+4SmOvlA==" spinCount="100000" sheet="1" objects="1" scenarios="1"/>
  <mergeCells count="264">
    <mergeCell ref="I33:I34"/>
    <mergeCell ref="J33:J34"/>
    <mergeCell ref="K15:K16"/>
    <mergeCell ref="A25:K25"/>
    <mergeCell ref="A1:K1"/>
    <mergeCell ref="A2:K2"/>
    <mergeCell ref="A3:A4"/>
    <mergeCell ref="B3:D3"/>
    <mergeCell ref="E3:E4"/>
    <mergeCell ref="F3:F4"/>
    <mergeCell ref="G3:G4"/>
    <mergeCell ref="H3:H4"/>
    <mergeCell ref="I3:I4"/>
    <mergeCell ref="J3:J4"/>
    <mergeCell ref="K3:K4"/>
    <mergeCell ref="B15:D15"/>
    <mergeCell ref="E15:E16"/>
    <mergeCell ref="F15:F16"/>
    <mergeCell ref="G15:G16"/>
    <mergeCell ref="H15:H16"/>
    <mergeCell ref="I15:I16"/>
    <mergeCell ref="J15:J16"/>
    <mergeCell ref="K33:K34"/>
    <mergeCell ref="B33:D33"/>
    <mergeCell ref="J50:J51"/>
    <mergeCell ref="K50:K51"/>
    <mergeCell ref="A54:K54"/>
    <mergeCell ref="A55:A56"/>
    <mergeCell ref="B55:D55"/>
    <mergeCell ref="E55:E56"/>
    <mergeCell ref="F55:F56"/>
    <mergeCell ref="G55:G56"/>
    <mergeCell ref="H55:H56"/>
    <mergeCell ref="I55:I56"/>
    <mergeCell ref="E50:E51"/>
    <mergeCell ref="F50:F51"/>
    <mergeCell ref="G50:G51"/>
    <mergeCell ref="H50:H51"/>
    <mergeCell ref="I50:I51"/>
    <mergeCell ref="J55:J56"/>
    <mergeCell ref="K55:K56"/>
    <mergeCell ref="E33:E34"/>
    <mergeCell ref="F33:F34"/>
    <mergeCell ref="G33:G34"/>
    <mergeCell ref="H33:H34"/>
    <mergeCell ref="B66:D66"/>
    <mergeCell ref="E66:E67"/>
    <mergeCell ref="F66:F67"/>
    <mergeCell ref="G66:G67"/>
    <mergeCell ref="H66:H67"/>
    <mergeCell ref="I66:I67"/>
    <mergeCell ref="J66:J67"/>
    <mergeCell ref="K66:K67"/>
    <mergeCell ref="A76:K76"/>
    <mergeCell ref="B84:D84"/>
    <mergeCell ref="E84:E85"/>
    <mergeCell ref="F84:F85"/>
    <mergeCell ref="G84:G85"/>
    <mergeCell ref="H84:H85"/>
    <mergeCell ref="I84:I85"/>
    <mergeCell ref="J84:J85"/>
    <mergeCell ref="K84:K85"/>
    <mergeCell ref="J101:J102"/>
    <mergeCell ref="K101:K102"/>
    <mergeCell ref="A104:K104"/>
    <mergeCell ref="A105:A106"/>
    <mergeCell ref="B105:D105"/>
    <mergeCell ref="E105:E106"/>
    <mergeCell ref="F105:F106"/>
    <mergeCell ref="G105:G106"/>
    <mergeCell ref="H105:H106"/>
    <mergeCell ref="I105:I106"/>
    <mergeCell ref="B101:D101"/>
    <mergeCell ref="E101:E102"/>
    <mergeCell ref="F101:F102"/>
    <mergeCell ref="G101:G102"/>
    <mergeCell ref="H101:H102"/>
    <mergeCell ref="I101:I102"/>
    <mergeCell ref="J105:J106"/>
    <mergeCell ref="K105:K106"/>
    <mergeCell ref="B110:D110"/>
    <mergeCell ref="E110:E111"/>
    <mergeCell ref="F110:F111"/>
    <mergeCell ref="G110:G111"/>
    <mergeCell ref="H110:H111"/>
    <mergeCell ref="I110:I111"/>
    <mergeCell ref="J110:J111"/>
    <mergeCell ref="K110:K111"/>
    <mergeCell ref="A120:K120"/>
    <mergeCell ref="B128:D128"/>
    <mergeCell ref="E128:E129"/>
    <mergeCell ref="F128:F129"/>
    <mergeCell ref="G128:G129"/>
    <mergeCell ref="H128:H129"/>
    <mergeCell ref="I128:I129"/>
    <mergeCell ref="J128:J129"/>
    <mergeCell ref="K128:K129"/>
    <mergeCell ref="J145:J146"/>
    <mergeCell ref="K145:K146"/>
    <mergeCell ref="A148:K148"/>
    <mergeCell ref="A149:A150"/>
    <mergeCell ref="B149:D149"/>
    <mergeCell ref="E149:E150"/>
    <mergeCell ref="F149:F150"/>
    <mergeCell ref="G149:G150"/>
    <mergeCell ref="H149:H150"/>
    <mergeCell ref="I149:I150"/>
    <mergeCell ref="B145:D145"/>
    <mergeCell ref="E145:E146"/>
    <mergeCell ref="F145:F146"/>
    <mergeCell ref="G145:G146"/>
    <mergeCell ref="H145:H146"/>
    <mergeCell ref="I145:I146"/>
    <mergeCell ref="J149:J150"/>
    <mergeCell ref="K149:K150"/>
    <mergeCell ref="B154:D154"/>
    <mergeCell ref="E154:E155"/>
    <mergeCell ref="F154:F155"/>
    <mergeCell ref="G154:G155"/>
    <mergeCell ref="H154:H155"/>
    <mergeCell ref="I154:I155"/>
    <mergeCell ref="J154:J155"/>
    <mergeCell ref="K154:K155"/>
    <mergeCell ref="A164:K164"/>
    <mergeCell ref="B172:D172"/>
    <mergeCell ref="E172:E173"/>
    <mergeCell ref="F172:F173"/>
    <mergeCell ref="G172:G173"/>
    <mergeCell ref="H172:H173"/>
    <mergeCell ref="I172:I173"/>
    <mergeCell ref="J172:J173"/>
    <mergeCell ref="K172:K173"/>
    <mergeCell ref="J189:J190"/>
    <mergeCell ref="K189:K190"/>
    <mergeCell ref="A193:K193"/>
    <mergeCell ref="A194:A195"/>
    <mergeCell ref="B194:D194"/>
    <mergeCell ref="E194:E195"/>
    <mergeCell ref="F194:F195"/>
    <mergeCell ref="G194:G195"/>
    <mergeCell ref="H194:H195"/>
    <mergeCell ref="I194:I195"/>
    <mergeCell ref="B189:D189"/>
    <mergeCell ref="E189:E190"/>
    <mergeCell ref="F189:F190"/>
    <mergeCell ref="G189:G190"/>
    <mergeCell ref="H189:H190"/>
    <mergeCell ref="I189:I190"/>
    <mergeCell ref="J194:J195"/>
    <mergeCell ref="K194:K195"/>
    <mergeCell ref="B199:D199"/>
    <mergeCell ref="E199:E200"/>
    <mergeCell ref="F199:F200"/>
    <mergeCell ref="G199:G200"/>
    <mergeCell ref="H199:H200"/>
    <mergeCell ref="I199:I200"/>
    <mergeCell ref="J199:J200"/>
    <mergeCell ref="K199:K200"/>
    <mergeCell ref="A209:K209"/>
    <mergeCell ref="B217:D217"/>
    <mergeCell ref="E217:E218"/>
    <mergeCell ref="F217:F218"/>
    <mergeCell ref="G217:G218"/>
    <mergeCell ref="H217:H218"/>
    <mergeCell ref="I217:I218"/>
    <mergeCell ref="J217:J218"/>
    <mergeCell ref="K217:K218"/>
    <mergeCell ref="J234:J235"/>
    <mergeCell ref="K234:K235"/>
    <mergeCell ref="A237:K237"/>
    <mergeCell ref="A238:A239"/>
    <mergeCell ref="B238:D238"/>
    <mergeCell ref="E238:E239"/>
    <mergeCell ref="F238:F239"/>
    <mergeCell ref="G238:G239"/>
    <mergeCell ref="H238:H239"/>
    <mergeCell ref="I238:I239"/>
    <mergeCell ref="B234:D234"/>
    <mergeCell ref="E234:E235"/>
    <mergeCell ref="F234:F235"/>
    <mergeCell ref="G234:G235"/>
    <mergeCell ref="H234:H235"/>
    <mergeCell ref="I234:I235"/>
    <mergeCell ref="J238:J239"/>
    <mergeCell ref="K238:K239"/>
    <mergeCell ref="B245:D245"/>
    <mergeCell ref="E245:E246"/>
    <mergeCell ref="F245:F246"/>
    <mergeCell ref="G245:G246"/>
    <mergeCell ref="H245:H246"/>
    <mergeCell ref="I245:I246"/>
    <mergeCell ref="J245:J246"/>
    <mergeCell ref="K245:K246"/>
    <mergeCell ref="A255:K255"/>
    <mergeCell ref="B263:D263"/>
    <mergeCell ref="E263:E264"/>
    <mergeCell ref="F263:F264"/>
    <mergeCell ref="G263:G264"/>
    <mergeCell ref="H263:H264"/>
    <mergeCell ref="I263:I264"/>
    <mergeCell ref="J263:J264"/>
    <mergeCell ref="K263:K264"/>
    <mergeCell ref="J280:J281"/>
    <mergeCell ref="K280:K281"/>
    <mergeCell ref="A283:K283"/>
    <mergeCell ref="A284:A285"/>
    <mergeCell ref="B284:D284"/>
    <mergeCell ref="E284:E285"/>
    <mergeCell ref="F284:F285"/>
    <mergeCell ref="G284:G285"/>
    <mergeCell ref="H284:H285"/>
    <mergeCell ref="I284:I285"/>
    <mergeCell ref="B280:D280"/>
    <mergeCell ref="E280:E281"/>
    <mergeCell ref="F280:F281"/>
    <mergeCell ref="G280:G281"/>
    <mergeCell ref="H280:H281"/>
    <mergeCell ref="I280:I281"/>
    <mergeCell ref="J284:J285"/>
    <mergeCell ref="K284:K285"/>
    <mergeCell ref="B295:D295"/>
    <mergeCell ref="E295:E296"/>
    <mergeCell ref="F295:F296"/>
    <mergeCell ref="G295:G296"/>
    <mergeCell ref="H295:H296"/>
    <mergeCell ref="I295:I296"/>
    <mergeCell ref="J295:J296"/>
    <mergeCell ref="K295:K296"/>
    <mergeCell ref="J313:J314"/>
    <mergeCell ref="K313:K314"/>
    <mergeCell ref="A305:K305"/>
    <mergeCell ref="B330:D330"/>
    <mergeCell ref="E330:E331"/>
    <mergeCell ref="F330:F331"/>
    <mergeCell ref="G330:G331"/>
    <mergeCell ref="H330:H331"/>
    <mergeCell ref="I330:I331"/>
    <mergeCell ref="J330:J331"/>
    <mergeCell ref="K330:K331"/>
    <mergeCell ref="B313:D313"/>
    <mergeCell ref="E313:E314"/>
    <mergeCell ref="F313:F314"/>
    <mergeCell ref="G313:G314"/>
    <mergeCell ref="H313:H314"/>
    <mergeCell ref="I313:I314"/>
    <mergeCell ref="A334:K334"/>
    <mergeCell ref="B335:D335"/>
    <mergeCell ref="E335:E336"/>
    <mergeCell ref="F335:F336"/>
    <mergeCell ref="G335:G336"/>
    <mergeCell ref="H335:H336"/>
    <mergeCell ref="I335:I336"/>
    <mergeCell ref="J335:J336"/>
    <mergeCell ref="K335:K336"/>
    <mergeCell ref="A341:K341"/>
    <mergeCell ref="A342:A343"/>
    <mergeCell ref="B342:D342"/>
    <mergeCell ref="E342:E343"/>
    <mergeCell ref="F342:F343"/>
    <mergeCell ref="G342:G343"/>
    <mergeCell ref="H342:H343"/>
    <mergeCell ref="I342:I343"/>
    <mergeCell ref="J342:J343"/>
    <mergeCell ref="K342:K343"/>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FF98E-F131-44FF-8BBF-BA3A90010331}">
  <sheetPr>
    <tabColor theme="9" tint="0.79998168889431442"/>
  </sheetPr>
  <dimension ref="A1:L353"/>
  <sheetViews>
    <sheetView topLeftCell="A336" workbookViewId="0">
      <selection activeCell="R265" sqref="R265"/>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9.28515625" style="29" bestFit="1" customWidth="1"/>
    <col min="8" max="8" width="9.140625" style="29" bestFit="1"/>
    <col min="9" max="9" width="8.28515625" style="29" bestFit="1" customWidth="1"/>
    <col min="10" max="11" width="10.7109375" style="29" customWidth="1"/>
    <col min="12" max="12" width="10.42578125" style="29" bestFit="1" customWidth="1"/>
    <col min="13" max="16384" width="9.140625" style="32"/>
  </cols>
  <sheetData>
    <row r="1" spans="1:12" ht="18.75" x14ac:dyDescent="0.3">
      <c r="A1" s="83" t="s">
        <v>162</v>
      </c>
      <c r="B1" s="83"/>
      <c r="C1" s="83"/>
      <c r="D1" s="83"/>
      <c r="E1" s="83"/>
      <c r="F1" s="83"/>
      <c r="G1" s="83"/>
      <c r="H1" s="83"/>
      <c r="I1" s="83"/>
      <c r="J1" s="83"/>
      <c r="K1" s="83"/>
      <c r="L1" s="83"/>
    </row>
    <row r="2" spans="1:12" ht="15.75" x14ac:dyDescent="0.25">
      <c r="A2" s="72" t="s">
        <v>1</v>
      </c>
      <c r="B2" s="72"/>
      <c r="C2" s="72"/>
      <c r="D2" s="72"/>
      <c r="E2" s="72"/>
      <c r="F2" s="72"/>
      <c r="G2" s="72"/>
      <c r="H2" s="72"/>
      <c r="I2" s="72"/>
      <c r="J2" s="72"/>
      <c r="K2" s="72"/>
      <c r="L2" s="72"/>
    </row>
    <row r="3" spans="1:12" x14ac:dyDescent="0.25">
      <c r="A3" s="66"/>
      <c r="B3" s="67" t="s">
        <v>2</v>
      </c>
      <c r="C3" s="67"/>
      <c r="D3" s="67"/>
      <c r="E3" s="68" t="s">
        <v>3</v>
      </c>
      <c r="F3" s="69" t="s">
        <v>4</v>
      </c>
      <c r="G3" s="64" t="s">
        <v>163</v>
      </c>
      <c r="H3" s="64" t="s">
        <v>164</v>
      </c>
      <c r="I3" s="64" t="s">
        <v>165</v>
      </c>
      <c r="J3" s="64" t="s">
        <v>166</v>
      </c>
      <c r="K3" s="73" t="s">
        <v>167</v>
      </c>
      <c r="L3" s="64" t="s">
        <v>168</v>
      </c>
    </row>
    <row r="4" spans="1:12" x14ac:dyDescent="0.25">
      <c r="A4" s="66"/>
      <c r="B4" s="3" t="s">
        <v>11</v>
      </c>
      <c r="C4" s="3" t="s">
        <v>12</v>
      </c>
      <c r="D4" s="4"/>
      <c r="E4" s="68"/>
      <c r="F4" s="69"/>
      <c r="G4" s="64"/>
      <c r="H4" s="64"/>
      <c r="I4" s="64"/>
      <c r="J4" s="64"/>
      <c r="K4" s="74"/>
      <c r="L4" s="64"/>
    </row>
    <row r="5" spans="1:12" x14ac:dyDescent="0.25">
      <c r="A5" s="5" t="s">
        <v>13</v>
      </c>
      <c r="B5" s="6">
        <v>22</v>
      </c>
      <c r="C5" s="6">
        <v>26</v>
      </c>
      <c r="D5" s="4"/>
      <c r="E5" s="97">
        <v>0</v>
      </c>
      <c r="F5" s="7">
        <f>SUM(B5:E5)</f>
        <v>48</v>
      </c>
      <c r="G5" s="98">
        <v>0</v>
      </c>
      <c r="H5" s="8">
        <v>4</v>
      </c>
      <c r="I5" s="98">
        <v>0</v>
      </c>
      <c r="J5" s="8">
        <v>41</v>
      </c>
      <c r="K5" s="8">
        <v>3</v>
      </c>
      <c r="L5" s="98">
        <v>0</v>
      </c>
    </row>
    <row r="6" spans="1:12" x14ac:dyDescent="0.25">
      <c r="A6" s="9" t="s">
        <v>14</v>
      </c>
      <c r="B6" s="10">
        <f>SUM(B7:B14)</f>
        <v>78</v>
      </c>
      <c r="C6" s="10">
        <f t="shared" ref="C6:E6" si="0">SUM(C7:C14)</f>
        <v>87</v>
      </c>
      <c r="D6" s="10">
        <f t="shared" si="0"/>
        <v>0</v>
      </c>
      <c r="E6" s="10">
        <f t="shared" si="0"/>
        <v>0</v>
      </c>
      <c r="F6" s="7">
        <f t="shared" ref="F6:F14" si="1">SUM(B6:E6)</f>
        <v>165</v>
      </c>
      <c r="G6" s="10">
        <f>SUM(G7:G14)</f>
        <v>0</v>
      </c>
      <c r="H6" s="10">
        <f t="shared" ref="H6:L6" si="2">SUM(H7:H14)</f>
        <v>14</v>
      </c>
      <c r="I6" s="10">
        <f t="shared" si="2"/>
        <v>0</v>
      </c>
      <c r="J6" s="10">
        <f t="shared" si="2"/>
        <v>140</v>
      </c>
      <c r="K6" s="10">
        <f t="shared" si="2"/>
        <v>11</v>
      </c>
      <c r="L6" s="10">
        <f t="shared" si="2"/>
        <v>0</v>
      </c>
    </row>
    <row r="7" spans="1:12" x14ac:dyDescent="0.25">
      <c r="A7" s="9" t="s">
        <v>15</v>
      </c>
      <c r="B7" s="6">
        <v>47</v>
      </c>
      <c r="C7" s="6">
        <v>57</v>
      </c>
      <c r="D7" s="4"/>
      <c r="E7" s="97">
        <v>0</v>
      </c>
      <c r="F7" s="7">
        <f t="shared" si="1"/>
        <v>104</v>
      </c>
      <c r="G7" s="98">
        <v>0</v>
      </c>
      <c r="H7" s="8">
        <v>10</v>
      </c>
      <c r="I7" s="98">
        <v>0</v>
      </c>
      <c r="J7" s="8">
        <v>88</v>
      </c>
      <c r="K7" s="8">
        <v>6</v>
      </c>
      <c r="L7" s="98">
        <v>0</v>
      </c>
    </row>
    <row r="8" spans="1:12" x14ac:dyDescent="0.25">
      <c r="A8" s="9" t="s">
        <v>16</v>
      </c>
      <c r="B8" s="6">
        <v>4</v>
      </c>
      <c r="C8" s="6">
        <v>3</v>
      </c>
      <c r="D8" s="4"/>
      <c r="E8" s="97">
        <v>0</v>
      </c>
      <c r="F8" s="7">
        <f t="shared" si="1"/>
        <v>7</v>
      </c>
      <c r="G8" s="98">
        <v>0</v>
      </c>
      <c r="H8" s="8">
        <v>0</v>
      </c>
      <c r="I8" s="98">
        <v>0</v>
      </c>
      <c r="J8" s="8">
        <v>6</v>
      </c>
      <c r="K8" s="8">
        <v>1</v>
      </c>
      <c r="L8" s="98">
        <v>0</v>
      </c>
    </row>
    <row r="9" spans="1:12" x14ac:dyDescent="0.25">
      <c r="A9" s="9" t="s">
        <v>17</v>
      </c>
      <c r="B9" s="6">
        <v>16</v>
      </c>
      <c r="C9" s="6">
        <v>14</v>
      </c>
      <c r="D9" s="4"/>
      <c r="E9" s="97">
        <v>0</v>
      </c>
      <c r="F9" s="7">
        <f t="shared" si="1"/>
        <v>30</v>
      </c>
      <c r="G9" s="98">
        <v>0</v>
      </c>
      <c r="H9" s="8">
        <v>2</v>
      </c>
      <c r="I9" s="98">
        <v>0</v>
      </c>
      <c r="J9" s="8">
        <v>26</v>
      </c>
      <c r="K9" s="8">
        <v>2</v>
      </c>
      <c r="L9" s="98">
        <v>0</v>
      </c>
    </row>
    <row r="10" spans="1:12" x14ac:dyDescent="0.25">
      <c r="A10" s="9" t="s">
        <v>18</v>
      </c>
      <c r="B10" s="6">
        <v>9</v>
      </c>
      <c r="C10" s="6">
        <v>7</v>
      </c>
      <c r="D10" s="4"/>
      <c r="E10" s="97">
        <v>0</v>
      </c>
      <c r="F10" s="7">
        <f t="shared" si="1"/>
        <v>16</v>
      </c>
      <c r="G10" s="98">
        <v>0</v>
      </c>
      <c r="H10" s="8">
        <v>2</v>
      </c>
      <c r="I10" s="98">
        <v>0</v>
      </c>
      <c r="J10" s="8">
        <v>13</v>
      </c>
      <c r="K10" s="8">
        <v>1</v>
      </c>
      <c r="L10" s="98">
        <v>0</v>
      </c>
    </row>
    <row r="11" spans="1:12" x14ac:dyDescent="0.25">
      <c r="A11" s="9" t="s">
        <v>19</v>
      </c>
      <c r="B11" s="6">
        <v>1</v>
      </c>
      <c r="C11" s="6">
        <v>5</v>
      </c>
      <c r="D11" s="4"/>
      <c r="E11" s="97">
        <v>0</v>
      </c>
      <c r="F11" s="7">
        <f t="shared" si="1"/>
        <v>6</v>
      </c>
      <c r="G11" s="98">
        <v>0</v>
      </c>
      <c r="H11" s="8">
        <v>0</v>
      </c>
      <c r="I11" s="98">
        <v>0</v>
      </c>
      <c r="J11" s="8">
        <v>6</v>
      </c>
      <c r="K11" s="8">
        <v>0</v>
      </c>
      <c r="L11" s="98">
        <v>0</v>
      </c>
    </row>
    <row r="12" spans="1:12" x14ac:dyDescent="0.25">
      <c r="A12" s="9" t="s">
        <v>20</v>
      </c>
      <c r="B12" s="6">
        <v>1</v>
      </c>
      <c r="C12" s="6">
        <v>1</v>
      </c>
      <c r="D12" s="4"/>
      <c r="E12" s="97">
        <v>0</v>
      </c>
      <c r="F12" s="7">
        <f t="shared" si="1"/>
        <v>2</v>
      </c>
      <c r="G12" s="98">
        <v>0</v>
      </c>
      <c r="H12" s="8">
        <v>0</v>
      </c>
      <c r="I12" s="98">
        <v>0</v>
      </c>
      <c r="J12" s="8">
        <v>1</v>
      </c>
      <c r="K12" s="8">
        <v>1</v>
      </c>
      <c r="L12" s="98">
        <v>0</v>
      </c>
    </row>
    <row r="13" spans="1:12" x14ac:dyDescent="0.25">
      <c r="A13" s="9" t="s">
        <v>21</v>
      </c>
      <c r="B13" s="6">
        <v>0</v>
      </c>
      <c r="C13" s="6">
        <v>0</v>
      </c>
      <c r="D13" s="4"/>
      <c r="E13" s="97">
        <v>0</v>
      </c>
      <c r="F13" s="7">
        <f t="shared" si="1"/>
        <v>0</v>
      </c>
      <c r="G13" s="98">
        <v>0</v>
      </c>
      <c r="H13" s="8">
        <v>0</v>
      </c>
      <c r="I13" s="98">
        <v>0</v>
      </c>
      <c r="J13" s="8">
        <v>0</v>
      </c>
      <c r="K13" s="8">
        <v>0</v>
      </c>
      <c r="L13" s="98">
        <v>0</v>
      </c>
    </row>
    <row r="14" spans="1:12" x14ac:dyDescent="0.25">
      <c r="A14" s="9" t="s">
        <v>204</v>
      </c>
      <c r="B14" s="6">
        <v>0</v>
      </c>
      <c r="C14" s="6">
        <v>0</v>
      </c>
      <c r="D14" s="4"/>
      <c r="E14" s="97">
        <v>0</v>
      </c>
      <c r="F14" s="7">
        <f t="shared" si="1"/>
        <v>0</v>
      </c>
      <c r="G14" s="98">
        <v>0</v>
      </c>
      <c r="H14" s="8">
        <v>0</v>
      </c>
      <c r="I14" s="98">
        <v>0</v>
      </c>
      <c r="J14" s="8">
        <v>0</v>
      </c>
      <c r="K14" s="50">
        <v>0</v>
      </c>
      <c r="L14" s="98">
        <v>0</v>
      </c>
    </row>
    <row r="15" spans="1:12" x14ac:dyDescent="0.25">
      <c r="A15" s="9"/>
      <c r="B15" s="67" t="s">
        <v>2</v>
      </c>
      <c r="C15" s="67"/>
      <c r="D15" s="67"/>
      <c r="E15" s="82" t="s">
        <v>3</v>
      </c>
      <c r="F15" s="69" t="s">
        <v>4</v>
      </c>
      <c r="G15" s="64" t="s">
        <v>163</v>
      </c>
      <c r="H15" s="64" t="s">
        <v>164</v>
      </c>
      <c r="I15" s="64" t="s">
        <v>165</v>
      </c>
      <c r="J15" s="64" t="s">
        <v>166</v>
      </c>
      <c r="K15" s="73" t="s">
        <v>167</v>
      </c>
      <c r="L15" s="64" t="s">
        <v>168</v>
      </c>
    </row>
    <row r="16" spans="1:12" x14ac:dyDescent="0.25">
      <c r="A16" s="12" t="s">
        <v>22</v>
      </c>
      <c r="B16" s="3" t="s">
        <v>11</v>
      </c>
      <c r="C16" s="3" t="s">
        <v>12</v>
      </c>
      <c r="D16" s="4"/>
      <c r="E16" s="82"/>
      <c r="F16" s="69"/>
      <c r="G16" s="64"/>
      <c r="H16" s="64"/>
      <c r="I16" s="64"/>
      <c r="J16" s="64"/>
      <c r="K16" s="74"/>
      <c r="L16" s="64"/>
    </row>
    <row r="17" spans="1:12" x14ac:dyDescent="0.25">
      <c r="A17" s="9" t="s">
        <v>23</v>
      </c>
      <c r="B17" s="6">
        <v>43</v>
      </c>
      <c r="C17" s="6">
        <v>52</v>
      </c>
      <c r="D17" s="13"/>
      <c r="E17" s="97">
        <v>0</v>
      </c>
      <c r="F17" s="7">
        <f t="shared" ref="F17:F23" si="3">SUM(B17:E17)</f>
        <v>95</v>
      </c>
      <c r="G17" s="98">
        <v>0</v>
      </c>
      <c r="H17" s="8">
        <v>9</v>
      </c>
      <c r="I17" s="98">
        <v>0</v>
      </c>
      <c r="J17" s="8">
        <v>78</v>
      </c>
      <c r="K17" s="8">
        <v>8</v>
      </c>
      <c r="L17" s="98">
        <v>0</v>
      </c>
    </row>
    <row r="18" spans="1:12" x14ac:dyDescent="0.25">
      <c r="A18" s="9" t="s">
        <v>24</v>
      </c>
      <c r="B18" s="6">
        <v>35</v>
      </c>
      <c r="C18" s="6">
        <v>34</v>
      </c>
      <c r="D18" s="13"/>
      <c r="E18" s="97">
        <v>0</v>
      </c>
      <c r="F18" s="7">
        <f t="shared" si="3"/>
        <v>69</v>
      </c>
      <c r="G18" s="98">
        <v>0</v>
      </c>
      <c r="H18" s="8">
        <v>5</v>
      </c>
      <c r="I18" s="98">
        <v>0</v>
      </c>
      <c r="J18" s="8">
        <v>61</v>
      </c>
      <c r="K18" s="8">
        <v>3</v>
      </c>
      <c r="L18" s="98">
        <v>0</v>
      </c>
    </row>
    <row r="19" spans="1:12" x14ac:dyDescent="0.25">
      <c r="A19" s="9" t="s">
        <v>25</v>
      </c>
      <c r="B19" s="6">
        <v>0</v>
      </c>
      <c r="C19" s="6">
        <v>0</v>
      </c>
      <c r="D19" s="13"/>
      <c r="E19" s="97">
        <v>0</v>
      </c>
      <c r="F19" s="7">
        <f t="shared" si="3"/>
        <v>0</v>
      </c>
      <c r="G19" s="98">
        <v>0</v>
      </c>
      <c r="H19" s="8">
        <v>0</v>
      </c>
      <c r="I19" s="98">
        <v>0</v>
      </c>
      <c r="J19" s="8">
        <v>0</v>
      </c>
      <c r="K19" s="8">
        <v>0</v>
      </c>
      <c r="L19" s="98">
        <v>0</v>
      </c>
    </row>
    <row r="20" spans="1:12" x14ac:dyDescent="0.25">
      <c r="A20" s="14" t="s">
        <v>26</v>
      </c>
      <c r="B20" s="6">
        <v>0</v>
      </c>
      <c r="C20" s="6">
        <v>0</v>
      </c>
      <c r="D20" s="15"/>
      <c r="E20" s="97">
        <v>0</v>
      </c>
      <c r="F20" s="7">
        <f t="shared" si="3"/>
        <v>0</v>
      </c>
      <c r="G20" s="98">
        <v>0</v>
      </c>
      <c r="H20" s="16">
        <v>0</v>
      </c>
      <c r="I20" s="99">
        <v>0</v>
      </c>
      <c r="J20" s="8">
        <v>0</v>
      </c>
      <c r="K20" s="8">
        <v>0</v>
      </c>
      <c r="L20" s="98">
        <v>0</v>
      </c>
    </row>
    <row r="21" spans="1:12" x14ac:dyDescent="0.25">
      <c r="A21" s="14" t="s">
        <v>27</v>
      </c>
      <c r="B21" s="6">
        <v>0</v>
      </c>
      <c r="C21" s="6">
        <v>0</v>
      </c>
      <c r="D21" s="15"/>
      <c r="E21" s="97">
        <v>0</v>
      </c>
      <c r="F21" s="7">
        <f t="shared" si="3"/>
        <v>0</v>
      </c>
      <c r="G21" s="98">
        <v>0</v>
      </c>
      <c r="H21" s="16">
        <v>0</v>
      </c>
      <c r="I21" s="99">
        <v>0</v>
      </c>
      <c r="J21" s="8">
        <v>0</v>
      </c>
      <c r="K21" s="8">
        <v>0</v>
      </c>
      <c r="L21" s="98">
        <v>0</v>
      </c>
    </row>
    <row r="22" spans="1:12" x14ac:dyDescent="0.25">
      <c r="A22" s="14" t="s">
        <v>28</v>
      </c>
      <c r="B22" s="6">
        <v>0</v>
      </c>
      <c r="C22" s="6">
        <v>1</v>
      </c>
      <c r="D22" s="15"/>
      <c r="E22" s="97">
        <v>0</v>
      </c>
      <c r="F22" s="7">
        <f t="shared" si="3"/>
        <v>1</v>
      </c>
      <c r="G22" s="98">
        <v>0</v>
      </c>
      <c r="H22" s="16">
        <v>0</v>
      </c>
      <c r="I22" s="99">
        <v>0</v>
      </c>
      <c r="J22" s="8">
        <v>1</v>
      </c>
      <c r="K22" s="8">
        <v>0</v>
      </c>
      <c r="L22" s="98">
        <v>0</v>
      </c>
    </row>
    <row r="23" spans="1:12" x14ac:dyDescent="0.25">
      <c r="A23" s="14" t="s">
        <v>29</v>
      </c>
      <c r="B23" s="6">
        <v>0</v>
      </c>
      <c r="C23" s="6">
        <v>0</v>
      </c>
      <c r="D23" s="15"/>
      <c r="E23" s="97">
        <v>0</v>
      </c>
      <c r="F23" s="7">
        <f t="shared" si="3"/>
        <v>0</v>
      </c>
      <c r="G23" s="98">
        <v>0</v>
      </c>
      <c r="H23" s="16">
        <v>0</v>
      </c>
      <c r="I23" s="99">
        <v>0</v>
      </c>
      <c r="J23" s="8">
        <v>0</v>
      </c>
      <c r="K23" s="8">
        <v>0</v>
      </c>
      <c r="L23" s="98">
        <v>0</v>
      </c>
    </row>
    <row r="24" spans="1:12" x14ac:dyDescent="0.25">
      <c r="A24" s="14" t="s">
        <v>30</v>
      </c>
      <c r="B24" s="6">
        <v>0</v>
      </c>
      <c r="C24" s="6">
        <v>0</v>
      </c>
      <c r="D24" s="15"/>
      <c r="E24" s="97">
        <v>0</v>
      </c>
      <c r="F24" s="7">
        <f>SUM(B24:E24)</f>
        <v>0</v>
      </c>
      <c r="G24" s="98">
        <v>0</v>
      </c>
      <c r="H24" s="16">
        <v>0</v>
      </c>
      <c r="I24" s="99">
        <v>0</v>
      </c>
      <c r="J24" s="8">
        <v>0</v>
      </c>
      <c r="K24" s="8">
        <v>0</v>
      </c>
      <c r="L24" s="98">
        <v>0</v>
      </c>
    </row>
    <row r="25" spans="1:12" x14ac:dyDescent="0.25">
      <c r="A25" s="62" t="s">
        <v>31</v>
      </c>
      <c r="B25" s="62"/>
      <c r="C25" s="62"/>
      <c r="D25" s="62"/>
      <c r="E25" s="62"/>
      <c r="F25" s="62"/>
      <c r="G25" s="62"/>
      <c r="H25" s="62"/>
      <c r="I25" s="62"/>
      <c r="J25" s="62"/>
      <c r="K25" s="62"/>
      <c r="L25" s="62"/>
    </row>
    <row r="26" spans="1:12" x14ac:dyDescent="0.25">
      <c r="A26" s="14" t="s">
        <v>32</v>
      </c>
      <c r="B26" s="6">
        <v>0</v>
      </c>
      <c r="C26" s="6">
        <v>0</v>
      </c>
      <c r="D26" s="15"/>
      <c r="E26" s="97">
        <v>0</v>
      </c>
      <c r="F26" s="7">
        <f>SUM(B26:E26)</f>
        <v>0</v>
      </c>
      <c r="G26" s="99">
        <v>0</v>
      </c>
      <c r="H26" s="16">
        <v>0</v>
      </c>
      <c r="I26" s="99">
        <v>0</v>
      </c>
      <c r="J26" s="8">
        <v>0</v>
      </c>
      <c r="K26" s="8">
        <v>0</v>
      </c>
      <c r="L26" s="98">
        <v>0</v>
      </c>
    </row>
    <row r="27" spans="1:12" x14ac:dyDescent="0.25">
      <c r="A27" s="14" t="s">
        <v>33</v>
      </c>
      <c r="B27" s="6">
        <v>0</v>
      </c>
      <c r="C27" s="6">
        <v>0</v>
      </c>
      <c r="D27" s="15"/>
      <c r="E27" s="97">
        <v>0</v>
      </c>
      <c r="F27" s="7">
        <f t="shared" ref="F27:F32" si="4">SUM(B27:E27)</f>
        <v>0</v>
      </c>
      <c r="G27" s="99">
        <v>0</v>
      </c>
      <c r="H27" s="16">
        <v>0</v>
      </c>
      <c r="I27" s="99">
        <v>0</v>
      </c>
      <c r="J27" s="8">
        <v>0</v>
      </c>
      <c r="K27" s="8">
        <v>0</v>
      </c>
      <c r="L27" s="98">
        <v>0</v>
      </c>
    </row>
    <row r="28" spans="1:12" x14ac:dyDescent="0.25">
      <c r="A28" s="14" t="s">
        <v>34</v>
      </c>
      <c r="B28" s="6">
        <v>0</v>
      </c>
      <c r="C28" s="6">
        <v>0</v>
      </c>
      <c r="D28" s="15"/>
      <c r="E28" s="97">
        <v>0</v>
      </c>
      <c r="F28" s="7">
        <f t="shared" si="4"/>
        <v>0</v>
      </c>
      <c r="G28" s="99">
        <v>0</v>
      </c>
      <c r="H28" s="16">
        <v>0</v>
      </c>
      <c r="I28" s="99">
        <v>0</v>
      </c>
      <c r="J28" s="8">
        <v>0</v>
      </c>
      <c r="K28" s="8">
        <v>0</v>
      </c>
      <c r="L28" s="98">
        <v>0</v>
      </c>
    </row>
    <row r="29" spans="1:12" x14ac:dyDescent="0.25">
      <c r="A29" s="14" t="s">
        <v>35</v>
      </c>
      <c r="B29" s="6">
        <v>0</v>
      </c>
      <c r="C29" s="6">
        <v>0</v>
      </c>
      <c r="D29" s="15"/>
      <c r="E29" s="97">
        <v>0</v>
      </c>
      <c r="F29" s="7">
        <f t="shared" si="4"/>
        <v>0</v>
      </c>
      <c r="G29" s="99">
        <v>0</v>
      </c>
      <c r="H29" s="16">
        <v>0</v>
      </c>
      <c r="I29" s="99">
        <v>0</v>
      </c>
      <c r="J29" s="8">
        <v>0</v>
      </c>
      <c r="K29" s="8">
        <v>0</v>
      </c>
      <c r="L29" s="98">
        <v>0</v>
      </c>
    </row>
    <row r="30" spans="1:12" x14ac:dyDescent="0.25">
      <c r="A30" s="14" t="s">
        <v>36</v>
      </c>
      <c r="B30" s="6">
        <v>0</v>
      </c>
      <c r="C30" s="6">
        <v>0</v>
      </c>
      <c r="D30" s="15"/>
      <c r="E30" s="97">
        <v>0</v>
      </c>
      <c r="F30" s="7">
        <f t="shared" si="4"/>
        <v>0</v>
      </c>
      <c r="G30" s="99">
        <v>0</v>
      </c>
      <c r="H30" s="16">
        <v>0</v>
      </c>
      <c r="I30" s="99">
        <v>0</v>
      </c>
      <c r="J30" s="8">
        <v>0</v>
      </c>
      <c r="K30" s="8">
        <v>0</v>
      </c>
      <c r="L30" s="98">
        <v>0</v>
      </c>
    </row>
    <row r="31" spans="1:12" x14ac:dyDescent="0.25">
      <c r="A31" s="14" t="s">
        <v>37</v>
      </c>
      <c r="B31" s="6">
        <v>0</v>
      </c>
      <c r="C31" s="6">
        <v>0</v>
      </c>
      <c r="D31" s="15"/>
      <c r="E31" s="97">
        <v>0</v>
      </c>
      <c r="F31" s="7">
        <f t="shared" si="4"/>
        <v>0</v>
      </c>
      <c r="G31" s="99">
        <v>0</v>
      </c>
      <c r="H31" s="16">
        <v>0</v>
      </c>
      <c r="I31" s="99">
        <v>0</v>
      </c>
      <c r="J31" s="8">
        <v>0</v>
      </c>
      <c r="K31" s="8">
        <v>0</v>
      </c>
      <c r="L31" s="98">
        <v>0</v>
      </c>
    </row>
    <row r="32" spans="1:12" x14ac:dyDescent="0.25">
      <c r="A32" s="14" t="s">
        <v>38</v>
      </c>
      <c r="B32" s="6">
        <v>0</v>
      </c>
      <c r="C32" s="6">
        <v>0</v>
      </c>
      <c r="D32" s="15"/>
      <c r="E32" s="97">
        <v>0</v>
      </c>
      <c r="F32" s="7">
        <f t="shared" si="4"/>
        <v>0</v>
      </c>
      <c r="G32" s="99">
        <v>0</v>
      </c>
      <c r="H32" s="16">
        <v>0</v>
      </c>
      <c r="I32" s="99">
        <v>0</v>
      </c>
      <c r="J32" s="8">
        <v>0</v>
      </c>
      <c r="K32" s="8">
        <v>0</v>
      </c>
      <c r="L32" s="98">
        <v>0</v>
      </c>
    </row>
    <row r="33" spans="1:12" x14ac:dyDescent="0.25">
      <c r="A33" s="9"/>
      <c r="B33" s="67" t="s">
        <v>2</v>
      </c>
      <c r="C33" s="67"/>
      <c r="D33" s="67"/>
      <c r="E33" s="68" t="s">
        <v>3</v>
      </c>
      <c r="F33" s="69" t="s">
        <v>4</v>
      </c>
      <c r="G33" s="64" t="s">
        <v>163</v>
      </c>
      <c r="H33" s="64" t="s">
        <v>164</v>
      </c>
      <c r="I33" s="64" t="s">
        <v>165</v>
      </c>
      <c r="J33" s="64" t="s">
        <v>166</v>
      </c>
      <c r="K33" s="73" t="s">
        <v>167</v>
      </c>
      <c r="L33" s="64" t="s">
        <v>168</v>
      </c>
    </row>
    <row r="34" spans="1:12" x14ac:dyDescent="0.25">
      <c r="A34" s="12" t="s">
        <v>39</v>
      </c>
      <c r="B34" s="3" t="s">
        <v>11</v>
      </c>
      <c r="C34" s="3" t="s">
        <v>12</v>
      </c>
      <c r="D34" s="4"/>
      <c r="E34" s="68"/>
      <c r="F34" s="69"/>
      <c r="G34" s="64"/>
      <c r="H34" s="64"/>
      <c r="I34" s="64"/>
      <c r="J34" s="64"/>
      <c r="K34" s="74"/>
      <c r="L34" s="64"/>
    </row>
    <row r="35" spans="1:12" x14ac:dyDescent="0.25">
      <c r="A35" s="9" t="s">
        <v>40</v>
      </c>
      <c r="B35" s="6"/>
      <c r="C35" s="6">
        <v>4</v>
      </c>
      <c r="D35" s="13"/>
      <c r="E35" s="97">
        <v>0</v>
      </c>
      <c r="F35" s="7">
        <f>SUM(B35:E35)</f>
        <v>4</v>
      </c>
      <c r="G35" s="97">
        <v>0</v>
      </c>
      <c r="H35" s="8">
        <v>0</v>
      </c>
      <c r="I35" s="98">
        <v>0</v>
      </c>
      <c r="J35" s="8">
        <v>4</v>
      </c>
      <c r="K35" s="8">
        <v>0</v>
      </c>
      <c r="L35" s="98">
        <v>0</v>
      </c>
    </row>
    <row r="36" spans="1:12" ht="30" x14ac:dyDescent="0.25">
      <c r="A36" s="9" t="s">
        <v>41</v>
      </c>
      <c r="B36" s="6"/>
      <c r="C36" s="6"/>
      <c r="D36" s="13"/>
      <c r="E36" s="97">
        <v>0</v>
      </c>
      <c r="F36" s="7">
        <f t="shared" ref="F36:F49" si="5">SUM(B36:E36)</f>
        <v>0</v>
      </c>
      <c r="G36" s="97">
        <v>0</v>
      </c>
      <c r="H36" s="8">
        <v>0</v>
      </c>
      <c r="I36" s="98">
        <v>0</v>
      </c>
      <c r="J36" s="8"/>
      <c r="K36" s="8">
        <v>0</v>
      </c>
      <c r="L36" s="98">
        <v>0</v>
      </c>
    </row>
    <row r="37" spans="1:12" x14ac:dyDescent="0.25">
      <c r="A37" s="9" t="s">
        <v>42</v>
      </c>
      <c r="B37" s="6"/>
      <c r="C37" s="6"/>
      <c r="D37" s="13"/>
      <c r="E37" s="97">
        <v>0</v>
      </c>
      <c r="F37" s="7">
        <f t="shared" si="5"/>
        <v>0</v>
      </c>
      <c r="G37" s="97">
        <v>0</v>
      </c>
      <c r="H37" s="8">
        <v>0</v>
      </c>
      <c r="I37" s="98">
        <v>0</v>
      </c>
      <c r="J37" s="8"/>
      <c r="K37" s="8">
        <v>0</v>
      </c>
      <c r="L37" s="98">
        <v>0</v>
      </c>
    </row>
    <row r="38" spans="1:12" x14ac:dyDescent="0.25">
      <c r="A38" s="9" t="s">
        <v>43</v>
      </c>
      <c r="B38" s="6"/>
      <c r="C38" s="6"/>
      <c r="D38" s="13"/>
      <c r="E38" s="97">
        <v>0</v>
      </c>
      <c r="F38" s="7">
        <f t="shared" si="5"/>
        <v>0</v>
      </c>
      <c r="G38" s="97">
        <v>0</v>
      </c>
      <c r="H38" s="8">
        <v>0</v>
      </c>
      <c r="I38" s="98">
        <v>0</v>
      </c>
      <c r="J38" s="8"/>
      <c r="K38" s="8">
        <v>0</v>
      </c>
      <c r="L38" s="98">
        <v>0</v>
      </c>
    </row>
    <row r="39" spans="1:12" x14ac:dyDescent="0.25">
      <c r="A39" s="9" t="s">
        <v>44</v>
      </c>
      <c r="B39" s="6">
        <v>16</v>
      </c>
      <c r="C39" s="6">
        <v>33</v>
      </c>
      <c r="D39" s="13"/>
      <c r="E39" s="97">
        <v>0</v>
      </c>
      <c r="F39" s="7">
        <f t="shared" si="5"/>
        <v>49</v>
      </c>
      <c r="G39" s="97">
        <v>0</v>
      </c>
      <c r="H39" s="8">
        <v>4</v>
      </c>
      <c r="I39" s="98">
        <v>0</v>
      </c>
      <c r="J39" s="8">
        <v>45</v>
      </c>
      <c r="K39" s="8">
        <v>0</v>
      </c>
      <c r="L39" s="98">
        <v>0</v>
      </c>
    </row>
    <row r="40" spans="1:12" ht="30" x14ac:dyDescent="0.25">
      <c r="A40" s="9" t="s">
        <v>45</v>
      </c>
      <c r="B40" s="6"/>
      <c r="C40" s="6">
        <v>2</v>
      </c>
      <c r="D40" s="13"/>
      <c r="E40" s="97">
        <v>0</v>
      </c>
      <c r="F40" s="7">
        <f t="shared" si="5"/>
        <v>2</v>
      </c>
      <c r="G40" s="97">
        <v>0</v>
      </c>
      <c r="H40" s="8">
        <v>0</v>
      </c>
      <c r="I40" s="98">
        <v>0</v>
      </c>
      <c r="J40" s="8">
        <v>2</v>
      </c>
      <c r="K40" s="8">
        <v>0</v>
      </c>
      <c r="L40" s="98">
        <v>0</v>
      </c>
    </row>
    <row r="41" spans="1:12" x14ac:dyDescent="0.25">
      <c r="A41" s="9" t="s">
        <v>46</v>
      </c>
      <c r="B41" s="6"/>
      <c r="C41" s="6">
        <v>1</v>
      </c>
      <c r="D41" s="13"/>
      <c r="E41" s="97">
        <v>0</v>
      </c>
      <c r="F41" s="7">
        <f t="shared" si="5"/>
        <v>1</v>
      </c>
      <c r="G41" s="97">
        <v>0</v>
      </c>
      <c r="H41" s="8">
        <v>0</v>
      </c>
      <c r="I41" s="98">
        <v>0</v>
      </c>
      <c r="J41" s="8">
        <v>1</v>
      </c>
      <c r="K41" s="8">
        <v>0</v>
      </c>
      <c r="L41" s="98">
        <v>0</v>
      </c>
    </row>
    <row r="42" spans="1:12" x14ac:dyDescent="0.25">
      <c r="A42" s="9" t="s">
        <v>47</v>
      </c>
      <c r="B42" s="6"/>
      <c r="C42" s="6"/>
      <c r="D42" s="13"/>
      <c r="E42" s="97">
        <v>0</v>
      </c>
      <c r="F42" s="7">
        <f t="shared" si="5"/>
        <v>0</v>
      </c>
      <c r="G42" s="97">
        <v>0</v>
      </c>
      <c r="H42" s="8">
        <v>0</v>
      </c>
      <c r="I42" s="98">
        <v>0</v>
      </c>
      <c r="J42" s="8"/>
      <c r="K42" s="8">
        <v>0</v>
      </c>
      <c r="L42" s="98">
        <v>0</v>
      </c>
    </row>
    <row r="43" spans="1:12" ht="30" x14ac:dyDescent="0.25">
      <c r="A43" s="9" t="s">
        <v>48</v>
      </c>
      <c r="B43" s="6"/>
      <c r="C43" s="6"/>
      <c r="D43" s="13"/>
      <c r="E43" s="97">
        <v>0</v>
      </c>
      <c r="F43" s="7">
        <f t="shared" si="5"/>
        <v>0</v>
      </c>
      <c r="G43" s="97">
        <v>0</v>
      </c>
      <c r="H43" s="8">
        <v>0</v>
      </c>
      <c r="I43" s="98">
        <v>0</v>
      </c>
      <c r="J43" s="8"/>
      <c r="K43" s="8">
        <v>0</v>
      </c>
      <c r="L43" s="98">
        <v>0</v>
      </c>
    </row>
    <row r="44" spans="1:12" x14ac:dyDescent="0.25">
      <c r="A44" s="9" t="s">
        <v>49</v>
      </c>
      <c r="B44" s="6"/>
      <c r="C44" s="6"/>
      <c r="D44" s="17"/>
      <c r="E44" s="97">
        <v>0</v>
      </c>
      <c r="F44" s="7">
        <f t="shared" si="5"/>
        <v>0</v>
      </c>
      <c r="G44" s="97">
        <v>0</v>
      </c>
      <c r="H44" s="8">
        <v>0</v>
      </c>
      <c r="I44" s="98">
        <v>0</v>
      </c>
      <c r="J44" s="8"/>
      <c r="K44" s="8">
        <v>0</v>
      </c>
      <c r="L44" s="98">
        <v>0</v>
      </c>
    </row>
    <row r="45" spans="1:12" ht="30" x14ac:dyDescent="0.25">
      <c r="A45" s="9" t="s">
        <v>50</v>
      </c>
      <c r="B45" s="6"/>
      <c r="C45" s="6"/>
      <c r="D45" s="17"/>
      <c r="E45" s="97">
        <v>0</v>
      </c>
      <c r="F45" s="7">
        <f t="shared" si="5"/>
        <v>0</v>
      </c>
      <c r="G45" s="97">
        <v>0</v>
      </c>
      <c r="H45" s="8">
        <v>0</v>
      </c>
      <c r="I45" s="98">
        <v>0</v>
      </c>
      <c r="J45" s="8"/>
      <c r="K45" s="8">
        <v>0</v>
      </c>
      <c r="L45" s="98">
        <v>0</v>
      </c>
    </row>
    <row r="46" spans="1:12" x14ac:dyDescent="0.25">
      <c r="A46" s="9" t="s">
        <v>51</v>
      </c>
      <c r="B46" s="6">
        <v>51</v>
      </c>
      <c r="C46" s="6">
        <v>40</v>
      </c>
      <c r="D46" s="13"/>
      <c r="E46" s="97">
        <v>0</v>
      </c>
      <c r="F46" s="7">
        <f t="shared" si="5"/>
        <v>91</v>
      </c>
      <c r="G46" s="97">
        <v>0</v>
      </c>
      <c r="H46" s="8">
        <v>6</v>
      </c>
      <c r="I46" s="98">
        <v>0</v>
      </c>
      <c r="J46" s="8">
        <v>74</v>
      </c>
      <c r="K46" s="8">
        <v>11</v>
      </c>
      <c r="L46" s="98">
        <v>0</v>
      </c>
    </row>
    <row r="47" spans="1:12" x14ac:dyDescent="0.25">
      <c r="A47" s="9" t="s">
        <v>52</v>
      </c>
      <c r="B47" s="33">
        <v>2</v>
      </c>
      <c r="C47" s="6">
        <v>1</v>
      </c>
      <c r="D47" s="13"/>
      <c r="E47" s="97">
        <v>0</v>
      </c>
      <c r="F47" s="7">
        <f t="shared" si="5"/>
        <v>3</v>
      </c>
      <c r="G47" s="97">
        <v>0</v>
      </c>
      <c r="H47" s="8">
        <v>0</v>
      </c>
      <c r="I47" s="98">
        <v>0</v>
      </c>
      <c r="J47" s="8">
        <v>3</v>
      </c>
      <c r="K47" s="8">
        <v>0</v>
      </c>
      <c r="L47" s="98">
        <v>0</v>
      </c>
    </row>
    <row r="48" spans="1:12" x14ac:dyDescent="0.25">
      <c r="A48" s="9" t="s">
        <v>53</v>
      </c>
      <c r="B48" s="6"/>
      <c r="C48" s="6"/>
      <c r="D48" s="13"/>
      <c r="E48" s="97">
        <v>0</v>
      </c>
      <c r="F48" s="7">
        <f t="shared" si="5"/>
        <v>0</v>
      </c>
      <c r="G48" s="97">
        <v>0</v>
      </c>
      <c r="H48" s="8">
        <v>0</v>
      </c>
      <c r="I48" s="98">
        <v>0</v>
      </c>
      <c r="J48" s="8"/>
      <c r="K48" s="8">
        <v>0</v>
      </c>
      <c r="L48" s="98">
        <v>0</v>
      </c>
    </row>
    <row r="49" spans="1:12" x14ac:dyDescent="0.25">
      <c r="A49" s="9" t="s">
        <v>54</v>
      </c>
      <c r="B49" s="6">
        <v>9</v>
      </c>
      <c r="C49" s="6">
        <v>5</v>
      </c>
      <c r="D49" s="13"/>
      <c r="E49" s="97">
        <v>0</v>
      </c>
      <c r="F49" s="7">
        <f t="shared" si="5"/>
        <v>14</v>
      </c>
      <c r="G49" s="97">
        <v>0</v>
      </c>
      <c r="H49" s="8">
        <v>4</v>
      </c>
      <c r="I49" s="98">
        <v>0</v>
      </c>
      <c r="J49" s="8">
        <v>10</v>
      </c>
      <c r="K49" s="8">
        <v>0</v>
      </c>
      <c r="L49" s="98">
        <v>0</v>
      </c>
    </row>
    <row r="50" spans="1:12" x14ac:dyDescent="0.25">
      <c r="A50" s="9"/>
      <c r="B50" s="67" t="s">
        <v>2</v>
      </c>
      <c r="C50" s="67"/>
      <c r="D50" s="67"/>
      <c r="E50" s="71" t="s">
        <v>3</v>
      </c>
      <c r="F50" s="69" t="s">
        <v>4</v>
      </c>
      <c r="G50" s="64" t="s">
        <v>163</v>
      </c>
      <c r="H50" s="64" t="s">
        <v>164</v>
      </c>
      <c r="I50" s="64" t="s">
        <v>165</v>
      </c>
      <c r="J50" s="64" t="s">
        <v>166</v>
      </c>
      <c r="K50" s="73" t="s">
        <v>167</v>
      </c>
      <c r="L50" s="64" t="s">
        <v>168</v>
      </c>
    </row>
    <row r="51" spans="1:12" x14ac:dyDescent="0.25">
      <c r="A51" s="12" t="s">
        <v>55</v>
      </c>
      <c r="B51" s="3" t="s">
        <v>11</v>
      </c>
      <c r="C51" s="3" t="s">
        <v>12</v>
      </c>
      <c r="D51" s="4"/>
      <c r="E51" s="71"/>
      <c r="F51" s="69"/>
      <c r="G51" s="64"/>
      <c r="H51" s="64"/>
      <c r="I51" s="64"/>
      <c r="J51" s="64"/>
      <c r="K51" s="74"/>
      <c r="L51" s="64"/>
    </row>
    <row r="52" spans="1:12" x14ac:dyDescent="0.25">
      <c r="A52" s="9" t="s">
        <v>56</v>
      </c>
      <c r="B52" s="6">
        <v>2</v>
      </c>
      <c r="C52" s="6" t="s">
        <v>57</v>
      </c>
      <c r="D52" s="13"/>
      <c r="E52" s="97">
        <v>0</v>
      </c>
      <c r="F52" s="7">
        <f t="shared" ref="F52:F53" si="6">SUM(B52:E52)</f>
        <v>2</v>
      </c>
      <c r="G52" s="98">
        <v>0</v>
      </c>
      <c r="H52" s="8">
        <v>0</v>
      </c>
      <c r="I52" s="98">
        <v>0</v>
      </c>
      <c r="J52" s="8">
        <v>1</v>
      </c>
      <c r="K52" s="8">
        <v>1</v>
      </c>
      <c r="L52" s="98">
        <v>0</v>
      </c>
    </row>
    <row r="53" spans="1:12" x14ac:dyDescent="0.25">
      <c r="A53" s="9" t="s">
        <v>58</v>
      </c>
      <c r="B53" s="6">
        <v>7</v>
      </c>
      <c r="C53" s="6" t="s">
        <v>57</v>
      </c>
      <c r="D53" s="13"/>
      <c r="E53" s="97">
        <v>0</v>
      </c>
      <c r="F53" s="7">
        <f t="shared" si="6"/>
        <v>7</v>
      </c>
      <c r="G53" s="98">
        <v>0</v>
      </c>
      <c r="H53" s="8">
        <v>0</v>
      </c>
      <c r="I53" s="98">
        <v>0</v>
      </c>
      <c r="J53" s="8">
        <v>3</v>
      </c>
      <c r="K53" s="8">
        <v>4</v>
      </c>
      <c r="L53" s="98">
        <v>0</v>
      </c>
    </row>
    <row r="54" spans="1:12" ht="15.75" x14ac:dyDescent="0.25">
      <c r="A54" s="72" t="s">
        <v>59</v>
      </c>
      <c r="B54" s="72"/>
      <c r="C54" s="72"/>
      <c r="D54" s="72"/>
      <c r="E54" s="72"/>
      <c r="F54" s="72"/>
      <c r="G54" s="72"/>
      <c r="H54" s="72"/>
      <c r="I54" s="72"/>
      <c r="J54" s="72"/>
      <c r="K54" s="72"/>
      <c r="L54" s="72"/>
    </row>
    <row r="55" spans="1:12" x14ac:dyDescent="0.25">
      <c r="A55" s="66"/>
      <c r="B55" s="67" t="s">
        <v>2</v>
      </c>
      <c r="C55" s="67"/>
      <c r="D55" s="67"/>
      <c r="E55" s="70" t="s">
        <v>3</v>
      </c>
      <c r="F55" s="69" t="s">
        <v>4</v>
      </c>
      <c r="G55" s="64" t="s">
        <v>163</v>
      </c>
      <c r="H55" s="64" t="s">
        <v>164</v>
      </c>
      <c r="I55" s="64" t="s">
        <v>165</v>
      </c>
      <c r="J55" s="64" t="s">
        <v>166</v>
      </c>
      <c r="K55" s="73" t="s">
        <v>167</v>
      </c>
      <c r="L55" s="64" t="s">
        <v>168</v>
      </c>
    </row>
    <row r="56" spans="1:12" x14ac:dyDescent="0.25">
      <c r="A56" s="66"/>
      <c r="B56" s="3" t="s">
        <v>11</v>
      </c>
      <c r="C56" s="3" t="s">
        <v>12</v>
      </c>
      <c r="D56" s="2" t="s">
        <v>60</v>
      </c>
      <c r="E56" s="70"/>
      <c r="F56" s="69"/>
      <c r="G56" s="64"/>
      <c r="H56" s="64"/>
      <c r="I56" s="64"/>
      <c r="J56" s="64"/>
      <c r="K56" s="74"/>
      <c r="L56" s="64"/>
    </row>
    <row r="57" spans="1:12" x14ac:dyDescent="0.25">
      <c r="A57" s="9" t="s">
        <v>13</v>
      </c>
      <c r="B57" s="6">
        <v>143</v>
      </c>
      <c r="C57" s="97">
        <v>0</v>
      </c>
      <c r="D57" s="97">
        <v>0</v>
      </c>
      <c r="E57" s="6">
        <f>37+98</f>
        <v>135</v>
      </c>
      <c r="F57" s="7">
        <f t="shared" ref="F57:F65" si="7">SUM(B57:E57)</f>
        <v>278</v>
      </c>
      <c r="G57" s="98">
        <v>0</v>
      </c>
      <c r="H57" s="8">
        <v>31</v>
      </c>
      <c r="I57" s="98">
        <v>0</v>
      </c>
      <c r="J57" s="8">
        <v>202</v>
      </c>
      <c r="K57" s="8">
        <v>45</v>
      </c>
      <c r="L57" s="98">
        <v>0</v>
      </c>
    </row>
    <row r="58" spans="1:12" x14ac:dyDescent="0.25">
      <c r="A58" s="9" t="s">
        <v>61</v>
      </c>
      <c r="B58" s="10">
        <f>SUM(B59:B65)</f>
        <v>146</v>
      </c>
      <c r="C58" s="10">
        <f t="shared" ref="C58:E58" si="8">SUM(C59:C65)</f>
        <v>0</v>
      </c>
      <c r="D58" s="10">
        <f t="shared" si="8"/>
        <v>0</v>
      </c>
      <c r="E58" s="10">
        <f t="shared" si="8"/>
        <v>142</v>
      </c>
      <c r="F58" s="7">
        <f t="shared" si="7"/>
        <v>288</v>
      </c>
      <c r="G58" s="10">
        <f>SUM(G59:G65)</f>
        <v>0</v>
      </c>
      <c r="H58" s="10">
        <f t="shared" ref="H58:L58" si="9">SUM(H59:H65)</f>
        <v>31</v>
      </c>
      <c r="I58" s="10">
        <f t="shared" si="9"/>
        <v>0</v>
      </c>
      <c r="J58" s="10">
        <f t="shared" si="9"/>
        <v>207</v>
      </c>
      <c r="K58" s="10">
        <f t="shared" si="9"/>
        <v>50</v>
      </c>
      <c r="L58" s="10">
        <f t="shared" si="9"/>
        <v>0</v>
      </c>
    </row>
    <row r="59" spans="1:12" x14ac:dyDescent="0.25">
      <c r="A59" s="9" t="s">
        <v>16</v>
      </c>
      <c r="B59" s="6">
        <v>8</v>
      </c>
      <c r="C59" s="97">
        <v>0</v>
      </c>
      <c r="D59" s="97">
        <v>0</v>
      </c>
      <c r="E59" s="6">
        <v>8</v>
      </c>
      <c r="F59" s="7">
        <f t="shared" si="7"/>
        <v>16</v>
      </c>
      <c r="G59" s="98">
        <v>0</v>
      </c>
      <c r="H59" s="8">
        <v>2</v>
      </c>
      <c r="I59" s="98">
        <v>0</v>
      </c>
      <c r="J59" s="8">
        <v>10</v>
      </c>
      <c r="K59" s="8">
        <v>4</v>
      </c>
      <c r="L59" s="98">
        <v>0</v>
      </c>
    </row>
    <row r="60" spans="1:12" x14ac:dyDescent="0.25">
      <c r="A60" s="9" t="s">
        <v>17</v>
      </c>
      <c r="B60" s="6">
        <v>18</v>
      </c>
      <c r="C60" s="97">
        <v>0</v>
      </c>
      <c r="D60" s="97">
        <v>0</v>
      </c>
      <c r="E60" s="6">
        <v>26</v>
      </c>
      <c r="F60" s="7">
        <f t="shared" si="7"/>
        <v>44</v>
      </c>
      <c r="G60" s="98">
        <v>0</v>
      </c>
      <c r="H60" s="8">
        <v>11</v>
      </c>
      <c r="I60" s="98">
        <v>0</v>
      </c>
      <c r="J60" s="8">
        <v>24</v>
      </c>
      <c r="K60" s="8">
        <v>9</v>
      </c>
      <c r="L60" s="98">
        <v>0</v>
      </c>
    </row>
    <row r="61" spans="1:12" x14ac:dyDescent="0.25">
      <c r="A61" s="9" t="s">
        <v>18</v>
      </c>
      <c r="B61" s="6">
        <v>31</v>
      </c>
      <c r="C61" s="97">
        <v>0</v>
      </c>
      <c r="D61" s="97">
        <v>0</v>
      </c>
      <c r="E61" s="6">
        <v>41</v>
      </c>
      <c r="F61" s="7">
        <f t="shared" si="7"/>
        <v>72</v>
      </c>
      <c r="G61" s="98">
        <v>0</v>
      </c>
      <c r="H61" s="8">
        <v>6</v>
      </c>
      <c r="I61" s="98">
        <v>0</v>
      </c>
      <c r="J61" s="8">
        <v>52</v>
      </c>
      <c r="K61" s="8">
        <v>14</v>
      </c>
      <c r="L61" s="98">
        <v>0</v>
      </c>
    </row>
    <row r="62" spans="1:12" x14ac:dyDescent="0.25">
      <c r="A62" s="9" t="s">
        <v>19</v>
      </c>
      <c r="B62" s="6">
        <v>41</v>
      </c>
      <c r="C62" s="97">
        <v>0</v>
      </c>
      <c r="D62" s="97">
        <v>0</v>
      </c>
      <c r="E62" s="6">
        <v>41</v>
      </c>
      <c r="F62" s="7">
        <f t="shared" si="7"/>
        <v>82</v>
      </c>
      <c r="G62" s="98">
        <v>0</v>
      </c>
      <c r="H62" s="8">
        <v>8</v>
      </c>
      <c r="I62" s="98">
        <v>0</v>
      </c>
      <c r="J62" s="8">
        <v>61</v>
      </c>
      <c r="K62" s="8">
        <v>13</v>
      </c>
      <c r="L62" s="98">
        <v>0</v>
      </c>
    </row>
    <row r="63" spans="1:12" x14ac:dyDescent="0.25">
      <c r="A63" s="9" t="s">
        <v>20</v>
      </c>
      <c r="B63" s="6">
        <v>39</v>
      </c>
      <c r="C63" s="97">
        <v>0</v>
      </c>
      <c r="D63" s="97">
        <v>0</v>
      </c>
      <c r="E63" s="6">
        <v>23</v>
      </c>
      <c r="F63" s="7">
        <f t="shared" si="7"/>
        <v>62</v>
      </c>
      <c r="G63" s="98">
        <v>0</v>
      </c>
      <c r="H63" s="8">
        <v>3</v>
      </c>
      <c r="I63" s="98">
        <v>0</v>
      </c>
      <c r="J63" s="8">
        <v>51</v>
      </c>
      <c r="K63" s="8">
        <v>8</v>
      </c>
      <c r="L63" s="98">
        <v>0</v>
      </c>
    </row>
    <row r="64" spans="1:12" x14ac:dyDescent="0.25">
      <c r="A64" s="9" t="s">
        <v>21</v>
      </c>
      <c r="B64" s="6">
        <v>9</v>
      </c>
      <c r="C64" s="97">
        <v>0</v>
      </c>
      <c r="D64" s="97">
        <v>0</v>
      </c>
      <c r="E64" s="6">
        <v>3</v>
      </c>
      <c r="F64" s="7">
        <f t="shared" si="7"/>
        <v>12</v>
      </c>
      <c r="G64" s="98">
        <v>0</v>
      </c>
      <c r="H64" s="8">
        <v>1</v>
      </c>
      <c r="I64" s="98">
        <v>0</v>
      </c>
      <c r="J64" s="8">
        <v>9</v>
      </c>
      <c r="K64" s="8">
        <v>2</v>
      </c>
      <c r="L64" s="98">
        <v>0</v>
      </c>
    </row>
    <row r="65" spans="1:12" x14ac:dyDescent="0.25">
      <c r="A65" s="9" t="s">
        <v>204</v>
      </c>
      <c r="B65" s="6">
        <v>0</v>
      </c>
      <c r="C65" s="97">
        <v>0</v>
      </c>
      <c r="D65" s="97">
        <v>0</v>
      </c>
      <c r="E65" s="6">
        <v>0</v>
      </c>
      <c r="F65" s="7">
        <f t="shared" si="7"/>
        <v>0</v>
      </c>
      <c r="G65" s="98">
        <v>0</v>
      </c>
      <c r="H65" s="8">
        <v>0</v>
      </c>
      <c r="I65" s="98">
        <v>0</v>
      </c>
      <c r="J65" s="8">
        <v>0</v>
      </c>
      <c r="K65" s="50">
        <v>0</v>
      </c>
      <c r="L65" s="98">
        <v>0</v>
      </c>
    </row>
    <row r="66" spans="1:12" x14ac:dyDescent="0.25">
      <c r="A66" s="9"/>
      <c r="B66" s="67" t="s">
        <v>2</v>
      </c>
      <c r="C66" s="67"/>
      <c r="D66" s="67"/>
      <c r="E66" s="71" t="s">
        <v>3</v>
      </c>
      <c r="F66" s="69" t="s">
        <v>4</v>
      </c>
      <c r="G66" s="64" t="s">
        <v>163</v>
      </c>
      <c r="H66" s="64" t="s">
        <v>164</v>
      </c>
      <c r="I66" s="64" t="s">
        <v>165</v>
      </c>
      <c r="J66" s="64" t="s">
        <v>166</v>
      </c>
      <c r="K66" s="73" t="s">
        <v>167</v>
      </c>
      <c r="L66" s="64" t="s">
        <v>168</v>
      </c>
    </row>
    <row r="67" spans="1:12" x14ac:dyDescent="0.25">
      <c r="A67" s="12" t="s">
        <v>62</v>
      </c>
      <c r="B67" s="3" t="s">
        <v>11</v>
      </c>
      <c r="C67" s="3" t="s">
        <v>12</v>
      </c>
      <c r="D67" s="2" t="s">
        <v>60</v>
      </c>
      <c r="E67" s="71"/>
      <c r="F67" s="69"/>
      <c r="G67" s="64"/>
      <c r="H67" s="64"/>
      <c r="I67" s="64"/>
      <c r="J67" s="64"/>
      <c r="K67" s="74"/>
      <c r="L67" s="64"/>
    </row>
    <row r="68" spans="1:12" x14ac:dyDescent="0.25">
      <c r="A68" s="9" t="s">
        <v>23</v>
      </c>
      <c r="B68" s="6">
        <v>55</v>
      </c>
      <c r="C68" s="97">
        <v>0</v>
      </c>
      <c r="D68" s="97">
        <v>0</v>
      </c>
      <c r="E68" s="6">
        <v>51</v>
      </c>
      <c r="F68" s="7">
        <f>SUM(B68:E68)</f>
        <v>106</v>
      </c>
      <c r="G68" s="98">
        <v>0</v>
      </c>
      <c r="H68" s="8">
        <v>19</v>
      </c>
      <c r="I68" s="98">
        <v>0</v>
      </c>
      <c r="J68" s="8">
        <v>58</v>
      </c>
      <c r="K68" s="8">
        <v>29</v>
      </c>
      <c r="L68" s="98">
        <v>0</v>
      </c>
    </row>
    <row r="69" spans="1:12" x14ac:dyDescent="0.25">
      <c r="A69" s="9" t="s">
        <v>24</v>
      </c>
      <c r="B69" s="6">
        <v>87</v>
      </c>
      <c r="C69" s="97">
        <v>0</v>
      </c>
      <c r="D69" s="97">
        <v>0</v>
      </c>
      <c r="E69" s="6">
        <v>90</v>
      </c>
      <c r="F69" s="7">
        <f t="shared" ref="F69:F75" si="10">SUM(B69:E69)</f>
        <v>177</v>
      </c>
      <c r="G69" s="98">
        <v>0</v>
      </c>
      <c r="H69" s="8">
        <v>12</v>
      </c>
      <c r="I69" s="98">
        <v>0</v>
      </c>
      <c r="J69" s="8">
        <v>144</v>
      </c>
      <c r="K69" s="8">
        <v>21</v>
      </c>
      <c r="L69" s="98">
        <v>0</v>
      </c>
    </row>
    <row r="70" spans="1:12" x14ac:dyDescent="0.25">
      <c r="A70" s="9" t="s">
        <v>63</v>
      </c>
      <c r="B70" s="6">
        <v>0</v>
      </c>
      <c r="C70" s="97">
        <v>0</v>
      </c>
      <c r="D70" s="97">
        <v>0</v>
      </c>
      <c r="E70" s="6">
        <v>0</v>
      </c>
      <c r="F70" s="7">
        <f t="shared" si="10"/>
        <v>0</v>
      </c>
      <c r="G70" s="98">
        <v>0</v>
      </c>
      <c r="H70" s="8">
        <v>0</v>
      </c>
      <c r="I70" s="98">
        <v>0</v>
      </c>
      <c r="J70" s="8">
        <v>0</v>
      </c>
      <c r="K70" s="8">
        <v>0</v>
      </c>
      <c r="L70" s="98">
        <v>0</v>
      </c>
    </row>
    <row r="71" spans="1:12" x14ac:dyDescent="0.25">
      <c r="A71" s="14" t="s">
        <v>26</v>
      </c>
      <c r="B71" s="6">
        <v>0</v>
      </c>
      <c r="C71" s="97">
        <v>0</v>
      </c>
      <c r="D71" s="97">
        <v>0</v>
      </c>
      <c r="E71" s="6">
        <v>1</v>
      </c>
      <c r="F71" s="7">
        <f t="shared" si="10"/>
        <v>1</v>
      </c>
      <c r="G71" s="98">
        <v>0</v>
      </c>
      <c r="H71" s="16">
        <v>0</v>
      </c>
      <c r="I71" s="98">
        <v>0</v>
      </c>
      <c r="J71" s="8">
        <v>1</v>
      </c>
      <c r="K71" s="8">
        <v>0</v>
      </c>
      <c r="L71" s="98">
        <v>0</v>
      </c>
    </row>
    <row r="72" spans="1:12" x14ac:dyDescent="0.25">
      <c r="A72" s="14" t="s">
        <v>27</v>
      </c>
      <c r="B72" s="6">
        <v>1</v>
      </c>
      <c r="C72" s="97">
        <v>0</v>
      </c>
      <c r="D72" s="97">
        <v>0</v>
      </c>
      <c r="E72" s="6">
        <v>0</v>
      </c>
      <c r="F72" s="7">
        <f t="shared" si="10"/>
        <v>1</v>
      </c>
      <c r="G72" s="98">
        <v>0</v>
      </c>
      <c r="H72" s="16">
        <v>0</v>
      </c>
      <c r="I72" s="98">
        <v>0</v>
      </c>
      <c r="J72" s="8">
        <v>1</v>
      </c>
      <c r="K72" s="8">
        <v>0</v>
      </c>
      <c r="L72" s="98">
        <v>0</v>
      </c>
    </row>
    <row r="73" spans="1:12" x14ac:dyDescent="0.25">
      <c r="A73" s="14" t="s">
        <v>28</v>
      </c>
      <c r="B73" s="6">
        <v>0</v>
      </c>
      <c r="C73" s="97">
        <v>0</v>
      </c>
      <c r="D73" s="97">
        <v>0</v>
      </c>
      <c r="E73" s="6">
        <v>0</v>
      </c>
      <c r="F73" s="7">
        <f t="shared" si="10"/>
        <v>0</v>
      </c>
      <c r="G73" s="98">
        <v>0</v>
      </c>
      <c r="H73" s="16">
        <v>0</v>
      </c>
      <c r="I73" s="98">
        <v>0</v>
      </c>
      <c r="J73" s="8">
        <v>0</v>
      </c>
      <c r="K73" s="8">
        <v>0</v>
      </c>
      <c r="L73" s="98">
        <v>0</v>
      </c>
    </row>
    <row r="74" spans="1:12" x14ac:dyDescent="0.25">
      <c r="A74" s="14" t="s">
        <v>29</v>
      </c>
      <c r="B74" s="6">
        <v>0</v>
      </c>
      <c r="C74" s="97">
        <v>0</v>
      </c>
      <c r="D74" s="97">
        <v>0</v>
      </c>
      <c r="E74" s="6">
        <v>0</v>
      </c>
      <c r="F74" s="7">
        <f t="shared" si="10"/>
        <v>0</v>
      </c>
      <c r="G74" s="98">
        <v>0</v>
      </c>
      <c r="H74" s="16">
        <v>0</v>
      </c>
      <c r="I74" s="98">
        <v>0</v>
      </c>
      <c r="J74" s="8">
        <v>0</v>
      </c>
      <c r="K74" s="8">
        <v>0</v>
      </c>
      <c r="L74" s="98">
        <v>0</v>
      </c>
    </row>
    <row r="75" spans="1:12" x14ac:dyDescent="0.25">
      <c r="A75" s="14" t="s">
        <v>30</v>
      </c>
      <c r="B75" s="6">
        <v>3</v>
      </c>
      <c r="C75" s="97">
        <v>0</v>
      </c>
      <c r="D75" s="97">
        <v>0</v>
      </c>
      <c r="E75" s="6">
        <v>0</v>
      </c>
      <c r="F75" s="7">
        <f t="shared" si="10"/>
        <v>3</v>
      </c>
      <c r="G75" s="98">
        <v>0</v>
      </c>
      <c r="H75" s="16">
        <v>0</v>
      </c>
      <c r="I75" s="98">
        <v>0</v>
      </c>
      <c r="J75" s="8">
        <v>3</v>
      </c>
      <c r="K75" s="8">
        <v>0</v>
      </c>
      <c r="L75" s="98">
        <v>0</v>
      </c>
    </row>
    <row r="76" spans="1:12" x14ac:dyDescent="0.25">
      <c r="A76" s="84" t="s">
        <v>31</v>
      </c>
      <c r="B76" s="84"/>
      <c r="C76" s="84"/>
      <c r="D76" s="84"/>
      <c r="E76" s="84"/>
      <c r="F76" s="84"/>
      <c r="G76" s="84"/>
      <c r="H76" s="84"/>
      <c r="I76" s="84"/>
      <c r="J76" s="84"/>
      <c r="K76" s="84"/>
      <c r="L76" s="84"/>
    </row>
    <row r="77" spans="1:12" x14ac:dyDescent="0.25">
      <c r="A77" s="14" t="s">
        <v>32</v>
      </c>
      <c r="B77" s="6">
        <v>2</v>
      </c>
      <c r="C77" s="97">
        <v>0</v>
      </c>
      <c r="D77" s="15">
        <v>0</v>
      </c>
      <c r="E77" s="6">
        <v>0</v>
      </c>
      <c r="F77" s="7">
        <f>SUM(B77:E77)</f>
        <v>2</v>
      </c>
      <c r="G77" s="99">
        <v>0</v>
      </c>
      <c r="H77" s="16">
        <v>0</v>
      </c>
      <c r="I77" s="99">
        <v>0</v>
      </c>
      <c r="J77" s="8">
        <v>2</v>
      </c>
      <c r="K77" s="8">
        <v>0</v>
      </c>
      <c r="L77" s="98">
        <v>0</v>
      </c>
    </row>
    <row r="78" spans="1:12" x14ac:dyDescent="0.25">
      <c r="A78" s="14" t="s">
        <v>33</v>
      </c>
      <c r="B78" s="6">
        <v>0</v>
      </c>
      <c r="C78" s="97">
        <v>0</v>
      </c>
      <c r="D78" s="15">
        <v>0</v>
      </c>
      <c r="E78" s="6">
        <v>0</v>
      </c>
      <c r="F78" s="7">
        <f t="shared" ref="F78:F83" si="11">SUM(B78:E78)</f>
        <v>0</v>
      </c>
      <c r="G78" s="99">
        <v>0</v>
      </c>
      <c r="H78" s="16">
        <v>0</v>
      </c>
      <c r="I78" s="99">
        <v>0</v>
      </c>
      <c r="J78" s="8">
        <v>0</v>
      </c>
      <c r="K78" s="8">
        <v>0</v>
      </c>
      <c r="L78" s="98">
        <v>0</v>
      </c>
    </row>
    <row r="79" spans="1:12" x14ac:dyDescent="0.25">
      <c r="A79" s="14" t="s">
        <v>34</v>
      </c>
      <c r="B79" s="6">
        <v>0</v>
      </c>
      <c r="C79" s="97">
        <v>0</v>
      </c>
      <c r="D79" s="15">
        <v>0</v>
      </c>
      <c r="E79" s="6">
        <v>0</v>
      </c>
      <c r="F79" s="7">
        <f t="shared" si="11"/>
        <v>0</v>
      </c>
      <c r="G79" s="99">
        <v>0</v>
      </c>
      <c r="H79" s="16">
        <v>0</v>
      </c>
      <c r="I79" s="99">
        <v>0</v>
      </c>
      <c r="J79" s="8">
        <v>0</v>
      </c>
      <c r="K79" s="8">
        <v>0</v>
      </c>
      <c r="L79" s="98">
        <v>0</v>
      </c>
    </row>
    <row r="80" spans="1:12" x14ac:dyDescent="0.25">
      <c r="A80" s="14" t="s">
        <v>35</v>
      </c>
      <c r="B80" s="6">
        <v>2</v>
      </c>
      <c r="C80" s="97">
        <v>0</v>
      </c>
      <c r="D80" s="15">
        <v>0</v>
      </c>
      <c r="E80" s="6">
        <v>0</v>
      </c>
      <c r="F80" s="7">
        <f t="shared" si="11"/>
        <v>2</v>
      </c>
      <c r="G80" s="99">
        <v>0</v>
      </c>
      <c r="H80" s="16">
        <v>0</v>
      </c>
      <c r="I80" s="99">
        <v>0</v>
      </c>
      <c r="J80" s="8">
        <v>2</v>
      </c>
      <c r="K80" s="8">
        <v>0</v>
      </c>
      <c r="L80" s="98">
        <v>0</v>
      </c>
    </row>
    <row r="81" spans="1:12" x14ac:dyDescent="0.25">
      <c r="A81" s="14" t="s">
        <v>36</v>
      </c>
      <c r="B81" s="6">
        <v>1</v>
      </c>
      <c r="C81" s="97">
        <v>0</v>
      </c>
      <c r="D81" s="15">
        <v>0</v>
      </c>
      <c r="E81" s="6">
        <v>0</v>
      </c>
      <c r="F81" s="7">
        <f t="shared" si="11"/>
        <v>1</v>
      </c>
      <c r="G81" s="99">
        <v>0</v>
      </c>
      <c r="H81" s="16">
        <v>0</v>
      </c>
      <c r="I81" s="99">
        <v>0</v>
      </c>
      <c r="J81" s="8">
        <v>1</v>
      </c>
      <c r="K81" s="8">
        <v>0</v>
      </c>
      <c r="L81" s="98">
        <v>0</v>
      </c>
    </row>
    <row r="82" spans="1:12" x14ac:dyDescent="0.25">
      <c r="A82" s="14" t="s">
        <v>37</v>
      </c>
      <c r="B82" s="6">
        <v>1</v>
      </c>
      <c r="C82" s="97">
        <v>0</v>
      </c>
      <c r="D82" s="15">
        <v>0</v>
      </c>
      <c r="E82" s="6">
        <v>0</v>
      </c>
      <c r="F82" s="7">
        <f t="shared" si="11"/>
        <v>1</v>
      </c>
      <c r="G82" s="99">
        <v>0</v>
      </c>
      <c r="H82" s="16">
        <v>0</v>
      </c>
      <c r="I82" s="99">
        <v>0</v>
      </c>
      <c r="J82" s="8">
        <v>1</v>
      </c>
      <c r="K82" s="8">
        <v>0</v>
      </c>
      <c r="L82" s="98">
        <v>0</v>
      </c>
    </row>
    <row r="83" spans="1:12" x14ac:dyDescent="0.25">
      <c r="A83" s="14" t="s">
        <v>38</v>
      </c>
      <c r="B83" s="6">
        <v>0</v>
      </c>
      <c r="C83" s="97">
        <v>0</v>
      </c>
      <c r="D83" s="15">
        <v>0</v>
      </c>
      <c r="E83" s="6">
        <v>0</v>
      </c>
      <c r="F83" s="7">
        <f t="shared" si="11"/>
        <v>0</v>
      </c>
      <c r="G83" s="99">
        <v>0</v>
      </c>
      <c r="H83" s="16">
        <v>0</v>
      </c>
      <c r="I83" s="99">
        <v>0</v>
      </c>
      <c r="J83" s="8">
        <v>0</v>
      </c>
      <c r="K83" s="8">
        <v>0</v>
      </c>
      <c r="L83" s="98">
        <v>0</v>
      </c>
    </row>
    <row r="84" spans="1:12" x14ac:dyDescent="0.25">
      <c r="A84" s="9"/>
      <c r="B84" s="67" t="s">
        <v>2</v>
      </c>
      <c r="C84" s="67"/>
      <c r="D84" s="67"/>
      <c r="E84" s="71" t="s">
        <v>3</v>
      </c>
      <c r="F84" s="69" t="s">
        <v>4</v>
      </c>
      <c r="G84" s="64" t="s">
        <v>163</v>
      </c>
      <c r="H84" s="64" t="s">
        <v>164</v>
      </c>
      <c r="I84" s="64" t="s">
        <v>165</v>
      </c>
      <c r="J84" s="64" t="s">
        <v>166</v>
      </c>
      <c r="K84" s="73" t="s">
        <v>167</v>
      </c>
      <c r="L84" s="64" t="s">
        <v>168</v>
      </c>
    </row>
    <row r="85" spans="1:12" x14ac:dyDescent="0.25">
      <c r="A85" s="12" t="s">
        <v>64</v>
      </c>
      <c r="B85" s="3" t="s">
        <v>11</v>
      </c>
      <c r="C85" s="3" t="s">
        <v>12</v>
      </c>
      <c r="D85" s="2" t="s">
        <v>60</v>
      </c>
      <c r="E85" s="71"/>
      <c r="F85" s="69"/>
      <c r="G85" s="64"/>
      <c r="H85" s="64"/>
      <c r="I85" s="64"/>
      <c r="J85" s="64"/>
      <c r="K85" s="74"/>
      <c r="L85" s="64"/>
    </row>
    <row r="86" spans="1:12" x14ac:dyDescent="0.25">
      <c r="A86" s="9" t="s">
        <v>40</v>
      </c>
      <c r="B86" s="6">
        <v>1</v>
      </c>
      <c r="C86" s="97">
        <v>0</v>
      </c>
      <c r="D86" s="97">
        <v>0</v>
      </c>
      <c r="E86" s="6">
        <v>1</v>
      </c>
      <c r="F86" s="7">
        <f>SUM(B86:E86)</f>
        <v>2</v>
      </c>
      <c r="G86" s="98">
        <v>0</v>
      </c>
      <c r="H86" s="8">
        <v>0</v>
      </c>
      <c r="I86" s="98">
        <v>0</v>
      </c>
      <c r="J86" s="8">
        <v>2</v>
      </c>
      <c r="K86" s="8">
        <v>0</v>
      </c>
      <c r="L86" s="98">
        <v>0</v>
      </c>
    </row>
    <row r="87" spans="1:12" ht="30" x14ac:dyDescent="0.25">
      <c r="A87" s="19" t="s">
        <v>41</v>
      </c>
      <c r="B87" s="6">
        <v>0</v>
      </c>
      <c r="C87" s="97">
        <v>0</v>
      </c>
      <c r="D87" s="97">
        <v>0</v>
      </c>
      <c r="E87" s="6">
        <v>0</v>
      </c>
      <c r="F87" s="7">
        <f>SUM(B87:E87)</f>
        <v>0</v>
      </c>
      <c r="G87" s="98">
        <v>0</v>
      </c>
      <c r="H87" s="8">
        <v>0</v>
      </c>
      <c r="I87" s="98">
        <v>0</v>
      </c>
      <c r="J87" s="8">
        <v>0</v>
      </c>
      <c r="K87" s="8">
        <v>0</v>
      </c>
      <c r="L87" s="98">
        <v>0</v>
      </c>
    </row>
    <row r="88" spans="1:12" x14ac:dyDescent="0.25">
      <c r="A88" s="9" t="s">
        <v>42</v>
      </c>
      <c r="B88" s="6">
        <v>0</v>
      </c>
      <c r="C88" s="97">
        <v>0</v>
      </c>
      <c r="D88" s="97">
        <v>0</v>
      </c>
      <c r="E88" s="6">
        <v>0</v>
      </c>
      <c r="F88" s="7">
        <f>SUM(B88:E88)</f>
        <v>0</v>
      </c>
      <c r="G88" s="98">
        <v>0</v>
      </c>
      <c r="H88" s="8">
        <v>0</v>
      </c>
      <c r="I88" s="98">
        <v>0</v>
      </c>
      <c r="J88" s="8">
        <v>0</v>
      </c>
      <c r="K88" s="8">
        <v>0</v>
      </c>
      <c r="L88" s="98">
        <v>0</v>
      </c>
    </row>
    <row r="89" spans="1:12" x14ac:dyDescent="0.25">
      <c r="A89" s="9" t="s">
        <v>43</v>
      </c>
      <c r="B89" s="6">
        <v>0</v>
      </c>
      <c r="C89" s="97">
        <v>0</v>
      </c>
      <c r="D89" s="97">
        <v>0</v>
      </c>
      <c r="E89" s="6">
        <v>0</v>
      </c>
      <c r="F89" s="7">
        <f t="shared" ref="F89:F100" si="12">SUM(B89:E89)</f>
        <v>0</v>
      </c>
      <c r="G89" s="98">
        <v>0</v>
      </c>
      <c r="H89" s="8">
        <v>0</v>
      </c>
      <c r="I89" s="98">
        <v>0</v>
      </c>
      <c r="J89" s="8">
        <v>0</v>
      </c>
      <c r="K89" s="8">
        <v>0</v>
      </c>
      <c r="L89" s="98">
        <v>0</v>
      </c>
    </row>
    <row r="90" spans="1:12" x14ac:dyDescent="0.25">
      <c r="A90" s="9" t="s">
        <v>44</v>
      </c>
      <c r="B90" s="6">
        <v>12</v>
      </c>
      <c r="C90" s="97">
        <v>0</v>
      </c>
      <c r="D90" s="97">
        <v>0</v>
      </c>
      <c r="E90" s="6">
        <v>11</v>
      </c>
      <c r="F90" s="7">
        <f t="shared" si="12"/>
        <v>23</v>
      </c>
      <c r="G90" s="98">
        <v>0</v>
      </c>
      <c r="H90" s="8">
        <v>1</v>
      </c>
      <c r="I90" s="98">
        <v>0</v>
      </c>
      <c r="J90" s="8">
        <v>22</v>
      </c>
      <c r="K90" s="8">
        <v>0</v>
      </c>
      <c r="L90" s="98">
        <v>0</v>
      </c>
    </row>
    <row r="91" spans="1:12" ht="30" x14ac:dyDescent="0.25">
      <c r="A91" s="9" t="s">
        <v>45</v>
      </c>
      <c r="B91" s="6">
        <v>0</v>
      </c>
      <c r="C91" s="97">
        <v>0</v>
      </c>
      <c r="D91" s="97">
        <v>0</v>
      </c>
      <c r="E91" s="6">
        <v>0</v>
      </c>
      <c r="F91" s="7">
        <f t="shared" si="12"/>
        <v>0</v>
      </c>
      <c r="G91" s="98">
        <v>0</v>
      </c>
      <c r="H91" s="8">
        <v>0</v>
      </c>
      <c r="I91" s="98">
        <v>0</v>
      </c>
      <c r="J91" s="8">
        <v>0</v>
      </c>
      <c r="K91" s="8">
        <v>0</v>
      </c>
      <c r="L91" s="98">
        <v>0</v>
      </c>
    </row>
    <row r="92" spans="1:12" x14ac:dyDescent="0.25">
      <c r="A92" s="9" t="s">
        <v>46</v>
      </c>
      <c r="B92" s="6">
        <v>1</v>
      </c>
      <c r="C92" s="97">
        <v>0</v>
      </c>
      <c r="D92" s="97">
        <v>0</v>
      </c>
      <c r="E92" s="6">
        <v>0</v>
      </c>
      <c r="F92" s="7">
        <f t="shared" si="12"/>
        <v>1</v>
      </c>
      <c r="G92" s="98">
        <v>0</v>
      </c>
      <c r="H92" s="8">
        <v>0</v>
      </c>
      <c r="I92" s="98">
        <v>0</v>
      </c>
      <c r="J92" s="8">
        <v>1</v>
      </c>
      <c r="K92" s="8">
        <v>0</v>
      </c>
      <c r="L92" s="98">
        <v>0</v>
      </c>
    </row>
    <row r="93" spans="1:12" x14ac:dyDescent="0.25">
      <c r="A93" s="9" t="s">
        <v>47</v>
      </c>
      <c r="B93" s="6">
        <v>0</v>
      </c>
      <c r="C93" s="97">
        <v>0</v>
      </c>
      <c r="D93" s="97">
        <v>0</v>
      </c>
      <c r="E93" s="6">
        <v>1</v>
      </c>
      <c r="F93" s="7">
        <f t="shared" si="12"/>
        <v>1</v>
      </c>
      <c r="G93" s="98">
        <v>0</v>
      </c>
      <c r="H93" s="8">
        <v>0</v>
      </c>
      <c r="I93" s="98">
        <v>0</v>
      </c>
      <c r="J93" s="8">
        <v>1</v>
      </c>
      <c r="K93" s="8">
        <v>0</v>
      </c>
      <c r="L93" s="98">
        <v>0</v>
      </c>
    </row>
    <row r="94" spans="1:12" ht="30" x14ac:dyDescent="0.25">
      <c r="A94" s="9" t="s">
        <v>48</v>
      </c>
      <c r="B94" s="6">
        <v>0</v>
      </c>
      <c r="C94" s="97">
        <v>0</v>
      </c>
      <c r="D94" s="97">
        <v>0</v>
      </c>
      <c r="E94" s="6">
        <v>0</v>
      </c>
      <c r="F94" s="7">
        <f t="shared" si="12"/>
        <v>0</v>
      </c>
      <c r="G94" s="98">
        <v>0</v>
      </c>
      <c r="H94" s="8">
        <v>0</v>
      </c>
      <c r="I94" s="98">
        <v>0</v>
      </c>
      <c r="J94" s="8">
        <v>0</v>
      </c>
      <c r="K94" s="8">
        <v>0</v>
      </c>
      <c r="L94" s="98">
        <v>0</v>
      </c>
    </row>
    <row r="95" spans="1:12" x14ac:dyDescent="0.25">
      <c r="A95" s="9" t="s">
        <v>49</v>
      </c>
      <c r="B95" s="6">
        <v>0</v>
      </c>
      <c r="C95" s="97">
        <v>0</v>
      </c>
      <c r="D95" s="97">
        <v>0</v>
      </c>
      <c r="E95" s="6">
        <v>0</v>
      </c>
      <c r="F95" s="7">
        <f t="shared" si="12"/>
        <v>0</v>
      </c>
      <c r="G95" s="98">
        <v>0</v>
      </c>
      <c r="H95" s="8">
        <v>0</v>
      </c>
      <c r="I95" s="98">
        <v>0</v>
      </c>
      <c r="J95" s="8">
        <v>0</v>
      </c>
      <c r="K95" s="8">
        <v>0</v>
      </c>
      <c r="L95" s="98">
        <v>0</v>
      </c>
    </row>
    <row r="96" spans="1:12" ht="30" x14ac:dyDescent="0.25">
      <c r="A96" s="9" t="s">
        <v>50</v>
      </c>
      <c r="B96" s="6">
        <v>0</v>
      </c>
      <c r="C96" s="97">
        <v>0</v>
      </c>
      <c r="D96" s="97">
        <v>0</v>
      </c>
      <c r="E96" s="6">
        <v>0</v>
      </c>
      <c r="F96" s="7">
        <f t="shared" si="12"/>
        <v>0</v>
      </c>
      <c r="G96" s="98">
        <v>0</v>
      </c>
      <c r="H96" s="8">
        <v>0</v>
      </c>
      <c r="I96" s="98">
        <v>0</v>
      </c>
      <c r="J96" s="8">
        <v>0</v>
      </c>
      <c r="K96" s="8">
        <v>0</v>
      </c>
      <c r="L96" s="98">
        <v>0</v>
      </c>
    </row>
    <row r="97" spans="1:12" x14ac:dyDescent="0.25">
      <c r="A97" s="9" t="s">
        <v>51</v>
      </c>
      <c r="B97" s="6">
        <v>126</v>
      </c>
      <c r="C97" s="97">
        <v>0</v>
      </c>
      <c r="D97" s="97">
        <v>0</v>
      </c>
      <c r="E97" s="6">
        <v>118</v>
      </c>
      <c r="F97" s="7">
        <f t="shared" si="12"/>
        <v>244</v>
      </c>
      <c r="G97" s="98">
        <v>0</v>
      </c>
      <c r="H97" s="8">
        <v>28</v>
      </c>
      <c r="I97" s="98">
        <v>0</v>
      </c>
      <c r="J97" s="8">
        <v>166</v>
      </c>
      <c r="K97" s="8">
        <v>50</v>
      </c>
      <c r="L97" s="98">
        <v>0</v>
      </c>
    </row>
    <row r="98" spans="1:12" x14ac:dyDescent="0.25">
      <c r="A98" s="9" t="s">
        <v>52</v>
      </c>
      <c r="B98" s="6">
        <v>1</v>
      </c>
      <c r="C98" s="97">
        <v>0</v>
      </c>
      <c r="D98" s="97">
        <v>0</v>
      </c>
      <c r="E98" s="6">
        <v>3</v>
      </c>
      <c r="F98" s="7">
        <f t="shared" si="12"/>
        <v>4</v>
      </c>
      <c r="G98" s="98">
        <v>0</v>
      </c>
      <c r="H98" s="8">
        <v>0</v>
      </c>
      <c r="I98" s="98">
        <v>0</v>
      </c>
      <c r="J98" s="8">
        <v>4</v>
      </c>
      <c r="K98" s="8">
        <v>0</v>
      </c>
      <c r="L98" s="98">
        <v>0</v>
      </c>
    </row>
    <row r="99" spans="1:12" x14ac:dyDescent="0.25">
      <c r="A99" s="9" t="s">
        <v>53</v>
      </c>
      <c r="B99" s="6">
        <v>1</v>
      </c>
      <c r="C99" s="97">
        <v>0</v>
      </c>
      <c r="D99" s="97">
        <v>0</v>
      </c>
      <c r="E99" s="6">
        <v>1</v>
      </c>
      <c r="F99" s="7">
        <f t="shared" si="12"/>
        <v>2</v>
      </c>
      <c r="G99" s="98">
        <v>0</v>
      </c>
      <c r="H99" s="8">
        <v>0</v>
      </c>
      <c r="I99" s="98">
        <v>0</v>
      </c>
      <c r="J99" s="8">
        <v>2</v>
      </c>
      <c r="K99" s="8">
        <v>0</v>
      </c>
      <c r="L99" s="98">
        <v>0</v>
      </c>
    </row>
    <row r="100" spans="1:12" x14ac:dyDescent="0.25">
      <c r="A100" s="9" t="s">
        <v>54</v>
      </c>
      <c r="B100" s="6">
        <v>4</v>
      </c>
      <c r="C100" s="97">
        <v>0</v>
      </c>
      <c r="D100" s="97">
        <v>0</v>
      </c>
      <c r="E100" s="6">
        <v>5</v>
      </c>
      <c r="F100" s="7">
        <f t="shared" si="12"/>
        <v>9</v>
      </c>
      <c r="G100" s="98">
        <v>0</v>
      </c>
      <c r="H100" s="8">
        <v>2</v>
      </c>
      <c r="I100" s="98">
        <v>0</v>
      </c>
      <c r="J100" s="8">
        <v>7</v>
      </c>
      <c r="K100" s="8">
        <v>0</v>
      </c>
      <c r="L100" s="98">
        <v>0</v>
      </c>
    </row>
    <row r="101" spans="1:12" x14ac:dyDescent="0.25">
      <c r="A101" s="9"/>
      <c r="B101" s="67" t="s">
        <v>2</v>
      </c>
      <c r="C101" s="67"/>
      <c r="D101" s="67"/>
      <c r="E101" s="71" t="s">
        <v>3</v>
      </c>
      <c r="F101" s="69" t="s">
        <v>4</v>
      </c>
      <c r="G101" s="64" t="s">
        <v>163</v>
      </c>
      <c r="H101" s="64" t="s">
        <v>164</v>
      </c>
      <c r="I101" s="64" t="s">
        <v>165</v>
      </c>
      <c r="J101" s="64" t="s">
        <v>166</v>
      </c>
      <c r="K101" s="73" t="s">
        <v>167</v>
      </c>
      <c r="L101" s="64" t="s">
        <v>168</v>
      </c>
    </row>
    <row r="102" spans="1:12" x14ac:dyDescent="0.25">
      <c r="A102" s="12" t="s">
        <v>55</v>
      </c>
      <c r="B102" s="3" t="s">
        <v>11</v>
      </c>
      <c r="C102" s="3" t="s">
        <v>12</v>
      </c>
      <c r="D102" s="2" t="s">
        <v>60</v>
      </c>
      <c r="E102" s="71"/>
      <c r="F102" s="69"/>
      <c r="G102" s="64"/>
      <c r="H102" s="64"/>
      <c r="I102" s="64"/>
      <c r="J102" s="64"/>
      <c r="K102" s="74"/>
      <c r="L102" s="64"/>
    </row>
    <row r="103" spans="1:12" x14ac:dyDescent="0.25">
      <c r="A103" s="9" t="s">
        <v>65</v>
      </c>
      <c r="B103" s="6">
        <v>26</v>
      </c>
      <c r="C103" s="97" t="s">
        <v>57</v>
      </c>
      <c r="D103" s="97">
        <v>0</v>
      </c>
      <c r="E103" s="6"/>
      <c r="F103" s="7">
        <f>SUM(B103:E103)</f>
        <v>26</v>
      </c>
      <c r="G103" s="98">
        <v>0</v>
      </c>
      <c r="H103" s="8">
        <v>3</v>
      </c>
      <c r="I103" s="98">
        <v>0</v>
      </c>
      <c r="J103" s="8">
        <v>11</v>
      </c>
      <c r="K103" s="8">
        <v>12</v>
      </c>
      <c r="L103" s="98">
        <v>0</v>
      </c>
    </row>
    <row r="104" spans="1:12" ht="15.75" x14ac:dyDescent="0.25">
      <c r="A104" s="72" t="s">
        <v>101</v>
      </c>
      <c r="B104" s="72"/>
      <c r="C104" s="72"/>
      <c r="D104" s="72"/>
      <c r="E104" s="72"/>
      <c r="F104" s="72"/>
      <c r="G104" s="72"/>
      <c r="H104" s="72"/>
      <c r="I104" s="72"/>
      <c r="J104" s="72"/>
      <c r="K104" s="72"/>
      <c r="L104" s="72"/>
    </row>
    <row r="105" spans="1:12" x14ac:dyDescent="0.25">
      <c r="A105" s="66"/>
      <c r="B105" s="67" t="s">
        <v>2</v>
      </c>
      <c r="C105" s="67"/>
      <c r="D105" s="67"/>
      <c r="E105" s="68" t="s">
        <v>3</v>
      </c>
      <c r="F105" s="69" t="s">
        <v>4</v>
      </c>
      <c r="G105" s="64" t="s">
        <v>163</v>
      </c>
      <c r="H105" s="64" t="s">
        <v>164</v>
      </c>
      <c r="I105" s="64" t="s">
        <v>165</v>
      </c>
      <c r="J105" s="64" t="s">
        <v>166</v>
      </c>
      <c r="K105" s="73" t="s">
        <v>167</v>
      </c>
      <c r="L105" s="64" t="s">
        <v>168</v>
      </c>
    </row>
    <row r="106" spans="1:12" x14ac:dyDescent="0.25">
      <c r="A106" s="66"/>
      <c r="B106" s="3" t="s">
        <v>11</v>
      </c>
      <c r="C106" s="3" t="s">
        <v>12</v>
      </c>
      <c r="D106" s="4"/>
      <c r="E106" s="68"/>
      <c r="F106" s="69"/>
      <c r="G106" s="64"/>
      <c r="H106" s="64"/>
      <c r="I106" s="64"/>
      <c r="J106" s="64"/>
      <c r="K106" s="74"/>
      <c r="L106" s="64"/>
    </row>
    <row r="107" spans="1:12" x14ac:dyDescent="0.25">
      <c r="A107" s="9" t="s">
        <v>66</v>
      </c>
      <c r="B107" s="6">
        <v>3</v>
      </c>
      <c r="C107" s="97">
        <v>0</v>
      </c>
      <c r="D107" s="17"/>
      <c r="E107" s="97">
        <v>0</v>
      </c>
      <c r="F107" s="7">
        <f t="shared" ref="F107:F109" si="13">SUM(B107:E107)</f>
        <v>3</v>
      </c>
      <c r="G107" s="98">
        <v>0</v>
      </c>
      <c r="H107" s="98">
        <v>0</v>
      </c>
      <c r="I107" s="98">
        <v>0</v>
      </c>
      <c r="J107" s="8">
        <v>3</v>
      </c>
      <c r="K107" s="98">
        <v>0</v>
      </c>
      <c r="L107" s="98">
        <v>0</v>
      </c>
    </row>
    <row r="108" spans="1:12" x14ac:dyDescent="0.25">
      <c r="A108" s="9" t="s">
        <v>67</v>
      </c>
      <c r="B108" s="6">
        <v>3</v>
      </c>
      <c r="C108" s="97">
        <v>0</v>
      </c>
      <c r="D108" s="13"/>
      <c r="E108" s="97">
        <v>0</v>
      </c>
      <c r="F108" s="7">
        <f t="shared" si="13"/>
        <v>3</v>
      </c>
      <c r="G108" s="98">
        <v>0</v>
      </c>
      <c r="H108" s="98">
        <v>0</v>
      </c>
      <c r="I108" s="98">
        <v>0</v>
      </c>
      <c r="J108" s="8">
        <v>3</v>
      </c>
      <c r="K108" s="98">
        <v>0</v>
      </c>
      <c r="L108" s="98">
        <v>0</v>
      </c>
    </row>
    <row r="109" spans="1:12" x14ac:dyDescent="0.25">
      <c r="A109" s="9" t="s">
        <v>204</v>
      </c>
      <c r="B109" s="6">
        <v>0</v>
      </c>
      <c r="C109" s="97">
        <v>0</v>
      </c>
      <c r="D109" s="13"/>
      <c r="E109" s="97">
        <v>0</v>
      </c>
      <c r="F109" s="7">
        <f t="shared" si="13"/>
        <v>0</v>
      </c>
      <c r="G109" s="98">
        <v>0</v>
      </c>
      <c r="H109" s="98">
        <v>0</v>
      </c>
      <c r="I109" s="98">
        <v>0</v>
      </c>
      <c r="J109" s="8">
        <v>0</v>
      </c>
      <c r="K109" s="98">
        <v>0</v>
      </c>
      <c r="L109" s="98">
        <v>0</v>
      </c>
    </row>
    <row r="110" spans="1:12" x14ac:dyDescent="0.25">
      <c r="A110" s="9"/>
      <c r="B110" s="67" t="s">
        <v>2</v>
      </c>
      <c r="C110" s="67"/>
      <c r="D110" s="67"/>
      <c r="E110" s="71" t="s">
        <v>3</v>
      </c>
      <c r="F110" s="69" t="s">
        <v>4</v>
      </c>
      <c r="G110" s="64" t="s">
        <v>163</v>
      </c>
      <c r="H110" s="64" t="s">
        <v>164</v>
      </c>
      <c r="I110" s="64" t="s">
        <v>165</v>
      </c>
      <c r="J110" s="64" t="s">
        <v>166</v>
      </c>
      <c r="K110" s="73" t="s">
        <v>167</v>
      </c>
      <c r="L110" s="64" t="s">
        <v>168</v>
      </c>
    </row>
    <row r="111" spans="1:12" x14ac:dyDescent="0.25">
      <c r="A111" s="12" t="s">
        <v>62</v>
      </c>
      <c r="B111" s="3" t="s">
        <v>11</v>
      </c>
      <c r="C111" s="3" t="s">
        <v>12</v>
      </c>
      <c r="D111" s="4"/>
      <c r="E111" s="71"/>
      <c r="F111" s="69"/>
      <c r="G111" s="64"/>
      <c r="H111" s="64"/>
      <c r="I111" s="64"/>
      <c r="J111" s="64"/>
      <c r="K111" s="74"/>
      <c r="L111" s="64"/>
    </row>
    <row r="112" spans="1:12" x14ac:dyDescent="0.25">
      <c r="A112" s="9" t="s">
        <v>23</v>
      </c>
      <c r="B112" s="6">
        <v>1</v>
      </c>
      <c r="C112" s="97">
        <v>0</v>
      </c>
      <c r="D112" s="13"/>
      <c r="E112" s="97">
        <v>0</v>
      </c>
      <c r="F112" s="7">
        <f t="shared" ref="F112:F119" si="14">SUM(B112:E112)</f>
        <v>1</v>
      </c>
      <c r="G112" s="98">
        <v>0</v>
      </c>
      <c r="H112" s="98">
        <v>0</v>
      </c>
      <c r="I112" s="98">
        <v>0</v>
      </c>
      <c r="J112" s="8">
        <v>1</v>
      </c>
      <c r="K112" s="98">
        <v>0</v>
      </c>
      <c r="L112" s="98">
        <v>0</v>
      </c>
    </row>
    <row r="113" spans="1:12" x14ac:dyDescent="0.25">
      <c r="A113" s="9" t="s">
        <v>24</v>
      </c>
      <c r="B113" s="6">
        <v>2</v>
      </c>
      <c r="C113" s="97">
        <v>0</v>
      </c>
      <c r="D113" s="13"/>
      <c r="E113" s="97">
        <v>0</v>
      </c>
      <c r="F113" s="7">
        <f t="shared" si="14"/>
        <v>2</v>
      </c>
      <c r="G113" s="98">
        <v>0</v>
      </c>
      <c r="H113" s="98">
        <v>0</v>
      </c>
      <c r="I113" s="98">
        <v>0</v>
      </c>
      <c r="J113" s="8">
        <v>2</v>
      </c>
      <c r="K113" s="98">
        <v>0</v>
      </c>
      <c r="L113" s="98">
        <v>0</v>
      </c>
    </row>
    <row r="114" spans="1:12" x14ac:dyDescent="0.25">
      <c r="A114" s="9" t="s">
        <v>63</v>
      </c>
      <c r="B114" s="6">
        <v>0</v>
      </c>
      <c r="C114" s="97">
        <v>0</v>
      </c>
      <c r="D114" s="13"/>
      <c r="E114" s="97">
        <v>0</v>
      </c>
      <c r="F114" s="7">
        <f t="shared" si="14"/>
        <v>0</v>
      </c>
      <c r="G114" s="98">
        <v>0</v>
      </c>
      <c r="H114" s="98">
        <v>0</v>
      </c>
      <c r="I114" s="98">
        <v>0</v>
      </c>
      <c r="J114" s="8">
        <v>0</v>
      </c>
      <c r="K114" s="98">
        <v>0</v>
      </c>
      <c r="L114" s="98">
        <v>0</v>
      </c>
    </row>
    <row r="115" spans="1:12" x14ac:dyDescent="0.25">
      <c r="A115" s="14" t="s">
        <v>26</v>
      </c>
      <c r="B115" s="6">
        <v>0</v>
      </c>
      <c r="C115" s="97">
        <v>0</v>
      </c>
      <c r="D115" s="13"/>
      <c r="E115" s="97">
        <v>0</v>
      </c>
      <c r="F115" s="7">
        <f t="shared" si="14"/>
        <v>0</v>
      </c>
      <c r="G115" s="98">
        <v>0</v>
      </c>
      <c r="H115" s="98">
        <v>0</v>
      </c>
      <c r="I115" s="98">
        <v>0</v>
      </c>
      <c r="J115" s="8">
        <v>0</v>
      </c>
      <c r="K115" s="98">
        <v>0</v>
      </c>
      <c r="L115" s="98">
        <v>0</v>
      </c>
    </row>
    <row r="116" spans="1:12" x14ac:dyDescent="0.25">
      <c r="A116" s="14" t="s">
        <v>27</v>
      </c>
      <c r="B116" s="6">
        <v>0</v>
      </c>
      <c r="C116" s="97">
        <v>0</v>
      </c>
      <c r="D116" s="13"/>
      <c r="E116" s="97">
        <v>0</v>
      </c>
      <c r="F116" s="7">
        <f t="shared" si="14"/>
        <v>0</v>
      </c>
      <c r="G116" s="98">
        <v>0</v>
      </c>
      <c r="H116" s="98">
        <v>0</v>
      </c>
      <c r="I116" s="98">
        <v>0</v>
      </c>
      <c r="J116" s="8">
        <v>0</v>
      </c>
      <c r="K116" s="98">
        <v>0</v>
      </c>
      <c r="L116" s="98">
        <v>0</v>
      </c>
    </row>
    <row r="117" spans="1:12" x14ac:dyDescent="0.25">
      <c r="A117" s="14" t="s">
        <v>28</v>
      </c>
      <c r="B117" s="6">
        <v>0</v>
      </c>
      <c r="C117" s="97">
        <v>0</v>
      </c>
      <c r="D117" s="13"/>
      <c r="E117" s="97">
        <v>0</v>
      </c>
      <c r="F117" s="7">
        <f t="shared" si="14"/>
        <v>0</v>
      </c>
      <c r="G117" s="98">
        <v>0</v>
      </c>
      <c r="H117" s="98">
        <v>0</v>
      </c>
      <c r="I117" s="98">
        <v>0</v>
      </c>
      <c r="J117" s="8">
        <v>0</v>
      </c>
      <c r="K117" s="98">
        <v>0</v>
      </c>
      <c r="L117" s="98">
        <v>0</v>
      </c>
    </row>
    <row r="118" spans="1:12" x14ac:dyDescent="0.25">
      <c r="A118" s="14" t="s">
        <v>29</v>
      </c>
      <c r="B118" s="6">
        <v>0</v>
      </c>
      <c r="C118" s="97">
        <v>0</v>
      </c>
      <c r="D118" s="13"/>
      <c r="E118" s="97">
        <v>0</v>
      </c>
      <c r="F118" s="7">
        <f t="shared" si="14"/>
        <v>0</v>
      </c>
      <c r="G118" s="98">
        <v>0</v>
      </c>
      <c r="H118" s="98">
        <v>0</v>
      </c>
      <c r="I118" s="98">
        <v>0</v>
      </c>
      <c r="J118" s="8">
        <v>0</v>
      </c>
      <c r="K118" s="98">
        <v>0</v>
      </c>
      <c r="L118" s="98">
        <v>0</v>
      </c>
    </row>
    <row r="119" spans="1:12" x14ac:dyDescent="0.25">
      <c r="A119" s="14" t="s">
        <v>30</v>
      </c>
      <c r="B119" s="6">
        <v>0</v>
      </c>
      <c r="C119" s="97">
        <v>0</v>
      </c>
      <c r="D119" s="13"/>
      <c r="E119" s="97">
        <v>0</v>
      </c>
      <c r="F119" s="7">
        <f t="shared" si="14"/>
        <v>0</v>
      </c>
      <c r="G119" s="98">
        <v>0</v>
      </c>
      <c r="H119" s="98">
        <v>0</v>
      </c>
      <c r="I119" s="98">
        <v>0</v>
      </c>
      <c r="J119" s="8">
        <v>0</v>
      </c>
      <c r="K119" s="98">
        <v>0</v>
      </c>
      <c r="L119" s="98">
        <v>0</v>
      </c>
    </row>
    <row r="120" spans="1:12" x14ac:dyDescent="0.25">
      <c r="A120" s="84" t="s">
        <v>31</v>
      </c>
      <c r="B120" s="84"/>
      <c r="C120" s="84"/>
      <c r="D120" s="84"/>
      <c r="E120" s="84"/>
      <c r="F120" s="84"/>
      <c r="G120" s="84"/>
      <c r="H120" s="84"/>
      <c r="I120" s="84"/>
      <c r="J120" s="84"/>
      <c r="K120" s="84"/>
      <c r="L120" s="84"/>
    </row>
    <row r="121" spans="1:12" x14ac:dyDescent="0.25">
      <c r="A121" s="14" t="s">
        <v>32</v>
      </c>
      <c r="B121" s="6">
        <v>0</v>
      </c>
      <c r="C121" s="97">
        <v>0</v>
      </c>
      <c r="D121" s="13"/>
      <c r="E121" s="97">
        <v>0</v>
      </c>
      <c r="F121" s="7">
        <f>SUM(B121:E121)</f>
        <v>0</v>
      </c>
      <c r="G121" s="98">
        <v>0</v>
      </c>
      <c r="H121" s="98">
        <v>0</v>
      </c>
      <c r="I121" s="98">
        <v>0</v>
      </c>
      <c r="J121" s="8">
        <v>0</v>
      </c>
      <c r="K121" s="98">
        <v>0</v>
      </c>
      <c r="L121" s="98">
        <v>0</v>
      </c>
    </row>
    <row r="122" spans="1:12" x14ac:dyDescent="0.25">
      <c r="A122" s="14" t="s">
        <v>33</v>
      </c>
      <c r="B122" s="6">
        <v>0</v>
      </c>
      <c r="C122" s="97">
        <v>0</v>
      </c>
      <c r="D122" s="13"/>
      <c r="E122" s="97">
        <v>0</v>
      </c>
      <c r="F122" s="7">
        <f t="shared" ref="F122:F127" si="15">SUM(B122:E122)</f>
        <v>0</v>
      </c>
      <c r="G122" s="98">
        <v>0</v>
      </c>
      <c r="H122" s="98">
        <v>0</v>
      </c>
      <c r="I122" s="98">
        <v>0</v>
      </c>
      <c r="J122" s="8">
        <v>0</v>
      </c>
      <c r="K122" s="98">
        <v>0</v>
      </c>
      <c r="L122" s="98">
        <v>0</v>
      </c>
    </row>
    <row r="123" spans="1:12" x14ac:dyDescent="0.25">
      <c r="A123" s="14" t="s">
        <v>34</v>
      </c>
      <c r="B123" s="6">
        <v>0</v>
      </c>
      <c r="C123" s="97">
        <v>0</v>
      </c>
      <c r="D123" s="13"/>
      <c r="E123" s="97">
        <v>0</v>
      </c>
      <c r="F123" s="7">
        <f t="shared" si="15"/>
        <v>0</v>
      </c>
      <c r="G123" s="98">
        <v>0</v>
      </c>
      <c r="H123" s="98">
        <v>0</v>
      </c>
      <c r="I123" s="98">
        <v>0</v>
      </c>
      <c r="J123" s="8">
        <v>0</v>
      </c>
      <c r="K123" s="98">
        <v>0</v>
      </c>
      <c r="L123" s="98">
        <v>0</v>
      </c>
    </row>
    <row r="124" spans="1:12" x14ac:dyDescent="0.25">
      <c r="A124" s="14" t="s">
        <v>35</v>
      </c>
      <c r="B124" s="6">
        <v>0</v>
      </c>
      <c r="C124" s="97">
        <v>0</v>
      </c>
      <c r="D124" s="13"/>
      <c r="E124" s="97">
        <v>0</v>
      </c>
      <c r="F124" s="7">
        <f t="shared" si="15"/>
        <v>0</v>
      </c>
      <c r="G124" s="98">
        <v>0</v>
      </c>
      <c r="H124" s="98">
        <v>0</v>
      </c>
      <c r="I124" s="98">
        <v>0</v>
      </c>
      <c r="J124" s="8">
        <v>0</v>
      </c>
      <c r="K124" s="98">
        <v>0</v>
      </c>
      <c r="L124" s="98">
        <v>0</v>
      </c>
    </row>
    <row r="125" spans="1:12" x14ac:dyDescent="0.25">
      <c r="A125" s="14" t="s">
        <v>36</v>
      </c>
      <c r="B125" s="6">
        <v>0</v>
      </c>
      <c r="C125" s="97">
        <v>0</v>
      </c>
      <c r="D125" s="15"/>
      <c r="E125" s="97">
        <v>0</v>
      </c>
      <c r="F125" s="7">
        <f t="shared" si="15"/>
        <v>0</v>
      </c>
      <c r="G125" s="98">
        <v>0</v>
      </c>
      <c r="H125" s="98">
        <v>0</v>
      </c>
      <c r="I125" s="98">
        <v>0</v>
      </c>
      <c r="J125" s="8">
        <v>0</v>
      </c>
      <c r="K125" s="98">
        <v>0</v>
      </c>
      <c r="L125" s="98">
        <v>0</v>
      </c>
    </row>
    <row r="126" spans="1:12" x14ac:dyDescent="0.25">
      <c r="A126" s="14" t="s">
        <v>37</v>
      </c>
      <c r="B126" s="6">
        <v>0</v>
      </c>
      <c r="C126" s="97">
        <v>0</v>
      </c>
      <c r="D126" s="15"/>
      <c r="E126" s="97">
        <v>0</v>
      </c>
      <c r="F126" s="7">
        <f t="shared" si="15"/>
        <v>0</v>
      </c>
      <c r="G126" s="98">
        <v>0</v>
      </c>
      <c r="H126" s="98">
        <v>0</v>
      </c>
      <c r="I126" s="98">
        <v>0</v>
      </c>
      <c r="J126" s="8">
        <v>0</v>
      </c>
      <c r="K126" s="98">
        <v>0</v>
      </c>
      <c r="L126" s="98">
        <v>0</v>
      </c>
    </row>
    <row r="127" spans="1:12" x14ac:dyDescent="0.25">
      <c r="A127" s="14" t="s">
        <v>38</v>
      </c>
      <c r="B127" s="6">
        <v>0</v>
      </c>
      <c r="C127" s="97">
        <v>0</v>
      </c>
      <c r="D127" s="15"/>
      <c r="E127" s="97">
        <v>0</v>
      </c>
      <c r="F127" s="7">
        <f t="shared" si="15"/>
        <v>0</v>
      </c>
      <c r="G127" s="98">
        <v>0</v>
      </c>
      <c r="H127" s="98">
        <v>0</v>
      </c>
      <c r="I127" s="98">
        <v>0</v>
      </c>
      <c r="J127" s="8">
        <v>0</v>
      </c>
      <c r="K127" s="98">
        <v>0</v>
      </c>
      <c r="L127" s="98">
        <v>0</v>
      </c>
    </row>
    <row r="128" spans="1:12" x14ac:dyDescent="0.25">
      <c r="A128" s="9"/>
      <c r="B128" s="67" t="s">
        <v>2</v>
      </c>
      <c r="C128" s="67"/>
      <c r="D128" s="67"/>
      <c r="E128" s="71" t="s">
        <v>3</v>
      </c>
      <c r="F128" s="69" t="s">
        <v>4</v>
      </c>
      <c r="G128" s="64" t="s">
        <v>163</v>
      </c>
      <c r="H128" s="64" t="s">
        <v>164</v>
      </c>
      <c r="I128" s="64" t="s">
        <v>165</v>
      </c>
      <c r="J128" s="64" t="s">
        <v>166</v>
      </c>
      <c r="K128" s="73" t="s">
        <v>167</v>
      </c>
      <c r="L128" s="64" t="s">
        <v>168</v>
      </c>
    </row>
    <row r="129" spans="1:12" x14ac:dyDescent="0.25">
      <c r="A129" s="12" t="s">
        <v>64</v>
      </c>
      <c r="B129" s="3" t="s">
        <v>11</v>
      </c>
      <c r="C129" s="3" t="s">
        <v>12</v>
      </c>
      <c r="D129" s="4"/>
      <c r="E129" s="71"/>
      <c r="F129" s="69"/>
      <c r="G129" s="64"/>
      <c r="H129" s="64"/>
      <c r="I129" s="64"/>
      <c r="J129" s="64"/>
      <c r="K129" s="74"/>
      <c r="L129" s="64"/>
    </row>
    <row r="130" spans="1:12" x14ac:dyDescent="0.25">
      <c r="A130" s="9" t="s">
        <v>40</v>
      </c>
      <c r="B130" s="6">
        <v>0</v>
      </c>
      <c r="C130" s="97">
        <v>0</v>
      </c>
      <c r="D130" s="13"/>
      <c r="E130" s="97">
        <v>0</v>
      </c>
      <c r="F130" s="7">
        <f>SUM(B130:E130)</f>
        <v>0</v>
      </c>
      <c r="G130" s="98">
        <v>0</v>
      </c>
      <c r="H130" s="98">
        <v>0</v>
      </c>
      <c r="I130" s="98">
        <v>0</v>
      </c>
      <c r="J130" s="8">
        <v>0</v>
      </c>
      <c r="K130" s="98">
        <v>0</v>
      </c>
      <c r="L130" s="98">
        <v>0</v>
      </c>
    </row>
    <row r="131" spans="1:12" ht="30" x14ac:dyDescent="0.25">
      <c r="A131" s="19" t="s">
        <v>41</v>
      </c>
      <c r="B131" s="6">
        <v>0</v>
      </c>
      <c r="C131" s="97">
        <v>0</v>
      </c>
      <c r="D131" s="13"/>
      <c r="E131" s="97">
        <v>0</v>
      </c>
      <c r="F131" s="7">
        <f t="shared" ref="F131:F144" si="16">SUM(B131:E131)</f>
        <v>0</v>
      </c>
      <c r="G131" s="98">
        <v>0</v>
      </c>
      <c r="H131" s="98">
        <v>0</v>
      </c>
      <c r="I131" s="98">
        <v>0</v>
      </c>
      <c r="J131" s="8">
        <v>0</v>
      </c>
      <c r="K131" s="98">
        <v>0</v>
      </c>
      <c r="L131" s="98">
        <v>0</v>
      </c>
    </row>
    <row r="132" spans="1:12" x14ac:dyDescent="0.25">
      <c r="A132" s="9" t="s">
        <v>42</v>
      </c>
      <c r="B132" s="6">
        <v>0</v>
      </c>
      <c r="C132" s="97">
        <v>0</v>
      </c>
      <c r="D132" s="13"/>
      <c r="E132" s="97">
        <v>0</v>
      </c>
      <c r="F132" s="7">
        <f t="shared" si="16"/>
        <v>0</v>
      </c>
      <c r="G132" s="98">
        <v>0</v>
      </c>
      <c r="H132" s="98">
        <v>0</v>
      </c>
      <c r="I132" s="98">
        <v>0</v>
      </c>
      <c r="J132" s="8">
        <v>0</v>
      </c>
      <c r="K132" s="98">
        <v>0</v>
      </c>
      <c r="L132" s="98">
        <v>0</v>
      </c>
    </row>
    <row r="133" spans="1:12" x14ac:dyDescent="0.25">
      <c r="A133" s="9" t="s">
        <v>43</v>
      </c>
      <c r="B133" s="6">
        <v>0</v>
      </c>
      <c r="C133" s="97">
        <v>0</v>
      </c>
      <c r="D133" s="13"/>
      <c r="E133" s="97">
        <v>0</v>
      </c>
      <c r="F133" s="7">
        <f t="shared" si="16"/>
        <v>0</v>
      </c>
      <c r="G133" s="98">
        <v>0</v>
      </c>
      <c r="H133" s="98">
        <v>0</v>
      </c>
      <c r="I133" s="98">
        <v>0</v>
      </c>
      <c r="J133" s="8">
        <v>0</v>
      </c>
      <c r="K133" s="98">
        <v>0</v>
      </c>
      <c r="L133" s="98">
        <v>0</v>
      </c>
    </row>
    <row r="134" spans="1:12" x14ac:dyDescent="0.25">
      <c r="A134" s="9" t="s">
        <v>44</v>
      </c>
      <c r="B134" s="6">
        <v>0</v>
      </c>
      <c r="C134" s="97">
        <v>0</v>
      </c>
      <c r="D134" s="13"/>
      <c r="E134" s="97">
        <v>0</v>
      </c>
      <c r="F134" s="7">
        <f t="shared" si="16"/>
        <v>0</v>
      </c>
      <c r="G134" s="98">
        <v>0</v>
      </c>
      <c r="H134" s="98">
        <v>0</v>
      </c>
      <c r="I134" s="98">
        <v>0</v>
      </c>
      <c r="J134" s="8">
        <v>0</v>
      </c>
      <c r="K134" s="98">
        <v>0</v>
      </c>
      <c r="L134" s="98">
        <v>0</v>
      </c>
    </row>
    <row r="135" spans="1:12" ht="30" x14ac:dyDescent="0.25">
      <c r="A135" s="9" t="s">
        <v>45</v>
      </c>
      <c r="B135" s="6">
        <v>0</v>
      </c>
      <c r="C135" s="97">
        <v>0</v>
      </c>
      <c r="D135" s="13"/>
      <c r="E135" s="97">
        <v>0</v>
      </c>
      <c r="F135" s="7">
        <f t="shared" si="16"/>
        <v>0</v>
      </c>
      <c r="G135" s="98">
        <v>0</v>
      </c>
      <c r="H135" s="98">
        <v>0</v>
      </c>
      <c r="I135" s="98">
        <v>0</v>
      </c>
      <c r="J135" s="8">
        <v>0</v>
      </c>
      <c r="K135" s="98">
        <v>0</v>
      </c>
      <c r="L135" s="98">
        <v>0</v>
      </c>
    </row>
    <row r="136" spans="1:12" x14ac:dyDescent="0.25">
      <c r="A136" s="9" t="s">
        <v>46</v>
      </c>
      <c r="B136" s="6">
        <v>0</v>
      </c>
      <c r="C136" s="97">
        <v>0</v>
      </c>
      <c r="D136" s="13"/>
      <c r="E136" s="97">
        <v>0</v>
      </c>
      <c r="F136" s="7">
        <f t="shared" si="16"/>
        <v>0</v>
      </c>
      <c r="G136" s="98">
        <v>0</v>
      </c>
      <c r="H136" s="98">
        <v>0</v>
      </c>
      <c r="I136" s="98">
        <v>0</v>
      </c>
      <c r="J136" s="8">
        <v>0</v>
      </c>
      <c r="K136" s="98">
        <v>0</v>
      </c>
      <c r="L136" s="98">
        <v>0</v>
      </c>
    </row>
    <row r="137" spans="1:12" x14ac:dyDescent="0.25">
      <c r="A137" s="9" t="s">
        <v>47</v>
      </c>
      <c r="B137" s="6">
        <v>0</v>
      </c>
      <c r="C137" s="97">
        <v>0</v>
      </c>
      <c r="D137" s="13"/>
      <c r="E137" s="97">
        <v>0</v>
      </c>
      <c r="F137" s="7">
        <f t="shared" si="16"/>
        <v>0</v>
      </c>
      <c r="G137" s="98">
        <v>0</v>
      </c>
      <c r="H137" s="98">
        <v>0</v>
      </c>
      <c r="I137" s="98">
        <v>0</v>
      </c>
      <c r="J137" s="8">
        <v>0</v>
      </c>
      <c r="K137" s="98">
        <v>0</v>
      </c>
      <c r="L137" s="98">
        <v>0</v>
      </c>
    </row>
    <row r="138" spans="1:12" ht="30" x14ac:dyDescent="0.25">
      <c r="A138" s="9" t="s">
        <v>48</v>
      </c>
      <c r="B138" s="6">
        <v>0</v>
      </c>
      <c r="C138" s="97">
        <v>0</v>
      </c>
      <c r="D138" s="13"/>
      <c r="E138" s="97">
        <v>0</v>
      </c>
      <c r="F138" s="7">
        <f t="shared" si="16"/>
        <v>0</v>
      </c>
      <c r="G138" s="98">
        <v>0</v>
      </c>
      <c r="H138" s="98">
        <v>0</v>
      </c>
      <c r="I138" s="98">
        <v>0</v>
      </c>
      <c r="J138" s="8">
        <v>0</v>
      </c>
      <c r="K138" s="98">
        <v>0</v>
      </c>
      <c r="L138" s="98">
        <v>0</v>
      </c>
    </row>
    <row r="139" spans="1:12" x14ac:dyDescent="0.25">
      <c r="A139" s="9" t="s">
        <v>49</v>
      </c>
      <c r="B139" s="6">
        <v>0</v>
      </c>
      <c r="C139" s="97">
        <v>0</v>
      </c>
      <c r="D139" s="13"/>
      <c r="E139" s="97">
        <v>0</v>
      </c>
      <c r="F139" s="7">
        <f t="shared" si="16"/>
        <v>0</v>
      </c>
      <c r="G139" s="98">
        <v>0</v>
      </c>
      <c r="H139" s="98">
        <v>0</v>
      </c>
      <c r="I139" s="98">
        <v>0</v>
      </c>
      <c r="J139" s="8">
        <v>0</v>
      </c>
      <c r="K139" s="98">
        <v>0</v>
      </c>
      <c r="L139" s="98">
        <v>0</v>
      </c>
    </row>
    <row r="140" spans="1:12" ht="30" x14ac:dyDescent="0.25">
      <c r="A140" s="9" t="s">
        <v>50</v>
      </c>
      <c r="B140" s="6">
        <v>0</v>
      </c>
      <c r="C140" s="97">
        <v>0</v>
      </c>
      <c r="D140" s="13"/>
      <c r="E140" s="97">
        <v>0</v>
      </c>
      <c r="F140" s="7">
        <f t="shared" si="16"/>
        <v>0</v>
      </c>
      <c r="G140" s="98">
        <v>0</v>
      </c>
      <c r="H140" s="98">
        <v>0</v>
      </c>
      <c r="I140" s="98">
        <v>0</v>
      </c>
      <c r="J140" s="8">
        <v>0</v>
      </c>
      <c r="K140" s="98">
        <v>0</v>
      </c>
      <c r="L140" s="98">
        <v>0</v>
      </c>
    </row>
    <row r="141" spans="1:12" x14ac:dyDescent="0.25">
      <c r="A141" s="9" t="s">
        <v>51</v>
      </c>
      <c r="B141" s="6">
        <v>3</v>
      </c>
      <c r="C141" s="97">
        <v>0</v>
      </c>
      <c r="D141" s="17"/>
      <c r="E141" s="97">
        <v>0</v>
      </c>
      <c r="F141" s="7">
        <f t="shared" si="16"/>
        <v>3</v>
      </c>
      <c r="G141" s="98">
        <v>0</v>
      </c>
      <c r="H141" s="98">
        <v>0</v>
      </c>
      <c r="I141" s="98">
        <v>0</v>
      </c>
      <c r="J141" s="8">
        <v>3</v>
      </c>
      <c r="K141" s="98">
        <v>0</v>
      </c>
      <c r="L141" s="98">
        <v>0</v>
      </c>
    </row>
    <row r="142" spans="1:12" x14ac:dyDescent="0.25">
      <c r="A142" s="9" t="s">
        <v>52</v>
      </c>
      <c r="B142" s="6">
        <v>0</v>
      </c>
      <c r="C142" s="97">
        <v>0</v>
      </c>
      <c r="D142" s="17"/>
      <c r="E142" s="97">
        <v>0</v>
      </c>
      <c r="F142" s="7">
        <f t="shared" si="16"/>
        <v>0</v>
      </c>
      <c r="G142" s="98">
        <v>0</v>
      </c>
      <c r="H142" s="98">
        <v>0</v>
      </c>
      <c r="I142" s="98">
        <v>0</v>
      </c>
      <c r="J142" s="8">
        <v>0</v>
      </c>
      <c r="K142" s="98">
        <v>0</v>
      </c>
      <c r="L142" s="98">
        <v>0</v>
      </c>
    </row>
    <row r="143" spans="1:12" x14ac:dyDescent="0.25">
      <c r="A143" s="9" t="s">
        <v>53</v>
      </c>
      <c r="B143" s="6">
        <v>0</v>
      </c>
      <c r="C143" s="97">
        <v>0</v>
      </c>
      <c r="D143" s="13"/>
      <c r="E143" s="97">
        <v>0</v>
      </c>
      <c r="F143" s="7">
        <f t="shared" si="16"/>
        <v>0</v>
      </c>
      <c r="G143" s="98">
        <v>0</v>
      </c>
      <c r="H143" s="98">
        <v>0</v>
      </c>
      <c r="I143" s="98">
        <v>0</v>
      </c>
      <c r="J143" s="8">
        <v>0</v>
      </c>
      <c r="K143" s="98">
        <v>0</v>
      </c>
      <c r="L143" s="98">
        <v>0</v>
      </c>
    </row>
    <row r="144" spans="1:12" x14ac:dyDescent="0.25">
      <c r="A144" s="9" t="s">
        <v>54</v>
      </c>
      <c r="B144" s="6">
        <v>0</v>
      </c>
      <c r="C144" s="97">
        <v>0</v>
      </c>
      <c r="D144" s="13"/>
      <c r="E144" s="97">
        <v>0</v>
      </c>
      <c r="F144" s="7">
        <f t="shared" si="16"/>
        <v>0</v>
      </c>
      <c r="G144" s="98">
        <v>0</v>
      </c>
      <c r="H144" s="98">
        <v>0</v>
      </c>
      <c r="I144" s="98">
        <v>0</v>
      </c>
      <c r="J144" s="8">
        <v>0</v>
      </c>
      <c r="K144" s="98">
        <v>0</v>
      </c>
      <c r="L144" s="98">
        <v>0</v>
      </c>
    </row>
    <row r="145" spans="1:12" x14ac:dyDescent="0.25">
      <c r="A145" s="9"/>
      <c r="B145" s="67" t="s">
        <v>2</v>
      </c>
      <c r="C145" s="67"/>
      <c r="D145" s="67"/>
      <c r="E145" s="71" t="s">
        <v>3</v>
      </c>
      <c r="F145" s="69" t="s">
        <v>4</v>
      </c>
      <c r="G145" s="64" t="s">
        <v>163</v>
      </c>
      <c r="H145" s="64" t="s">
        <v>164</v>
      </c>
      <c r="I145" s="64" t="s">
        <v>165</v>
      </c>
      <c r="J145" s="64" t="s">
        <v>166</v>
      </c>
      <c r="K145" s="73" t="s">
        <v>167</v>
      </c>
      <c r="L145" s="64" t="s">
        <v>168</v>
      </c>
    </row>
    <row r="146" spans="1:12" x14ac:dyDescent="0.25">
      <c r="A146" s="12" t="s">
        <v>55</v>
      </c>
      <c r="B146" s="3" t="s">
        <v>11</v>
      </c>
      <c r="C146" s="3" t="s">
        <v>12</v>
      </c>
      <c r="D146" s="4"/>
      <c r="E146" s="71"/>
      <c r="F146" s="69"/>
      <c r="G146" s="64"/>
      <c r="H146" s="64"/>
      <c r="I146" s="64"/>
      <c r="J146" s="64"/>
      <c r="K146" s="74"/>
      <c r="L146" s="64"/>
    </row>
    <row r="147" spans="1:12" x14ac:dyDescent="0.25">
      <c r="A147" s="9" t="s">
        <v>65</v>
      </c>
      <c r="B147" s="6"/>
      <c r="C147" s="97"/>
      <c r="D147" s="13"/>
      <c r="E147" s="97"/>
      <c r="F147" s="7">
        <f t="shared" ref="F147" si="17">SUM(B147:E147)</f>
        <v>0</v>
      </c>
      <c r="G147" s="98"/>
      <c r="H147" s="98">
        <v>0</v>
      </c>
      <c r="I147" s="98"/>
      <c r="J147" s="8"/>
      <c r="K147" s="98"/>
      <c r="L147" s="98"/>
    </row>
    <row r="148" spans="1:12" ht="15.75" x14ac:dyDescent="0.25">
      <c r="A148" s="72" t="s">
        <v>68</v>
      </c>
      <c r="B148" s="72"/>
      <c r="C148" s="72"/>
      <c r="D148" s="72"/>
      <c r="E148" s="72"/>
      <c r="F148" s="72"/>
      <c r="G148" s="72"/>
      <c r="H148" s="72"/>
      <c r="I148" s="72"/>
      <c r="J148" s="72"/>
      <c r="K148" s="72"/>
      <c r="L148" s="72"/>
    </row>
    <row r="149" spans="1:12" x14ac:dyDescent="0.25">
      <c r="A149" s="66"/>
      <c r="B149" s="67" t="s">
        <v>2</v>
      </c>
      <c r="C149" s="67"/>
      <c r="D149" s="67"/>
      <c r="E149" s="68" t="s">
        <v>3</v>
      </c>
      <c r="F149" s="69" t="s">
        <v>4</v>
      </c>
      <c r="G149" s="64" t="s">
        <v>163</v>
      </c>
      <c r="H149" s="64" t="s">
        <v>164</v>
      </c>
      <c r="I149" s="64" t="s">
        <v>165</v>
      </c>
      <c r="J149" s="64" t="s">
        <v>166</v>
      </c>
      <c r="K149" s="73" t="s">
        <v>167</v>
      </c>
      <c r="L149" s="64" t="s">
        <v>168</v>
      </c>
    </row>
    <row r="150" spans="1:12" x14ac:dyDescent="0.25">
      <c r="A150" s="66"/>
      <c r="B150" s="3" t="s">
        <v>11</v>
      </c>
      <c r="C150" s="3" t="s">
        <v>12</v>
      </c>
      <c r="D150" s="4"/>
      <c r="E150" s="68"/>
      <c r="F150" s="69"/>
      <c r="G150" s="64"/>
      <c r="H150" s="64"/>
      <c r="I150" s="64"/>
      <c r="J150" s="64"/>
      <c r="K150" s="74"/>
      <c r="L150" s="64"/>
    </row>
    <row r="151" spans="1:12" x14ac:dyDescent="0.25">
      <c r="A151" s="9" t="s">
        <v>13</v>
      </c>
      <c r="B151" s="6">
        <v>2</v>
      </c>
      <c r="C151" s="97">
        <v>0</v>
      </c>
      <c r="D151" s="13"/>
      <c r="E151" s="97">
        <v>0</v>
      </c>
      <c r="F151" s="7">
        <f t="shared" ref="F151:F153" si="18">SUM(B151:E151)</f>
        <v>2</v>
      </c>
      <c r="G151" s="98">
        <v>0</v>
      </c>
      <c r="H151" s="98">
        <v>0</v>
      </c>
      <c r="I151" s="98">
        <v>0</v>
      </c>
      <c r="J151" s="8">
        <v>2</v>
      </c>
      <c r="K151" s="98">
        <v>0</v>
      </c>
      <c r="L151" s="98">
        <v>0</v>
      </c>
    </row>
    <row r="152" spans="1:12" x14ac:dyDescent="0.25">
      <c r="A152" s="9" t="s">
        <v>61</v>
      </c>
      <c r="B152" s="6">
        <v>8</v>
      </c>
      <c r="C152" s="97">
        <v>0</v>
      </c>
      <c r="D152" s="17"/>
      <c r="E152" s="97">
        <v>0</v>
      </c>
      <c r="F152" s="7">
        <f t="shared" si="18"/>
        <v>8</v>
      </c>
      <c r="G152" s="98">
        <v>0</v>
      </c>
      <c r="H152" s="98">
        <v>0</v>
      </c>
      <c r="I152" s="98">
        <v>0</v>
      </c>
      <c r="J152" s="8">
        <v>8</v>
      </c>
      <c r="K152" s="98">
        <v>0</v>
      </c>
      <c r="L152" s="98">
        <v>0</v>
      </c>
    </row>
    <row r="153" spans="1:12" x14ac:dyDescent="0.25">
      <c r="A153" s="9" t="s">
        <v>69</v>
      </c>
      <c r="B153" s="6">
        <v>2</v>
      </c>
      <c r="C153" s="97">
        <v>0</v>
      </c>
      <c r="D153" s="13"/>
      <c r="E153" s="97">
        <v>0</v>
      </c>
      <c r="F153" s="7">
        <f t="shared" si="18"/>
        <v>2</v>
      </c>
      <c r="G153" s="98">
        <v>0</v>
      </c>
      <c r="H153" s="98">
        <v>0</v>
      </c>
      <c r="I153" s="98">
        <v>0</v>
      </c>
      <c r="J153" s="8">
        <v>2</v>
      </c>
      <c r="K153" s="98">
        <v>0</v>
      </c>
      <c r="L153" s="98">
        <v>0</v>
      </c>
    </row>
    <row r="154" spans="1:12" x14ac:dyDescent="0.25">
      <c r="A154" s="9"/>
      <c r="B154" s="67" t="s">
        <v>2</v>
      </c>
      <c r="C154" s="67"/>
      <c r="D154" s="67"/>
      <c r="E154" s="71" t="s">
        <v>3</v>
      </c>
      <c r="F154" s="69" t="s">
        <v>4</v>
      </c>
      <c r="G154" s="64" t="s">
        <v>163</v>
      </c>
      <c r="H154" s="64" t="s">
        <v>164</v>
      </c>
      <c r="I154" s="64" t="s">
        <v>165</v>
      </c>
      <c r="J154" s="64" t="s">
        <v>166</v>
      </c>
      <c r="K154" s="73" t="s">
        <v>167</v>
      </c>
      <c r="L154" s="64" t="s">
        <v>168</v>
      </c>
    </row>
    <row r="155" spans="1:12" x14ac:dyDescent="0.25">
      <c r="A155" s="12" t="s">
        <v>70</v>
      </c>
      <c r="B155" s="3" t="s">
        <v>11</v>
      </c>
      <c r="C155" s="3" t="s">
        <v>12</v>
      </c>
      <c r="D155" s="4"/>
      <c r="E155" s="71"/>
      <c r="F155" s="69"/>
      <c r="G155" s="64"/>
      <c r="H155" s="64"/>
      <c r="I155" s="64"/>
      <c r="J155" s="64"/>
      <c r="K155" s="74"/>
      <c r="L155" s="64"/>
    </row>
    <row r="156" spans="1:12" x14ac:dyDescent="0.25">
      <c r="A156" s="9" t="s">
        <v>23</v>
      </c>
      <c r="B156" s="6">
        <v>1</v>
      </c>
      <c r="C156" s="97">
        <v>0</v>
      </c>
      <c r="D156" s="13"/>
      <c r="E156" s="97">
        <v>0</v>
      </c>
      <c r="F156" s="7">
        <f t="shared" ref="F156:F163" si="19">SUM(B156:E156)</f>
        <v>1</v>
      </c>
      <c r="G156" s="98">
        <v>0</v>
      </c>
      <c r="H156" s="98">
        <v>0</v>
      </c>
      <c r="I156" s="98">
        <v>0</v>
      </c>
      <c r="J156" s="8">
        <v>1</v>
      </c>
      <c r="K156" s="98">
        <v>0</v>
      </c>
      <c r="L156" s="98">
        <v>0</v>
      </c>
    </row>
    <row r="157" spans="1:12" x14ac:dyDescent="0.25">
      <c r="A157" s="9" t="s">
        <v>24</v>
      </c>
      <c r="B157" s="6">
        <v>1</v>
      </c>
      <c r="C157" s="97">
        <v>0</v>
      </c>
      <c r="D157" s="13"/>
      <c r="E157" s="97">
        <v>0</v>
      </c>
      <c r="F157" s="7">
        <f t="shared" si="19"/>
        <v>1</v>
      </c>
      <c r="G157" s="98">
        <v>0</v>
      </c>
      <c r="H157" s="98">
        <v>0</v>
      </c>
      <c r="I157" s="98">
        <v>0</v>
      </c>
      <c r="J157" s="8">
        <v>1</v>
      </c>
      <c r="K157" s="98">
        <v>0</v>
      </c>
      <c r="L157" s="98">
        <v>0</v>
      </c>
    </row>
    <row r="158" spans="1:12" x14ac:dyDescent="0.25">
      <c r="A158" s="9" t="s">
        <v>63</v>
      </c>
      <c r="B158" s="6">
        <v>0</v>
      </c>
      <c r="C158" s="97">
        <v>0</v>
      </c>
      <c r="D158" s="13"/>
      <c r="E158" s="97">
        <v>0</v>
      </c>
      <c r="F158" s="7">
        <f t="shared" si="19"/>
        <v>0</v>
      </c>
      <c r="G158" s="98">
        <v>0</v>
      </c>
      <c r="H158" s="98">
        <v>0</v>
      </c>
      <c r="I158" s="98">
        <v>0</v>
      </c>
      <c r="J158" s="8">
        <v>0</v>
      </c>
      <c r="K158" s="98">
        <v>0</v>
      </c>
      <c r="L158" s="98">
        <v>0</v>
      </c>
    </row>
    <row r="159" spans="1:12" x14ac:dyDescent="0.25">
      <c r="A159" s="14" t="s">
        <v>26</v>
      </c>
      <c r="B159" s="6">
        <v>0</v>
      </c>
      <c r="C159" s="97">
        <v>0</v>
      </c>
      <c r="D159" s="13"/>
      <c r="E159" s="97">
        <v>0</v>
      </c>
      <c r="F159" s="7">
        <f t="shared" si="19"/>
        <v>0</v>
      </c>
      <c r="G159" s="98">
        <v>0</v>
      </c>
      <c r="H159" s="98">
        <v>0</v>
      </c>
      <c r="I159" s="98">
        <v>0</v>
      </c>
      <c r="J159" s="8">
        <v>0</v>
      </c>
      <c r="K159" s="98">
        <v>0</v>
      </c>
      <c r="L159" s="98">
        <v>0</v>
      </c>
    </row>
    <row r="160" spans="1:12" x14ac:dyDescent="0.25">
      <c r="A160" s="14" t="s">
        <v>27</v>
      </c>
      <c r="B160" s="6">
        <v>0</v>
      </c>
      <c r="C160" s="97">
        <v>0</v>
      </c>
      <c r="D160" s="13"/>
      <c r="E160" s="97">
        <v>0</v>
      </c>
      <c r="F160" s="7">
        <f t="shared" si="19"/>
        <v>0</v>
      </c>
      <c r="G160" s="98">
        <v>0</v>
      </c>
      <c r="H160" s="98">
        <v>0</v>
      </c>
      <c r="I160" s="98">
        <v>0</v>
      </c>
      <c r="J160" s="8">
        <v>0</v>
      </c>
      <c r="K160" s="98">
        <v>0</v>
      </c>
      <c r="L160" s="98">
        <v>0</v>
      </c>
    </row>
    <row r="161" spans="1:12" x14ac:dyDescent="0.25">
      <c r="A161" s="14" t="s">
        <v>28</v>
      </c>
      <c r="B161" s="6">
        <v>0</v>
      </c>
      <c r="C161" s="97">
        <v>0</v>
      </c>
      <c r="D161" s="13"/>
      <c r="E161" s="97">
        <v>0</v>
      </c>
      <c r="F161" s="7">
        <f t="shared" si="19"/>
        <v>0</v>
      </c>
      <c r="G161" s="98">
        <v>0</v>
      </c>
      <c r="H161" s="98">
        <v>0</v>
      </c>
      <c r="I161" s="98">
        <v>0</v>
      </c>
      <c r="J161" s="8">
        <v>0</v>
      </c>
      <c r="K161" s="98">
        <v>0</v>
      </c>
      <c r="L161" s="98">
        <v>0</v>
      </c>
    </row>
    <row r="162" spans="1:12" x14ac:dyDescent="0.25">
      <c r="A162" s="14" t="s">
        <v>29</v>
      </c>
      <c r="B162" s="6">
        <v>0</v>
      </c>
      <c r="C162" s="97">
        <v>0</v>
      </c>
      <c r="D162" s="13"/>
      <c r="E162" s="97">
        <v>0</v>
      </c>
      <c r="F162" s="7">
        <f t="shared" si="19"/>
        <v>0</v>
      </c>
      <c r="G162" s="98">
        <v>0</v>
      </c>
      <c r="H162" s="98">
        <v>0</v>
      </c>
      <c r="I162" s="98">
        <v>0</v>
      </c>
      <c r="J162" s="8">
        <v>0</v>
      </c>
      <c r="K162" s="98">
        <v>0</v>
      </c>
      <c r="L162" s="98">
        <v>0</v>
      </c>
    </row>
    <row r="163" spans="1:12" x14ac:dyDescent="0.25">
      <c r="A163" s="14" t="s">
        <v>30</v>
      </c>
      <c r="B163" s="6">
        <v>0</v>
      </c>
      <c r="C163" s="97">
        <v>0</v>
      </c>
      <c r="D163" s="13"/>
      <c r="E163" s="97">
        <v>0</v>
      </c>
      <c r="F163" s="7">
        <f t="shared" si="19"/>
        <v>0</v>
      </c>
      <c r="G163" s="98">
        <v>0</v>
      </c>
      <c r="H163" s="98">
        <v>0</v>
      </c>
      <c r="I163" s="98">
        <v>0</v>
      </c>
      <c r="J163" s="8">
        <v>0</v>
      </c>
      <c r="K163" s="98">
        <v>0</v>
      </c>
      <c r="L163" s="98">
        <v>0</v>
      </c>
    </row>
    <row r="164" spans="1:12" x14ac:dyDescent="0.25">
      <c r="A164" s="84" t="s">
        <v>31</v>
      </c>
      <c r="B164" s="84"/>
      <c r="C164" s="84"/>
      <c r="D164" s="84"/>
      <c r="E164" s="84"/>
      <c r="F164" s="84"/>
      <c r="G164" s="84"/>
      <c r="H164" s="84"/>
      <c r="I164" s="84"/>
      <c r="J164" s="84"/>
      <c r="K164" s="84"/>
      <c r="L164" s="84"/>
    </row>
    <row r="165" spans="1:12" x14ac:dyDescent="0.25">
      <c r="A165" s="14" t="s">
        <v>32</v>
      </c>
      <c r="B165" s="6">
        <v>0</v>
      </c>
      <c r="C165" s="97">
        <v>0</v>
      </c>
      <c r="D165" s="13"/>
      <c r="E165" s="97">
        <v>0</v>
      </c>
      <c r="F165" s="7">
        <f>SUM(B165:E165)</f>
        <v>0</v>
      </c>
      <c r="G165" s="98">
        <v>0</v>
      </c>
      <c r="H165" s="98">
        <v>0</v>
      </c>
      <c r="I165" s="98">
        <v>0</v>
      </c>
      <c r="J165" s="8">
        <v>0</v>
      </c>
      <c r="K165" s="98">
        <v>0</v>
      </c>
      <c r="L165" s="98">
        <v>0</v>
      </c>
    </row>
    <row r="166" spans="1:12" x14ac:dyDescent="0.25">
      <c r="A166" s="14" t="s">
        <v>33</v>
      </c>
      <c r="B166" s="6">
        <v>0</v>
      </c>
      <c r="C166" s="97">
        <v>0</v>
      </c>
      <c r="D166" s="13"/>
      <c r="E166" s="97">
        <v>0</v>
      </c>
      <c r="F166" s="7">
        <f t="shared" ref="F166:F171" si="20">SUM(B166:E166)</f>
        <v>0</v>
      </c>
      <c r="G166" s="98">
        <v>0</v>
      </c>
      <c r="H166" s="98">
        <v>0</v>
      </c>
      <c r="I166" s="98">
        <v>0</v>
      </c>
      <c r="J166" s="8">
        <v>0</v>
      </c>
      <c r="K166" s="98">
        <v>0</v>
      </c>
      <c r="L166" s="98">
        <v>0</v>
      </c>
    </row>
    <row r="167" spans="1:12" x14ac:dyDescent="0.25">
      <c r="A167" s="14" t="s">
        <v>34</v>
      </c>
      <c r="B167" s="6">
        <v>0</v>
      </c>
      <c r="C167" s="97">
        <v>0</v>
      </c>
      <c r="D167" s="13"/>
      <c r="E167" s="97">
        <v>0</v>
      </c>
      <c r="F167" s="7">
        <f t="shared" si="20"/>
        <v>0</v>
      </c>
      <c r="G167" s="98">
        <v>0</v>
      </c>
      <c r="H167" s="98">
        <v>0</v>
      </c>
      <c r="I167" s="98">
        <v>0</v>
      </c>
      <c r="J167" s="8">
        <v>0</v>
      </c>
      <c r="K167" s="98">
        <v>0</v>
      </c>
      <c r="L167" s="98">
        <v>0</v>
      </c>
    </row>
    <row r="168" spans="1:12" x14ac:dyDescent="0.25">
      <c r="A168" s="14" t="s">
        <v>35</v>
      </c>
      <c r="B168" s="6">
        <v>0</v>
      </c>
      <c r="C168" s="97">
        <v>0</v>
      </c>
      <c r="D168" s="13"/>
      <c r="E168" s="97">
        <v>0</v>
      </c>
      <c r="F168" s="7">
        <f t="shared" si="20"/>
        <v>0</v>
      </c>
      <c r="G168" s="98">
        <v>0</v>
      </c>
      <c r="H168" s="98">
        <v>0</v>
      </c>
      <c r="I168" s="98">
        <v>0</v>
      </c>
      <c r="J168" s="8">
        <v>0</v>
      </c>
      <c r="K168" s="98">
        <v>0</v>
      </c>
      <c r="L168" s="98">
        <v>0</v>
      </c>
    </row>
    <row r="169" spans="1:12" x14ac:dyDescent="0.25">
      <c r="A169" s="14" t="s">
        <v>36</v>
      </c>
      <c r="B169" s="6">
        <v>0</v>
      </c>
      <c r="C169" s="97">
        <v>0</v>
      </c>
      <c r="D169" s="13"/>
      <c r="E169" s="97">
        <v>0</v>
      </c>
      <c r="F169" s="7">
        <f t="shared" si="20"/>
        <v>0</v>
      </c>
      <c r="G169" s="98">
        <v>0</v>
      </c>
      <c r="H169" s="98">
        <v>0</v>
      </c>
      <c r="I169" s="98">
        <v>0</v>
      </c>
      <c r="J169" s="8">
        <v>0</v>
      </c>
      <c r="K169" s="98">
        <v>0</v>
      </c>
      <c r="L169" s="98">
        <v>0</v>
      </c>
    </row>
    <row r="170" spans="1:12" x14ac:dyDescent="0.25">
      <c r="A170" s="14" t="s">
        <v>37</v>
      </c>
      <c r="B170" s="6">
        <v>0</v>
      </c>
      <c r="C170" s="97">
        <v>0</v>
      </c>
      <c r="D170" s="13"/>
      <c r="E170" s="97">
        <v>0</v>
      </c>
      <c r="F170" s="7">
        <f t="shared" si="20"/>
        <v>0</v>
      </c>
      <c r="G170" s="98">
        <v>0</v>
      </c>
      <c r="H170" s="98">
        <v>0</v>
      </c>
      <c r="I170" s="98">
        <v>0</v>
      </c>
      <c r="J170" s="8">
        <v>0</v>
      </c>
      <c r="K170" s="98">
        <v>0</v>
      </c>
      <c r="L170" s="98">
        <v>0</v>
      </c>
    </row>
    <row r="171" spans="1:12" x14ac:dyDescent="0.25">
      <c r="A171" s="14" t="s">
        <v>38</v>
      </c>
      <c r="B171" s="6">
        <v>0</v>
      </c>
      <c r="C171" s="97">
        <v>0</v>
      </c>
      <c r="D171" s="15"/>
      <c r="E171" s="97">
        <v>0</v>
      </c>
      <c r="F171" s="7">
        <f t="shared" si="20"/>
        <v>0</v>
      </c>
      <c r="G171" s="99">
        <v>0</v>
      </c>
      <c r="H171" s="99">
        <v>0</v>
      </c>
      <c r="I171" s="99">
        <v>0</v>
      </c>
      <c r="J171" s="8">
        <v>0</v>
      </c>
      <c r="K171" s="98">
        <v>0</v>
      </c>
      <c r="L171" s="98">
        <v>0</v>
      </c>
    </row>
    <row r="172" spans="1:12" x14ac:dyDescent="0.25">
      <c r="A172" s="9"/>
      <c r="B172" s="67" t="s">
        <v>2</v>
      </c>
      <c r="C172" s="67"/>
      <c r="D172" s="67"/>
      <c r="E172" s="71" t="s">
        <v>3</v>
      </c>
      <c r="F172" s="69" t="s">
        <v>4</v>
      </c>
      <c r="G172" s="64" t="s">
        <v>163</v>
      </c>
      <c r="H172" s="64" t="s">
        <v>164</v>
      </c>
      <c r="I172" s="64" t="s">
        <v>165</v>
      </c>
      <c r="J172" s="64" t="s">
        <v>166</v>
      </c>
      <c r="K172" s="73" t="s">
        <v>167</v>
      </c>
      <c r="L172" s="64" t="s">
        <v>168</v>
      </c>
    </row>
    <row r="173" spans="1:12" x14ac:dyDescent="0.25">
      <c r="A173" s="12" t="s">
        <v>71</v>
      </c>
      <c r="B173" s="3" t="s">
        <v>11</v>
      </c>
      <c r="C173" s="3" t="s">
        <v>12</v>
      </c>
      <c r="D173" s="4"/>
      <c r="E173" s="71"/>
      <c r="F173" s="69"/>
      <c r="G173" s="64"/>
      <c r="H173" s="64"/>
      <c r="I173" s="64"/>
      <c r="J173" s="64"/>
      <c r="K173" s="74"/>
      <c r="L173" s="64"/>
    </row>
    <row r="174" spans="1:12" x14ac:dyDescent="0.25">
      <c r="A174" s="9" t="s">
        <v>40</v>
      </c>
      <c r="B174" s="6">
        <v>0</v>
      </c>
      <c r="C174" s="97">
        <v>0</v>
      </c>
      <c r="D174" s="4"/>
      <c r="E174" s="97">
        <v>0</v>
      </c>
      <c r="F174" s="7">
        <f>SUM(B174:E174)</f>
        <v>0</v>
      </c>
      <c r="G174" s="98">
        <v>0</v>
      </c>
      <c r="H174" s="98">
        <v>0</v>
      </c>
      <c r="I174" s="98">
        <v>0</v>
      </c>
      <c r="J174" s="8">
        <v>0</v>
      </c>
      <c r="K174" s="98">
        <v>0</v>
      </c>
      <c r="L174" s="98">
        <v>0</v>
      </c>
    </row>
    <row r="175" spans="1:12" ht="30" x14ac:dyDescent="0.25">
      <c r="A175" s="19" t="s">
        <v>41</v>
      </c>
      <c r="B175" s="6">
        <v>0</v>
      </c>
      <c r="C175" s="97">
        <v>0</v>
      </c>
      <c r="D175" s="4"/>
      <c r="E175" s="97">
        <v>0</v>
      </c>
      <c r="F175" s="7">
        <f t="shared" ref="F175:F188" si="21">SUM(B175:E175)</f>
        <v>0</v>
      </c>
      <c r="G175" s="98">
        <v>0</v>
      </c>
      <c r="H175" s="98">
        <v>0</v>
      </c>
      <c r="I175" s="98">
        <v>0</v>
      </c>
      <c r="J175" s="8">
        <v>0</v>
      </c>
      <c r="K175" s="98">
        <v>0</v>
      </c>
      <c r="L175" s="98">
        <v>0</v>
      </c>
    </row>
    <row r="176" spans="1:12" x14ac:dyDescent="0.25">
      <c r="A176" s="9" t="s">
        <v>42</v>
      </c>
      <c r="B176" s="6">
        <v>0</v>
      </c>
      <c r="C176" s="97">
        <v>0</v>
      </c>
      <c r="D176" s="4"/>
      <c r="E176" s="97">
        <v>0</v>
      </c>
      <c r="F176" s="7">
        <f t="shared" si="21"/>
        <v>0</v>
      </c>
      <c r="G176" s="98">
        <v>0</v>
      </c>
      <c r="H176" s="98">
        <v>0</v>
      </c>
      <c r="I176" s="98">
        <v>0</v>
      </c>
      <c r="J176" s="8">
        <v>0</v>
      </c>
      <c r="K176" s="98">
        <v>0</v>
      </c>
      <c r="L176" s="98">
        <v>0</v>
      </c>
    </row>
    <row r="177" spans="1:12" x14ac:dyDescent="0.25">
      <c r="A177" s="9" t="s">
        <v>43</v>
      </c>
      <c r="B177" s="6">
        <v>0</v>
      </c>
      <c r="C177" s="97">
        <v>0</v>
      </c>
      <c r="D177" s="4"/>
      <c r="E177" s="97">
        <v>0</v>
      </c>
      <c r="F177" s="7">
        <f t="shared" si="21"/>
        <v>0</v>
      </c>
      <c r="G177" s="98">
        <v>0</v>
      </c>
      <c r="H177" s="98">
        <v>0</v>
      </c>
      <c r="I177" s="98">
        <v>0</v>
      </c>
      <c r="J177" s="8">
        <v>0</v>
      </c>
      <c r="K177" s="98">
        <v>0</v>
      </c>
      <c r="L177" s="98">
        <v>0</v>
      </c>
    </row>
    <row r="178" spans="1:12" x14ac:dyDescent="0.25">
      <c r="A178" s="9" t="s">
        <v>44</v>
      </c>
      <c r="B178" s="6">
        <v>0</v>
      </c>
      <c r="C178" s="97">
        <v>0</v>
      </c>
      <c r="D178" s="4"/>
      <c r="E178" s="97">
        <v>0</v>
      </c>
      <c r="F178" s="7">
        <f t="shared" si="21"/>
        <v>0</v>
      </c>
      <c r="G178" s="98">
        <v>0</v>
      </c>
      <c r="H178" s="98">
        <v>0</v>
      </c>
      <c r="I178" s="98">
        <v>0</v>
      </c>
      <c r="J178" s="8">
        <v>0</v>
      </c>
      <c r="K178" s="98">
        <v>0</v>
      </c>
      <c r="L178" s="98">
        <v>0</v>
      </c>
    </row>
    <row r="179" spans="1:12" ht="30" x14ac:dyDescent="0.25">
      <c r="A179" s="9" t="s">
        <v>45</v>
      </c>
      <c r="B179" s="6">
        <v>0</v>
      </c>
      <c r="C179" s="97">
        <v>0</v>
      </c>
      <c r="D179" s="4"/>
      <c r="E179" s="97">
        <v>0</v>
      </c>
      <c r="F179" s="7">
        <f t="shared" si="21"/>
        <v>0</v>
      </c>
      <c r="G179" s="98">
        <v>0</v>
      </c>
      <c r="H179" s="98">
        <v>0</v>
      </c>
      <c r="I179" s="98">
        <v>0</v>
      </c>
      <c r="J179" s="8">
        <v>0</v>
      </c>
      <c r="K179" s="98">
        <v>0</v>
      </c>
      <c r="L179" s="98">
        <v>0</v>
      </c>
    </row>
    <row r="180" spans="1:12" x14ac:dyDescent="0.25">
      <c r="A180" s="9" t="s">
        <v>46</v>
      </c>
      <c r="B180" s="6">
        <v>0</v>
      </c>
      <c r="C180" s="97">
        <v>0</v>
      </c>
      <c r="D180" s="4"/>
      <c r="E180" s="97">
        <v>0</v>
      </c>
      <c r="F180" s="7">
        <f t="shared" si="21"/>
        <v>0</v>
      </c>
      <c r="G180" s="98">
        <v>0</v>
      </c>
      <c r="H180" s="98">
        <v>0</v>
      </c>
      <c r="I180" s="98">
        <v>0</v>
      </c>
      <c r="J180" s="8">
        <v>0</v>
      </c>
      <c r="K180" s="98">
        <v>0</v>
      </c>
      <c r="L180" s="98">
        <v>0</v>
      </c>
    </row>
    <row r="181" spans="1:12" x14ac:dyDescent="0.25">
      <c r="A181" s="9" t="s">
        <v>47</v>
      </c>
      <c r="B181" s="6">
        <v>0</v>
      </c>
      <c r="C181" s="97">
        <v>0</v>
      </c>
      <c r="D181" s="4"/>
      <c r="E181" s="97">
        <v>0</v>
      </c>
      <c r="F181" s="7">
        <f t="shared" si="21"/>
        <v>0</v>
      </c>
      <c r="G181" s="98">
        <v>0</v>
      </c>
      <c r="H181" s="98">
        <v>0</v>
      </c>
      <c r="I181" s="98">
        <v>0</v>
      </c>
      <c r="J181" s="8">
        <v>0</v>
      </c>
      <c r="K181" s="98">
        <v>0</v>
      </c>
      <c r="L181" s="98">
        <v>0</v>
      </c>
    </row>
    <row r="182" spans="1:12" ht="30" x14ac:dyDescent="0.25">
      <c r="A182" s="9" t="s">
        <v>48</v>
      </c>
      <c r="B182" s="6">
        <v>0</v>
      </c>
      <c r="C182" s="97">
        <v>0</v>
      </c>
      <c r="D182" s="4"/>
      <c r="E182" s="97">
        <v>0</v>
      </c>
      <c r="F182" s="7">
        <f t="shared" si="21"/>
        <v>0</v>
      </c>
      <c r="G182" s="98">
        <v>0</v>
      </c>
      <c r="H182" s="98">
        <v>0</v>
      </c>
      <c r="I182" s="98">
        <v>0</v>
      </c>
      <c r="J182" s="8">
        <v>0</v>
      </c>
      <c r="K182" s="98">
        <v>0</v>
      </c>
      <c r="L182" s="98">
        <v>0</v>
      </c>
    </row>
    <row r="183" spans="1:12" x14ac:dyDescent="0.25">
      <c r="A183" s="9" t="s">
        <v>49</v>
      </c>
      <c r="B183" s="6">
        <v>0</v>
      </c>
      <c r="C183" s="97">
        <v>0</v>
      </c>
      <c r="D183" s="4"/>
      <c r="E183" s="97">
        <v>0</v>
      </c>
      <c r="F183" s="7">
        <f t="shared" si="21"/>
        <v>0</v>
      </c>
      <c r="G183" s="98">
        <v>0</v>
      </c>
      <c r="H183" s="98">
        <v>0</v>
      </c>
      <c r="I183" s="98">
        <v>0</v>
      </c>
      <c r="J183" s="8">
        <v>0</v>
      </c>
      <c r="K183" s="98">
        <v>0</v>
      </c>
      <c r="L183" s="98">
        <v>0</v>
      </c>
    </row>
    <row r="184" spans="1:12" ht="30" x14ac:dyDescent="0.25">
      <c r="A184" s="9" t="s">
        <v>50</v>
      </c>
      <c r="B184" s="6">
        <v>0</v>
      </c>
      <c r="C184" s="97">
        <v>0</v>
      </c>
      <c r="D184" s="4"/>
      <c r="E184" s="97">
        <v>0</v>
      </c>
      <c r="F184" s="7">
        <f t="shared" si="21"/>
        <v>0</v>
      </c>
      <c r="G184" s="98">
        <v>0</v>
      </c>
      <c r="H184" s="98">
        <v>0</v>
      </c>
      <c r="I184" s="98">
        <v>0</v>
      </c>
      <c r="J184" s="8">
        <v>0</v>
      </c>
      <c r="K184" s="98">
        <v>0</v>
      </c>
      <c r="L184" s="98">
        <v>0</v>
      </c>
    </row>
    <row r="185" spans="1:12" x14ac:dyDescent="0.25">
      <c r="A185" s="9" t="s">
        <v>51</v>
      </c>
      <c r="B185" s="6">
        <v>1</v>
      </c>
      <c r="C185" s="97">
        <v>0</v>
      </c>
      <c r="D185" s="17"/>
      <c r="E185" s="97">
        <v>0</v>
      </c>
      <c r="F185" s="7">
        <f t="shared" si="21"/>
        <v>1</v>
      </c>
      <c r="G185" s="98">
        <v>0</v>
      </c>
      <c r="H185" s="98">
        <v>0</v>
      </c>
      <c r="I185" s="98">
        <v>0</v>
      </c>
      <c r="J185" s="8">
        <v>1</v>
      </c>
      <c r="K185" s="98">
        <v>0</v>
      </c>
      <c r="L185" s="98">
        <v>0</v>
      </c>
    </row>
    <row r="186" spans="1:12" x14ac:dyDescent="0.25">
      <c r="A186" s="9" t="s">
        <v>52</v>
      </c>
      <c r="B186" s="6">
        <v>0</v>
      </c>
      <c r="C186" s="97">
        <v>0</v>
      </c>
      <c r="D186" s="17"/>
      <c r="E186" s="97">
        <v>0</v>
      </c>
      <c r="F186" s="7">
        <f t="shared" si="21"/>
        <v>0</v>
      </c>
      <c r="G186" s="98">
        <v>0</v>
      </c>
      <c r="H186" s="98">
        <v>0</v>
      </c>
      <c r="I186" s="98">
        <v>0</v>
      </c>
      <c r="J186" s="8">
        <v>0</v>
      </c>
      <c r="K186" s="98">
        <v>0</v>
      </c>
      <c r="L186" s="98">
        <v>0</v>
      </c>
    </row>
    <row r="187" spans="1:12" x14ac:dyDescent="0.25">
      <c r="A187" s="9" t="s">
        <v>53</v>
      </c>
      <c r="B187" s="6">
        <v>0</v>
      </c>
      <c r="C187" s="97">
        <v>0</v>
      </c>
      <c r="D187" s="13"/>
      <c r="E187" s="97">
        <v>0</v>
      </c>
      <c r="F187" s="7">
        <f t="shared" si="21"/>
        <v>0</v>
      </c>
      <c r="G187" s="98">
        <v>0</v>
      </c>
      <c r="H187" s="98">
        <v>0</v>
      </c>
      <c r="I187" s="98">
        <v>0</v>
      </c>
      <c r="J187" s="8">
        <v>0</v>
      </c>
      <c r="K187" s="98">
        <v>0</v>
      </c>
      <c r="L187" s="98">
        <v>0</v>
      </c>
    </row>
    <row r="188" spans="1:12" x14ac:dyDescent="0.25">
      <c r="A188" s="9" t="s">
        <v>54</v>
      </c>
      <c r="B188" s="6">
        <v>1</v>
      </c>
      <c r="C188" s="97">
        <v>0</v>
      </c>
      <c r="D188" s="13"/>
      <c r="E188" s="97">
        <v>0</v>
      </c>
      <c r="F188" s="7">
        <f t="shared" si="21"/>
        <v>1</v>
      </c>
      <c r="G188" s="98">
        <v>0</v>
      </c>
      <c r="H188" s="98">
        <v>0</v>
      </c>
      <c r="I188" s="98">
        <v>0</v>
      </c>
      <c r="J188" s="8">
        <v>1</v>
      </c>
      <c r="K188" s="98">
        <v>0</v>
      </c>
      <c r="L188" s="98">
        <v>0</v>
      </c>
    </row>
    <row r="189" spans="1:12" x14ac:dyDescent="0.25">
      <c r="A189" s="9"/>
      <c r="B189" s="67" t="s">
        <v>2</v>
      </c>
      <c r="C189" s="67"/>
      <c r="D189" s="67"/>
      <c r="E189" s="71" t="s">
        <v>3</v>
      </c>
      <c r="F189" s="69" t="s">
        <v>4</v>
      </c>
      <c r="G189" s="64" t="s">
        <v>163</v>
      </c>
      <c r="H189" s="64" t="s">
        <v>164</v>
      </c>
      <c r="I189" s="64" t="s">
        <v>165</v>
      </c>
      <c r="J189" s="64" t="s">
        <v>166</v>
      </c>
      <c r="K189" s="73" t="s">
        <v>167</v>
      </c>
      <c r="L189" s="64" t="s">
        <v>168</v>
      </c>
    </row>
    <row r="190" spans="1:12" x14ac:dyDescent="0.25">
      <c r="A190" s="12" t="s">
        <v>55</v>
      </c>
      <c r="B190" s="3" t="s">
        <v>11</v>
      </c>
      <c r="C190" s="3" t="s">
        <v>12</v>
      </c>
      <c r="D190" s="4"/>
      <c r="E190" s="71"/>
      <c r="F190" s="69"/>
      <c r="G190" s="64"/>
      <c r="H190" s="64"/>
      <c r="I190" s="64"/>
      <c r="J190" s="64"/>
      <c r="K190" s="74"/>
      <c r="L190" s="64"/>
    </row>
    <row r="191" spans="1:12" x14ac:dyDescent="0.25">
      <c r="A191" s="9" t="s">
        <v>56</v>
      </c>
      <c r="B191" s="6"/>
      <c r="C191" s="97">
        <v>0</v>
      </c>
      <c r="D191" s="13"/>
      <c r="E191" s="97">
        <v>0</v>
      </c>
      <c r="F191" s="7">
        <f t="shared" ref="F191:F192" si="22">SUM(B191:E191)</f>
        <v>0</v>
      </c>
      <c r="G191" s="98">
        <v>0</v>
      </c>
      <c r="H191" s="98">
        <v>0</v>
      </c>
      <c r="I191" s="98">
        <v>0</v>
      </c>
      <c r="J191" s="8">
        <v>0</v>
      </c>
      <c r="K191" s="98">
        <v>0</v>
      </c>
      <c r="L191" s="98">
        <v>0</v>
      </c>
    </row>
    <row r="192" spans="1:12" x14ac:dyDescent="0.25">
      <c r="A192" s="9" t="s">
        <v>58</v>
      </c>
      <c r="B192" s="6"/>
      <c r="C192" s="97">
        <v>0</v>
      </c>
      <c r="D192" s="13"/>
      <c r="E192" s="97">
        <v>0</v>
      </c>
      <c r="F192" s="7">
        <f t="shared" si="22"/>
        <v>0</v>
      </c>
      <c r="G192" s="98">
        <v>0</v>
      </c>
      <c r="H192" s="98">
        <v>0</v>
      </c>
      <c r="I192" s="98">
        <v>0</v>
      </c>
      <c r="J192" s="8">
        <v>0</v>
      </c>
      <c r="K192" s="98">
        <v>0</v>
      </c>
      <c r="L192" s="98">
        <v>0</v>
      </c>
    </row>
    <row r="193" spans="1:12" ht="15.75" x14ac:dyDescent="0.25">
      <c r="A193" s="72" t="s">
        <v>72</v>
      </c>
      <c r="B193" s="72"/>
      <c r="C193" s="72"/>
      <c r="D193" s="72"/>
      <c r="E193" s="72"/>
      <c r="F193" s="72"/>
      <c r="G193" s="72"/>
      <c r="H193" s="72"/>
      <c r="I193" s="72"/>
      <c r="J193" s="72"/>
      <c r="K193" s="72"/>
      <c r="L193" s="72"/>
    </row>
    <row r="194" spans="1:12" x14ac:dyDescent="0.25">
      <c r="A194" s="66"/>
      <c r="B194" s="67" t="s">
        <v>2</v>
      </c>
      <c r="C194" s="67"/>
      <c r="D194" s="67"/>
      <c r="E194" s="70" t="s">
        <v>3</v>
      </c>
      <c r="F194" s="69" t="s">
        <v>4</v>
      </c>
      <c r="G194" s="64" t="s">
        <v>163</v>
      </c>
      <c r="H194" s="64" t="s">
        <v>164</v>
      </c>
      <c r="I194" s="64" t="s">
        <v>165</v>
      </c>
      <c r="J194" s="64" t="s">
        <v>166</v>
      </c>
      <c r="K194" s="73" t="s">
        <v>167</v>
      </c>
      <c r="L194" s="64" t="s">
        <v>168</v>
      </c>
    </row>
    <row r="195" spans="1:12" x14ac:dyDescent="0.25">
      <c r="A195" s="66"/>
      <c r="B195" s="2" t="s">
        <v>11</v>
      </c>
      <c r="C195" s="2" t="s">
        <v>12</v>
      </c>
      <c r="D195" s="2" t="s">
        <v>60</v>
      </c>
      <c r="E195" s="70"/>
      <c r="F195" s="69"/>
      <c r="G195" s="64"/>
      <c r="H195" s="64"/>
      <c r="I195" s="64"/>
      <c r="J195" s="64"/>
      <c r="K195" s="74"/>
      <c r="L195" s="64"/>
    </row>
    <row r="196" spans="1:12" x14ac:dyDescent="0.25">
      <c r="A196" s="9" t="s">
        <v>13</v>
      </c>
      <c r="B196" s="6">
        <v>11</v>
      </c>
      <c r="C196" s="97">
        <v>0</v>
      </c>
      <c r="D196" s="97">
        <v>0</v>
      </c>
      <c r="E196" s="6">
        <v>3</v>
      </c>
      <c r="F196" s="7">
        <f t="shared" ref="F196:F198" si="23">SUM(B196:E196)</f>
        <v>14</v>
      </c>
      <c r="G196" s="98">
        <v>0</v>
      </c>
      <c r="H196" s="8">
        <v>1</v>
      </c>
      <c r="I196" s="98">
        <v>0</v>
      </c>
      <c r="J196" s="8">
        <v>11</v>
      </c>
      <c r="K196" s="8">
        <v>2</v>
      </c>
      <c r="L196" s="98">
        <v>0</v>
      </c>
    </row>
    <row r="197" spans="1:12" x14ac:dyDescent="0.25">
      <c r="A197" s="9" t="s">
        <v>61</v>
      </c>
      <c r="B197" s="6">
        <v>11</v>
      </c>
      <c r="C197" s="97">
        <v>0</v>
      </c>
      <c r="D197" s="97">
        <v>0</v>
      </c>
      <c r="E197" s="6">
        <v>4</v>
      </c>
      <c r="F197" s="7">
        <f t="shared" si="23"/>
        <v>15</v>
      </c>
      <c r="G197" s="98">
        <v>0</v>
      </c>
      <c r="H197" s="8">
        <v>1</v>
      </c>
      <c r="I197" s="98">
        <v>0</v>
      </c>
      <c r="J197" s="8">
        <v>12</v>
      </c>
      <c r="K197" s="8">
        <v>2</v>
      </c>
      <c r="L197" s="98">
        <v>0</v>
      </c>
    </row>
    <row r="198" spans="1:12" x14ac:dyDescent="0.25">
      <c r="A198" s="9" t="s">
        <v>69</v>
      </c>
      <c r="B198" s="6">
        <v>11</v>
      </c>
      <c r="C198" s="97">
        <v>0</v>
      </c>
      <c r="D198" s="97">
        <v>0</v>
      </c>
      <c r="E198" s="6">
        <v>3</v>
      </c>
      <c r="F198" s="7">
        <f t="shared" si="23"/>
        <v>14</v>
      </c>
      <c r="G198" s="98">
        <v>0</v>
      </c>
      <c r="H198" s="8">
        <v>1</v>
      </c>
      <c r="I198" s="98">
        <v>0</v>
      </c>
      <c r="J198" s="8">
        <v>11</v>
      </c>
      <c r="K198" s="8">
        <v>2</v>
      </c>
      <c r="L198" s="98">
        <v>0</v>
      </c>
    </row>
    <row r="199" spans="1:12" x14ac:dyDescent="0.25">
      <c r="A199" s="9"/>
      <c r="B199" s="67" t="s">
        <v>2</v>
      </c>
      <c r="C199" s="67"/>
      <c r="D199" s="67"/>
      <c r="E199" s="71" t="s">
        <v>3</v>
      </c>
      <c r="F199" s="69" t="s">
        <v>4</v>
      </c>
      <c r="G199" s="64" t="s">
        <v>163</v>
      </c>
      <c r="H199" s="64" t="s">
        <v>164</v>
      </c>
      <c r="I199" s="64" t="s">
        <v>165</v>
      </c>
      <c r="J199" s="64" t="s">
        <v>166</v>
      </c>
      <c r="K199" s="73" t="s">
        <v>167</v>
      </c>
      <c r="L199" s="64" t="s">
        <v>168</v>
      </c>
    </row>
    <row r="200" spans="1:12" x14ac:dyDescent="0.25">
      <c r="A200" s="12" t="s">
        <v>73</v>
      </c>
      <c r="B200" s="3" t="s">
        <v>11</v>
      </c>
      <c r="C200" s="3" t="s">
        <v>12</v>
      </c>
      <c r="D200" s="2" t="s">
        <v>60</v>
      </c>
      <c r="E200" s="71"/>
      <c r="F200" s="69"/>
      <c r="G200" s="64"/>
      <c r="H200" s="64"/>
      <c r="I200" s="64"/>
      <c r="J200" s="64"/>
      <c r="K200" s="74"/>
      <c r="L200" s="64"/>
    </row>
    <row r="201" spans="1:12" x14ac:dyDescent="0.25">
      <c r="A201" s="9" t="s">
        <v>23</v>
      </c>
      <c r="B201" s="6">
        <v>1</v>
      </c>
      <c r="C201" s="97">
        <v>0</v>
      </c>
      <c r="D201" s="97">
        <v>0</v>
      </c>
      <c r="E201" s="6">
        <v>0</v>
      </c>
      <c r="F201" s="7">
        <f t="shared" ref="F201:F208" si="24">SUM(B201:E201)</f>
        <v>1</v>
      </c>
      <c r="G201" s="98">
        <v>0</v>
      </c>
      <c r="H201" s="8">
        <v>0</v>
      </c>
      <c r="I201" s="98">
        <v>0</v>
      </c>
      <c r="J201" s="8">
        <v>1</v>
      </c>
      <c r="K201" s="8">
        <v>0</v>
      </c>
      <c r="L201" s="98">
        <v>0</v>
      </c>
    </row>
    <row r="202" spans="1:12" x14ac:dyDescent="0.25">
      <c r="A202" s="9" t="s">
        <v>24</v>
      </c>
      <c r="B202" s="6">
        <v>10</v>
      </c>
      <c r="C202" s="97">
        <v>0</v>
      </c>
      <c r="D202" s="97">
        <v>0</v>
      </c>
      <c r="E202" s="6">
        <v>3</v>
      </c>
      <c r="F202" s="7">
        <f t="shared" si="24"/>
        <v>13</v>
      </c>
      <c r="G202" s="98">
        <v>0</v>
      </c>
      <c r="H202" s="8">
        <v>1</v>
      </c>
      <c r="I202" s="98">
        <v>0</v>
      </c>
      <c r="J202" s="8">
        <v>10</v>
      </c>
      <c r="K202" s="8">
        <v>2</v>
      </c>
      <c r="L202" s="98">
        <v>0</v>
      </c>
    </row>
    <row r="203" spans="1:12" x14ac:dyDescent="0.25">
      <c r="A203" s="9" t="s">
        <v>63</v>
      </c>
      <c r="B203" s="6">
        <v>0</v>
      </c>
      <c r="C203" s="97">
        <v>0</v>
      </c>
      <c r="D203" s="97">
        <v>0</v>
      </c>
      <c r="E203" s="6">
        <v>0</v>
      </c>
      <c r="F203" s="7">
        <f t="shared" si="24"/>
        <v>0</v>
      </c>
      <c r="G203" s="98">
        <v>0</v>
      </c>
      <c r="H203" s="8">
        <v>0</v>
      </c>
      <c r="I203" s="98">
        <v>0</v>
      </c>
      <c r="J203" s="8">
        <v>0</v>
      </c>
      <c r="K203" s="8">
        <v>0</v>
      </c>
      <c r="L203" s="98">
        <v>0</v>
      </c>
    </row>
    <row r="204" spans="1:12" x14ac:dyDescent="0.25">
      <c r="A204" s="14" t="s">
        <v>26</v>
      </c>
      <c r="B204" s="6">
        <v>0</v>
      </c>
      <c r="C204" s="97">
        <v>0</v>
      </c>
      <c r="D204" s="97">
        <v>0</v>
      </c>
      <c r="E204" s="6">
        <v>0</v>
      </c>
      <c r="F204" s="7">
        <f t="shared" si="24"/>
        <v>0</v>
      </c>
      <c r="G204" s="98">
        <v>0</v>
      </c>
      <c r="H204" s="8">
        <v>0</v>
      </c>
      <c r="I204" s="98">
        <v>0</v>
      </c>
      <c r="J204" s="8">
        <v>0</v>
      </c>
      <c r="K204" s="8">
        <v>0</v>
      </c>
      <c r="L204" s="98">
        <v>0</v>
      </c>
    </row>
    <row r="205" spans="1:12" x14ac:dyDescent="0.25">
      <c r="A205" s="14" t="s">
        <v>27</v>
      </c>
      <c r="B205" s="6">
        <v>0</v>
      </c>
      <c r="C205" s="97">
        <v>0</v>
      </c>
      <c r="D205" s="97">
        <v>0</v>
      </c>
      <c r="E205" s="6">
        <v>0</v>
      </c>
      <c r="F205" s="7">
        <f t="shared" si="24"/>
        <v>0</v>
      </c>
      <c r="G205" s="98">
        <v>0</v>
      </c>
      <c r="H205" s="8">
        <v>0</v>
      </c>
      <c r="I205" s="98">
        <v>0</v>
      </c>
      <c r="J205" s="8">
        <v>0</v>
      </c>
      <c r="K205" s="8">
        <v>0</v>
      </c>
      <c r="L205" s="98">
        <v>0</v>
      </c>
    </row>
    <row r="206" spans="1:12" x14ac:dyDescent="0.25">
      <c r="A206" s="14" t="s">
        <v>28</v>
      </c>
      <c r="B206" s="6">
        <v>0</v>
      </c>
      <c r="C206" s="97">
        <v>0</v>
      </c>
      <c r="D206" s="97">
        <v>0</v>
      </c>
      <c r="E206" s="6">
        <v>0</v>
      </c>
      <c r="F206" s="7">
        <f t="shared" si="24"/>
        <v>0</v>
      </c>
      <c r="G206" s="98">
        <v>0</v>
      </c>
      <c r="H206" s="8">
        <v>0</v>
      </c>
      <c r="I206" s="98">
        <v>0</v>
      </c>
      <c r="J206" s="8">
        <v>0</v>
      </c>
      <c r="K206" s="8">
        <v>0</v>
      </c>
      <c r="L206" s="98">
        <v>0</v>
      </c>
    </row>
    <row r="207" spans="1:12" x14ac:dyDescent="0.25">
      <c r="A207" s="14" t="s">
        <v>29</v>
      </c>
      <c r="B207" s="6">
        <v>0</v>
      </c>
      <c r="C207" s="97">
        <v>0</v>
      </c>
      <c r="D207" s="97">
        <v>0</v>
      </c>
      <c r="E207" s="6">
        <v>0</v>
      </c>
      <c r="F207" s="7">
        <f t="shared" si="24"/>
        <v>0</v>
      </c>
      <c r="G207" s="98">
        <v>0</v>
      </c>
      <c r="H207" s="8">
        <v>0</v>
      </c>
      <c r="I207" s="98">
        <v>0</v>
      </c>
      <c r="J207" s="8">
        <v>0</v>
      </c>
      <c r="K207" s="8">
        <v>0</v>
      </c>
      <c r="L207" s="98">
        <v>0</v>
      </c>
    </row>
    <row r="208" spans="1:12" x14ac:dyDescent="0.25">
      <c r="A208" s="14" t="s">
        <v>30</v>
      </c>
      <c r="B208" s="6">
        <v>0</v>
      </c>
      <c r="C208" s="97">
        <v>0</v>
      </c>
      <c r="D208" s="97">
        <v>0</v>
      </c>
      <c r="E208" s="6">
        <v>0</v>
      </c>
      <c r="F208" s="7">
        <f t="shared" si="24"/>
        <v>0</v>
      </c>
      <c r="G208" s="98">
        <v>0</v>
      </c>
      <c r="H208" s="8">
        <v>0</v>
      </c>
      <c r="I208" s="98">
        <v>0</v>
      </c>
      <c r="J208" s="8">
        <v>0</v>
      </c>
      <c r="K208" s="8">
        <v>0</v>
      </c>
      <c r="L208" s="98">
        <v>0</v>
      </c>
    </row>
    <row r="209" spans="1:12" x14ac:dyDescent="0.25">
      <c r="A209" s="84" t="s">
        <v>31</v>
      </c>
      <c r="B209" s="84"/>
      <c r="C209" s="84"/>
      <c r="D209" s="84"/>
      <c r="E209" s="84"/>
      <c r="F209" s="84"/>
      <c r="G209" s="84"/>
      <c r="H209" s="84"/>
      <c r="I209" s="84"/>
      <c r="J209" s="84"/>
      <c r="K209" s="84"/>
      <c r="L209" s="84"/>
    </row>
    <row r="210" spans="1:12" x14ac:dyDescent="0.25">
      <c r="A210" s="14" t="s">
        <v>32</v>
      </c>
      <c r="B210" s="6">
        <v>0</v>
      </c>
      <c r="C210" s="97">
        <v>0</v>
      </c>
      <c r="D210" s="97">
        <v>0</v>
      </c>
      <c r="E210" s="6">
        <v>0</v>
      </c>
      <c r="F210" s="7">
        <f>SUM(B210:E210)</f>
        <v>0</v>
      </c>
      <c r="G210" s="98">
        <v>0</v>
      </c>
      <c r="H210" s="8">
        <v>0</v>
      </c>
      <c r="I210" s="98">
        <v>0</v>
      </c>
      <c r="J210" s="8">
        <v>0</v>
      </c>
      <c r="K210" s="8">
        <v>0</v>
      </c>
      <c r="L210" s="98">
        <v>0</v>
      </c>
    </row>
    <row r="211" spans="1:12" x14ac:dyDescent="0.25">
      <c r="A211" s="14" t="s">
        <v>33</v>
      </c>
      <c r="B211" s="6">
        <v>0</v>
      </c>
      <c r="C211" s="97">
        <v>0</v>
      </c>
      <c r="D211" s="97">
        <v>0</v>
      </c>
      <c r="E211" s="6">
        <v>0</v>
      </c>
      <c r="F211" s="7">
        <f t="shared" ref="F211:F216" si="25">SUM(B211:E211)</f>
        <v>0</v>
      </c>
      <c r="G211" s="98">
        <v>0</v>
      </c>
      <c r="H211" s="8">
        <v>0</v>
      </c>
      <c r="I211" s="98">
        <v>0</v>
      </c>
      <c r="J211" s="8">
        <v>0</v>
      </c>
      <c r="K211" s="8">
        <v>0</v>
      </c>
      <c r="L211" s="98">
        <v>0</v>
      </c>
    </row>
    <row r="212" spans="1:12" x14ac:dyDescent="0.25">
      <c r="A212" s="14" t="s">
        <v>34</v>
      </c>
      <c r="B212" s="6">
        <v>0</v>
      </c>
      <c r="C212" s="97">
        <v>0</v>
      </c>
      <c r="D212" s="97">
        <v>0</v>
      </c>
      <c r="E212" s="6">
        <v>0</v>
      </c>
      <c r="F212" s="7">
        <f t="shared" si="25"/>
        <v>0</v>
      </c>
      <c r="G212" s="98">
        <v>0</v>
      </c>
      <c r="H212" s="8">
        <v>0</v>
      </c>
      <c r="I212" s="98">
        <v>0</v>
      </c>
      <c r="J212" s="8">
        <v>0</v>
      </c>
      <c r="K212" s="8">
        <v>0</v>
      </c>
      <c r="L212" s="98">
        <v>0</v>
      </c>
    </row>
    <row r="213" spans="1:12" x14ac:dyDescent="0.25">
      <c r="A213" s="14" t="s">
        <v>35</v>
      </c>
      <c r="B213" s="6">
        <v>0</v>
      </c>
      <c r="C213" s="97">
        <v>0</v>
      </c>
      <c r="D213" s="97">
        <v>0</v>
      </c>
      <c r="E213" s="6">
        <v>0</v>
      </c>
      <c r="F213" s="7">
        <f t="shared" si="25"/>
        <v>0</v>
      </c>
      <c r="G213" s="98">
        <v>0</v>
      </c>
      <c r="H213" s="8">
        <v>0</v>
      </c>
      <c r="I213" s="98">
        <v>0</v>
      </c>
      <c r="J213" s="8">
        <v>0</v>
      </c>
      <c r="K213" s="8">
        <v>0</v>
      </c>
      <c r="L213" s="98">
        <v>0</v>
      </c>
    </row>
    <row r="214" spans="1:12" x14ac:dyDescent="0.25">
      <c r="A214" s="14" t="s">
        <v>36</v>
      </c>
      <c r="B214" s="6">
        <v>0</v>
      </c>
      <c r="C214" s="97">
        <v>0</v>
      </c>
      <c r="D214" s="97">
        <v>0</v>
      </c>
      <c r="E214" s="6">
        <v>0</v>
      </c>
      <c r="F214" s="7">
        <f t="shared" si="25"/>
        <v>0</v>
      </c>
      <c r="G214" s="98">
        <v>0</v>
      </c>
      <c r="H214" s="8">
        <v>0</v>
      </c>
      <c r="I214" s="98">
        <v>0</v>
      </c>
      <c r="J214" s="8">
        <v>0</v>
      </c>
      <c r="K214" s="8">
        <v>0</v>
      </c>
      <c r="L214" s="98">
        <v>0</v>
      </c>
    </row>
    <row r="215" spans="1:12" x14ac:dyDescent="0.25">
      <c r="A215" s="14" t="s">
        <v>37</v>
      </c>
      <c r="B215" s="6">
        <v>0</v>
      </c>
      <c r="C215" s="97">
        <v>0</v>
      </c>
      <c r="D215" s="97">
        <v>0</v>
      </c>
      <c r="E215" s="6">
        <v>0</v>
      </c>
      <c r="F215" s="7">
        <f t="shared" si="25"/>
        <v>0</v>
      </c>
      <c r="G215" s="98">
        <v>0</v>
      </c>
      <c r="H215" s="8">
        <v>0</v>
      </c>
      <c r="I215" s="98">
        <v>0</v>
      </c>
      <c r="J215" s="8">
        <v>0</v>
      </c>
      <c r="K215" s="8">
        <v>0</v>
      </c>
      <c r="L215" s="98">
        <v>0</v>
      </c>
    </row>
    <row r="216" spans="1:12" x14ac:dyDescent="0.25">
      <c r="A216" s="14" t="s">
        <v>38</v>
      </c>
      <c r="B216" s="6">
        <v>0</v>
      </c>
      <c r="C216" s="97">
        <v>0</v>
      </c>
      <c r="D216" s="97">
        <v>0</v>
      </c>
      <c r="E216" s="6">
        <v>0</v>
      </c>
      <c r="F216" s="7">
        <f t="shared" si="25"/>
        <v>0</v>
      </c>
      <c r="G216" s="98">
        <v>0</v>
      </c>
      <c r="H216" s="16">
        <v>0</v>
      </c>
      <c r="I216" s="98">
        <v>0</v>
      </c>
      <c r="J216" s="8">
        <v>0</v>
      </c>
      <c r="K216" s="8">
        <v>0</v>
      </c>
      <c r="L216" s="98">
        <v>0</v>
      </c>
    </row>
    <row r="217" spans="1:12" x14ac:dyDescent="0.25">
      <c r="A217" s="9"/>
      <c r="B217" s="67" t="s">
        <v>2</v>
      </c>
      <c r="C217" s="67"/>
      <c r="D217" s="67"/>
      <c r="E217" s="71" t="s">
        <v>3</v>
      </c>
      <c r="F217" s="69" t="s">
        <v>4</v>
      </c>
      <c r="G217" s="64" t="s">
        <v>163</v>
      </c>
      <c r="H217" s="64" t="s">
        <v>164</v>
      </c>
      <c r="I217" s="64" t="s">
        <v>165</v>
      </c>
      <c r="J217" s="64" t="s">
        <v>166</v>
      </c>
      <c r="K217" s="73" t="s">
        <v>167</v>
      </c>
      <c r="L217" s="64" t="s">
        <v>168</v>
      </c>
    </row>
    <row r="218" spans="1:12" x14ac:dyDescent="0.25">
      <c r="A218" s="12" t="s">
        <v>71</v>
      </c>
      <c r="B218" s="3" t="s">
        <v>11</v>
      </c>
      <c r="C218" s="3" t="s">
        <v>12</v>
      </c>
      <c r="D218" s="2" t="s">
        <v>60</v>
      </c>
      <c r="E218" s="71"/>
      <c r="F218" s="69"/>
      <c r="G218" s="64"/>
      <c r="H218" s="64"/>
      <c r="I218" s="64"/>
      <c r="J218" s="64"/>
      <c r="K218" s="74"/>
      <c r="L218" s="64"/>
    </row>
    <row r="219" spans="1:12" x14ac:dyDescent="0.25">
      <c r="A219" s="9" t="s">
        <v>40</v>
      </c>
      <c r="B219" s="6">
        <v>0</v>
      </c>
      <c r="C219" s="97">
        <v>0</v>
      </c>
      <c r="D219" s="97">
        <v>0</v>
      </c>
      <c r="E219" s="6">
        <v>0</v>
      </c>
      <c r="F219" s="7">
        <f>SUM(B219:E219)</f>
        <v>0</v>
      </c>
      <c r="G219" s="98">
        <v>0</v>
      </c>
      <c r="H219" s="21">
        <v>0</v>
      </c>
      <c r="I219" s="101">
        <v>0</v>
      </c>
      <c r="J219" s="21">
        <v>0</v>
      </c>
      <c r="K219" s="21">
        <v>0</v>
      </c>
      <c r="L219" s="101">
        <v>0</v>
      </c>
    </row>
    <row r="220" spans="1:12" ht="30" x14ac:dyDescent="0.25">
      <c r="A220" s="19" t="s">
        <v>41</v>
      </c>
      <c r="B220" s="6">
        <v>0</v>
      </c>
      <c r="C220" s="97">
        <v>0</v>
      </c>
      <c r="D220" s="97">
        <v>0</v>
      </c>
      <c r="E220" s="6">
        <v>0</v>
      </c>
      <c r="F220" s="7">
        <f t="shared" ref="F220:F233" si="26">SUM(B220:E220)</f>
        <v>0</v>
      </c>
      <c r="G220" s="98">
        <v>0</v>
      </c>
      <c r="H220" s="21">
        <v>0</v>
      </c>
      <c r="I220" s="101">
        <v>0</v>
      </c>
      <c r="J220" s="21">
        <v>0</v>
      </c>
      <c r="K220" s="21">
        <v>0</v>
      </c>
      <c r="L220" s="101">
        <v>0</v>
      </c>
    </row>
    <row r="221" spans="1:12" x14ac:dyDescent="0.25">
      <c r="A221" s="9" t="s">
        <v>42</v>
      </c>
      <c r="B221" s="6">
        <v>0</v>
      </c>
      <c r="C221" s="97">
        <v>0</v>
      </c>
      <c r="D221" s="97">
        <v>0</v>
      </c>
      <c r="E221" s="6">
        <v>0</v>
      </c>
      <c r="F221" s="7">
        <f t="shared" si="26"/>
        <v>0</v>
      </c>
      <c r="G221" s="98">
        <v>0</v>
      </c>
      <c r="H221" s="21">
        <v>0</v>
      </c>
      <c r="I221" s="101">
        <v>0</v>
      </c>
      <c r="J221" s="21">
        <v>0</v>
      </c>
      <c r="K221" s="21">
        <v>0</v>
      </c>
      <c r="L221" s="101">
        <v>0</v>
      </c>
    </row>
    <row r="222" spans="1:12" x14ac:dyDescent="0.25">
      <c r="A222" s="9" t="s">
        <v>43</v>
      </c>
      <c r="B222" s="6">
        <v>0</v>
      </c>
      <c r="C222" s="97">
        <v>0</v>
      </c>
      <c r="D222" s="97">
        <v>0</v>
      </c>
      <c r="E222" s="6">
        <v>0</v>
      </c>
      <c r="F222" s="7">
        <f t="shared" si="26"/>
        <v>0</v>
      </c>
      <c r="G222" s="98">
        <v>0</v>
      </c>
      <c r="H222" s="21">
        <v>0</v>
      </c>
      <c r="I222" s="101">
        <v>0</v>
      </c>
      <c r="J222" s="21">
        <v>0</v>
      </c>
      <c r="K222" s="21">
        <v>0</v>
      </c>
      <c r="L222" s="101">
        <v>0</v>
      </c>
    </row>
    <row r="223" spans="1:12" x14ac:dyDescent="0.25">
      <c r="A223" s="9" t="s">
        <v>44</v>
      </c>
      <c r="B223" s="6">
        <v>0</v>
      </c>
      <c r="C223" s="97">
        <v>0</v>
      </c>
      <c r="D223" s="97">
        <v>0</v>
      </c>
      <c r="E223" s="6">
        <v>0</v>
      </c>
      <c r="F223" s="7">
        <f t="shared" si="26"/>
        <v>0</v>
      </c>
      <c r="G223" s="98">
        <v>0</v>
      </c>
      <c r="H223" s="21">
        <v>0</v>
      </c>
      <c r="I223" s="101">
        <v>0</v>
      </c>
      <c r="J223" s="21">
        <v>0</v>
      </c>
      <c r="K223" s="21">
        <v>0</v>
      </c>
      <c r="L223" s="101">
        <v>0</v>
      </c>
    </row>
    <row r="224" spans="1:12" ht="30" x14ac:dyDescent="0.25">
      <c r="A224" s="9" t="s">
        <v>45</v>
      </c>
      <c r="B224" s="6">
        <v>0</v>
      </c>
      <c r="C224" s="97">
        <v>0</v>
      </c>
      <c r="D224" s="97">
        <v>0</v>
      </c>
      <c r="E224" s="6">
        <v>0</v>
      </c>
      <c r="F224" s="7">
        <f t="shared" si="26"/>
        <v>0</v>
      </c>
      <c r="G224" s="98">
        <v>0</v>
      </c>
      <c r="H224" s="21">
        <v>0</v>
      </c>
      <c r="I224" s="101">
        <v>0</v>
      </c>
      <c r="J224" s="21">
        <v>0</v>
      </c>
      <c r="K224" s="21">
        <v>0</v>
      </c>
      <c r="L224" s="101">
        <v>0</v>
      </c>
    </row>
    <row r="225" spans="1:12" x14ac:dyDescent="0.25">
      <c r="A225" s="9" t="s">
        <v>46</v>
      </c>
      <c r="B225" s="6">
        <v>0</v>
      </c>
      <c r="C225" s="97">
        <v>0</v>
      </c>
      <c r="D225" s="97">
        <v>0</v>
      </c>
      <c r="E225" s="6">
        <v>0</v>
      </c>
      <c r="F225" s="7">
        <f t="shared" si="26"/>
        <v>0</v>
      </c>
      <c r="G225" s="98">
        <v>0</v>
      </c>
      <c r="H225" s="21">
        <v>0</v>
      </c>
      <c r="I225" s="101">
        <v>0</v>
      </c>
      <c r="J225" s="21">
        <v>0</v>
      </c>
      <c r="K225" s="21">
        <v>0</v>
      </c>
      <c r="L225" s="101">
        <v>0</v>
      </c>
    </row>
    <row r="226" spans="1:12" x14ac:dyDescent="0.25">
      <c r="A226" s="9" t="s">
        <v>47</v>
      </c>
      <c r="B226" s="6">
        <v>0</v>
      </c>
      <c r="C226" s="97">
        <v>0</v>
      </c>
      <c r="D226" s="97">
        <v>0</v>
      </c>
      <c r="E226" s="6">
        <v>0</v>
      </c>
      <c r="F226" s="7">
        <f t="shared" si="26"/>
        <v>0</v>
      </c>
      <c r="G226" s="98">
        <v>0</v>
      </c>
      <c r="H226" s="21">
        <v>0</v>
      </c>
      <c r="I226" s="101">
        <v>0</v>
      </c>
      <c r="J226" s="21">
        <v>0</v>
      </c>
      <c r="K226" s="21">
        <v>0</v>
      </c>
      <c r="L226" s="101">
        <v>0</v>
      </c>
    </row>
    <row r="227" spans="1:12" ht="30" x14ac:dyDescent="0.25">
      <c r="A227" s="9" t="s">
        <v>48</v>
      </c>
      <c r="B227" s="6">
        <v>0</v>
      </c>
      <c r="C227" s="97">
        <v>0</v>
      </c>
      <c r="D227" s="97">
        <v>0</v>
      </c>
      <c r="E227" s="6">
        <v>0</v>
      </c>
      <c r="F227" s="7">
        <f t="shared" si="26"/>
        <v>0</v>
      </c>
      <c r="G227" s="98">
        <v>0</v>
      </c>
      <c r="H227" s="21">
        <v>0</v>
      </c>
      <c r="I227" s="101">
        <v>0</v>
      </c>
      <c r="J227" s="21">
        <v>0</v>
      </c>
      <c r="K227" s="21">
        <v>0</v>
      </c>
      <c r="L227" s="101">
        <v>0</v>
      </c>
    </row>
    <row r="228" spans="1:12" x14ac:dyDescent="0.25">
      <c r="A228" s="9" t="s">
        <v>49</v>
      </c>
      <c r="B228" s="6">
        <v>0</v>
      </c>
      <c r="C228" s="97">
        <v>0</v>
      </c>
      <c r="D228" s="97">
        <v>0</v>
      </c>
      <c r="E228" s="6">
        <v>0</v>
      </c>
      <c r="F228" s="7">
        <f t="shared" si="26"/>
        <v>0</v>
      </c>
      <c r="G228" s="98">
        <v>0</v>
      </c>
      <c r="H228" s="21">
        <v>0</v>
      </c>
      <c r="I228" s="101">
        <v>0</v>
      </c>
      <c r="J228" s="21">
        <v>0</v>
      </c>
      <c r="K228" s="21">
        <v>0</v>
      </c>
      <c r="L228" s="101">
        <v>0</v>
      </c>
    </row>
    <row r="229" spans="1:12" ht="30" x14ac:dyDescent="0.25">
      <c r="A229" s="9" t="s">
        <v>50</v>
      </c>
      <c r="B229" s="6">
        <v>0</v>
      </c>
      <c r="C229" s="97">
        <v>0</v>
      </c>
      <c r="D229" s="97">
        <v>0</v>
      </c>
      <c r="E229" s="6">
        <v>0</v>
      </c>
      <c r="F229" s="7">
        <f t="shared" si="26"/>
        <v>0</v>
      </c>
      <c r="G229" s="98">
        <v>0</v>
      </c>
      <c r="H229" s="8">
        <v>0</v>
      </c>
      <c r="I229" s="101">
        <v>0</v>
      </c>
      <c r="J229" s="21">
        <v>0</v>
      </c>
      <c r="K229" s="21">
        <v>0</v>
      </c>
      <c r="L229" s="101">
        <v>0</v>
      </c>
    </row>
    <row r="230" spans="1:12" x14ac:dyDescent="0.25">
      <c r="A230" s="9" t="s">
        <v>51</v>
      </c>
      <c r="B230" s="6">
        <v>9</v>
      </c>
      <c r="C230" s="97">
        <v>0</v>
      </c>
      <c r="D230" s="97">
        <v>0</v>
      </c>
      <c r="E230" s="6">
        <v>3</v>
      </c>
      <c r="F230" s="7">
        <f t="shared" si="26"/>
        <v>12</v>
      </c>
      <c r="G230" s="98">
        <v>0</v>
      </c>
      <c r="H230" s="8">
        <v>1</v>
      </c>
      <c r="I230" s="101">
        <v>0</v>
      </c>
      <c r="J230" s="8">
        <v>9</v>
      </c>
      <c r="K230" s="8">
        <v>2</v>
      </c>
      <c r="L230" s="101">
        <v>0</v>
      </c>
    </row>
    <row r="231" spans="1:12" x14ac:dyDescent="0.25">
      <c r="A231" s="9" t="s">
        <v>52</v>
      </c>
      <c r="B231" s="6">
        <v>1</v>
      </c>
      <c r="C231" s="97">
        <v>0</v>
      </c>
      <c r="D231" s="97">
        <v>0</v>
      </c>
      <c r="E231" s="6">
        <v>0</v>
      </c>
      <c r="F231" s="7">
        <f t="shared" si="26"/>
        <v>1</v>
      </c>
      <c r="G231" s="98">
        <v>0</v>
      </c>
      <c r="H231" s="8">
        <v>0</v>
      </c>
      <c r="I231" s="101">
        <v>0</v>
      </c>
      <c r="J231" s="8">
        <v>1</v>
      </c>
      <c r="K231" s="8">
        <v>0</v>
      </c>
      <c r="L231" s="101">
        <v>0</v>
      </c>
    </row>
    <row r="232" spans="1:12" x14ac:dyDescent="0.25">
      <c r="A232" s="9" t="s">
        <v>53</v>
      </c>
      <c r="B232" s="6"/>
      <c r="C232" s="97">
        <v>0</v>
      </c>
      <c r="D232" s="97">
        <v>0</v>
      </c>
      <c r="E232" s="6">
        <v>0</v>
      </c>
      <c r="F232" s="7">
        <f t="shared" si="26"/>
        <v>0</v>
      </c>
      <c r="G232" s="98">
        <v>0</v>
      </c>
      <c r="H232" s="8">
        <v>0</v>
      </c>
      <c r="I232" s="101">
        <v>0</v>
      </c>
      <c r="J232" s="8">
        <v>0</v>
      </c>
      <c r="K232" s="8">
        <v>0</v>
      </c>
      <c r="L232" s="101">
        <v>0</v>
      </c>
    </row>
    <row r="233" spans="1:12" x14ac:dyDescent="0.25">
      <c r="A233" s="9" t="s">
        <v>54</v>
      </c>
      <c r="B233" s="6">
        <v>1</v>
      </c>
      <c r="C233" s="97">
        <v>0</v>
      </c>
      <c r="D233" s="97">
        <v>0</v>
      </c>
      <c r="E233" s="6">
        <v>0</v>
      </c>
      <c r="F233" s="7">
        <f t="shared" si="26"/>
        <v>1</v>
      </c>
      <c r="G233" s="98">
        <v>0</v>
      </c>
      <c r="H233" s="8">
        <v>0</v>
      </c>
      <c r="I233" s="101">
        <v>0</v>
      </c>
      <c r="J233" s="8">
        <v>1</v>
      </c>
      <c r="K233" s="8">
        <v>0</v>
      </c>
      <c r="L233" s="101">
        <v>0</v>
      </c>
    </row>
    <row r="234" spans="1:12" x14ac:dyDescent="0.25">
      <c r="A234" s="9"/>
      <c r="B234" s="67" t="s">
        <v>2</v>
      </c>
      <c r="C234" s="67"/>
      <c r="D234" s="67"/>
      <c r="E234" s="71" t="s">
        <v>3</v>
      </c>
      <c r="F234" s="69" t="s">
        <v>4</v>
      </c>
      <c r="G234" s="64" t="s">
        <v>163</v>
      </c>
      <c r="H234" s="64" t="s">
        <v>164</v>
      </c>
      <c r="I234" s="64" t="s">
        <v>165</v>
      </c>
      <c r="J234" s="64" t="s">
        <v>166</v>
      </c>
      <c r="K234" s="73" t="s">
        <v>167</v>
      </c>
      <c r="L234" s="64" t="s">
        <v>168</v>
      </c>
    </row>
    <row r="235" spans="1:12" x14ac:dyDescent="0.25">
      <c r="A235" s="12" t="s">
        <v>55</v>
      </c>
      <c r="B235" s="3" t="s">
        <v>11</v>
      </c>
      <c r="C235" s="3" t="s">
        <v>12</v>
      </c>
      <c r="D235" s="2" t="s">
        <v>60</v>
      </c>
      <c r="E235" s="71"/>
      <c r="F235" s="69"/>
      <c r="G235" s="64"/>
      <c r="H235" s="64"/>
      <c r="I235" s="64"/>
      <c r="J235" s="64"/>
      <c r="K235" s="74"/>
      <c r="L235" s="64"/>
    </row>
    <row r="236" spans="1:12" x14ac:dyDescent="0.25">
      <c r="A236" s="9" t="s">
        <v>65</v>
      </c>
      <c r="B236" s="6">
        <v>3</v>
      </c>
      <c r="C236" s="97">
        <v>0</v>
      </c>
      <c r="D236" s="97">
        <v>0</v>
      </c>
      <c r="E236" s="6">
        <v>0</v>
      </c>
      <c r="F236" s="7">
        <f t="shared" ref="F236" si="27">SUM(B236:E236)</f>
        <v>3</v>
      </c>
      <c r="G236" s="98">
        <v>0</v>
      </c>
      <c r="H236" s="8">
        <v>0</v>
      </c>
      <c r="I236" s="98">
        <v>0</v>
      </c>
      <c r="J236" s="8">
        <v>2</v>
      </c>
      <c r="K236" s="8">
        <v>1</v>
      </c>
      <c r="L236" s="98">
        <v>0</v>
      </c>
    </row>
    <row r="237" spans="1:12" ht="15.75" x14ac:dyDescent="0.25">
      <c r="A237" s="72" t="s">
        <v>74</v>
      </c>
      <c r="B237" s="72"/>
      <c r="C237" s="72"/>
      <c r="D237" s="72"/>
      <c r="E237" s="72"/>
      <c r="F237" s="72"/>
      <c r="G237" s="72"/>
      <c r="H237" s="72"/>
      <c r="I237" s="72"/>
      <c r="J237" s="72"/>
      <c r="K237" s="72"/>
      <c r="L237" s="72"/>
    </row>
    <row r="238" spans="1:12" x14ac:dyDescent="0.25">
      <c r="A238" s="66"/>
      <c r="B238" s="67" t="s">
        <v>2</v>
      </c>
      <c r="C238" s="67"/>
      <c r="D238" s="67"/>
      <c r="E238" s="70" t="s">
        <v>3</v>
      </c>
      <c r="F238" s="69" t="s">
        <v>4</v>
      </c>
      <c r="G238" s="64" t="s">
        <v>163</v>
      </c>
      <c r="H238" s="64" t="s">
        <v>164</v>
      </c>
      <c r="I238" s="64" t="s">
        <v>165</v>
      </c>
      <c r="J238" s="64" t="s">
        <v>166</v>
      </c>
      <c r="K238" s="73" t="s">
        <v>167</v>
      </c>
      <c r="L238" s="64" t="s">
        <v>168</v>
      </c>
    </row>
    <row r="239" spans="1:12" x14ac:dyDescent="0.25">
      <c r="A239" s="66"/>
      <c r="B239" s="2" t="s">
        <v>11</v>
      </c>
      <c r="C239" s="2" t="s">
        <v>12</v>
      </c>
      <c r="D239" s="2" t="s">
        <v>60</v>
      </c>
      <c r="E239" s="70"/>
      <c r="F239" s="69"/>
      <c r="G239" s="64"/>
      <c r="H239" s="64"/>
      <c r="I239" s="64"/>
      <c r="J239" s="64"/>
      <c r="K239" s="74"/>
      <c r="L239" s="64"/>
    </row>
    <row r="240" spans="1:12" x14ac:dyDescent="0.25">
      <c r="A240" s="19" t="s">
        <v>102</v>
      </c>
      <c r="B240" s="6">
        <v>10</v>
      </c>
      <c r="C240" s="97">
        <v>0</v>
      </c>
      <c r="D240" s="97">
        <v>0</v>
      </c>
      <c r="E240" s="6">
        <v>8</v>
      </c>
      <c r="F240" s="7">
        <f t="shared" ref="F240:F244" si="28">SUM(B240:E240)</f>
        <v>18</v>
      </c>
      <c r="G240" s="98">
        <v>0</v>
      </c>
      <c r="H240" s="8">
        <v>2</v>
      </c>
      <c r="I240" s="98">
        <v>0</v>
      </c>
      <c r="J240" s="8">
        <v>13</v>
      </c>
      <c r="K240" s="8">
        <v>3</v>
      </c>
      <c r="L240" s="98">
        <v>0</v>
      </c>
    </row>
    <row r="241" spans="1:12" x14ac:dyDescent="0.25">
      <c r="A241" s="9" t="s">
        <v>75</v>
      </c>
      <c r="B241" s="10">
        <f>SUM(B242:B243)</f>
        <v>11</v>
      </c>
      <c r="C241" s="10">
        <f t="shared" ref="C241:E241" si="29">SUM(C242:C243)</f>
        <v>0</v>
      </c>
      <c r="D241" s="10">
        <f t="shared" si="29"/>
        <v>0</v>
      </c>
      <c r="E241" s="10">
        <f t="shared" si="29"/>
        <v>8</v>
      </c>
      <c r="F241" s="7">
        <f t="shared" si="28"/>
        <v>19</v>
      </c>
      <c r="G241" s="10">
        <f>SUM(G242:G243)</f>
        <v>0</v>
      </c>
      <c r="H241" s="10">
        <f t="shared" ref="H241:L241" si="30">SUM(H242:H243)</f>
        <v>2</v>
      </c>
      <c r="I241" s="10">
        <f t="shared" si="30"/>
        <v>0</v>
      </c>
      <c r="J241" s="10">
        <f t="shared" si="30"/>
        <v>13</v>
      </c>
      <c r="K241" s="10">
        <f t="shared" si="30"/>
        <v>4</v>
      </c>
      <c r="L241" s="10">
        <f t="shared" si="30"/>
        <v>0</v>
      </c>
    </row>
    <row r="242" spans="1:12" x14ac:dyDescent="0.25">
      <c r="A242" s="22" t="s">
        <v>103</v>
      </c>
      <c r="B242" s="6">
        <v>3</v>
      </c>
      <c r="C242" s="97">
        <v>0</v>
      </c>
      <c r="D242" s="97">
        <v>0</v>
      </c>
      <c r="E242" s="6">
        <v>0</v>
      </c>
      <c r="F242" s="7">
        <f t="shared" si="28"/>
        <v>3</v>
      </c>
      <c r="G242" s="98">
        <v>0</v>
      </c>
      <c r="H242" s="8">
        <v>0</v>
      </c>
      <c r="I242" s="98">
        <v>0</v>
      </c>
      <c r="J242" s="8">
        <v>3</v>
      </c>
      <c r="K242" s="8">
        <v>0</v>
      </c>
      <c r="L242" s="98">
        <v>0</v>
      </c>
    </row>
    <row r="243" spans="1:12" x14ac:dyDescent="0.25">
      <c r="A243" s="22" t="s">
        <v>104</v>
      </c>
      <c r="B243" s="6">
        <v>8</v>
      </c>
      <c r="C243" s="97">
        <v>0</v>
      </c>
      <c r="D243" s="97">
        <v>0</v>
      </c>
      <c r="E243" s="6">
        <v>8</v>
      </c>
      <c r="F243" s="7">
        <f t="shared" si="28"/>
        <v>16</v>
      </c>
      <c r="G243" s="98">
        <v>0</v>
      </c>
      <c r="H243" s="8">
        <v>2</v>
      </c>
      <c r="I243" s="98">
        <v>0</v>
      </c>
      <c r="J243" s="8">
        <v>10</v>
      </c>
      <c r="K243" s="8">
        <v>4</v>
      </c>
      <c r="L243" s="98">
        <v>0</v>
      </c>
    </row>
    <row r="244" spans="1:12" x14ac:dyDescent="0.25">
      <c r="A244" s="22" t="s">
        <v>204</v>
      </c>
      <c r="B244" s="6">
        <v>0</v>
      </c>
      <c r="C244" s="97">
        <v>0</v>
      </c>
      <c r="D244" s="97">
        <v>0</v>
      </c>
      <c r="E244" s="6">
        <v>0</v>
      </c>
      <c r="F244" s="7">
        <f t="shared" si="28"/>
        <v>0</v>
      </c>
      <c r="G244" s="98">
        <v>0</v>
      </c>
      <c r="H244" s="8">
        <v>0</v>
      </c>
      <c r="I244" s="98">
        <v>0</v>
      </c>
      <c r="J244" s="8">
        <v>0</v>
      </c>
      <c r="K244" s="50">
        <v>0</v>
      </c>
      <c r="L244" s="98">
        <v>0</v>
      </c>
    </row>
    <row r="245" spans="1:12" x14ac:dyDescent="0.25">
      <c r="A245" s="9"/>
      <c r="B245" s="67" t="s">
        <v>2</v>
      </c>
      <c r="C245" s="67"/>
      <c r="D245" s="67"/>
      <c r="E245" s="71" t="s">
        <v>3</v>
      </c>
      <c r="F245" s="69" t="s">
        <v>4</v>
      </c>
      <c r="G245" s="64" t="s">
        <v>163</v>
      </c>
      <c r="H245" s="64" t="s">
        <v>164</v>
      </c>
      <c r="I245" s="64" t="s">
        <v>165</v>
      </c>
      <c r="J245" s="64" t="s">
        <v>166</v>
      </c>
      <c r="K245" s="73" t="s">
        <v>167</v>
      </c>
      <c r="L245" s="64" t="s">
        <v>168</v>
      </c>
    </row>
    <row r="246" spans="1:12" x14ac:dyDescent="0.25">
      <c r="A246" s="12" t="s">
        <v>76</v>
      </c>
      <c r="B246" s="3" t="s">
        <v>11</v>
      </c>
      <c r="C246" s="3" t="s">
        <v>12</v>
      </c>
      <c r="D246" s="2" t="s">
        <v>60</v>
      </c>
      <c r="E246" s="71"/>
      <c r="F246" s="69"/>
      <c r="G246" s="64"/>
      <c r="H246" s="64"/>
      <c r="I246" s="64"/>
      <c r="J246" s="64"/>
      <c r="K246" s="74"/>
      <c r="L246" s="64"/>
    </row>
    <row r="247" spans="1:12" x14ac:dyDescent="0.25">
      <c r="A247" s="9" t="s">
        <v>23</v>
      </c>
      <c r="B247" s="6">
        <v>3</v>
      </c>
      <c r="C247" s="97">
        <v>0</v>
      </c>
      <c r="D247" s="97">
        <v>0</v>
      </c>
      <c r="E247" s="6">
        <v>4</v>
      </c>
      <c r="F247" s="7">
        <f t="shared" ref="F247:F254" si="31">SUM(B247:E247)</f>
        <v>7</v>
      </c>
      <c r="G247" s="98">
        <v>0</v>
      </c>
      <c r="H247" s="8">
        <v>1</v>
      </c>
      <c r="I247" s="98">
        <v>0</v>
      </c>
      <c r="J247" s="8">
        <v>4</v>
      </c>
      <c r="K247" s="8">
        <v>2</v>
      </c>
      <c r="L247" s="98">
        <v>0</v>
      </c>
    </row>
    <row r="248" spans="1:12" x14ac:dyDescent="0.25">
      <c r="A248" s="9" t="s">
        <v>24</v>
      </c>
      <c r="B248" s="6">
        <v>8</v>
      </c>
      <c r="C248" s="97">
        <v>0</v>
      </c>
      <c r="D248" s="97">
        <v>0</v>
      </c>
      <c r="E248" s="6">
        <v>4</v>
      </c>
      <c r="F248" s="7">
        <f t="shared" si="31"/>
        <v>12</v>
      </c>
      <c r="G248" s="98">
        <v>0</v>
      </c>
      <c r="H248" s="8">
        <v>1</v>
      </c>
      <c r="I248" s="98">
        <v>0</v>
      </c>
      <c r="J248" s="8">
        <v>9</v>
      </c>
      <c r="K248" s="8">
        <v>2</v>
      </c>
      <c r="L248" s="98">
        <v>0</v>
      </c>
    </row>
    <row r="249" spans="1:12" x14ac:dyDescent="0.25">
      <c r="A249" s="9" t="s">
        <v>63</v>
      </c>
      <c r="B249" s="6">
        <v>0</v>
      </c>
      <c r="C249" s="97">
        <v>0</v>
      </c>
      <c r="D249" s="97">
        <v>0</v>
      </c>
      <c r="E249" s="6">
        <v>0</v>
      </c>
      <c r="F249" s="7">
        <f t="shared" si="31"/>
        <v>0</v>
      </c>
      <c r="G249" s="98">
        <v>0</v>
      </c>
      <c r="H249" s="8">
        <v>0</v>
      </c>
      <c r="I249" s="98">
        <v>0</v>
      </c>
      <c r="J249" s="8">
        <v>0</v>
      </c>
      <c r="K249" s="8">
        <v>0</v>
      </c>
      <c r="L249" s="98">
        <v>0</v>
      </c>
    </row>
    <row r="250" spans="1:12" x14ac:dyDescent="0.25">
      <c r="A250" s="14" t="s">
        <v>26</v>
      </c>
      <c r="B250" s="6">
        <v>0</v>
      </c>
      <c r="C250" s="97">
        <v>0</v>
      </c>
      <c r="D250" s="97">
        <v>0</v>
      </c>
      <c r="E250" s="6">
        <v>0</v>
      </c>
      <c r="F250" s="7">
        <f t="shared" si="31"/>
        <v>0</v>
      </c>
      <c r="G250" s="98">
        <v>0</v>
      </c>
      <c r="H250" s="8">
        <v>0</v>
      </c>
      <c r="I250" s="98">
        <v>0</v>
      </c>
      <c r="J250" s="8">
        <v>0</v>
      </c>
      <c r="K250" s="8">
        <v>0</v>
      </c>
      <c r="L250" s="98">
        <v>0</v>
      </c>
    </row>
    <row r="251" spans="1:12" x14ac:dyDescent="0.25">
      <c r="A251" s="14" t="s">
        <v>27</v>
      </c>
      <c r="B251" s="6">
        <v>0</v>
      </c>
      <c r="C251" s="97">
        <v>0</v>
      </c>
      <c r="D251" s="97">
        <v>0</v>
      </c>
      <c r="E251" s="6">
        <v>0</v>
      </c>
      <c r="F251" s="7">
        <f t="shared" si="31"/>
        <v>0</v>
      </c>
      <c r="G251" s="98">
        <v>0</v>
      </c>
      <c r="H251" s="8">
        <v>0</v>
      </c>
      <c r="I251" s="98">
        <v>0</v>
      </c>
      <c r="J251" s="8">
        <v>0</v>
      </c>
      <c r="K251" s="8">
        <v>0</v>
      </c>
      <c r="L251" s="98">
        <v>0</v>
      </c>
    </row>
    <row r="252" spans="1:12" x14ac:dyDescent="0.25">
      <c r="A252" s="14" t="s">
        <v>28</v>
      </c>
      <c r="B252" s="6">
        <v>0</v>
      </c>
      <c r="C252" s="97">
        <v>0</v>
      </c>
      <c r="D252" s="97">
        <v>0</v>
      </c>
      <c r="E252" s="6">
        <v>0</v>
      </c>
      <c r="F252" s="7">
        <f t="shared" si="31"/>
        <v>0</v>
      </c>
      <c r="G252" s="98">
        <v>0</v>
      </c>
      <c r="H252" s="8">
        <v>0</v>
      </c>
      <c r="I252" s="98">
        <v>0</v>
      </c>
      <c r="J252" s="8">
        <v>0</v>
      </c>
      <c r="K252" s="8">
        <v>0</v>
      </c>
      <c r="L252" s="98">
        <v>0</v>
      </c>
    </row>
    <row r="253" spans="1:12" x14ac:dyDescent="0.25">
      <c r="A253" s="14" t="s">
        <v>29</v>
      </c>
      <c r="B253" s="6">
        <v>0</v>
      </c>
      <c r="C253" s="97">
        <v>0</v>
      </c>
      <c r="D253" s="97">
        <v>0</v>
      </c>
      <c r="E253" s="6">
        <v>0</v>
      </c>
      <c r="F253" s="7">
        <f t="shared" si="31"/>
        <v>0</v>
      </c>
      <c r="G253" s="98">
        <v>0</v>
      </c>
      <c r="H253" s="8">
        <v>0</v>
      </c>
      <c r="I253" s="98">
        <v>0</v>
      </c>
      <c r="J253" s="8">
        <v>0</v>
      </c>
      <c r="K253" s="8">
        <v>0</v>
      </c>
      <c r="L253" s="98">
        <v>0</v>
      </c>
    </row>
    <row r="254" spans="1:12" x14ac:dyDescent="0.25">
      <c r="A254" s="14" t="s">
        <v>30</v>
      </c>
      <c r="B254" s="6">
        <v>0</v>
      </c>
      <c r="C254" s="97">
        <v>0</v>
      </c>
      <c r="D254" s="97">
        <v>0</v>
      </c>
      <c r="E254" s="6">
        <v>0</v>
      </c>
      <c r="F254" s="7">
        <f t="shared" si="31"/>
        <v>0</v>
      </c>
      <c r="G254" s="98">
        <v>0</v>
      </c>
      <c r="H254" s="8">
        <v>0</v>
      </c>
      <c r="I254" s="98">
        <v>0</v>
      </c>
      <c r="J254" s="8">
        <v>0</v>
      </c>
      <c r="K254" s="8">
        <v>0</v>
      </c>
      <c r="L254" s="98">
        <v>0</v>
      </c>
    </row>
    <row r="255" spans="1:12" x14ac:dyDescent="0.25">
      <c r="A255" s="62" t="s">
        <v>31</v>
      </c>
      <c r="B255" s="63"/>
      <c r="C255" s="63"/>
      <c r="D255" s="63"/>
      <c r="E255" s="63"/>
      <c r="F255" s="63"/>
      <c r="G255" s="63"/>
      <c r="H255" s="63"/>
      <c r="I255" s="63"/>
      <c r="J255" s="63"/>
      <c r="K255" s="63"/>
      <c r="L255" s="63"/>
    </row>
    <row r="256" spans="1:12" x14ac:dyDescent="0.25">
      <c r="A256" s="14" t="s">
        <v>32</v>
      </c>
      <c r="B256" s="6">
        <v>0</v>
      </c>
      <c r="C256" s="97">
        <v>0</v>
      </c>
      <c r="D256" s="97">
        <v>0</v>
      </c>
      <c r="E256" s="6">
        <v>0</v>
      </c>
      <c r="F256" s="7">
        <f>SUM(B256:E256)</f>
        <v>0</v>
      </c>
      <c r="G256" s="98">
        <v>0</v>
      </c>
      <c r="H256" s="8">
        <v>0</v>
      </c>
      <c r="I256" s="98">
        <v>0</v>
      </c>
      <c r="J256" s="8">
        <v>0</v>
      </c>
      <c r="K256" s="8">
        <v>0</v>
      </c>
      <c r="L256" s="98">
        <v>0</v>
      </c>
    </row>
    <row r="257" spans="1:12" x14ac:dyDescent="0.25">
      <c r="A257" s="14" t="s">
        <v>33</v>
      </c>
      <c r="B257" s="6">
        <v>0</v>
      </c>
      <c r="C257" s="97">
        <v>0</v>
      </c>
      <c r="D257" s="97">
        <v>0</v>
      </c>
      <c r="E257" s="6">
        <v>0</v>
      </c>
      <c r="F257" s="7">
        <f t="shared" ref="F257:F262" si="32">SUM(B257:E257)</f>
        <v>0</v>
      </c>
      <c r="G257" s="98">
        <v>0</v>
      </c>
      <c r="H257" s="8">
        <v>0</v>
      </c>
      <c r="I257" s="98">
        <v>0</v>
      </c>
      <c r="J257" s="8">
        <v>0</v>
      </c>
      <c r="K257" s="8">
        <v>0</v>
      </c>
      <c r="L257" s="98">
        <v>0</v>
      </c>
    </row>
    <row r="258" spans="1:12" x14ac:dyDescent="0.25">
      <c r="A258" s="14" t="s">
        <v>34</v>
      </c>
      <c r="B258" s="6">
        <v>0</v>
      </c>
      <c r="C258" s="97">
        <v>0</v>
      </c>
      <c r="D258" s="97">
        <v>0</v>
      </c>
      <c r="E258" s="6">
        <v>0</v>
      </c>
      <c r="F258" s="7">
        <f t="shared" si="32"/>
        <v>0</v>
      </c>
      <c r="G258" s="98">
        <v>0</v>
      </c>
      <c r="H258" s="8">
        <v>0</v>
      </c>
      <c r="I258" s="98">
        <v>0</v>
      </c>
      <c r="J258" s="8">
        <v>0</v>
      </c>
      <c r="K258" s="8">
        <v>0</v>
      </c>
      <c r="L258" s="98">
        <v>0</v>
      </c>
    </row>
    <row r="259" spans="1:12" x14ac:dyDescent="0.25">
      <c r="A259" s="14" t="s">
        <v>35</v>
      </c>
      <c r="B259" s="6">
        <v>0</v>
      </c>
      <c r="C259" s="97">
        <v>0</v>
      </c>
      <c r="D259" s="97">
        <v>0</v>
      </c>
      <c r="E259" s="6">
        <v>0</v>
      </c>
      <c r="F259" s="7">
        <f t="shared" si="32"/>
        <v>0</v>
      </c>
      <c r="G259" s="98">
        <v>0</v>
      </c>
      <c r="H259" s="8">
        <v>0</v>
      </c>
      <c r="I259" s="98">
        <v>0</v>
      </c>
      <c r="J259" s="8">
        <v>0</v>
      </c>
      <c r="K259" s="8">
        <v>0</v>
      </c>
      <c r="L259" s="98">
        <v>0</v>
      </c>
    </row>
    <row r="260" spans="1:12" x14ac:dyDescent="0.25">
      <c r="A260" s="14" t="s">
        <v>36</v>
      </c>
      <c r="B260" s="6">
        <v>0</v>
      </c>
      <c r="C260" s="97">
        <v>0</v>
      </c>
      <c r="D260" s="97">
        <v>0</v>
      </c>
      <c r="E260" s="6">
        <v>0</v>
      </c>
      <c r="F260" s="7">
        <f t="shared" si="32"/>
        <v>0</v>
      </c>
      <c r="G260" s="98">
        <v>0</v>
      </c>
      <c r="H260" s="8">
        <v>0</v>
      </c>
      <c r="I260" s="98">
        <v>0</v>
      </c>
      <c r="J260" s="8">
        <v>0</v>
      </c>
      <c r="K260" s="8">
        <v>0</v>
      </c>
      <c r="L260" s="98">
        <v>0</v>
      </c>
    </row>
    <row r="261" spans="1:12" x14ac:dyDescent="0.25">
      <c r="A261" s="14" t="s">
        <v>37</v>
      </c>
      <c r="B261" s="6">
        <v>0</v>
      </c>
      <c r="C261" s="97">
        <v>0</v>
      </c>
      <c r="D261" s="97">
        <v>0</v>
      </c>
      <c r="E261" s="6">
        <v>0</v>
      </c>
      <c r="F261" s="7">
        <f t="shared" si="32"/>
        <v>0</v>
      </c>
      <c r="G261" s="98">
        <v>0</v>
      </c>
      <c r="H261" s="8">
        <v>0</v>
      </c>
      <c r="I261" s="98">
        <v>0</v>
      </c>
      <c r="J261" s="8">
        <v>0</v>
      </c>
      <c r="K261" s="8">
        <v>0</v>
      </c>
      <c r="L261" s="98">
        <v>0</v>
      </c>
    </row>
    <row r="262" spans="1:12" x14ac:dyDescent="0.25">
      <c r="A262" s="14" t="s">
        <v>38</v>
      </c>
      <c r="B262" s="6">
        <v>0</v>
      </c>
      <c r="C262" s="97">
        <v>0</v>
      </c>
      <c r="D262" s="97">
        <v>0</v>
      </c>
      <c r="E262" s="6">
        <v>0</v>
      </c>
      <c r="F262" s="7">
        <f t="shared" si="32"/>
        <v>0</v>
      </c>
      <c r="G262" s="98">
        <v>0</v>
      </c>
      <c r="H262" s="8">
        <v>0</v>
      </c>
      <c r="I262" s="98">
        <v>0</v>
      </c>
      <c r="J262" s="8">
        <v>0</v>
      </c>
      <c r="K262" s="8">
        <v>0</v>
      </c>
      <c r="L262" s="98">
        <v>0</v>
      </c>
    </row>
    <row r="263" spans="1:12" x14ac:dyDescent="0.25">
      <c r="A263" s="9"/>
      <c r="B263" s="67" t="s">
        <v>2</v>
      </c>
      <c r="C263" s="67"/>
      <c r="D263" s="67"/>
      <c r="E263" s="71" t="s">
        <v>3</v>
      </c>
      <c r="F263" s="69" t="s">
        <v>4</v>
      </c>
      <c r="G263" s="64" t="s">
        <v>163</v>
      </c>
      <c r="H263" s="64" t="s">
        <v>164</v>
      </c>
      <c r="I263" s="64" t="s">
        <v>165</v>
      </c>
      <c r="J263" s="64" t="s">
        <v>166</v>
      </c>
      <c r="K263" s="73" t="s">
        <v>167</v>
      </c>
      <c r="L263" s="64" t="s">
        <v>168</v>
      </c>
    </row>
    <row r="264" spans="1:12" x14ac:dyDescent="0.25">
      <c r="A264" s="12" t="s">
        <v>77</v>
      </c>
      <c r="B264" s="3" t="s">
        <v>11</v>
      </c>
      <c r="C264" s="3" t="s">
        <v>12</v>
      </c>
      <c r="D264" s="2" t="s">
        <v>60</v>
      </c>
      <c r="E264" s="71"/>
      <c r="F264" s="69"/>
      <c r="G264" s="64"/>
      <c r="H264" s="64"/>
      <c r="I264" s="64"/>
      <c r="J264" s="64"/>
      <c r="K264" s="74"/>
      <c r="L264" s="64"/>
    </row>
    <row r="265" spans="1:12" x14ac:dyDescent="0.25">
      <c r="A265" s="9" t="s">
        <v>40</v>
      </c>
      <c r="B265" s="6">
        <v>0</v>
      </c>
      <c r="C265" s="97">
        <v>0</v>
      </c>
      <c r="D265" s="97">
        <v>0</v>
      </c>
      <c r="E265" s="6">
        <v>0</v>
      </c>
      <c r="F265" s="7">
        <f>SUM(B265:E265)</f>
        <v>0</v>
      </c>
      <c r="G265" s="98">
        <v>0</v>
      </c>
      <c r="H265" s="8">
        <v>0</v>
      </c>
      <c r="I265" s="98">
        <v>0</v>
      </c>
      <c r="J265" s="8">
        <v>0</v>
      </c>
      <c r="K265" s="8">
        <v>0</v>
      </c>
      <c r="L265" s="98">
        <v>0</v>
      </c>
    </row>
    <row r="266" spans="1:12" ht="30" x14ac:dyDescent="0.25">
      <c r="A266" s="19" t="s">
        <v>41</v>
      </c>
      <c r="B266" s="6">
        <v>0</v>
      </c>
      <c r="C266" s="97">
        <v>0</v>
      </c>
      <c r="D266" s="97">
        <v>0</v>
      </c>
      <c r="E266" s="6">
        <v>0</v>
      </c>
      <c r="F266" s="7">
        <f t="shared" ref="F266:F279" si="33">SUM(B266:E266)</f>
        <v>0</v>
      </c>
      <c r="G266" s="98">
        <v>0</v>
      </c>
      <c r="H266" s="8">
        <v>0</v>
      </c>
      <c r="I266" s="98">
        <v>0</v>
      </c>
      <c r="J266" s="8">
        <v>0</v>
      </c>
      <c r="K266" s="8">
        <v>0</v>
      </c>
      <c r="L266" s="98">
        <v>0</v>
      </c>
    </row>
    <row r="267" spans="1:12" x14ac:dyDescent="0.25">
      <c r="A267" s="9" t="s">
        <v>42</v>
      </c>
      <c r="B267" s="6">
        <v>0</v>
      </c>
      <c r="C267" s="97">
        <v>0</v>
      </c>
      <c r="D267" s="97">
        <v>0</v>
      </c>
      <c r="E267" s="6">
        <v>0</v>
      </c>
      <c r="F267" s="7">
        <f t="shared" si="33"/>
        <v>0</v>
      </c>
      <c r="G267" s="98">
        <v>0</v>
      </c>
      <c r="H267" s="8">
        <v>0</v>
      </c>
      <c r="I267" s="98">
        <v>0</v>
      </c>
      <c r="J267" s="8">
        <v>0</v>
      </c>
      <c r="K267" s="8">
        <v>0</v>
      </c>
      <c r="L267" s="98">
        <v>0</v>
      </c>
    </row>
    <row r="268" spans="1:12" x14ac:dyDescent="0.25">
      <c r="A268" s="9" t="s">
        <v>43</v>
      </c>
      <c r="B268" s="6">
        <v>0</v>
      </c>
      <c r="C268" s="97">
        <v>0</v>
      </c>
      <c r="D268" s="97">
        <v>0</v>
      </c>
      <c r="E268" s="6">
        <v>0</v>
      </c>
      <c r="F268" s="7">
        <f t="shared" si="33"/>
        <v>0</v>
      </c>
      <c r="G268" s="98">
        <v>0</v>
      </c>
      <c r="H268" s="8">
        <v>0</v>
      </c>
      <c r="I268" s="98">
        <v>0</v>
      </c>
      <c r="J268" s="8">
        <v>0</v>
      </c>
      <c r="K268" s="8">
        <v>0</v>
      </c>
      <c r="L268" s="98">
        <v>0</v>
      </c>
    </row>
    <row r="269" spans="1:12" x14ac:dyDescent="0.25">
      <c r="A269" s="9" t="s">
        <v>44</v>
      </c>
      <c r="B269" s="6">
        <v>1</v>
      </c>
      <c r="C269" s="97">
        <v>0</v>
      </c>
      <c r="D269" s="97">
        <v>0</v>
      </c>
      <c r="E269" s="6">
        <v>1</v>
      </c>
      <c r="F269" s="7">
        <f t="shared" si="33"/>
        <v>2</v>
      </c>
      <c r="G269" s="98">
        <v>0</v>
      </c>
      <c r="H269" s="8">
        <v>0</v>
      </c>
      <c r="I269" s="98">
        <v>0</v>
      </c>
      <c r="J269" s="8">
        <v>2</v>
      </c>
      <c r="K269" s="8">
        <v>0</v>
      </c>
      <c r="L269" s="98">
        <v>0</v>
      </c>
    </row>
    <row r="270" spans="1:12" ht="30" x14ac:dyDescent="0.25">
      <c r="A270" s="9" t="s">
        <v>45</v>
      </c>
      <c r="B270" s="6">
        <v>0</v>
      </c>
      <c r="C270" s="97">
        <v>0</v>
      </c>
      <c r="D270" s="97">
        <v>0</v>
      </c>
      <c r="E270" s="6">
        <v>0</v>
      </c>
      <c r="F270" s="7">
        <f t="shared" si="33"/>
        <v>0</v>
      </c>
      <c r="G270" s="98">
        <v>0</v>
      </c>
      <c r="H270" s="8">
        <v>0</v>
      </c>
      <c r="I270" s="98">
        <v>0</v>
      </c>
      <c r="J270" s="8">
        <v>0</v>
      </c>
      <c r="K270" s="8">
        <v>0</v>
      </c>
      <c r="L270" s="98">
        <v>0</v>
      </c>
    </row>
    <row r="271" spans="1:12" x14ac:dyDescent="0.25">
      <c r="A271" s="9" t="s">
        <v>46</v>
      </c>
      <c r="B271" s="6">
        <v>0</v>
      </c>
      <c r="C271" s="97">
        <v>0</v>
      </c>
      <c r="D271" s="97">
        <v>0</v>
      </c>
      <c r="E271" s="6">
        <v>0</v>
      </c>
      <c r="F271" s="7">
        <f t="shared" si="33"/>
        <v>0</v>
      </c>
      <c r="G271" s="98">
        <v>0</v>
      </c>
      <c r="H271" s="8">
        <v>0</v>
      </c>
      <c r="I271" s="98">
        <v>0</v>
      </c>
      <c r="J271" s="8">
        <v>0</v>
      </c>
      <c r="K271" s="8">
        <v>0</v>
      </c>
      <c r="L271" s="98">
        <v>0</v>
      </c>
    </row>
    <row r="272" spans="1:12" x14ac:dyDescent="0.25">
      <c r="A272" s="9" t="s">
        <v>47</v>
      </c>
      <c r="B272" s="6">
        <v>0</v>
      </c>
      <c r="C272" s="97">
        <v>0</v>
      </c>
      <c r="D272" s="97">
        <v>0</v>
      </c>
      <c r="E272" s="6">
        <v>0</v>
      </c>
      <c r="F272" s="7">
        <f t="shared" si="33"/>
        <v>0</v>
      </c>
      <c r="G272" s="98">
        <v>0</v>
      </c>
      <c r="H272" s="8">
        <v>0</v>
      </c>
      <c r="I272" s="98">
        <v>0</v>
      </c>
      <c r="J272" s="8">
        <v>0</v>
      </c>
      <c r="K272" s="8">
        <v>0</v>
      </c>
      <c r="L272" s="98">
        <v>0</v>
      </c>
    </row>
    <row r="273" spans="1:12" ht="30" x14ac:dyDescent="0.25">
      <c r="A273" s="9" t="s">
        <v>48</v>
      </c>
      <c r="B273" s="6">
        <v>0</v>
      </c>
      <c r="C273" s="97">
        <v>0</v>
      </c>
      <c r="D273" s="97">
        <v>0</v>
      </c>
      <c r="E273" s="6">
        <v>0</v>
      </c>
      <c r="F273" s="7">
        <f t="shared" si="33"/>
        <v>0</v>
      </c>
      <c r="G273" s="98">
        <v>0</v>
      </c>
      <c r="H273" s="8">
        <v>0</v>
      </c>
      <c r="I273" s="98">
        <v>0</v>
      </c>
      <c r="J273" s="8">
        <v>0</v>
      </c>
      <c r="K273" s="8">
        <v>0</v>
      </c>
      <c r="L273" s="98">
        <v>0</v>
      </c>
    </row>
    <row r="274" spans="1:12" x14ac:dyDescent="0.25">
      <c r="A274" s="9" t="s">
        <v>49</v>
      </c>
      <c r="B274" s="6">
        <v>0</v>
      </c>
      <c r="C274" s="97">
        <v>0</v>
      </c>
      <c r="D274" s="97">
        <v>0</v>
      </c>
      <c r="E274" s="6">
        <v>0</v>
      </c>
      <c r="F274" s="7">
        <f t="shared" si="33"/>
        <v>0</v>
      </c>
      <c r="G274" s="98">
        <v>0</v>
      </c>
      <c r="H274" s="8">
        <v>0</v>
      </c>
      <c r="I274" s="98">
        <v>0</v>
      </c>
      <c r="J274" s="8">
        <v>0</v>
      </c>
      <c r="K274" s="8">
        <v>0</v>
      </c>
      <c r="L274" s="98">
        <v>0</v>
      </c>
    </row>
    <row r="275" spans="1:12" ht="30" x14ac:dyDescent="0.25">
      <c r="A275" s="9" t="s">
        <v>50</v>
      </c>
      <c r="B275" s="6">
        <v>0</v>
      </c>
      <c r="C275" s="97">
        <v>0</v>
      </c>
      <c r="D275" s="97">
        <v>0</v>
      </c>
      <c r="E275" s="6">
        <v>0</v>
      </c>
      <c r="F275" s="7">
        <f t="shared" si="33"/>
        <v>0</v>
      </c>
      <c r="G275" s="98">
        <v>0</v>
      </c>
      <c r="H275" s="8">
        <v>0</v>
      </c>
      <c r="I275" s="98">
        <v>0</v>
      </c>
      <c r="J275" s="8">
        <v>0</v>
      </c>
      <c r="K275" s="8">
        <v>0</v>
      </c>
      <c r="L275" s="98">
        <v>0</v>
      </c>
    </row>
    <row r="276" spans="1:12" x14ac:dyDescent="0.25">
      <c r="A276" s="9" t="s">
        <v>51</v>
      </c>
      <c r="B276" s="6">
        <v>10</v>
      </c>
      <c r="C276" s="97">
        <v>0</v>
      </c>
      <c r="D276" s="97">
        <v>0</v>
      </c>
      <c r="E276" s="6">
        <v>6</v>
      </c>
      <c r="F276" s="7">
        <f t="shared" si="33"/>
        <v>16</v>
      </c>
      <c r="G276" s="98">
        <v>0</v>
      </c>
      <c r="H276" s="8">
        <v>2</v>
      </c>
      <c r="I276" s="98">
        <v>0</v>
      </c>
      <c r="J276" s="8">
        <v>10</v>
      </c>
      <c r="K276" s="8">
        <v>4</v>
      </c>
      <c r="L276" s="98">
        <v>0</v>
      </c>
    </row>
    <row r="277" spans="1:12" x14ac:dyDescent="0.25">
      <c r="A277" s="9" t="s">
        <v>52</v>
      </c>
      <c r="B277" s="6">
        <v>0</v>
      </c>
      <c r="C277" s="97">
        <v>0</v>
      </c>
      <c r="D277" s="97">
        <v>0</v>
      </c>
      <c r="E277" s="6">
        <v>1</v>
      </c>
      <c r="F277" s="7">
        <f t="shared" si="33"/>
        <v>1</v>
      </c>
      <c r="G277" s="98">
        <v>0</v>
      </c>
      <c r="H277" s="8">
        <v>0</v>
      </c>
      <c r="I277" s="98">
        <v>0</v>
      </c>
      <c r="J277" s="8">
        <v>1</v>
      </c>
      <c r="K277" s="8">
        <v>0</v>
      </c>
      <c r="L277" s="98">
        <v>0</v>
      </c>
    </row>
    <row r="278" spans="1:12" x14ac:dyDescent="0.25">
      <c r="A278" s="9" t="s">
        <v>53</v>
      </c>
      <c r="B278" s="6">
        <v>0</v>
      </c>
      <c r="C278" s="97">
        <v>0</v>
      </c>
      <c r="D278" s="97">
        <v>0</v>
      </c>
      <c r="E278" s="6">
        <v>0</v>
      </c>
      <c r="F278" s="7">
        <f t="shared" si="33"/>
        <v>0</v>
      </c>
      <c r="G278" s="98">
        <v>0</v>
      </c>
      <c r="H278" s="8">
        <v>0</v>
      </c>
      <c r="I278" s="98">
        <v>0</v>
      </c>
      <c r="J278" s="8">
        <v>0</v>
      </c>
      <c r="K278" s="8">
        <v>0</v>
      </c>
      <c r="L278" s="98">
        <v>0</v>
      </c>
    </row>
    <row r="279" spans="1:12" x14ac:dyDescent="0.25">
      <c r="A279" s="9" t="s">
        <v>54</v>
      </c>
      <c r="B279" s="6">
        <v>0</v>
      </c>
      <c r="C279" s="97">
        <v>0</v>
      </c>
      <c r="D279" s="97">
        <v>0</v>
      </c>
      <c r="E279" s="6">
        <v>0</v>
      </c>
      <c r="F279" s="7">
        <f t="shared" si="33"/>
        <v>0</v>
      </c>
      <c r="G279" s="98">
        <v>0</v>
      </c>
      <c r="H279" s="8">
        <v>0</v>
      </c>
      <c r="I279" s="98">
        <v>0</v>
      </c>
      <c r="J279" s="8">
        <v>0</v>
      </c>
      <c r="K279" s="8">
        <v>0</v>
      </c>
      <c r="L279" s="98">
        <v>0</v>
      </c>
    </row>
    <row r="280" spans="1:12" x14ac:dyDescent="0.25">
      <c r="A280" s="9"/>
      <c r="B280" s="67" t="s">
        <v>2</v>
      </c>
      <c r="C280" s="67"/>
      <c r="D280" s="67"/>
      <c r="E280" s="71" t="s">
        <v>3</v>
      </c>
      <c r="F280" s="69" t="s">
        <v>4</v>
      </c>
      <c r="G280" s="64" t="s">
        <v>163</v>
      </c>
      <c r="H280" s="64" t="s">
        <v>164</v>
      </c>
      <c r="I280" s="64" t="s">
        <v>165</v>
      </c>
      <c r="J280" s="64" t="s">
        <v>166</v>
      </c>
      <c r="K280" s="73" t="s">
        <v>167</v>
      </c>
      <c r="L280" s="64" t="s">
        <v>168</v>
      </c>
    </row>
    <row r="281" spans="1:12" x14ac:dyDescent="0.25">
      <c r="A281" s="12" t="s">
        <v>55</v>
      </c>
      <c r="B281" s="3" t="s">
        <v>11</v>
      </c>
      <c r="C281" s="3" t="s">
        <v>12</v>
      </c>
      <c r="D281" s="2" t="s">
        <v>60</v>
      </c>
      <c r="E281" s="71"/>
      <c r="F281" s="69"/>
      <c r="G281" s="64"/>
      <c r="H281" s="64"/>
      <c r="I281" s="64"/>
      <c r="J281" s="64"/>
      <c r="K281" s="74"/>
      <c r="L281" s="64"/>
    </row>
    <row r="282" spans="1:12" x14ac:dyDescent="0.25">
      <c r="A282" s="9" t="s">
        <v>65</v>
      </c>
      <c r="B282" s="6"/>
      <c r="C282" s="97">
        <v>0</v>
      </c>
      <c r="D282" s="97">
        <v>0</v>
      </c>
      <c r="E282" s="6">
        <v>0</v>
      </c>
      <c r="F282" s="7">
        <f t="shared" ref="F282" si="34">SUM(B282:E282)</f>
        <v>0</v>
      </c>
      <c r="G282" s="98">
        <v>0</v>
      </c>
      <c r="H282" s="8">
        <v>0</v>
      </c>
      <c r="I282" s="98">
        <v>0</v>
      </c>
      <c r="J282" s="8">
        <v>0</v>
      </c>
      <c r="K282" s="8">
        <v>0</v>
      </c>
      <c r="L282" s="98">
        <v>0</v>
      </c>
    </row>
    <row r="283" spans="1:12" ht="15.75" x14ac:dyDescent="0.25">
      <c r="A283" s="72" t="s">
        <v>78</v>
      </c>
      <c r="B283" s="72"/>
      <c r="C283" s="72"/>
      <c r="D283" s="72"/>
      <c r="E283" s="72"/>
      <c r="F283" s="72"/>
      <c r="G283" s="72"/>
      <c r="H283" s="72"/>
      <c r="I283" s="72"/>
      <c r="J283" s="72"/>
      <c r="K283" s="72"/>
      <c r="L283" s="72"/>
    </row>
    <row r="284" spans="1:12" x14ac:dyDescent="0.25">
      <c r="A284" s="66"/>
      <c r="B284" s="67" t="s">
        <v>2</v>
      </c>
      <c r="C284" s="67"/>
      <c r="D284" s="67"/>
      <c r="E284" s="70" t="s">
        <v>3</v>
      </c>
      <c r="F284" s="69" t="s">
        <v>4</v>
      </c>
      <c r="G284" s="64" t="s">
        <v>163</v>
      </c>
      <c r="H284" s="64" t="s">
        <v>164</v>
      </c>
      <c r="I284" s="64" t="s">
        <v>165</v>
      </c>
      <c r="J284" s="64" t="s">
        <v>166</v>
      </c>
      <c r="K284" s="73" t="s">
        <v>167</v>
      </c>
      <c r="L284" s="64" t="s">
        <v>168</v>
      </c>
    </row>
    <row r="285" spans="1:12" x14ac:dyDescent="0.25">
      <c r="A285" s="66"/>
      <c r="B285" s="2" t="s">
        <v>11</v>
      </c>
      <c r="C285" s="2" t="s">
        <v>12</v>
      </c>
      <c r="D285" s="2" t="s">
        <v>60</v>
      </c>
      <c r="E285" s="70"/>
      <c r="F285" s="69"/>
      <c r="G285" s="64"/>
      <c r="H285" s="64"/>
      <c r="I285" s="64"/>
      <c r="J285" s="64"/>
      <c r="K285" s="74"/>
      <c r="L285" s="64"/>
    </row>
    <row r="286" spans="1:12" x14ac:dyDescent="0.25">
      <c r="A286" s="23" t="s">
        <v>79</v>
      </c>
      <c r="B286" s="6">
        <v>3</v>
      </c>
      <c r="C286" s="6">
        <v>1</v>
      </c>
      <c r="D286" s="97">
        <v>0</v>
      </c>
      <c r="E286" s="97">
        <v>0</v>
      </c>
      <c r="F286" s="7">
        <f t="shared" ref="F286:F294" si="35">SUM(B286:E286)</f>
        <v>4</v>
      </c>
      <c r="G286" s="98">
        <v>0</v>
      </c>
      <c r="H286" s="98">
        <v>0</v>
      </c>
      <c r="I286" s="98">
        <v>0</v>
      </c>
      <c r="J286" s="8">
        <v>3</v>
      </c>
      <c r="K286" s="8">
        <v>1</v>
      </c>
      <c r="L286" s="98">
        <v>0</v>
      </c>
    </row>
    <row r="287" spans="1:12" x14ac:dyDescent="0.25">
      <c r="A287" s="24" t="s">
        <v>80</v>
      </c>
      <c r="B287" s="10">
        <f>SUM(B288+B289)</f>
        <v>10</v>
      </c>
      <c r="C287" s="10">
        <f t="shared" ref="C287:E287" si="36">SUM(C288+C289)</f>
        <v>3</v>
      </c>
      <c r="D287" s="10">
        <f t="shared" si="36"/>
        <v>0</v>
      </c>
      <c r="E287" s="10">
        <f t="shared" si="36"/>
        <v>0</v>
      </c>
      <c r="F287" s="7">
        <f t="shared" si="35"/>
        <v>13</v>
      </c>
      <c r="G287" s="10">
        <f>SUM(G288:G289)</f>
        <v>0</v>
      </c>
      <c r="H287" s="10">
        <f t="shared" ref="H287:L287" si="37">SUM(H288:H289)</f>
        <v>0</v>
      </c>
      <c r="I287" s="10">
        <f t="shared" si="37"/>
        <v>0</v>
      </c>
      <c r="J287" s="10">
        <f t="shared" si="37"/>
        <v>9</v>
      </c>
      <c r="K287" s="10">
        <f t="shared" si="37"/>
        <v>4</v>
      </c>
      <c r="L287" s="10">
        <f t="shared" si="37"/>
        <v>0</v>
      </c>
    </row>
    <row r="288" spans="1:12" x14ac:dyDescent="0.25">
      <c r="A288" s="23" t="s">
        <v>81</v>
      </c>
      <c r="B288" s="10">
        <f>SUM(B290+B292)</f>
        <v>4</v>
      </c>
      <c r="C288" s="10">
        <f t="shared" ref="C288:E289" si="38">SUM(C290+C292)</f>
        <v>1</v>
      </c>
      <c r="D288" s="10">
        <f t="shared" si="38"/>
        <v>0</v>
      </c>
      <c r="E288" s="10">
        <f t="shared" si="38"/>
        <v>0</v>
      </c>
      <c r="F288" s="7">
        <f t="shared" si="35"/>
        <v>5</v>
      </c>
      <c r="G288" s="10">
        <f>SUM(G290+G292)</f>
        <v>0</v>
      </c>
      <c r="H288" s="10">
        <f t="shared" ref="H288:L288" si="39">SUM(H290+H292)</f>
        <v>0</v>
      </c>
      <c r="I288" s="10">
        <f t="shared" si="39"/>
        <v>0</v>
      </c>
      <c r="J288" s="10">
        <f t="shared" si="39"/>
        <v>4</v>
      </c>
      <c r="K288" s="10">
        <f t="shared" si="39"/>
        <v>1</v>
      </c>
      <c r="L288" s="10">
        <f t="shared" si="39"/>
        <v>0</v>
      </c>
    </row>
    <row r="289" spans="1:12" x14ac:dyDescent="0.25">
      <c r="A289" s="23" t="s">
        <v>82</v>
      </c>
      <c r="B289" s="25">
        <f>SUM(B291+B293)</f>
        <v>6</v>
      </c>
      <c r="C289" s="25">
        <f t="shared" si="38"/>
        <v>2</v>
      </c>
      <c r="D289" s="25">
        <f t="shared" si="38"/>
        <v>0</v>
      </c>
      <c r="E289" s="25">
        <f t="shared" si="38"/>
        <v>0</v>
      </c>
      <c r="F289" s="7">
        <f t="shared" si="35"/>
        <v>8</v>
      </c>
      <c r="G289" s="25">
        <f>SUM(G291+G293)</f>
        <v>0</v>
      </c>
      <c r="H289" s="25">
        <f t="shared" ref="H289:L289" si="40">SUM(H291+H293)</f>
        <v>0</v>
      </c>
      <c r="I289" s="25">
        <f t="shared" si="40"/>
        <v>0</v>
      </c>
      <c r="J289" s="25">
        <f t="shared" si="40"/>
        <v>5</v>
      </c>
      <c r="K289" s="25">
        <f t="shared" si="40"/>
        <v>3</v>
      </c>
      <c r="L289" s="25">
        <f t="shared" si="40"/>
        <v>0</v>
      </c>
    </row>
    <row r="290" spans="1:12" x14ac:dyDescent="0.25">
      <c r="A290" s="26" t="s">
        <v>83</v>
      </c>
      <c r="B290" s="6">
        <v>0</v>
      </c>
      <c r="C290" s="6">
        <v>0</v>
      </c>
      <c r="D290" s="97">
        <v>0</v>
      </c>
      <c r="E290" s="97">
        <v>0</v>
      </c>
      <c r="F290" s="7">
        <f t="shared" si="35"/>
        <v>0</v>
      </c>
      <c r="G290" s="98">
        <v>0</v>
      </c>
      <c r="H290" s="98">
        <v>0</v>
      </c>
      <c r="I290" s="98">
        <v>0</v>
      </c>
      <c r="J290" s="8">
        <v>0</v>
      </c>
      <c r="K290" s="8">
        <v>0</v>
      </c>
      <c r="L290" s="98">
        <v>0</v>
      </c>
    </row>
    <row r="291" spans="1:12" ht="26.25" x14ac:dyDescent="0.25">
      <c r="A291" s="26" t="s">
        <v>84</v>
      </c>
      <c r="B291" s="6">
        <v>0</v>
      </c>
      <c r="C291" s="6">
        <v>0</v>
      </c>
      <c r="D291" s="97">
        <v>0</v>
      </c>
      <c r="E291" s="97">
        <v>0</v>
      </c>
      <c r="F291" s="11">
        <f t="shared" si="35"/>
        <v>0</v>
      </c>
      <c r="G291" s="98">
        <v>0</v>
      </c>
      <c r="H291" s="98">
        <v>0</v>
      </c>
      <c r="I291" s="98">
        <v>0</v>
      </c>
      <c r="J291" s="8">
        <v>0</v>
      </c>
      <c r="K291" s="8">
        <v>0</v>
      </c>
      <c r="L291" s="98">
        <v>0</v>
      </c>
    </row>
    <row r="292" spans="1:12" x14ac:dyDescent="0.25">
      <c r="A292" s="26" t="s">
        <v>85</v>
      </c>
      <c r="B292" s="6">
        <v>4</v>
      </c>
      <c r="C292" s="6">
        <v>1</v>
      </c>
      <c r="D292" s="97">
        <v>0</v>
      </c>
      <c r="E292" s="97">
        <v>0</v>
      </c>
      <c r="F292" s="11">
        <f t="shared" si="35"/>
        <v>5</v>
      </c>
      <c r="G292" s="98">
        <v>0</v>
      </c>
      <c r="H292" s="98">
        <v>0</v>
      </c>
      <c r="I292" s="98">
        <v>0</v>
      </c>
      <c r="J292" s="8">
        <v>4</v>
      </c>
      <c r="K292" s="8">
        <v>1</v>
      </c>
      <c r="L292" s="98">
        <v>0</v>
      </c>
    </row>
    <row r="293" spans="1:12" ht="26.25" x14ac:dyDescent="0.25">
      <c r="A293" s="26" t="s">
        <v>86</v>
      </c>
      <c r="B293" s="6">
        <v>6</v>
      </c>
      <c r="C293" s="6">
        <v>2</v>
      </c>
      <c r="D293" s="97">
        <v>0</v>
      </c>
      <c r="E293" s="97">
        <v>0</v>
      </c>
      <c r="F293" s="11">
        <f t="shared" si="35"/>
        <v>8</v>
      </c>
      <c r="G293" s="98">
        <v>0</v>
      </c>
      <c r="H293" s="98">
        <v>0</v>
      </c>
      <c r="I293" s="98">
        <v>0</v>
      </c>
      <c r="J293" s="8">
        <v>5</v>
      </c>
      <c r="K293" s="8">
        <v>3</v>
      </c>
      <c r="L293" s="98">
        <v>0</v>
      </c>
    </row>
    <row r="294" spans="1:12" x14ac:dyDescent="0.25">
      <c r="A294" s="26" t="s">
        <v>204</v>
      </c>
      <c r="B294" s="6">
        <v>0</v>
      </c>
      <c r="C294" s="6">
        <v>0</v>
      </c>
      <c r="D294" s="97">
        <v>0</v>
      </c>
      <c r="E294" s="97">
        <v>0</v>
      </c>
      <c r="F294" s="11">
        <f t="shared" si="35"/>
        <v>0</v>
      </c>
      <c r="G294" s="98">
        <v>0</v>
      </c>
      <c r="H294" s="98">
        <v>0</v>
      </c>
      <c r="I294" s="98">
        <v>0</v>
      </c>
      <c r="J294" s="8">
        <v>0</v>
      </c>
      <c r="K294" s="50">
        <v>0</v>
      </c>
      <c r="L294" s="98">
        <v>0</v>
      </c>
    </row>
    <row r="295" spans="1:12" x14ac:dyDescent="0.25">
      <c r="A295" s="9"/>
      <c r="B295" s="67" t="s">
        <v>2</v>
      </c>
      <c r="C295" s="67"/>
      <c r="D295" s="67"/>
      <c r="E295" s="71" t="s">
        <v>3</v>
      </c>
      <c r="F295" s="69" t="s">
        <v>4</v>
      </c>
      <c r="G295" s="64" t="s">
        <v>163</v>
      </c>
      <c r="H295" s="64" t="s">
        <v>164</v>
      </c>
      <c r="I295" s="64" t="s">
        <v>165</v>
      </c>
      <c r="J295" s="64" t="s">
        <v>166</v>
      </c>
      <c r="K295" s="73" t="s">
        <v>167</v>
      </c>
      <c r="L295" s="64" t="s">
        <v>168</v>
      </c>
    </row>
    <row r="296" spans="1:12" x14ac:dyDescent="0.25">
      <c r="A296" s="12" t="s">
        <v>76</v>
      </c>
      <c r="B296" s="3" t="s">
        <v>11</v>
      </c>
      <c r="C296" s="3" t="s">
        <v>12</v>
      </c>
      <c r="D296" s="2" t="s">
        <v>60</v>
      </c>
      <c r="E296" s="71"/>
      <c r="F296" s="69"/>
      <c r="G296" s="64"/>
      <c r="H296" s="64"/>
      <c r="I296" s="64"/>
      <c r="J296" s="64"/>
      <c r="K296" s="74"/>
      <c r="L296" s="64"/>
    </row>
    <row r="297" spans="1:12" x14ac:dyDescent="0.25">
      <c r="A297" s="9" t="s">
        <v>23</v>
      </c>
      <c r="B297" s="6">
        <v>3</v>
      </c>
      <c r="C297" s="6">
        <v>1</v>
      </c>
      <c r="D297" s="97">
        <v>0</v>
      </c>
      <c r="E297" s="97">
        <v>0</v>
      </c>
      <c r="F297" s="7">
        <f t="shared" ref="F297:F312" si="41">SUM(B297:E297)</f>
        <v>4</v>
      </c>
      <c r="G297" s="98">
        <v>0</v>
      </c>
      <c r="H297" s="98">
        <v>0</v>
      </c>
      <c r="I297" s="98">
        <v>0</v>
      </c>
      <c r="J297" s="8">
        <v>3</v>
      </c>
      <c r="K297" s="8">
        <v>1</v>
      </c>
      <c r="L297" s="98">
        <v>0</v>
      </c>
    </row>
    <row r="298" spans="1:12" x14ac:dyDescent="0.25">
      <c r="A298" s="9" t="s">
        <v>24</v>
      </c>
      <c r="B298" s="6">
        <v>1</v>
      </c>
      <c r="C298" s="6">
        <v>0</v>
      </c>
      <c r="D298" s="97">
        <v>0</v>
      </c>
      <c r="E298" s="97">
        <v>0</v>
      </c>
      <c r="F298" s="7">
        <f t="shared" si="41"/>
        <v>1</v>
      </c>
      <c r="G298" s="98">
        <v>0</v>
      </c>
      <c r="H298" s="98">
        <v>0</v>
      </c>
      <c r="I298" s="98">
        <v>0</v>
      </c>
      <c r="J298" s="8">
        <v>1</v>
      </c>
      <c r="K298" s="8">
        <v>0</v>
      </c>
      <c r="L298" s="98">
        <v>0</v>
      </c>
    </row>
    <row r="299" spans="1:12" x14ac:dyDescent="0.25">
      <c r="A299" s="9" t="s">
        <v>63</v>
      </c>
      <c r="B299" s="6">
        <v>0</v>
      </c>
      <c r="C299" s="6">
        <v>0</v>
      </c>
      <c r="D299" s="97">
        <v>0</v>
      </c>
      <c r="E299" s="97">
        <v>0</v>
      </c>
      <c r="F299" s="7">
        <f t="shared" si="41"/>
        <v>0</v>
      </c>
      <c r="G299" s="98">
        <v>0</v>
      </c>
      <c r="H299" s="98">
        <v>0</v>
      </c>
      <c r="I299" s="98">
        <v>0</v>
      </c>
      <c r="J299" s="8">
        <v>0</v>
      </c>
      <c r="K299" s="8">
        <v>0</v>
      </c>
      <c r="L299" s="98">
        <v>0</v>
      </c>
    </row>
    <row r="300" spans="1:12" x14ac:dyDescent="0.25">
      <c r="A300" s="14" t="s">
        <v>26</v>
      </c>
      <c r="B300" s="6">
        <v>0</v>
      </c>
      <c r="C300" s="6">
        <v>0</v>
      </c>
      <c r="D300" s="97">
        <v>0</v>
      </c>
      <c r="E300" s="97">
        <v>0</v>
      </c>
      <c r="F300" s="7">
        <f t="shared" si="41"/>
        <v>0</v>
      </c>
      <c r="G300" s="98">
        <v>0</v>
      </c>
      <c r="H300" s="98">
        <v>0</v>
      </c>
      <c r="I300" s="98">
        <v>0</v>
      </c>
      <c r="J300" s="8">
        <v>0</v>
      </c>
      <c r="K300" s="8">
        <v>0</v>
      </c>
      <c r="L300" s="98">
        <v>0</v>
      </c>
    </row>
    <row r="301" spans="1:12" x14ac:dyDescent="0.25">
      <c r="A301" s="14" t="s">
        <v>27</v>
      </c>
      <c r="B301" s="6">
        <v>0</v>
      </c>
      <c r="C301" s="6">
        <v>0</v>
      </c>
      <c r="D301" s="97">
        <v>0</v>
      </c>
      <c r="E301" s="97">
        <v>0</v>
      </c>
      <c r="F301" s="7">
        <f t="shared" si="41"/>
        <v>0</v>
      </c>
      <c r="G301" s="98">
        <v>0</v>
      </c>
      <c r="H301" s="98">
        <v>0</v>
      </c>
      <c r="I301" s="98">
        <v>0</v>
      </c>
      <c r="J301" s="8">
        <v>0</v>
      </c>
      <c r="K301" s="8">
        <v>0</v>
      </c>
      <c r="L301" s="98">
        <v>0</v>
      </c>
    </row>
    <row r="302" spans="1:12" x14ac:dyDescent="0.25">
      <c r="A302" s="14" t="s">
        <v>28</v>
      </c>
      <c r="B302" s="6">
        <v>0</v>
      </c>
      <c r="C302" s="6">
        <v>0</v>
      </c>
      <c r="D302" s="97">
        <v>0</v>
      </c>
      <c r="E302" s="97">
        <v>0</v>
      </c>
      <c r="F302" s="7">
        <f t="shared" si="41"/>
        <v>0</v>
      </c>
      <c r="G302" s="98">
        <v>0</v>
      </c>
      <c r="H302" s="98">
        <v>0</v>
      </c>
      <c r="I302" s="98">
        <v>0</v>
      </c>
      <c r="J302" s="8">
        <v>0</v>
      </c>
      <c r="K302" s="8">
        <v>0</v>
      </c>
      <c r="L302" s="98">
        <v>0</v>
      </c>
    </row>
    <row r="303" spans="1:12" x14ac:dyDescent="0.25">
      <c r="A303" s="14" t="s">
        <v>29</v>
      </c>
      <c r="B303" s="6">
        <v>0</v>
      </c>
      <c r="C303" s="6">
        <v>0</v>
      </c>
      <c r="D303" s="97">
        <v>0</v>
      </c>
      <c r="E303" s="97">
        <v>0</v>
      </c>
      <c r="F303" s="7">
        <f t="shared" si="41"/>
        <v>0</v>
      </c>
      <c r="G303" s="98">
        <v>0</v>
      </c>
      <c r="H303" s="98">
        <v>0</v>
      </c>
      <c r="I303" s="98">
        <v>0</v>
      </c>
      <c r="J303" s="8">
        <v>0</v>
      </c>
      <c r="K303" s="8">
        <v>0</v>
      </c>
      <c r="L303" s="98">
        <v>0</v>
      </c>
    </row>
    <row r="304" spans="1:12" x14ac:dyDescent="0.25">
      <c r="A304" s="14" t="s">
        <v>30</v>
      </c>
      <c r="B304" s="6">
        <v>0</v>
      </c>
      <c r="C304" s="6">
        <v>0</v>
      </c>
      <c r="D304" s="97">
        <v>0</v>
      </c>
      <c r="E304" s="97">
        <v>0</v>
      </c>
      <c r="F304" s="7">
        <f t="shared" si="41"/>
        <v>0</v>
      </c>
      <c r="G304" s="98">
        <v>0</v>
      </c>
      <c r="H304" s="98">
        <v>0</v>
      </c>
      <c r="I304" s="98">
        <v>0</v>
      </c>
      <c r="J304" s="8">
        <v>0</v>
      </c>
      <c r="K304" s="8">
        <v>0</v>
      </c>
      <c r="L304" s="98">
        <v>0</v>
      </c>
    </row>
    <row r="305" spans="1:12" x14ac:dyDescent="0.25">
      <c r="A305" s="62" t="s">
        <v>31</v>
      </c>
      <c r="B305" s="63"/>
      <c r="C305" s="63"/>
      <c r="D305" s="63"/>
      <c r="E305" s="63"/>
      <c r="F305" s="63"/>
      <c r="G305" s="63"/>
      <c r="H305" s="63"/>
      <c r="I305" s="63"/>
      <c r="J305" s="63"/>
      <c r="K305" s="63"/>
      <c r="L305" s="63"/>
    </row>
    <row r="306" spans="1:12" x14ac:dyDescent="0.25">
      <c r="A306" s="14" t="s">
        <v>32</v>
      </c>
      <c r="B306" s="6">
        <v>0</v>
      </c>
      <c r="C306" s="6">
        <v>0</v>
      </c>
      <c r="D306" s="97">
        <v>0</v>
      </c>
      <c r="E306" s="97">
        <v>0</v>
      </c>
      <c r="F306" s="7">
        <f>SUM(B306:E306)</f>
        <v>0</v>
      </c>
      <c r="G306" s="98">
        <v>0</v>
      </c>
      <c r="H306" s="98">
        <v>0</v>
      </c>
      <c r="I306" s="98">
        <v>0</v>
      </c>
      <c r="J306" s="8">
        <v>0</v>
      </c>
      <c r="K306" s="8">
        <v>0</v>
      </c>
      <c r="L306" s="98">
        <v>0</v>
      </c>
    </row>
    <row r="307" spans="1:12" x14ac:dyDescent="0.25">
      <c r="A307" s="14" t="s">
        <v>33</v>
      </c>
      <c r="B307" s="6">
        <v>0</v>
      </c>
      <c r="C307" s="6">
        <v>0</v>
      </c>
      <c r="D307" s="97">
        <v>0</v>
      </c>
      <c r="E307" s="97">
        <v>0</v>
      </c>
      <c r="F307" s="7">
        <f t="shared" ref="F307:F310" si="42">SUM(B307:E307)</f>
        <v>0</v>
      </c>
      <c r="G307" s="98">
        <v>0</v>
      </c>
      <c r="H307" s="98">
        <v>0</v>
      </c>
      <c r="I307" s="98">
        <v>0</v>
      </c>
      <c r="J307" s="8">
        <v>0</v>
      </c>
      <c r="K307" s="8">
        <v>0</v>
      </c>
      <c r="L307" s="98">
        <v>0</v>
      </c>
    </row>
    <row r="308" spans="1:12" x14ac:dyDescent="0.25">
      <c r="A308" s="14" t="s">
        <v>34</v>
      </c>
      <c r="B308" s="6">
        <v>0</v>
      </c>
      <c r="C308" s="6">
        <v>0</v>
      </c>
      <c r="D308" s="97">
        <v>0</v>
      </c>
      <c r="E308" s="97">
        <v>0</v>
      </c>
      <c r="F308" s="7">
        <f t="shared" si="42"/>
        <v>0</v>
      </c>
      <c r="G308" s="98">
        <v>0</v>
      </c>
      <c r="H308" s="98">
        <v>0</v>
      </c>
      <c r="I308" s="98">
        <v>0</v>
      </c>
      <c r="J308" s="8">
        <v>0</v>
      </c>
      <c r="K308" s="8">
        <v>0</v>
      </c>
      <c r="L308" s="98">
        <v>0</v>
      </c>
    </row>
    <row r="309" spans="1:12" x14ac:dyDescent="0.25">
      <c r="A309" s="14" t="s">
        <v>35</v>
      </c>
      <c r="B309" s="6">
        <v>0</v>
      </c>
      <c r="C309" s="6">
        <v>0</v>
      </c>
      <c r="D309" s="97">
        <v>0</v>
      </c>
      <c r="E309" s="97">
        <v>0</v>
      </c>
      <c r="F309" s="7">
        <f t="shared" si="42"/>
        <v>0</v>
      </c>
      <c r="G309" s="98">
        <v>0</v>
      </c>
      <c r="H309" s="98">
        <v>0</v>
      </c>
      <c r="I309" s="98">
        <v>0</v>
      </c>
      <c r="J309" s="8">
        <v>0</v>
      </c>
      <c r="K309" s="8">
        <v>0</v>
      </c>
      <c r="L309" s="98">
        <v>0</v>
      </c>
    </row>
    <row r="310" spans="1:12" x14ac:dyDescent="0.25">
      <c r="A310" s="14" t="s">
        <v>36</v>
      </c>
      <c r="B310" s="6">
        <v>0</v>
      </c>
      <c r="C310" s="6">
        <v>0</v>
      </c>
      <c r="D310" s="97">
        <v>0</v>
      </c>
      <c r="E310" s="97">
        <v>0</v>
      </c>
      <c r="F310" s="7">
        <f t="shared" si="42"/>
        <v>0</v>
      </c>
      <c r="G310" s="98">
        <v>0</v>
      </c>
      <c r="H310" s="98">
        <v>0</v>
      </c>
      <c r="I310" s="98">
        <v>0</v>
      </c>
      <c r="J310" s="8">
        <v>0</v>
      </c>
      <c r="K310" s="8">
        <v>0</v>
      </c>
      <c r="L310" s="98">
        <v>0</v>
      </c>
    </row>
    <row r="311" spans="1:12" x14ac:dyDescent="0.25">
      <c r="A311" s="14" t="s">
        <v>37</v>
      </c>
      <c r="B311" s="6">
        <v>0</v>
      </c>
      <c r="C311" s="6">
        <v>0</v>
      </c>
      <c r="D311" s="97">
        <v>0</v>
      </c>
      <c r="E311" s="97">
        <v>0</v>
      </c>
      <c r="F311" s="7">
        <f t="shared" si="41"/>
        <v>0</v>
      </c>
      <c r="G311" s="98">
        <v>0</v>
      </c>
      <c r="H311" s="98">
        <v>0</v>
      </c>
      <c r="I311" s="98">
        <v>0</v>
      </c>
      <c r="J311" s="8">
        <v>0</v>
      </c>
      <c r="K311" s="8">
        <v>0</v>
      </c>
      <c r="L311" s="98">
        <v>0</v>
      </c>
    </row>
    <row r="312" spans="1:12" x14ac:dyDescent="0.25">
      <c r="A312" s="14" t="s">
        <v>38</v>
      </c>
      <c r="B312" s="6">
        <v>0</v>
      </c>
      <c r="C312" s="6">
        <v>0</v>
      </c>
      <c r="D312" s="97">
        <v>0</v>
      </c>
      <c r="E312" s="97">
        <v>0</v>
      </c>
      <c r="F312" s="7">
        <f t="shared" si="41"/>
        <v>0</v>
      </c>
      <c r="G312" s="98">
        <v>0</v>
      </c>
      <c r="H312" s="98">
        <v>0</v>
      </c>
      <c r="I312" s="98">
        <v>0</v>
      </c>
      <c r="J312" s="8">
        <v>0</v>
      </c>
      <c r="K312" s="8">
        <v>0</v>
      </c>
      <c r="L312" s="98">
        <v>0</v>
      </c>
    </row>
    <row r="313" spans="1:12" x14ac:dyDescent="0.25">
      <c r="A313" s="9"/>
      <c r="B313" s="67" t="s">
        <v>2</v>
      </c>
      <c r="C313" s="67"/>
      <c r="D313" s="67"/>
      <c r="E313" s="71" t="s">
        <v>3</v>
      </c>
      <c r="F313" s="69" t="s">
        <v>4</v>
      </c>
      <c r="G313" s="64" t="s">
        <v>163</v>
      </c>
      <c r="H313" s="64" t="s">
        <v>164</v>
      </c>
      <c r="I313" s="64" t="s">
        <v>165</v>
      </c>
      <c r="J313" s="64" t="s">
        <v>166</v>
      </c>
      <c r="K313" s="73" t="s">
        <v>167</v>
      </c>
      <c r="L313" s="64" t="s">
        <v>168</v>
      </c>
    </row>
    <row r="314" spans="1:12" x14ac:dyDescent="0.25">
      <c r="A314" s="12" t="s">
        <v>77</v>
      </c>
      <c r="B314" s="3" t="s">
        <v>11</v>
      </c>
      <c r="C314" s="3" t="s">
        <v>12</v>
      </c>
      <c r="D314" s="2" t="s">
        <v>60</v>
      </c>
      <c r="E314" s="71"/>
      <c r="F314" s="69"/>
      <c r="G314" s="64"/>
      <c r="H314" s="64"/>
      <c r="I314" s="64"/>
      <c r="J314" s="64"/>
      <c r="K314" s="74"/>
      <c r="L314" s="64"/>
    </row>
    <row r="315" spans="1:12" x14ac:dyDescent="0.25">
      <c r="A315" s="9" t="s">
        <v>40</v>
      </c>
      <c r="B315" s="6">
        <v>0</v>
      </c>
      <c r="C315" s="6">
        <v>0</v>
      </c>
      <c r="D315" s="97">
        <v>0</v>
      </c>
      <c r="E315" s="97">
        <v>0</v>
      </c>
      <c r="F315" s="7">
        <f>SUM(B315:E315)</f>
        <v>0</v>
      </c>
      <c r="G315" s="98">
        <v>0</v>
      </c>
      <c r="H315" s="98">
        <v>0</v>
      </c>
      <c r="I315" s="98">
        <v>0</v>
      </c>
      <c r="J315" s="8">
        <v>0</v>
      </c>
      <c r="K315" s="8">
        <v>0</v>
      </c>
      <c r="L315" s="98">
        <v>0</v>
      </c>
    </row>
    <row r="316" spans="1:12" ht="30" x14ac:dyDescent="0.25">
      <c r="A316" s="19" t="s">
        <v>41</v>
      </c>
      <c r="B316" s="6">
        <v>0</v>
      </c>
      <c r="C316" s="6">
        <v>0</v>
      </c>
      <c r="D316" s="97">
        <v>0</v>
      </c>
      <c r="E316" s="97">
        <v>0</v>
      </c>
      <c r="F316" s="7">
        <f t="shared" ref="F316:F328" si="43">SUM(B316:E316)</f>
        <v>0</v>
      </c>
      <c r="G316" s="98">
        <v>0</v>
      </c>
      <c r="H316" s="98">
        <v>0</v>
      </c>
      <c r="I316" s="98">
        <v>0</v>
      </c>
      <c r="J316" s="8">
        <v>0</v>
      </c>
      <c r="K316" s="8">
        <v>0</v>
      </c>
      <c r="L316" s="98">
        <v>0</v>
      </c>
    </row>
    <row r="317" spans="1:12" x14ac:dyDescent="0.25">
      <c r="A317" s="9" t="s">
        <v>42</v>
      </c>
      <c r="B317" s="6">
        <v>0</v>
      </c>
      <c r="C317" s="6">
        <v>0</v>
      </c>
      <c r="D317" s="97">
        <v>0</v>
      </c>
      <c r="E317" s="97">
        <v>0</v>
      </c>
      <c r="F317" s="7">
        <f t="shared" si="43"/>
        <v>0</v>
      </c>
      <c r="G317" s="98">
        <v>0</v>
      </c>
      <c r="H317" s="98">
        <v>0</v>
      </c>
      <c r="I317" s="98">
        <v>0</v>
      </c>
      <c r="J317" s="8">
        <v>0</v>
      </c>
      <c r="K317" s="8">
        <v>0</v>
      </c>
      <c r="L317" s="98">
        <v>0</v>
      </c>
    </row>
    <row r="318" spans="1:12" x14ac:dyDescent="0.25">
      <c r="A318" s="9" t="s">
        <v>43</v>
      </c>
      <c r="B318" s="6">
        <v>0</v>
      </c>
      <c r="C318" s="6">
        <v>0</v>
      </c>
      <c r="D318" s="97">
        <v>0</v>
      </c>
      <c r="E318" s="97">
        <v>0</v>
      </c>
      <c r="F318" s="7">
        <f t="shared" si="43"/>
        <v>0</v>
      </c>
      <c r="G318" s="98">
        <v>0</v>
      </c>
      <c r="H318" s="98">
        <v>0</v>
      </c>
      <c r="I318" s="98">
        <v>0</v>
      </c>
      <c r="J318" s="8">
        <v>0</v>
      </c>
      <c r="K318" s="8">
        <v>0</v>
      </c>
      <c r="L318" s="98">
        <v>0</v>
      </c>
    </row>
    <row r="319" spans="1:12" x14ac:dyDescent="0.25">
      <c r="A319" s="9" t="s">
        <v>44</v>
      </c>
      <c r="B319" s="6">
        <v>1</v>
      </c>
      <c r="C319" s="6">
        <v>0</v>
      </c>
      <c r="D319" s="97">
        <v>0</v>
      </c>
      <c r="E319" s="97">
        <v>0</v>
      </c>
      <c r="F319" s="7">
        <f t="shared" si="43"/>
        <v>1</v>
      </c>
      <c r="G319" s="98">
        <v>0</v>
      </c>
      <c r="H319" s="98">
        <v>0</v>
      </c>
      <c r="I319" s="98">
        <v>0</v>
      </c>
      <c r="J319" s="8">
        <v>1</v>
      </c>
      <c r="K319" s="8">
        <v>0</v>
      </c>
      <c r="L319" s="98">
        <v>0</v>
      </c>
    </row>
    <row r="320" spans="1:12" ht="30" x14ac:dyDescent="0.25">
      <c r="A320" s="9" t="s">
        <v>45</v>
      </c>
      <c r="B320" s="6">
        <v>0</v>
      </c>
      <c r="C320" s="6">
        <v>0</v>
      </c>
      <c r="D320" s="97">
        <v>0</v>
      </c>
      <c r="E320" s="97">
        <v>0</v>
      </c>
      <c r="F320" s="7">
        <f t="shared" si="43"/>
        <v>0</v>
      </c>
      <c r="G320" s="98">
        <v>0</v>
      </c>
      <c r="H320" s="98">
        <v>0</v>
      </c>
      <c r="I320" s="98">
        <v>0</v>
      </c>
      <c r="J320" s="8">
        <v>0</v>
      </c>
      <c r="K320" s="8">
        <v>0</v>
      </c>
      <c r="L320" s="98">
        <v>0</v>
      </c>
    </row>
    <row r="321" spans="1:12" x14ac:dyDescent="0.25">
      <c r="A321" s="9" t="s">
        <v>46</v>
      </c>
      <c r="B321" s="6">
        <v>0</v>
      </c>
      <c r="C321" s="6">
        <v>0</v>
      </c>
      <c r="D321" s="97">
        <v>0</v>
      </c>
      <c r="E321" s="97">
        <v>0</v>
      </c>
      <c r="F321" s="7">
        <f t="shared" si="43"/>
        <v>0</v>
      </c>
      <c r="G321" s="98">
        <v>0</v>
      </c>
      <c r="H321" s="98">
        <v>0</v>
      </c>
      <c r="I321" s="98">
        <v>0</v>
      </c>
      <c r="J321" s="8">
        <v>0</v>
      </c>
      <c r="K321" s="8">
        <v>0</v>
      </c>
      <c r="L321" s="98">
        <v>0</v>
      </c>
    </row>
    <row r="322" spans="1:12" x14ac:dyDescent="0.25">
      <c r="A322" s="9" t="s">
        <v>47</v>
      </c>
      <c r="B322" s="6">
        <v>0</v>
      </c>
      <c r="C322" s="6">
        <v>0</v>
      </c>
      <c r="D322" s="97">
        <v>0</v>
      </c>
      <c r="E322" s="97">
        <v>0</v>
      </c>
      <c r="F322" s="7">
        <f t="shared" si="43"/>
        <v>0</v>
      </c>
      <c r="G322" s="98">
        <v>0</v>
      </c>
      <c r="H322" s="98">
        <v>0</v>
      </c>
      <c r="I322" s="98">
        <v>0</v>
      </c>
      <c r="J322" s="8">
        <v>0</v>
      </c>
      <c r="K322" s="8">
        <v>0</v>
      </c>
      <c r="L322" s="98">
        <v>0</v>
      </c>
    </row>
    <row r="323" spans="1:12" ht="30" x14ac:dyDescent="0.25">
      <c r="A323" s="9" t="s">
        <v>48</v>
      </c>
      <c r="B323" s="6">
        <v>0</v>
      </c>
      <c r="C323" s="6">
        <v>0</v>
      </c>
      <c r="D323" s="97">
        <v>0</v>
      </c>
      <c r="E323" s="97">
        <v>0</v>
      </c>
      <c r="F323" s="7">
        <f t="shared" si="43"/>
        <v>0</v>
      </c>
      <c r="G323" s="98">
        <v>0</v>
      </c>
      <c r="H323" s="98">
        <v>0</v>
      </c>
      <c r="I323" s="98">
        <v>0</v>
      </c>
      <c r="J323" s="8">
        <v>0</v>
      </c>
      <c r="K323" s="8">
        <v>0</v>
      </c>
      <c r="L323" s="98">
        <v>0</v>
      </c>
    </row>
    <row r="324" spans="1:12" x14ac:dyDescent="0.25">
      <c r="A324" s="9" t="s">
        <v>49</v>
      </c>
      <c r="B324" s="6">
        <v>0</v>
      </c>
      <c r="C324" s="6">
        <v>0</v>
      </c>
      <c r="D324" s="97">
        <v>0</v>
      </c>
      <c r="E324" s="97">
        <v>0</v>
      </c>
      <c r="F324" s="7">
        <f t="shared" si="43"/>
        <v>0</v>
      </c>
      <c r="G324" s="98">
        <v>0</v>
      </c>
      <c r="H324" s="98">
        <v>0</v>
      </c>
      <c r="I324" s="98">
        <v>0</v>
      </c>
      <c r="J324" s="8">
        <v>0</v>
      </c>
      <c r="K324" s="8">
        <v>0</v>
      </c>
      <c r="L324" s="98">
        <v>0</v>
      </c>
    </row>
    <row r="325" spans="1:12" ht="30" x14ac:dyDescent="0.25">
      <c r="A325" s="9" t="s">
        <v>50</v>
      </c>
      <c r="B325" s="6">
        <v>0</v>
      </c>
      <c r="C325" s="6">
        <v>0</v>
      </c>
      <c r="D325" s="97">
        <v>0</v>
      </c>
      <c r="E325" s="97">
        <v>0</v>
      </c>
      <c r="F325" s="7">
        <f t="shared" si="43"/>
        <v>0</v>
      </c>
      <c r="G325" s="98">
        <v>0</v>
      </c>
      <c r="H325" s="98">
        <v>0</v>
      </c>
      <c r="I325" s="98">
        <v>0</v>
      </c>
      <c r="J325" s="8">
        <v>0</v>
      </c>
      <c r="K325" s="8">
        <v>0</v>
      </c>
      <c r="L325" s="98">
        <v>0</v>
      </c>
    </row>
    <row r="326" spans="1:12" x14ac:dyDescent="0.25">
      <c r="A326" s="9" t="s">
        <v>51</v>
      </c>
      <c r="B326" s="6">
        <v>3</v>
      </c>
      <c r="C326" s="6">
        <v>1</v>
      </c>
      <c r="D326" s="97">
        <v>0</v>
      </c>
      <c r="E326" s="97">
        <v>0</v>
      </c>
      <c r="F326" s="7">
        <f t="shared" si="43"/>
        <v>4</v>
      </c>
      <c r="G326" s="98">
        <v>0</v>
      </c>
      <c r="H326" s="98">
        <v>0</v>
      </c>
      <c r="I326" s="98">
        <v>0</v>
      </c>
      <c r="J326" s="8">
        <v>3</v>
      </c>
      <c r="K326" s="8">
        <v>1</v>
      </c>
      <c r="L326" s="98">
        <v>0</v>
      </c>
    </row>
    <row r="327" spans="1:12" x14ac:dyDescent="0.25">
      <c r="A327" s="9" t="s">
        <v>52</v>
      </c>
      <c r="B327" s="6">
        <v>0</v>
      </c>
      <c r="C327" s="6">
        <v>0</v>
      </c>
      <c r="D327" s="97">
        <v>0</v>
      </c>
      <c r="E327" s="97">
        <v>0</v>
      </c>
      <c r="F327" s="7">
        <f t="shared" si="43"/>
        <v>0</v>
      </c>
      <c r="G327" s="98">
        <v>0</v>
      </c>
      <c r="H327" s="98">
        <v>0</v>
      </c>
      <c r="I327" s="98">
        <v>0</v>
      </c>
      <c r="J327" s="8">
        <v>0</v>
      </c>
      <c r="K327" s="8">
        <v>0</v>
      </c>
      <c r="L327" s="98">
        <v>0</v>
      </c>
    </row>
    <row r="328" spans="1:12" x14ac:dyDescent="0.25">
      <c r="A328" s="9" t="s">
        <v>53</v>
      </c>
      <c r="B328" s="6">
        <v>0</v>
      </c>
      <c r="C328" s="6">
        <v>0</v>
      </c>
      <c r="D328" s="97">
        <v>0</v>
      </c>
      <c r="E328" s="97">
        <v>0</v>
      </c>
      <c r="F328" s="7">
        <f t="shared" si="43"/>
        <v>0</v>
      </c>
      <c r="G328" s="98">
        <v>0</v>
      </c>
      <c r="H328" s="98">
        <v>0</v>
      </c>
      <c r="I328" s="98">
        <v>0</v>
      </c>
      <c r="J328" s="8">
        <v>0</v>
      </c>
      <c r="K328" s="8">
        <v>0</v>
      </c>
      <c r="L328" s="98">
        <v>0</v>
      </c>
    </row>
    <row r="329" spans="1:12" x14ac:dyDescent="0.25">
      <c r="A329" s="9" t="s">
        <v>54</v>
      </c>
      <c r="B329" s="6">
        <v>0</v>
      </c>
      <c r="C329" s="6">
        <v>0</v>
      </c>
      <c r="D329" s="97">
        <v>0</v>
      </c>
      <c r="E329" s="97">
        <v>0</v>
      </c>
      <c r="F329" s="7">
        <f t="shared" ref="F329" si="44">SUM(B329:E329)</f>
        <v>0</v>
      </c>
      <c r="G329" s="98">
        <v>0</v>
      </c>
      <c r="H329" s="98">
        <v>0</v>
      </c>
      <c r="I329" s="98">
        <v>0</v>
      </c>
      <c r="J329" s="8">
        <v>0</v>
      </c>
      <c r="K329" s="8">
        <v>0</v>
      </c>
      <c r="L329" s="98">
        <v>0</v>
      </c>
    </row>
    <row r="330" spans="1:12" x14ac:dyDescent="0.25">
      <c r="A330" s="9"/>
      <c r="B330" s="67" t="s">
        <v>2</v>
      </c>
      <c r="C330" s="67"/>
      <c r="D330" s="67"/>
      <c r="E330" s="71" t="s">
        <v>3</v>
      </c>
      <c r="F330" s="69" t="s">
        <v>4</v>
      </c>
      <c r="G330" s="64" t="s">
        <v>163</v>
      </c>
      <c r="H330" s="64" t="s">
        <v>164</v>
      </c>
      <c r="I330" s="64" t="s">
        <v>165</v>
      </c>
      <c r="J330" s="64" t="s">
        <v>166</v>
      </c>
      <c r="K330" s="73" t="s">
        <v>167</v>
      </c>
      <c r="L330" s="64" t="s">
        <v>168</v>
      </c>
    </row>
    <row r="331" spans="1:12" x14ac:dyDescent="0.25">
      <c r="A331" s="12" t="s">
        <v>55</v>
      </c>
      <c r="B331" s="3" t="s">
        <v>11</v>
      </c>
      <c r="C331" s="3" t="s">
        <v>12</v>
      </c>
      <c r="D331" s="2" t="s">
        <v>60</v>
      </c>
      <c r="E331" s="71"/>
      <c r="F331" s="69"/>
      <c r="G331" s="64"/>
      <c r="H331" s="64"/>
      <c r="I331" s="64"/>
      <c r="J331" s="64"/>
      <c r="K331" s="74"/>
      <c r="L331" s="64"/>
    </row>
    <row r="332" spans="1:12" x14ac:dyDescent="0.25">
      <c r="A332" s="9" t="s">
        <v>56</v>
      </c>
      <c r="B332" s="6">
        <v>0</v>
      </c>
      <c r="C332" s="6">
        <v>0</v>
      </c>
      <c r="D332" s="97">
        <v>0</v>
      </c>
      <c r="E332" s="97">
        <v>0</v>
      </c>
      <c r="F332" s="7">
        <f t="shared" ref="F332:F333" si="45">SUM(B332:E332)</f>
        <v>0</v>
      </c>
      <c r="G332" s="98">
        <v>0</v>
      </c>
      <c r="H332" s="98">
        <v>0</v>
      </c>
      <c r="I332" s="98">
        <v>0</v>
      </c>
      <c r="J332" s="8">
        <v>0</v>
      </c>
      <c r="K332" s="8">
        <v>0</v>
      </c>
      <c r="L332" s="98">
        <v>0</v>
      </c>
    </row>
    <row r="333" spans="1:12" x14ac:dyDescent="0.25">
      <c r="A333" s="9" t="s">
        <v>58</v>
      </c>
      <c r="B333" s="6">
        <v>0</v>
      </c>
      <c r="C333" s="6">
        <v>0</v>
      </c>
      <c r="D333" s="97">
        <v>0</v>
      </c>
      <c r="E333" s="97">
        <v>0</v>
      </c>
      <c r="F333" s="7">
        <f t="shared" si="45"/>
        <v>0</v>
      </c>
      <c r="G333" s="98">
        <v>0</v>
      </c>
      <c r="H333" s="98">
        <v>0</v>
      </c>
      <c r="I333" s="98">
        <v>0</v>
      </c>
      <c r="J333" s="8">
        <v>0</v>
      </c>
      <c r="K333" s="8">
        <v>0</v>
      </c>
      <c r="L333" s="98">
        <v>0</v>
      </c>
    </row>
    <row r="334" spans="1:12" ht="15.75" x14ac:dyDescent="0.25">
      <c r="A334" s="72" t="s">
        <v>89</v>
      </c>
      <c r="B334" s="72"/>
      <c r="C334" s="72"/>
      <c r="D334" s="72"/>
      <c r="E334" s="72"/>
      <c r="F334" s="72"/>
      <c r="G334" s="72"/>
      <c r="H334" s="72"/>
      <c r="I334" s="72"/>
      <c r="J334" s="72"/>
      <c r="K334" s="72"/>
      <c r="L334" s="72"/>
    </row>
    <row r="335" spans="1:12" x14ac:dyDescent="0.25">
      <c r="A335" s="27"/>
      <c r="B335" s="67" t="s">
        <v>2</v>
      </c>
      <c r="C335" s="67"/>
      <c r="D335" s="67"/>
      <c r="E335" s="70" t="s">
        <v>3</v>
      </c>
      <c r="F335" s="69" t="s">
        <v>4</v>
      </c>
      <c r="G335" s="64" t="s">
        <v>163</v>
      </c>
      <c r="H335" s="64" t="s">
        <v>164</v>
      </c>
      <c r="I335" s="64" t="s">
        <v>165</v>
      </c>
      <c r="J335" s="64" t="s">
        <v>166</v>
      </c>
      <c r="K335" s="73" t="s">
        <v>167</v>
      </c>
      <c r="L335" s="64" t="s">
        <v>168</v>
      </c>
    </row>
    <row r="336" spans="1:12" x14ac:dyDescent="0.25">
      <c r="A336" s="27"/>
      <c r="B336" s="3" t="s">
        <v>11</v>
      </c>
      <c r="C336" s="3" t="s">
        <v>12</v>
      </c>
      <c r="D336" s="2" t="s">
        <v>60</v>
      </c>
      <c r="E336" s="70"/>
      <c r="F336" s="69"/>
      <c r="G336" s="64"/>
      <c r="H336" s="64"/>
      <c r="I336" s="64"/>
      <c r="J336" s="64"/>
      <c r="K336" s="74"/>
      <c r="L336" s="64"/>
    </row>
    <row r="337" spans="1:12" x14ac:dyDescent="0.25">
      <c r="A337" s="9" t="s">
        <v>90</v>
      </c>
      <c r="B337" s="6">
        <v>88</v>
      </c>
      <c r="C337" s="6">
        <v>2</v>
      </c>
      <c r="D337" s="6">
        <v>0</v>
      </c>
      <c r="E337" s="6">
        <v>73</v>
      </c>
      <c r="F337" s="7">
        <f t="shared" ref="F337:F340" si="46">SUM(B337:E337)</f>
        <v>163</v>
      </c>
      <c r="G337" s="8">
        <v>0</v>
      </c>
      <c r="H337" s="8">
        <v>16</v>
      </c>
      <c r="I337" s="8">
        <v>0</v>
      </c>
      <c r="J337" s="8">
        <v>127</v>
      </c>
      <c r="K337" s="8">
        <v>20</v>
      </c>
      <c r="L337" s="8">
        <v>0</v>
      </c>
    </row>
    <row r="338" spans="1:12" x14ac:dyDescent="0.25">
      <c r="A338" s="9" t="s">
        <v>91</v>
      </c>
      <c r="B338" s="6">
        <v>55</v>
      </c>
      <c r="C338" s="6">
        <v>1</v>
      </c>
      <c r="D338" s="6">
        <v>0</v>
      </c>
      <c r="E338" s="6">
        <v>54</v>
      </c>
      <c r="F338" s="7">
        <f t="shared" si="46"/>
        <v>110</v>
      </c>
      <c r="G338" s="8">
        <v>0</v>
      </c>
      <c r="H338" s="8">
        <v>10</v>
      </c>
      <c r="I338" s="8">
        <v>0</v>
      </c>
      <c r="J338" s="8">
        <v>77</v>
      </c>
      <c r="K338" s="8">
        <v>23</v>
      </c>
      <c r="L338" s="8">
        <v>0</v>
      </c>
    </row>
    <row r="339" spans="1:12" x14ac:dyDescent="0.25">
      <c r="A339" s="9" t="s">
        <v>92</v>
      </c>
      <c r="B339" s="6">
        <v>3</v>
      </c>
      <c r="C339" s="6">
        <v>0</v>
      </c>
      <c r="D339" s="6">
        <v>0</v>
      </c>
      <c r="E339" s="6">
        <v>5</v>
      </c>
      <c r="F339" s="7">
        <f t="shared" si="46"/>
        <v>8</v>
      </c>
      <c r="G339" s="8">
        <v>0</v>
      </c>
      <c r="H339" s="8">
        <v>0</v>
      </c>
      <c r="I339" s="8">
        <v>0</v>
      </c>
      <c r="J339" s="8">
        <v>8</v>
      </c>
      <c r="K339" s="8">
        <v>0</v>
      </c>
      <c r="L339" s="8">
        <v>0</v>
      </c>
    </row>
    <row r="340" spans="1:12" x14ac:dyDescent="0.25">
      <c r="A340" s="9" t="s">
        <v>93</v>
      </c>
      <c r="B340" s="6">
        <v>26</v>
      </c>
      <c r="C340" s="6">
        <v>27</v>
      </c>
      <c r="D340" s="6">
        <v>0</v>
      </c>
      <c r="E340" s="6">
        <v>0</v>
      </c>
      <c r="F340" s="7">
        <f t="shared" si="46"/>
        <v>53</v>
      </c>
      <c r="G340" s="8">
        <v>0</v>
      </c>
      <c r="H340" s="8">
        <v>2</v>
      </c>
      <c r="I340" s="8">
        <v>0</v>
      </c>
      <c r="J340" s="8">
        <v>50</v>
      </c>
      <c r="K340" s="8">
        <v>1</v>
      </c>
      <c r="L340" s="8">
        <v>0</v>
      </c>
    </row>
    <row r="341" spans="1:12" ht="18.75" x14ac:dyDescent="0.3">
      <c r="A341" s="65" t="s">
        <v>94</v>
      </c>
      <c r="B341" s="65"/>
      <c r="C341" s="65"/>
      <c r="D341" s="65"/>
      <c r="E341" s="65"/>
      <c r="F341" s="65"/>
      <c r="G341" s="65"/>
      <c r="H341" s="65"/>
      <c r="I341" s="65"/>
      <c r="J341" s="65"/>
      <c r="K341" s="65"/>
      <c r="L341" s="65"/>
    </row>
    <row r="342" spans="1:12" x14ac:dyDescent="0.25">
      <c r="A342" s="66"/>
      <c r="B342" s="67" t="s">
        <v>2</v>
      </c>
      <c r="C342" s="67"/>
      <c r="D342" s="67"/>
      <c r="E342" s="68" t="s">
        <v>3</v>
      </c>
      <c r="F342" s="69" t="s">
        <v>4</v>
      </c>
      <c r="G342" s="64" t="s">
        <v>163</v>
      </c>
      <c r="H342" s="64" t="s">
        <v>164</v>
      </c>
      <c r="I342" s="64" t="s">
        <v>165</v>
      </c>
      <c r="J342" s="64" t="s">
        <v>166</v>
      </c>
      <c r="K342" s="73" t="s">
        <v>167</v>
      </c>
      <c r="L342" s="64" t="s">
        <v>168</v>
      </c>
    </row>
    <row r="343" spans="1:12" x14ac:dyDescent="0.25">
      <c r="A343" s="66"/>
      <c r="B343" s="2" t="s">
        <v>11</v>
      </c>
      <c r="C343" s="2" t="s">
        <v>12</v>
      </c>
      <c r="D343" s="2" t="s">
        <v>60</v>
      </c>
      <c r="E343" s="68"/>
      <c r="F343" s="69"/>
      <c r="G343" s="64"/>
      <c r="H343" s="64"/>
      <c r="I343" s="64"/>
      <c r="J343" s="64"/>
      <c r="K343" s="74"/>
      <c r="L343" s="64"/>
    </row>
    <row r="344" spans="1:12" x14ac:dyDescent="0.25">
      <c r="A344" s="9" t="s">
        <v>95</v>
      </c>
      <c r="B344" s="10">
        <f>SUM(B5,B57,B107)</f>
        <v>168</v>
      </c>
      <c r="C344" s="10">
        <f>SUM(C5,C57,C107)</f>
        <v>26</v>
      </c>
      <c r="D344" s="10">
        <f>SUM(D5,D57,D107)</f>
        <v>0</v>
      </c>
      <c r="E344" s="10">
        <f>SUM(E5,E57,E107)</f>
        <v>135</v>
      </c>
      <c r="F344" s="7">
        <f t="shared" ref="F344:F345" si="47">SUM(B344:E344)</f>
        <v>329</v>
      </c>
      <c r="G344" s="30">
        <f t="shared" ref="G344:L345" si="48">SUM(G5,G57,G107)</f>
        <v>0</v>
      </c>
      <c r="H344" s="30">
        <f t="shared" si="48"/>
        <v>35</v>
      </c>
      <c r="I344" s="30">
        <f t="shared" si="48"/>
        <v>0</v>
      </c>
      <c r="J344" s="30">
        <f t="shared" si="48"/>
        <v>246</v>
      </c>
      <c r="K344" s="30">
        <f t="shared" si="48"/>
        <v>48</v>
      </c>
      <c r="L344" s="30">
        <f t="shared" si="48"/>
        <v>0</v>
      </c>
    </row>
    <row r="345" spans="1:12" x14ac:dyDescent="0.25">
      <c r="A345" s="9" t="s">
        <v>96</v>
      </c>
      <c r="B345" s="10">
        <f>SUM(B346:B353)</f>
        <v>227</v>
      </c>
      <c r="C345" s="10">
        <f>SUM(C346:C353)</f>
        <v>87</v>
      </c>
      <c r="D345" s="10">
        <f>SUM(D346:D353)</f>
        <v>0</v>
      </c>
      <c r="E345" s="10">
        <f>SUM(E346:E353)</f>
        <v>142</v>
      </c>
      <c r="F345" s="7">
        <f t="shared" si="47"/>
        <v>456</v>
      </c>
      <c r="G345" s="30">
        <f t="shared" si="48"/>
        <v>0</v>
      </c>
      <c r="H345" s="30">
        <f t="shared" si="48"/>
        <v>45</v>
      </c>
      <c r="I345" s="30">
        <f t="shared" si="48"/>
        <v>0</v>
      </c>
      <c r="J345" s="30">
        <f t="shared" si="48"/>
        <v>350</v>
      </c>
      <c r="K345" s="30">
        <f t="shared" si="48"/>
        <v>61</v>
      </c>
      <c r="L345" s="30">
        <f t="shared" si="48"/>
        <v>0</v>
      </c>
    </row>
    <row r="346" spans="1:12" x14ac:dyDescent="0.25">
      <c r="A346" s="9" t="s">
        <v>15</v>
      </c>
      <c r="B346" s="10">
        <f>SUM(B7,B108)</f>
        <v>50</v>
      </c>
      <c r="C346" s="10">
        <f>SUM(C7,C108)</f>
        <v>57</v>
      </c>
      <c r="D346" s="10">
        <f>SUM(D7,D108)</f>
        <v>0</v>
      </c>
      <c r="E346" s="10">
        <f>SUM(E7,E108)</f>
        <v>0</v>
      </c>
      <c r="F346" s="7">
        <f t="shared" ref="F346:F352" si="49">SUM(B346:E346)</f>
        <v>107</v>
      </c>
      <c r="G346" s="30">
        <f t="shared" ref="G346:L346" si="50">SUM(G7, G108)</f>
        <v>0</v>
      </c>
      <c r="H346" s="30">
        <f t="shared" si="50"/>
        <v>10</v>
      </c>
      <c r="I346" s="30">
        <f t="shared" si="50"/>
        <v>0</v>
      </c>
      <c r="J346" s="30">
        <f t="shared" si="50"/>
        <v>91</v>
      </c>
      <c r="K346" s="30">
        <f t="shared" ref="K346" si="51">SUM(K7, K108)</f>
        <v>6</v>
      </c>
      <c r="L346" s="30">
        <f t="shared" si="50"/>
        <v>0</v>
      </c>
    </row>
    <row r="347" spans="1:12" x14ac:dyDescent="0.25">
      <c r="A347" s="9" t="s">
        <v>16</v>
      </c>
      <c r="B347" s="10">
        <f t="shared" ref="B347:E353" si="52">SUM(B8,B59)</f>
        <v>12</v>
      </c>
      <c r="C347" s="10">
        <f t="shared" si="52"/>
        <v>3</v>
      </c>
      <c r="D347" s="10">
        <f t="shared" si="52"/>
        <v>0</v>
      </c>
      <c r="E347" s="10">
        <f t="shared" si="52"/>
        <v>8</v>
      </c>
      <c r="F347" s="7">
        <f t="shared" si="49"/>
        <v>23</v>
      </c>
      <c r="G347" s="30">
        <f t="shared" ref="G347:J353" si="53">SUM(G8,G59)</f>
        <v>0</v>
      </c>
      <c r="H347" s="30">
        <f t="shared" si="53"/>
        <v>2</v>
      </c>
      <c r="I347" s="30">
        <f t="shared" si="53"/>
        <v>0</v>
      </c>
      <c r="J347" s="30">
        <f t="shared" si="53"/>
        <v>16</v>
      </c>
      <c r="K347" s="30">
        <f t="shared" ref="K347" si="54">SUM(K8,K59)</f>
        <v>5</v>
      </c>
      <c r="L347" s="30">
        <f t="shared" ref="L347:L353" si="55">SUM(L8,L59)</f>
        <v>0</v>
      </c>
    </row>
    <row r="348" spans="1:12" x14ac:dyDescent="0.25">
      <c r="A348" s="9" t="s">
        <v>97</v>
      </c>
      <c r="B348" s="10">
        <f t="shared" si="52"/>
        <v>34</v>
      </c>
      <c r="C348" s="10">
        <f t="shared" si="52"/>
        <v>14</v>
      </c>
      <c r="D348" s="10">
        <f t="shared" si="52"/>
        <v>0</v>
      </c>
      <c r="E348" s="10">
        <f t="shared" si="52"/>
        <v>26</v>
      </c>
      <c r="F348" s="7">
        <f t="shared" si="49"/>
        <v>74</v>
      </c>
      <c r="G348" s="30">
        <f t="shared" si="53"/>
        <v>0</v>
      </c>
      <c r="H348" s="30">
        <f t="shared" si="53"/>
        <v>13</v>
      </c>
      <c r="I348" s="30">
        <f t="shared" si="53"/>
        <v>0</v>
      </c>
      <c r="J348" s="30">
        <f t="shared" si="53"/>
        <v>50</v>
      </c>
      <c r="K348" s="30">
        <f t="shared" ref="K348" si="56">SUM(K9,K60)</f>
        <v>11</v>
      </c>
      <c r="L348" s="30">
        <f t="shared" si="55"/>
        <v>0</v>
      </c>
    </row>
    <row r="349" spans="1:12" x14ac:dyDescent="0.25">
      <c r="A349" s="9" t="s">
        <v>98</v>
      </c>
      <c r="B349" s="10">
        <f t="shared" si="52"/>
        <v>40</v>
      </c>
      <c r="C349" s="10">
        <f t="shared" si="52"/>
        <v>7</v>
      </c>
      <c r="D349" s="10">
        <f t="shared" si="52"/>
        <v>0</v>
      </c>
      <c r="E349" s="10">
        <f t="shared" si="52"/>
        <v>41</v>
      </c>
      <c r="F349" s="7">
        <f t="shared" si="49"/>
        <v>88</v>
      </c>
      <c r="G349" s="30">
        <f t="shared" si="53"/>
        <v>0</v>
      </c>
      <c r="H349" s="30">
        <f t="shared" si="53"/>
        <v>8</v>
      </c>
      <c r="I349" s="30">
        <f t="shared" si="53"/>
        <v>0</v>
      </c>
      <c r="J349" s="30">
        <f t="shared" si="53"/>
        <v>65</v>
      </c>
      <c r="K349" s="30">
        <f t="shared" ref="K349" si="57">SUM(K10,K61)</f>
        <v>15</v>
      </c>
      <c r="L349" s="30">
        <f t="shared" si="55"/>
        <v>0</v>
      </c>
    </row>
    <row r="350" spans="1:12" x14ac:dyDescent="0.25">
      <c r="A350" s="9" t="s">
        <v>99</v>
      </c>
      <c r="B350" s="10">
        <f t="shared" si="52"/>
        <v>42</v>
      </c>
      <c r="C350" s="10">
        <f t="shared" si="52"/>
        <v>5</v>
      </c>
      <c r="D350" s="10">
        <f t="shared" si="52"/>
        <v>0</v>
      </c>
      <c r="E350" s="10">
        <f t="shared" si="52"/>
        <v>41</v>
      </c>
      <c r="F350" s="7">
        <f t="shared" si="49"/>
        <v>88</v>
      </c>
      <c r="G350" s="30">
        <f t="shared" si="53"/>
        <v>0</v>
      </c>
      <c r="H350" s="30">
        <f t="shared" si="53"/>
        <v>8</v>
      </c>
      <c r="I350" s="30">
        <f t="shared" si="53"/>
        <v>0</v>
      </c>
      <c r="J350" s="30">
        <f t="shared" si="53"/>
        <v>67</v>
      </c>
      <c r="K350" s="30">
        <f t="shared" ref="K350" si="58">SUM(K11,K62)</f>
        <v>13</v>
      </c>
      <c r="L350" s="30">
        <f t="shared" si="55"/>
        <v>0</v>
      </c>
    </row>
    <row r="351" spans="1:12" x14ac:dyDescent="0.25">
      <c r="A351" s="9" t="s">
        <v>100</v>
      </c>
      <c r="B351" s="10">
        <f t="shared" si="52"/>
        <v>40</v>
      </c>
      <c r="C351" s="10">
        <f t="shared" si="52"/>
        <v>1</v>
      </c>
      <c r="D351" s="10">
        <f t="shared" si="52"/>
        <v>0</v>
      </c>
      <c r="E351" s="10">
        <f t="shared" si="52"/>
        <v>23</v>
      </c>
      <c r="F351" s="7">
        <f t="shared" si="49"/>
        <v>64</v>
      </c>
      <c r="G351" s="30">
        <f t="shared" si="53"/>
        <v>0</v>
      </c>
      <c r="H351" s="30">
        <f t="shared" si="53"/>
        <v>3</v>
      </c>
      <c r="I351" s="30">
        <f t="shared" si="53"/>
        <v>0</v>
      </c>
      <c r="J351" s="30">
        <f t="shared" si="53"/>
        <v>52</v>
      </c>
      <c r="K351" s="30">
        <f t="shared" ref="K351" si="59">SUM(K12,K63)</f>
        <v>9</v>
      </c>
      <c r="L351" s="30">
        <f t="shared" si="55"/>
        <v>0</v>
      </c>
    </row>
    <row r="352" spans="1:12" x14ac:dyDescent="0.25">
      <c r="A352" s="9" t="s">
        <v>21</v>
      </c>
      <c r="B352" s="10">
        <f t="shared" si="52"/>
        <v>9</v>
      </c>
      <c r="C352" s="10">
        <f t="shared" si="52"/>
        <v>0</v>
      </c>
      <c r="D352" s="10">
        <f t="shared" si="52"/>
        <v>0</v>
      </c>
      <c r="E352" s="10">
        <f t="shared" si="52"/>
        <v>3</v>
      </c>
      <c r="F352" s="7">
        <f t="shared" si="49"/>
        <v>12</v>
      </c>
      <c r="G352" s="30">
        <f t="shared" si="53"/>
        <v>0</v>
      </c>
      <c r="H352" s="30">
        <f t="shared" si="53"/>
        <v>1</v>
      </c>
      <c r="I352" s="30">
        <f t="shared" si="53"/>
        <v>0</v>
      </c>
      <c r="J352" s="30">
        <f t="shared" si="53"/>
        <v>9</v>
      </c>
      <c r="K352" s="30">
        <f t="shared" ref="K352:K353" si="60">SUM(K13,K64)</f>
        <v>2</v>
      </c>
      <c r="L352" s="30">
        <f t="shared" si="55"/>
        <v>0</v>
      </c>
    </row>
    <row r="353" spans="1:12" x14ac:dyDescent="0.25">
      <c r="A353" s="9" t="s">
        <v>204</v>
      </c>
      <c r="B353" s="10">
        <f t="shared" si="52"/>
        <v>0</v>
      </c>
      <c r="C353" s="10">
        <f t="shared" si="52"/>
        <v>0</v>
      </c>
      <c r="D353" s="10">
        <f t="shared" si="52"/>
        <v>0</v>
      </c>
      <c r="E353" s="10">
        <f t="shared" si="52"/>
        <v>0</v>
      </c>
      <c r="F353" s="7">
        <f t="shared" ref="F353" si="61">SUM(B353:E353)</f>
        <v>0</v>
      </c>
      <c r="G353" s="30">
        <f t="shared" si="53"/>
        <v>0</v>
      </c>
      <c r="H353" s="30">
        <f t="shared" si="53"/>
        <v>0</v>
      </c>
      <c r="I353" s="30">
        <f t="shared" si="53"/>
        <v>0</v>
      </c>
      <c r="J353" s="30">
        <f t="shared" si="53"/>
        <v>0</v>
      </c>
      <c r="K353" s="30">
        <f t="shared" si="60"/>
        <v>0</v>
      </c>
      <c r="L353" s="30">
        <f t="shared" si="55"/>
        <v>0</v>
      </c>
    </row>
  </sheetData>
  <sheetProtection algorithmName="SHA-512" hashValue="uoibPhy9pJOiwAZ+6adzlPAAVzGFKR2EQFK7NOudM6z7BhWYzowwjPiB5rCjsPOgnSdfhm9KwRu0MMXC1IMqdA==" saltValue="sdfkiScAeDyDGCbBdH1bGA==" spinCount="100000" sheet="1" objects="1" scenarios="1"/>
  <mergeCells count="295">
    <mergeCell ref="A305:L305"/>
    <mergeCell ref="A1:L1"/>
    <mergeCell ref="A2:L2"/>
    <mergeCell ref="A3:A4"/>
    <mergeCell ref="B3:D3"/>
    <mergeCell ref="E3:E4"/>
    <mergeCell ref="F3:F4"/>
    <mergeCell ref="G3:G4"/>
    <mergeCell ref="H3:H4"/>
    <mergeCell ref="I3:I4"/>
    <mergeCell ref="J3:J4"/>
    <mergeCell ref="L3:L4"/>
    <mergeCell ref="B15:D15"/>
    <mergeCell ref="E15:E16"/>
    <mergeCell ref="F15:F16"/>
    <mergeCell ref="G15:G16"/>
    <mergeCell ref="H15:H16"/>
    <mergeCell ref="I15:I16"/>
    <mergeCell ref="J15:J16"/>
    <mergeCell ref="L15:L16"/>
    <mergeCell ref="K3:K4"/>
    <mergeCell ref="A25:L25"/>
    <mergeCell ref="B33:D33"/>
    <mergeCell ref="E33:E34"/>
    <mergeCell ref="F33:F34"/>
    <mergeCell ref="G33:G34"/>
    <mergeCell ref="H33:H34"/>
    <mergeCell ref="I33:I34"/>
    <mergeCell ref="J33:J34"/>
    <mergeCell ref="L33:L34"/>
    <mergeCell ref="J50:J51"/>
    <mergeCell ref="L50:L51"/>
    <mergeCell ref="A54:L54"/>
    <mergeCell ref="A55:A56"/>
    <mergeCell ref="B55:D55"/>
    <mergeCell ref="E55:E56"/>
    <mergeCell ref="F55:F56"/>
    <mergeCell ref="G55:G56"/>
    <mergeCell ref="H55:H56"/>
    <mergeCell ref="I55:I56"/>
    <mergeCell ref="B50:D50"/>
    <mergeCell ref="E50:E51"/>
    <mergeCell ref="F50:F51"/>
    <mergeCell ref="G50:G51"/>
    <mergeCell ref="H50:H51"/>
    <mergeCell ref="I50:I51"/>
    <mergeCell ref="J55:J56"/>
    <mergeCell ref="L55:L56"/>
    <mergeCell ref="B66:D66"/>
    <mergeCell ref="E66:E67"/>
    <mergeCell ref="F66:F67"/>
    <mergeCell ref="G66:G67"/>
    <mergeCell ref="H66:H67"/>
    <mergeCell ref="I66:I67"/>
    <mergeCell ref="J66:J67"/>
    <mergeCell ref="L66:L67"/>
    <mergeCell ref="A76:L76"/>
    <mergeCell ref="B84:D84"/>
    <mergeCell ref="E84:E85"/>
    <mergeCell ref="F84:F85"/>
    <mergeCell ref="G84:G85"/>
    <mergeCell ref="H84:H85"/>
    <mergeCell ref="I84:I85"/>
    <mergeCell ref="J84:J85"/>
    <mergeCell ref="L84:L85"/>
    <mergeCell ref="J101:J102"/>
    <mergeCell ref="L101:L102"/>
    <mergeCell ref="A104:L104"/>
    <mergeCell ref="A105:A106"/>
    <mergeCell ref="B105:D105"/>
    <mergeCell ref="E105:E106"/>
    <mergeCell ref="F105:F106"/>
    <mergeCell ref="G105:G106"/>
    <mergeCell ref="H105:H106"/>
    <mergeCell ref="I105:I106"/>
    <mergeCell ref="B101:D101"/>
    <mergeCell ref="E101:E102"/>
    <mergeCell ref="F101:F102"/>
    <mergeCell ref="G101:G102"/>
    <mergeCell ref="H101:H102"/>
    <mergeCell ref="I101:I102"/>
    <mergeCell ref="J105:J106"/>
    <mergeCell ref="L105:L106"/>
    <mergeCell ref="B110:D110"/>
    <mergeCell ref="E110:E111"/>
    <mergeCell ref="F110:F111"/>
    <mergeCell ref="G110:G111"/>
    <mergeCell ref="H110:H111"/>
    <mergeCell ref="I110:I111"/>
    <mergeCell ref="J110:J111"/>
    <mergeCell ref="L110:L111"/>
    <mergeCell ref="A120:L120"/>
    <mergeCell ref="B128:D128"/>
    <mergeCell ref="E128:E129"/>
    <mergeCell ref="F128:F129"/>
    <mergeCell ref="G128:G129"/>
    <mergeCell ref="H128:H129"/>
    <mergeCell ref="I128:I129"/>
    <mergeCell ref="J128:J129"/>
    <mergeCell ref="L128:L129"/>
    <mergeCell ref="J145:J146"/>
    <mergeCell ref="L145:L146"/>
    <mergeCell ref="A148:L148"/>
    <mergeCell ref="A149:A150"/>
    <mergeCell ref="B149:D149"/>
    <mergeCell ref="E149:E150"/>
    <mergeCell ref="F149:F150"/>
    <mergeCell ref="G149:G150"/>
    <mergeCell ref="H149:H150"/>
    <mergeCell ref="I149:I150"/>
    <mergeCell ref="B145:D145"/>
    <mergeCell ref="E145:E146"/>
    <mergeCell ref="F145:F146"/>
    <mergeCell ref="G145:G146"/>
    <mergeCell ref="H145:H146"/>
    <mergeCell ref="I145:I146"/>
    <mergeCell ref="J149:J150"/>
    <mergeCell ref="L149:L150"/>
    <mergeCell ref="B154:D154"/>
    <mergeCell ref="E154:E155"/>
    <mergeCell ref="F154:F155"/>
    <mergeCell ref="G154:G155"/>
    <mergeCell ref="H154:H155"/>
    <mergeCell ref="I154:I155"/>
    <mergeCell ref="J154:J155"/>
    <mergeCell ref="L154:L155"/>
    <mergeCell ref="A164:L164"/>
    <mergeCell ref="B172:D172"/>
    <mergeCell ref="E172:E173"/>
    <mergeCell ref="F172:F173"/>
    <mergeCell ref="G172:G173"/>
    <mergeCell ref="H172:H173"/>
    <mergeCell ref="I172:I173"/>
    <mergeCell ref="J172:J173"/>
    <mergeCell ref="L172:L173"/>
    <mergeCell ref="E199:E200"/>
    <mergeCell ref="F199:F200"/>
    <mergeCell ref="G199:G200"/>
    <mergeCell ref="H199:H200"/>
    <mergeCell ref="I199:I200"/>
    <mergeCell ref="J199:J200"/>
    <mergeCell ref="L199:L200"/>
    <mergeCell ref="J189:J190"/>
    <mergeCell ref="L189:L190"/>
    <mergeCell ref="A193:L193"/>
    <mergeCell ref="A194:A195"/>
    <mergeCell ref="B194:D194"/>
    <mergeCell ref="E194:E195"/>
    <mergeCell ref="F194:F195"/>
    <mergeCell ref="G194:G195"/>
    <mergeCell ref="H194:H195"/>
    <mergeCell ref="I194:I195"/>
    <mergeCell ref="B189:D189"/>
    <mergeCell ref="E189:E190"/>
    <mergeCell ref="F189:F190"/>
    <mergeCell ref="G189:G190"/>
    <mergeCell ref="H189:H190"/>
    <mergeCell ref="I189:I190"/>
    <mergeCell ref="F245:F246"/>
    <mergeCell ref="G245:G246"/>
    <mergeCell ref="H245:H246"/>
    <mergeCell ref="I245:I246"/>
    <mergeCell ref="B199:D199"/>
    <mergeCell ref="J245:J246"/>
    <mergeCell ref="L245:L246"/>
    <mergeCell ref="J234:J235"/>
    <mergeCell ref="L234:L235"/>
    <mergeCell ref="A237:L237"/>
    <mergeCell ref="A238:A239"/>
    <mergeCell ref="B238:D238"/>
    <mergeCell ref="E238:E239"/>
    <mergeCell ref="F238:F239"/>
    <mergeCell ref="G238:G239"/>
    <mergeCell ref="H238:H239"/>
    <mergeCell ref="I238:I239"/>
    <mergeCell ref="B234:D234"/>
    <mergeCell ref="E234:E235"/>
    <mergeCell ref="F234:F235"/>
    <mergeCell ref="G234:G235"/>
    <mergeCell ref="H234:H235"/>
    <mergeCell ref="I234:I235"/>
    <mergeCell ref="J280:J281"/>
    <mergeCell ref="L280:L281"/>
    <mergeCell ref="A283:L283"/>
    <mergeCell ref="A284:A285"/>
    <mergeCell ref="B284:D284"/>
    <mergeCell ref="E284:E285"/>
    <mergeCell ref="F284:F285"/>
    <mergeCell ref="G284:G285"/>
    <mergeCell ref="H284:H285"/>
    <mergeCell ref="I284:I285"/>
    <mergeCell ref="B280:D280"/>
    <mergeCell ref="E280:E281"/>
    <mergeCell ref="F280:F281"/>
    <mergeCell ref="G280:G281"/>
    <mergeCell ref="H280:H281"/>
    <mergeCell ref="I280:I281"/>
    <mergeCell ref="J284:J285"/>
    <mergeCell ref="L284:L285"/>
    <mergeCell ref="B295:D295"/>
    <mergeCell ref="E295:E296"/>
    <mergeCell ref="F295:F296"/>
    <mergeCell ref="G295:G296"/>
    <mergeCell ref="H295:H296"/>
    <mergeCell ref="I295:I296"/>
    <mergeCell ref="J295:J296"/>
    <mergeCell ref="L295:L296"/>
    <mergeCell ref="L335:L336"/>
    <mergeCell ref="J313:J314"/>
    <mergeCell ref="L313:L314"/>
    <mergeCell ref="B330:D330"/>
    <mergeCell ref="E330:E331"/>
    <mergeCell ref="F330:F331"/>
    <mergeCell ref="G330:G331"/>
    <mergeCell ref="H330:H331"/>
    <mergeCell ref="I330:I331"/>
    <mergeCell ref="J330:J331"/>
    <mergeCell ref="L330:L331"/>
    <mergeCell ref="B313:D313"/>
    <mergeCell ref="E313:E314"/>
    <mergeCell ref="F313:F314"/>
    <mergeCell ref="G313:G314"/>
    <mergeCell ref="H313:H314"/>
    <mergeCell ref="I313:I314"/>
    <mergeCell ref="K15:K16"/>
    <mergeCell ref="K33:K34"/>
    <mergeCell ref="K50:K51"/>
    <mergeCell ref="K55:K56"/>
    <mergeCell ref="K66:K67"/>
    <mergeCell ref="K84:K85"/>
    <mergeCell ref="A341:L341"/>
    <mergeCell ref="A342:A343"/>
    <mergeCell ref="B342:D342"/>
    <mergeCell ref="E342:E343"/>
    <mergeCell ref="F342:F343"/>
    <mergeCell ref="G342:G343"/>
    <mergeCell ref="H342:H343"/>
    <mergeCell ref="I342:I343"/>
    <mergeCell ref="J342:J343"/>
    <mergeCell ref="L342:L343"/>
    <mergeCell ref="A334:L334"/>
    <mergeCell ref="B335:D335"/>
    <mergeCell ref="E335:E336"/>
    <mergeCell ref="F335:F336"/>
    <mergeCell ref="G335:G336"/>
    <mergeCell ref="H335:H336"/>
    <mergeCell ref="I335:I336"/>
    <mergeCell ref="J335:J336"/>
    <mergeCell ref="K154:K155"/>
    <mergeCell ref="K172:K173"/>
    <mergeCell ref="K189:K190"/>
    <mergeCell ref="K194:K195"/>
    <mergeCell ref="K199:K200"/>
    <mergeCell ref="K217:K218"/>
    <mergeCell ref="K101:K102"/>
    <mergeCell ref="K105:K106"/>
    <mergeCell ref="K110:K111"/>
    <mergeCell ref="K128:K129"/>
    <mergeCell ref="K145:K146"/>
    <mergeCell ref="K149:K150"/>
    <mergeCell ref="A209:L209"/>
    <mergeCell ref="B217:D217"/>
    <mergeCell ref="E217:E218"/>
    <mergeCell ref="F217:F218"/>
    <mergeCell ref="G217:G218"/>
    <mergeCell ref="H217:H218"/>
    <mergeCell ref="I217:I218"/>
    <mergeCell ref="J217:J218"/>
    <mergeCell ref="L217:L218"/>
    <mergeCell ref="J194:J195"/>
    <mergeCell ref="L194:L195"/>
    <mergeCell ref="K295:K296"/>
    <mergeCell ref="K313:K314"/>
    <mergeCell ref="K330:K331"/>
    <mergeCell ref="K335:K336"/>
    <mergeCell ref="K342:K343"/>
    <mergeCell ref="K234:K235"/>
    <mergeCell ref="K238:K239"/>
    <mergeCell ref="K245:K246"/>
    <mergeCell ref="K263:K264"/>
    <mergeCell ref="K280:K281"/>
    <mergeCell ref="K284:K285"/>
    <mergeCell ref="A255:L255"/>
    <mergeCell ref="B263:D263"/>
    <mergeCell ref="E263:E264"/>
    <mergeCell ref="F263:F264"/>
    <mergeCell ref="G263:G264"/>
    <mergeCell ref="H263:H264"/>
    <mergeCell ref="I263:I264"/>
    <mergeCell ref="J263:J264"/>
    <mergeCell ref="L263:L264"/>
    <mergeCell ref="J238:J239"/>
    <mergeCell ref="L238:L239"/>
    <mergeCell ref="B245:D245"/>
    <mergeCell ref="E245:E246"/>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C23FCE-8475-42EA-AD56-875FDF9496F8}">
  <sheetPr>
    <tabColor theme="9" tint="0.79998168889431442"/>
  </sheetPr>
  <dimension ref="A1:M353"/>
  <sheetViews>
    <sheetView topLeftCell="A204" workbookViewId="0">
      <selection activeCell="R347" sqref="R347"/>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13.140625" style="29" bestFit="1" customWidth="1"/>
    <col min="8" max="8" width="9.140625" style="29"/>
    <col min="9" max="9" width="8.28515625" style="29" bestFit="1" customWidth="1"/>
    <col min="10" max="12" width="10.7109375" style="29" customWidth="1"/>
    <col min="13" max="13" width="10.42578125" style="29" bestFit="1" customWidth="1"/>
    <col min="14" max="16384" width="9.140625" style="32"/>
  </cols>
  <sheetData>
    <row r="1" spans="1:13" ht="18.75" x14ac:dyDescent="0.3">
      <c r="A1" s="83" t="s">
        <v>169</v>
      </c>
      <c r="B1" s="83"/>
      <c r="C1" s="83"/>
      <c r="D1" s="83"/>
      <c r="E1" s="83"/>
      <c r="F1" s="83"/>
      <c r="G1" s="83"/>
      <c r="H1" s="83"/>
      <c r="I1" s="83"/>
      <c r="J1" s="83"/>
      <c r="K1" s="83"/>
      <c r="L1" s="83"/>
      <c r="M1" s="83"/>
    </row>
    <row r="2" spans="1:13" ht="15.75" x14ac:dyDescent="0.25">
      <c r="A2" s="72" t="s">
        <v>1</v>
      </c>
      <c r="B2" s="72"/>
      <c r="C2" s="72"/>
      <c r="D2" s="72"/>
      <c r="E2" s="72"/>
      <c r="F2" s="72"/>
      <c r="G2" s="72"/>
      <c r="H2" s="72"/>
      <c r="I2" s="72"/>
      <c r="J2" s="72"/>
      <c r="K2" s="72"/>
      <c r="L2" s="72"/>
      <c r="M2" s="72"/>
    </row>
    <row r="3" spans="1:13" x14ac:dyDescent="0.25">
      <c r="A3" s="66"/>
      <c r="B3" s="67" t="s">
        <v>2</v>
      </c>
      <c r="C3" s="67"/>
      <c r="D3" s="67"/>
      <c r="E3" s="68" t="s">
        <v>3</v>
      </c>
      <c r="F3" s="69" t="s">
        <v>4</v>
      </c>
      <c r="G3" s="64" t="s">
        <v>170</v>
      </c>
      <c r="H3" s="64" t="s">
        <v>171</v>
      </c>
      <c r="I3" s="64" t="s">
        <v>172</v>
      </c>
      <c r="J3" s="64" t="s">
        <v>173</v>
      </c>
      <c r="K3" s="73" t="s">
        <v>174</v>
      </c>
      <c r="L3" s="73" t="s">
        <v>175</v>
      </c>
      <c r="M3" s="64" t="s">
        <v>176</v>
      </c>
    </row>
    <row r="4" spans="1:13" x14ac:dyDescent="0.25">
      <c r="A4" s="66"/>
      <c r="B4" s="3" t="s">
        <v>11</v>
      </c>
      <c r="C4" s="3" t="s">
        <v>12</v>
      </c>
      <c r="D4" s="4"/>
      <c r="E4" s="68"/>
      <c r="F4" s="69"/>
      <c r="G4" s="64"/>
      <c r="H4" s="64"/>
      <c r="I4" s="64"/>
      <c r="J4" s="64"/>
      <c r="K4" s="74"/>
      <c r="L4" s="74"/>
      <c r="M4" s="64"/>
    </row>
    <row r="5" spans="1:13" x14ac:dyDescent="0.25">
      <c r="A5" s="5" t="s">
        <v>13</v>
      </c>
      <c r="B5" s="6">
        <v>34</v>
      </c>
      <c r="C5" s="6">
        <v>3</v>
      </c>
      <c r="D5" s="4"/>
      <c r="E5" s="6">
        <v>1</v>
      </c>
      <c r="F5" s="7">
        <f>SUM(B5:E5)</f>
        <v>38</v>
      </c>
      <c r="G5" s="8">
        <v>14</v>
      </c>
      <c r="H5" s="98">
        <v>0</v>
      </c>
      <c r="I5" s="98">
        <v>0</v>
      </c>
      <c r="J5" s="8">
        <v>9</v>
      </c>
      <c r="K5" s="98">
        <v>0</v>
      </c>
      <c r="L5" s="8">
        <v>14</v>
      </c>
      <c r="M5" s="8">
        <v>1</v>
      </c>
    </row>
    <row r="6" spans="1:13" x14ac:dyDescent="0.25">
      <c r="A6" s="9" t="s">
        <v>14</v>
      </c>
      <c r="B6" s="10">
        <f>SUM(B7:B14)</f>
        <v>118</v>
      </c>
      <c r="C6" s="10">
        <f t="shared" ref="C6:E6" si="0">SUM(C7:C14)</f>
        <v>8</v>
      </c>
      <c r="D6" s="10">
        <f t="shared" si="0"/>
        <v>0</v>
      </c>
      <c r="E6" s="10">
        <f t="shared" si="0"/>
        <v>3</v>
      </c>
      <c r="F6" s="7">
        <f t="shared" ref="F6:F14" si="1">SUM(B6:E6)</f>
        <v>129</v>
      </c>
      <c r="G6" s="10">
        <f>SUM(G7:G14)</f>
        <v>43</v>
      </c>
      <c r="H6" s="10">
        <f t="shared" ref="H6:M6" si="2">SUM(H7:H14)</f>
        <v>0</v>
      </c>
      <c r="I6" s="10">
        <f t="shared" si="2"/>
        <v>0</v>
      </c>
      <c r="J6" s="10">
        <f t="shared" si="2"/>
        <v>29</v>
      </c>
      <c r="K6" s="10">
        <f t="shared" si="2"/>
        <v>0</v>
      </c>
      <c r="L6" s="10">
        <f t="shared" si="2"/>
        <v>54</v>
      </c>
      <c r="M6" s="10">
        <f t="shared" si="2"/>
        <v>3</v>
      </c>
    </row>
    <row r="7" spans="1:13" x14ac:dyDescent="0.25">
      <c r="A7" s="9" t="s">
        <v>15</v>
      </c>
      <c r="B7" s="6">
        <v>73</v>
      </c>
      <c r="C7" s="6">
        <v>5</v>
      </c>
      <c r="D7" s="4"/>
      <c r="E7" s="6">
        <v>2</v>
      </c>
      <c r="F7" s="7">
        <f t="shared" si="1"/>
        <v>80</v>
      </c>
      <c r="G7" s="8">
        <v>29</v>
      </c>
      <c r="H7" s="98">
        <v>0</v>
      </c>
      <c r="I7" s="98">
        <v>0</v>
      </c>
      <c r="J7" s="8">
        <v>17</v>
      </c>
      <c r="K7" s="98">
        <v>0</v>
      </c>
      <c r="L7" s="8">
        <v>32</v>
      </c>
      <c r="M7" s="8">
        <v>2</v>
      </c>
    </row>
    <row r="8" spans="1:13" x14ac:dyDescent="0.25">
      <c r="A8" s="9" t="s">
        <v>16</v>
      </c>
      <c r="B8" s="6">
        <v>1</v>
      </c>
      <c r="C8" s="6">
        <v>1</v>
      </c>
      <c r="D8" s="4"/>
      <c r="E8" s="6">
        <v>0</v>
      </c>
      <c r="F8" s="7">
        <f t="shared" si="1"/>
        <v>2</v>
      </c>
      <c r="G8" s="8">
        <v>1</v>
      </c>
      <c r="H8" s="98">
        <v>0</v>
      </c>
      <c r="I8" s="98">
        <v>0</v>
      </c>
      <c r="J8" s="8">
        <v>1</v>
      </c>
      <c r="K8" s="98">
        <v>0</v>
      </c>
      <c r="L8" s="8">
        <v>0</v>
      </c>
      <c r="M8" s="8">
        <v>0</v>
      </c>
    </row>
    <row r="9" spans="1:13" x14ac:dyDescent="0.25">
      <c r="A9" s="9" t="s">
        <v>17</v>
      </c>
      <c r="B9" s="6">
        <v>22</v>
      </c>
      <c r="C9" s="6">
        <v>1</v>
      </c>
      <c r="D9" s="4"/>
      <c r="E9" s="6">
        <v>1</v>
      </c>
      <c r="F9" s="7">
        <f t="shared" si="1"/>
        <v>24</v>
      </c>
      <c r="G9" s="8">
        <v>8</v>
      </c>
      <c r="H9" s="98">
        <v>0</v>
      </c>
      <c r="I9" s="98">
        <v>0</v>
      </c>
      <c r="J9" s="8">
        <v>4</v>
      </c>
      <c r="K9" s="98">
        <v>0</v>
      </c>
      <c r="L9" s="8">
        <v>11</v>
      </c>
      <c r="M9" s="8">
        <v>1</v>
      </c>
    </row>
    <row r="10" spans="1:13" x14ac:dyDescent="0.25">
      <c r="A10" s="9" t="s">
        <v>18</v>
      </c>
      <c r="B10" s="6">
        <v>15</v>
      </c>
      <c r="C10" s="6">
        <v>1</v>
      </c>
      <c r="D10" s="4"/>
      <c r="E10" s="6">
        <v>0</v>
      </c>
      <c r="F10" s="7">
        <f t="shared" si="1"/>
        <v>16</v>
      </c>
      <c r="G10" s="8">
        <v>5</v>
      </c>
      <c r="H10" s="98">
        <v>0</v>
      </c>
      <c r="I10" s="98">
        <v>0</v>
      </c>
      <c r="J10" s="8">
        <v>7</v>
      </c>
      <c r="K10" s="98">
        <v>0</v>
      </c>
      <c r="L10" s="8">
        <v>4</v>
      </c>
      <c r="M10" s="8">
        <v>0</v>
      </c>
    </row>
    <row r="11" spans="1:13" x14ac:dyDescent="0.25">
      <c r="A11" s="9" t="s">
        <v>19</v>
      </c>
      <c r="B11" s="6">
        <v>6</v>
      </c>
      <c r="C11" s="6">
        <v>0</v>
      </c>
      <c r="D11" s="4"/>
      <c r="E11" s="6">
        <v>0</v>
      </c>
      <c r="F11" s="7">
        <f t="shared" si="1"/>
        <v>6</v>
      </c>
      <c r="G11" s="8">
        <v>0</v>
      </c>
      <c r="H11" s="98">
        <v>0</v>
      </c>
      <c r="I11" s="98">
        <v>0</v>
      </c>
      <c r="J11" s="8">
        <v>0</v>
      </c>
      <c r="K11" s="98">
        <v>0</v>
      </c>
      <c r="L11" s="8">
        <v>6</v>
      </c>
      <c r="M11" s="8">
        <v>0</v>
      </c>
    </row>
    <row r="12" spans="1:13" x14ac:dyDescent="0.25">
      <c r="A12" s="9" t="s">
        <v>20</v>
      </c>
      <c r="B12" s="6">
        <v>0</v>
      </c>
      <c r="C12" s="6">
        <v>0</v>
      </c>
      <c r="D12" s="4"/>
      <c r="E12" s="6">
        <v>0</v>
      </c>
      <c r="F12" s="7">
        <f t="shared" si="1"/>
        <v>0</v>
      </c>
      <c r="G12" s="8">
        <v>0</v>
      </c>
      <c r="H12" s="98">
        <v>0</v>
      </c>
      <c r="I12" s="98">
        <v>0</v>
      </c>
      <c r="J12" s="8">
        <v>0</v>
      </c>
      <c r="K12" s="98">
        <v>0</v>
      </c>
      <c r="L12" s="8">
        <v>0</v>
      </c>
      <c r="M12" s="8">
        <v>0</v>
      </c>
    </row>
    <row r="13" spans="1:13" x14ac:dyDescent="0.25">
      <c r="A13" s="9" t="s">
        <v>21</v>
      </c>
      <c r="B13" s="6">
        <v>1</v>
      </c>
      <c r="C13" s="6">
        <v>0</v>
      </c>
      <c r="D13" s="4"/>
      <c r="E13" s="6">
        <v>0</v>
      </c>
      <c r="F13" s="7">
        <f t="shared" si="1"/>
        <v>1</v>
      </c>
      <c r="G13" s="8">
        <v>0</v>
      </c>
      <c r="H13" s="98">
        <v>0</v>
      </c>
      <c r="I13" s="98">
        <v>0</v>
      </c>
      <c r="J13" s="8">
        <v>0</v>
      </c>
      <c r="K13" s="98">
        <v>0</v>
      </c>
      <c r="L13" s="8">
        <v>1</v>
      </c>
      <c r="M13" s="8">
        <v>0</v>
      </c>
    </row>
    <row r="14" spans="1:13" x14ac:dyDescent="0.25">
      <c r="A14" s="9" t="s">
        <v>204</v>
      </c>
      <c r="B14" s="6">
        <v>0</v>
      </c>
      <c r="C14" s="6">
        <v>0</v>
      </c>
      <c r="D14" s="4"/>
      <c r="E14" s="6">
        <v>0</v>
      </c>
      <c r="F14" s="7">
        <f t="shared" si="1"/>
        <v>0</v>
      </c>
      <c r="G14" s="8">
        <v>0</v>
      </c>
      <c r="H14" s="98">
        <v>0</v>
      </c>
      <c r="I14" s="98">
        <v>0</v>
      </c>
      <c r="J14" s="8">
        <v>0</v>
      </c>
      <c r="K14" s="98">
        <v>0</v>
      </c>
      <c r="L14" s="50">
        <v>0</v>
      </c>
      <c r="M14" s="8">
        <v>0</v>
      </c>
    </row>
    <row r="15" spans="1:13" x14ac:dyDescent="0.25">
      <c r="A15" s="9"/>
      <c r="B15" s="67" t="s">
        <v>2</v>
      </c>
      <c r="C15" s="67"/>
      <c r="D15" s="67"/>
      <c r="E15" s="82" t="s">
        <v>3</v>
      </c>
      <c r="F15" s="69" t="s">
        <v>4</v>
      </c>
      <c r="G15" s="64" t="s">
        <v>170</v>
      </c>
      <c r="H15" s="64" t="s">
        <v>171</v>
      </c>
      <c r="I15" s="64" t="s">
        <v>172</v>
      </c>
      <c r="J15" s="64" t="s">
        <v>173</v>
      </c>
      <c r="K15" s="73" t="s">
        <v>174</v>
      </c>
      <c r="L15" s="73" t="s">
        <v>175</v>
      </c>
      <c r="M15" s="64" t="s">
        <v>176</v>
      </c>
    </row>
    <row r="16" spans="1:13" x14ac:dyDescent="0.25">
      <c r="A16" s="12" t="s">
        <v>22</v>
      </c>
      <c r="B16" s="3" t="s">
        <v>11</v>
      </c>
      <c r="C16" s="3" t="s">
        <v>12</v>
      </c>
      <c r="D16" s="4"/>
      <c r="E16" s="82"/>
      <c r="F16" s="69"/>
      <c r="G16" s="64"/>
      <c r="H16" s="64"/>
      <c r="I16" s="64"/>
      <c r="J16" s="64"/>
      <c r="K16" s="74"/>
      <c r="L16" s="74"/>
      <c r="M16" s="64"/>
    </row>
    <row r="17" spans="1:13" x14ac:dyDescent="0.25">
      <c r="A17" s="9" t="s">
        <v>23</v>
      </c>
      <c r="B17" s="6">
        <v>65</v>
      </c>
      <c r="C17" s="6">
        <v>5</v>
      </c>
      <c r="D17" s="13"/>
      <c r="E17" s="6">
        <v>2</v>
      </c>
      <c r="F17" s="7">
        <f t="shared" ref="F17:F23" si="3">SUM(B17:E17)</f>
        <v>72</v>
      </c>
      <c r="G17" s="8">
        <v>22</v>
      </c>
      <c r="H17" s="98">
        <v>0</v>
      </c>
      <c r="I17" s="98">
        <v>0</v>
      </c>
      <c r="J17" s="8">
        <v>14</v>
      </c>
      <c r="K17" s="98">
        <v>0</v>
      </c>
      <c r="L17" s="8">
        <v>34</v>
      </c>
      <c r="M17" s="8">
        <v>2</v>
      </c>
    </row>
    <row r="18" spans="1:13" x14ac:dyDescent="0.25">
      <c r="A18" s="9" t="s">
        <v>24</v>
      </c>
      <c r="B18" s="6">
        <v>52</v>
      </c>
      <c r="C18" s="6">
        <v>3</v>
      </c>
      <c r="D18" s="13"/>
      <c r="E18" s="6">
        <v>1</v>
      </c>
      <c r="F18" s="7">
        <f t="shared" si="3"/>
        <v>56</v>
      </c>
      <c r="G18" s="8">
        <v>20</v>
      </c>
      <c r="H18" s="98">
        <v>0</v>
      </c>
      <c r="I18" s="98">
        <v>0</v>
      </c>
      <c r="J18" s="8">
        <v>15</v>
      </c>
      <c r="K18" s="98">
        <v>0</v>
      </c>
      <c r="L18" s="8">
        <v>20</v>
      </c>
      <c r="M18" s="8">
        <v>1</v>
      </c>
    </row>
    <row r="19" spans="1:13" x14ac:dyDescent="0.25">
      <c r="A19" s="9" t="s">
        <v>25</v>
      </c>
      <c r="B19" s="6">
        <v>0</v>
      </c>
      <c r="C19" s="6">
        <v>0</v>
      </c>
      <c r="D19" s="13"/>
      <c r="E19" s="6">
        <v>0</v>
      </c>
      <c r="F19" s="7">
        <f t="shared" si="3"/>
        <v>0</v>
      </c>
      <c r="G19" s="8">
        <v>0</v>
      </c>
      <c r="H19" s="98">
        <v>0</v>
      </c>
      <c r="I19" s="98">
        <v>0</v>
      </c>
      <c r="J19" s="8">
        <v>0</v>
      </c>
      <c r="K19" s="98">
        <v>0</v>
      </c>
      <c r="L19" s="8">
        <v>0</v>
      </c>
      <c r="M19" s="8">
        <v>0</v>
      </c>
    </row>
    <row r="20" spans="1:13" x14ac:dyDescent="0.25">
      <c r="A20" s="14" t="s">
        <v>26</v>
      </c>
      <c r="B20" s="6">
        <v>0</v>
      </c>
      <c r="C20" s="6">
        <v>0</v>
      </c>
      <c r="D20" s="15"/>
      <c r="E20" s="6">
        <v>0</v>
      </c>
      <c r="F20" s="7">
        <f t="shared" si="3"/>
        <v>0</v>
      </c>
      <c r="G20" s="8">
        <v>0</v>
      </c>
      <c r="H20" s="98">
        <v>0</v>
      </c>
      <c r="I20" s="98">
        <v>0</v>
      </c>
      <c r="J20" s="8">
        <v>0</v>
      </c>
      <c r="K20" s="98">
        <v>0</v>
      </c>
      <c r="L20" s="8">
        <v>0</v>
      </c>
      <c r="M20" s="8">
        <v>0</v>
      </c>
    </row>
    <row r="21" spans="1:13" x14ac:dyDescent="0.25">
      <c r="A21" s="14" t="s">
        <v>27</v>
      </c>
      <c r="B21" s="6">
        <v>0</v>
      </c>
      <c r="C21" s="6">
        <v>0</v>
      </c>
      <c r="D21" s="15"/>
      <c r="E21" s="6">
        <v>0</v>
      </c>
      <c r="F21" s="7">
        <f t="shared" si="3"/>
        <v>0</v>
      </c>
      <c r="G21" s="8">
        <v>0</v>
      </c>
      <c r="H21" s="98">
        <v>0</v>
      </c>
      <c r="I21" s="98">
        <v>0</v>
      </c>
      <c r="J21" s="8">
        <v>0</v>
      </c>
      <c r="K21" s="98">
        <v>0</v>
      </c>
      <c r="L21" s="8">
        <v>0</v>
      </c>
      <c r="M21" s="8">
        <v>0</v>
      </c>
    </row>
    <row r="22" spans="1:13" x14ac:dyDescent="0.25">
      <c r="A22" s="14" t="s">
        <v>28</v>
      </c>
      <c r="B22" s="6">
        <v>0</v>
      </c>
      <c r="C22" s="6">
        <v>0</v>
      </c>
      <c r="D22" s="15"/>
      <c r="E22" s="6">
        <v>0</v>
      </c>
      <c r="F22" s="7">
        <f t="shared" si="3"/>
        <v>0</v>
      </c>
      <c r="G22" s="8">
        <v>0</v>
      </c>
      <c r="H22" s="98">
        <v>0</v>
      </c>
      <c r="I22" s="98">
        <v>0</v>
      </c>
      <c r="J22" s="8">
        <v>0</v>
      </c>
      <c r="K22" s="98">
        <v>0</v>
      </c>
      <c r="L22" s="8">
        <v>0</v>
      </c>
      <c r="M22" s="8">
        <v>0</v>
      </c>
    </row>
    <row r="23" spans="1:13" x14ac:dyDescent="0.25">
      <c r="A23" s="14" t="s">
        <v>29</v>
      </c>
      <c r="B23" s="6">
        <v>0</v>
      </c>
      <c r="C23" s="6">
        <v>0</v>
      </c>
      <c r="D23" s="15"/>
      <c r="E23" s="6">
        <v>0</v>
      </c>
      <c r="F23" s="7">
        <f t="shared" si="3"/>
        <v>0</v>
      </c>
      <c r="G23" s="8">
        <v>0</v>
      </c>
      <c r="H23" s="98">
        <v>0</v>
      </c>
      <c r="I23" s="98">
        <v>0</v>
      </c>
      <c r="J23" s="8">
        <v>0</v>
      </c>
      <c r="K23" s="98">
        <v>0</v>
      </c>
      <c r="L23" s="8">
        <v>0</v>
      </c>
      <c r="M23" s="8">
        <v>0</v>
      </c>
    </row>
    <row r="24" spans="1:13" x14ac:dyDescent="0.25">
      <c r="A24" s="14" t="s">
        <v>30</v>
      </c>
      <c r="B24" s="6">
        <v>1</v>
      </c>
      <c r="C24" s="6">
        <v>0</v>
      </c>
      <c r="D24" s="15"/>
      <c r="E24" s="6">
        <v>0</v>
      </c>
      <c r="F24" s="7">
        <f>SUM(B24:E24)</f>
        <v>1</v>
      </c>
      <c r="G24" s="16">
        <v>1</v>
      </c>
      <c r="H24" s="98">
        <v>0</v>
      </c>
      <c r="I24" s="98">
        <v>0</v>
      </c>
      <c r="J24" s="8">
        <v>0</v>
      </c>
      <c r="K24" s="98">
        <v>0</v>
      </c>
      <c r="L24" s="8">
        <v>0</v>
      </c>
      <c r="M24" s="8">
        <v>0</v>
      </c>
    </row>
    <row r="25" spans="1:13" x14ac:dyDescent="0.25">
      <c r="A25" s="62" t="s">
        <v>31</v>
      </c>
      <c r="B25" s="62"/>
      <c r="C25" s="62"/>
      <c r="D25" s="62"/>
      <c r="E25" s="62"/>
      <c r="F25" s="62"/>
      <c r="G25" s="62"/>
      <c r="H25" s="62"/>
      <c r="I25" s="62"/>
      <c r="J25" s="62"/>
      <c r="K25" s="62"/>
      <c r="L25" s="62"/>
      <c r="M25" s="62"/>
    </row>
    <row r="26" spans="1:13" x14ac:dyDescent="0.25">
      <c r="A26" s="14" t="s">
        <v>32</v>
      </c>
      <c r="B26" s="6">
        <v>1</v>
      </c>
      <c r="C26" s="6">
        <v>0</v>
      </c>
      <c r="D26" s="15"/>
      <c r="E26" s="6">
        <v>0</v>
      </c>
      <c r="F26" s="7">
        <f>SUM(B26:E26)</f>
        <v>1</v>
      </c>
      <c r="G26" s="16">
        <v>1</v>
      </c>
      <c r="H26" s="99">
        <v>0</v>
      </c>
      <c r="I26" s="99">
        <v>0</v>
      </c>
      <c r="J26" s="8">
        <v>0</v>
      </c>
      <c r="K26" s="98">
        <v>0</v>
      </c>
      <c r="L26" s="8">
        <v>0</v>
      </c>
      <c r="M26" s="8">
        <v>0</v>
      </c>
    </row>
    <row r="27" spans="1:13" x14ac:dyDescent="0.25">
      <c r="A27" s="14" t="s">
        <v>33</v>
      </c>
      <c r="B27" s="6">
        <v>0</v>
      </c>
      <c r="C27" s="6">
        <v>0</v>
      </c>
      <c r="D27" s="15"/>
      <c r="E27" s="6">
        <v>0</v>
      </c>
      <c r="F27" s="7">
        <f t="shared" ref="F27:F32" si="4">SUM(B27:E27)</f>
        <v>0</v>
      </c>
      <c r="G27" s="16">
        <v>0</v>
      </c>
      <c r="H27" s="99">
        <v>0</v>
      </c>
      <c r="I27" s="99">
        <v>0</v>
      </c>
      <c r="J27" s="8">
        <v>0</v>
      </c>
      <c r="K27" s="98">
        <v>0</v>
      </c>
      <c r="L27" s="8">
        <v>0</v>
      </c>
      <c r="M27" s="8">
        <v>0</v>
      </c>
    </row>
    <row r="28" spans="1:13" x14ac:dyDescent="0.25">
      <c r="A28" s="14" t="s">
        <v>34</v>
      </c>
      <c r="B28" s="6">
        <v>0</v>
      </c>
      <c r="C28" s="6">
        <v>0</v>
      </c>
      <c r="D28" s="15"/>
      <c r="E28" s="6">
        <v>0</v>
      </c>
      <c r="F28" s="7">
        <f t="shared" si="4"/>
        <v>0</v>
      </c>
      <c r="G28" s="16">
        <v>0</v>
      </c>
      <c r="H28" s="99">
        <v>0</v>
      </c>
      <c r="I28" s="99">
        <v>0</v>
      </c>
      <c r="J28" s="8">
        <v>0</v>
      </c>
      <c r="K28" s="98">
        <v>0</v>
      </c>
      <c r="L28" s="8">
        <v>0</v>
      </c>
      <c r="M28" s="8">
        <v>0</v>
      </c>
    </row>
    <row r="29" spans="1:13" x14ac:dyDescent="0.25">
      <c r="A29" s="14" t="s">
        <v>35</v>
      </c>
      <c r="B29" s="6">
        <v>1</v>
      </c>
      <c r="C29" s="6">
        <v>0</v>
      </c>
      <c r="D29" s="15"/>
      <c r="E29" s="6">
        <v>0</v>
      </c>
      <c r="F29" s="7">
        <f t="shared" si="4"/>
        <v>1</v>
      </c>
      <c r="G29" s="16">
        <v>1</v>
      </c>
      <c r="H29" s="99">
        <v>0</v>
      </c>
      <c r="I29" s="99">
        <v>0</v>
      </c>
      <c r="J29" s="8">
        <v>0</v>
      </c>
      <c r="K29" s="98">
        <v>0</v>
      </c>
      <c r="L29" s="8">
        <v>0</v>
      </c>
      <c r="M29" s="8">
        <v>0</v>
      </c>
    </row>
    <row r="30" spans="1:13" x14ac:dyDescent="0.25">
      <c r="A30" s="14" t="s">
        <v>36</v>
      </c>
      <c r="B30" s="6">
        <v>0</v>
      </c>
      <c r="C30" s="6">
        <v>0</v>
      </c>
      <c r="D30" s="15"/>
      <c r="E30" s="6">
        <v>0</v>
      </c>
      <c r="F30" s="7">
        <f t="shared" si="4"/>
        <v>0</v>
      </c>
      <c r="G30" s="16">
        <v>0</v>
      </c>
      <c r="H30" s="99">
        <v>0</v>
      </c>
      <c r="I30" s="99">
        <v>0</v>
      </c>
      <c r="J30" s="8">
        <v>0</v>
      </c>
      <c r="K30" s="98">
        <v>0</v>
      </c>
      <c r="L30" s="8">
        <v>0</v>
      </c>
      <c r="M30" s="8">
        <v>0</v>
      </c>
    </row>
    <row r="31" spans="1:13" x14ac:dyDescent="0.25">
      <c r="A31" s="14" t="s">
        <v>37</v>
      </c>
      <c r="B31" s="6">
        <v>0</v>
      </c>
      <c r="C31" s="6">
        <v>0</v>
      </c>
      <c r="D31" s="15"/>
      <c r="E31" s="6">
        <v>0</v>
      </c>
      <c r="F31" s="7">
        <f t="shared" si="4"/>
        <v>0</v>
      </c>
      <c r="G31" s="16">
        <v>0</v>
      </c>
      <c r="H31" s="99">
        <v>0</v>
      </c>
      <c r="I31" s="99">
        <v>0</v>
      </c>
      <c r="J31" s="8">
        <v>0</v>
      </c>
      <c r="K31" s="98">
        <v>0</v>
      </c>
      <c r="L31" s="8">
        <v>0</v>
      </c>
      <c r="M31" s="8">
        <v>0</v>
      </c>
    </row>
    <row r="32" spans="1:13" x14ac:dyDescent="0.25">
      <c r="A32" s="14" t="s">
        <v>38</v>
      </c>
      <c r="B32" s="6">
        <v>0</v>
      </c>
      <c r="C32" s="6">
        <v>0</v>
      </c>
      <c r="D32" s="15"/>
      <c r="E32" s="6">
        <v>0</v>
      </c>
      <c r="F32" s="7">
        <f t="shared" si="4"/>
        <v>0</v>
      </c>
      <c r="G32" s="16">
        <v>0</v>
      </c>
      <c r="H32" s="99">
        <v>0</v>
      </c>
      <c r="I32" s="99">
        <v>0</v>
      </c>
      <c r="J32" s="8">
        <v>0</v>
      </c>
      <c r="K32" s="98">
        <v>0</v>
      </c>
      <c r="L32" s="8">
        <v>0</v>
      </c>
      <c r="M32" s="8">
        <v>0</v>
      </c>
    </row>
    <row r="33" spans="1:13" x14ac:dyDescent="0.25">
      <c r="A33" s="9"/>
      <c r="B33" s="67" t="s">
        <v>2</v>
      </c>
      <c r="C33" s="67"/>
      <c r="D33" s="67"/>
      <c r="E33" s="68" t="s">
        <v>3</v>
      </c>
      <c r="F33" s="69" t="s">
        <v>4</v>
      </c>
      <c r="G33" s="64" t="s">
        <v>170</v>
      </c>
      <c r="H33" s="64" t="s">
        <v>171</v>
      </c>
      <c r="I33" s="64" t="s">
        <v>172</v>
      </c>
      <c r="J33" s="64" t="s">
        <v>173</v>
      </c>
      <c r="K33" s="73" t="s">
        <v>174</v>
      </c>
      <c r="L33" s="73" t="s">
        <v>175</v>
      </c>
      <c r="M33" s="64" t="s">
        <v>176</v>
      </c>
    </row>
    <row r="34" spans="1:13" x14ac:dyDescent="0.25">
      <c r="A34" s="12" t="s">
        <v>39</v>
      </c>
      <c r="B34" s="3" t="s">
        <v>11</v>
      </c>
      <c r="C34" s="3" t="s">
        <v>12</v>
      </c>
      <c r="D34" s="4"/>
      <c r="E34" s="68"/>
      <c r="F34" s="69"/>
      <c r="G34" s="64"/>
      <c r="H34" s="64"/>
      <c r="I34" s="64"/>
      <c r="J34" s="64"/>
      <c r="K34" s="74"/>
      <c r="L34" s="74"/>
      <c r="M34" s="64"/>
    </row>
    <row r="35" spans="1:13" x14ac:dyDescent="0.25">
      <c r="A35" s="9" t="s">
        <v>40</v>
      </c>
      <c r="B35" s="6">
        <v>0</v>
      </c>
      <c r="C35" s="6">
        <v>0</v>
      </c>
      <c r="D35" s="13"/>
      <c r="E35" s="6">
        <v>0</v>
      </c>
      <c r="F35" s="7">
        <f>SUM(B35:E35)</f>
        <v>0</v>
      </c>
      <c r="G35" s="6">
        <v>0</v>
      </c>
      <c r="H35" s="98">
        <v>0</v>
      </c>
      <c r="I35" s="98">
        <v>0</v>
      </c>
      <c r="J35" s="8">
        <v>0</v>
      </c>
      <c r="K35" s="98">
        <v>0</v>
      </c>
      <c r="L35" s="8">
        <v>0</v>
      </c>
      <c r="M35" s="8">
        <v>0</v>
      </c>
    </row>
    <row r="36" spans="1:13" ht="30" x14ac:dyDescent="0.25">
      <c r="A36" s="9" t="s">
        <v>41</v>
      </c>
      <c r="B36" s="6">
        <v>0</v>
      </c>
      <c r="C36" s="6">
        <v>0</v>
      </c>
      <c r="D36" s="13"/>
      <c r="E36" s="6">
        <v>0</v>
      </c>
      <c r="F36" s="7">
        <f t="shared" ref="F36:F49" si="5">SUM(B36:E36)</f>
        <v>0</v>
      </c>
      <c r="G36" s="6">
        <v>0</v>
      </c>
      <c r="H36" s="98">
        <v>0</v>
      </c>
      <c r="I36" s="98">
        <v>0</v>
      </c>
      <c r="J36" s="8">
        <v>0</v>
      </c>
      <c r="K36" s="98">
        <v>0</v>
      </c>
      <c r="L36" s="8">
        <v>0</v>
      </c>
      <c r="M36" s="8">
        <v>0</v>
      </c>
    </row>
    <row r="37" spans="1:13" x14ac:dyDescent="0.25">
      <c r="A37" s="9" t="s">
        <v>42</v>
      </c>
      <c r="B37" s="6">
        <v>1</v>
      </c>
      <c r="C37" s="6">
        <v>0</v>
      </c>
      <c r="D37" s="13"/>
      <c r="E37" s="6">
        <v>0</v>
      </c>
      <c r="F37" s="7">
        <f t="shared" si="5"/>
        <v>1</v>
      </c>
      <c r="G37" s="6">
        <v>1</v>
      </c>
      <c r="H37" s="98">
        <v>0</v>
      </c>
      <c r="I37" s="98">
        <v>0</v>
      </c>
      <c r="J37" s="8">
        <v>0</v>
      </c>
      <c r="K37" s="98">
        <v>0</v>
      </c>
      <c r="L37" s="8">
        <v>0</v>
      </c>
      <c r="M37" s="8">
        <v>0</v>
      </c>
    </row>
    <row r="38" spans="1:13" x14ac:dyDescent="0.25">
      <c r="A38" s="9" t="s">
        <v>43</v>
      </c>
      <c r="B38" s="6">
        <v>0</v>
      </c>
      <c r="C38" s="6">
        <v>0</v>
      </c>
      <c r="D38" s="13"/>
      <c r="E38" s="6">
        <v>0</v>
      </c>
      <c r="F38" s="7">
        <f t="shared" si="5"/>
        <v>0</v>
      </c>
      <c r="G38" s="6">
        <v>0</v>
      </c>
      <c r="H38" s="98">
        <v>0</v>
      </c>
      <c r="I38" s="98">
        <v>0</v>
      </c>
      <c r="J38" s="8">
        <v>0</v>
      </c>
      <c r="K38" s="98">
        <v>0</v>
      </c>
      <c r="L38" s="8">
        <v>0</v>
      </c>
      <c r="M38" s="8">
        <v>0</v>
      </c>
    </row>
    <row r="39" spans="1:13" x14ac:dyDescent="0.25">
      <c r="A39" s="9" t="s">
        <v>44</v>
      </c>
      <c r="B39" s="6">
        <v>20</v>
      </c>
      <c r="C39" s="6">
        <v>2</v>
      </c>
      <c r="D39" s="13"/>
      <c r="E39" s="6">
        <v>0</v>
      </c>
      <c r="F39" s="7">
        <f t="shared" si="5"/>
        <v>22</v>
      </c>
      <c r="G39" s="6">
        <v>13</v>
      </c>
      <c r="H39" s="98">
        <v>0</v>
      </c>
      <c r="I39" s="98">
        <v>0</v>
      </c>
      <c r="J39" s="8">
        <v>0</v>
      </c>
      <c r="K39" s="98">
        <v>0</v>
      </c>
      <c r="L39" s="8">
        <v>9</v>
      </c>
      <c r="M39" s="8">
        <v>0</v>
      </c>
    </row>
    <row r="40" spans="1:13" ht="30" x14ac:dyDescent="0.25">
      <c r="A40" s="9" t="s">
        <v>45</v>
      </c>
      <c r="B40" s="6">
        <v>0</v>
      </c>
      <c r="C40" s="6">
        <v>0</v>
      </c>
      <c r="D40" s="13"/>
      <c r="E40" s="6">
        <v>0</v>
      </c>
      <c r="F40" s="7">
        <f t="shared" si="5"/>
        <v>0</v>
      </c>
      <c r="G40" s="6">
        <v>0</v>
      </c>
      <c r="H40" s="98">
        <v>0</v>
      </c>
      <c r="I40" s="98">
        <v>0</v>
      </c>
      <c r="J40" s="8">
        <v>0</v>
      </c>
      <c r="K40" s="98">
        <v>0</v>
      </c>
      <c r="L40" s="8">
        <v>0</v>
      </c>
      <c r="M40" s="8">
        <v>0</v>
      </c>
    </row>
    <row r="41" spans="1:13" x14ac:dyDescent="0.25">
      <c r="A41" s="9" t="s">
        <v>46</v>
      </c>
      <c r="B41" s="6">
        <v>6</v>
      </c>
      <c r="C41" s="6">
        <v>0</v>
      </c>
      <c r="D41" s="13"/>
      <c r="E41" s="6">
        <v>0</v>
      </c>
      <c r="F41" s="7">
        <f t="shared" si="5"/>
        <v>6</v>
      </c>
      <c r="G41" s="6">
        <v>6</v>
      </c>
      <c r="H41" s="98">
        <v>0</v>
      </c>
      <c r="I41" s="98">
        <v>0</v>
      </c>
      <c r="J41" s="8">
        <v>0</v>
      </c>
      <c r="K41" s="98">
        <v>0</v>
      </c>
      <c r="L41" s="8">
        <v>0</v>
      </c>
      <c r="M41" s="8">
        <v>0</v>
      </c>
    </row>
    <row r="42" spans="1:13" x14ac:dyDescent="0.25">
      <c r="A42" s="9" t="s">
        <v>47</v>
      </c>
      <c r="B42" s="6">
        <v>0</v>
      </c>
      <c r="C42" s="6">
        <v>0</v>
      </c>
      <c r="D42" s="13"/>
      <c r="E42" s="6">
        <v>0</v>
      </c>
      <c r="F42" s="7">
        <f t="shared" si="5"/>
        <v>0</v>
      </c>
      <c r="G42" s="6">
        <v>0</v>
      </c>
      <c r="H42" s="98">
        <v>0</v>
      </c>
      <c r="I42" s="98">
        <v>0</v>
      </c>
      <c r="J42" s="8">
        <v>0</v>
      </c>
      <c r="K42" s="98">
        <v>0</v>
      </c>
      <c r="L42" s="8">
        <v>0</v>
      </c>
      <c r="M42" s="8">
        <v>0</v>
      </c>
    </row>
    <row r="43" spans="1:13" ht="30" x14ac:dyDescent="0.25">
      <c r="A43" s="9" t="s">
        <v>48</v>
      </c>
      <c r="B43" s="6">
        <v>0</v>
      </c>
      <c r="C43" s="6">
        <v>0</v>
      </c>
      <c r="D43" s="13"/>
      <c r="E43" s="6">
        <v>0</v>
      </c>
      <c r="F43" s="7">
        <f t="shared" si="5"/>
        <v>0</v>
      </c>
      <c r="G43" s="6">
        <v>0</v>
      </c>
      <c r="H43" s="98">
        <v>0</v>
      </c>
      <c r="I43" s="98">
        <v>0</v>
      </c>
      <c r="J43" s="8">
        <v>0</v>
      </c>
      <c r="K43" s="98">
        <v>0</v>
      </c>
      <c r="L43" s="8">
        <v>0</v>
      </c>
      <c r="M43" s="8">
        <v>0</v>
      </c>
    </row>
    <row r="44" spans="1:13" x14ac:dyDescent="0.25">
      <c r="A44" s="9" t="s">
        <v>49</v>
      </c>
      <c r="B44" s="6">
        <v>0</v>
      </c>
      <c r="C44" s="6">
        <v>0</v>
      </c>
      <c r="D44" s="17"/>
      <c r="E44" s="6">
        <v>0</v>
      </c>
      <c r="F44" s="7">
        <f t="shared" si="5"/>
        <v>0</v>
      </c>
      <c r="G44" s="6">
        <v>0</v>
      </c>
      <c r="H44" s="98">
        <v>0</v>
      </c>
      <c r="I44" s="98">
        <v>0</v>
      </c>
      <c r="J44" s="8">
        <v>0</v>
      </c>
      <c r="K44" s="98">
        <v>0</v>
      </c>
      <c r="L44" s="8">
        <v>0</v>
      </c>
      <c r="M44" s="8">
        <v>0</v>
      </c>
    </row>
    <row r="45" spans="1:13" ht="30" x14ac:dyDescent="0.25">
      <c r="A45" s="9" t="s">
        <v>50</v>
      </c>
      <c r="B45" s="6">
        <v>0</v>
      </c>
      <c r="C45" s="6">
        <v>0</v>
      </c>
      <c r="D45" s="17"/>
      <c r="E45" s="6">
        <v>0</v>
      </c>
      <c r="F45" s="7">
        <f t="shared" si="5"/>
        <v>0</v>
      </c>
      <c r="G45" s="6">
        <v>0</v>
      </c>
      <c r="H45" s="98">
        <v>0</v>
      </c>
      <c r="I45" s="98">
        <v>0</v>
      </c>
      <c r="J45" s="8">
        <v>0</v>
      </c>
      <c r="K45" s="98">
        <v>0</v>
      </c>
      <c r="L45" s="8">
        <v>0</v>
      </c>
      <c r="M45" s="8">
        <v>0</v>
      </c>
    </row>
    <row r="46" spans="1:13" x14ac:dyDescent="0.25">
      <c r="A46" s="9" t="s">
        <v>51</v>
      </c>
      <c r="B46" s="6">
        <v>87</v>
      </c>
      <c r="C46" s="6">
        <v>6</v>
      </c>
      <c r="D46" s="13"/>
      <c r="E46" s="6">
        <v>3</v>
      </c>
      <c r="F46" s="7">
        <f t="shared" si="5"/>
        <v>96</v>
      </c>
      <c r="G46" s="6">
        <v>23</v>
      </c>
      <c r="H46" s="98">
        <v>0</v>
      </c>
      <c r="I46" s="98">
        <v>0</v>
      </c>
      <c r="J46" s="8">
        <v>25</v>
      </c>
      <c r="K46" s="98">
        <v>0</v>
      </c>
      <c r="L46" s="8">
        <v>45</v>
      </c>
      <c r="M46" s="8">
        <v>3</v>
      </c>
    </row>
    <row r="47" spans="1:13" x14ac:dyDescent="0.25">
      <c r="A47" s="9" t="s">
        <v>52</v>
      </c>
      <c r="B47" s="33">
        <v>4</v>
      </c>
      <c r="C47" s="6">
        <v>0</v>
      </c>
      <c r="D47" s="13"/>
      <c r="E47" s="6">
        <v>0</v>
      </c>
      <c r="F47" s="7">
        <f t="shared" si="5"/>
        <v>4</v>
      </c>
      <c r="G47" s="33">
        <v>0</v>
      </c>
      <c r="H47" s="98">
        <v>0</v>
      </c>
      <c r="I47" s="98">
        <v>0</v>
      </c>
      <c r="J47" s="8">
        <v>4</v>
      </c>
      <c r="K47" s="98">
        <v>0</v>
      </c>
      <c r="L47" s="8">
        <v>0</v>
      </c>
      <c r="M47" s="8">
        <v>0</v>
      </c>
    </row>
    <row r="48" spans="1:13" x14ac:dyDescent="0.25">
      <c r="A48" s="9" t="s">
        <v>53</v>
      </c>
      <c r="B48" s="6">
        <v>0</v>
      </c>
      <c r="C48" s="6">
        <v>0</v>
      </c>
      <c r="D48" s="13"/>
      <c r="E48" s="6">
        <v>0</v>
      </c>
      <c r="F48" s="7">
        <f t="shared" si="5"/>
        <v>0</v>
      </c>
      <c r="G48" s="6">
        <v>0</v>
      </c>
      <c r="H48" s="98">
        <v>0</v>
      </c>
      <c r="I48" s="98">
        <v>0</v>
      </c>
      <c r="J48" s="8">
        <v>0</v>
      </c>
      <c r="K48" s="98">
        <v>0</v>
      </c>
      <c r="L48" s="8">
        <v>0</v>
      </c>
      <c r="M48" s="8">
        <v>0</v>
      </c>
    </row>
    <row r="49" spans="1:13" x14ac:dyDescent="0.25">
      <c r="A49" s="9" t="s">
        <v>54</v>
      </c>
      <c r="B49" s="6">
        <v>0</v>
      </c>
      <c r="C49" s="6">
        <v>0</v>
      </c>
      <c r="D49" s="13"/>
      <c r="E49" s="6">
        <v>0</v>
      </c>
      <c r="F49" s="7">
        <f t="shared" si="5"/>
        <v>0</v>
      </c>
      <c r="G49" s="6">
        <v>0</v>
      </c>
      <c r="H49" s="98">
        <v>0</v>
      </c>
      <c r="I49" s="98">
        <v>0</v>
      </c>
      <c r="J49" s="8">
        <v>0</v>
      </c>
      <c r="K49" s="98">
        <v>0</v>
      </c>
      <c r="L49" s="8">
        <v>0</v>
      </c>
      <c r="M49" s="8">
        <v>0</v>
      </c>
    </row>
    <row r="50" spans="1:13" x14ac:dyDescent="0.25">
      <c r="A50" s="9"/>
      <c r="B50" s="67" t="s">
        <v>2</v>
      </c>
      <c r="C50" s="67"/>
      <c r="D50" s="67"/>
      <c r="E50" s="71" t="s">
        <v>3</v>
      </c>
      <c r="F50" s="69" t="s">
        <v>4</v>
      </c>
      <c r="G50" s="64" t="s">
        <v>170</v>
      </c>
      <c r="H50" s="64" t="s">
        <v>171</v>
      </c>
      <c r="I50" s="64" t="s">
        <v>172</v>
      </c>
      <c r="J50" s="64" t="s">
        <v>173</v>
      </c>
      <c r="K50" s="73" t="s">
        <v>174</v>
      </c>
      <c r="L50" s="73" t="s">
        <v>175</v>
      </c>
      <c r="M50" s="64" t="s">
        <v>176</v>
      </c>
    </row>
    <row r="51" spans="1:13" x14ac:dyDescent="0.25">
      <c r="A51" s="12" t="s">
        <v>55</v>
      </c>
      <c r="B51" s="3" t="s">
        <v>11</v>
      </c>
      <c r="C51" s="3" t="s">
        <v>12</v>
      </c>
      <c r="D51" s="4"/>
      <c r="E51" s="71"/>
      <c r="F51" s="69"/>
      <c r="G51" s="64"/>
      <c r="H51" s="64"/>
      <c r="I51" s="64"/>
      <c r="J51" s="64"/>
      <c r="K51" s="74"/>
      <c r="L51" s="74"/>
      <c r="M51" s="64"/>
    </row>
    <row r="52" spans="1:13" x14ac:dyDescent="0.25">
      <c r="A52" s="9" t="s">
        <v>56</v>
      </c>
      <c r="B52" s="6">
        <v>0</v>
      </c>
      <c r="C52" s="6" t="s">
        <v>57</v>
      </c>
      <c r="D52" s="13"/>
      <c r="E52" s="6">
        <v>0</v>
      </c>
      <c r="F52" s="7">
        <f t="shared" ref="F52:F53" si="6">SUM(B52:E52)</f>
        <v>0</v>
      </c>
      <c r="G52" s="8">
        <v>0</v>
      </c>
      <c r="H52" s="98">
        <v>0</v>
      </c>
      <c r="I52" s="98">
        <v>0</v>
      </c>
      <c r="J52" s="8">
        <v>0</v>
      </c>
      <c r="K52" s="98">
        <v>0</v>
      </c>
      <c r="L52" s="8">
        <v>0</v>
      </c>
      <c r="M52" s="8">
        <v>0</v>
      </c>
    </row>
    <row r="53" spans="1:13" x14ac:dyDescent="0.25">
      <c r="A53" s="9" t="s">
        <v>58</v>
      </c>
      <c r="B53" s="6">
        <v>0</v>
      </c>
      <c r="C53" s="6" t="s">
        <v>57</v>
      </c>
      <c r="D53" s="13"/>
      <c r="E53" s="6">
        <v>0</v>
      </c>
      <c r="F53" s="7">
        <f t="shared" si="6"/>
        <v>0</v>
      </c>
      <c r="G53" s="8">
        <v>0</v>
      </c>
      <c r="H53" s="98">
        <v>0</v>
      </c>
      <c r="I53" s="98">
        <v>0</v>
      </c>
      <c r="J53" s="8">
        <v>0</v>
      </c>
      <c r="K53" s="98">
        <v>0</v>
      </c>
      <c r="L53" s="8">
        <v>0</v>
      </c>
      <c r="M53" s="8">
        <v>0</v>
      </c>
    </row>
    <row r="54" spans="1:13" ht="15.75" x14ac:dyDescent="0.25">
      <c r="A54" s="72" t="s">
        <v>59</v>
      </c>
      <c r="B54" s="72"/>
      <c r="C54" s="72"/>
      <c r="D54" s="72"/>
      <c r="E54" s="72"/>
      <c r="F54" s="72"/>
      <c r="G54" s="72"/>
      <c r="H54" s="72"/>
      <c r="I54" s="72"/>
      <c r="J54" s="72"/>
      <c r="K54" s="72"/>
      <c r="L54" s="72"/>
      <c r="M54" s="72"/>
    </row>
    <row r="55" spans="1:13" x14ac:dyDescent="0.25">
      <c r="A55" s="66"/>
      <c r="B55" s="67" t="s">
        <v>2</v>
      </c>
      <c r="C55" s="67"/>
      <c r="D55" s="67"/>
      <c r="E55" s="70" t="s">
        <v>3</v>
      </c>
      <c r="F55" s="69" t="s">
        <v>4</v>
      </c>
      <c r="G55" s="64" t="s">
        <v>170</v>
      </c>
      <c r="H55" s="64" t="s">
        <v>171</v>
      </c>
      <c r="I55" s="64" t="s">
        <v>172</v>
      </c>
      <c r="J55" s="64" t="s">
        <v>173</v>
      </c>
      <c r="K55" s="73" t="s">
        <v>174</v>
      </c>
      <c r="L55" s="73" t="s">
        <v>175</v>
      </c>
      <c r="M55" s="64" t="s">
        <v>176</v>
      </c>
    </row>
    <row r="56" spans="1:13" x14ac:dyDescent="0.25">
      <c r="A56" s="66"/>
      <c r="B56" s="3" t="s">
        <v>11</v>
      </c>
      <c r="C56" s="3" t="s">
        <v>12</v>
      </c>
      <c r="D56" s="2" t="s">
        <v>60</v>
      </c>
      <c r="E56" s="70"/>
      <c r="F56" s="69"/>
      <c r="G56" s="64"/>
      <c r="H56" s="64"/>
      <c r="I56" s="64"/>
      <c r="J56" s="64"/>
      <c r="K56" s="74"/>
      <c r="L56" s="74"/>
      <c r="M56" s="64"/>
    </row>
    <row r="57" spans="1:13" x14ac:dyDescent="0.25">
      <c r="A57" s="9" t="s">
        <v>13</v>
      </c>
      <c r="B57" s="6">
        <v>55</v>
      </c>
      <c r="C57" s="6">
        <v>12</v>
      </c>
      <c r="D57" s="97">
        <v>0</v>
      </c>
      <c r="E57" s="6">
        <v>36</v>
      </c>
      <c r="F57" s="7">
        <f t="shared" ref="F57:F65" si="7">SUM(B57:E57)</f>
        <v>103</v>
      </c>
      <c r="G57" s="8">
        <v>27</v>
      </c>
      <c r="H57" s="98">
        <v>0</v>
      </c>
      <c r="I57" s="98">
        <v>0</v>
      </c>
      <c r="J57" s="8">
        <v>18</v>
      </c>
      <c r="K57" s="8">
        <v>7</v>
      </c>
      <c r="L57" s="8">
        <v>36</v>
      </c>
      <c r="M57" s="8">
        <v>15</v>
      </c>
    </row>
    <row r="58" spans="1:13" x14ac:dyDescent="0.25">
      <c r="A58" s="9" t="s">
        <v>61</v>
      </c>
      <c r="B58" s="10">
        <f>SUM(B59:B65)</f>
        <v>60</v>
      </c>
      <c r="C58" s="10">
        <f t="shared" ref="C58:E58" si="8">SUM(C59:C65)</f>
        <v>16</v>
      </c>
      <c r="D58" s="10">
        <f t="shared" si="8"/>
        <v>0</v>
      </c>
      <c r="E58" s="10">
        <f t="shared" si="8"/>
        <v>46</v>
      </c>
      <c r="F58" s="7">
        <f t="shared" si="7"/>
        <v>122</v>
      </c>
      <c r="G58" s="10">
        <f>SUM(G59:G65)</f>
        <v>32</v>
      </c>
      <c r="H58" s="10">
        <f t="shared" ref="H58:M58" si="9">SUM(H59:H65)</f>
        <v>0</v>
      </c>
      <c r="I58" s="10">
        <f t="shared" si="9"/>
        <v>0</v>
      </c>
      <c r="J58" s="10">
        <f t="shared" si="9"/>
        <v>19</v>
      </c>
      <c r="K58" s="10">
        <f t="shared" si="9"/>
        <v>9</v>
      </c>
      <c r="L58" s="10">
        <f t="shared" si="9"/>
        <v>42</v>
      </c>
      <c r="M58" s="10">
        <f t="shared" si="9"/>
        <v>20</v>
      </c>
    </row>
    <row r="59" spans="1:13" x14ac:dyDescent="0.25">
      <c r="A59" s="9" t="s">
        <v>16</v>
      </c>
      <c r="B59" s="6">
        <v>4</v>
      </c>
      <c r="C59" s="6">
        <v>4</v>
      </c>
      <c r="D59" s="97">
        <v>0</v>
      </c>
      <c r="E59" s="6">
        <v>3</v>
      </c>
      <c r="F59" s="7">
        <f t="shared" si="7"/>
        <v>11</v>
      </c>
      <c r="G59" s="8">
        <v>2</v>
      </c>
      <c r="H59" s="98">
        <v>0</v>
      </c>
      <c r="I59" s="98">
        <v>0</v>
      </c>
      <c r="J59" s="8"/>
      <c r="K59" s="8">
        <v>0</v>
      </c>
      <c r="L59" s="8">
        <v>6</v>
      </c>
      <c r="M59" s="8">
        <v>3</v>
      </c>
    </row>
    <row r="60" spans="1:13" x14ac:dyDescent="0.25">
      <c r="A60" s="9" t="s">
        <v>17</v>
      </c>
      <c r="B60" s="6">
        <v>14</v>
      </c>
      <c r="C60" s="6">
        <v>5</v>
      </c>
      <c r="D60" s="97">
        <v>0</v>
      </c>
      <c r="E60" s="6">
        <v>10</v>
      </c>
      <c r="F60" s="7">
        <f t="shared" si="7"/>
        <v>29</v>
      </c>
      <c r="G60" s="8">
        <v>8</v>
      </c>
      <c r="H60" s="98">
        <v>0</v>
      </c>
      <c r="I60" s="98">
        <v>0</v>
      </c>
      <c r="J60" s="8">
        <v>1</v>
      </c>
      <c r="K60" s="8">
        <v>3</v>
      </c>
      <c r="L60" s="8">
        <v>14</v>
      </c>
      <c r="M60" s="8">
        <v>3</v>
      </c>
    </row>
    <row r="61" spans="1:13" x14ac:dyDescent="0.25">
      <c r="A61" s="9" t="s">
        <v>18</v>
      </c>
      <c r="B61" s="6">
        <v>9</v>
      </c>
      <c r="C61" s="6">
        <v>2</v>
      </c>
      <c r="D61" s="97">
        <v>0</v>
      </c>
      <c r="E61" s="6">
        <v>12</v>
      </c>
      <c r="F61" s="7">
        <f t="shared" si="7"/>
        <v>23</v>
      </c>
      <c r="G61" s="8">
        <v>2</v>
      </c>
      <c r="H61" s="98">
        <v>0</v>
      </c>
      <c r="I61" s="98">
        <v>0</v>
      </c>
      <c r="J61" s="8">
        <v>3</v>
      </c>
      <c r="K61" s="8">
        <v>3</v>
      </c>
      <c r="L61" s="8">
        <v>6</v>
      </c>
      <c r="M61" s="8">
        <v>9</v>
      </c>
    </row>
    <row r="62" spans="1:13" x14ac:dyDescent="0.25">
      <c r="A62" s="9" t="s">
        <v>19</v>
      </c>
      <c r="B62" s="6">
        <v>14</v>
      </c>
      <c r="C62" s="6">
        <v>2</v>
      </c>
      <c r="D62" s="97">
        <v>0</v>
      </c>
      <c r="E62" s="6">
        <v>16</v>
      </c>
      <c r="F62" s="7">
        <f t="shared" si="7"/>
        <v>32</v>
      </c>
      <c r="G62" s="8">
        <v>14</v>
      </c>
      <c r="H62" s="98">
        <v>0</v>
      </c>
      <c r="I62" s="98">
        <v>0</v>
      </c>
      <c r="J62" s="8">
        <v>9</v>
      </c>
      <c r="K62" s="8">
        <v>0</v>
      </c>
      <c r="L62" s="8">
        <v>4</v>
      </c>
      <c r="M62" s="8">
        <v>5</v>
      </c>
    </row>
    <row r="63" spans="1:13" x14ac:dyDescent="0.25">
      <c r="A63" s="9" t="s">
        <v>20</v>
      </c>
      <c r="B63" s="6">
        <v>15</v>
      </c>
      <c r="C63" s="6">
        <v>3</v>
      </c>
      <c r="D63" s="97">
        <v>0</v>
      </c>
      <c r="E63" s="6">
        <v>3</v>
      </c>
      <c r="F63" s="7">
        <f t="shared" si="7"/>
        <v>21</v>
      </c>
      <c r="G63" s="8">
        <v>3</v>
      </c>
      <c r="H63" s="98">
        <v>0</v>
      </c>
      <c r="I63" s="98">
        <v>0</v>
      </c>
      <c r="J63" s="8">
        <v>5</v>
      </c>
      <c r="K63" s="8">
        <v>3</v>
      </c>
      <c r="L63" s="8">
        <v>10</v>
      </c>
      <c r="M63" s="8">
        <v>0</v>
      </c>
    </row>
    <row r="64" spans="1:13" x14ac:dyDescent="0.25">
      <c r="A64" s="9" t="s">
        <v>21</v>
      </c>
      <c r="B64" s="6">
        <v>4</v>
      </c>
      <c r="C64" s="6">
        <v>0</v>
      </c>
      <c r="D64" s="97">
        <v>0</v>
      </c>
      <c r="E64" s="6">
        <v>2</v>
      </c>
      <c r="F64" s="7">
        <f t="shared" si="7"/>
        <v>6</v>
      </c>
      <c r="G64" s="8">
        <v>3</v>
      </c>
      <c r="H64" s="98">
        <v>0</v>
      </c>
      <c r="I64" s="98">
        <v>0</v>
      </c>
      <c r="J64" s="8">
        <v>1</v>
      </c>
      <c r="K64" s="8">
        <v>0</v>
      </c>
      <c r="L64" s="8">
        <v>2</v>
      </c>
      <c r="M64" s="8">
        <v>0</v>
      </c>
    </row>
    <row r="65" spans="1:13" x14ac:dyDescent="0.25">
      <c r="A65" s="9" t="s">
        <v>204</v>
      </c>
      <c r="B65" s="6">
        <v>0</v>
      </c>
      <c r="C65" s="6">
        <v>0</v>
      </c>
      <c r="D65" s="97">
        <v>0</v>
      </c>
      <c r="E65" s="6">
        <v>0</v>
      </c>
      <c r="F65" s="7">
        <f t="shared" si="7"/>
        <v>0</v>
      </c>
      <c r="G65" s="8">
        <v>0</v>
      </c>
      <c r="H65" s="98">
        <v>0</v>
      </c>
      <c r="I65" s="98">
        <v>0</v>
      </c>
      <c r="J65" s="8">
        <v>0</v>
      </c>
      <c r="K65" s="50">
        <v>0</v>
      </c>
      <c r="L65" s="50">
        <v>0</v>
      </c>
      <c r="M65" s="8">
        <v>0</v>
      </c>
    </row>
    <row r="66" spans="1:13" x14ac:dyDescent="0.25">
      <c r="A66" s="9"/>
      <c r="B66" s="67" t="s">
        <v>2</v>
      </c>
      <c r="C66" s="67"/>
      <c r="D66" s="67"/>
      <c r="E66" s="71" t="s">
        <v>3</v>
      </c>
      <c r="F66" s="69" t="s">
        <v>4</v>
      </c>
      <c r="G66" s="64" t="s">
        <v>170</v>
      </c>
      <c r="H66" s="64" t="s">
        <v>171</v>
      </c>
      <c r="I66" s="64" t="s">
        <v>172</v>
      </c>
      <c r="J66" s="64" t="s">
        <v>173</v>
      </c>
      <c r="K66" s="73" t="s">
        <v>174</v>
      </c>
      <c r="L66" s="73" t="s">
        <v>175</v>
      </c>
      <c r="M66" s="64" t="s">
        <v>176</v>
      </c>
    </row>
    <row r="67" spans="1:13" x14ac:dyDescent="0.25">
      <c r="A67" s="12" t="s">
        <v>62</v>
      </c>
      <c r="B67" s="3" t="s">
        <v>11</v>
      </c>
      <c r="C67" s="3" t="s">
        <v>12</v>
      </c>
      <c r="D67" s="2" t="s">
        <v>60</v>
      </c>
      <c r="E67" s="71"/>
      <c r="F67" s="69"/>
      <c r="G67" s="64"/>
      <c r="H67" s="64"/>
      <c r="I67" s="64"/>
      <c r="J67" s="64"/>
      <c r="K67" s="74"/>
      <c r="L67" s="74"/>
      <c r="M67" s="64"/>
    </row>
    <row r="68" spans="1:13" x14ac:dyDescent="0.25">
      <c r="A68" s="9" t="s">
        <v>23</v>
      </c>
      <c r="B68" s="6">
        <v>24</v>
      </c>
      <c r="C68" s="6">
        <v>8</v>
      </c>
      <c r="D68" s="97">
        <v>0</v>
      </c>
      <c r="E68" s="6">
        <v>11</v>
      </c>
      <c r="F68" s="7">
        <f>SUM(B68:E68)</f>
        <v>43</v>
      </c>
      <c r="G68" s="8">
        <v>8</v>
      </c>
      <c r="H68" s="98">
        <v>0</v>
      </c>
      <c r="I68" s="98">
        <v>0</v>
      </c>
      <c r="J68" s="8">
        <v>4</v>
      </c>
      <c r="K68" s="8">
        <v>7</v>
      </c>
      <c r="L68" s="8">
        <v>19</v>
      </c>
      <c r="M68" s="8">
        <v>5</v>
      </c>
    </row>
    <row r="69" spans="1:13" x14ac:dyDescent="0.25">
      <c r="A69" s="9" t="s">
        <v>24</v>
      </c>
      <c r="B69" s="6">
        <v>36</v>
      </c>
      <c r="C69" s="6">
        <v>8</v>
      </c>
      <c r="D69" s="97">
        <v>0</v>
      </c>
      <c r="E69" s="6">
        <v>35</v>
      </c>
      <c r="F69" s="7">
        <f t="shared" ref="F69:F75" si="10">SUM(B69:E69)</f>
        <v>79</v>
      </c>
      <c r="G69" s="8">
        <v>24</v>
      </c>
      <c r="H69" s="98">
        <v>0</v>
      </c>
      <c r="I69" s="98">
        <v>0</v>
      </c>
      <c r="J69" s="8">
        <v>15</v>
      </c>
      <c r="K69" s="8">
        <v>2</v>
      </c>
      <c r="L69" s="8">
        <v>23</v>
      </c>
      <c r="M69" s="8">
        <v>15</v>
      </c>
    </row>
    <row r="70" spans="1:13" x14ac:dyDescent="0.25">
      <c r="A70" s="9" t="s">
        <v>63</v>
      </c>
      <c r="B70" s="6">
        <v>0</v>
      </c>
      <c r="C70" s="6">
        <v>0</v>
      </c>
      <c r="D70" s="97">
        <v>0</v>
      </c>
      <c r="E70" s="6">
        <v>0</v>
      </c>
      <c r="F70" s="7">
        <f t="shared" si="10"/>
        <v>0</v>
      </c>
      <c r="G70" s="8">
        <v>0</v>
      </c>
      <c r="H70" s="98">
        <v>0</v>
      </c>
      <c r="I70" s="98">
        <v>0</v>
      </c>
      <c r="J70" s="8">
        <v>0</v>
      </c>
      <c r="K70" s="8">
        <v>0</v>
      </c>
      <c r="L70" s="8">
        <v>0</v>
      </c>
      <c r="M70" s="8">
        <v>0</v>
      </c>
    </row>
    <row r="71" spans="1:13" x14ac:dyDescent="0.25">
      <c r="A71" s="14" t="s">
        <v>26</v>
      </c>
      <c r="B71" s="6">
        <v>0</v>
      </c>
      <c r="C71" s="6">
        <v>0</v>
      </c>
      <c r="D71" s="97">
        <v>0</v>
      </c>
      <c r="E71" s="6">
        <v>0</v>
      </c>
      <c r="F71" s="7">
        <f t="shared" si="10"/>
        <v>0</v>
      </c>
      <c r="G71" s="8">
        <v>0</v>
      </c>
      <c r="H71" s="98">
        <v>0</v>
      </c>
      <c r="I71" s="98">
        <v>0</v>
      </c>
      <c r="J71" s="8">
        <v>0</v>
      </c>
      <c r="K71" s="8">
        <v>0</v>
      </c>
      <c r="L71" s="8">
        <v>0</v>
      </c>
      <c r="M71" s="8">
        <v>0</v>
      </c>
    </row>
    <row r="72" spans="1:13" x14ac:dyDescent="0.25">
      <c r="A72" s="14" t="s">
        <v>27</v>
      </c>
      <c r="B72" s="6">
        <v>0</v>
      </c>
      <c r="C72" s="6">
        <v>0</v>
      </c>
      <c r="D72" s="97">
        <v>0</v>
      </c>
      <c r="E72" s="6">
        <v>0</v>
      </c>
      <c r="F72" s="7">
        <f t="shared" si="10"/>
        <v>0</v>
      </c>
      <c r="G72" s="8">
        <v>0</v>
      </c>
      <c r="H72" s="98">
        <v>0</v>
      </c>
      <c r="I72" s="98">
        <v>0</v>
      </c>
      <c r="J72" s="8">
        <v>0</v>
      </c>
      <c r="K72" s="8">
        <v>0</v>
      </c>
      <c r="L72" s="8">
        <v>0</v>
      </c>
      <c r="M72" s="8">
        <v>0</v>
      </c>
    </row>
    <row r="73" spans="1:13" x14ac:dyDescent="0.25">
      <c r="A73" s="14" t="s">
        <v>28</v>
      </c>
      <c r="B73" s="6">
        <v>0</v>
      </c>
      <c r="C73" s="6">
        <v>0</v>
      </c>
      <c r="D73" s="97">
        <v>0</v>
      </c>
      <c r="E73" s="6">
        <v>0</v>
      </c>
      <c r="F73" s="7">
        <f t="shared" si="10"/>
        <v>0</v>
      </c>
      <c r="G73" s="8">
        <v>0</v>
      </c>
      <c r="H73" s="98">
        <v>0</v>
      </c>
      <c r="I73" s="98">
        <v>0</v>
      </c>
      <c r="J73" s="8">
        <v>0</v>
      </c>
      <c r="K73" s="8">
        <v>0</v>
      </c>
      <c r="L73" s="8">
        <v>0</v>
      </c>
      <c r="M73" s="8">
        <v>0</v>
      </c>
    </row>
    <row r="74" spans="1:13" x14ac:dyDescent="0.25">
      <c r="A74" s="14" t="s">
        <v>29</v>
      </c>
      <c r="B74" s="6">
        <v>0</v>
      </c>
      <c r="C74" s="6">
        <v>0</v>
      </c>
      <c r="D74" s="97">
        <v>0</v>
      </c>
      <c r="E74" s="6">
        <v>0</v>
      </c>
      <c r="F74" s="7">
        <f t="shared" si="10"/>
        <v>0</v>
      </c>
      <c r="G74" s="8">
        <v>0</v>
      </c>
      <c r="H74" s="98">
        <v>0</v>
      </c>
      <c r="I74" s="98">
        <v>0</v>
      </c>
      <c r="J74" s="8">
        <v>0</v>
      </c>
      <c r="K74" s="8">
        <v>0</v>
      </c>
      <c r="L74" s="8">
        <v>0</v>
      </c>
      <c r="M74" s="8">
        <v>0</v>
      </c>
    </row>
    <row r="75" spans="1:13" x14ac:dyDescent="0.25">
      <c r="A75" s="14" t="s">
        <v>30</v>
      </c>
      <c r="B75" s="6">
        <v>0</v>
      </c>
      <c r="C75" s="6">
        <v>0</v>
      </c>
      <c r="D75" s="97">
        <v>0</v>
      </c>
      <c r="E75" s="6">
        <v>0</v>
      </c>
      <c r="F75" s="7">
        <f t="shared" si="10"/>
        <v>0</v>
      </c>
      <c r="G75" s="8">
        <v>0</v>
      </c>
      <c r="H75" s="98">
        <v>0</v>
      </c>
      <c r="I75" s="98">
        <v>0</v>
      </c>
      <c r="J75" s="8">
        <v>0</v>
      </c>
      <c r="K75" s="8">
        <v>0</v>
      </c>
      <c r="L75" s="8">
        <v>0</v>
      </c>
      <c r="M75" s="8">
        <v>0</v>
      </c>
    </row>
    <row r="76" spans="1:13" x14ac:dyDescent="0.25">
      <c r="A76" s="84" t="s">
        <v>31</v>
      </c>
      <c r="B76" s="84"/>
      <c r="C76" s="84"/>
      <c r="D76" s="84"/>
      <c r="E76" s="84"/>
      <c r="F76" s="84"/>
      <c r="G76" s="84"/>
      <c r="H76" s="84"/>
      <c r="I76" s="84"/>
      <c r="J76" s="84"/>
      <c r="K76" s="84"/>
      <c r="L76" s="84"/>
      <c r="M76" s="84"/>
    </row>
    <row r="77" spans="1:13" x14ac:dyDescent="0.25">
      <c r="A77" s="14" t="s">
        <v>32</v>
      </c>
      <c r="B77" s="6">
        <v>0</v>
      </c>
      <c r="C77" s="6">
        <v>0</v>
      </c>
      <c r="D77" s="15">
        <v>0</v>
      </c>
      <c r="E77" s="6">
        <v>0</v>
      </c>
      <c r="F77" s="7">
        <f>SUM(B77:E77)</f>
        <v>0</v>
      </c>
      <c r="G77" s="16">
        <v>0</v>
      </c>
      <c r="H77" s="99">
        <v>0</v>
      </c>
      <c r="I77" s="99">
        <v>0</v>
      </c>
      <c r="J77" s="16">
        <v>0</v>
      </c>
      <c r="K77" s="16">
        <v>0</v>
      </c>
      <c r="L77" s="16">
        <v>0</v>
      </c>
      <c r="M77" s="16">
        <v>0</v>
      </c>
    </row>
    <row r="78" spans="1:13" x14ac:dyDescent="0.25">
      <c r="A78" s="14" t="s">
        <v>33</v>
      </c>
      <c r="B78" s="6">
        <v>0</v>
      </c>
      <c r="C78" s="6">
        <v>0</v>
      </c>
      <c r="D78" s="15">
        <v>0</v>
      </c>
      <c r="E78" s="6">
        <v>0</v>
      </c>
      <c r="F78" s="7">
        <f t="shared" ref="F78:F83" si="11">SUM(B78:E78)</f>
        <v>0</v>
      </c>
      <c r="G78" s="16">
        <v>0</v>
      </c>
      <c r="H78" s="99">
        <v>0</v>
      </c>
      <c r="I78" s="99">
        <v>0</v>
      </c>
      <c r="J78" s="16">
        <v>0</v>
      </c>
      <c r="K78" s="16">
        <v>0</v>
      </c>
      <c r="L78" s="16">
        <v>0</v>
      </c>
      <c r="M78" s="16">
        <v>0</v>
      </c>
    </row>
    <row r="79" spans="1:13" x14ac:dyDescent="0.25">
      <c r="A79" s="14" t="s">
        <v>34</v>
      </c>
      <c r="B79" s="6">
        <v>0</v>
      </c>
      <c r="C79" s="6">
        <v>0</v>
      </c>
      <c r="D79" s="15">
        <v>0</v>
      </c>
      <c r="E79" s="6">
        <v>0</v>
      </c>
      <c r="F79" s="7">
        <f t="shared" si="11"/>
        <v>0</v>
      </c>
      <c r="G79" s="16">
        <v>0</v>
      </c>
      <c r="H79" s="99">
        <v>0</v>
      </c>
      <c r="I79" s="99">
        <v>0</v>
      </c>
      <c r="J79" s="16">
        <v>0</v>
      </c>
      <c r="K79" s="16">
        <v>0</v>
      </c>
      <c r="L79" s="16">
        <v>0</v>
      </c>
      <c r="M79" s="16">
        <v>0</v>
      </c>
    </row>
    <row r="80" spans="1:13" x14ac:dyDescent="0.25">
      <c r="A80" s="14" t="s">
        <v>35</v>
      </c>
      <c r="B80" s="6">
        <v>0</v>
      </c>
      <c r="C80" s="6">
        <v>0</v>
      </c>
      <c r="D80" s="15">
        <v>0</v>
      </c>
      <c r="E80" s="6">
        <v>0</v>
      </c>
      <c r="F80" s="7">
        <f t="shared" si="11"/>
        <v>0</v>
      </c>
      <c r="G80" s="16">
        <v>0</v>
      </c>
      <c r="H80" s="99">
        <v>0</v>
      </c>
      <c r="I80" s="99">
        <v>0</v>
      </c>
      <c r="J80" s="16">
        <v>0</v>
      </c>
      <c r="K80" s="16">
        <v>0</v>
      </c>
      <c r="L80" s="16">
        <v>0</v>
      </c>
      <c r="M80" s="16">
        <v>0</v>
      </c>
    </row>
    <row r="81" spans="1:13" x14ac:dyDescent="0.25">
      <c r="A81" s="14" t="s">
        <v>36</v>
      </c>
      <c r="B81" s="6">
        <v>0</v>
      </c>
      <c r="C81" s="6">
        <v>0</v>
      </c>
      <c r="D81" s="15">
        <v>0</v>
      </c>
      <c r="E81" s="6">
        <v>0</v>
      </c>
      <c r="F81" s="7">
        <f t="shared" si="11"/>
        <v>0</v>
      </c>
      <c r="G81" s="16">
        <v>0</v>
      </c>
      <c r="H81" s="99">
        <v>0</v>
      </c>
      <c r="I81" s="99">
        <v>0</v>
      </c>
      <c r="J81" s="16">
        <v>0</v>
      </c>
      <c r="K81" s="16">
        <v>0</v>
      </c>
      <c r="L81" s="16">
        <v>0</v>
      </c>
      <c r="M81" s="16">
        <v>0</v>
      </c>
    </row>
    <row r="82" spans="1:13" x14ac:dyDescent="0.25">
      <c r="A82" s="14" t="s">
        <v>37</v>
      </c>
      <c r="B82" s="6">
        <v>0</v>
      </c>
      <c r="C82" s="6">
        <v>0</v>
      </c>
      <c r="D82" s="15">
        <v>0</v>
      </c>
      <c r="E82" s="6">
        <v>0</v>
      </c>
      <c r="F82" s="7">
        <f t="shared" si="11"/>
        <v>0</v>
      </c>
      <c r="G82" s="16">
        <v>0</v>
      </c>
      <c r="H82" s="99">
        <v>0</v>
      </c>
      <c r="I82" s="99">
        <v>0</v>
      </c>
      <c r="J82" s="16">
        <v>0</v>
      </c>
      <c r="K82" s="16">
        <v>0</v>
      </c>
      <c r="L82" s="16">
        <v>0</v>
      </c>
      <c r="M82" s="16">
        <v>0</v>
      </c>
    </row>
    <row r="83" spans="1:13" x14ac:dyDescent="0.25">
      <c r="A83" s="14" t="s">
        <v>38</v>
      </c>
      <c r="B83" s="6">
        <v>0</v>
      </c>
      <c r="C83" s="6">
        <v>0</v>
      </c>
      <c r="D83" s="15">
        <v>0</v>
      </c>
      <c r="E83" s="6">
        <v>0</v>
      </c>
      <c r="F83" s="7">
        <f t="shared" si="11"/>
        <v>0</v>
      </c>
      <c r="G83" s="16">
        <v>0</v>
      </c>
      <c r="H83" s="99">
        <v>0</v>
      </c>
      <c r="I83" s="99">
        <v>0</v>
      </c>
      <c r="J83" s="16">
        <v>0</v>
      </c>
      <c r="K83" s="16">
        <v>0</v>
      </c>
      <c r="L83" s="16">
        <v>0</v>
      </c>
      <c r="M83" s="16">
        <v>0</v>
      </c>
    </row>
    <row r="84" spans="1:13" x14ac:dyDescent="0.25">
      <c r="A84" s="9"/>
      <c r="B84" s="67" t="s">
        <v>2</v>
      </c>
      <c r="C84" s="67"/>
      <c r="D84" s="67"/>
      <c r="E84" s="71" t="s">
        <v>3</v>
      </c>
      <c r="F84" s="69" t="s">
        <v>4</v>
      </c>
      <c r="G84" s="64" t="s">
        <v>170</v>
      </c>
      <c r="H84" s="64" t="s">
        <v>171</v>
      </c>
      <c r="I84" s="64" t="s">
        <v>172</v>
      </c>
      <c r="J84" s="64" t="s">
        <v>173</v>
      </c>
      <c r="K84" s="73" t="s">
        <v>174</v>
      </c>
      <c r="L84" s="73" t="s">
        <v>175</v>
      </c>
      <c r="M84" s="64" t="s">
        <v>176</v>
      </c>
    </row>
    <row r="85" spans="1:13" x14ac:dyDescent="0.25">
      <c r="A85" s="12" t="s">
        <v>64</v>
      </c>
      <c r="B85" s="3" t="s">
        <v>11</v>
      </c>
      <c r="C85" s="3" t="s">
        <v>12</v>
      </c>
      <c r="D85" s="2" t="s">
        <v>60</v>
      </c>
      <c r="E85" s="71"/>
      <c r="F85" s="69"/>
      <c r="G85" s="64"/>
      <c r="H85" s="64"/>
      <c r="I85" s="64"/>
      <c r="J85" s="64"/>
      <c r="K85" s="74"/>
      <c r="L85" s="74"/>
      <c r="M85" s="64"/>
    </row>
    <row r="86" spans="1:13" x14ac:dyDescent="0.25">
      <c r="A86" s="9" t="s">
        <v>40</v>
      </c>
      <c r="B86" s="6">
        <v>0</v>
      </c>
      <c r="C86" s="6">
        <v>0</v>
      </c>
      <c r="D86" s="97">
        <v>0</v>
      </c>
      <c r="E86" s="6">
        <v>0</v>
      </c>
      <c r="F86" s="7">
        <f>SUM(B86:E86)</f>
        <v>0</v>
      </c>
      <c r="G86" s="8">
        <v>0</v>
      </c>
      <c r="H86" s="98">
        <v>0</v>
      </c>
      <c r="I86" s="98">
        <v>0</v>
      </c>
      <c r="J86" s="8">
        <v>0</v>
      </c>
      <c r="K86" s="8">
        <v>0</v>
      </c>
      <c r="L86" s="8">
        <v>0</v>
      </c>
      <c r="M86" s="8">
        <v>0</v>
      </c>
    </row>
    <row r="87" spans="1:13" ht="30" x14ac:dyDescent="0.25">
      <c r="A87" s="19" t="s">
        <v>41</v>
      </c>
      <c r="B87" s="6">
        <v>0</v>
      </c>
      <c r="C87" s="6">
        <v>0</v>
      </c>
      <c r="D87" s="97">
        <v>0</v>
      </c>
      <c r="E87" s="6">
        <v>0</v>
      </c>
      <c r="F87" s="7">
        <f>SUM(B87:E87)</f>
        <v>0</v>
      </c>
      <c r="G87" s="8">
        <v>0</v>
      </c>
      <c r="H87" s="98">
        <v>0</v>
      </c>
      <c r="I87" s="98">
        <v>0</v>
      </c>
      <c r="J87" s="8">
        <v>0</v>
      </c>
      <c r="K87" s="8">
        <v>0</v>
      </c>
      <c r="L87" s="8">
        <v>0</v>
      </c>
      <c r="M87" s="8">
        <v>0</v>
      </c>
    </row>
    <row r="88" spans="1:13" x14ac:dyDescent="0.25">
      <c r="A88" s="9" t="s">
        <v>42</v>
      </c>
      <c r="B88" s="6">
        <v>0</v>
      </c>
      <c r="C88" s="6">
        <v>0</v>
      </c>
      <c r="D88" s="97">
        <v>0</v>
      </c>
      <c r="E88" s="6">
        <v>0</v>
      </c>
      <c r="F88" s="7">
        <f>SUM(B88:E88)</f>
        <v>0</v>
      </c>
      <c r="G88" s="8">
        <v>0</v>
      </c>
      <c r="H88" s="98">
        <v>0</v>
      </c>
      <c r="I88" s="98">
        <v>0</v>
      </c>
      <c r="J88" s="8">
        <v>0</v>
      </c>
      <c r="K88" s="8">
        <v>0</v>
      </c>
      <c r="L88" s="8">
        <v>0</v>
      </c>
      <c r="M88" s="8">
        <v>0</v>
      </c>
    </row>
    <row r="89" spans="1:13" x14ac:dyDescent="0.25">
      <c r="A89" s="9" t="s">
        <v>43</v>
      </c>
      <c r="B89" s="6">
        <v>0</v>
      </c>
      <c r="C89" s="6">
        <v>0</v>
      </c>
      <c r="D89" s="97">
        <v>0</v>
      </c>
      <c r="E89" s="6">
        <v>0</v>
      </c>
      <c r="F89" s="7">
        <f t="shared" ref="F89:F100" si="12">SUM(B89:E89)</f>
        <v>0</v>
      </c>
      <c r="G89" s="8">
        <v>0</v>
      </c>
      <c r="H89" s="98">
        <v>0</v>
      </c>
      <c r="I89" s="98">
        <v>0</v>
      </c>
      <c r="J89" s="8">
        <v>0</v>
      </c>
      <c r="K89" s="8">
        <v>0</v>
      </c>
      <c r="L89" s="8">
        <v>0</v>
      </c>
      <c r="M89" s="8">
        <v>0</v>
      </c>
    </row>
    <row r="90" spans="1:13" x14ac:dyDescent="0.25">
      <c r="A90" s="9" t="s">
        <v>44</v>
      </c>
      <c r="B90" s="6">
        <v>1</v>
      </c>
      <c r="C90" s="6">
        <v>2</v>
      </c>
      <c r="D90" s="97">
        <v>0</v>
      </c>
      <c r="E90" s="6">
        <v>3</v>
      </c>
      <c r="F90" s="7">
        <f t="shared" si="12"/>
        <v>6</v>
      </c>
      <c r="G90" s="8">
        <v>3</v>
      </c>
      <c r="H90" s="98">
        <v>0</v>
      </c>
      <c r="I90" s="98">
        <v>0</v>
      </c>
      <c r="J90" s="8">
        <v>0</v>
      </c>
      <c r="K90" s="8">
        <v>0</v>
      </c>
      <c r="L90" s="8">
        <v>2</v>
      </c>
      <c r="M90" s="8">
        <v>1</v>
      </c>
    </row>
    <row r="91" spans="1:13" ht="30" x14ac:dyDescent="0.25">
      <c r="A91" s="9" t="s">
        <v>45</v>
      </c>
      <c r="B91" s="6">
        <v>0</v>
      </c>
      <c r="C91" s="6">
        <v>0</v>
      </c>
      <c r="D91" s="97">
        <v>0</v>
      </c>
      <c r="E91" s="6">
        <v>0</v>
      </c>
      <c r="F91" s="7">
        <f t="shared" si="12"/>
        <v>0</v>
      </c>
      <c r="G91" s="8">
        <v>0</v>
      </c>
      <c r="H91" s="98">
        <v>0</v>
      </c>
      <c r="I91" s="98">
        <v>0</v>
      </c>
      <c r="J91" s="8">
        <v>0</v>
      </c>
      <c r="K91" s="8">
        <v>0</v>
      </c>
      <c r="L91" s="8">
        <v>0</v>
      </c>
      <c r="M91" s="8">
        <v>0</v>
      </c>
    </row>
    <row r="92" spans="1:13" x14ac:dyDescent="0.25">
      <c r="A92" s="9" t="s">
        <v>46</v>
      </c>
      <c r="B92" s="6">
        <v>2</v>
      </c>
      <c r="C92" s="6">
        <v>0</v>
      </c>
      <c r="D92" s="97">
        <v>0</v>
      </c>
      <c r="E92" s="6">
        <v>2</v>
      </c>
      <c r="F92" s="7">
        <f t="shared" si="12"/>
        <v>4</v>
      </c>
      <c r="G92" s="8">
        <v>1</v>
      </c>
      <c r="H92" s="98">
        <v>0</v>
      </c>
      <c r="I92" s="98">
        <v>0</v>
      </c>
      <c r="J92" s="8">
        <v>2</v>
      </c>
      <c r="K92" s="8">
        <v>0</v>
      </c>
      <c r="L92" s="8">
        <v>0</v>
      </c>
      <c r="M92" s="8">
        <v>1</v>
      </c>
    </row>
    <row r="93" spans="1:13" x14ac:dyDescent="0.25">
      <c r="A93" s="9" t="s">
        <v>47</v>
      </c>
      <c r="B93" s="6">
        <v>0</v>
      </c>
      <c r="C93" s="6">
        <v>0</v>
      </c>
      <c r="D93" s="97">
        <v>0</v>
      </c>
      <c r="E93" s="6">
        <v>0</v>
      </c>
      <c r="F93" s="7">
        <f t="shared" si="12"/>
        <v>0</v>
      </c>
      <c r="G93" s="8">
        <v>0</v>
      </c>
      <c r="H93" s="98">
        <v>0</v>
      </c>
      <c r="I93" s="98">
        <v>0</v>
      </c>
      <c r="J93" s="8">
        <v>0</v>
      </c>
      <c r="K93" s="8">
        <v>0</v>
      </c>
      <c r="L93" s="8">
        <v>0</v>
      </c>
      <c r="M93" s="8">
        <v>0</v>
      </c>
    </row>
    <row r="94" spans="1:13" ht="30" x14ac:dyDescent="0.25">
      <c r="A94" s="9" t="s">
        <v>48</v>
      </c>
      <c r="B94" s="6">
        <v>0</v>
      </c>
      <c r="C94" s="6">
        <v>0</v>
      </c>
      <c r="D94" s="97">
        <v>0</v>
      </c>
      <c r="E94" s="6">
        <v>0</v>
      </c>
      <c r="F94" s="7">
        <f t="shared" si="12"/>
        <v>0</v>
      </c>
      <c r="G94" s="8">
        <v>0</v>
      </c>
      <c r="H94" s="98">
        <v>0</v>
      </c>
      <c r="I94" s="98">
        <v>0</v>
      </c>
      <c r="J94" s="8">
        <v>0</v>
      </c>
      <c r="K94" s="8">
        <v>0</v>
      </c>
      <c r="L94" s="8">
        <v>0</v>
      </c>
      <c r="M94" s="8">
        <v>0</v>
      </c>
    </row>
    <row r="95" spans="1:13" x14ac:dyDescent="0.25">
      <c r="A95" s="9" t="s">
        <v>49</v>
      </c>
      <c r="B95" s="6">
        <v>0</v>
      </c>
      <c r="C95" s="6">
        <v>0</v>
      </c>
      <c r="D95" s="97">
        <v>0</v>
      </c>
      <c r="E95" s="6">
        <v>0</v>
      </c>
      <c r="F95" s="7">
        <f t="shared" si="12"/>
        <v>0</v>
      </c>
      <c r="G95" s="8">
        <v>0</v>
      </c>
      <c r="H95" s="98">
        <v>0</v>
      </c>
      <c r="I95" s="98">
        <v>0</v>
      </c>
      <c r="J95" s="8">
        <v>0</v>
      </c>
      <c r="K95" s="8">
        <v>0</v>
      </c>
      <c r="L95" s="8">
        <v>0</v>
      </c>
      <c r="M95" s="8">
        <v>0</v>
      </c>
    </row>
    <row r="96" spans="1:13" ht="30" x14ac:dyDescent="0.25">
      <c r="A96" s="9" t="s">
        <v>50</v>
      </c>
      <c r="B96" s="6">
        <v>0</v>
      </c>
      <c r="C96" s="6">
        <v>0</v>
      </c>
      <c r="D96" s="97">
        <v>0</v>
      </c>
      <c r="E96" s="6">
        <v>0</v>
      </c>
      <c r="F96" s="7">
        <f t="shared" si="12"/>
        <v>0</v>
      </c>
      <c r="G96" s="8">
        <v>0</v>
      </c>
      <c r="H96" s="98">
        <v>0</v>
      </c>
      <c r="I96" s="98">
        <v>0</v>
      </c>
      <c r="J96" s="8">
        <v>0</v>
      </c>
      <c r="K96" s="8">
        <v>0</v>
      </c>
      <c r="L96" s="8">
        <v>0</v>
      </c>
      <c r="M96" s="8">
        <v>0</v>
      </c>
    </row>
    <row r="97" spans="1:13" x14ac:dyDescent="0.25">
      <c r="A97" s="9" t="s">
        <v>51</v>
      </c>
      <c r="B97" s="6">
        <v>51</v>
      </c>
      <c r="C97" s="6">
        <v>13</v>
      </c>
      <c r="D97" s="97">
        <v>0</v>
      </c>
      <c r="E97" s="6">
        <v>41</v>
      </c>
      <c r="F97" s="7">
        <f t="shared" si="12"/>
        <v>105</v>
      </c>
      <c r="G97" s="8">
        <v>28</v>
      </c>
      <c r="H97" s="98">
        <v>0</v>
      </c>
      <c r="I97" s="98">
        <v>0</v>
      </c>
      <c r="J97" s="8">
        <v>17</v>
      </c>
      <c r="K97" s="8">
        <v>9</v>
      </c>
      <c r="L97" s="8">
        <v>33</v>
      </c>
      <c r="M97" s="8">
        <v>18</v>
      </c>
    </row>
    <row r="98" spans="1:13" x14ac:dyDescent="0.25">
      <c r="A98" s="9" t="s">
        <v>52</v>
      </c>
      <c r="B98" s="6">
        <v>0</v>
      </c>
      <c r="C98" s="6">
        <v>0</v>
      </c>
      <c r="D98" s="97">
        <v>0</v>
      </c>
      <c r="E98" s="6">
        <v>0</v>
      </c>
      <c r="F98" s="7">
        <f t="shared" si="12"/>
        <v>0</v>
      </c>
      <c r="G98" s="8">
        <v>0</v>
      </c>
      <c r="H98" s="98">
        <v>0</v>
      </c>
      <c r="I98" s="98">
        <v>0</v>
      </c>
      <c r="J98" s="8">
        <v>0</v>
      </c>
      <c r="K98" s="8">
        <v>0</v>
      </c>
      <c r="L98" s="8">
        <v>0</v>
      </c>
      <c r="M98" s="8">
        <v>0</v>
      </c>
    </row>
    <row r="99" spans="1:13" x14ac:dyDescent="0.25">
      <c r="A99" s="9" t="s">
        <v>53</v>
      </c>
      <c r="B99" s="6">
        <v>0</v>
      </c>
      <c r="C99" s="6">
        <v>0</v>
      </c>
      <c r="D99" s="97">
        <v>0</v>
      </c>
      <c r="E99" s="6">
        <v>0</v>
      </c>
      <c r="F99" s="7">
        <f t="shared" si="12"/>
        <v>0</v>
      </c>
      <c r="G99" s="8">
        <v>0</v>
      </c>
      <c r="H99" s="98">
        <v>0</v>
      </c>
      <c r="I99" s="98">
        <v>0</v>
      </c>
      <c r="J99" s="8">
        <v>0</v>
      </c>
      <c r="K99" s="8">
        <v>0</v>
      </c>
      <c r="L99" s="8">
        <v>0</v>
      </c>
      <c r="M99" s="8">
        <v>0</v>
      </c>
    </row>
    <row r="100" spans="1:13" x14ac:dyDescent="0.25">
      <c r="A100" s="9" t="s">
        <v>54</v>
      </c>
      <c r="B100" s="6">
        <v>0</v>
      </c>
      <c r="C100" s="6">
        <v>0</v>
      </c>
      <c r="D100" s="97">
        <v>0</v>
      </c>
      <c r="E100" s="6">
        <v>0</v>
      </c>
      <c r="F100" s="7">
        <f t="shared" si="12"/>
        <v>0</v>
      </c>
      <c r="G100" s="8">
        <v>0</v>
      </c>
      <c r="H100" s="98">
        <v>0</v>
      </c>
      <c r="I100" s="98">
        <v>0</v>
      </c>
      <c r="J100" s="8">
        <v>0</v>
      </c>
      <c r="K100" s="8">
        <v>0</v>
      </c>
      <c r="L100" s="8">
        <v>0</v>
      </c>
      <c r="M100" s="8">
        <v>0</v>
      </c>
    </row>
    <row r="101" spans="1:13" x14ac:dyDescent="0.25">
      <c r="A101" s="9"/>
      <c r="B101" s="67" t="s">
        <v>2</v>
      </c>
      <c r="C101" s="67"/>
      <c r="D101" s="67"/>
      <c r="E101" s="71" t="s">
        <v>3</v>
      </c>
      <c r="F101" s="69" t="s">
        <v>4</v>
      </c>
      <c r="G101" s="64" t="s">
        <v>170</v>
      </c>
      <c r="H101" s="64" t="s">
        <v>171</v>
      </c>
      <c r="I101" s="64" t="s">
        <v>172</v>
      </c>
      <c r="J101" s="64" t="s">
        <v>173</v>
      </c>
      <c r="K101" s="73" t="s">
        <v>174</v>
      </c>
      <c r="L101" s="73" t="s">
        <v>175</v>
      </c>
      <c r="M101" s="64" t="s">
        <v>176</v>
      </c>
    </row>
    <row r="102" spans="1:13" x14ac:dyDescent="0.25">
      <c r="A102" s="12" t="s">
        <v>55</v>
      </c>
      <c r="B102" s="3" t="s">
        <v>11</v>
      </c>
      <c r="C102" s="3" t="s">
        <v>12</v>
      </c>
      <c r="D102" s="2" t="s">
        <v>60</v>
      </c>
      <c r="E102" s="71"/>
      <c r="F102" s="69"/>
      <c r="G102" s="64"/>
      <c r="H102" s="64"/>
      <c r="I102" s="64"/>
      <c r="J102" s="64"/>
      <c r="K102" s="74"/>
      <c r="L102" s="74"/>
      <c r="M102" s="64"/>
    </row>
    <row r="103" spans="1:13" x14ac:dyDescent="0.25">
      <c r="A103" s="9" t="s">
        <v>65</v>
      </c>
      <c r="B103" s="6">
        <v>3</v>
      </c>
      <c r="C103" s="6" t="s">
        <v>57</v>
      </c>
      <c r="D103" s="97">
        <v>0</v>
      </c>
      <c r="E103" s="6">
        <v>0</v>
      </c>
      <c r="F103" s="7">
        <f>SUM(B103:E103)</f>
        <v>3</v>
      </c>
      <c r="G103" s="8">
        <v>2</v>
      </c>
      <c r="H103" s="98">
        <v>0</v>
      </c>
      <c r="I103" s="98">
        <v>0</v>
      </c>
      <c r="J103" s="8">
        <v>1</v>
      </c>
      <c r="K103" s="8">
        <v>0</v>
      </c>
      <c r="L103" s="8">
        <v>0</v>
      </c>
      <c r="M103" s="8">
        <v>0</v>
      </c>
    </row>
    <row r="104" spans="1:13" ht="15.75" x14ac:dyDescent="0.25">
      <c r="A104" s="72" t="s">
        <v>101</v>
      </c>
      <c r="B104" s="72"/>
      <c r="C104" s="72"/>
      <c r="D104" s="72"/>
      <c r="E104" s="72"/>
      <c r="F104" s="72"/>
      <c r="G104" s="72"/>
      <c r="H104" s="72"/>
      <c r="I104" s="72"/>
      <c r="J104" s="72"/>
      <c r="K104" s="72"/>
      <c r="L104" s="72"/>
      <c r="M104" s="72"/>
    </row>
    <row r="105" spans="1:13" x14ac:dyDescent="0.25">
      <c r="A105" s="66"/>
      <c r="B105" s="67" t="s">
        <v>2</v>
      </c>
      <c r="C105" s="67"/>
      <c r="D105" s="67"/>
      <c r="E105" s="68" t="s">
        <v>3</v>
      </c>
      <c r="F105" s="69" t="s">
        <v>4</v>
      </c>
      <c r="G105" s="64" t="s">
        <v>170</v>
      </c>
      <c r="H105" s="64" t="s">
        <v>171</v>
      </c>
      <c r="I105" s="64" t="s">
        <v>172</v>
      </c>
      <c r="J105" s="64" t="s">
        <v>173</v>
      </c>
      <c r="K105" s="73" t="s">
        <v>174</v>
      </c>
      <c r="L105" s="73" t="s">
        <v>175</v>
      </c>
      <c r="M105" s="64" t="s">
        <v>176</v>
      </c>
    </row>
    <row r="106" spans="1:13" x14ac:dyDescent="0.25">
      <c r="A106" s="66"/>
      <c r="B106" s="3" t="s">
        <v>11</v>
      </c>
      <c r="C106" s="3" t="s">
        <v>12</v>
      </c>
      <c r="D106" s="4"/>
      <c r="E106" s="68"/>
      <c r="F106" s="69"/>
      <c r="G106" s="64"/>
      <c r="H106" s="64"/>
      <c r="I106" s="64"/>
      <c r="J106" s="64"/>
      <c r="K106" s="74"/>
      <c r="L106" s="74"/>
      <c r="M106" s="64"/>
    </row>
    <row r="107" spans="1:13" x14ac:dyDescent="0.25">
      <c r="A107" s="9" t="s">
        <v>66</v>
      </c>
      <c r="B107" s="97">
        <v>0</v>
      </c>
      <c r="C107" s="97">
        <v>0</v>
      </c>
      <c r="D107" s="17"/>
      <c r="E107" s="97">
        <v>0</v>
      </c>
      <c r="F107" s="7">
        <f t="shared" ref="F107:F109" si="13">SUM(B107:E107)</f>
        <v>0</v>
      </c>
      <c r="G107" s="98">
        <v>0</v>
      </c>
      <c r="H107" s="98">
        <v>0</v>
      </c>
      <c r="I107" s="98">
        <v>0</v>
      </c>
      <c r="J107" s="98">
        <v>0</v>
      </c>
      <c r="K107" s="98">
        <v>0</v>
      </c>
      <c r="L107" s="98">
        <v>0</v>
      </c>
      <c r="M107" s="98">
        <v>0</v>
      </c>
    </row>
    <row r="108" spans="1:13" x14ac:dyDescent="0.25">
      <c r="A108" s="9" t="s">
        <v>67</v>
      </c>
      <c r="B108" s="97">
        <v>0</v>
      </c>
      <c r="C108" s="97">
        <v>0</v>
      </c>
      <c r="D108" s="13"/>
      <c r="E108" s="97">
        <v>0</v>
      </c>
      <c r="F108" s="7">
        <f t="shared" si="13"/>
        <v>0</v>
      </c>
      <c r="G108" s="98">
        <v>0</v>
      </c>
      <c r="H108" s="98">
        <v>0</v>
      </c>
      <c r="I108" s="98">
        <v>0</v>
      </c>
      <c r="J108" s="98">
        <v>0</v>
      </c>
      <c r="K108" s="98">
        <v>0</v>
      </c>
      <c r="L108" s="98">
        <v>0</v>
      </c>
      <c r="M108" s="98">
        <v>0</v>
      </c>
    </row>
    <row r="109" spans="1:13" x14ac:dyDescent="0.25">
      <c r="A109" s="9" t="s">
        <v>204</v>
      </c>
      <c r="B109" s="97">
        <v>0</v>
      </c>
      <c r="C109" s="97">
        <v>0</v>
      </c>
      <c r="D109" s="13"/>
      <c r="E109" s="97">
        <v>0</v>
      </c>
      <c r="F109" s="7">
        <f t="shared" si="13"/>
        <v>0</v>
      </c>
      <c r="G109" s="98">
        <v>0</v>
      </c>
      <c r="H109" s="98">
        <v>0</v>
      </c>
      <c r="I109" s="98">
        <v>0</v>
      </c>
      <c r="J109" s="98">
        <v>0</v>
      </c>
      <c r="K109" s="98">
        <v>0</v>
      </c>
      <c r="L109" s="98">
        <v>0</v>
      </c>
      <c r="M109" s="98">
        <v>0</v>
      </c>
    </row>
    <row r="110" spans="1:13" x14ac:dyDescent="0.25">
      <c r="A110" s="9"/>
      <c r="B110" s="67" t="s">
        <v>2</v>
      </c>
      <c r="C110" s="67"/>
      <c r="D110" s="67"/>
      <c r="E110" s="71" t="s">
        <v>3</v>
      </c>
      <c r="F110" s="69" t="s">
        <v>4</v>
      </c>
      <c r="G110" s="64" t="s">
        <v>170</v>
      </c>
      <c r="H110" s="64" t="s">
        <v>171</v>
      </c>
      <c r="I110" s="64" t="s">
        <v>172</v>
      </c>
      <c r="J110" s="64" t="s">
        <v>173</v>
      </c>
      <c r="K110" s="73" t="s">
        <v>174</v>
      </c>
      <c r="L110" s="73" t="s">
        <v>175</v>
      </c>
      <c r="M110" s="64" t="s">
        <v>176</v>
      </c>
    </row>
    <row r="111" spans="1:13" x14ac:dyDescent="0.25">
      <c r="A111" s="12" t="s">
        <v>62</v>
      </c>
      <c r="B111" s="3" t="s">
        <v>11</v>
      </c>
      <c r="C111" s="3" t="s">
        <v>12</v>
      </c>
      <c r="D111" s="4"/>
      <c r="E111" s="71"/>
      <c r="F111" s="69"/>
      <c r="G111" s="64"/>
      <c r="H111" s="64"/>
      <c r="I111" s="64"/>
      <c r="J111" s="64"/>
      <c r="K111" s="74"/>
      <c r="L111" s="74"/>
      <c r="M111" s="64"/>
    </row>
    <row r="112" spans="1:13" x14ac:dyDescent="0.25">
      <c r="A112" s="9" t="s">
        <v>23</v>
      </c>
      <c r="B112" s="97">
        <v>0</v>
      </c>
      <c r="C112" s="97">
        <v>0</v>
      </c>
      <c r="D112" s="13"/>
      <c r="E112" s="97">
        <v>0</v>
      </c>
      <c r="F112" s="7">
        <f t="shared" ref="F112:F119" si="14">SUM(B112:E112)</f>
        <v>0</v>
      </c>
      <c r="G112" s="98">
        <v>0</v>
      </c>
      <c r="H112" s="98">
        <v>0</v>
      </c>
      <c r="I112" s="98">
        <v>0</v>
      </c>
      <c r="J112" s="98">
        <v>0</v>
      </c>
      <c r="K112" s="98">
        <v>0</v>
      </c>
      <c r="L112" s="98">
        <v>0</v>
      </c>
      <c r="M112" s="98">
        <v>0</v>
      </c>
    </row>
    <row r="113" spans="1:13" x14ac:dyDescent="0.25">
      <c r="A113" s="9" t="s">
        <v>24</v>
      </c>
      <c r="B113" s="97">
        <v>0</v>
      </c>
      <c r="C113" s="97">
        <v>0</v>
      </c>
      <c r="D113" s="13"/>
      <c r="E113" s="97">
        <v>0</v>
      </c>
      <c r="F113" s="7">
        <f t="shared" si="14"/>
        <v>0</v>
      </c>
      <c r="G113" s="98">
        <v>0</v>
      </c>
      <c r="H113" s="98">
        <v>0</v>
      </c>
      <c r="I113" s="98">
        <v>0</v>
      </c>
      <c r="J113" s="98">
        <v>0</v>
      </c>
      <c r="K113" s="98">
        <v>0</v>
      </c>
      <c r="L113" s="98">
        <v>0</v>
      </c>
      <c r="M113" s="98">
        <v>0</v>
      </c>
    </row>
    <row r="114" spans="1:13" x14ac:dyDescent="0.25">
      <c r="A114" s="9" t="s">
        <v>63</v>
      </c>
      <c r="B114" s="97">
        <v>0</v>
      </c>
      <c r="C114" s="97">
        <v>0</v>
      </c>
      <c r="D114" s="13"/>
      <c r="E114" s="97">
        <v>0</v>
      </c>
      <c r="F114" s="7">
        <f t="shared" si="14"/>
        <v>0</v>
      </c>
      <c r="G114" s="98">
        <v>0</v>
      </c>
      <c r="H114" s="98">
        <v>0</v>
      </c>
      <c r="I114" s="98">
        <v>0</v>
      </c>
      <c r="J114" s="98">
        <v>0</v>
      </c>
      <c r="K114" s="98">
        <v>0</v>
      </c>
      <c r="L114" s="98">
        <v>0</v>
      </c>
      <c r="M114" s="98">
        <v>0</v>
      </c>
    </row>
    <row r="115" spans="1:13" x14ac:dyDescent="0.25">
      <c r="A115" s="14" t="s">
        <v>26</v>
      </c>
      <c r="B115" s="97">
        <v>0</v>
      </c>
      <c r="C115" s="97">
        <v>0</v>
      </c>
      <c r="D115" s="13"/>
      <c r="E115" s="97">
        <v>0</v>
      </c>
      <c r="F115" s="7">
        <f t="shared" si="14"/>
        <v>0</v>
      </c>
      <c r="G115" s="98">
        <v>0</v>
      </c>
      <c r="H115" s="98">
        <v>0</v>
      </c>
      <c r="I115" s="98">
        <v>0</v>
      </c>
      <c r="J115" s="98">
        <v>0</v>
      </c>
      <c r="K115" s="98">
        <v>0</v>
      </c>
      <c r="L115" s="98">
        <v>0</v>
      </c>
      <c r="M115" s="98">
        <v>0</v>
      </c>
    </row>
    <row r="116" spans="1:13" x14ac:dyDescent="0.25">
      <c r="A116" s="14" t="s">
        <v>27</v>
      </c>
      <c r="B116" s="97">
        <v>0</v>
      </c>
      <c r="C116" s="97">
        <v>0</v>
      </c>
      <c r="D116" s="13"/>
      <c r="E116" s="97">
        <v>0</v>
      </c>
      <c r="F116" s="7">
        <f t="shared" si="14"/>
        <v>0</v>
      </c>
      <c r="G116" s="98">
        <v>0</v>
      </c>
      <c r="H116" s="98">
        <v>0</v>
      </c>
      <c r="I116" s="98">
        <v>0</v>
      </c>
      <c r="J116" s="98">
        <v>0</v>
      </c>
      <c r="K116" s="98">
        <v>0</v>
      </c>
      <c r="L116" s="98">
        <v>0</v>
      </c>
      <c r="M116" s="98">
        <v>0</v>
      </c>
    </row>
    <row r="117" spans="1:13" x14ac:dyDescent="0.25">
      <c r="A117" s="14" t="s">
        <v>28</v>
      </c>
      <c r="B117" s="97">
        <v>0</v>
      </c>
      <c r="C117" s="97">
        <v>0</v>
      </c>
      <c r="D117" s="13"/>
      <c r="E117" s="97">
        <v>0</v>
      </c>
      <c r="F117" s="7">
        <f t="shared" si="14"/>
        <v>0</v>
      </c>
      <c r="G117" s="98">
        <v>0</v>
      </c>
      <c r="H117" s="98">
        <v>0</v>
      </c>
      <c r="I117" s="98">
        <v>0</v>
      </c>
      <c r="J117" s="98">
        <v>0</v>
      </c>
      <c r="K117" s="98">
        <v>0</v>
      </c>
      <c r="L117" s="98">
        <v>0</v>
      </c>
      <c r="M117" s="98">
        <v>0</v>
      </c>
    </row>
    <row r="118" spans="1:13" x14ac:dyDescent="0.25">
      <c r="A118" s="14" t="s">
        <v>29</v>
      </c>
      <c r="B118" s="97">
        <v>0</v>
      </c>
      <c r="C118" s="97">
        <v>0</v>
      </c>
      <c r="D118" s="13"/>
      <c r="E118" s="97">
        <v>0</v>
      </c>
      <c r="F118" s="7">
        <f t="shared" si="14"/>
        <v>0</v>
      </c>
      <c r="G118" s="98">
        <v>0</v>
      </c>
      <c r="H118" s="98">
        <v>0</v>
      </c>
      <c r="I118" s="98">
        <v>0</v>
      </c>
      <c r="J118" s="98">
        <v>0</v>
      </c>
      <c r="K118" s="98">
        <v>0</v>
      </c>
      <c r="L118" s="98">
        <v>0</v>
      </c>
      <c r="M118" s="98">
        <v>0</v>
      </c>
    </row>
    <row r="119" spans="1:13" x14ac:dyDescent="0.25">
      <c r="A119" s="14" t="s">
        <v>30</v>
      </c>
      <c r="B119" s="97">
        <v>0</v>
      </c>
      <c r="C119" s="97">
        <v>0</v>
      </c>
      <c r="D119" s="13"/>
      <c r="E119" s="97">
        <v>0</v>
      </c>
      <c r="F119" s="7">
        <f t="shared" si="14"/>
        <v>0</v>
      </c>
      <c r="G119" s="98">
        <v>0</v>
      </c>
      <c r="H119" s="98">
        <v>0</v>
      </c>
      <c r="I119" s="98">
        <v>0</v>
      </c>
      <c r="J119" s="98">
        <v>0</v>
      </c>
      <c r="K119" s="98">
        <v>0</v>
      </c>
      <c r="L119" s="98">
        <v>0</v>
      </c>
      <c r="M119" s="98">
        <v>0</v>
      </c>
    </row>
    <row r="120" spans="1:13" x14ac:dyDescent="0.25">
      <c r="A120" s="84" t="s">
        <v>31</v>
      </c>
      <c r="B120" s="84"/>
      <c r="C120" s="84"/>
      <c r="D120" s="84"/>
      <c r="E120" s="84"/>
      <c r="F120" s="84"/>
      <c r="G120" s="84"/>
      <c r="H120" s="84"/>
      <c r="I120" s="84"/>
      <c r="J120" s="84"/>
      <c r="K120" s="84"/>
      <c r="L120" s="84"/>
      <c r="M120" s="84"/>
    </row>
    <row r="121" spans="1:13" x14ac:dyDescent="0.25">
      <c r="A121" s="14" t="s">
        <v>32</v>
      </c>
      <c r="B121" s="97">
        <v>0</v>
      </c>
      <c r="C121" s="97">
        <v>0</v>
      </c>
      <c r="D121" s="13"/>
      <c r="E121" s="97">
        <v>0</v>
      </c>
      <c r="F121" s="7">
        <f>SUM(B121:E121)</f>
        <v>0</v>
      </c>
      <c r="G121" s="98">
        <v>0</v>
      </c>
      <c r="H121" s="98">
        <v>0</v>
      </c>
      <c r="I121" s="98">
        <v>0</v>
      </c>
      <c r="J121" s="98">
        <v>0</v>
      </c>
      <c r="K121" s="98">
        <v>0</v>
      </c>
      <c r="L121" s="98">
        <v>0</v>
      </c>
      <c r="M121" s="98">
        <v>0</v>
      </c>
    </row>
    <row r="122" spans="1:13" x14ac:dyDescent="0.25">
      <c r="A122" s="14" t="s">
        <v>33</v>
      </c>
      <c r="B122" s="97">
        <v>0</v>
      </c>
      <c r="C122" s="97">
        <v>0</v>
      </c>
      <c r="D122" s="13"/>
      <c r="E122" s="97">
        <v>0</v>
      </c>
      <c r="F122" s="7">
        <f t="shared" ref="F122:F127" si="15">SUM(B122:E122)</f>
        <v>0</v>
      </c>
      <c r="G122" s="98">
        <v>0</v>
      </c>
      <c r="H122" s="98">
        <v>0</v>
      </c>
      <c r="I122" s="98">
        <v>0</v>
      </c>
      <c r="J122" s="98">
        <v>0</v>
      </c>
      <c r="K122" s="98">
        <v>0</v>
      </c>
      <c r="L122" s="98">
        <v>0</v>
      </c>
      <c r="M122" s="98">
        <v>0</v>
      </c>
    </row>
    <row r="123" spans="1:13" x14ac:dyDescent="0.25">
      <c r="A123" s="14" t="s">
        <v>34</v>
      </c>
      <c r="B123" s="97">
        <v>0</v>
      </c>
      <c r="C123" s="97">
        <v>0</v>
      </c>
      <c r="D123" s="13"/>
      <c r="E123" s="97">
        <v>0</v>
      </c>
      <c r="F123" s="7">
        <f t="shared" si="15"/>
        <v>0</v>
      </c>
      <c r="G123" s="98">
        <v>0</v>
      </c>
      <c r="H123" s="98">
        <v>0</v>
      </c>
      <c r="I123" s="98">
        <v>0</v>
      </c>
      <c r="J123" s="98">
        <v>0</v>
      </c>
      <c r="K123" s="98">
        <v>0</v>
      </c>
      <c r="L123" s="98">
        <v>0</v>
      </c>
      <c r="M123" s="98">
        <v>0</v>
      </c>
    </row>
    <row r="124" spans="1:13" x14ac:dyDescent="0.25">
      <c r="A124" s="14" t="s">
        <v>35</v>
      </c>
      <c r="B124" s="97">
        <v>0</v>
      </c>
      <c r="C124" s="97">
        <v>0</v>
      </c>
      <c r="D124" s="13"/>
      <c r="E124" s="97">
        <v>0</v>
      </c>
      <c r="F124" s="7">
        <f t="shared" si="15"/>
        <v>0</v>
      </c>
      <c r="G124" s="98">
        <v>0</v>
      </c>
      <c r="H124" s="98">
        <v>0</v>
      </c>
      <c r="I124" s="98">
        <v>0</v>
      </c>
      <c r="J124" s="98">
        <v>0</v>
      </c>
      <c r="K124" s="98">
        <v>0</v>
      </c>
      <c r="L124" s="98">
        <v>0</v>
      </c>
      <c r="M124" s="98">
        <v>0</v>
      </c>
    </row>
    <row r="125" spans="1:13" x14ac:dyDescent="0.25">
      <c r="A125" s="14" t="s">
        <v>36</v>
      </c>
      <c r="B125" s="97">
        <v>0</v>
      </c>
      <c r="C125" s="97">
        <v>0</v>
      </c>
      <c r="D125" s="15"/>
      <c r="E125" s="97">
        <v>0</v>
      </c>
      <c r="F125" s="7">
        <f t="shared" si="15"/>
        <v>0</v>
      </c>
      <c r="G125" s="98">
        <v>0</v>
      </c>
      <c r="H125" s="98">
        <v>0</v>
      </c>
      <c r="I125" s="98">
        <v>0</v>
      </c>
      <c r="J125" s="98">
        <v>0</v>
      </c>
      <c r="K125" s="98">
        <v>0</v>
      </c>
      <c r="L125" s="98">
        <v>0</v>
      </c>
      <c r="M125" s="98">
        <v>0</v>
      </c>
    </row>
    <row r="126" spans="1:13" x14ac:dyDescent="0.25">
      <c r="A126" s="14" t="s">
        <v>37</v>
      </c>
      <c r="B126" s="97">
        <v>0</v>
      </c>
      <c r="C126" s="97">
        <v>0</v>
      </c>
      <c r="D126" s="15"/>
      <c r="E126" s="97">
        <v>0</v>
      </c>
      <c r="F126" s="7">
        <f t="shared" si="15"/>
        <v>0</v>
      </c>
      <c r="G126" s="98">
        <v>0</v>
      </c>
      <c r="H126" s="98">
        <v>0</v>
      </c>
      <c r="I126" s="98">
        <v>0</v>
      </c>
      <c r="J126" s="98">
        <v>0</v>
      </c>
      <c r="K126" s="98">
        <v>0</v>
      </c>
      <c r="L126" s="98">
        <v>0</v>
      </c>
      <c r="M126" s="98">
        <v>0</v>
      </c>
    </row>
    <row r="127" spans="1:13" x14ac:dyDescent="0.25">
      <c r="A127" s="14" t="s">
        <v>38</v>
      </c>
      <c r="B127" s="97">
        <v>0</v>
      </c>
      <c r="C127" s="97">
        <v>0</v>
      </c>
      <c r="D127" s="15"/>
      <c r="E127" s="97">
        <v>0</v>
      </c>
      <c r="F127" s="7">
        <f t="shared" si="15"/>
        <v>0</v>
      </c>
      <c r="G127" s="98">
        <v>0</v>
      </c>
      <c r="H127" s="98">
        <v>0</v>
      </c>
      <c r="I127" s="98">
        <v>0</v>
      </c>
      <c r="J127" s="98">
        <v>0</v>
      </c>
      <c r="K127" s="98">
        <v>0</v>
      </c>
      <c r="L127" s="98">
        <v>0</v>
      </c>
      <c r="M127" s="98">
        <v>0</v>
      </c>
    </row>
    <row r="128" spans="1:13" x14ac:dyDescent="0.25">
      <c r="A128" s="9"/>
      <c r="B128" s="67" t="s">
        <v>2</v>
      </c>
      <c r="C128" s="67"/>
      <c r="D128" s="67"/>
      <c r="E128" s="71" t="s">
        <v>3</v>
      </c>
      <c r="F128" s="69" t="s">
        <v>4</v>
      </c>
      <c r="G128" s="64" t="s">
        <v>170</v>
      </c>
      <c r="H128" s="64" t="s">
        <v>171</v>
      </c>
      <c r="I128" s="64" t="s">
        <v>172</v>
      </c>
      <c r="J128" s="64" t="s">
        <v>173</v>
      </c>
      <c r="K128" s="73" t="s">
        <v>174</v>
      </c>
      <c r="L128" s="73" t="s">
        <v>175</v>
      </c>
      <c r="M128" s="64" t="s">
        <v>176</v>
      </c>
    </row>
    <row r="129" spans="1:13" x14ac:dyDescent="0.25">
      <c r="A129" s="12" t="s">
        <v>64</v>
      </c>
      <c r="B129" s="3" t="s">
        <v>11</v>
      </c>
      <c r="C129" s="3" t="s">
        <v>12</v>
      </c>
      <c r="D129" s="4"/>
      <c r="E129" s="71"/>
      <c r="F129" s="69"/>
      <c r="G129" s="64"/>
      <c r="H129" s="64"/>
      <c r="I129" s="64"/>
      <c r="J129" s="64"/>
      <c r="K129" s="74"/>
      <c r="L129" s="74"/>
      <c r="M129" s="64"/>
    </row>
    <row r="130" spans="1:13" x14ac:dyDescent="0.25">
      <c r="A130" s="9" t="s">
        <v>40</v>
      </c>
      <c r="B130" s="97">
        <v>0</v>
      </c>
      <c r="C130" s="97">
        <v>0</v>
      </c>
      <c r="D130" s="13"/>
      <c r="E130" s="97">
        <v>0</v>
      </c>
      <c r="F130" s="7">
        <f>SUM(B130:E130)</f>
        <v>0</v>
      </c>
      <c r="G130" s="98">
        <v>0</v>
      </c>
      <c r="H130" s="98">
        <v>0</v>
      </c>
      <c r="I130" s="98">
        <v>0</v>
      </c>
      <c r="J130" s="98">
        <v>0</v>
      </c>
      <c r="K130" s="98">
        <v>0</v>
      </c>
      <c r="L130" s="98">
        <v>0</v>
      </c>
      <c r="M130" s="98">
        <v>0</v>
      </c>
    </row>
    <row r="131" spans="1:13" ht="30" x14ac:dyDescent="0.25">
      <c r="A131" s="19" t="s">
        <v>41</v>
      </c>
      <c r="B131" s="97">
        <v>0</v>
      </c>
      <c r="C131" s="97">
        <v>0</v>
      </c>
      <c r="D131" s="13"/>
      <c r="E131" s="97">
        <v>0</v>
      </c>
      <c r="F131" s="7">
        <f t="shared" ref="F131:F144" si="16">SUM(B131:E131)</f>
        <v>0</v>
      </c>
      <c r="G131" s="98">
        <v>0</v>
      </c>
      <c r="H131" s="98">
        <v>0</v>
      </c>
      <c r="I131" s="98">
        <v>0</v>
      </c>
      <c r="J131" s="98">
        <v>0</v>
      </c>
      <c r="K131" s="98">
        <v>0</v>
      </c>
      <c r="L131" s="98">
        <v>0</v>
      </c>
      <c r="M131" s="98">
        <v>0</v>
      </c>
    </row>
    <row r="132" spans="1:13" x14ac:dyDescent="0.25">
      <c r="A132" s="9" t="s">
        <v>42</v>
      </c>
      <c r="B132" s="97">
        <v>0</v>
      </c>
      <c r="C132" s="97">
        <v>0</v>
      </c>
      <c r="D132" s="13"/>
      <c r="E132" s="97">
        <v>0</v>
      </c>
      <c r="F132" s="7">
        <f t="shared" si="16"/>
        <v>0</v>
      </c>
      <c r="G132" s="98">
        <v>0</v>
      </c>
      <c r="H132" s="98">
        <v>0</v>
      </c>
      <c r="I132" s="98">
        <v>0</v>
      </c>
      <c r="J132" s="98">
        <v>0</v>
      </c>
      <c r="K132" s="98">
        <v>0</v>
      </c>
      <c r="L132" s="98">
        <v>0</v>
      </c>
      <c r="M132" s="98">
        <v>0</v>
      </c>
    </row>
    <row r="133" spans="1:13" x14ac:dyDescent="0.25">
      <c r="A133" s="9" t="s">
        <v>43</v>
      </c>
      <c r="B133" s="97">
        <v>0</v>
      </c>
      <c r="C133" s="97">
        <v>0</v>
      </c>
      <c r="D133" s="13"/>
      <c r="E133" s="97">
        <v>0</v>
      </c>
      <c r="F133" s="7">
        <f t="shared" si="16"/>
        <v>0</v>
      </c>
      <c r="G133" s="98">
        <v>0</v>
      </c>
      <c r="H133" s="98">
        <v>0</v>
      </c>
      <c r="I133" s="98">
        <v>0</v>
      </c>
      <c r="J133" s="98">
        <v>0</v>
      </c>
      <c r="K133" s="98">
        <v>0</v>
      </c>
      <c r="L133" s="98">
        <v>0</v>
      </c>
      <c r="M133" s="98">
        <v>0</v>
      </c>
    </row>
    <row r="134" spans="1:13" x14ac:dyDescent="0.25">
      <c r="A134" s="9" t="s">
        <v>44</v>
      </c>
      <c r="B134" s="97">
        <v>0</v>
      </c>
      <c r="C134" s="97">
        <v>0</v>
      </c>
      <c r="D134" s="13"/>
      <c r="E134" s="97">
        <v>0</v>
      </c>
      <c r="F134" s="7">
        <f t="shared" si="16"/>
        <v>0</v>
      </c>
      <c r="G134" s="98">
        <v>0</v>
      </c>
      <c r="H134" s="98">
        <v>0</v>
      </c>
      <c r="I134" s="98">
        <v>0</v>
      </c>
      <c r="J134" s="98">
        <v>0</v>
      </c>
      <c r="K134" s="98">
        <v>0</v>
      </c>
      <c r="L134" s="98">
        <v>0</v>
      </c>
      <c r="M134" s="98">
        <v>0</v>
      </c>
    </row>
    <row r="135" spans="1:13" ht="30" x14ac:dyDescent="0.25">
      <c r="A135" s="9" t="s">
        <v>45</v>
      </c>
      <c r="B135" s="97">
        <v>0</v>
      </c>
      <c r="C135" s="97">
        <v>0</v>
      </c>
      <c r="D135" s="13"/>
      <c r="E135" s="97">
        <v>0</v>
      </c>
      <c r="F135" s="7">
        <f t="shared" si="16"/>
        <v>0</v>
      </c>
      <c r="G135" s="98">
        <v>0</v>
      </c>
      <c r="H135" s="98">
        <v>0</v>
      </c>
      <c r="I135" s="98">
        <v>0</v>
      </c>
      <c r="J135" s="98">
        <v>0</v>
      </c>
      <c r="K135" s="98">
        <v>0</v>
      </c>
      <c r="L135" s="98">
        <v>0</v>
      </c>
      <c r="M135" s="98">
        <v>0</v>
      </c>
    </row>
    <row r="136" spans="1:13" x14ac:dyDescent="0.25">
      <c r="A136" s="9" t="s">
        <v>46</v>
      </c>
      <c r="B136" s="97">
        <v>0</v>
      </c>
      <c r="C136" s="97">
        <v>0</v>
      </c>
      <c r="D136" s="13"/>
      <c r="E136" s="97">
        <v>0</v>
      </c>
      <c r="F136" s="7">
        <f t="shared" si="16"/>
        <v>0</v>
      </c>
      <c r="G136" s="98">
        <v>0</v>
      </c>
      <c r="H136" s="98">
        <v>0</v>
      </c>
      <c r="I136" s="98">
        <v>0</v>
      </c>
      <c r="J136" s="98">
        <v>0</v>
      </c>
      <c r="K136" s="98">
        <v>0</v>
      </c>
      <c r="L136" s="98">
        <v>0</v>
      </c>
      <c r="M136" s="98">
        <v>0</v>
      </c>
    </row>
    <row r="137" spans="1:13" x14ac:dyDescent="0.25">
      <c r="A137" s="9" t="s">
        <v>47</v>
      </c>
      <c r="B137" s="97">
        <v>0</v>
      </c>
      <c r="C137" s="97">
        <v>0</v>
      </c>
      <c r="D137" s="13"/>
      <c r="E137" s="97">
        <v>0</v>
      </c>
      <c r="F137" s="7">
        <f t="shared" si="16"/>
        <v>0</v>
      </c>
      <c r="G137" s="98">
        <v>0</v>
      </c>
      <c r="H137" s="98">
        <v>0</v>
      </c>
      <c r="I137" s="98">
        <v>0</v>
      </c>
      <c r="J137" s="98">
        <v>0</v>
      </c>
      <c r="K137" s="98">
        <v>0</v>
      </c>
      <c r="L137" s="98">
        <v>0</v>
      </c>
      <c r="M137" s="98">
        <v>0</v>
      </c>
    </row>
    <row r="138" spans="1:13" ht="30" x14ac:dyDescent="0.25">
      <c r="A138" s="9" t="s">
        <v>48</v>
      </c>
      <c r="B138" s="97">
        <v>0</v>
      </c>
      <c r="C138" s="97">
        <v>0</v>
      </c>
      <c r="D138" s="13"/>
      <c r="E138" s="97">
        <v>0</v>
      </c>
      <c r="F138" s="7">
        <f t="shared" si="16"/>
        <v>0</v>
      </c>
      <c r="G138" s="98">
        <v>0</v>
      </c>
      <c r="H138" s="98">
        <v>0</v>
      </c>
      <c r="I138" s="98">
        <v>0</v>
      </c>
      <c r="J138" s="98">
        <v>0</v>
      </c>
      <c r="K138" s="98">
        <v>0</v>
      </c>
      <c r="L138" s="98">
        <v>0</v>
      </c>
      <c r="M138" s="98">
        <v>0</v>
      </c>
    </row>
    <row r="139" spans="1:13" x14ac:dyDescent="0.25">
      <c r="A139" s="9" t="s">
        <v>49</v>
      </c>
      <c r="B139" s="97">
        <v>0</v>
      </c>
      <c r="C139" s="97">
        <v>0</v>
      </c>
      <c r="D139" s="13"/>
      <c r="E139" s="97">
        <v>0</v>
      </c>
      <c r="F139" s="7">
        <f t="shared" si="16"/>
        <v>0</v>
      </c>
      <c r="G139" s="98">
        <v>0</v>
      </c>
      <c r="H139" s="98">
        <v>0</v>
      </c>
      <c r="I139" s="98">
        <v>0</v>
      </c>
      <c r="J139" s="98">
        <v>0</v>
      </c>
      <c r="K139" s="98">
        <v>0</v>
      </c>
      <c r="L139" s="98">
        <v>0</v>
      </c>
      <c r="M139" s="98">
        <v>0</v>
      </c>
    </row>
    <row r="140" spans="1:13" ht="30" x14ac:dyDescent="0.25">
      <c r="A140" s="9" t="s">
        <v>50</v>
      </c>
      <c r="B140" s="97">
        <v>0</v>
      </c>
      <c r="C140" s="97">
        <v>0</v>
      </c>
      <c r="D140" s="13"/>
      <c r="E140" s="97">
        <v>0</v>
      </c>
      <c r="F140" s="7">
        <f t="shared" si="16"/>
        <v>0</v>
      </c>
      <c r="G140" s="98">
        <v>0</v>
      </c>
      <c r="H140" s="98">
        <v>0</v>
      </c>
      <c r="I140" s="98">
        <v>0</v>
      </c>
      <c r="J140" s="98">
        <v>0</v>
      </c>
      <c r="K140" s="98">
        <v>0</v>
      </c>
      <c r="L140" s="98">
        <v>0</v>
      </c>
      <c r="M140" s="98">
        <v>0</v>
      </c>
    </row>
    <row r="141" spans="1:13" x14ac:dyDescent="0.25">
      <c r="A141" s="9" t="s">
        <v>51</v>
      </c>
      <c r="B141" s="97">
        <v>0</v>
      </c>
      <c r="C141" s="97">
        <v>0</v>
      </c>
      <c r="D141" s="17"/>
      <c r="E141" s="97">
        <v>0</v>
      </c>
      <c r="F141" s="7">
        <f t="shared" si="16"/>
        <v>0</v>
      </c>
      <c r="G141" s="98">
        <v>0</v>
      </c>
      <c r="H141" s="98">
        <v>0</v>
      </c>
      <c r="I141" s="98">
        <v>0</v>
      </c>
      <c r="J141" s="98">
        <v>0</v>
      </c>
      <c r="K141" s="98">
        <v>0</v>
      </c>
      <c r="L141" s="98">
        <v>0</v>
      </c>
      <c r="M141" s="98">
        <v>0</v>
      </c>
    </row>
    <row r="142" spans="1:13" x14ac:dyDescent="0.25">
      <c r="A142" s="9" t="s">
        <v>52</v>
      </c>
      <c r="B142" s="97">
        <v>0</v>
      </c>
      <c r="C142" s="97">
        <v>0</v>
      </c>
      <c r="D142" s="17"/>
      <c r="E142" s="97">
        <v>0</v>
      </c>
      <c r="F142" s="7">
        <f t="shared" si="16"/>
        <v>0</v>
      </c>
      <c r="G142" s="98">
        <v>0</v>
      </c>
      <c r="H142" s="98">
        <v>0</v>
      </c>
      <c r="I142" s="98">
        <v>0</v>
      </c>
      <c r="J142" s="98">
        <v>0</v>
      </c>
      <c r="K142" s="98">
        <v>0</v>
      </c>
      <c r="L142" s="98">
        <v>0</v>
      </c>
      <c r="M142" s="98">
        <v>0</v>
      </c>
    </row>
    <row r="143" spans="1:13" x14ac:dyDescent="0.25">
      <c r="A143" s="9" t="s">
        <v>53</v>
      </c>
      <c r="B143" s="97">
        <v>0</v>
      </c>
      <c r="C143" s="97">
        <v>0</v>
      </c>
      <c r="D143" s="13"/>
      <c r="E143" s="97">
        <v>0</v>
      </c>
      <c r="F143" s="7">
        <f t="shared" si="16"/>
        <v>0</v>
      </c>
      <c r="G143" s="98">
        <v>0</v>
      </c>
      <c r="H143" s="98">
        <v>0</v>
      </c>
      <c r="I143" s="98">
        <v>0</v>
      </c>
      <c r="J143" s="98">
        <v>0</v>
      </c>
      <c r="K143" s="98">
        <v>0</v>
      </c>
      <c r="L143" s="98">
        <v>0</v>
      </c>
      <c r="M143" s="98">
        <v>0</v>
      </c>
    </row>
    <row r="144" spans="1:13" x14ac:dyDescent="0.25">
      <c r="A144" s="9" t="s">
        <v>54</v>
      </c>
      <c r="B144" s="97">
        <v>0</v>
      </c>
      <c r="C144" s="97">
        <v>0</v>
      </c>
      <c r="D144" s="13"/>
      <c r="E144" s="97">
        <v>0</v>
      </c>
      <c r="F144" s="7">
        <f t="shared" si="16"/>
        <v>0</v>
      </c>
      <c r="G144" s="98">
        <v>0</v>
      </c>
      <c r="H144" s="98">
        <v>0</v>
      </c>
      <c r="I144" s="98">
        <v>0</v>
      </c>
      <c r="J144" s="98">
        <v>0</v>
      </c>
      <c r="K144" s="98">
        <v>0</v>
      </c>
      <c r="L144" s="98">
        <v>0</v>
      </c>
      <c r="M144" s="98">
        <v>0</v>
      </c>
    </row>
    <row r="145" spans="1:13" x14ac:dyDescent="0.25">
      <c r="A145" s="9"/>
      <c r="B145" s="67" t="s">
        <v>2</v>
      </c>
      <c r="C145" s="67"/>
      <c r="D145" s="67"/>
      <c r="E145" s="71" t="s">
        <v>3</v>
      </c>
      <c r="F145" s="69" t="s">
        <v>4</v>
      </c>
      <c r="G145" s="64" t="s">
        <v>170</v>
      </c>
      <c r="H145" s="64" t="s">
        <v>171</v>
      </c>
      <c r="I145" s="64" t="s">
        <v>172</v>
      </c>
      <c r="J145" s="64" t="s">
        <v>173</v>
      </c>
      <c r="K145" s="73" t="s">
        <v>174</v>
      </c>
      <c r="L145" s="73" t="s">
        <v>175</v>
      </c>
      <c r="M145" s="64" t="s">
        <v>176</v>
      </c>
    </row>
    <row r="146" spans="1:13" x14ac:dyDescent="0.25">
      <c r="A146" s="12" t="s">
        <v>55</v>
      </c>
      <c r="B146" s="3" t="s">
        <v>11</v>
      </c>
      <c r="C146" s="3" t="s">
        <v>12</v>
      </c>
      <c r="D146" s="4"/>
      <c r="E146" s="71"/>
      <c r="F146" s="69"/>
      <c r="G146" s="64"/>
      <c r="H146" s="64"/>
      <c r="I146" s="64"/>
      <c r="J146" s="64"/>
      <c r="K146" s="74"/>
      <c r="L146" s="74"/>
      <c r="M146" s="64"/>
    </row>
    <row r="147" spans="1:13" x14ac:dyDescent="0.25">
      <c r="A147" s="9" t="s">
        <v>65</v>
      </c>
      <c r="B147" s="97">
        <v>0</v>
      </c>
      <c r="C147" s="97">
        <v>0</v>
      </c>
      <c r="D147" s="13"/>
      <c r="E147" s="97">
        <v>0</v>
      </c>
      <c r="F147" s="7">
        <f t="shared" ref="F147" si="17">SUM(B147:E147)</f>
        <v>0</v>
      </c>
      <c r="G147" s="98">
        <v>0</v>
      </c>
      <c r="H147" s="98">
        <v>0</v>
      </c>
      <c r="I147" s="98">
        <v>0</v>
      </c>
      <c r="J147" s="98">
        <v>0</v>
      </c>
      <c r="K147" s="98">
        <v>0</v>
      </c>
      <c r="L147" s="98">
        <v>0</v>
      </c>
      <c r="M147" s="98">
        <v>0</v>
      </c>
    </row>
    <row r="148" spans="1:13" ht="15.75" x14ac:dyDescent="0.25">
      <c r="A148" s="72" t="s">
        <v>68</v>
      </c>
      <c r="B148" s="72"/>
      <c r="C148" s="72"/>
      <c r="D148" s="72"/>
      <c r="E148" s="72"/>
      <c r="F148" s="72"/>
      <c r="G148" s="72"/>
      <c r="H148" s="72"/>
      <c r="I148" s="72"/>
      <c r="J148" s="72"/>
      <c r="K148" s="72"/>
      <c r="L148" s="72"/>
      <c r="M148" s="72"/>
    </row>
    <row r="149" spans="1:13" x14ac:dyDescent="0.25">
      <c r="A149" s="66"/>
      <c r="B149" s="67" t="s">
        <v>2</v>
      </c>
      <c r="C149" s="67"/>
      <c r="D149" s="67"/>
      <c r="E149" s="68" t="s">
        <v>3</v>
      </c>
      <c r="F149" s="69" t="s">
        <v>4</v>
      </c>
      <c r="G149" s="64" t="s">
        <v>170</v>
      </c>
      <c r="H149" s="64" t="s">
        <v>171</v>
      </c>
      <c r="I149" s="64" t="s">
        <v>172</v>
      </c>
      <c r="J149" s="64" t="s">
        <v>173</v>
      </c>
      <c r="K149" s="73" t="s">
        <v>174</v>
      </c>
      <c r="L149" s="73" t="s">
        <v>175</v>
      </c>
      <c r="M149" s="64" t="s">
        <v>176</v>
      </c>
    </row>
    <row r="150" spans="1:13" x14ac:dyDescent="0.25">
      <c r="A150" s="66"/>
      <c r="B150" s="3" t="s">
        <v>11</v>
      </c>
      <c r="C150" s="3" t="s">
        <v>12</v>
      </c>
      <c r="D150" s="4"/>
      <c r="E150" s="68"/>
      <c r="F150" s="69"/>
      <c r="G150" s="64"/>
      <c r="H150" s="64"/>
      <c r="I150" s="64"/>
      <c r="J150" s="64"/>
      <c r="K150" s="74"/>
      <c r="L150" s="74"/>
      <c r="M150" s="64"/>
    </row>
    <row r="151" spans="1:13" x14ac:dyDescent="0.25">
      <c r="A151" s="9" t="s">
        <v>13</v>
      </c>
      <c r="B151" s="6">
        <v>1</v>
      </c>
      <c r="C151" s="97">
        <v>0</v>
      </c>
      <c r="D151" s="13"/>
      <c r="E151" s="97">
        <v>0</v>
      </c>
      <c r="F151" s="7">
        <f t="shared" ref="F151:F153" si="18">SUM(B151:E151)</f>
        <v>1</v>
      </c>
      <c r="G151" s="98">
        <v>0</v>
      </c>
      <c r="H151" s="98">
        <v>0</v>
      </c>
      <c r="I151" s="98">
        <v>0</v>
      </c>
      <c r="J151" s="8">
        <v>1</v>
      </c>
      <c r="K151" s="98">
        <v>0</v>
      </c>
      <c r="L151" s="98">
        <v>0</v>
      </c>
      <c r="M151" s="98">
        <v>0</v>
      </c>
    </row>
    <row r="152" spans="1:13" x14ac:dyDescent="0.25">
      <c r="A152" s="9" t="s">
        <v>61</v>
      </c>
      <c r="B152" s="6">
        <v>5</v>
      </c>
      <c r="C152" s="97">
        <v>0</v>
      </c>
      <c r="D152" s="17"/>
      <c r="E152" s="97">
        <v>0</v>
      </c>
      <c r="F152" s="7">
        <f t="shared" si="18"/>
        <v>5</v>
      </c>
      <c r="G152" s="98">
        <v>0</v>
      </c>
      <c r="H152" s="98">
        <v>0</v>
      </c>
      <c r="I152" s="98">
        <v>0</v>
      </c>
      <c r="J152" s="8">
        <v>5</v>
      </c>
      <c r="K152" s="98">
        <v>0</v>
      </c>
      <c r="L152" s="98">
        <v>0</v>
      </c>
      <c r="M152" s="98">
        <v>0</v>
      </c>
    </row>
    <row r="153" spans="1:13" x14ac:dyDescent="0.25">
      <c r="A153" s="9" t="s">
        <v>69</v>
      </c>
      <c r="B153" s="6">
        <v>1</v>
      </c>
      <c r="C153" s="97">
        <v>0</v>
      </c>
      <c r="D153" s="13"/>
      <c r="E153" s="97">
        <v>0</v>
      </c>
      <c r="F153" s="7">
        <f t="shared" si="18"/>
        <v>1</v>
      </c>
      <c r="G153" s="98">
        <v>0</v>
      </c>
      <c r="H153" s="98">
        <v>0</v>
      </c>
      <c r="I153" s="98">
        <v>0</v>
      </c>
      <c r="J153" s="8">
        <v>1</v>
      </c>
      <c r="K153" s="98">
        <v>0</v>
      </c>
      <c r="L153" s="98">
        <v>0</v>
      </c>
      <c r="M153" s="98">
        <v>0</v>
      </c>
    </row>
    <row r="154" spans="1:13" x14ac:dyDescent="0.25">
      <c r="A154" s="9"/>
      <c r="B154" s="67" t="s">
        <v>2</v>
      </c>
      <c r="C154" s="67"/>
      <c r="D154" s="67"/>
      <c r="E154" s="71" t="s">
        <v>3</v>
      </c>
      <c r="F154" s="69" t="s">
        <v>4</v>
      </c>
      <c r="G154" s="64" t="s">
        <v>170</v>
      </c>
      <c r="H154" s="64" t="s">
        <v>171</v>
      </c>
      <c r="I154" s="64" t="s">
        <v>172</v>
      </c>
      <c r="J154" s="64" t="s">
        <v>173</v>
      </c>
      <c r="K154" s="73" t="s">
        <v>174</v>
      </c>
      <c r="L154" s="73" t="s">
        <v>175</v>
      </c>
      <c r="M154" s="64" t="s">
        <v>176</v>
      </c>
    </row>
    <row r="155" spans="1:13" x14ac:dyDescent="0.25">
      <c r="A155" s="12" t="s">
        <v>70</v>
      </c>
      <c r="B155" s="3" t="s">
        <v>11</v>
      </c>
      <c r="C155" s="3" t="s">
        <v>12</v>
      </c>
      <c r="D155" s="4"/>
      <c r="E155" s="71"/>
      <c r="F155" s="69"/>
      <c r="G155" s="64"/>
      <c r="H155" s="64"/>
      <c r="I155" s="64"/>
      <c r="J155" s="64"/>
      <c r="K155" s="74"/>
      <c r="L155" s="74"/>
      <c r="M155" s="64"/>
    </row>
    <row r="156" spans="1:13" x14ac:dyDescent="0.25">
      <c r="A156" s="9" t="s">
        <v>23</v>
      </c>
      <c r="B156" s="6">
        <v>0</v>
      </c>
      <c r="C156" s="97">
        <v>0</v>
      </c>
      <c r="D156" s="13"/>
      <c r="E156" s="97">
        <v>0</v>
      </c>
      <c r="F156" s="7">
        <f t="shared" ref="F156:F163" si="19">SUM(B156:E156)</f>
        <v>0</v>
      </c>
      <c r="G156" s="98">
        <v>0</v>
      </c>
      <c r="H156" s="98">
        <v>0</v>
      </c>
      <c r="I156" s="98">
        <v>0</v>
      </c>
      <c r="J156" s="8">
        <v>0</v>
      </c>
      <c r="K156" s="98">
        <v>0</v>
      </c>
      <c r="L156" s="98">
        <v>0</v>
      </c>
      <c r="M156" s="98">
        <v>0</v>
      </c>
    </row>
    <row r="157" spans="1:13" x14ac:dyDescent="0.25">
      <c r="A157" s="9" t="s">
        <v>24</v>
      </c>
      <c r="B157" s="6">
        <v>1</v>
      </c>
      <c r="C157" s="97">
        <v>0</v>
      </c>
      <c r="D157" s="13"/>
      <c r="E157" s="97">
        <v>0</v>
      </c>
      <c r="F157" s="7">
        <f t="shared" si="19"/>
        <v>1</v>
      </c>
      <c r="G157" s="98">
        <v>0</v>
      </c>
      <c r="H157" s="98">
        <v>0</v>
      </c>
      <c r="I157" s="98">
        <v>0</v>
      </c>
      <c r="J157" s="8">
        <v>1</v>
      </c>
      <c r="K157" s="98">
        <v>0</v>
      </c>
      <c r="L157" s="98">
        <v>0</v>
      </c>
      <c r="M157" s="98">
        <v>0</v>
      </c>
    </row>
    <row r="158" spans="1:13" x14ac:dyDescent="0.25">
      <c r="A158" s="9" t="s">
        <v>63</v>
      </c>
      <c r="B158" s="6">
        <v>0</v>
      </c>
      <c r="C158" s="97">
        <v>0</v>
      </c>
      <c r="D158" s="13"/>
      <c r="E158" s="97">
        <v>0</v>
      </c>
      <c r="F158" s="7">
        <f t="shared" si="19"/>
        <v>0</v>
      </c>
      <c r="G158" s="98">
        <v>0</v>
      </c>
      <c r="H158" s="98">
        <v>0</v>
      </c>
      <c r="I158" s="98">
        <v>0</v>
      </c>
      <c r="J158" s="8">
        <v>0</v>
      </c>
      <c r="K158" s="98">
        <v>0</v>
      </c>
      <c r="L158" s="98">
        <v>0</v>
      </c>
      <c r="M158" s="98">
        <v>0</v>
      </c>
    </row>
    <row r="159" spans="1:13" x14ac:dyDescent="0.25">
      <c r="A159" s="14" t="s">
        <v>26</v>
      </c>
      <c r="B159" s="6">
        <v>0</v>
      </c>
      <c r="C159" s="97">
        <v>0</v>
      </c>
      <c r="D159" s="13"/>
      <c r="E159" s="97">
        <v>0</v>
      </c>
      <c r="F159" s="7">
        <f t="shared" si="19"/>
        <v>0</v>
      </c>
      <c r="G159" s="98">
        <v>0</v>
      </c>
      <c r="H159" s="98">
        <v>0</v>
      </c>
      <c r="I159" s="98">
        <v>0</v>
      </c>
      <c r="J159" s="8">
        <v>0</v>
      </c>
      <c r="K159" s="98">
        <v>0</v>
      </c>
      <c r="L159" s="98">
        <v>0</v>
      </c>
      <c r="M159" s="98">
        <v>0</v>
      </c>
    </row>
    <row r="160" spans="1:13" x14ac:dyDescent="0.25">
      <c r="A160" s="14" t="s">
        <v>27</v>
      </c>
      <c r="B160" s="6">
        <v>0</v>
      </c>
      <c r="C160" s="97">
        <v>0</v>
      </c>
      <c r="D160" s="13"/>
      <c r="E160" s="97">
        <v>0</v>
      </c>
      <c r="F160" s="7">
        <f t="shared" si="19"/>
        <v>0</v>
      </c>
      <c r="G160" s="98">
        <v>0</v>
      </c>
      <c r="H160" s="98">
        <v>0</v>
      </c>
      <c r="I160" s="98">
        <v>0</v>
      </c>
      <c r="J160" s="8">
        <v>0</v>
      </c>
      <c r="K160" s="98">
        <v>0</v>
      </c>
      <c r="L160" s="98">
        <v>0</v>
      </c>
      <c r="M160" s="98">
        <v>0</v>
      </c>
    </row>
    <row r="161" spans="1:13" x14ac:dyDescent="0.25">
      <c r="A161" s="14" t="s">
        <v>28</v>
      </c>
      <c r="B161" s="6">
        <v>0</v>
      </c>
      <c r="C161" s="97">
        <v>0</v>
      </c>
      <c r="D161" s="13"/>
      <c r="E161" s="97">
        <v>0</v>
      </c>
      <c r="F161" s="7">
        <f t="shared" si="19"/>
        <v>0</v>
      </c>
      <c r="G161" s="98">
        <v>0</v>
      </c>
      <c r="H161" s="98">
        <v>0</v>
      </c>
      <c r="I161" s="98">
        <v>0</v>
      </c>
      <c r="J161" s="8">
        <v>0</v>
      </c>
      <c r="K161" s="98">
        <v>0</v>
      </c>
      <c r="L161" s="98">
        <v>0</v>
      </c>
      <c r="M161" s="98">
        <v>0</v>
      </c>
    </row>
    <row r="162" spans="1:13" x14ac:dyDescent="0.25">
      <c r="A162" s="14" t="s">
        <v>29</v>
      </c>
      <c r="B162" s="6">
        <v>0</v>
      </c>
      <c r="C162" s="97">
        <v>0</v>
      </c>
      <c r="D162" s="13"/>
      <c r="E162" s="97">
        <v>0</v>
      </c>
      <c r="F162" s="7">
        <f t="shared" si="19"/>
        <v>0</v>
      </c>
      <c r="G162" s="98">
        <v>0</v>
      </c>
      <c r="H162" s="98">
        <v>0</v>
      </c>
      <c r="I162" s="98">
        <v>0</v>
      </c>
      <c r="J162" s="8">
        <v>0</v>
      </c>
      <c r="K162" s="98">
        <v>0</v>
      </c>
      <c r="L162" s="98">
        <v>0</v>
      </c>
      <c r="M162" s="98">
        <v>0</v>
      </c>
    </row>
    <row r="163" spans="1:13" x14ac:dyDescent="0.25">
      <c r="A163" s="14" t="s">
        <v>30</v>
      </c>
      <c r="B163" s="6">
        <v>0</v>
      </c>
      <c r="C163" s="97">
        <v>0</v>
      </c>
      <c r="D163" s="13"/>
      <c r="E163" s="97">
        <v>0</v>
      </c>
      <c r="F163" s="7">
        <f t="shared" si="19"/>
        <v>0</v>
      </c>
      <c r="G163" s="98">
        <v>0</v>
      </c>
      <c r="H163" s="98">
        <v>0</v>
      </c>
      <c r="I163" s="98">
        <v>0</v>
      </c>
      <c r="J163" s="8">
        <v>0</v>
      </c>
      <c r="K163" s="98">
        <v>0</v>
      </c>
      <c r="L163" s="98">
        <v>0</v>
      </c>
      <c r="M163" s="98">
        <v>0</v>
      </c>
    </row>
    <row r="164" spans="1:13" x14ac:dyDescent="0.25">
      <c r="A164" s="84" t="s">
        <v>31</v>
      </c>
      <c r="B164" s="84"/>
      <c r="C164" s="84"/>
      <c r="D164" s="84"/>
      <c r="E164" s="84"/>
      <c r="F164" s="84"/>
      <c r="G164" s="84"/>
      <c r="H164" s="84"/>
      <c r="I164" s="84"/>
      <c r="J164" s="84"/>
      <c r="K164" s="84"/>
      <c r="L164" s="84"/>
      <c r="M164" s="84"/>
    </row>
    <row r="165" spans="1:13" x14ac:dyDescent="0.25">
      <c r="A165" s="14" t="s">
        <v>32</v>
      </c>
      <c r="B165" s="6">
        <v>0</v>
      </c>
      <c r="C165" s="97">
        <v>0</v>
      </c>
      <c r="D165" s="13"/>
      <c r="E165" s="97">
        <v>0</v>
      </c>
      <c r="F165" s="7">
        <f>SUM(B165:E165)</f>
        <v>0</v>
      </c>
      <c r="G165" s="98">
        <v>0</v>
      </c>
      <c r="H165" s="98">
        <v>0</v>
      </c>
      <c r="I165" s="98">
        <v>0</v>
      </c>
      <c r="J165" s="8">
        <v>0</v>
      </c>
      <c r="K165" s="98">
        <v>0</v>
      </c>
      <c r="L165" s="98">
        <v>0</v>
      </c>
      <c r="M165" s="98">
        <v>0</v>
      </c>
    </row>
    <row r="166" spans="1:13" x14ac:dyDescent="0.25">
      <c r="A166" s="14" t="s">
        <v>33</v>
      </c>
      <c r="B166" s="6">
        <v>0</v>
      </c>
      <c r="C166" s="97">
        <v>0</v>
      </c>
      <c r="D166" s="13"/>
      <c r="E166" s="97">
        <v>0</v>
      </c>
      <c r="F166" s="7">
        <f t="shared" ref="F166:F171" si="20">SUM(B166:E166)</f>
        <v>0</v>
      </c>
      <c r="G166" s="98">
        <v>0</v>
      </c>
      <c r="H166" s="98">
        <v>0</v>
      </c>
      <c r="I166" s="98">
        <v>0</v>
      </c>
      <c r="J166" s="8">
        <v>0</v>
      </c>
      <c r="K166" s="98">
        <v>0</v>
      </c>
      <c r="L166" s="98">
        <v>0</v>
      </c>
      <c r="M166" s="98">
        <v>0</v>
      </c>
    </row>
    <row r="167" spans="1:13" x14ac:dyDescent="0.25">
      <c r="A167" s="14" t="s">
        <v>34</v>
      </c>
      <c r="B167" s="6">
        <v>0</v>
      </c>
      <c r="C167" s="97">
        <v>0</v>
      </c>
      <c r="D167" s="13"/>
      <c r="E167" s="97">
        <v>0</v>
      </c>
      <c r="F167" s="7">
        <f t="shared" si="20"/>
        <v>0</v>
      </c>
      <c r="G167" s="98">
        <v>0</v>
      </c>
      <c r="H167" s="98">
        <v>0</v>
      </c>
      <c r="I167" s="98">
        <v>0</v>
      </c>
      <c r="J167" s="8">
        <v>0</v>
      </c>
      <c r="K167" s="98">
        <v>0</v>
      </c>
      <c r="L167" s="98">
        <v>0</v>
      </c>
      <c r="M167" s="98">
        <v>0</v>
      </c>
    </row>
    <row r="168" spans="1:13" x14ac:dyDescent="0.25">
      <c r="A168" s="14" t="s">
        <v>35</v>
      </c>
      <c r="B168" s="6">
        <v>0</v>
      </c>
      <c r="C168" s="97">
        <v>0</v>
      </c>
      <c r="D168" s="13"/>
      <c r="E168" s="97">
        <v>0</v>
      </c>
      <c r="F168" s="7">
        <f t="shared" si="20"/>
        <v>0</v>
      </c>
      <c r="G168" s="98">
        <v>0</v>
      </c>
      <c r="H168" s="98">
        <v>0</v>
      </c>
      <c r="I168" s="98">
        <v>0</v>
      </c>
      <c r="J168" s="8">
        <v>0</v>
      </c>
      <c r="K168" s="98">
        <v>0</v>
      </c>
      <c r="L168" s="98">
        <v>0</v>
      </c>
      <c r="M168" s="98">
        <v>0</v>
      </c>
    </row>
    <row r="169" spans="1:13" x14ac:dyDescent="0.25">
      <c r="A169" s="14" t="s">
        <v>36</v>
      </c>
      <c r="B169" s="6">
        <v>0</v>
      </c>
      <c r="C169" s="97">
        <v>0</v>
      </c>
      <c r="D169" s="13"/>
      <c r="E169" s="97">
        <v>0</v>
      </c>
      <c r="F169" s="7">
        <f t="shared" si="20"/>
        <v>0</v>
      </c>
      <c r="G169" s="98">
        <v>0</v>
      </c>
      <c r="H169" s="98">
        <v>0</v>
      </c>
      <c r="I169" s="98">
        <v>0</v>
      </c>
      <c r="J169" s="8">
        <v>0</v>
      </c>
      <c r="K169" s="98">
        <v>0</v>
      </c>
      <c r="L169" s="98">
        <v>0</v>
      </c>
      <c r="M169" s="98">
        <v>0</v>
      </c>
    </row>
    <row r="170" spans="1:13" x14ac:dyDescent="0.25">
      <c r="A170" s="14" t="s">
        <v>37</v>
      </c>
      <c r="B170" s="6">
        <v>0</v>
      </c>
      <c r="C170" s="97">
        <v>0</v>
      </c>
      <c r="D170" s="13"/>
      <c r="E170" s="97">
        <v>0</v>
      </c>
      <c r="F170" s="7">
        <f t="shared" si="20"/>
        <v>0</v>
      </c>
      <c r="G170" s="98">
        <v>0</v>
      </c>
      <c r="H170" s="98">
        <v>0</v>
      </c>
      <c r="I170" s="98">
        <v>0</v>
      </c>
      <c r="J170" s="8">
        <v>0</v>
      </c>
      <c r="K170" s="98">
        <v>0</v>
      </c>
      <c r="L170" s="98">
        <v>0</v>
      </c>
      <c r="M170" s="98">
        <v>0</v>
      </c>
    </row>
    <row r="171" spans="1:13" x14ac:dyDescent="0.25">
      <c r="A171" s="14" t="s">
        <v>38</v>
      </c>
      <c r="B171" s="6">
        <v>0</v>
      </c>
      <c r="C171" s="97">
        <v>0</v>
      </c>
      <c r="D171" s="15"/>
      <c r="E171" s="97">
        <v>0</v>
      </c>
      <c r="F171" s="7">
        <f t="shared" si="20"/>
        <v>0</v>
      </c>
      <c r="G171" s="98">
        <v>0</v>
      </c>
      <c r="H171" s="98">
        <v>0</v>
      </c>
      <c r="I171" s="98">
        <v>0</v>
      </c>
      <c r="J171" s="8">
        <v>0</v>
      </c>
      <c r="K171" s="98">
        <v>0</v>
      </c>
      <c r="L171" s="98">
        <v>0</v>
      </c>
      <c r="M171" s="98">
        <v>0</v>
      </c>
    </row>
    <row r="172" spans="1:13" x14ac:dyDescent="0.25">
      <c r="A172" s="9"/>
      <c r="B172" s="67" t="s">
        <v>2</v>
      </c>
      <c r="C172" s="67"/>
      <c r="D172" s="67"/>
      <c r="E172" s="71" t="s">
        <v>3</v>
      </c>
      <c r="F172" s="69" t="s">
        <v>4</v>
      </c>
      <c r="G172" s="64" t="s">
        <v>170</v>
      </c>
      <c r="H172" s="64" t="s">
        <v>171</v>
      </c>
      <c r="I172" s="64" t="s">
        <v>172</v>
      </c>
      <c r="J172" s="64" t="s">
        <v>173</v>
      </c>
      <c r="K172" s="73" t="s">
        <v>174</v>
      </c>
      <c r="L172" s="73" t="s">
        <v>175</v>
      </c>
      <c r="M172" s="64" t="s">
        <v>176</v>
      </c>
    </row>
    <row r="173" spans="1:13" x14ac:dyDescent="0.25">
      <c r="A173" s="12" t="s">
        <v>71</v>
      </c>
      <c r="B173" s="3" t="s">
        <v>11</v>
      </c>
      <c r="C173" s="3" t="s">
        <v>12</v>
      </c>
      <c r="D173" s="4"/>
      <c r="E173" s="71"/>
      <c r="F173" s="69"/>
      <c r="G173" s="64"/>
      <c r="H173" s="64"/>
      <c r="I173" s="64"/>
      <c r="J173" s="64"/>
      <c r="K173" s="74"/>
      <c r="L173" s="74"/>
      <c r="M173" s="64"/>
    </row>
    <row r="174" spans="1:13" x14ac:dyDescent="0.25">
      <c r="A174" s="9" t="s">
        <v>40</v>
      </c>
      <c r="B174" s="6">
        <v>0</v>
      </c>
      <c r="C174" s="97">
        <v>0</v>
      </c>
      <c r="D174" s="4"/>
      <c r="E174" s="97">
        <v>0</v>
      </c>
      <c r="F174" s="7">
        <f>SUM(B174:E174)</f>
        <v>0</v>
      </c>
      <c r="G174" s="98">
        <v>0</v>
      </c>
      <c r="H174" s="98">
        <v>0</v>
      </c>
      <c r="I174" s="98">
        <v>0</v>
      </c>
      <c r="J174" s="8">
        <v>0</v>
      </c>
      <c r="K174" s="98">
        <v>0</v>
      </c>
      <c r="L174" s="98">
        <v>0</v>
      </c>
      <c r="M174" s="98">
        <v>0</v>
      </c>
    </row>
    <row r="175" spans="1:13" ht="30" x14ac:dyDescent="0.25">
      <c r="A175" s="19" t="s">
        <v>41</v>
      </c>
      <c r="B175" s="6">
        <v>0</v>
      </c>
      <c r="C175" s="97">
        <v>0</v>
      </c>
      <c r="D175" s="4"/>
      <c r="E175" s="97">
        <v>0</v>
      </c>
      <c r="F175" s="7">
        <f t="shared" ref="F175:F188" si="21">SUM(B175:E175)</f>
        <v>0</v>
      </c>
      <c r="G175" s="98">
        <v>0</v>
      </c>
      <c r="H175" s="98">
        <v>0</v>
      </c>
      <c r="I175" s="98">
        <v>0</v>
      </c>
      <c r="J175" s="8">
        <v>0</v>
      </c>
      <c r="K175" s="98">
        <v>0</v>
      </c>
      <c r="L175" s="98">
        <v>0</v>
      </c>
      <c r="M175" s="98">
        <v>0</v>
      </c>
    </row>
    <row r="176" spans="1:13" x14ac:dyDescent="0.25">
      <c r="A176" s="9" t="s">
        <v>42</v>
      </c>
      <c r="B176" s="6">
        <v>0</v>
      </c>
      <c r="C176" s="97">
        <v>0</v>
      </c>
      <c r="D176" s="4"/>
      <c r="E176" s="97">
        <v>0</v>
      </c>
      <c r="F176" s="7">
        <f t="shared" si="21"/>
        <v>0</v>
      </c>
      <c r="G176" s="98">
        <v>0</v>
      </c>
      <c r="H176" s="98">
        <v>0</v>
      </c>
      <c r="I176" s="98">
        <v>0</v>
      </c>
      <c r="J176" s="8">
        <v>0</v>
      </c>
      <c r="K176" s="98">
        <v>0</v>
      </c>
      <c r="L176" s="98">
        <v>0</v>
      </c>
      <c r="M176" s="98">
        <v>0</v>
      </c>
    </row>
    <row r="177" spans="1:13" x14ac:dyDescent="0.25">
      <c r="A177" s="9" t="s">
        <v>43</v>
      </c>
      <c r="B177" s="6">
        <v>0</v>
      </c>
      <c r="C177" s="97">
        <v>0</v>
      </c>
      <c r="D177" s="4"/>
      <c r="E177" s="97">
        <v>0</v>
      </c>
      <c r="F177" s="7">
        <f t="shared" si="21"/>
        <v>0</v>
      </c>
      <c r="G177" s="98">
        <v>0</v>
      </c>
      <c r="H177" s="98">
        <v>0</v>
      </c>
      <c r="I177" s="98">
        <v>0</v>
      </c>
      <c r="J177" s="8">
        <v>0</v>
      </c>
      <c r="K177" s="98">
        <v>0</v>
      </c>
      <c r="L177" s="98">
        <v>0</v>
      </c>
      <c r="M177" s="98">
        <v>0</v>
      </c>
    </row>
    <row r="178" spans="1:13" x14ac:dyDescent="0.25">
      <c r="A178" s="9" t="s">
        <v>44</v>
      </c>
      <c r="B178" s="6">
        <v>0</v>
      </c>
      <c r="C178" s="97">
        <v>0</v>
      </c>
      <c r="D178" s="4"/>
      <c r="E178" s="97">
        <v>0</v>
      </c>
      <c r="F178" s="7">
        <f t="shared" si="21"/>
        <v>0</v>
      </c>
      <c r="G178" s="98">
        <v>0</v>
      </c>
      <c r="H178" s="98">
        <v>0</v>
      </c>
      <c r="I178" s="98">
        <v>0</v>
      </c>
      <c r="J178" s="8">
        <v>0</v>
      </c>
      <c r="K178" s="98">
        <v>0</v>
      </c>
      <c r="L178" s="98">
        <v>0</v>
      </c>
      <c r="M178" s="98">
        <v>0</v>
      </c>
    </row>
    <row r="179" spans="1:13" ht="30" x14ac:dyDescent="0.25">
      <c r="A179" s="9" t="s">
        <v>45</v>
      </c>
      <c r="B179" s="6">
        <v>0</v>
      </c>
      <c r="C179" s="97">
        <v>0</v>
      </c>
      <c r="D179" s="4"/>
      <c r="E179" s="97">
        <v>0</v>
      </c>
      <c r="F179" s="7">
        <f t="shared" si="21"/>
        <v>0</v>
      </c>
      <c r="G179" s="98">
        <v>0</v>
      </c>
      <c r="H179" s="98">
        <v>0</v>
      </c>
      <c r="I179" s="98">
        <v>0</v>
      </c>
      <c r="J179" s="8">
        <v>0</v>
      </c>
      <c r="K179" s="98">
        <v>0</v>
      </c>
      <c r="L179" s="98">
        <v>0</v>
      </c>
      <c r="M179" s="98">
        <v>0</v>
      </c>
    </row>
    <row r="180" spans="1:13" x14ac:dyDescent="0.25">
      <c r="A180" s="9" t="s">
        <v>46</v>
      </c>
      <c r="B180" s="6">
        <v>0</v>
      </c>
      <c r="C180" s="97">
        <v>0</v>
      </c>
      <c r="D180" s="4"/>
      <c r="E180" s="97">
        <v>0</v>
      </c>
      <c r="F180" s="7">
        <f t="shared" si="21"/>
        <v>0</v>
      </c>
      <c r="G180" s="98">
        <v>0</v>
      </c>
      <c r="H180" s="98">
        <v>0</v>
      </c>
      <c r="I180" s="98">
        <v>0</v>
      </c>
      <c r="J180" s="8">
        <v>0</v>
      </c>
      <c r="K180" s="98">
        <v>0</v>
      </c>
      <c r="L180" s="98">
        <v>0</v>
      </c>
      <c r="M180" s="98">
        <v>0</v>
      </c>
    </row>
    <row r="181" spans="1:13" x14ac:dyDescent="0.25">
      <c r="A181" s="9" t="s">
        <v>47</v>
      </c>
      <c r="B181" s="6">
        <v>0</v>
      </c>
      <c r="C181" s="97">
        <v>0</v>
      </c>
      <c r="D181" s="4"/>
      <c r="E181" s="97">
        <v>0</v>
      </c>
      <c r="F181" s="7">
        <f t="shared" si="21"/>
        <v>0</v>
      </c>
      <c r="G181" s="98">
        <v>0</v>
      </c>
      <c r="H181" s="98">
        <v>0</v>
      </c>
      <c r="I181" s="98">
        <v>0</v>
      </c>
      <c r="J181" s="8">
        <v>0</v>
      </c>
      <c r="K181" s="98">
        <v>0</v>
      </c>
      <c r="L181" s="98">
        <v>0</v>
      </c>
      <c r="M181" s="98">
        <v>0</v>
      </c>
    </row>
    <row r="182" spans="1:13" ht="30" x14ac:dyDescent="0.25">
      <c r="A182" s="9" t="s">
        <v>48</v>
      </c>
      <c r="B182" s="6">
        <v>0</v>
      </c>
      <c r="C182" s="97">
        <v>0</v>
      </c>
      <c r="D182" s="4"/>
      <c r="E182" s="97">
        <v>0</v>
      </c>
      <c r="F182" s="7">
        <f t="shared" si="21"/>
        <v>0</v>
      </c>
      <c r="G182" s="98">
        <v>0</v>
      </c>
      <c r="H182" s="98">
        <v>0</v>
      </c>
      <c r="I182" s="98">
        <v>0</v>
      </c>
      <c r="J182" s="8">
        <v>0</v>
      </c>
      <c r="K182" s="98">
        <v>0</v>
      </c>
      <c r="L182" s="98">
        <v>0</v>
      </c>
      <c r="M182" s="98">
        <v>0</v>
      </c>
    </row>
    <row r="183" spans="1:13" x14ac:dyDescent="0.25">
      <c r="A183" s="9" t="s">
        <v>49</v>
      </c>
      <c r="B183" s="6">
        <v>0</v>
      </c>
      <c r="C183" s="97">
        <v>0</v>
      </c>
      <c r="D183" s="4"/>
      <c r="E183" s="97">
        <v>0</v>
      </c>
      <c r="F183" s="7">
        <f t="shared" si="21"/>
        <v>0</v>
      </c>
      <c r="G183" s="98">
        <v>0</v>
      </c>
      <c r="H183" s="98">
        <v>0</v>
      </c>
      <c r="I183" s="98">
        <v>0</v>
      </c>
      <c r="J183" s="8">
        <v>0</v>
      </c>
      <c r="K183" s="98">
        <v>0</v>
      </c>
      <c r="L183" s="98">
        <v>0</v>
      </c>
      <c r="M183" s="98">
        <v>0</v>
      </c>
    </row>
    <row r="184" spans="1:13" ht="30" x14ac:dyDescent="0.25">
      <c r="A184" s="9" t="s">
        <v>50</v>
      </c>
      <c r="B184" s="6">
        <v>0</v>
      </c>
      <c r="C184" s="97">
        <v>0</v>
      </c>
      <c r="D184" s="4"/>
      <c r="E184" s="97">
        <v>0</v>
      </c>
      <c r="F184" s="7">
        <f t="shared" si="21"/>
        <v>0</v>
      </c>
      <c r="G184" s="98">
        <v>0</v>
      </c>
      <c r="H184" s="98">
        <v>0</v>
      </c>
      <c r="I184" s="98">
        <v>0</v>
      </c>
      <c r="J184" s="8">
        <v>0</v>
      </c>
      <c r="K184" s="98">
        <v>0</v>
      </c>
      <c r="L184" s="98">
        <v>0</v>
      </c>
      <c r="M184" s="98">
        <v>0</v>
      </c>
    </row>
    <row r="185" spans="1:13" x14ac:dyDescent="0.25">
      <c r="A185" s="9" t="s">
        <v>51</v>
      </c>
      <c r="B185" s="6">
        <v>1</v>
      </c>
      <c r="C185" s="97">
        <v>0</v>
      </c>
      <c r="D185" s="17"/>
      <c r="E185" s="97">
        <v>0</v>
      </c>
      <c r="F185" s="7">
        <f t="shared" si="21"/>
        <v>1</v>
      </c>
      <c r="G185" s="98">
        <v>0</v>
      </c>
      <c r="H185" s="98">
        <v>0</v>
      </c>
      <c r="I185" s="98">
        <v>0</v>
      </c>
      <c r="J185" s="8">
        <v>1</v>
      </c>
      <c r="K185" s="98">
        <v>0</v>
      </c>
      <c r="L185" s="98">
        <v>0</v>
      </c>
      <c r="M185" s="98">
        <v>0</v>
      </c>
    </row>
    <row r="186" spans="1:13" x14ac:dyDescent="0.25">
      <c r="A186" s="9" t="s">
        <v>52</v>
      </c>
      <c r="B186" s="6">
        <v>0</v>
      </c>
      <c r="C186" s="97">
        <v>0</v>
      </c>
      <c r="D186" s="17"/>
      <c r="E186" s="97">
        <v>0</v>
      </c>
      <c r="F186" s="7">
        <f t="shared" si="21"/>
        <v>0</v>
      </c>
      <c r="G186" s="98">
        <v>0</v>
      </c>
      <c r="H186" s="98">
        <v>0</v>
      </c>
      <c r="I186" s="98">
        <v>0</v>
      </c>
      <c r="J186" s="8">
        <v>0</v>
      </c>
      <c r="K186" s="98">
        <v>0</v>
      </c>
      <c r="L186" s="98">
        <v>0</v>
      </c>
      <c r="M186" s="98">
        <v>0</v>
      </c>
    </row>
    <row r="187" spans="1:13" x14ac:dyDescent="0.25">
      <c r="A187" s="9" t="s">
        <v>53</v>
      </c>
      <c r="B187" s="6">
        <v>0</v>
      </c>
      <c r="C187" s="97">
        <v>0</v>
      </c>
      <c r="D187" s="13"/>
      <c r="E187" s="97">
        <v>0</v>
      </c>
      <c r="F187" s="7">
        <f t="shared" si="21"/>
        <v>0</v>
      </c>
      <c r="G187" s="98">
        <v>0</v>
      </c>
      <c r="H187" s="98">
        <v>0</v>
      </c>
      <c r="I187" s="98">
        <v>0</v>
      </c>
      <c r="J187" s="8">
        <v>0</v>
      </c>
      <c r="K187" s="98">
        <v>0</v>
      </c>
      <c r="L187" s="98">
        <v>0</v>
      </c>
      <c r="M187" s="98">
        <v>0</v>
      </c>
    </row>
    <row r="188" spans="1:13" x14ac:dyDescent="0.25">
      <c r="A188" s="9" t="s">
        <v>54</v>
      </c>
      <c r="B188" s="6">
        <v>0</v>
      </c>
      <c r="C188" s="97">
        <v>0</v>
      </c>
      <c r="D188" s="13"/>
      <c r="E188" s="97">
        <v>0</v>
      </c>
      <c r="F188" s="7">
        <f t="shared" si="21"/>
        <v>0</v>
      </c>
      <c r="G188" s="98">
        <v>0</v>
      </c>
      <c r="H188" s="98">
        <v>0</v>
      </c>
      <c r="I188" s="98">
        <v>0</v>
      </c>
      <c r="J188" s="8">
        <v>0</v>
      </c>
      <c r="K188" s="98">
        <v>0</v>
      </c>
      <c r="L188" s="98">
        <v>0</v>
      </c>
      <c r="M188" s="98">
        <v>0</v>
      </c>
    </row>
    <row r="189" spans="1:13" x14ac:dyDescent="0.25">
      <c r="A189" s="9"/>
      <c r="B189" s="67" t="s">
        <v>2</v>
      </c>
      <c r="C189" s="67"/>
      <c r="D189" s="67"/>
      <c r="E189" s="71" t="s">
        <v>3</v>
      </c>
      <c r="F189" s="69" t="s">
        <v>4</v>
      </c>
      <c r="G189" s="64" t="s">
        <v>170</v>
      </c>
      <c r="H189" s="64" t="s">
        <v>171</v>
      </c>
      <c r="I189" s="64" t="s">
        <v>172</v>
      </c>
      <c r="J189" s="64" t="s">
        <v>173</v>
      </c>
      <c r="K189" s="73" t="s">
        <v>174</v>
      </c>
      <c r="L189" s="73" t="s">
        <v>175</v>
      </c>
      <c r="M189" s="64" t="s">
        <v>176</v>
      </c>
    </row>
    <row r="190" spans="1:13" x14ac:dyDescent="0.25">
      <c r="A190" s="12" t="s">
        <v>55</v>
      </c>
      <c r="B190" s="3" t="s">
        <v>11</v>
      </c>
      <c r="C190" s="3" t="s">
        <v>12</v>
      </c>
      <c r="D190" s="4"/>
      <c r="E190" s="71"/>
      <c r="F190" s="69"/>
      <c r="G190" s="64"/>
      <c r="H190" s="64"/>
      <c r="I190" s="64"/>
      <c r="J190" s="64"/>
      <c r="K190" s="74"/>
      <c r="L190" s="74"/>
      <c r="M190" s="64"/>
    </row>
    <row r="191" spans="1:13" x14ac:dyDescent="0.25">
      <c r="A191" s="9" t="s">
        <v>56</v>
      </c>
      <c r="B191" s="6">
        <v>0</v>
      </c>
      <c r="C191" s="97">
        <v>0</v>
      </c>
      <c r="D191" s="13"/>
      <c r="E191" s="97">
        <v>0</v>
      </c>
      <c r="F191" s="7">
        <f t="shared" ref="F191:F192" si="22">SUM(B191:E191)</f>
        <v>0</v>
      </c>
      <c r="G191" s="98">
        <v>0</v>
      </c>
      <c r="H191" s="98">
        <v>0</v>
      </c>
      <c r="I191" s="98">
        <v>0</v>
      </c>
      <c r="J191" s="8">
        <v>0</v>
      </c>
      <c r="K191" s="98">
        <v>0</v>
      </c>
      <c r="L191" s="98">
        <v>0</v>
      </c>
      <c r="M191" s="98">
        <v>0</v>
      </c>
    </row>
    <row r="192" spans="1:13" x14ac:dyDescent="0.25">
      <c r="A192" s="9" t="s">
        <v>58</v>
      </c>
      <c r="B192" s="6">
        <v>0</v>
      </c>
      <c r="C192" s="97">
        <v>0</v>
      </c>
      <c r="D192" s="13"/>
      <c r="E192" s="97">
        <v>0</v>
      </c>
      <c r="F192" s="7">
        <f t="shared" si="22"/>
        <v>0</v>
      </c>
      <c r="G192" s="98">
        <v>0</v>
      </c>
      <c r="H192" s="98">
        <v>0</v>
      </c>
      <c r="I192" s="98">
        <v>0</v>
      </c>
      <c r="J192" s="8">
        <v>0</v>
      </c>
      <c r="K192" s="98">
        <v>0</v>
      </c>
      <c r="L192" s="98">
        <v>0</v>
      </c>
      <c r="M192" s="98">
        <v>0</v>
      </c>
    </row>
    <row r="193" spans="1:13" ht="15.75" x14ac:dyDescent="0.25">
      <c r="A193" s="72" t="s">
        <v>72</v>
      </c>
      <c r="B193" s="72"/>
      <c r="C193" s="72"/>
      <c r="D193" s="72"/>
      <c r="E193" s="72"/>
      <c r="F193" s="72"/>
      <c r="G193" s="72"/>
      <c r="H193" s="72"/>
      <c r="I193" s="72"/>
      <c r="J193" s="72"/>
      <c r="K193" s="72"/>
      <c r="L193" s="72"/>
      <c r="M193" s="72"/>
    </row>
    <row r="194" spans="1:13" x14ac:dyDescent="0.25">
      <c r="A194" s="66"/>
      <c r="B194" s="67" t="s">
        <v>2</v>
      </c>
      <c r="C194" s="67"/>
      <c r="D194" s="67"/>
      <c r="E194" s="70" t="s">
        <v>3</v>
      </c>
      <c r="F194" s="69" t="s">
        <v>4</v>
      </c>
      <c r="G194" s="64" t="s">
        <v>170</v>
      </c>
      <c r="H194" s="64" t="s">
        <v>171</v>
      </c>
      <c r="I194" s="64" t="s">
        <v>172</v>
      </c>
      <c r="J194" s="64" t="s">
        <v>173</v>
      </c>
      <c r="K194" s="73" t="s">
        <v>174</v>
      </c>
      <c r="L194" s="73" t="s">
        <v>175</v>
      </c>
      <c r="M194" s="64" t="s">
        <v>176</v>
      </c>
    </row>
    <row r="195" spans="1:13" x14ac:dyDescent="0.25">
      <c r="A195" s="66"/>
      <c r="B195" s="2" t="s">
        <v>11</v>
      </c>
      <c r="C195" s="2" t="s">
        <v>12</v>
      </c>
      <c r="D195" s="2" t="s">
        <v>60</v>
      </c>
      <c r="E195" s="70"/>
      <c r="F195" s="69"/>
      <c r="G195" s="64"/>
      <c r="H195" s="64"/>
      <c r="I195" s="64"/>
      <c r="J195" s="64"/>
      <c r="K195" s="74"/>
      <c r="L195" s="74"/>
      <c r="M195" s="64"/>
    </row>
    <row r="196" spans="1:13" x14ac:dyDescent="0.25">
      <c r="A196" s="9" t="s">
        <v>13</v>
      </c>
      <c r="B196" s="6">
        <v>3</v>
      </c>
      <c r="C196" s="97">
        <v>0</v>
      </c>
      <c r="D196" s="97">
        <v>0</v>
      </c>
      <c r="E196" s="6">
        <v>2</v>
      </c>
      <c r="F196" s="7">
        <f t="shared" ref="F196:F198" si="23">SUM(B196:E196)</f>
        <v>5</v>
      </c>
      <c r="G196" s="8">
        <v>3</v>
      </c>
      <c r="H196" s="98">
        <v>0</v>
      </c>
      <c r="I196" s="98">
        <v>0</v>
      </c>
      <c r="J196" s="98">
        <v>0</v>
      </c>
      <c r="K196" s="98">
        <v>0</v>
      </c>
      <c r="L196" s="8">
        <v>1</v>
      </c>
      <c r="M196" s="8">
        <v>1</v>
      </c>
    </row>
    <row r="197" spans="1:13" x14ac:dyDescent="0.25">
      <c r="A197" s="9" t="s">
        <v>61</v>
      </c>
      <c r="B197" s="6">
        <v>3</v>
      </c>
      <c r="C197" s="97">
        <v>0</v>
      </c>
      <c r="D197" s="97">
        <v>0</v>
      </c>
      <c r="E197" s="6">
        <v>4</v>
      </c>
      <c r="F197" s="7">
        <f t="shared" si="23"/>
        <v>7</v>
      </c>
      <c r="G197" s="8">
        <v>3</v>
      </c>
      <c r="H197" s="98">
        <v>0</v>
      </c>
      <c r="I197" s="98">
        <v>0</v>
      </c>
      <c r="J197" s="98">
        <v>0</v>
      </c>
      <c r="K197" s="98">
        <v>0</v>
      </c>
      <c r="L197" s="8">
        <v>1</v>
      </c>
      <c r="M197" s="8">
        <v>3</v>
      </c>
    </row>
    <row r="198" spans="1:13" x14ac:dyDescent="0.25">
      <c r="A198" s="9" t="s">
        <v>69</v>
      </c>
      <c r="B198" s="6">
        <v>3</v>
      </c>
      <c r="C198" s="97">
        <v>0</v>
      </c>
      <c r="D198" s="97">
        <v>0</v>
      </c>
      <c r="E198" s="6">
        <v>2</v>
      </c>
      <c r="F198" s="7">
        <f t="shared" si="23"/>
        <v>5</v>
      </c>
      <c r="G198" s="8">
        <v>3</v>
      </c>
      <c r="H198" s="98">
        <v>0</v>
      </c>
      <c r="I198" s="98">
        <v>0</v>
      </c>
      <c r="J198" s="98">
        <v>0</v>
      </c>
      <c r="K198" s="98">
        <v>0</v>
      </c>
      <c r="L198" s="8">
        <v>1</v>
      </c>
      <c r="M198" s="8">
        <v>1</v>
      </c>
    </row>
    <row r="199" spans="1:13" x14ac:dyDescent="0.25">
      <c r="A199" s="9"/>
      <c r="B199" s="67" t="s">
        <v>2</v>
      </c>
      <c r="C199" s="67"/>
      <c r="D199" s="67"/>
      <c r="E199" s="71" t="s">
        <v>3</v>
      </c>
      <c r="F199" s="69" t="s">
        <v>4</v>
      </c>
      <c r="G199" s="64" t="s">
        <v>170</v>
      </c>
      <c r="H199" s="64" t="s">
        <v>171</v>
      </c>
      <c r="I199" s="64" t="s">
        <v>172</v>
      </c>
      <c r="J199" s="64" t="s">
        <v>173</v>
      </c>
      <c r="K199" s="73" t="s">
        <v>174</v>
      </c>
      <c r="L199" s="73" t="s">
        <v>175</v>
      </c>
      <c r="M199" s="64" t="s">
        <v>176</v>
      </c>
    </row>
    <row r="200" spans="1:13" x14ac:dyDescent="0.25">
      <c r="A200" s="12" t="s">
        <v>73</v>
      </c>
      <c r="B200" s="3" t="s">
        <v>11</v>
      </c>
      <c r="C200" s="3" t="s">
        <v>12</v>
      </c>
      <c r="D200" s="2" t="s">
        <v>60</v>
      </c>
      <c r="E200" s="71"/>
      <c r="F200" s="69"/>
      <c r="G200" s="64"/>
      <c r="H200" s="64"/>
      <c r="I200" s="64"/>
      <c r="J200" s="64"/>
      <c r="K200" s="74"/>
      <c r="L200" s="74"/>
      <c r="M200" s="64"/>
    </row>
    <row r="201" spans="1:13" x14ac:dyDescent="0.25">
      <c r="A201" s="9" t="s">
        <v>23</v>
      </c>
      <c r="B201" s="6">
        <v>1</v>
      </c>
      <c r="C201" s="97">
        <v>0</v>
      </c>
      <c r="D201" s="97">
        <v>0</v>
      </c>
      <c r="E201" s="6">
        <v>0</v>
      </c>
      <c r="F201" s="7">
        <f t="shared" ref="F201:F208" si="24">SUM(B201:E201)</f>
        <v>1</v>
      </c>
      <c r="G201" s="8">
        <v>1</v>
      </c>
      <c r="H201" s="98">
        <v>0</v>
      </c>
      <c r="I201" s="98">
        <v>0</v>
      </c>
      <c r="J201" s="98">
        <v>0</v>
      </c>
      <c r="K201" s="98">
        <v>0</v>
      </c>
      <c r="L201" s="8">
        <v>0</v>
      </c>
      <c r="M201" s="8">
        <v>0</v>
      </c>
    </row>
    <row r="202" spans="1:13" x14ac:dyDescent="0.25">
      <c r="A202" s="9" t="s">
        <v>24</v>
      </c>
      <c r="B202" s="6">
        <v>2</v>
      </c>
      <c r="C202" s="97">
        <v>0</v>
      </c>
      <c r="D202" s="97">
        <v>0</v>
      </c>
      <c r="E202" s="6">
        <v>2</v>
      </c>
      <c r="F202" s="7">
        <f t="shared" si="24"/>
        <v>4</v>
      </c>
      <c r="G202" s="8">
        <v>2</v>
      </c>
      <c r="H202" s="98">
        <v>0</v>
      </c>
      <c r="I202" s="98">
        <v>0</v>
      </c>
      <c r="J202" s="98">
        <v>0</v>
      </c>
      <c r="K202" s="98">
        <v>0</v>
      </c>
      <c r="L202" s="8">
        <v>1</v>
      </c>
      <c r="M202" s="8">
        <v>1</v>
      </c>
    </row>
    <row r="203" spans="1:13" x14ac:dyDescent="0.25">
      <c r="A203" s="9" t="s">
        <v>63</v>
      </c>
      <c r="B203" s="6">
        <v>0</v>
      </c>
      <c r="C203" s="97">
        <v>0</v>
      </c>
      <c r="D203" s="97">
        <v>0</v>
      </c>
      <c r="E203" s="6">
        <v>0</v>
      </c>
      <c r="F203" s="7">
        <f t="shared" si="24"/>
        <v>0</v>
      </c>
      <c r="G203" s="8">
        <v>0</v>
      </c>
      <c r="H203" s="98">
        <v>0</v>
      </c>
      <c r="I203" s="98">
        <v>0</v>
      </c>
      <c r="J203" s="98">
        <v>0</v>
      </c>
      <c r="K203" s="98">
        <v>0</v>
      </c>
      <c r="L203" s="8">
        <v>0</v>
      </c>
      <c r="M203" s="8">
        <v>0</v>
      </c>
    </row>
    <row r="204" spans="1:13" x14ac:dyDescent="0.25">
      <c r="A204" s="14" t="s">
        <v>26</v>
      </c>
      <c r="B204" s="6">
        <v>0</v>
      </c>
      <c r="C204" s="97">
        <v>0</v>
      </c>
      <c r="D204" s="97">
        <v>0</v>
      </c>
      <c r="E204" s="6">
        <v>0</v>
      </c>
      <c r="F204" s="7">
        <f t="shared" si="24"/>
        <v>0</v>
      </c>
      <c r="G204" s="8">
        <v>0</v>
      </c>
      <c r="H204" s="98">
        <v>0</v>
      </c>
      <c r="I204" s="98">
        <v>0</v>
      </c>
      <c r="J204" s="98">
        <v>0</v>
      </c>
      <c r="K204" s="98">
        <v>0</v>
      </c>
      <c r="L204" s="8">
        <v>0</v>
      </c>
      <c r="M204" s="8">
        <v>0</v>
      </c>
    </row>
    <row r="205" spans="1:13" x14ac:dyDescent="0.25">
      <c r="A205" s="14" t="s">
        <v>27</v>
      </c>
      <c r="B205" s="6">
        <v>0</v>
      </c>
      <c r="C205" s="97">
        <v>0</v>
      </c>
      <c r="D205" s="97">
        <v>0</v>
      </c>
      <c r="E205" s="6">
        <v>0</v>
      </c>
      <c r="F205" s="7">
        <f t="shared" si="24"/>
        <v>0</v>
      </c>
      <c r="G205" s="8">
        <v>0</v>
      </c>
      <c r="H205" s="98">
        <v>0</v>
      </c>
      <c r="I205" s="98">
        <v>0</v>
      </c>
      <c r="J205" s="98">
        <v>0</v>
      </c>
      <c r="K205" s="98">
        <v>0</v>
      </c>
      <c r="L205" s="8">
        <v>0</v>
      </c>
      <c r="M205" s="8">
        <v>0</v>
      </c>
    </row>
    <row r="206" spans="1:13" x14ac:dyDescent="0.25">
      <c r="A206" s="14" t="s">
        <v>28</v>
      </c>
      <c r="B206" s="6">
        <v>0</v>
      </c>
      <c r="C206" s="97">
        <v>0</v>
      </c>
      <c r="D206" s="97">
        <v>0</v>
      </c>
      <c r="E206" s="6">
        <v>0</v>
      </c>
      <c r="F206" s="7">
        <f t="shared" si="24"/>
        <v>0</v>
      </c>
      <c r="G206" s="8">
        <v>0</v>
      </c>
      <c r="H206" s="98">
        <v>0</v>
      </c>
      <c r="I206" s="98">
        <v>0</v>
      </c>
      <c r="J206" s="98">
        <v>0</v>
      </c>
      <c r="K206" s="98">
        <v>0</v>
      </c>
      <c r="L206" s="8">
        <v>0</v>
      </c>
      <c r="M206" s="8">
        <v>0</v>
      </c>
    </row>
    <row r="207" spans="1:13" x14ac:dyDescent="0.25">
      <c r="A207" s="14" t="s">
        <v>29</v>
      </c>
      <c r="B207" s="6">
        <v>0</v>
      </c>
      <c r="C207" s="97">
        <v>0</v>
      </c>
      <c r="D207" s="97">
        <v>0</v>
      </c>
      <c r="E207" s="6">
        <v>0</v>
      </c>
      <c r="F207" s="7">
        <f t="shared" si="24"/>
        <v>0</v>
      </c>
      <c r="G207" s="8">
        <v>0</v>
      </c>
      <c r="H207" s="98">
        <v>0</v>
      </c>
      <c r="I207" s="98">
        <v>0</v>
      </c>
      <c r="J207" s="98">
        <v>0</v>
      </c>
      <c r="K207" s="98">
        <v>0</v>
      </c>
      <c r="L207" s="8">
        <v>0</v>
      </c>
      <c r="M207" s="8">
        <v>0</v>
      </c>
    </row>
    <row r="208" spans="1:13" x14ac:dyDescent="0.25">
      <c r="A208" s="14" t="s">
        <v>30</v>
      </c>
      <c r="B208" s="6">
        <v>0</v>
      </c>
      <c r="C208" s="97">
        <v>0</v>
      </c>
      <c r="D208" s="97">
        <v>0</v>
      </c>
      <c r="E208" s="6">
        <v>0</v>
      </c>
      <c r="F208" s="7">
        <f t="shared" si="24"/>
        <v>0</v>
      </c>
      <c r="G208" s="8">
        <v>0</v>
      </c>
      <c r="H208" s="98">
        <v>0</v>
      </c>
      <c r="I208" s="98">
        <v>0</v>
      </c>
      <c r="J208" s="98">
        <v>0</v>
      </c>
      <c r="K208" s="98">
        <v>0</v>
      </c>
      <c r="L208" s="8">
        <v>0</v>
      </c>
      <c r="M208" s="8">
        <v>0</v>
      </c>
    </row>
    <row r="209" spans="1:13" x14ac:dyDescent="0.25">
      <c r="A209" s="84" t="s">
        <v>31</v>
      </c>
      <c r="B209" s="84"/>
      <c r="C209" s="84"/>
      <c r="D209" s="84"/>
      <c r="E209" s="84"/>
      <c r="F209" s="84"/>
      <c r="G209" s="84"/>
      <c r="H209" s="84"/>
      <c r="I209" s="84"/>
      <c r="J209" s="84"/>
      <c r="K209" s="84"/>
      <c r="L209" s="84"/>
      <c r="M209" s="84"/>
    </row>
    <row r="210" spans="1:13" x14ac:dyDescent="0.25">
      <c r="A210" s="14" t="s">
        <v>32</v>
      </c>
      <c r="B210" s="6">
        <v>0</v>
      </c>
      <c r="C210" s="97">
        <v>0</v>
      </c>
      <c r="D210" s="97">
        <v>0</v>
      </c>
      <c r="E210" s="6">
        <v>0</v>
      </c>
      <c r="F210" s="7">
        <f>SUM(B210:E210)</f>
        <v>0</v>
      </c>
      <c r="G210" s="8">
        <v>0</v>
      </c>
      <c r="H210" s="98">
        <v>0</v>
      </c>
      <c r="I210" s="98">
        <v>0</v>
      </c>
      <c r="J210" s="98">
        <v>0</v>
      </c>
      <c r="K210" s="98">
        <v>0</v>
      </c>
      <c r="L210" s="8">
        <v>0</v>
      </c>
      <c r="M210" s="8">
        <v>0</v>
      </c>
    </row>
    <row r="211" spans="1:13" x14ac:dyDescent="0.25">
      <c r="A211" s="14" t="s">
        <v>33</v>
      </c>
      <c r="B211" s="6">
        <v>0</v>
      </c>
      <c r="C211" s="97">
        <v>0</v>
      </c>
      <c r="D211" s="97">
        <v>0</v>
      </c>
      <c r="E211" s="6">
        <v>0</v>
      </c>
      <c r="F211" s="7">
        <f t="shared" ref="F211:F216" si="25">SUM(B211:E211)</f>
        <v>0</v>
      </c>
      <c r="G211" s="8">
        <v>0</v>
      </c>
      <c r="H211" s="98">
        <v>0</v>
      </c>
      <c r="I211" s="98">
        <v>0</v>
      </c>
      <c r="J211" s="98">
        <v>0</v>
      </c>
      <c r="K211" s="98">
        <v>0</v>
      </c>
      <c r="L211" s="8">
        <v>0</v>
      </c>
      <c r="M211" s="8">
        <v>0</v>
      </c>
    </row>
    <row r="212" spans="1:13" x14ac:dyDescent="0.25">
      <c r="A212" s="14" t="s">
        <v>34</v>
      </c>
      <c r="B212" s="6">
        <v>0</v>
      </c>
      <c r="C212" s="97">
        <v>0</v>
      </c>
      <c r="D212" s="97">
        <v>0</v>
      </c>
      <c r="E212" s="6">
        <v>0</v>
      </c>
      <c r="F212" s="7">
        <f t="shared" si="25"/>
        <v>0</v>
      </c>
      <c r="G212" s="8">
        <v>0</v>
      </c>
      <c r="H212" s="98">
        <v>0</v>
      </c>
      <c r="I212" s="98">
        <v>0</v>
      </c>
      <c r="J212" s="98">
        <v>0</v>
      </c>
      <c r="K212" s="98">
        <v>0</v>
      </c>
      <c r="L212" s="8">
        <v>0</v>
      </c>
      <c r="M212" s="8">
        <v>0</v>
      </c>
    </row>
    <row r="213" spans="1:13" x14ac:dyDescent="0.25">
      <c r="A213" s="14" t="s">
        <v>35</v>
      </c>
      <c r="B213" s="6">
        <v>0</v>
      </c>
      <c r="C213" s="97">
        <v>0</v>
      </c>
      <c r="D213" s="97">
        <v>0</v>
      </c>
      <c r="E213" s="6">
        <v>0</v>
      </c>
      <c r="F213" s="7">
        <f t="shared" si="25"/>
        <v>0</v>
      </c>
      <c r="G213" s="8">
        <v>0</v>
      </c>
      <c r="H213" s="98">
        <v>0</v>
      </c>
      <c r="I213" s="98">
        <v>0</v>
      </c>
      <c r="J213" s="98">
        <v>0</v>
      </c>
      <c r="K213" s="98">
        <v>0</v>
      </c>
      <c r="L213" s="8">
        <v>0</v>
      </c>
      <c r="M213" s="8">
        <v>0</v>
      </c>
    </row>
    <row r="214" spans="1:13" x14ac:dyDescent="0.25">
      <c r="A214" s="14" t="s">
        <v>36</v>
      </c>
      <c r="B214" s="6">
        <v>0</v>
      </c>
      <c r="C214" s="97">
        <v>0</v>
      </c>
      <c r="D214" s="97">
        <v>0</v>
      </c>
      <c r="E214" s="6">
        <v>0</v>
      </c>
      <c r="F214" s="7">
        <f t="shared" si="25"/>
        <v>0</v>
      </c>
      <c r="G214" s="8">
        <v>0</v>
      </c>
      <c r="H214" s="98">
        <v>0</v>
      </c>
      <c r="I214" s="98">
        <v>0</v>
      </c>
      <c r="J214" s="98">
        <v>0</v>
      </c>
      <c r="K214" s="98">
        <v>0</v>
      </c>
      <c r="L214" s="8">
        <v>0</v>
      </c>
      <c r="M214" s="8">
        <v>0</v>
      </c>
    </row>
    <row r="215" spans="1:13" x14ac:dyDescent="0.25">
      <c r="A215" s="14" t="s">
        <v>37</v>
      </c>
      <c r="B215" s="6">
        <v>0</v>
      </c>
      <c r="C215" s="97">
        <v>0</v>
      </c>
      <c r="D215" s="97">
        <v>0</v>
      </c>
      <c r="E215" s="6">
        <v>0</v>
      </c>
      <c r="F215" s="7">
        <f t="shared" si="25"/>
        <v>0</v>
      </c>
      <c r="G215" s="8">
        <v>0</v>
      </c>
      <c r="H215" s="98">
        <v>0</v>
      </c>
      <c r="I215" s="98">
        <v>0</v>
      </c>
      <c r="J215" s="98">
        <v>0</v>
      </c>
      <c r="K215" s="98">
        <v>0</v>
      </c>
      <c r="L215" s="8">
        <v>0</v>
      </c>
      <c r="M215" s="8">
        <v>0</v>
      </c>
    </row>
    <row r="216" spans="1:13" x14ac:dyDescent="0.25">
      <c r="A216" s="14" t="s">
        <v>38</v>
      </c>
      <c r="B216" s="6">
        <v>0</v>
      </c>
      <c r="C216" s="97">
        <v>0</v>
      </c>
      <c r="D216" s="97">
        <v>0</v>
      </c>
      <c r="E216" s="6">
        <v>0</v>
      </c>
      <c r="F216" s="7">
        <f t="shared" si="25"/>
        <v>0</v>
      </c>
      <c r="G216" s="8">
        <v>0</v>
      </c>
      <c r="H216" s="98">
        <v>0</v>
      </c>
      <c r="I216" s="98">
        <v>0</v>
      </c>
      <c r="J216" s="98">
        <v>0</v>
      </c>
      <c r="K216" s="98">
        <v>0</v>
      </c>
      <c r="L216" s="8">
        <v>0</v>
      </c>
      <c r="M216" s="8">
        <v>0</v>
      </c>
    </row>
    <row r="217" spans="1:13" x14ac:dyDescent="0.25">
      <c r="A217" s="9"/>
      <c r="B217" s="67" t="s">
        <v>2</v>
      </c>
      <c r="C217" s="67"/>
      <c r="D217" s="67"/>
      <c r="E217" s="71" t="s">
        <v>3</v>
      </c>
      <c r="F217" s="69" t="s">
        <v>4</v>
      </c>
      <c r="G217" s="64" t="s">
        <v>170</v>
      </c>
      <c r="H217" s="64" t="s">
        <v>171</v>
      </c>
      <c r="I217" s="64" t="s">
        <v>172</v>
      </c>
      <c r="J217" s="64" t="s">
        <v>173</v>
      </c>
      <c r="K217" s="73" t="s">
        <v>174</v>
      </c>
      <c r="L217" s="73" t="s">
        <v>175</v>
      </c>
      <c r="M217" s="64" t="s">
        <v>176</v>
      </c>
    </row>
    <row r="218" spans="1:13" x14ac:dyDescent="0.25">
      <c r="A218" s="12" t="s">
        <v>71</v>
      </c>
      <c r="B218" s="3" t="s">
        <v>11</v>
      </c>
      <c r="C218" s="3" t="s">
        <v>12</v>
      </c>
      <c r="D218" s="2" t="s">
        <v>60</v>
      </c>
      <c r="E218" s="71"/>
      <c r="F218" s="69"/>
      <c r="G218" s="64"/>
      <c r="H218" s="64"/>
      <c r="I218" s="64"/>
      <c r="J218" s="64"/>
      <c r="K218" s="74"/>
      <c r="L218" s="74"/>
      <c r="M218" s="64"/>
    </row>
    <row r="219" spans="1:13" x14ac:dyDescent="0.25">
      <c r="A219" s="9" t="s">
        <v>40</v>
      </c>
      <c r="B219" s="6">
        <v>0</v>
      </c>
      <c r="C219" s="97">
        <v>0</v>
      </c>
      <c r="D219" s="97">
        <v>0</v>
      </c>
      <c r="E219" s="6">
        <v>0</v>
      </c>
      <c r="F219" s="7">
        <f>SUM(B219:E219)</f>
        <v>0</v>
      </c>
      <c r="G219" s="8">
        <v>0</v>
      </c>
      <c r="H219" s="98">
        <v>0</v>
      </c>
      <c r="I219" s="98">
        <v>0</v>
      </c>
      <c r="J219" s="98">
        <v>0</v>
      </c>
      <c r="K219" s="98">
        <v>0</v>
      </c>
      <c r="L219" s="8">
        <v>0</v>
      </c>
      <c r="M219" s="8">
        <v>0</v>
      </c>
    </row>
    <row r="220" spans="1:13" ht="30" x14ac:dyDescent="0.25">
      <c r="A220" s="19" t="s">
        <v>41</v>
      </c>
      <c r="B220" s="6">
        <v>0</v>
      </c>
      <c r="C220" s="97">
        <v>0</v>
      </c>
      <c r="D220" s="97">
        <v>0</v>
      </c>
      <c r="E220" s="6">
        <v>0</v>
      </c>
      <c r="F220" s="7">
        <f t="shared" ref="F220:F233" si="26">SUM(B220:E220)</f>
        <v>0</v>
      </c>
      <c r="G220" s="8">
        <v>0</v>
      </c>
      <c r="H220" s="98">
        <v>0</v>
      </c>
      <c r="I220" s="98">
        <v>0</v>
      </c>
      <c r="J220" s="98">
        <v>0</v>
      </c>
      <c r="K220" s="98">
        <v>0</v>
      </c>
      <c r="L220" s="8">
        <v>0</v>
      </c>
      <c r="M220" s="8">
        <v>0</v>
      </c>
    </row>
    <row r="221" spans="1:13" x14ac:dyDescent="0.25">
      <c r="A221" s="9" t="s">
        <v>42</v>
      </c>
      <c r="B221" s="6">
        <v>0</v>
      </c>
      <c r="C221" s="97">
        <v>0</v>
      </c>
      <c r="D221" s="97">
        <v>0</v>
      </c>
      <c r="E221" s="6">
        <v>0</v>
      </c>
      <c r="F221" s="7">
        <f t="shared" si="26"/>
        <v>0</v>
      </c>
      <c r="G221" s="8">
        <v>0</v>
      </c>
      <c r="H221" s="98">
        <v>0</v>
      </c>
      <c r="I221" s="98">
        <v>0</v>
      </c>
      <c r="J221" s="98">
        <v>0</v>
      </c>
      <c r="K221" s="98">
        <v>0</v>
      </c>
      <c r="L221" s="8">
        <v>0</v>
      </c>
      <c r="M221" s="8">
        <v>0</v>
      </c>
    </row>
    <row r="222" spans="1:13" x14ac:dyDescent="0.25">
      <c r="A222" s="9" t="s">
        <v>43</v>
      </c>
      <c r="B222" s="6">
        <v>0</v>
      </c>
      <c r="C222" s="97">
        <v>0</v>
      </c>
      <c r="D222" s="97">
        <v>0</v>
      </c>
      <c r="E222" s="6">
        <v>0</v>
      </c>
      <c r="F222" s="7">
        <f t="shared" si="26"/>
        <v>0</v>
      </c>
      <c r="G222" s="8">
        <v>0</v>
      </c>
      <c r="H222" s="98">
        <v>0</v>
      </c>
      <c r="I222" s="98">
        <v>0</v>
      </c>
      <c r="J222" s="98">
        <v>0</v>
      </c>
      <c r="K222" s="98">
        <v>0</v>
      </c>
      <c r="L222" s="8">
        <v>0</v>
      </c>
      <c r="M222" s="8">
        <v>0</v>
      </c>
    </row>
    <row r="223" spans="1:13" x14ac:dyDescent="0.25">
      <c r="A223" s="9" t="s">
        <v>44</v>
      </c>
      <c r="B223" s="6">
        <v>0</v>
      </c>
      <c r="C223" s="97">
        <v>0</v>
      </c>
      <c r="D223" s="97">
        <v>0</v>
      </c>
      <c r="E223" s="6">
        <v>1</v>
      </c>
      <c r="F223" s="7">
        <f t="shared" si="26"/>
        <v>1</v>
      </c>
      <c r="G223" s="8">
        <v>1</v>
      </c>
      <c r="H223" s="98">
        <v>0</v>
      </c>
      <c r="I223" s="98">
        <v>0</v>
      </c>
      <c r="J223" s="98">
        <v>0</v>
      </c>
      <c r="K223" s="98">
        <v>0</v>
      </c>
      <c r="L223" s="8">
        <v>0</v>
      </c>
      <c r="M223" s="8">
        <v>0</v>
      </c>
    </row>
    <row r="224" spans="1:13" ht="30" x14ac:dyDescent="0.25">
      <c r="A224" s="9" t="s">
        <v>45</v>
      </c>
      <c r="B224" s="6">
        <v>0</v>
      </c>
      <c r="C224" s="97">
        <v>0</v>
      </c>
      <c r="D224" s="97">
        <v>0</v>
      </c>
      <c r="E224" s="6">
        <v>0</v>
      </c>
      <c r="F224" s="7">
        <f t="shared" si="26"/>
        <v>0</v>
      </c>
      <c r="G224" s="8">
        <v>1</v>
      </c>
      <c r="H224" s="98">
        <v>0</v>
      </c>
      <c r="I224" s="98">
        <v>0</v>
      </c>
      <c r="J224" s="98">
        <v>0</v>
      </c>
      <c r="K224" s="98">
        <v>0</v>
      </c>
      <c r="L224" s="8">
        <v>0</v>
      </c>
      <c r="M224" s="8">
        <v>0</v>
      </c>
    </row>
    <row r="225" spans="1:13" x14ac:dyDescent="0.25">
      <c r="A225" s="9" t="s">
        <v>46</v>
      </c>
      <c r="B225" s="6">
        <v>0</v>
      </c>
      <c r="C225" s="97">
        <v>0</v>
      </c>
      <c r="D225" s="97">
        <v>0</v>
      </c>
      <c r="E225" s="6">
        <v>0</v>
      </c>
      <c r="F225" s="7">
        <f t="shared" si="26"/>
        <v>0</v>
      </c>
      <c r="G225" s="8">
        <v>0</v>
      </c>
      <c r="H225" s="98">
        <v>0</v>
      </c>
      <c r="I225" s="98">
        <v>0</v>
      </c>
      <c r="J225" s="98">
        <v>0</v>
      </c>
      <c r="K225" s="98">
        <v>0</v>
      </c>
      <c r="L225" s="8">
        <v>0</v>
      </c>
      <c r="M225" s="8">
        <v>0</v>
      </c>
    </row>
    <row r="226" spans="1:13" x14ac:dyDescent="0.25">
      <c r="A226" s="9" t="s">
        <v>47</v>
      </c>
      <c r="B226" s="6">
        <v>0</v>
      </c>
      <c r="C226" s="97">
        <v>0</v>
      </c>
      <c r="D226" s="97">
        <v>0</v>
      </c>
      <c r="E226" s="6">
        <v>0</v>
      </c>
      <c r="F226" s="7">
        <f t="shared" si="26"/>
        <v>0</v>
      </c>
      <c r="G226" s="8">
        <v>0</v>
      </c>
      <c r="H226" s="98">
        <v>0</v>
      </c>
      <c r="I226" s="98">
        <v>0</v>
      </c>
      <c r="J226" s="98">
        <v>0</v>
      </c>
      <c r="K226" s="98">
        <v>0</v>
      </c>
      <c r="L226" s="8">
        <v>0</v>
      </c>
      <c r="M226" s="8">
        <v>0</v>
      </c>
    </row>
    <row r="227" spans="1:13" ht="30" x14ac:dyDescent="0.25">
      <c r="A227" s="9" t="s">
        <v>48</v>
      </c>
      <c r="B227" s="6">
        <v>0</v>
      </c>
      <c r="C227" s="97">
        <v>0</v>
      </c>
      <c r="D227" s="97">
        <v>0</v>
      </c>
      <c r="E227" s="6">
        <v>0</v>
      </c>
      <c r="F227" s="7">
        <f t="shared" si="26"/>
        <v>0</v>
      </c>
      <c r="G227" s="8">
        <v>0</v>
      </c>
      <c r="H227" s="98">
        <v>0</v>
      </c>
      <c r="I227" s="98">
        <v>0</v>
      </c>
      <c r="J227" s="98">
        <v>0</v>
      </c>
      <c r="K227" s="98">
        <v>0</v>
      </c>
      <c r="L227" s="8">
        <v>0</v>
      </c>
      <c r="M227" s="8">
        <v>0</v>
      </c>
    </row>
    <row r="228" spans="1:13" x14ac:dyDescent="0.25">
      <c r="A228" s="9" t="s">
        <v>49</v>
      </c>
      <c r="B228" s="6">
        <v>0</v>
      </c>
      <c r="C228" s="97">
        <v>0</v>
      </c>
      <c r="D228" s="97">
        <v>0</v>
      </c>
      <c r="E228" s="6">
        <v>0</v>
      </c>
      <c r="F228" s="7">
        <f t="shared" si="26"/>
        <v>0</v>
      </c>
      <c r="G228" s="8">
        <v>0</v>
      </c>
      <c r="H228" s="98">
        <v>0</v>
      </c>
      <c r="I228" s="98">
        <v>0</v>
      </c>
      <c r="J228" s="98">
        <v>0</v>
      </c>
      <c r="K228" s="98">
        <v>0</v>
      </c>
      <c r="L228" s="8">
        <v>0</v>
      </c>
      <c r="M228" s="8">
        <v>0</v>
      </c>
    </row>
    <row r="229" spans="1:13" ht="30" x14ac:dyDescent="0.25">
      <c r="A229" s="9" t="s">
        <v>50</v>
      </c>
      <c r="B229" s="6">
        <v>0</v>
      </c>
      <c r="C229" s="97">
        <v>0</v>
      </c>
      <c r="D229" s="97">
        <v>0</v>
      </c>
      <c r="E229" s="6">
        <v>0</v>
      </c>
      <c r="F229" s="7">
        <f t="shared" si="26"/>
        <v>0</v>
      </c>
      <c r="G229" s="8">
        <v>0</v>
      </c>
      <c r="H229" s="98">
        <v>0</v>
      </c>
      <c r="I229" s="98">
        <v>0</v>
      </c>
      <c r="J229" s="98">
        <v>0</v>
      </c>
      <c r="K229" s="98">
        <v>0</v>
      </c>
      <c r="L229" s="8">
        <v>0</v>
      </c>
      <c r="M229" s="8">
        <v>0</v>
      </c>
    </row>
    <row r="230" spans="1:13" x14ac:dyDescent="0.25">
      <c r="A230" s="9" t="s">
        <v>51</v>
      </c>
      <c r="B230" s="6">
        <v>3</v>
      </c>
      <c r="C230" s="97">
        <v>0</v>
      </c>
      <c r="D230" s="97">
        <v>0</v>
      </c>
      <c r="E230" s="6">
        <v>1</v>
      </c>
      <c r="F230" s="7">
        <f t="shared" si="26"/>
        <v>4</v>
      </c>
      <c r="G230" s="8">
        <v>2</v>
      </c>
      <c r="H230" s="98">
        <v>0</v>
      </c>
      <c r="I230" s="98">
        <v>0</v>
      </c>
      <c r="J230" s="98">
        <v>0</v>
      </c>
      <c r="K230" s="98">
        <v>0</v>
      </c>
      <c r="L230" s="8">
        <v>1</v>
      </c>
      <c r="M230" s="8">
        <v>1</v>
      </c>
    </row>
    <row r="231" spans="1:13" x14ac:dyDescent="0.25">
      <c r="A231" s="9" t="s">
        <v>52</v>
      </c>
      <c r="B231" s="6">
        <v>0</v>
      </c>
      <c r="C231" s="97">
        <v>0</v>
      </c>
      <c r="D231" s="97">
        <v>0</v>
      </c>
      <c r="E231" s="6">
        <v>0</v>
      </c>
      <c r="F231" s="7">
        <f t="shared" si="26"/>
        <v>0</v>
      </c>
      <c r="G231" s="8">
        <v>0</v>
      </c>
      <c r="H231" s="98">
        <v>0</v>
      </c>
      <c r="I231" s="98">
        <v>0</v>
      </c>
      <c r="J231" s="98">
        <v>0</v>
      </c>
      <c r="K231" s="98">
        <v>0</v>
      </c>
      <c r="L231" s="8">
        <v>0</v>
      </c>
      <c r="M231" s="8">
        <v>0</v>
      </c>
    </row>
    <row r="232" spans="1:13" x14ac:dyDescent="0.25">
      <c r="A232" s="9" t="s">
        <v>53</v>
      </c>
      <c r="B232" s="6">
        <v>0</v>
      </c>
      <c r="C232" s="97">
        <v>0</v>
      </c>
      <c r="D232" s="97">
        <v>0</v>
      </c>
      <c r="E232" s="6">
        <v>0</v>
      </c>
      <c r="F232" s="7">
        <f t="shared" si="26"/>
        <v>0</v>
      </c>
      <c r="G232" s="8">
        <v>0</v>
      </c>
      <c r="H232" s="98">
        <v>0</v>
      </c>
      <c r="I232" s="98">
        <v>0</v>
      </c>
      <c r="J232" s="98">
        <v>0</v>
      </c>
      <c r="K232" s="98">
        <v>0</v>
      </c>
      <c r="L232" s="8">
        <v>0</v>
      </c>
      <c r="M232" s="8">
        <v>0</v>
      </c>
    </row>
    <row r="233" spans="1:13" x14ac:dyDescent="0.25">
      <c r="A233" s="9" t="s">
        <v>54</v>
      </c>
      <c r="B233" s="6">
        <v>0</v>
      </c>
      <c r="C233" s="97">
        <v>0</v>
      </c>
      <c r="D233" s="97">
        <v>0</v>
      </c>
      <c r="E233" s="6">
        <v>0</v>
      </c>
      <c r="F233" s="7">
        <f t="shared" si="26"/>
        <v>0</v>
      </c>
      <c r="G233" s="8">
        <v>0</v>
      </c>
      <c r="H233" s="98">
        <v>0</v>
      </c>
      <c r="I233" s="98">
        <v>0</v>
      </c>
      <c r="J233" s="98">
        <v>0</v>
      </c>
      <c r="K233" s="98">
        <v>0</v>
      </c>
      <c r="L233" s="8">
        <v>0</v>
      </c>
      <c r="M233" s="8">
        <v>0</v>
      </c>
    </row>
    <row r="234" spans="1:13" x14ac:dyDescent="0.25">
      <c r="A234" s="9"/>
      <c r="B234" s="67" t="s">
        <v>2</v>
      </c>
      <c r="C234" s="67"/>
      <c r="D234" s="67"/>
      <c r="E234" s="71" t="s">
        <v>3</v>
      </c>
      <c r="F234" s="69" t="s">
        <v>4</v>
      </c>
      <c r="G234" s="64" t="s">
        <v>170</v>
      </c>
      <c r="H234" s="64" t="s">
        <v>171</v>
      </c>
      <c r="I234" s="64" t="s">
        <v>172</v>
      </c>
      <c r="J234" s="64" t="s">
        <v>173</v>
      </c>
      <c r="K234" s="73" t="s">
        <v>174</v>
      </c>
      <c r="L234" s="73" t="s">
        <v>175</v>
      </c>
      <c r="M234" s="64" t="s">
        <v>176</v>
      </c>
    </row>
    <row r="235" spans="1:13" x14ac:dyDescent="0.25">
      <c r="A235" s="12" t="s">
        <v>55</v>
      </c>
      <c r="B235" s="3" t="s">
        <v>11</v>
      </c>
      <c r="C235" s="3" t="s">
        <v>12</v>
      </c>
      <c r="D235" s="2" t="s">
        <v>60</v>
      </c>
      <c r="E235" s="71"/>
      <c r="F235" s="69"/>
      <c r="G235" s="64"/>
      <c r="H235" s="64"/>
      <c r="I235" s="64"/>
      <c r="J235" s="64"/>
      <c r="K235" s="74"/>
      <c r="L235" s="74"/>
      <c r="M235" s="64"/>
    </row>
    <row r="236" spans="1:13" x14ac:dyDescent="0.25">
      <c r="A236" s="9" t="s">
        <v>65</v>
      </c>
      <c r="B236" s="6">
        <v>0</v>
      </c>
      <c r="C236" s="97">
        <v>0</v>
      </c>
      <c r="D236" s="97">
        <v>0</v>
      </c>
      <c r="E236" s="6">
        <v>0</v>
      </c>
      <c r="F236" s="7">
        <f t="shared" ref="F236" si="27">SUM(B236:E236)</f>
        <v>0</v>
      </c>
      <c r="G236" s="8">
        <v>0</v>
      </c>
      <c r="H236" s="98">
        <v>0</v>
      </c>
      <c r="I236" s="98">
        <v>0</v>
      </c>
      <c r="J236" s="98">
        <v>0</v>
      </c>
      <c r="K236" s="98">
        <v>0</v>
      </c>
      <c r="L236" s="8">
        <v>0</v>
      </c>
      <c r="M236" s="8">
        <v>0</v>
      </c>
    </row>
    <row r="237" spans="1:13" ht="15.75" x14ac:dyDescent="0.25">
      <c r="A237" s="72" t="s">
        <v>74</v>
      </c>
      <c r="B237" s="72"/>
      <c r="C237" s="72"/>
      <c r="D237" s="72"/>
      <c r="E237" s="72"/>
      <c r="F237" s="72"/>
      <c r="G237" s="72"/>
      <c r="H237" s="72"/>
      <c r="I237" s="72"/>
      <c r="J237" s="72"/>
      <c r="K237" s="72"/>
      <c r="L237" s="72"/>
      <c r="M237" s="72"/>
    </row>
    <row r="238" spans="1:13" x14ac:dyDescent="0.25">
      <c r="A238" s="66"/>
      <c r="B238" s="67" t="s">
        <v>2</v>
      </c>
      <c r="C238" s="67"/>
      <c r="D238" s="67"/>
      <c r="E238" s="70" t="s">
        <v>3</v>
      </c>
      <c r="F238" s="69" t="s">
        <v>4</v>
      </c>
      <c r="G238" s="64" t="s">
        <v>170</v>
      </c>
      <c r="H238" s="64" t="s">
        <v>171</v>
      </c>
      <c r="I238" s="64" t="s">
        <v>172</v>
      </c>
      <c r="J238" s="64" t="s">
        <v>173</v>
      </c>
      <c r="K238" s="73" t="s">
        <v>174</v>
      </c>
      <c r="L238" s="73" t="s">
        <v>175</v>
      </c>
      <c r="M238" s="64" t="s">
        <v>176</v>
      </c>
    </row>
    <row r="239" spans="1:13" x14ac:dyDescent="0.25">
      <c r="A239" s="66"/>
      <c r="B239" s="2" t="s">
        <v>11</v>
      </c>
      <c r="C239" s="2" t="s">
        <v>12</v>
      </c>
      <c r="D239" s="2" t="s">
        <v>60</v>
      </c>
      <c r="E239" s="70"/>
      <c r="F239" s="69"/>
      <c r="G239" s="64"/>
      <c r="H239" s="64"/>
      <c r="I239" s="64"/>
      <c r="J239" s="64"/>
      <c r="K239" s="74"/>
      <c r="L239" s="74"/>
      <c r="M239" s="64"/>
    </row>
    <row r="240" spans="1:13" x14ac:dyDescent="0.25">
      <c r="A240" s="19" t="s">
        <v>102</v>
      </c>
      <c r="B240" s="6">
        <v>3</v>
      </c>
      <c r="C240" s="6">
        <v>2</v>
      </c>
      <c r="D240" s="97">
        <v>0</v>
      </c>
      <c r="E240" s="6">
        <v>2</v>
      </c>
      <c r="F240" s="7">
        <f t="shared" ref="F240:F244" si="28">SUM(B240:E240)</f>
        <v>7</v>
      </c>
      <c r="G240" s="8">
        <v>1</v>
      </c>
      <c r="H240" s="98">
        <v>0</v>
      </c>
      <c r="I240" s="98">
        <v>0</v>
      </c>
      <c r="J240" s="98">
        <v>0</v>
      </c>
      <c r="K240" s="98">
        <v>0</v>
      </c>
      <c r="L240" s="8">
        <v>4</v>
      </c>
      <c r="M240" s="8">
        <v>2</v>
      </c>
    </row>
    <row r="241" spans="1:13" x14ac:dyDescent="0.25">
      <c r="A241" s="9" t="s">
        <v>75</v>
      </c>
      <c r="B241" s="10">
        <f>SUM(B242:B244)</f>
        <v>3</v>
      </c>
      <c r="C241" s="10">
        <f t="shared" ref="C241:E241" si="29">SUM(C242:C244)</f>
        <v>2</v>
      </c>
      <c r="D241" s="10">
        <f t="shared" si="29"/>
        <v>0</v>
      </c>
      <c r="E241" s="10">
        <f t="shared" si="29"/>
        <v>3</v>
      </c>
      <c r="F241" s="7">
        <f t="shared" si="28"/>
        <v>8</v>
      </c>
      <c r="G241" s="10">
        <f>SUM(G242:G244)</f>
        <v>1</v>
      </c>
      <c r="H241" s="10">
        <f t="shared" ref="H241:M241" si="30">SUM(H242:H244)</f>
        <v>0</v>
      </c>
      <c r="I241" s="10">
        <f t="shared" si="30"/>
        <v>0</v>
      </c>
      <c r="J241" s="10">
        <f t="shared" si="30"/>
        <v>0</v>
      </c>
      <c r="K241" s="10">
        <f t="shared" si="30"/>
        <v>0</v>
      </c>
      <c r="L241" s="10">
        <f t="shared" si="30"/>
        <v>4</v>
      </c>
      <c r="M241" s="10">
        <f t="shared" si="30"/>
        <v>3</v>
      </c>
    </row>
    <row r="242" spans="1:13" x14ac:dyDescent="0.25">
      <c r="A242" s="22" t="s">
        <v>103</v>
      </c>
      <c r="B242" s="6">
        <v>0</v>
      </c>
      <c r="C242" s="6">
        <v>0</v>
      </c>
      <c r="D242" s="97">
        <v>0</v>
      </c>
      <c r="E242" s="6">
        <v>0</v>
      </c>
      <c r="F242" s="7">
        <f t="shared" si="28"/>
        <v>0</v>
      </c>
      <c r="G242" s="8">
        <v>0</v>
      </c>
      <c r="H242" s="98">
        <v>0</v>
      </c>
      <c r="I242" s="98">
        <v>0</v>
      </c>
      <c r="J242" s="98">
        <v>0</v>
      </c>
      <c r="K242" s="98">
        <v>0</v>
      </c>
      <c r="L242" s="8">
        <v>0</v>
      </c>
      <c r="M242" s="8"/>
    </row>
    <row r="243" spans="1:13" x14ac:dyDescent="0.25">
      <c r="A243" s="22" t="s">
        <v>104</v>
      </c>
      <c r="B243" s="6">
        <v>3</v>
      </c>
      <c r="C243" s="6">
        <v>2</v>
      </c>
      <c r="D243" s="97">
        <v>0</v>
      </c>
      <c r="E243" s="6">
        <v>3</v>
      </c>
      <c r="F243" s="7">
        <f t="shared" si="28"/>
        <v>8</v>
      </c>
      <c r="G243" s="8">
        <v>1</v>
      </c>
      <c r="H243" s="98">
        <v>0</v>
      </c>
      <c r="I243" s="98">
        <v>0</v>
      </c>
      <c r="J243" s="98">
        <v>0</v>
      </c>
      <c r="K243" s="98">
        <v>0</v>
      </c>
      <c r="L243" s="8">
        <v>4</v>
      </c>
      <c r="M243" s="8">
        <v>3</v>
      </c>
    </row>
    <row r="244" spans="1:13" x14ac:dyDescent="0.25">
      <c r="A244" s="22" t="s">
        <v>204</v>
      </c>
      <c r="B244" s="6">
        <v>0</v>
      </c>
      <c r="C244" s="6">
        <v>0</v>
      </c>
      <c r="D244" s="97">
        <v>0</v>
      </c>
      <c r="E244" s="6">
        <v>0</v>
      </c>
      <c r="F244" s="7">
        <f t="shared" si="28"/>
        <v>0</v>
      </c>
      <c r="G244" s="8">
        <v>0</v>
      </c>
      <c r="H244" s="98">
        <v>0</v>
      </c>
      <c r="I244" s="98">
        <v>0</v>
      </c>
      <c r="J244" s="98">
        <v>0</v>
      </c>
      <c r="K244" s="98">
        <v>0</v>
      </c>
      <c r="L244" s="50">
        <v>0</v>
      </c>
      <c r="M244" s="8"/>
    </row>
    <row r="245" spans="1:13" x14ac:dyDescent="0.25">
      <c r="A245" s="9"/>
      <c r="B245" s="67" t="s">
        <v>2</v>
      </c>
      <c r="C245" s="67"/>
      <c r="D245" s="67"/>
      <c r="E245" s="71" t="s">
        <v>3</v>
      </c>
      <c r="F245" s="69" t="s">
        <v>4</v>
      </c>
      <c r="G245" s="64" t="s">
        <v>170</v>
      </c>
      <c r="H245" s="64" t="s">
        <v>171</v>
      </c>
      <c r="I245" s="64" t="s">
        <v>172</v>
      </c>
      <c r="J245" s="64" t="s">
        <v>173</v>
      </c>
      <c r="K245" s="73" t="s">
        <v>174</v>
      </c>
      <c r="L245" s="73" t="s">
        <v>175</v>
      </c>
      <c r="M245" s="64" t="s">
        <v>176</v>
      </c>
    </row>
    <row r="246" spans="1:13" x14ac:dyDescent="0.25">
      <c r="A246" s="12" t="s">
        <v>76</v>
      </c>
      <c r="B246" s="3" t="s">
        <v>11</v>
      </c>
      <c r="C246" s="3" t="s">
        <v>12</v>
      </c>
      <c r="D246" s="2" t="s">
        <v>60</v>
      </c>
      <c r="E246" s="71"/>
      <c r="F246" s="69"/>
      <c r="G246" s="64"/>
      <c r="H246" s="64"/>
      <c r="I246" s="64"/>
      <c r="J246" s="64"/>
      <c r="K246" s="74"/>
      <c r="L246" s="74"/>
      <c r="M246" s="64"/>
    </row>
    <row r="247" spans="1:13" x14ac:dyDescent="0.25">
      <c r="A247" s="9" t="s">
        <v>23</v>
      </c>
      <c r="B247" s="6">
        <v>2</v>
      </c>
      <c r="C247" s="6">
        <v>0</v>
      </c>
      <c r="D247" s="97">
        <v>0</v>
      </c>
      <c r="E247" s="6">
        <v>1</v>
      </c>
      <c r="F247" s="7">
        <f t="shared" ref="F247:F254" si="31">SUM(B247:E247)</f>
        <v>3</v>
      </c>
      <c r="G247" s="8">
        <v>1</v>
      </c>
      <c r="H247" s="98">
        <v>0</v>
      </c>
      <c r="I247" s="98">
        <v>0</v>
      </c>
      <c r="J247" s="98">
        <v>0</v>
      </c>
      <c r="K247" s="98">
        <v>0</v>
      </c>
      <c r="L247" s="8">
        <v>1</v>
      </c>
      <c r="M247" s="8">
        <v>1</v>
      </c>
    </row>
    <row r="248" spans="1:13" x14ac:dyDescent="0.25">
      <c r="A248" s="9" t="s">
        <v>24</v>
      </c>
      <c r="B248" s="6">
        <v>1</v>
      </c>
      <c r="C248" s="6">
        <v>2</v>
      </c>
      <c r="D248" s="97">
        <v>0</v>
      </c>
      <c r="E248" s="6">
        <v>2</v>
      </c>
      <c r="F248" s="7">
        <f t="shared" si="31"/>
        <v>5</v>
      </c>
      <c r="G248" s="8">
        <v>0</v>
      </c>
      <c r="H248" s="98">
        <v>0</v>
      </c>
      <c r="I248" s="98">
        <v>0</v>
      </c>
      <c r="J248" s="98">
        <v>0</v>
      </c>
      <c r="K248" s="98">
        <v>0</v>
      </c>
      <c r="L248" s="8">
        <v>3</v>
      </c>
      <c r="M248" s="8">
        <v>2</v>
      </c>
    </row>
    <row r="249" spans="1:13" x14ac:dyDescent="0.25">
      <c r="A249" s="9" t="s">
        <v>63</v>
      </c>
      <c r="B249" s="6">
        <v>0</v>
      </c>
      <c r="C249" s="6">
        <v>0</v>
      </c>
      <c r="D249" s="97">
        <v>0</v>
      </c>
      <c r="E249" s="6">
        <v>0</v>
      </c>
      <c r="F249" s="7">
        <f t="shared" si="31"/>
        <v>0</v>
      </c>
      <c r="G249" s="8">
        <v>0</v>
      </c>
      <c r="H249" s="98">
        <v>0</v>
      </c>
      <c r="I249" s="98">
        <v>0</v>
      </c>
      <c r="J249" s="98">
        <v>0</v>
      </c>
      <c r="K249" s="98">
        <v>0</v>
      </c>
      <c r="L249" s="8">
        <v>0</v>
      </c>
      <c r="M249" s="8">
        <v>0</v>
      </c>
    </row>
    <row r="250" spans="1:13" x14ac:dyDescent="0.25">
      <c r="A250" s="14" t="s">
        <v>26</v>
      </c>
      <c r="B250" s="6">
        <v>0</v>
      </c>
      <c r="C250" s="6">
        <v>0</v>
      </c>
      <c r="D250" s="97">
        <v>0</v>
      </c>
      <c r="E250" s="6">
        <v>0</v>
      </c>
      <c r="F250" s="7">
        <f t="shared" si="31"/>
        <v>0</v>
      </c>
      <c r="G250" s="8">
        <v>0</v>
      </c>
      <c r="H250" s="98">
        <v>0</v>
      </c>
      <c r="I250" s="98">
        <v>0</v>
      </c>
      <c r="J250" s="98">
        <v>0</v>
      </c>
      <c r="K250" s="98">
        <v>0</v>
      </c>
      <c r="L250" s="8">
        <v>0</v>
      </c>
      <c r="M250" s="8">
        <v>0</v>
      </c>
    </row>
    <row r="251" spans="1:13" x14ac:dyDescent="0.25">
      <c r="A251" s="14" t="s">
        <v>27</v>
      </c>
      <c r="B251" s="6">
        <v>0</v>
      </c>
      <c r="C251" s="6">
        <v>0</v>
      </c>
      <c r="D251" s="97">
        <v>0</v>
      </c>
      <c r="E251" s="6">
        <v>0</v>
      </c>
      <c r="F251" s="7">
        <f t="shared" si="31"/>
        <v>0</v>
      </c>
      <c r="G251" s="8">
        <v>0</v>
      </c>
      <c r="H251" s="98">
        <v>0</v>
      </c>
      <c r="I251" s="98">
        <v>0</v>
      </c>
      <c r="J251" s="98">
        <v>0</v>
      </c>
      <c r="K251" s="98">
        <v>0</v>
      </c>
      <c r="L251" s="8">
        <v>0</v>
      </c>
      <c r="M251" s="8">
        <v>0</v>
      </c>
    </row>
    <row r="252" spans="1:13" x14ac:dyDescent="0.25">
      <c r="A252" s="14" t="s">
        <v>28</v>
      </c>
      <c r="B252" s="6">
        <v>0</v>
      </c>
      <c r="C252" s="6">
        <v>0</v>
      </c>
      <c r="D252" s="97">
        <v>0</v>
      </c>
      <c r="E252" s="6">
        <v>0</v>
      </c>
      <c r="F252" s="7">
        <f t="shared" si="31"/>
        <v>0</v>
      </c>
      <c r="G252" s="8">
        <v>0</v>
      </c>
      <c r="H252" s="98">
        <v>0</v>
      </c>
      <c r="I252" s="98">
        <v>0</v>
      </c>
      <c r="J252" s="98">
        <v>0</v>
      </c>
      <c r="K252" s="98">
        <v>0</v>
      </c>
      <c r="L252" s="8">
        <v>0</v>
      </c>
      <c r="M252" s="8">
        <v>0</v>
      </c>
    </row>
    <row r="253" spans="1:13" x14ac:dyDescent="0.25">
      <c r="A253" s="14" t="s">
        <v>29</v>
      </c>
      <c r="B253" s="6">
        <v>0</v>
      </c>
      <c r="C253" s="6">
        <v>0</v>
      </c>
      <c r="D253" s="97">
        <v>0</v>
      </c>
      <c r="E253" s="6">
        <v>0</v>
      </c>
      <c r="F253" s="7">
        <f t="shared" si="31"/>
        <v>0</v>
      </c>
      <c r="G253" s="8">
        <v>0</v>
      </c>
      <c r="H253" s="98">
        <v>0</v>
      </c>
      <c r="I253" s="98">
        <v>0</v>
      </c>
      <c r="J253" s="98">
        <v>0</v>
      </c>
      <c r="K253" s="98">
        <v>0</v>
      </c>
      <c r="L253" s="8">
        <v>0</v>
      </c>
      <c r="M253" s="8">
        <v>0</v>
      </c>
    </row>
    <row r="254" spans="1:13" x14ac:dyDescent="0.25">
      <c r="A254" s="14" t="s">
        <v>30</v>
      </c>
      <c r="B254" s="6">
        <v>0</v>
      </c>
      <c r="C254" s="6">
        <v>0</v>
      </c>
      <c r="D254" s="97">
        <v>0</v>
      </c>
      <c r="E254" s="6">
        <v>0</v>
      </c>
      <c r="F254" s="7">
        <f t="shared" si="31"/>
        <v>0</v>
      </c>
      <c r="G254" s="8">
        <v>0</v>
      </c>
      <c r="H254" s="98">
        <v>0</v>
      </c>
      <c r="I254" s="98">
        <v>0</v>
      </c>
      <c r="J254" s="98">
        <v>0</v>
      </c>
      <c r="K254" s="98">
        <v>0</v>
      </c>
      <c r="L254" s="8">
        <v>0</v>
      </c>
      <c r="M254" s="8">
        <v>0</v>
      </c>
    </row>
    <row r="255" spans="1:13" x14ac:dyDescent="0.25">
      <c r="A255" s="62" t="s">
        <v>31</v>
      </c>
      <c r="B255" s="63"/>
      <c r="C255" s="63"/>
      <c r="D255" s="63"/>
      <c r="E255" s="63"/>
      <c r="F255" s="63"/>
      <c r="G255" s="63"/>
      <c r="H255" s="63"/>
      <c r="I255" s="63"/>
      <c r="J255" s="63"/>
      <c r="K255" s="63"/>
      <c r="L255" s="63"/>
      <c r="M255" s="63"/>
    </row>
    <row r="256" spans="1:13" x14ac:dyDescent="0.25">
      <c r="A256" s="14" t="s">
        <v>32</v>
      </c>
      <c r="B256" s="6">
        <v>0</v>
      </c>
      <c r="C256" s="6">
        <v>0</v>
      </c>
      <c r="D256" s="97">
        <v>0</v>
      </c>
      <c r="E256" s="6">
        <v>0</v>
      </c>
      <c r="F256" s="7">
        <f>SUM(B256:E256)</f>
        <v>0</v>
      </c>
      <c r="G256" s="8">
        <v>0</v>
      </c>
      <c r="H256" s="98">
        <v>0</v>
      </c>
      <c r="I256" s="98">
        <v>0</v>
      </c>
      <c r="J256" s="98">
        <v>0</v>
      </c>
      <c r="K256" s="98">
        <v>0</v>
      </c>
      <c r="L256" s="8">
        <v>0</v>
      </c>
      <c r="M256" s="8">
        <v>0</v>
      </c>
    </row>
    <row r="257" spans="1:13" x14ac:dyDescent="0.25">
      <c r="A257" s="14" t="s">
        <v>33</v>
      </c>
      <c r="B257" s="6">
        <v>0</v>
      </c>
      <c r="C257" s="6">
        <v>0</v>
      </c>
      <c r="D257" s="97">
        <v>0</v>
      </c>
      <c r="E257" s="6">
        <v>0</v>
      </c>
      <c r="F257" s="7">
        <f t="shared" ref="F257:F262" si="32">SUM(B257:E257)</f>
        <v>0</v>
      </c>
      <c r="G257" s="8">
        <v>0</v>
      </c>
      <c r="H257" s="98">
        <v>0</v>
      </c>
      <c r="I257" s="98">
        <v>0</v>
      </c>
      <c r="J257" s="98">
        <v>0</v>
      </c>
      <c r="K257" s="98">
        <v>0</v>
      </c>
      <c r="L257" s="8">
        <v>0</v>
      </c>
      <c r="M257" s="8">
        <v>0</v>
      </c>
    </row>
    <row r="258" spans="1:13" x14ac:dyDescent="0.25">
      <c r="A258" s="14" t="s">
        <v>34</v>
      </c>
      <c r="B258" s="6">
        <v>0</v>
      </c>
      <c r="C258" s="6">
        <v>0</v>
      </c>
      <c r="D258" s="97">
        <v>0</v>
      </c>
      <c r="E258" s="6">
        <v>0</v>
      </c>
      <c r="F258" s="7">
        <f t="shared" si="32"/>
        <v>0</v>
      </c>
      <c r="G258" s="8">
        <v>0</v>
      </c>
      <c r="H258" s="98">
        <v>0</v>
      </c>
      <c r="I258" s="98">
        <v>0</v>
      </c>
      <c r="J258" s="98">
        <v>0</v>
      </c>
      <c r="K258" s="98">
        <v>0</v>
      </c>
      <c r="L258" s="8">
        <v>0</v>
      </c>
      <c r="M258" s="8">
        <v>0</v>
      </c>
    </row>
    <row r="259" spans="1:13" x14ac:dyDescent="0.25">
      <c r="A259" s="14" t="s">
        <v>35</v>
      </c>
      <c r="B259" s="6">
        <v>0</v>
      </c>
      <c r="C259" s="6">
        <v>0</v>
      </c>
      <c r="D259" s="97">
        <v>0</v>
      </c>
      <c r="E259" s="6">
        <v>0</v>
      </c>
      <c r="F259" s="7">
        <f t="shared" si="32"/>
        <v>0</v>
      </c>
      <c r="G259" s="8">
        <v>0</v>
      </c>
      <c r="H259" s="98">
        <v>0</v>
      </c>
      <c r="I259" s="98">
        <v>0</v>
      </c>
      <c r="J259" s="98">
        <v>0</v>
      </c>
      <c r="K259" s="98">
        <v>0</v>
      </c>
      <c r="L259" s="8">
        <v>0</v>
      </c>
      <c r="M259" s="8">
        <v>0</v>
      </c>
    </row>
    <row r="260" spans="1:13" x14ac:dyDescent="0.25">
      <c r="A260" s="14" t="s">
        <v>36</v>
      </c>
      <c r="B260" s="6">
        <v>0</v>
      </c>
      <c r="C260" s="6">
        <v>0</v>
      </c>
      <c r="D260" s="97">
        <v>0</v>
      </c>
      <c r="E260" s="6">
        <v>0</v>
      </c>
      <c r="F260" s="7">
        <f t="shared" si="32"/>
        <v>0</v>
      </c>
      <c r="G260" s="8">
        <v>0</v>
      </c>
      <c r="H260" s="98">
        <v>0</v>
      </c>
      <c r="I260" s="98">
        <v>0</v>
      </c>
      <c r="J260" s="98">
        <v>0</v>
      </c>
      <c r="K260" s="98">
        <v>0</v>
      </c>
      <c r="L260" s="8">
        <v>0</v>
      </c>
      <c r="M260" s="8">
        <v>0</v>
      </c>
    </row>
    <row r="261" spans="1:13" x14ac:dyDescent="0.25">
      <c r="A261" s="14" t="s">
        <v>37</v>
      </c>
      <c r="B261" s="6">
        <v>0</v>
      </c>
      <c r="C261" s="6">
        <v>0</v>
      </c>
      <c r="D261" s="97">
        <v>0</v>
      </c>
      <c r="E261" s="6">
        <v>0</v>
      </c>
      <c r="F261" s="7">
        <f t="shared" si="32"/>
        <v>0</v>
      </c>
      <c r="G261" s="8">
        <v>0</v>
      </c>
      <c r="H261" s="98">
        <v>0</v>
      </c>
      <c r="I261" s="98">
        <v>0</v>
      </c>
      <c r="J261" s="98">
        <v>0</v>
      </c>
      <c r="K261" s="98">
        <v>0</v>
      </c>
      <c r="L261" s="8">
        <v>0</v>
      </c>
      <c r="M261" s="8">
        <v>0</v>
      </c>
    </row>
    <row r="262" spans="1:13" x14ac:dyDescent="0.25">
      <c r="A262" s="14" t="s">
        <v>38</v>
      </c>
      <c r="B262" s="6">
        <v>0</v>
      </c>
      <c r="C262" s="6">
        <v>0</v>
      </c>
      <c r="D262" s="97">
        <v>0</v>
      </c>
      <c r="E262" s="6">
        <v>0</v>
      </c>
      <c r="F262" s="7">
        <f t="shared" si="32"/>
        <v>0</v>
      </c>
      <c r="G262" s="8">
        <v>0</v>
      </c>
      <c r="H262" s="98">
        <v>0</v>
      </c>
      <c r="I262" s="98">
        <v>0</v>
      </c>
      <c r="J262" s="98">
        <v>0</v>
      </c>
      <c r="K262" s="98">
        <v>0</v>
      </c>
      <c r="L262" s="8">
        <v>0</v>
      </c>
      <c r="M262" s="8">
        <v>0</v>
      </c>
    </row>
    <row r="263" spans="1:13" x14ac:dyDescent="0.25">
      <c r="A263" s="9"/>
      <c r="B263" s="67" t="s">
        <v>2</v>
      </c>
      <c r="C263" s="67"/>
      <c r="D263" s="67"/>
      <c r="E263" s="71" t="s">
        <v>3</v>
      </c>
      <c r="F263" s="69" t="s">
        <v>4</v>
      </c>
      <c r="G263" s="64" t="s">
        <v>170</v>
      </c>
      <c r="H263" s="64" t="s">
        <v>171</v>
      </c>
      <c r="I263" s="64" t="s">
        <v>172</v>
      </c>
      <c r="J263" s="64" t="s">
        <v>173</v>
      </c>
      <c r="K263" s="73" t="s">
        <v>174</v>
      </c>
      <c r="L263" s="73" t="s">
        <v>175</v>
      </c>
      <c r="M263" s="64" t="s">
        <v>176</v>
      </c>
    </row>
    <row r="264" spans="1:13" x14ac:dyDescent="0.25">
      <c r="A264" s="12" t="s">
        <v>77</v>
      </c>
      <c r="B264" s="3" t="s">
        <v>11</v>
      </c>
      <c r="C264" s="3" t="s">
        <v>12</v>
      </c>
      <c r="D264" s="2" t="s">
        <v>60</v>
      </c>
      <c r="E264" s="71"/>
      <c r="F264" s="69"/>
      <c r="G264" s="64"/>
      <c r="H264" s="64"/>
      <c r="I264" s="64"/>
      <c r="J264" s="64"/>
      <c r="K264" s="74"/>
      <c r="L264" s="74"/>
      <c r="M264" s="64"/>
    </row>
    <row r="265" spans="1:13" x14ac:dyDescent="0.25">
      <c r="A265" s="9" t="s">
        <v>40</v>
      </c>
      <c r="B265" s="6">
        <v>0</v>
      </c>
      <c r="C265" s="6">
        <v>0</v>
      </c>
      <c r="D265" s="97">
        <v>0</v>
      </c>
      <c r="E265" s="6">
        <v>0</v>
      </c>
      <c r="F265" s="7">
        <f>SUM(B265:E265)</f>
        <v>0</v>
      </c>
      <c r="G265" s="8">
        <v>0</v>
      </c>
      <c r="H265" s="98">
        <v>0</v>
      </c>
      <c r="I265" s="98">
        <v>0</v>
      </c>
      <c r="J265" s="98">
        <v>0</v>
      </c>
      <c r="K265" s="98">
        <v>0</v>
      </c>
      <c r="L265" s="8">
        <v>0</v>
      </c>
      <c r="M265" s="8">
        <v>0</v>
      </c>
    </row>
    <row r="266" spans="1:13" ht="30" x14ac:dyDescent="0.25">
      <c r="A266" s="19" t="s">
        <v>41</v>
      </c>
      <c r="B266" s="6">
        <v>0</v>
      </c>
      <c r="C266" s="6">
        <v>0</v>
      </c>
      <c r="D266" s="97">
        <v>0</v>
      </c>
      <c r="E266" s="6">
        <v>0</v>
      </c>
      <c r="F266" s="7">
        <f t="shared" ref="F266:F279" si="33">SUM(B266:E266)</f>
        <v>0</v>
      </c>
      <c r="G266" s="8">
        <v>0</v>
      </c>
      <c r="H266" s="98">
        <v>0</v>
      </c>
      <c r="I266" s="98">
        <v>0</v>
      </c>
      <c r="J266" s="98">
        <v>0</v>
      </c>
      <c r="K266" s="98">
        <v>0</v>
      </c>
      <c r="L266" s="8">
        <v>0</v>
      </c>
      <c r="M266" s="8">
        <v>0</v>
      </c>
    </row>
    <row r="267" spans="1:13" x14ac:dyDescent="0.25">
      <c r="A267" s="9" t="s">
        <v>42</v>
      </c>
      <c r="B267" s="6">
        <v>0</v>
      </c>
      <c r="C267" s="6">
        <v>0</v>
      </c>
      <c r="D267" s="97">
        <v>0</v>
      </c>
      <c r="E267" s="6">
        <v>0</v>
      </c>
      <c r="F267" s="7">
        <f t="shared" si="33"/>
        <v>0</v>
      </c>
      <c r="G267" s="8">
        <v>0</v>
      </c>
      <c r="H267" s="98">
        <v>0</v>
      </c>
      <c r="I267" s="98">
        <v>0</v>
      </c>
      <c r="J267" s="98">
        <v>0</v>
      </c>
      <c r="K267" s="98">
        <v>0</v>
      </c>
      <c r="L267" s="8">
        <v>0</v>
      </c>
      <c r="M267" s="8">
        <v>0</v>
      </c>
    </row>
    <row r="268" spans="1:13" x14ac:dyDescent="0.25">
      <c r="A268" s="9" t="s">
        <v>43</v>
      </c>
      <c r="B268" s="6">
        <v>0</v>
      </c>
      <c r="C268" s="6">
        <v>0</v>
      </c>
      <c r="D268" s="97">
        <v>0</v>
      </c>
      <c r="E268" s="6">
        <v>0</v>
      </c>
      <c r="F268" s="7">
        <f t="shared" si="33"/>
        <v>0</v>
      </c>
      <c r="G268" s="8">
        <v>0</v>
      </c>
      <c r="H268" s="98">
        <v>0</v>
      </c>
      <c r="I268" s="98">
        <v>0</v>
      </c>
      <c r="J268" s="98">
        <v>0</v>
      </c>
      <c r="K268" s="98">
        <v>0</v>
      </c>
      <c r="L268" s="8">
        <v>0</v>
      </c>
      <c r="M268" s="8">
        <v>0</v>
      </c>
    </row>
    <row r="269" spans="1:13" x14ac:dyDescent="0.25">
      <c r="A269" s="9" t="s">
        <v>44</v>
      </c>
      <c r="B269" s="6">
        <v>0</v>
      </c>
      <c r="C269" s="6">
        <v>0</v>
      </c>
      <c r="D269" s="97">
        <v>0</v>
      </c>
      <c r="E269" s="6">
        <v>0</v>
      </c>
      <c r="F269" s="7">
        <f t="shared" si="33"/>
        <v>0</v>
      </c>
      <c r="G269" s="8">
        <v>0</v>
      </c>
      <c r="H269" s="98">
        <v>0</v>
      </c>
      <c r="I269" s="98">
        <v>0</v>
      </c>
      <c r="J269" s="98">
        <v>0</v>
      </c>
      <c r="K269" s="98">
        <v>0</v>
      </c>
      <c r="L269" s="8">
        <v>0</v>
      </c>
      <c r="M269" s="8">
        <v>0</v>
      </c>
    </row>
    <row r="270" spans="1:13" ht="30" x14ac:dyDescent="0.25">
      <c r="A270" s="9" t="s">
        <v>45</v>
      </c>
      <c r="B270" s="6">
        <v>0</v>
      </c>
      <c r="C270" s="6">
        <v>0</v>
      </c>
      <c r="D270" s="97">
        <v>0</v>
      </c>
      <c r="E270" s="6">
        <v>0</v>
      </c>
      <c r="F270" s="7">
        <f t="shared" si="33"/>
        <v>0</v>
      </c>
      <c r="G270" s="8">
        <v>0</v>
      </c>
      <c r="H270" s="98">
        <v>0</v>
      </c>
      <c r="I270" s="98">
        <v>0</v>
      </c>
      <c r="J270" s="98">
        <v>0</v>
      </c>
      <c r="K270" s="98">
        <v>0</v>
      </c>
      <c r="L270" s="8">
        <v>0</v>
      </c>
      <c r="M270" s="8">
        <v>0</v>
      </c>
    </row>
    <row r="271" spans="1:13" x14ac:dyDescent="0.25">
      <c r="A271" s="9" t="s">
        <v>46</v>
      </c>
      <c r="B271" s="6">
        <v>0</v>
      </c>
      <c r="C271" s="6">
        <v>0</v>
      </c>
      <c r="D271" s="97">
        <v>0</v>
      </c>
      <c r="E271" s="6">
        <v>0</v>
      </c>
      <c r="F271" s="7">
        <f t="shared" si="33"/>
        <v>0</v>
      </c>
      <c r="G271" s="8">
        <v>0</v>
      </c>
      <c r="H271" s="98">
        <v>0</v>
      </c>
      <c r="I271" s="98">
        <v>0</v>
      </c>
      <c r="J271" s="98">
        <v>0</v>
      </c>
      <c r="K271" s="98">
        <v>0</v>
      </c>
      <c r="L271" s="8">
        <v>0</v>
      </c>
      <c r="M271" s="8">
        <v>0</v>
      </c>
    </row>
    <row r="272" spans="1:13" x14ac:dyDescent="0.25">
      <c r="A272" s="9" t="s">
        <v>47</v>
      </c>
      <c r="B272" s="6">
        <v>0</v>
      </c>
      <c r="C272" s="6">
        <v>0</v>
      </c>
      <c r="D272" s="97">
        <v>0</v>
      </c>
      <c r="E272" s="6">
        <v>0</v>
      </c>
      <c r="F272" s="7">
        <f t="shared" si="33"/>
        <v>0</v>
      </c>
      <c r="G272" s="8">
        <v>0</v>
      </c>
      <c r="H272" s="98">
        <v>0</v>
      </c>
      <c r="I272" s="98">
        <v>0</v>
      </c>
      <c r="J272" s="98">
        <v>0</v>
      </c>
      <c r="K272" s="98">
        <v>0</v>
      </c>
      <c r="L272" s="8">
        <v>0</v>
      </c>
      <c r="M272" s="8">
        <v>0</v>
      </c>
    </row>
    <row r="273" spans="1:13" ht="30" x14ac:dyDescent="0.25">
      <c r="A273" s="9" t="s">
        <v>48</v>
      </c>
      <c r="B273" s="6">
        <v>0</v>
      </c>
      <c r="C273" s="6">
        <v>0</v>
      </c>
      <c r="D273" s="97">
        <v>0</v>
      </c>
      <c r="E273" s="6">
        <v>0</v>
      </c>
      <c r="F273" s="7">
        <f t="shared" si="33"/>
        <v>0</v>
      </c>
      <c r="G273" s="8">
        <v>0</v>
      </c>
      <c r="H273" s="98">
        <v>0</v>
      </c>
      <c r="I273" s="98">
        <v>0</v>
      </c>
      <c r="J273" s="98">
        <v>0</v>
      </c>
      <c r="K273" s="98">
        <v>0</v>
      </c>
      <c r="L273" s="8">
        <v>0</v>
      </c>
      <c r="M273" s="8">
        <v>0</v>
      </c>
    </row>
    <row r="274" spans="1:13" x14ac:dyDescent="0.25">
      <c r="A274" s="9" t="s">
        <v>49</v>
      </c>
      <c r="B274" s="6">
        <v>0</v>
      </c>
      <c r="C274" s="6">
        <v>0</v>
      </c>
      <c r="D274" s="97">
        <v>0</v>
      </c>
      <c r="E274" s="6">
        <v>0</v>
      </c>
      <c r="F274" s="7">
        <f t="shared" si="33"/>
        <v>0</v>
      </c>
      <c r="G274" s="8">
        <v>0</v>
      </c>
      <c r="H274" s="98">
        <v>0</v>
      </c>
      <c r="I274" s="98">
        <v>0</v>
      </c>
      <c r="J274" s="98">
        <v>0</v>
      </c>
      <c r="K274" s="98">
        <v>0</v>
      </c>
      <c r="L274" s="8">
        <v>0</v>
      </c>
      <c r="M274" s="8">
        <v>0</v>
      </c>
    </row>
    <row r="275" spans="1:13" ht="30" x14ac:dyDescent="0.25">
      <c r="A275" s="9" t="s">
        <v>50</v>
      </c>
      <c r="B275" s="6">
        <v>0</v>
      </c>
      <c r="C275" s="6">
        <v>0</v>
      </c>
      <c r="D275" s="97">
        <v>0</v>
      </c>
      <c r="E275" s="6">
        <v>0</v>
      </c>
      <c r="F275" s="7">
        <f t="shared" si="33"/>
        <v>0</v>
      </c>
      <c r="G275" s="8">
        <v>0</v>
      </c>
      <c r="H275" s="98">
        <v>0</v>
      </c>
      <c r="I275" s="98">
        <v>0</v>
      </c>
      <c r="J275" s="98">
        <v>0</v>
      </c>
      <c r="K275" s="98">
        <v>0</v>
      </c>
      <c r="L275" s="8">
        <v>0</v>
      </c>
      <c r="M275" s="8">
        <v>0</v>
      </c>
    </row>
    <row r="276" spans="1:13" x14ac:dyDescent="0.25">
      <c r="A276" s="9" t="s">
        <v>51</v>
      </c>
      <c r="B276" s="6">
        <v>2</v>
      </c>
      <c r="C276" s="6">
        <v>1</v>
      </c>
      <c r="D276" s="97">
        <v>0</v>
      </c>
      <c r="E276" s="6">
        <v>3</v>
      </c>
      <c r="F276" s="7">
        <f t="shared" si="33"/>
        <v>6</v>
      </c>
      <c r="G276" s="8">
        <v>1</v>
      </c>
      <c r="H276" s="98">
        <v>0</v>
      </c>
      <c r="I276" s="98">
        <v>0</v>
      </c>
      <c r="J276" s="98">
        <v>0</v>
      </c>
      <c r="K276" s="98">
        <v>0</v>
      </c>
      <c r="L276" s="8">
        <v>2</v>
      </c>
      <c r="M276" s="8">
        <v>3</v>
      </c>
    </row>
    <row r="277" spans="1:13" x14ac:dyDescent="0.25">
      <c r="A277" s="9" t="s">
        <v>52</v>
      </c>
      <c r="B277" s="6">
        <v>0</v>
      </c>
      <c r="C277" s="6">
        <v>0</v>
      </c>
      <c r="D277" s="97">
        <v>0</v>
      </c>
      <c r="E277" s="6">
        <v>0</v>
      </c>
      <c r="F277" s="7">
        <f t="shared" si="33"/>
        <v>0</v>
      </c>
      <c r="G277" s="8">
        <v>0</v>
      </c>
      <c r="H277" s="98">
        <v>0</v>
      </c>
      <c r="I277" s="98">
        <v>0</v>
      </c>
      <c r="J277" s="98">
        <v>0</v>
      </c>
      <c r="K277" s="98">
        <v>0</v>
      </c>
      <c r="L277" s="8">
        <v>0</v>
      </c>
      <c r="M277" s="8">
        <v>0</v>
      </c>
    </row>
    <row r="278" spans="1:13" x14ac:dyDescent="0.25">
      <c r="A278" s="9" t="s">
        <v>53</v>
      </c>
      <c r="B278" s="6">
        <v>0</v>
      </c>
      <c r="C278" s="6">
        <v>0</v>
      </c>
      <c r="D278" s="97">
        <v>0</v>
      </c>
      <c r="E278" s="6">
        <v>0</v>
      </c>
      <c r="F278" s="7">
        <f t="shared" si="33"/>
        <v>0</v>
      </c>
      <c r="G278" s="8">
        <v>0</v>
      </c>
      <c r="H278" s="98">
        <v>0</v>
      </c>
      <c r="I278" s="98">
        <v>0</v>
      </c>
      <c r="J278" s="98">
        <v>0</v>
      </c>
      <c r="K278" s="98">
        <v>0</v>
      </c>
      <c r="L278" s="8">
        <v>0</v>
      </c>
      <c r="M278" s="8">
        <v>0</v>
      </c>
    </row>
    <row r="279" spans="1:13" x14ac:dyDescent="0.25">
      <c r="A279" s="9" t="s">
        <v>54</v>
      </c>
      <c r="B279" s="6">
        <v>0</v>
      </c>
      <c r="C279" s="6">
        <v>0</v>
      </c>
      <c r="D279" s="97">
        <v>0</v>
      </c>
      <c r="E279" s="6">
        <v>0</v>
      </c>
      <c r="F279" s="7">
        <f t="shared" si="33"/>
        <v>0</v>
      </c>
      <c r="G279" s="8">
        <v>0</v>
      </c>
      <c r="H279" s="98">
        <v>0</v>
      </c>
      <c r="I279" s="98">
        <v>0</v>
      </c>
      <c r="J279" s="98">
        <v>0</v>
      </c>
      <c r="K279" s="98">
        <v>0</v>
      </c>
      <c r="L279" s="8">
        <v>0</v>
      </c>
      <c r="M279" s="8">
        <v>0</v>
      </c>
    </row>
    <row r="280" spans="1:13" x14ac:dyDescent="0.25">
      <c r="A280" s="9"/>
      <c r="B280" s="67" t="s">
        <v>2</v>
      </c>
      <c r="C280" s="67"/>
      <c r="D280" s="67"/>
      <c r="E280" s="71" t="s">
        <v>3</v>
      </c>
      <c r="F280" s="69" t="s">
        <v>4</v>
      </c>
      <c r="G280" s="64" t="s">
        <v>170</v>
      </c>
      <c r="H280" s="64" t="s">
        <v>171</v>
      </c>
      <c r="I280" s="64" t="s">
        <v>172</v>
      </c>
      <c r="J280" s="64" t="s">
        <v>173</v>
      </c>
      <c r="K280" s="73" t="s">
        <v>174</v>
      </c>
      <c r="L280" s="73" t="s">
        <v>175</v>
      </c>
      <c r="M280" s="64" t="s">
        <v>176</v>
      </c>
    </row>
    <row r="281" spans="1:13" x14ac:dyDescent="0.25">
      <c r="A281" s="12" t="s">
        <v>55</v>
      </c>
      <c r="B281" s="3" t="s">
        <v>11</v>
      </c>
      <c r="C281" s="3" t="s">
        <v>12</v>
      </c>
      <c r="D281" s="2" t="s">
        <v>60</v>
      </c>
      <c r="E281" s="71"/>
      <c r="F281" s="69"/>
      <c r="G281" s="64"/>
      <c r="H281" s="64"/>
      <c r="I281" s="64"/>
      <c r="J281" s="64"/>
      <c r="K281" s="74"/>
      <c r="L281" s="74"/>
      <c r="M281" s="64"/>
    </row>
    <row r="282" spans="1:13" x14ac:dyDescent="0.25">
      <c r="A282" s="9" t="s">
        <v>65</v>
      </c>
      <c r="B282" s="6">
        <v>0</v>
      </c>
      <c r="C282" s="6">
        <v>0</v>
      </c>
      <c r="D282" s="97">
        <v>0</v>
      </c>
      <c r="E282" s="6">
        <v>0</v>
      </c>
      <c r="F282" s="7">
        <f t="shared" ref="F282" si="34">SUM(B282:E282)</f>
        <v>0</v>
      </c>
      <c r="G282" s="8">
        <v>0</v>
      </c>
      <c r="H282" s="98">
        <v>0</v>
      </c>
      <c r="I282" s="98">
        <v>0</v>
      </c>
      <c r="J282" s="98">
        <v>0</v>
      </c>
      <c r="K282" s="98">
        <v>0</v>
      </c>
      <c r="L282" s="8">
        <v>0</v>
      </c>
      <c r="M282" s="8">
        <v>0</v>
      </c>
    </row>
    <row r="283" spans="1:13" ht="15.75" x14ac:dyDescent="0.25">
      <c r="A283" s="72" t="s">
        <v>78</v>
      </c>
      <c r="B283" s="72"/>
      <c r="C283" s="72"/>
      <c r="D283" s="72"/>
      <c r="E283" s="72"/>
      <c r="F283" s="72"/>
      <c r="G283" s="72"/>
      <c r="H283" s="72"/>
      <c r="I283" s="72"/>
      <c r="J283" s="72"/>
      <c r="K283" s="72"/>
      <c r="L283" s="72"/>
      <c r="M283" s="72"/>
    </row>
    <row r="284" spans="1:13" x14ac:dyDescent="0.25">
      <c r="A284" s="66"/>
      <c r="B284" s="67" t="s">
        <v>2</v>
      </c>
      <c r="C284" s="67"/>
      <c r="D284" s="67"/>
      <c r="E284" s="70" t="s">
        <v>3</v>
      </c>
      <c r="F284" s="69" t="s">
        <v>4</v>
      </c>
      <c r="G284" s="64" t="s">
        <v>170</v>
      </c>
      <c r="H284" s="64" t="s">
        <v>171</v>
      </c>
      <c r="I284" s="64" t="s">
        <v>172</v>
      </c>
      <c r="J284" s="64" t="s">
        <v>173</v>
      </c>
      <c r="K284" s="73" t="s">
        <v>174</v>
      </c>
      <c r="L284" s="73" t="s">
        <v>175</v>
      </c>
      <c r="M284" s="64" t="s">
        <v>176</v>
      </c>
    </row>
    <row r="285" spans="1:13" x14ac:dyDescent="0.25">
      <c r="A285" s="66"/>
      <c r="B285" s="2" t="s">
        <v>11</v>
      </c>
      <c r="C285" s="2" t="s">
        <v>12</v>
      </c>
      <c r="D285" s="2" t="s">
        <v>60</v>
      </c>
      <c r="E285" s="70"/>
      <c r="F285" s="69"/>
      <c r="G285" s="64"/>
      <c r="H285" s="64"/>
      <c r="I285" s="64"/>
      <c r="J285" s="64"/>
      <c r="K285" s="74"/>
      <c r="L285" s="74"/>
      <c r="M285" s="64"/>
    </row>
    <row r="286" spans="1:13" x14ac:dyDescent="0.25">
      <c r="A286" s="23" t="s">
        <v>79</v>
      </c>
      <c r="B286" s="6">
        <v>1</v>
      </c>
      <c r="C286" s="6">
        <v>1</v>
      </c>
      <c r="D286" s="97">
        <v>0</v>
      </c>
      <c r="E286" s="97">
        <v>0</v>
      </c>
      <c r="F286" s="7">
        <f t="shared" ref="F286:F294" si="35">SUM(B286:E286)</f>
        <v>2</v>
      </c>
      <c r="G286" s="8">
        <v>1</v>
      </c>
      <c r="H286" s="98">
        <v>0</v>
      </c>
      <c r="I286" s="98">
        <v>0</v>
      </c>
      <c r="J286" s="8">
        <v>1</v>
      </c>
      <c r="K286" s="98">
        <v>0</v>
      </c>
      <c r="L286" s="98">
        <v>0</v>
      </c>
      <c r="M286" s="98">
        <v>0</v>
      </c>
    </row>
    <row r="287" spans="1:13" x14ac:dyDescent="0.25">
      <c r="A287" s="24" t="s">
        <v>80</v>
      </c>
      <c r="B287" s="10">
        <f>SUM(B288+B289)</f>
        <v>2</v>
      </c>
      <c r="C287" s="10">
        <f t="shared" ref="C287:E287" si="36">SUM(C288+C289)</f>
        <v>2</v>
      </c>
      <c r="D287" s="10">
        <f t="shared" si="36"/>
        <v>0</v>
      </c>
      <c r="E287" s="10">
        <f t="shared" si="36"/>
        <v>0</v>
      </c>
      <c r="F287" s="7">
        <f t="shared" si="35"/>
        <v>4</v>
      </c>
      <c r="G287" s="10">
        <f>SUM(G288:G289)</f>
        <v>2</v>
      </c>
      <c r="H287" s="10">
        <f t="shared" ref="H287:M287" si="37">SUM(H288:H289)</f>
        <v>0</v>
      </c>
      <c r="I287" s="10">
        <f t="shared" si="37"/>
        <v>0</v>
      </c>
      <c r="J287" s="10">
        <f t="shared" si="37"/>
        <v>2</v>
      </c>
      <c r="K287" s="10">
        <f t="shared" ref="K287:L287" si="38">SUM(K288:K289)</f>
        <v>0</v>
      </c>
      <c r="L287" s="10">
        <f t="shared" si="38"/>
        <v>0</v>
      </c>
      <c r="M287" s="10">
        <f t="shared" si="37"/>
        <v>0</v>
      </c>
    </row>
    <row r="288" spans="1:13" x14ac:dyDescent="0.25">
      <c r="A288" s="23" t="s">
        <v>81</v>
      </c>
      <c r="B288" s="10">
        <f>SUM(B290+B292)</f>
        <v>1</v>
      </c>
      <c r="C288" s="10">
        <f t="shared" ref="C288:E289" si="39">SUM(C290+C292)</f>
        <v>1</v>
      </c>
      <c r="D288" s="10">
        <f t="shared" si="39"/>
        <v>0</v>
      </c>
      <c r="E288" s="10">
        <f t="shared" si="39"/>
        <v>0</v>
      </c>
      <c r="F288" s="7">
        <f t="shared" si="35"/>
        <v>2</v>
      </c>
      <c r="G288" s="10">
        <f>SUM(G290+G292)</f>
        <v>1</v>
      </c>
      <c r="H288" s="10">
        <f t="shared" ref="H288:M289" si="40">SUM(H290+H292)</f>
        <v>0</v>
      </c>
      <c r="I288" s="10">
        <f t="shared" si="40"/>
        <v>0</v>
      </c>
      <c r="J288" s="10">
        <v>1</v>
      </c>
      <c r="K288" s="10">
        <f t="shared" ref="K288:L288" si="41">SUM(K290+K292)</f>
        <v>0</v>
      </c>
      <c r="L288" s="10">
        <f t="shared" si="41"/>
        <v>0</v>
      </c>
      <c r="M288" s="10">
        <f t="shared" si="40"/>
        <v>0</v>
      </c>
    </row>
    <row r="289" spans="1:13" x14ac:dyDescent="0.25">
      <c r="A289" s="23" t="s">
        <v>82</v>
      </c>
      <c r="B289" s="25">
        <f>SUM(B291+B293)</f>
        <v>1</v>
      </c>
      <c r="C289" s="25">
        <f t="shared" si="39"/>
        <v>1</v>
      </c>
      <c r="D289" s="25">
        <f t="shared" si="39"/>
        <v>0</v>
      </c>
      <c r="E289" s="25">
        <f t="shared" si="39"/>
        <v>0</v>
      </c>
      <c r="F289" s="7">
        <f t="shared" si="35"/>
        <v>2</v>
      </c>
      <c r="G289" s="25">
        <f>SUM(G291+G293)</f>
        <v>1</v>
      </c>
      <c r="H289" s="25">
        <f t="shared" si="40"/>
        <v>0</v>
      </c>
      <c r="I289" s="25">
        <f t="shared" si="40"/>
        <v>0</v>
      </c>
      <c r="J289" s="25">
        <v>1</v>
      </c>
      <c r="K289" s="25">
        <f t="shared" ref="K289:L289" si="42">SUM(K291+K293)</f>
        <v>0</v>
      </c>
      <c r="L289" s="25">
        <f t="shared" si="42"/>
        <v>0</v>
      </c>
      <c r="M289" s="25">
        <f t="shared" si="40"/>
        <v>0</v>
      </c>
    </row>
    <row r="290" spans="1:13" x14ac:dyDescent="0.25">
      <c r="A290" s="26" t="s">
        <v>83</v>
      </c>
      <c r="B290" s="6">
        <v>0</v>
      </c>
      <c r="C290" s="6">
        <v>0</v>
      </c>
      <c r="D290" s="97">
        <v>0</v>
      </c>
      <c r="E290" s="97">
        <v>0</v>
      </c>
      <c r="F290" s="7">
        <f t="shared" si="35"/>
        <v>0</v>
      </c>
      <c r="G290" s="8">
        <v>0</v>
      </c>
      <c r="H290" s="98">
        <v>0</v>
      </c>
      <c r="I290" s="98">
        <v>0</v>
      </c>
      <c r="J290" s="8">
        <v>0</v>
      </c>
      <c r="K290" s="98">
        <v>0</v>
      </c>
      <c r="L290" s="98">
        <v>0</v>
      </c>
      <c r="M290" s="98">
        <v>0</v>
      </c>
    </row>
    <row r="291" spans="1:13" ht="26.25" x14ac:dyDescent="0.25">
      <c r="A291" s="26" t="s">
        <v>84</v>
      </c>
      <c r="B291" s="6">
        <v>0</v>
      </c>
      <c r="C291" s="6">
        <v>0</v>
      </c>
      <c r="D291" s="97">
        <v>0</v>
      </c>
      <c r="E291" s="97">
        <v>0</v>
      </c>
      <c r="F291" s="11">
        <f t="shared" si="35"/>
        <v>0</v>
      </c>
      <c r="G291" s="16">
        <v>0</v>
      </c>
      <c r="H291" s="98">
        <v>0</v>
      </c>
      <c r="I291" s="98">
        <v>0</v>
      </c>
      <c r="J291" s="8">
        <v>0</v>
      </c>
      <c r="K291" s="98">
        <v>0</v>
      </c>
      <c r="L291" s="98">
        <v>0</v>
      </c>
      <c r="M291" s="98">
        <v>0</v>
      </c>
    </row>
    <row r="292" spans="1:13" x14ac:dyDescent="0.25">
      <c r="A292" s="26" t="s">
        <v>85</v>
      </c>
      <c r="B292" s="6">
        <v>1</v>
      </c>
      <c r="C292" s="6">
        <v>1</v>
      </c>
      <c r="D292" s="97">
        <v>0</v>
      </c>
      <c r="E292" s="97">
        <v>0</v>
      </c>
      <c r="F292" s="11">
        <f t="shared" si="35"/>
        <v>2</v>
      </c>
      <c r="G292" s="16">
        <v>1</v>
      </c>
      <c r="H292" s="98">
        <v>0</v>
      </c>
      <c r="I292" s="98">
        <v>0</v>
      </c>
      <c r="J292" s="8">
        <v>1</v>
      </c>
      <c r="K292" s="98">
        <v>0</v>
      </c>
      <c r="L292" s="98">
        <v>0</v>
      </c>
      <c r="M292" s="98">
        <v>0</v>
      </c>
    </row>
    <row r="293" spans="1:13" ht="26.25" x14ac:dyDescent="0.25">
      <c r="A293" s="26" t="s">
        <v>86</v>
      </c>
      <c r="B293" s="6">
        <v>1</v>
      </c>
      <c r="C293" s="6">
        <v>1</v>
      </c>
      <c r="D293" s="97">
        <v>0</v>
      </c>
      <c r="E293" s="97">
        <v>0</v>
      </c>
      <c r="F293" s="11">
        <f t="shared" si="35"/>
        <v>2</v>
      </c>
      <c r="G293" s="16">
        <v>1</v>
      </c>
      <c r="H293" s="98">
        <v>0</v>
      </c>
      <c r="I293" s="98">
        <v>0</v>
      </c>
      <c r="J293" s="8">
        <v>1</v>
      </c>
      <c r="K293" s="98">
        <v>0</v>
      </c>
      <c r="L293" s="98">
        <v>0</v>
      </c>
      <c r="M293" s="98">
        <v>0</v>
      </c>
    </row>
    <row r="294" spans="1:13" x14ac:dyDescent="0.25">
      <c r="A294" s="26" t="s">
        <v>204</v>
      </c>
      <c r="B294" s="6">
        <v>0</v>
      </c>
      <c r="C294" s="6">
        <v>0</v>
      </c>
      <c r="D294" s="97">
        <v>0</v>
      </c>
      <c r="E294" s="97">
        <v>0</v>
      </c>
      <c r="F294" s="11">
        <f t="shared" si="35"/>
        <v>0</v>
      </c>
      <c r="G294" s="16">
        <v>0</v>
      </c>
      <c r="H294" s="98">
        <v>0</v>
      </c>
      <c r="I294" s="98">
        <v>0</v>
      </c>
      <c r="J294" s="8">
        <v>0</v>
      </c>
      <c r="K294" s="98">
        <v>0</v>
      </c>
      <c r="L294" s="98">
        <v>0</v>
      </c>
      <c r="M294" s="98">
        <v>0</v>
      </c>
    </row>
    <row r="295" spans="1:13" x14ac:dyDescent="0.25">
      <c r="A295" s="9"/>
      <c r="B295" s="67" t="s">
        <v>2</v>
      </c>
      <c r="C295" s="67"/>
      <c r="D295" s="67"/>
      <c r="E295" s="71" t="s">
        <v>3</v>
      </c>
      <c r="F295" s="69" t="s">
        <v>4</v>
      </c>
      <c r="G295" s="64" t="s">
        <v>170</v>
      </c>
      <c r="H295" s="64" t="s">
        <v>171</v>
      </c>
      <c r="I295" s="64" t="s">
        <v>172</v>
      </c>
      <c r="J295" s="64" t="s">
        <v>173</v>
      </c>
      <c r="K295" s="73" t="s">
        <v>174</v>
      </c>
      <c r="L295" s="73" t="s">
        <v>175</v>
      </c>
      <c r="M295" s="64" t="s">
        <v>176</v>
      </c>
    </row>
    <row r="296" spans="1:13" x14ac:dyDescent="0.25">
      <c r="A296" s="12" t="s">
        <v>76</v>
      </c>
      <c r="B296" s="3" t="s">
        <v>11</v>
      </c>
      <c r="C296" s="3" t="s">
        <v>12</v>
      </c>
      <c r="D296" s="2" t="s">
        <v>60</v>
      </c>
      <c r="E296" s="71"/>
      <c r="F296" s="69"/>
      <c r="G296" s="64"/>
      <c r="H296" s="64"/>
      <c r="I296" s="64"/>
      <c r="J296" s="64"/>
      <c r="K296" s="74"/>
      <c r="L296" s="74"/>
      <c r="M296" s="64"/>
    </row>
    <row r="297" spans="1:13" x14ac:dyDescent="0.25">
      <c r="A297" s="9" t="s">
        <v>23</v>
      </c>
      <c r="B297" s="6">
        <v>1</v>
      </c>
      <c r="C297" s="6">
        <v>1</v>
      </c>
      <c r="D297" s="97">
        <v>0</v>
      </c>
      <c r="E297" s="97">
        <v>0</v>
      </c>
      <c r="F297" s="7">
        <f t="shared" ref="F297:F312" si="43">SUM(B297:E297)</f>
        <v>2</v>
      </c>
      <c r="G297" s="8">
        <v>1</v>
      </c>
      <c r="H297" s="98">
        <v>0</v>
      </c>
      <c r="I297" s="98">
        <v>0</v>
      </c>
      <c r="J297" s="8">
        <v>1</v>
      </c>
      <c r="K297" s="98">
        <v>0</v>
      </c>
      <c r="L297" s="98">
        <v>0</v>
      </c>
      <c r="M297" s="98">
        <v>0</v>
      </c>
    </row>
    <row r="298" spans="1:13" x14ac:dyDescent="0.25">
      <c r="A298" s="9" t="s">
        <v>24</v>
      </c>
      <c r="B298" s="6">
        <v>0</v>
      </c>
      <c r="C298" s="6">
        <v>0</v>
      </c>
      <c r="D298" s="97">
        <v>0</v>
      </c>
      <c r="E298" s="97">
        <v>0</v>
      </c>
      <c r="F298" s="7">
        <f t="shared" si="43"/>
        <v>0</v>
      </c>
      <c r="G298" s="8">
        <v>0</v>
      </c>
      <c r="H298" s="98">
        <v>0</v>
      </c>
      <c r="I298" s="98">
        <v>0</v>
      </c>
      <c r="J298" s="8">
        <v>0</v>
      </c>
      <c r="K298" s="98">
        <v>0</v>
      </c>
      <c r="L298" s="98">
        <v>0</v>
      </c>
      <c r="M298" s="98">
        <v>0</v>
      </c>
    </row>
    <row r="299" spans="1:13" x14ac:dyDescent="0.25">
      <c r="A299" s="9" t="s">
        <v>63</v>
      </c>
      <c r="B299" s="6">
        <v>0</v>
      </c>
      <c r="C299" s="6">
        <v>0</v>
      </c>
      <c r="D299" s="97">
        <v>0</v>
      </c>
      <c r="E299" s="97">
        <v>0</v>
      </c>
      <c r="F299" s="7">
        <f t="shared" si="43"/>
        <v>0</v>
      </c>
      <c r="G299" s="8">
        <v>0</v>
      </c>
      <c r="H299" s="98">
        <v>0</v>
      </c>
      <c r="I299" s="98">
        <v>0</v>
      </c>
      <c r="J299" s="8">
        <v>0</v>
      </c>
      <c r="K299" s="98">
        <v>0</v>
      </c>
      <c r="L299" s="98">
        <v>0</v>
      </c>
      <c r="M299" s="98">
        <v>0</v>
      </c>
    </row>
    <row r="300" spans="1:13" x14ac:dyDescent="0.25">
      <c r="A300" s="14" t="s">
        <v>26</v>
      </c>
      <c r="B300" s="6">
        <v>0</v>
      </c>
      <c r="C300" s="6">
        <v>0</v>
      </c>
      <c r="D300" s="97">
        <v>0</v>
      </c>
      <c r="E300" s="97">
        <v>0</v>
      </c>
      <c r="F300" s="7">
        <f t="shared" si="43"/>
        <v>0</v>
      </c>
      <c r="G300" s="8">
        <v>0</v>
      </c>
      <c r="H300" s="98">
        <v>0</v>
      </c>
      <c r="I300" s="98">
        <v>0</v>
      </c>
      <c r="J300" s="8">
        <v>0</v>
      </c>
      <c r="K300" s="98">
        <v>0</v>
      </c>
      <c r="L300" s="98">
        <v>0</v>
      </c>
      <c r="M300" s="98">
        <v>0</v>
      </c>
    </row>
    <row r="301" spans="1:13" x14ac:dyDescent="0.25">
      <c r="A301" s="14" t="s">
        <v>27</v>
      </c>
      <c r="B301" s="6">
        <v>0</v>
      </c>
      <c r="C301" s="6">
        <v>0</v>
      </c>
      <c r="D301" s="97">
        <v>0</v>
      </c>
      <c r="E301" s="97">
        <v>0</v>
      </c>
      <c r="F301" s="7">
        <f t="shared" si="43"/>
        <v>0</v>
      </c>
      <c r="G301" s="8">
        <v>0</v>
      </c>
      <c r="H301" s="98">
        <v>0</v>
      </c>
      <c r="I301" s="98">
        <v>0</v>
      </c>
      <c r="J301" s="8">
        <v>0</v>
      </c>
      <c r="K301" s="98">
        <v>0</v>
      </c>
      <c r="L301" s="98">
        <v>0</v>
      </c>
      <c r="M301" s="98">
        <v>0</v>
      </c>
    </row>
    <row r="302" spans="1:13" x14ac:dyDescent="0.25">
      <c r="A302" s="14" t="s">
        <v>28</v>
      </c>
      <c r="B302" s="6">
        <v>0</v>
      </c>
      <c r="C302" s="6">
        <v>0</v>
      </c>
      <c r="D302" s="97">
        <v>0</v>
      </c>
      <c r="E302" s="97">
        <v>0</v>
      </c>
      <c r="F302" s="7">
        <f t="shared" si="43"/>
        <v>0</v>
      </c>
      <c r="G302" s="8">
        <v>0</v>
      </c>
      <c r="H302" s="98">
        <v>0</v>
      </c>
      <c r="I302" s="98">
        <v>0</v>
      </c>
      <c r="J302" s="8">
        <v>0</v>
      </c>
      <c r="K302" s="98">
        <v>0</v>
      </c>
      <c r="L302" s="98">
        <v>0</v>
      </c>
      <c r="M302" s="98">
        <v>0</v>
      </c>
    </row>
    <row r="303" spans="1:13" x14ac:dyDescent="0.25">
      <c r="A303" s="14" t="s">
        <v>29</v>
      </c>
      <c r="B303" s="6">
        <v>0</v>
      </c>
      <c r="C303" s="6">
        <v>0</v>
      </c>
      <c r="D303" s="97">
        <v>0</v>
      </c>
      <c r="E303" s="97">
        <v>0</v>
      </c>
      <c r="F303" s="7">
        <f t="shared" si="43"/>
        <v>0</v>
      </c>
      <c r="G303" s="8">
        <v>0</v>
      </c>
      <c r="H303" s="98">
        <v>0</v>
      </c>
      <c r="I303" s="98">
        <v>0</v>
      </c>
      <c r="J303" s="8">
        <v>0</v>
      </c>
      <c r="K303" s="98">
        <v>0</v>
      </c>
      <c r="L303" s="98">
        <v>0</v>
      </c>
      <c r="M303" s="98">
        <v>0</v>
      </c>
    </row>
    <row r="304" spans="1:13" x14ac:dyDescent="0.25">
      <c r="A304" s="14" t="s">
        <v>30</v>
      </c>
      <c r="B304" s="6">
        <v>0</v>
      </c>
      <c r="C304" s="6">
        <v>0</v>
      </c>
      <c r="D304" s="97">
        <v>0</v>
      </c>
      <c r="E304" s="97">
        <v>0</v>
      </c>
      <c r="F304" s="7">
        <f t="shared" si="43"/>
        <v>0</v>
      </c>
      <c r="G304" s="8">
        <v>0</v>
      </c>
      <c r="H304" s="98">
        <v>0</v>
      </c>
      <c r="I304" s="98">
        <v>0</v>
      </c>
      <c r="J304" s="8">
        <v>0</v>
      </c>
      <c r="K304" s="98">
        <v>0</v>
      </c>
      <c r="L304" s="98">
        <v>0</v>
      </c>
      <c r="M304" s="98">
        <v>0</v>
      </c>
    </row>
    <row r="305" spans="1:13" x14ac:dyDescent="0.25">
      <c r="A305" s="62" t="s">
        <v>31</v>
      </c>
      <c r="B305" s="63"/>
      <c r="C305" s="63"/>
      <c r="D305" s="63"/>
      <c r="E305" s="63"/>
      <c r="F305" s="63"/>
      <c r="G305" s="63"/>
      <c r="H305" s="63"/>
      <c r="I305" s="63"/>
      <c r="J305" s="63"/>
      <c r="K305" s="63"/>
      <c r="L305" s="63"/>
      <c r="M305" s="63"/>
    </row>
    <row r="306" spans="1:13" x14ac:dyDescent="0.25">
      <c r="A306" s="14" t="s">
        <v>32</v>
      </c>
      <c r="B306" s="6">
        <v>0</v>
      </c>
      <c r="C306" s="6">
        <v>0</v>
      </c>
      <c r="D306" s="97">
        <v>0</v>
      </c>
      <c r="E306" s="97">
        <v>0</v>
      </c>
      <c r="F306" s="7">
        <f>SUM(B306:E306)</f>
        <v>0</v>
      </c>
      <c r="G306" s="8">
        <v>0</v>
      </c>
      <c r="H306" s="98">
        <v>0</v>
      </c>
      <c r="I306" s="98">
        <v>0</v>
      </c>
      <c r="J306" s="8">
        <v>0</v>
      </c>
      <c r="K306" s="98">
        <v>0</v>
      </c>
      <c r="L306" s="98">
        <v>0</v>
      </c>
      <c r="M306" s="98">
        <v>0</v>
      </c>
    </row>
    <row r="307" spans="1:13" x14ac:dyDescent="0.25">
      <c r="A307" s="14" t="s">
        <v>33</v>
      </c>
      <c r="B307" s="6">
        <v>0</v>
      </c>
      <c r="C307" s="6">
        <v>0</v>
      </c>
      <c r="D307" s="97">
        <v>0</v>
      </c>
      <c r="E307" s="97">
        <v>0</v>
      </c>
      <c r="F307" s="7">
        <f t="shared" ref="F307:F308" si="44">SUM(B307:E307)</f>
        <v>0</v>
      </c>
      <c r="G307" s="8">
        <v>0</v>
      </c>
      <c r="H307" s="98">
        <v>0</v>
      </c>
      <c r="I307" s="98">
        <v>0</v>
      </c>
      <c r="J307" s="8">
        <v>0</v>
      </c>
      <c r="K307" s="98">
        <v>0</v>
      </c>
      <c r="L307" s="98">
        <v>0</v>
      </c>
      <c r="M307" s="98">
        <v>0</v>
      </c>
    </row>
    <row r="308" spans="1:13" x14ac:dyDescent="0.25">
      <c r="A308" s="14" t="s">
        <v>34</v>
      </c>
      <c r="B308" s="6">
        <v>0</v>
      </c>
      <c r="C308" s="6">
        <v>0</v>
      </c>
      <c r="D308" s="97">
        <v>0</v>
      </c>
      <c r="E308" s="97">
        <v>0</v>
      </c>
      <c r="F308" s="7">
        <f t="shared" si="44"/>
        <v>0</v>
      </c>
      <c r="G308" s="8">
        <v>0</v>
      </c>
      <c r="H308" s="98">
        <v>0</v>
      </c>
      <c r="I308" s="98">
        <v>0</v>
      </c>
      <c r="J308" s="8">
        <v>0</v>
      </c>
      <c r="K308" s="98">
        <v>0</v>
      </c>
      <c r="L308" s="98">
        <v>0</v>
      </c>
      <c r="M308" s="98">
        <v>0</v>
      </c>
    </row>
    <row r="309" spans="1:13" x14ac:dyDescent="0.25">
      <c r="A309" s="14" t="s">
        <v>35</v>
      </c>
      <c r="B309" s="6">
        <v>0</v>
      </c>
      <c r="C309" s="6">
        <v>0</v>
      </c>
      <c r="D309" s="97">
        <v>0</v>
      </c>
      <c r="E309" s="97">
        <v>0</v>
      </c>
      <c r="F309" s="7">
        <f t="shared" si="43"/>
        <v>0</v>
      </c>
      <c r="G309" s="8">
        <v>0</v>
      </c>
      <c r="H309" s="98">
        <v>0</v>
      </c>
      <c r="I309" s="98">
        <v>0</v>
      </c>
      <c r="J309" s="8">
        <v>0</v>
      </c>
      <c r="K309" s="98">
        <v>0</v>
      </c>
      <c r="L309" s="98">
        <v>0</v>
      </c>
      <c r="M309" s="98">
        <v>0</v>
      </c>
    </row>
    <row r="310" spans="1:13" x14ac:dyDescent="0.25">
      <c r="A310" s="14" t="s">
        <v>36</v>
      </c>
      <c r="B310" s="6">
        <v>0</v>
      </c>
      <c r="C310" s="6">
        <v>0</v>
      </c>
      <c r="D310" s="97">
        <v>0</v>
      </c>
      <c r="E310" s="97">
        <v>0</v>
      </c>
      <c r="F310" s="7">
        <f t="shared" si="43"/>
        <v>0</v>
      </c>
      <c r="G310" s="8">
        <v>0</v>
      </c>
      <c r="H310" s="98">
        <v>0</v>
      </c>
      <c r="I310" s="98">
        <v>0</v>
      </c>
      <c r="J310" s="8">
        <v>0</v>
      </c>
      <c r="K310" s="98">
        <v>0</v>
      </c>
      <c r="L310" s="98">
        <v>0</v>
      </c>
      <c r="M310" s="98">
        <v>0</v>
      </c>
    </row>
    <row r="311" spans="1:13" x14ac:dyDescent="0.25">
      <c r="A311" s="14" t="s">
        <v>37</v>
      </c>
      <c r="B311" s="6">
        <v>0</v>
      </c>
      <c r="C311" s="6">
        <v>0</v>
      </c>
      <c r="D311" s="97">
        <v>0</v>
      </c>
      <c r="E311" s="97">
        <v>0</v>
      </c>
      <c r="F311" s="7">
        <f t="shared" si="43"/>
        <v>0</v>
      </c>
      <c r="G311" s="8">
        <v>0</v>
      </c>
      <c r="H311" s="98">
        <v>0</v>
      </c>
      <c r="I311" s="98">
        <v>0</v>
      </c>
      <c r="J311" s="8">
        <v>0</v>
      </c>
      <c r="K311" s="98">
        <v>0</v>
      </c>
      <c r="L311" s="98">
        <v>0</v>
      </c>
      <c r="M311" s="98">
        <v>0</v>
      </c>
    </row>
    <row r="312" spans="1:13" x14ac:dyDescent="0.25">
      <c r="A312" s="14" t="s">
        <v>38</v>
      </c>
      <c r="B312" s="6">
        <v>0</v>
      </c>
      <c r="C312" s="6">
        <v>0</v>
      </c>
      <c r="D312" s="97">
        <v>0</v>
      </c>
      <c r="E312" s="97">
        <v>0</v>
      </c>
      <c r="F312" s="7">
        <f t="shared" si="43"/>
        <v>0</v>
      </c>
      <c r="G312" s="8">
        <v>0</v>
      </c>
      <c r="H312" s="98">
        <v>0</v>
      </c>
      <c r="I312" s="98">
        <v>0</v>
      </c>
      <c r="J312" s="8">
        <v>0</v>
      </c>
      <c r="K312" s="98">
        <v>0</v>
      </c>
      <c r="L312" s="98">
        <v>0</v>
      </c>
      <c r="M312" s="98">
        <v>0</v>
      </c>
    </row>
    <row r="313" spans="1:13" x14ac:dyDescent="0.25">
      <c r="A313" s="9"/>
      <c r="B313" s="67" t="s">
        <v>2</v>
      </c>
      <c r="C313" s="67"/>
      <c r="D313" s="67"/>
      <c r="E313" s="71" t="s">
        <v>3</v>
      </c>
      <c r="F313" s="69" t="s">
        <v>4</v>
      </c>
      <c r="G313" s="64" t="s">
        <v>170</v>
      </c>
      <c r="H313" s="64" t="s">
        <v>171</v>
      </c>
      <c r="I313" s="64" t="s">
        <v>172</v>
      </c>
      <c r="J313" s="64" t="s">
        <v>173</v>
      </c>
      <c r="K313" s="73" t="s">
        <v>174</v>
      </c>
      <c r="L313" s="73" t="s">
        <v>175</v>
      </c>
      <c r="M313" s="64" t="s">
        <v>176</v>
      </c>
    </row>
    <row r="314" spans="1:13" x14ac:dyDescent="0.25">
      <c r="A314" s="12" t="s">
        <v>77</v>
      </c>
      <c r="B314" s="3" t="s">
        <v>11</v>
      </c>
      <c r="C314" s="3" t="s">
        <v>12</v>
      </c>
      <c r="D314" s="107" t="s">
        <v>60</v>
      </c>
      <c r="E314" s="71"/>
      <c r="F314" s="69"/>
      <c r="G314" s="64"/>
      <c r="H314" s="64"/>
      <c r="I314" s="64"/>
      <c r="J314" s="64"/>
      <c r="K314" s="74"/>
      <c r="L314" s="74"/>
      <c r="M314" s="64"/>
    </row>
    <row r="315" spans="1:13" x14ac:dyDescent="0.25">
      <c r="A315" s="9" t="s">
        <v>40</v>
      </c>
      <c r="B315" s="6">
        <v>0</v>
      </c>
      <c r="C315" s="6">
        <v>0</v>
      </c>
      <c r="D315" s="97">
        <v>0</v>
      </c>
      <c r="E315" s="97">
        <v>0</v>
      </c>
      <c r="F315" s="7">
        <f>SUM(B315:E315)</f>
        <v>0</v>
      </c>
      <c r="G315" s="8">
        <v>0</v>
      </c>
      <c r="H315" s="98">
        <v>0</v>
      </c>
      <c r="I315" s="98">
        <v>0</v>
      </c>
      <c r="J315" s="8">
        <v>0</v>
      </c>
      <c r="K315" s="98">
        <v>0</v>
      </c>
      <c r="L315" s="98">
        <v>0</v>
      </c>
      <c r="M315" s="98">
        <v>0</v>
      </c>
    </row>
    <row r="316" spans="1:13" ht="30" x14ac:dyDescent="0.25">
      <c r="A316" s="19" t="s">
        <v>41</v>
      </c>
      <c r="B316" s="6">
        <v>0</v>
      </c>
      <c r="C316" s="6">
        <v>0</v>
      </c>
      <c r="D316" s="97">
        <v>0</v>
      </c>
      <c r="E316" s="97">
        <v>0</v>
      </c>
      <c r="F316" s="7">
        <f t="shared" ref="F316:F326" si="45">SUM(B316:E316)</f>
        <v>0</v>
      </c>
      <c r="G316" s="8">
        <v>0</v>
      </c>
      <c r="H316" s="98">
        <v>0</v>
      </c>
      <c r="I316" s="98">
        <v>0</v>
      </c>
      <c r="J316" s="8">
        <v>0</v>
      </c>
      <c r="K316" s="98">
        <v>0</v>
      </c>
      <c r="L316" s="98">
        <v>0</v>
      </c>
      <c r="M316" s="98">
        <v>0</v>
      </c>
    </row>
    <row r="317" spans="1:13" x14ac:dyDescent="0.25">
      <c r="A317" s="9" t="s">
        <v>42</v>
      </c>
      <c r="B317" s="6">
        <v>0</v>
      </c>
      <c r="C317" s="6">
        <v>0</v>
      </c>
      <c r="D317" s="97">
        <v>0</v>
      </c>
      <c r="E317" s="97">
        <v>0</v>
      </c>
      <c r="F317" s="7">
        <f t="shared" si="45"/>
        <v>0</v>
      </c>
      <c r="G317" s="8">
        <v>0</v>
      </c>
      <c r="H317" s="98">
        <v>0</v>
      </c>
      <c r="I317" s="98">
        <v>0</v>
      </c>
      <c r="J317" s="8">
        <v>0</v>
      </c>
      <c r="K317" s="98">
        <v>0</v>
      </c>
      <c r="L317" s="98">
        <v>0</v>
      </c>
      <c r="M317" s="98">
        <v>0</v>
      </c>
    </row>
    <row r="318" spans="1:13" x14ac:dyDescent="0.25">
      <c r="A318" s="9" t="s">
        <v>43</v>
      </c>
      <c r="B318" s="6">
        <v>0</v>
      </c>
      <c r="C318" s="6">
        <v>0</v>
      </c>
      <c r="D318" s="97">
        <v>0</v>
      </c>
      <c r="E318" s="97">
        <v>0</v>
      </c>
      <c r="F318" s="7">
        <f t="shared" si="45"/>
        <v>0</v>
      </c>
      <c r="G318" s="8">
        <v>0</v>
      </c>
      <c r="H318" s="98">
        <v>0</v>
      </c>
      <c r="I318" s="98">
        <v>0</v>
      </c>
      <c r="J318" s="8">
        <v>0</v>
      </c>
      <c r="K318" s="98">
        <v>0</v>
      </c>
      <c r="L318" s="98">
        <v>0</v>
      </c>
      <c r="M318" s="98">
        <v>0</v>
      </c>
    </row>
    <row r="319" spans="1:13" x14ac:dyDescent="0.25">
      <c r="A319" s="9" t="s">
        <v>44</v>
      </c>
      <c r="B319" s="6">
        <v>0</v>
      </c>
      <c r="C319" s="6">
        <v>0</v>
      </c>
      <c r="D319" s="97">
        <v>0</v>
      </c>
      <c r="E319" s="97">
        <v>0</v>
      </c>
      <c r="F319" s="7">
        <f t="shared" si="45"/>
        <v>0</v>
      </c>
      <c r="G319" s="8">
        <v>0</v>
      </c>
      <c r="H319" s="98">
        <v>0</v>
      </c>
      <c r="I319" s="98">
        <v>0</v>
      </c>
      <c r="J319" s="8">
        <v>0</v>
      </c>
      <c r="K319" s="98">
        <v>0</v>
      </c>
      <c r="L319" s="98">
        <v>0</v>
      </c>
      <c r="M319" s="98">
        <v>0</v>
      </c>
    </row>
    <row r="320" spans="1:13" ht="30" x14ac:dyDescent="0.25">
      <c r="A320" s="9" t="s">
        <v>45</v>
      </c>
      <c r="B320" s="6">
        <v>0</v>
      </c>
      <c r="C320" s="6">
        <v>0</v>
      </c>
      <c r="D320" s="97">
        <v>0</v>
      </c>
      <c r="E320" s="97">
        <v>0</v>
      </c>
      <c r="F320" s="7">
        <f t="shared" si="45"/>
        <v>0</v>
      </c>
      <c r="G320" s="8">
        <v>0</v>
      </c>
      <c r="H320" s="98">
        <v>0</v>
      </c>
      <c r="I320" s="98">
        <v>0</v>
      </c>
      <c r="J320" s="8">
        <v>0</v>
      </c>
      <c r="K320" s="98">
        <v>0</v>
      </c>
      <c r="L320" s="98">
        <v>0</v>
      </c>
      <c r="M320" s="98">
        <v>0</v>
      </c>
    </row>
    <row r="321" spans="1:13" x14ac:dyDescent="0.25">
      <c r="A321" s="9" t="s">
        <v>46</v>
      </c>
      <c r="B321" s="6">
        <v>0</v>
      </c>
      <c r="C321" s="6">
        <v>0</v>
      </c>
      <c r="D321" s="97">
        <v>0</v>
      </c>
      <c r="E321" s="97">
        <v>0</v>
      </c>
      <c r="F321" s="7">
        <f t="shared" si="45"/>
        <v>0</v>
      </c>
      <c r="G321" s="8">
        <v>0</v>
      </c>
      <c r="H321" s="98">
        <v>0</v>
      </c>
      <c r="I321" s="98">
        <v>0</v>
      </c>
      <c r="J321" s="8">
        <v>0</v>
      </c>
      <c r="K321" s="98">
        <v>0</v>
      </c>
      <c r="L321" s="98">
        <v>0</v>
      </c>
      <c r="M321" s="98">
        <v>0</v>
      </c>
    </row>
    <row r="322" spans="1:13" x14ac:dyDescent="0.25">
      <c r="A322" s="9" t="s">
        <v>47</v>
      </c>
      <c r="B322" s="6">
        <v>0</v>
      </c>
      <c r="C322" s="6">
        <v>0</v>
      </c>
      <c r="D322" s="97">
        <v>0</v>
      </c>
      <c r="E322" s="97">
        <v>0</v>
      </c>
      <c r="F322" s="7">
        <f t="shared" si="45"/>
        <v>0</v>
      </c>
      <c r="G322" s="8">
        <v>0</v>
      </c>
      <c r="H322" s="98">
        <v>0</v>
      </c>
      <c r="I322" s="98">
        <v>0</v>
      </c>
      <c r="J322" s="8">
        <v>0</v>
      </c>
      <c r="K322" s="98">
        <v>0</v>
      </c>
      <c r="L322" s="98">
        <v>0</v>
      </c>
      <c r="M322" s="98">
        <v>0</v>
      </c>
    </row>
    <row r="323" spans="1:13" ht="30" x14ac:dyDescent="0.25">
      <c r="A323" s="9" t="s">
        <v>48</v>
      </c>
      <c r="B323" s="6">
        <v>0</v>
      </c>
      <c r="C323" s="6">
        <v>0</v>
      </c>
      <c r="D323" s="97">
        <v>0</v>
      </c>
      <c r="E323" s="97">
        <v>0</v>
      </c>
      <c r="F323" s="7">
        <f t="shared" si="45"/>
        <v>0</v>
      </c>
      <c r="G323" s="8">
        <v>0</v>
      </c>
      <c r="H323" s="98">
        <v>0</v>
      </c>
      <c r="I323" s="98">
        <v>0</v>
      </c>
      <c r="J323" s="8">
        <v>0</v>
      </c>
      <c r="K323" s="98">
        <v>0</v>
      </c>
      <c r="L323" s="98">
        <v>0</v>
      </c>
      <c r="M323" s="98">
        <v>0</v>
      </c>
    </row>
    <row r="324" spans="1:13" x14ac:dyDescent="0.25">
      <c r="A324" s="9" t="s">
        <v>49</v>
      </c>
      <c r="B324" s="6">
        <v>0</v>
      </c>
      <c r="C324" s="6">
        <v>0</v>
      </c>
      <c r="D324" s="97">
        <v>0</v>
      </c>
      <c r="E324" s="97">
        <v>0</v>
      </c>
      <c r="F324" s="7">
        <f t="shared" si="45"/>
        <v>0</v>
      </c>
      <c r="G324" s="8">
        <v>0</v>
      </c>
      <c r="H324" s="98">
        <v>0</v>
      </c>
      <c r="I324" s="98">
        <v>0</v>
      </c>
      <c r="J324" s="8">
        <v>0</v>
      </c>
      <c r="K324" s="98">
        <v>0</v>
      </c>
      <c r="L324" s="98">
        <v>0</v>
      </c>
      <c r="M324" s="98">
        <v>0</v>
      </c>
    </row>
    <row r="325" spans="1:13" ht="30" x14ac:dyDescent="0.25">
      <c r="A325" s="9" t="s">
        <v>50</v>
      </c>
      <c r="B325" s="6">
        <v>0</v>
      </c>
      <c r="C325" s="6">
        <v>0</v>
      </c>
      <c r="D325" s="97">
        <v>0</v>
      </c>
      <c r="E325" s="97">
        <v>0</v>
      </c>
      <c r="F325" s="7">
        <f t="shared" si="45"/>
        <v>0</v>
      </c>
      <c r="G325" s="8">
        <v>0</v>
      </c>
      <c r="H325" s="98">
        <v>0</v>
      </c>
      <c r="I325" s="98">
        <v>0</v>
      </c>
      <c r="J325" s="8">
        <v>0</v>
      </c>
      <c r="K325" s="98">
        <v>0</v>
      </c>
      <c r="L325" s="98">
        <v>0</v>
      </c>
      <c r="M325" s="98">
        <v>0</v>
      </c>
    </row>
    <row r="326" spans="1:13" x14ac:dyDescent="0.25">
      <c r="A326" s="9" t="s">
        <v>51</v>
      </c>
      <c r="B326" s="6">
        <v>1</v>
      </c>
      <c r="C326" s="6">
        <v>1</v>
      </c>
      <c r="D326" s="97">
        <v>0</v>
      </c>
      <c r="E326" s="97">
        <v>0</v>
      </c>
      <c r="F326" s="7">
        <f t="shared" si="45"/>
        <v>2</v>
      </c>
      <c r="G326" s="8">
        <v>1</v>
      </c>
      <c r="H326" s="98">
        <v>0</v>
      </c>
      <c r="I326" s="98">
        <v>0</v>
      </c>
      <c r="J326" s="8">
        <v>1</v>
      </c>
      <c r="K326" s="98">
        <v>0</v>
      </c>
      <c r="L326" s="98">
        <v>0</v>
      </c>
      <c r="M326" s="98">
        <v>0</v>
      </c>
    </row>
    <row r="327" spans="1:13" x14ac:dyDescent="0.25">
      <c r="A327" s="9" t="s">
        <v>52</v>
      </c>
      <c r="B327" s="6">
        <v>0</v>
      </c>
      <c r="C327" s="6">
        <v>0</v>
      </c>
      <c r="D327" s="97">
        <v>0</v>
      </c>
      <c r="E327" s="97">
        <v>0</v>
      </c>
      <c r="F327" s="7">
        <f t="shared" ref="F327:F329" si="46">SUM(B327:E327)</f>
        <v>0</v>
      </c>
      <c r="G327" s="8">
        <v>0</v>
      </c>
      <c r="H327" s="98">
        <v>0</v>
      </c>
      <c r="I327" s="98">
        <v>0</v>
      </c>
      <c r="J327" s="8">
        <v>0</v>
      </c>
      <c r="K327" s="98">
        <v>0</v>
      </c>
      <c r="L327" s="98">
        <v>0</v>
      </c>
      <c r="M327" s="98">
        <v>0</v>
      </c>
    </row>
    <row r="328" spans="1:13" x14ac:dyDescent="0.25">
      <c r="A328" s="9" t="s">
        <v>53</v>
      </c>
      <c r="B328" s="6">
        <v>0</v>
      </c>
      <c r="C328" s="6">
        <v>0</v>
      </c>
      <c r="D328" s="97">
        <v>0</v>
      </c>
      <c r="E328" s="97">
        <v>0</v>
      </c>
      <c r="F328" s="7">
        <f t="shared" si="46"/>
        <v>0</v>
      </c>
      <c r="G328" s="8">
        <v>0</v>
      </c>
      <c r="H328" s="98">
        <v>0</v>
      </c>
      <c r="I328" s="98">
        <v>0</v>
      </c>
      <c r="J328" s="8">
        <v>0</v>
      </c>
      <c r="K328" s="98">
        <v>0</v>
      </c>
      <c r="L328" s="98">
        <v>0</v>
      </c>
      <c r="M328" s="98">
        <v>0</v>
      </c>
    </row>
    <row r="329" spans="1:13" x14ac:dyDescent="0.25">
      <c r="A329" s="9" t="s">
        <v>54</v>
      </c>
      <c r="B329" s="6">
        <v>0</v>
      </c>
      <c r="C329" s="6">
        <v>0</v>
      </c>
      <c r="D329" s="97">
        <v>0</v>
      </c>
      <c r="E329" s="97">
        <v>0</v>
      </c>
      <c r="F329" s="7">
        <f t="shared" si="46"/>
        <v>0</v>
      </c>
      <c r="G329" s="8">
        <v>0</v>
      </c>
      <c r="H329" s="98">
        <v>0</v>
      </c>
      <c r="I329" s="98">
        <v>0</v>
      </c>
      <c r="J329" s="8">
        <v>0</v>
      </c>
      <c r="K329" s="98">
        <v>0</v>
      </c>
      <c r="L329" s="98">
        <v>0</v>
      </c>
      <c r="M329" s="98">
        <v>0</v>
      </c>
    </row>
    <row r="330" spans="1:13" x14ac:dyDescent="0.25">
      <c r="A330" s="9"/>
      <c r="B330" s="67" t="s">
        <v>2</v>
      </c>
      <c r="C330" s="67"/>
      <c r="D330" s="67"/>
      <c r="E330" s="71" t="s">
        <v>3</v>
      </c>
      <c r="F330" s="69" t="s">
        <v>4</v>
      </c>
      <c r="G330" s="64" t="s">
        <v>170</v>
      </c>
      <c r="H330" s="64" t="s">
        <v>171</v>
      </c>
      <c r="I330" s="64" t="s">
        <v>172</v>
      </c>
      <c r="J330" s="64" t="s">
        <v>173</v>
      </c>
      <c r="K330" s="73" t="s">
        <v>174</v>
      </c>
      <c r="L330" s="73" t="s">
        <v>175</v>
      </c>
      <c r="M330" s="64" t="s">
        <v>176</v>
      </c>
    </row>
    <row r="331" spans="1:13" x14ac:dyDescent="0.25">
      <c r="A331" s="12" t="s">
        <v>55</v>
      </c>
      <c r="B331" s="3" t="s">
        <v>11</v>
      </c>
      <c r="C331" s="3" t="s">
        <v>12</v>
      </c>
      <c r="D331" s="2" t="s">
        <v>60</v>
      </c>
      <c r="E331" s="71"/>
      <c r="F331" s="69"/>
      <c r="G331" s="64"/>
      <c r="H331" s="64"/>
      <c r="I331" s="64"/>
      <c r="J331" s="64"/>
      <c r="K331" s="74"/>
      <c r="L331" s="74"/>
      <c r="M331" s="64"/>
    </row>
    <row r="332" spans="1:13" x14ac:dyDescent="0.25">
      <c r="A332" s="9" t="s">
        <v>56</v>
      </c>
      <c r="B332" s="6">
        <v>0</v>
      </c>
      <c r="C332" s="6">
        <v>0</v>
      </c>
      <c r="D332" s="97">
        <v>0</v>
      </c>
      <c r="E332" s="97">
        <v>0</v>
      </c>
      <c r="F332" s="7">
        <f t="shared" ref="F332:F333" si="47">SUM(B332:E332)</f>
        <v>0</v>
      </c>
      <c r="G332" s="8">
        <v>0</v>
      </c>
      <c r="H332" s="98">
        <v>0</v>
      </c>
      <c r="I332" s="98">
        <v>0</v>
      </c>
      <c r="J332" s="8">
        <v>0</v>
      </c>
      <c r="K332" s="98">
        <v>0</v>
      </c>
      <c r="L332" s="98">
        <v>0</v>
      </c>
      <c r="M332" s="98">
        <v>0</v>
      </c>
    </row>
    <row r="333" spans="1:13" x14ac:dyDescent="0.25">
      <c r="A333" s="9" t="s">
        <v>58</v>
      </c>
      <c r="B333" s="6">
        <v>0</v>
      </c>
      <c r="C333" s="6">
        <v>0</v>
      </c>
      <c r="D333" s="97">
        <v>0</v>
      </c>
      <c r="E333" s="97">
        <v>0</v>
      </c>
      <c r="F333" s="7">
        <f t="shared" si="47"/>
        <v>0</v>
      </c>
      <c r="G333" s="8">
        <v>0</v>
      </c>
      <c r="H333" s="98">
        <v>0</v>
      </c>
      <c r="I333" s="98">
        <v>0</v>
      </c>
      <c r="J333" s="8">
        <v>0</v>
      </c>
      <c r="K333" s="98">
        <v>0</v>
      </c>
      <c r="L333" s="98">
        <v>0</v>
      </c>
      <c r="M333" s="98">
        <v>0</v>
      </c>
    </row>
    <row r="334" spans="1:13" ht="15.75" x14ac:dyDescent="0.25">
      <c r="A334" s="72" t="s">
        <v>89</v>
      </c>
      <c r="B334" s="72"/>
      <c r="C334" s="72"/>
      <c r="D334" s="72"/>
      <c r="E334" s="72"/>
      <c r="F334" s="72"/>
      <c r="G334" s="72"/>
      <c r="H334" s="72"/>
      <c r="I334" s="72"/>
      <c r="J334" s="72"/>
      <c r="K334" s="72"/>
      <c r="L334" s="72"/>
      <c r="M334" s="72"/>
    </row>
    <row r="335" spans="1:13" x14ac:dyDescent="0.25">
      <c r="A335" s="27"/>
      <c r="B335" s="67" t="s">
        <v>2</v>
      </c>
      <c r="C335" s="67"/>
      <c r="D335" s="67"/>
      <c r="E335" s="70" t="s">
        <v>3</v>
      </c>
      <c r="F335" s="69" t="s">
        <v>4</v>
      </c>
      <c r="G335" s="64" t="s">
        <v>170</v>
      </c>
      <c r="H335" s="64" t="s">
        <v>171</v>
      </c>
      <c r="I335" s="64" t="s">
        <v>172</v>
      </c>
      <c r="J335" s="64" t="s">
        <v>173</v>
      </c>
      <c r="K335" s="73" t="s">
        <v>174</v>
      </c>
      <c r="L335" s="73" t="s">
        <v>175</v>
      </c>
      <c r="M335" s="64" t="s">
        <v>176</v>
      </c>
    </row>
    <row r="336" spans="1:13" x14ac:dyDescent="0.25">
      <c r="A336" s="27"/>
      <c r="B336" s="3" t="s">
        <v>11</v>
      </c>
      <c r="C336" s="3" t="s">
        <v>12</v>
      </c>
      <c r="D336" s="2" t="s">
        <v>60</v>
      </c>
      <c r="E336" s="70"/>
      <c r="F336" s="69"/>
      <c r="G336" s="64"/>
      <c r="H336" s="64"/>
      <c r="I336" s="64"/>
      <c r="J336" s="64"/>
      <c r="K336" s="74"/>
      <c r="L336" s="74"/>
      <c r="M336" s="64"/>
    </row>
    <row r="337" spans="1:13" x14ac:dyDescent="0.25">
      <c r="A337" s="9" t="s">
        <v>90</v>
      </c>
      <c r="B337" s="6">
        <v>4</v>
      </c>
      <c r="C337" s="6">
        <v>1</v>
      </c>
      <c r="D337" s="97">
        <v>0</v>
      </c>
      <c r="E337" s="6">
        <v>5</v>
      </c>
      <c r="F337" s="7">
        <f t="shared" ref="F337:F340" si="48">SUM(B337:E337)</f>
        <v>10</v>
      </c>
      <c r="G337" s="8">
        <v>9</v>
      </c>
      <c r="H337" s="98">
        <v>0</v>
      </c>
      <c r="I337" s="98">
        <v>0</v>
      </c>
      <c r="J337" s="8">
        <v>0</v>
      </c>
      <c r="K337" s="8">
        <v>0</v>
      </c>
      <c r="L337" s="8">
        <v>1</v>
      </c>
      <c r="M337" s="8">
        <v>0</v>
      </c>
    </row>
    <row r="338" spans="1:13" x14ac:dyDescent="0.25">
      <c r="A338" s="9" t="s">
        <v>91</v>
      </c>
      <c r="B338" s="6">
        <v>3</v>
      </c>
      <c r="C338" s="6">
        <v>0</v>
      </c>
      <c r="D338" s="97">
        <v>0</v>
      </c>
      <c r="E338" s="6">
        <v>2</v>
      </c>
      <c r="F338" s="7">
        <f t="shared" si="48"/>
        <v>5</v>
      </c>
      <c r="G338" s="8">
        <v>4</v>
      </c>
      <c r="H338" s="98">
        <v>0</v>
      </c>
      <c r="I338" s="98">
        <v>0</v>
      </c>
      <c r="J338" s="8">
        <v>1</v>
      </c>
      <c r="K338" s="8">
        <v>0</v>
      </c>
      <c r="L338" s="8">
        <v>0</v>
      </c>
      <c r="M338" s="8">
        <v>0</v>
      </c>
    </row>
    <row r="339" spans="1:13" x14ac:dyDescent="0.25">
      <c r="A339" s="9" t="s">
        <v>92</v>
      </c>
      <c r="B339" s="6">
        <v>1</v>
      </c>
      <c r="C339" s="6">
        <v>0</v>
      </c>
      <c r="D339" s="97">
        <v>0</v>
      </c>
      <c r="E339" s="6">
        <v>1</v>
      </c>
      <c r="F339" s="7">
        <f t="shared" si="48"/>
        <v>2</v>
      </c>
      <c r="G339" s="8">
        <v>2</v>
      </c>
      <c r="H339" s="98">
        <v>0</v>
      </c>
      <c r="I339" s="98">
        <v>0</v>
      </c>
      <c r="J339" s="8">
        <v>0</v>
      </c>
      <c r="K339" s="8">
        <v>0</v>
      </c>
      <c r="L339" s="8">
        <v>0</v>
      </c>
      <c r="M339" s="8">
        <v>0</v>
      </c>
    </row>
    <row r="340" spans="1:13" x14ac:dyDescent="0.25">
      <c r="A340" s="9" t="s">
        <v>93</v>
      </c>
      <c r="B340" s="6">
        <v>10</v>
      </c>
      <c r="C340" s="6">
        <v>2</v>
      </c>
      <c r="D340" s="97">
        <v>0</v>
      </c>
      <c r="E340" s="6">
        <v>0</v>
      </c>
      <c r="F340" s="7">
        <f t="shared" si="48"/>
        <v>12</v>
      </c>
      <c r="G340" s="8">
        <v>12</v>
      </c>
      <c r="H340" s="98">
        <v>0</v>
      </c>
      <c r="I340" s="98">
        <v>0</v>
      </c>
      <c r="J340" s="8">
        <v>0</v>
      </c>
      <c r="K340" s="8">
        <v>0</v>
      </c>
      <c r="L340" s="8">
        <v>0</v>
      </c>
      <c r="M340" s="8">
        <v>0</v>
      </c>
    </row>
    <row r="341" spans="1:13" ht="18.75" x14ac:dyDescent="0.3">
      <c r="A341" s="65" t="s">
        <v>94</v>
      </c>
      <c r="B341" s="65"/>
      <c r="C341" s="65"/>
      <c r="D341" s="65"/>
      <c r="E341" s="65"/>
      <c r="F341" s="65"/>
      <c r="G341" s="65"/>
      <c r="H341" s="65"/>
      <c r="I341" s="65"/>
      <c r="J341" s="65"/>
      <c r="K341" s="65"/>
      <c r="L341" s="65"/>
      <c r="M341" s="65"/>
    </row>
    <row r="342" spans="1:13" x14ac:dyDescent="0.25">
      <c r="A342" s="66"/>
      <c r="B342" s="67" t="s">
        <v>2</v>
      </c>
      <c r="C342" s="67"/>
      <c r="D342" s="67"/>
      <c r="E342" s="68" t="s">
        <v>3</v>
      </c>
      <c r="F342" s="69" t="s">
        <v>4</v>
      </c>
      <c r="G342" s="64" t="s">
        <v>170</v>
      </c>
      <c r="H342" s="64" t="s">
        <v>171</v>
      </c>
      <c r="I342" s="64" t="s">
        <v>172</v>
      </c>
      <c r="J342" s="64" t="s">
        <v>173</v>
      </c>
      <c r="K342" s="73" t="s">
        <v>174</v>
      </c>
      <c r="L342" s="73" t="s">
        <v>175</v>
      </c>
      <c r="M342" s="64" t="s">
        <v>176</v>
      </c>
    </row>
    <row r="343" spans="1:13" x14ac:dyDescent="0.25">
      <c r="A343" s="66"/>
      <c r="B343" s="2" t="s">
        <v>11</v>
      </c>
      <c r="C343" s="2" t="s">
        <v>12</v>
      </c>
      <c r="D343" s="2" t="s">
        <v>60</v>
      </c>
      <c r="E343" s="68"/>
      <c r="F343" s="69"/>
      <c r="G343" s="64"/>
      <c r="H343" s="64"/>
      <c r="I343" s="64"/>
      <c r="J343" s="64"/>
      <c r="K343" s="74"/>
      <c r="L343" s="74"/>
      <c r="M343" s="64"/>
    </row>
    <row r="344" spans="1:13" x14ac:dyDescent="0.25">
      <c r="A344" s="9" t="s">
        <v>95</v>
      </c>
      <c r="B344" s="10">
        <f>SUM(B5,B57,B107)</f>
        <v>89</v>
      </c>
      <c r="C344" s="10">
        <f>SUM(C5,C57,C107)</f>
        <v>15</v>
      </c>
      <c r="D344" s="10">
        <f>SUM(D5,D57,D107)</f>
        <v>0</v>
      </c>
      <c r="E344" s="10">
        <f>SUM(E5,E57,E107)</f>
        <v>37</v>
      </c>
      <c r="F344" s="7">
        <f t="shared" ref="F344:F345" si="49">SUM(B344:E344)</f>
        <v>141</v>
      </c>
      <c r="G344" s="30">
        <f t="shared" ref="G344:M345" si="50">SUM(G5,G57,G107)</f>
        <v>41</v>
      </c>
      <c r="H344" s="30">
        <f t="shared" si="50"/>
        <v>0</v>
      </c>
      <c r="I344" s="30">
        <f t="shared" si="50"/>
        <v>0</v>
      </c>
      <c r="J344" s="30">
        <f t="shared" si="50"/>
        <v>27</v>
      </c>
      <c r="K344" s="30">
        <f t="shared" si="50"/>
        <v>7</v>
      </c>
      <c r="L344" s="30">
        <f t="shared" si="50"/>
        <v>50</v>
      </c>
      <c r="M344" s="30">
        <f t="shared" si="50"/>
        <v>16</v>
      </c>
    </row>
    <row r="345" spans="1:13" x14ac:dyDescent="0.25">
      <c r="A345" s="9" t="s">
        <v>96</v>
      </c>
      <c r="B345" s="10">
        <f>SUM(B346:B353)</f>
        <v>178</v>
      </c>
      <c r="C345" s="10">
        <f>SUM(C346:C353)</f>
        <v>24</v>
      </c>
      <c r="D345" s="10">
        <f>SUM(D346:D353)</f>
        <v>0</v>
      </c>
      <c r="E345" s="10">
        <f>SUM(E346:E353)</f>
        <v>49</v>
      </c>
      <c r="F345" s="7">
        <f t="shared" si="49"/>
        <v>251</v>
      </c>
      <c r="G345" s="30">
        <f t="shared" si="50"/>
        <v>75</v>
      </c>
      <c r="H345" s="30">
        <f t="shared" si="50"/>
        <v>0</v>
      </c>
      <c r="I345" s="30">
        <f t="shared" si="50"/>
        <v>0</v>
      </c>
      <c r="J345" s="30">
        <f t="shared" si="50"/>
        <v>48</v>
      </c>
      <c r="K345" s="30">
        <f t="shared" si="50"/>
        <v>9</v>
      </c>
      <c r="L345" s="30">
        <f t="shared" si="50"/>
        <v>96</v>
      </c>
      <c r="M345" s="30">
        <f t="shared" si="50"/>
        <v>23</v>
      </c>
    </row>
    <row r="346" spans="1:13" x14ac:dyDescent="0.25">
      <c r="A346" s="9" t="s">
        <v>15</v>
      </c>
      <c r="B346" s="10">
        <f>SUM(B7,B108)</f>
        <v>73</v>
      </c>
      <c r="C346" s="10">
        <f>SUM(C7,C108)</f>
        <v>5</v>
      </c>
      <c r="D346" s="10">
        <f>SUM(D7,D108)</f>
        <v>0</v>
      </c>
      <c r="E346" s="10">
        <f>SUM(E7,E108)</f>
        <v>2</v>
      </c>
      <c r="F346" s="7">
        <f t="shared" ref="F346:F352" si="51">SUM(B346:E346)</f>
        <v>80</v>
      </c>
      <c r="G346" s="30">
        <f t="shared" ref="G346:M346" si="52">SUM(G7, G108)</f>
        <v>29</v>
      </c>
      <c r="H346" s="30">
        <f t="shared" si="52"/>
        <v>0</v>
      </c>
      <c r="I346" s="30">
        <f t="shared" si="52"/>
        <v>0</v>
      </c>
      <c r="J346" s="30">
        <f t="shared" si="52"/>
        <v>17</v>
      </c>
      <c r="K346" s="30">
        <f t="shared" si="52"/>
        <v>0</v>
      </c>
      <c r="L346" s="30">
        <f t="shared" ref="L346" si="53">SUM(L7, L108)</f>
        <v>32</v>
      </c>
      <c r="M346" s="30">
        <f t="shared" si="52"/>
        <v>2</v>
      </c>
    </row>
    <row r="347" spans="1:13" x14ac:dyDescent="0.25">
      <c r="A347" s="9" t="s">
        <v>16</v>
      </c>
      <c r="B347" s="10">
        <f t="shared" ref="B347:E353" si="54">SUM(B8,B59)</f>
        <v>5</v>
      </c>
      <c r="C347" s="10">
        <f t="shared" si="54"/>
        <v>5</v>
      </c>
      <c r="D347" s="10">
        <f t="shared" si="54"/>
        <v>0</v>
      </c>
      <c r="E347" s="10">
        <f t="shared" si="54"/>
        <v>3</v>
      </c>
      <c r="F347" s="7">
        <f t="shared" si="51"/>
        <v>13</v>
      </c>
      <c r="G347" s="30">
        <f t="shared" ref="G347:K353" si="55">SUM(G8,G59)</f>
        <v>3</v>
      </c>
      <c r="H347" s="30">
        <f t="shared" si="55"/>
        <v>0</v>
      </c>
      <c r="I347" s="30">
        <f t="shared" si="55"/>
        <v>0</v>
      </c>
      <c r="J347" s="30">
        <f t="shared" si="55"/>
        <v>1</v>
      </c>
      <c r="K347" s="30">
        <f t="shared" si="55"/>
        <v>0</v>
      </c>
      <c r="L347" s="30">
        <f t="shared" ref="L347" si="56">SUM(L8,L59)</f>
        <v>6</v>
      </c>
      <c r="M347" s="30">
        <f t="shared" ref="M347:M353" si="57">SUM(M8,M59)</f>
        <v>3</v>
      </c>
    </row>
    <row r="348" spans="1:13" x14ac:dyDescent="0.25">
      <c r="A348" s="9" t="s">
        <v>97</v>
      </c>
      <c r="B348" s="10">
        <f t="shared" si="54"/>
        <v>36</v>
      </c>
      <c r="C348" s="10">
        <f t="shared" si="54"/>
        <v>6</v>
      </c>
      <c r="D348" s="10">
        <f t="shared" si="54"/>
        <v>0</v>
      </c>
      <c r="E348" s="10">
        <f t="shared" si="54"/>
        <v>11</v>
      </c>
      <c r="F348" s="7">
        <f t="shared" si="51"/>
        <v>53</v>
      </c>
      <c r="G348" s="30">
        <f t="shared" si="55"/>
        <v>16</v>
      </c>
      <c r="H348" s="30">
        <f t="shared" si="55"/>
        <v>0</v>
      </c>
      <c r="I348" s="30">
        <f t="shared" si="55"/>
        <v>0</v>
      </c>
      <c r="J348" s="30">
        <f t="shared" si="55"/>
        <v>5</v>
      </c>
      <c r="K348" s="30">
        <f t="shared" si="55"/>
        <v>3</v>
      </c>
      <c r="L348" s="30">
        <f t="shared" ref="L348" si="58">SUM(L9,L60)</f>
        <v>25</v>
      </c>
      <c r="M348" s="30">
        <f t="shared" si="57"/>
        <v>4</v>
      </c>
    </row>
    <row r="349" spans="1:13" x14ac:dyDescent="0.25">
      <c r="A349" s="9" t="s">
        <v>98</v>
      </c>
      <c r="B349" s="10">
        <f t="shared" si="54"/>
        <v>24</v>
      </c>
      <c r="C349" s="10">
        <f t="shared" si="54"/>
        <v>3</v>
      </c>
      <c r="D349" s="10">
        <f t="shared" si="54"/>
        <v>0</v>
      </c>
      <c r="E349" s="10">
        <f t="shared" si="54"/>
        <v>12</v>
      </c>
      <c r="F349" s="7">
        <f t="shared" si="51"/>
        <v>39</v>
      </c>
      <c r="G349" s="30">
        <f t="shared" si="55"/>
        <v>7</v>
      </c>
      <c r="H349" s="30">
        <f t="shared" si="55"/>
        <v>0</v>
      </c>
      <c r="I349" s="30">
        <f t="shared" si="55"/>
        <v>0</v>
      </c>
      <c r="J349" s="30">
        <f t="shared" si="55"/>
        <v>10</v>
      </c>
      <c r="K349" s="30">
        <f t="shared" si="55"/>
        <v>3</v>
      </c>
      <c r="L349" s="30">
        <f t="shared" ref="L349" si="59">SUM(L10,L61)</f>
        <v>10</v>
      </c>
      <c r="M349" s="30">
        <f t="shared" si="57"/>
        <v>9</v>
      </c>
    </row>
    <row r="350" spans="1:13" x14ac:dyDescent="0.25">
      <c r="A350" s="9" t="s">
        <v>99</v>
      </c>
      <c r="B350" s="10">
        <f t="shared" si="54"/>
        <v>20</v>
      </c>
      <c r="C350" s="10">
        <f t="shared" si="54"/>
        <v>2</v>
      </c>
      <c r="D350" s="10">
        <f t="shared" si="54"/>
        <v>0</v>
      </c>
      <c r="E350" s="10">
        <f t="shared" si="54"/>
        <v>16</v>
      </c>
      <c r="F350" s="7">
        <f t="shared" si="51"/>
        <v>38</v>
      </c>
      <c r="G350" s="30">
        <f t="shared" si="55"/>
        <v>14</v>
      </c>
      <c r="H350" s="30">
        <f t="shared" si="55"/>
        <v>0</v>
      </c>
      <c r="I350" s="30">
        <f t="shared" si="55"/>
        <v>0</v>
      </c>
      <c r="J350" s="30">
        <f t="shared" si="55"/>
        <v>9</v>
      </c>
      <c r="K350" s="30">
        <f t="shared" si="55"/>
        <v>0</v>
      </c>
      <c r="L350" s="30">
        <f t="shared" ref="L350" si="60">SUM(L11,L62)</f>
        <v>10</v>
      </c>
      <c r="M350" s="30">
        <f t="shared" si="57"/>
        <v>5</v>
      </c>
    </row>
    <row r="351" spans="1:13" x14ac:dyDescent="0.25">
      <c r="A351" s="9" t="s">
        <v>100</v>
      </c>
      <c r="B351" s="10">
        <f t="shared" si="54"/>
        <v>15</v>
      </c>
      <c r="C351" s="10">
        <f t="shared" si="54"/>
        <v>3</v>
      </c>
      <c r="D351" s="10">
        <f t="shared" si="54"/>
        <v>0</v>
      </c>
      <c r="E351" s="10">
        <f t="shared" si="54"/>
        <v>3</v>
      </c>
      <c r="F351" s="7">
        <f t="shared" si="51"/>
        <v>21</v>
      </c>
      <c r="G351" s="30">
        <f t="shared" si="55"/>
        <v>3</v>
      </c>
      <c r="H351" s="30">
        <f t="shared" si="55"/>
        <v>0</v>
      </c>
      <c r="I351" s="30">
        <f t="shared" si="55"/>
        <v>0</v>
      </c>
      <c r="J351" s="30">
        <f t="shared" si="55"/>
        <v>5</v>
      </c>
      <c r="K351" s="30">
        <f t="shared" si="55"/>
        <v>3</v>
      </c>
      <c r="L351" s="30">
        <f t="shared" ref="L351" si="61">SUM(L12,L63)</f>
        <v>10</v>
      </c>
      <c r="M351" s="30">
        <f t="shared" si="57"/>
        <v>0</v>
      </c>
    </row>
    <row r="352" spans="1:13" x14ac:dyDescent="0.25">
      <c r="A352" s="9" t="s">
        <v>21</v>
      </c>
      <c r="B352" s="10">
        <f t="shared" si="54"/>
        <v>5</v>
      </c>
      <c r="C352" s="10">
        <f t="shared" si="54"/>
        <v>0</v>
      </c>
      <c r="D352" s="10">
        <f t="shared" si="54"/>
        <v>0</v>
      </c>
      <c r="E352" s="10">
        <f t="shared" si="54"/>
        <v>2</v>
      </c>
      <c r="F352" s="7">
        <f t="shared" si="51"/>
        <v>7</v>
      </c>
      <c r="G352" s="30">
        <f t="shared" si="55"/>
        <v>3</v>
      </c>
      <c r="H352" s="30">
        <f t="shared" si="55"/>
        <v>0</v>
      </c>
      <c r="I352" s="30">
        <f t="shared" si="55"/>
        <v>0</v>
      </c>
      <c r="J352" s="30">
        <f t="shared" si="55"/>
        <v>1</v>
      </c>
      <c r="K352" s="30">
        <f t="shared" si="55"/>
        <v>0</v>
      </c>
      <c r="L352" s="30">
        <f t="shared" ref="L352:L353" si="62">SUM(L13,L64)</f>
        <v>3</v>
      </c>
      <c r="M352" s="30">
        <f t="shared" si="57"/>
        <v>0</v>
      </c>
    </row>
    <row r="353" spans="1:13" x14ac:dyDescent="0.25">
      <c r="A353" s="9" t="s">
        <v>204</v>
      </c>
      <c r="B353" s="10">
        <f t="shared" si="54"/>
        <v>0</v>
      </c>
      <c r="C353" s="10">
        <f t="shared" si="54"/>
        <v>0</v>
      </c>
      <c r="D353" s="10">
        <f t="shared" si="54"/>
        <v>0</v>
      </c>
      <c r="E353" s="10">
        <f t="shared" si="54"/>
        <v>0</v>
      </c>
      <c r="F353" s="7">
        <f t="shared" ref="F353" si="63">SUM(B353:E353)</f>
        <v>0</v>
      </c>
      <c r="G353" s="30">
        <f t="shared" si="55"/>
        <v>0</v>
      </c>
      <c r="H353" s="30">
        <f t="shared" si="55"/>
        <v>0</v>
      </c>
      <c r="I353" s="30">
        <f t="shared" si="55"/>
        <v>0</v>
      </c>
      <c r="J353" s="30">
        <f t="shared" si="55"/>
        <v>0</v>
      </c>
      <c r="K353" s="30">
        <f t="shared" si="55"/>
        <v>0</v>
      </c>
      <c r="L353" s="30">
        <f t="shared" si="62"/>
        <v>0</v>
      </c>
      <c r="M353" s="30">
        <f t="shared" si="57"/>
        <v>0</v>
      </c>
    </row>
  </sheetData>
  <sheetProtection algorithmName="SHA-512" hashValue="q5Kp4mmSNmq0iCOOXw7aJoZX7X3vI20NOGAD5bSP3otn92HIUmidXsf6m29jPx5vz0RKBFw9dhMxFveT8ZYanw==" saltValue="V61tW24L5Z8p+Q84T0Vb3g==" spinCount="100000" sheet="1" objects="1" scenarios="1"/>
  <mergeCells count="325">
    <mergeCell ref="A1:M1"/>
    <mergeCell ref="A2:M2"/>
    <mergeCell ref="A3:A4"/>
    <mergeCell ref="B3:D3"/>
    <mergeCell ref="E3:E4"/>
    <mergeCell ref="F3:F4"/>
    <mergeCell ref="G3:G4"/>
    <mergeCell ref="H3:H4"/>
    <mergeCell ref="I3:I4"/>
    <mergeCell ref="J3:J4"/>
    <mergeCell ref="K3:K4"/>
    <mergeCell ref="M3:M4"/>
    <mergeCell ref="L3:L4"/>
    <mergeCell ref="B15:D15"/>
    <mergeCell ref="E15:E16"/>
    <mergeCell ref="F15:F16"/>
    <mergeCell ref="G15:G16"/>
    <mergeCell ref="H15:H16"/>
    <mergeCell ref="I15:I16"/>
    <mergeCell ref="J15:J16"/>
    <mergeCell ref="K15:K16"/>
    <mergeCell ref="M15:M16"/>
    <mergeCell ref="L15:L16"/>
    <mergeCell ref="A25:M25"/>
    <mergeCell ref="B33:D33"/>
    <mergeCell ref="E33:E34"/>
    <mergeCell ref="F33:F34"/>
    <mergeCell ref="G33:G34"/>
    <mergeCell ref="H33:H34"/>
    <mergeCell ref="I33:I34"/>
    <mergeCell ref="J33:J34"/>
    <mergeCell ref="K33:K34"/>
    <mergeCell ref="M33:M34"/>
    <mergeCell ref="L33:L34"/>
    <mergeCell ref="B50:D50"/>
    <mergeCell ref="E50:E51"/>
    <mergeCell ref="F50:F51"/>
    <mergeCell ref="G50:G51"/>
    <mergeCell ref="H50:H51"/>
    <mergeCell ref="I50:I51"/>
    <mergeCell ref="J50:J51"/>
    <mergeCell ref="K50:K51"/>
    <mergeCell ref="M50:M51"/>
    <mergeCell ref="L50:L51"/>
    <mergeCell ref="A54:M54"/>
    <mergeCell ref="A55:A56"/>
    <mergeCell ref="B55:D55"/>
    <mergeCell ref="E55:E56"/>
    <mergeCell ref="F55:F56"/>
    <mergeCell ref="G55:G56"/>
    <mergeCell ref="H55:H56"/>
    <mergeCell ref="I55:I56"/>
    <mergeCell ref="J55:J56"/>
    <mergeCell ref="K55:K56"/>
    <mergeCell ref="M55:M56"/>
    <mergeCell ref="L55:L56"/>
    <mergeCell ref="B66:D66"/>
    <mergeCell ref="E66:E67"/>
    <mergeCell ref="F66:F67"/>
    <mergeCell ref="G66:G67"/>
    <mergeCell ref="H66:H67"/>
    <mergeCell ref="I66:I67"/>
    <mergeCell ref="J66:J67"/>
    <mergeCell ref="K66:K67"/>
    <mergeCell ref="M66:M67"/>
    <mergeCell ref="L66:L67"/>
    <mergeCell ref="A76:M76"/>
    <mergeCell ref="B84:D84"/>
    <mergeCell ref="E84:E85"/>
    <mergeCell ref="F84:F85"/>
    <mergeCell ref="G84:G85"/>
    <mergeCell ref="H84:H85"/>
    <mergeCell ref="I84:I85"/>
    <mergeCell ref="J84:J85"/>
    <mergeCell ref="K84:K85"/>
    <mergeCell ref="M84:M85"/>
    <mergeCell ref="L84:L85"/>
    <mergeCell ref="J101:J102"/>
    <mergeCell ref="K101:K102"/>
    <mergeCell ref="M101:M102"/>
    <mergeCell ref="A104:M104"/>
    <mergeCell ref="A105:A106"/>
    <mergeCell ref="B105:D105"/>
    <mergeCell ref="E105:E106"/>
    <mergeCell ref="F105:F106"/>
    <mergeCell ref="G105:G106"/>
    <mergeCell ref="H105:H106"/>
    <mergeCell ref="B101:D101"/>
    <mergeCell ref="E101:E102"/>
    <mergeCell ref="F101:F102"/>
    <mergeCell ref="G101:G102"/>
    <mergeCell ref="H101:H102"/>
    <mergeCell ref="I101:I102"/>
    <mergeCell ref="I105:I106"/>
    <mergeCell ref="J105:J106"/>
    <mergeCell ref="K105:K106"/>
    <mergeCell ref="M105:M106"/>
    <mergeCell ref="L101:L102"/>
    <mergeCell ref="L105:L106"/>
    <mergeCell ref="B110:D110"/>
    <mergeCell ref="E110:E111"/>
    <mergeCell ref="F110:F111"/>
    <mergeCell ref="G110:G111"/>
    <mergeCell ref="H110:H111"/>
    <mergeCell ref="I110:I111"/>
    <mergeCell ref="J110:J111"/>
    <mergeCell ref="K110:K111"/>
    <mergeCell ref="M110:M111"/>
    <mergeCell ref="L110:L111"/>
    <mergeCell ref="A120:M120"/>
    <mergeCell ref="B128:D128"/>
    <mergeCell ref="E128:E129"/>
    <mergeCell ref="F128:F129"/>
    <mergeCell ref="G128:G129"/>
    <mergeCell ref="H128:H129"/>
    <mergeCell ref="I128:I129"/>
    <mergeCell ref="J128:J129"/>
    <mergeCell ref="K128:K129"/>
    <mergeCell ref="M128:M129"/>
    <mergeCell ref="L128:L129"/>
    <mergeCell ref="B145:D145"/>
    <mergeCell ref="E145:E146"/>
    <mergeCell ref="F145:F146"/>
    <mergeCell ref="G145:G146"/>
    <mergeCell ref="H145:H146"/>
    <mergeCell ref="I145:I146"/>
    <mergeCell ref="J145:J146"/>
    <mergeCell ref="K145:K146"/>
    <mergeCell ref="M145:M146"/>
    <mergeCell ref="L145:L146"/>
    <mergeCell ref="A148:M148"/>
    <mergeCell ref="A149:A150"/>
    <mergeCell ref="B149:D149"/>
    <mergeCell ref="E149:E150"/>
    <mergeCell ref="F149:F150"/>
    <mergeCell ref="G149:G150"/>
    <mergeCell ref="H149:H150"/>
    <mergeCell ref="I149:I150"/>
    <mergeCell ref="J149:J150"/>
    <mergeCell ref="K149:K150"/>
    <mergeCell ref="M149:M150"/>
    <mergeCell ref="L149:L150"/>
    <mergeCell ref="B154:D154"/>
    <mergeCell ref="E154:E155"/>
    <mergeCell ref="F154:F155"/>
    <mergeCell ref="G154:G155"/>
    <mergeCell ref="H154:H155"/>
    <mergeCell ref="I154:I155"/>
    <mergeCell ref="J154:J155"/>
    <mergeCell ref="K154:K155"/>
    <mergeCell ref="M154:M155"/>
    <mergeCell ref="L154:L155"/>
    <mergeCell ref="F189:F190"/>
    <mergeCell ref="G189:G190"/>
    <mergeCell ref="H189:H190"/>
    <mergeCell ref="I189:I190"/>
    <mergeCell ref="J189:J190"/>
    <mergeCell ref="K189:K190"/>
    <mergeCell ref="M189:M190"/>
    <mergeCell ref="L189:L190"/>
    <mergeCell ref="A164:M164"/>
    <mergeCell ref="B172:D172"/>
    <mergeCell ref="E172:E173"/>
    <mergeCell ref="F172:F173"/>
    <mergeCell ref="G172:G173"/>
    <mergeCell ref="H172:H173"/>
    <mergeCell ref="I172:I173"/>
    <mergeCell ref="J172:J173"/>
    <mergeCell ref="K172:K173"/>
    <mergeCell ref="M172:M173"/>
    <mergeCell ref="B189:D189"/>
    <mergeCell ref="E189:E190"/>
    <mergeCell ref="L172:L173"/>
    <mergeCell ref="B199:D199"/>
    <mergeCell ref="E199:E200"/>
    <mergeCell ref="F199:F200"/>
    <mergeCell ref="G199:G200"/>
    <mergeCell ref="H199:H200"/>
    <mergeCell ref="I199:I200"/>
    <mergeCell ref="J199:J200"/>
    <mergeCell ref="K199:K200"/>
    <mergeCell ref="M199:M200"/>
    <mergeCell ref="L199:L200"/>
    <mergeCell ref="A209:M209"/>
    <mergeCell ref="B217:D217"/>
    <mergeCell ref="E217:E218"/>
    <mergeCell ref="F217:F218"/>
    <mergeCell ref="G217:G218"/>
    <mergeCell ref="H217:H218"/>
    <mergeCell ref="I217:I218"/>
    <mergeCell ref="J217:J218"/>
    <mergeCell ref="K217:K218"/>
    <mergeCell ref="L217:L218"/>
    <mergeCell ref="M217:M218"/>
    <mergeCell ref="M284:M285"/>
    <mergeCell ref="B245:D245"/>
    <mergeCell ref="E245:E246"/>
    <mergeCell ref="F245:F246"/>
    <mergeCell ref="G245:G246"/>
    <mergeCell ref="H245:H246"/>
    <mergeCell ref="I245:I246"/>
    <mergeCell ref="J245:J246"/>
    <mergeCell ref="K245:K246"/>
    <mergeCell ref="M245:M246"/>
    <mergeCell ref="L245:L246"/>
    <mergeCell ref="L263:L264"/>
    <mergeCell ref="L280:L281"/>
    <mergeCell ref="L284:L285"/>
    <mergeCell ref="H295:H296"/>
    <mergeCell ref="I295:I296"/>
    <mergeCell ref="J295:J296"/>
    <mergeCell ref="K295:K296"/>
    <mergeCell ref="M295:M296"/>
    <mergeCell ref="J280:J281"/>
    <mergeCell ref="K280:K281"/>
    <mergeCell ref="M280:M281"/>
    <mergeCell ref="A283:M283"/>
    <mergeCell ref="A284:A285"/>
    <mergeCell ref="B284:D284"/>
    <mergeCell ref="E284:E285"/>
    <mergeCell ref="F284:F285"/>
    <mergeCell ref="G284:G285"/>
    <mergeCell ref="H284:H285"/>
    <mergeCell ref="B280:D280"/>
    <mergeCell ref="E280:E281"/>
    <mergeCell ref="F280:F281"/>
    <mergeCell ref="G280:G281"/>
    <mergeCell ref="H280:H281"/>
    <mergeCell ref="I280:I281"/>
    <mergeCell ref="I284:I285"/>
    <mergeCell ref="J284:J285"/>
    <mergeCell ref="K284:K285"/>
    <mergeCell ref="K335:K336"/>
    <mergeCell ref="K313:K314"/>
    <mergeCell ref="M313:M314"/>
    <mergeCell ref="B330:D330"/>
    <mergeCell ref="E330:E331"/>
    <mergeCell ref="F330:F331"/>
    <mergeCell ref="G330:G331"/>
    <mergeCell ref="H330:H331"/>
    <mergeCell ref="I330:I331"/>
    <mergeCell ref="J330:J331"/>
    <mergeCell ref="K330:K331"/>
    <mergeCell ref="E342:E343"/>
    <mergeCell ref="F342:F343"/>
    <mergeCell ref="G342:G343"/>
    <mergeCell ref="H342:H343"/>
    <mergeCell ref="I342:I343"/>
    <mergeCell ref="J342:J343"/>
    <mergeCell ref="M330:M331"/>
    <mergeCell ref="A334:M334"/>
    <mergeCell ref="B335:D335"/>
    <mergeCell ref="E335:E336"/>
    <mergeCell ref="M335:M336"/>
    <mergeCell ref="L330:L331"/>
    <mergeCell ref="L335:L336"/>
    <mergeCell ref="L342:L343"/>
    <mergeCell ref="K342:K343"/>
    <mergeCell ref="M342:M343"/>
    <mergeCell ref="A341:M341"/>
    <mergeCell ref="A342:A343"/>
    <mergeCell ref="B342:D342"/>
    <mergeCell ref="F335:F336"/>
    <mergeCell ref="G335:G336"/>
    <mergeCell ref="H335:H336"/>
    <mergeCell ref="I335:I336"/>
    <mergeCell ref="J335:J336"/>
    <mergeCell ref="A193:M193"/>
    <mergeCell ref="A194:A195"/>
    <mergeCell ref="B194:D194"/>
    <mergeCell ref="E194:E195"/>
    <mergeCell ref="F194:F195"/>
    <mergeCell ref="G194:G195"/>
    <mergeCell ref="H194:H195"/>
    <mergeCell ref="I194:I195"/>
    <mergeCell ref="J194:J195"/>
    <mergeCell ref="K194:K195"/>
    <mergeCell ref="M194:M195"/>
    <mergeCell ref="L194:L195"/>
    <mergeCell ref="H234:H235"/>
    <mergeCell ref="I234:I235"/>
    <mergeCell ref="J234:J235"/>
    <mergeCell ref="K234:K235"/>
    <mergeCell ref="M234:M235"/>
    <mergeCell ref="B238:D238"/>
    <mergeCell ref="E238:E239"/>
    <mergeCell ref="F238:F239"/>
    <mergeCell ref="G238:G239"/>
    <mergeCell ref="H238:H239"/>
    <mergeCell ref="I238:I239"/>
    <mergeCell ref="J238:J239"/>
    <mergeCell ref="K238:K239"/>
    <mergeCell ref="M238:M239"/>
    <mergeCell ref="L234:L235"/>
    <mergeCell ref="L238:L239"/>
    <mergeCell ref="A237:M237"/>
    <mergeCell ref="A238:A239"/>
    <mergeCell ref="B234:D234"/>
    <mergeCell ref="E234:E235"/>
    <mergeCell ref="F234:F235"/>
    <mergeCell ref="G234:G235"/>
    <mergeCell ref="L295:L296"/>
    <mergeCell ref="L313:L314"/>
    <mergeCell ref="A255:M255"/>
    <mergeCell ref="B263:D263"/>
    <mergeCell ref="E263:E264"/>
    <mergeCell ref="F263:F264"/>
    <mergeCell ref="G263:G264"/>
    <mergeCell ref="H263:H264"/>
    <mergeCell ref="I263:I264"/>
    <mergeCell ref="J263:J264"/>
    <mergeCell ref="K263:K264"/>
    <mergeCell ref="M263:M264"/>
    <mergeCell ref="B313:D313"/>
    <mergeCell ref="E313:E314"/>
    <mergeCell ref="F313:F314"/>
    <mergeCell ref="G313:G314"/>
    <mergeCell ref="H313:H314"/>
    <mergeCell ref="I313:I314"/>
    <mergeCell ref="J313:J314"/>
    <mergeCell ref="A305:M305"/>
    <mergeCell ref="B295:D295"/>
    <mergeCell ref="E295:E296"/>
    <mergeCell ref="F295:F296"/>
    <mergeCell ref="G295:G296"/>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62BFE-189B-4430-A5E2-24E0A0D3FCF0}">
  <sheetPr>
    <tabColor theme="9" tint="0.79998168889431442"/>
  </sheetPr>
  <dimension ref="A1:P353"/>
  <sheetViews>
    <sheetView topLeftCell="A143" zoomScale="88" workbookViewId="0">
      <selection activeCell="H168" sqref="H168"/>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13.140625" style="29" bestFit="1" customWidth="1"/>
    <col min="8" max="8" width="9.140625" style="29"/>
    <col min="9" max="9" width="8.28515625" style="29" bestFit="1" customWidth="1"/>
    <col min="10" max="12" width="8.28515625" style="29" customWidth="1"/>
    <col min="13" max="14" width="10.7109375" style="29" customWidth="1"/>
    <col min="15" max="15" width="12.5703125" style="29" bestFit="1" customWidth="1"/>
    <col min="16" max="16" width="10.42578125" style="29" bestFit="1" customWidth="1"/>
    <col min="17" max="16384" width="9.140625" style="32"/>
  </cols>
  <sheetData>
    <row r="1" spans="1:16" ht="18.75" x14ac:dyDescent="0.3">
      <c r="A1" s="83" t="s">
        <v>177</v>
      </c>
      <c r="B1" s="83"/>
      <c r="C1" s="83"/>
      <c r="D1" s="83"/>
      <c r="E1" s="83"/>
      <c r="F1" s="83"/>
      <c r="G1" s="83"/>
      <c r="H1" s="83"/>
      <c r="I1" s="83"/>
      <c r="J1" s="83"/>
      <c r="K1" s="83"/>
      <c r="L1" s="83"/>
      <c r="M1" s="83"/>
      <c r="N1" s="83"/>
      <c r="O1" s="83"/>
      <c r="P1" s="83"/>
    </row>
    <row r="2" spans="1:16" ht="15.75" x14ac:dyDescent="0.25">
      <c r="A2" s="72" t="s">
        <v>1</v>
      </c>
      <c r="B2" s="72"/>
      <c r="C2" s="72"/>
      <c r="D2" s="72"/>
      <c r="E2" s="72"/>
      <c r="F2" s="72"/>
      <c r="G2" s="72"/>
      <c r="H2" s="72"/>
      <c r="I2" s="72"/>
      <c r="J2" s="72"/>
      <c r="K2" s="72"/>
      <c r="L2" s="72"/>
      <c r="M2" s="72"/>
      <c r="N2" s="72"/>
      <c r="O2" s="72"/>
      <c r="P2" s="72"/>
    </row>
    <row r="3" spans="1:16" x14ac:dyDescent="0.25">
      <c r="A3" s="66"/>
      <c r="B3" s="67" t="s">
        <v>2</v>
      </c>
      <c r="C3" s="67"/>
      <c r="D3" s="67"/>
      <c r="E3" s="68" t="s">
        <v>3</v>
      </c>
      <c r="F3" s="69" t="s">
        <v>4</v>
      </c>
      <c r="G3" s="64" t="s">
        <v>178</v>
      </c>
      <c r="H3" s="64" t="s">
        <v>179</v>
      </c>
      <c r="I3" s="64" t="s">
        <v>180</v>
      </c>
      <c r="J3" s="64" t="s">
        <v>181</v>
      </c>
      <c r="K3" s="64" t="s">
        <v>182</v>
      </c>
      <c r="L3" s="64" t="s">
        <v>183</v>
      </c>
      <c r="M3" s="64" t="s">
        <v>184</v>
      </c>
      <c r="N3" s="73" t="s">
        <v>185</v>
      </c>
      <c r="O3" s="73" t="s">
        <v>186</v>
      </c>
      <c r="P3" s="64" t="s">
        <v>187</v>
      </c>
    </row>
    <row r="4" spans="1:16" x14ac:dyDescent="0.25">
      <c r="A4" s="66"/>
      <c r="B4" s="3" t="s">
        <v>11</v>
      </c>
      <c r="C4" s="3" t="s">
        <v>12</v>
      </c>
      <c r="D4" s="4"/>
      <c r="E4" s="68"/>
      <c r="F4" s="69"/>
      <c r="G4" s="64"/>
      <c r="H4" s="64"/>
      <c r="I4" s="64"/>
      <c r="J4" s="64"/>
      <c r="K4" s="64"/>
      <c r="L4" s="64"/>
      <c r="M4" s="64"/>
      <c r="N4" s="74"/>
      <c r="O4" s="74"/>
      <c r="P4" s="64"/>
    </row>
    <row r="5" spans="1:16" x14ac:dyDescent="0.25">
      <c r="A5" s="5" t="s">
        <v>13</v>
      </c>
      <c r="B5" s="6">
        <v>28</v>
      </c>
      <c r="C5" s="6">
        <v>7</v>
      </c>
      <c r="D5" s="4"/>
      <c r="E5" s="97">
        <v>0</v>
      </c>
      <c r="F5" s="7">
        <f>SUM(B5:E5)</f>
        <v>35</v>
      </c>
      <c r="G5" s="98">
        <v>0</v>
      </c>
      <c r="H5" s="98">
        <v>0</v>
      </c>
      <c r="I5" s="98">
        <v>0</v>
      </c>
      <c r="J5" s="98">
        <v>0</v>
      </c>
      <c r="K5" s="98">
        <v>0</v>
      </c>
      <c r="L5" s="98">
        <v>0</v>
      </c>
      <c r="M5" s="98">
        <v>0</v>
      </c>
      <c r="N5" s="98">
        <v>0</v>
      </c>
      <c r="O5" s="8">
        <v>35</v>
      </c>
      <c r="P5" s="98">
        <v>0</v>
      </c>
    </row>
    <row r="6" spans="1:16" x14ac:dyDescent="0.25">
      <c r="A6" s="9" t="s">
        <v>14</v>
      </c>
      <c r="B6" s="10">
        <f>SUM(B7:B14)</f>
        <v>97</v>
      </c>
      <c r="C6" s="10">
        <f t="shared" ref="C6:E6" si="0">SUM(C7:C14)</f>
        <v>21</v>
      </c>
      <c r="D6" s="10">
        <f t="shared" si="0"/>
        <v>0</v>
      </c>
      <c r="E6" s="10">
        <f t="shared" si="0"/>
        <v>0</v>
      </c>
      <c r="F6" s="7">
        <f t="shared" ref="F6:F14" si="1">SUM(B6:E6)</f>
        <v>118</v>
      </c>
      <c r="G6" s="10">
        <f>SUM(G7:G14)</f>
        <v>0</v>
      </c>
      <c r="H6" s="10">
        <f t="shared" ref="H6:N6" si="2">SUM(H7:H14)</f>
        <v>0</v>
      </c>
      <c r="I6" s="10">
        <f t="shared" si="2"/>
        <v>0</v>
      </c>
      <c r="J6" s="10">
        <f t="shared" si="2"/>
        <v>0</v>
      </c>
      <c r="K6" s="10">
        <f t="shared" si="2"/>
        <v>0</v>
      </c>
      <c r="L6" s="10">
        <f t="shared" si="2"/>
        <v>0</v>
      </c>
      <c r="M6" s="10">
        <f t="shared" si="2"/>
        <v>0</v>
      </c>
      <c r="N6" s="10">
        <f t="shared" si="2"/>
        <v>0</v>
      </c>
      <c r="O6" s="10">
        <f>SUM(O7:O14)</f>
        <v>118</v>
      </c>
      <c r="P6" s="10">
        <f t="shared" ref="P6" si="3">SUM(P7:P13)</f>
        <v>0</v>
      </c>
    </row>
    <row r="7" spans="1:16" x14ac:dyDescent="0.25">
      <c r="A7" s="9" t="s">
        <v>15</v>
      </c>
      <c r="B7" s="6">
        <v>63</v>
      </c>
      <c r="C7" s="6">
        <v>14</v>
      </c>
      <c r="D7" s="4"/>
      <c r="E7" s="97">
        <v>0</v>
      </c>
      <c r="F7" s="7">
        <f t="shared" si="1"/>
        <v>77</v>
      </c>
      <c r="G7" s="98">
        <v>0</v>
      </c>
      <c r="H7" s="98">
        <v>0</v>
      </c>
      <c r="I7" s="98">
        <v>0</v>
      </c>
      <c r="J7" s="98">
        <v>0</v>
      </c>
      <c r="K7" s="98">
        <v>0</v>
      </c>
      <c r="L7" s="98">
        <v>0</v>
      </c>
      <c r="M7" s="98">
        <v>0</v>
      </c>
      <c r="N7" s="98">
        <v>0</v>
      </c>
      <c r="O7" s="8">
        <v>77</v>
      </c>
      <c r="P7" s="98">
        <v>0</v>
      </c>
    </row>
    <row r="8" spans="1:16" x14ac:dyDescent="0.25">
      <c r="A8" s="9" t="s">
        <v>16</v>
      </c>
      <c r="B8" s="6">
        <v>4</v>
      </c>
      <c r="C8" s="6">
        <v>1</v>
      </c>
      <c r="D8" s="4"/>
      <c r="E8" s="97">
        <v>0</v>
      </c>
      <c r="F8" s="7">
        <f t="shared" si="1"/>
        <v>5</v>
      </c>
      <c r="G8" s="98">
        <v>0</v>
      </c>
      <c r="H8" s="98">
        <v>0</v>
      </c>
      <c r="I8" s="98">
        <v>0</v>
      </c>
      <c r="J8" s="98">
        <v>0</v>
      </c>
      <c r="K8" s="98">
        <v>0</v>
      </c>
      <c r="L8" s="98">
        <v>0</v>
      </c>
      <c r="M8" s="98">
        <v>0</v>
      </c>
      <c r="N8" s="98">
        <v>0</v>
      </c>
      <c r="O8" s="8">
        <v>5</v>
      </c>
      <c r="P8" s="98">
        <v>0</v>
      </c>
    </row>
    <row r="9" spans="1:16" x14ac:dyDescent="0.25">
      <c r="A9" s="9" t="s">
        <v>17</v>
      </c>
      <c r="B9" s="6">
        <v>12</v>
      </c>
      <c r="C9" s="6">
        <v>5</v>
      </c>
      <c r="D9" s="4"/>
      <c r="E9" s="97">
        <v>0</v>
      </c>
      <c r="F9" s="7">
        <f t="shared" si="1"/>
        <v>17</v>
      </c>
      <c r="G9" s="98">
        <v>0</v>
      </c>
      <c r="H9" s="98">
        <v>0</v>
      </c>
      <c r="I9" s="98">
        <v>0</v>
      </c>
      <c r="J9" s="98">
        <v>0</v>
      </c>
      <c r="K9" s="98">
        <v>0</v>
      </c>
      <c r="L9" s="98">
        <v>0</v>
      </c>
      <c r="M9" s="98">
        <v>0</v>
      </c>
      <c r="N9" s="98">
        <v>0</v>
      </c>
      <c r="O9" s="8">
        <v>17</v>
      </c>
      <c r="P9" s="98">
        <v>0</v>
      </c>
    </row>
    <row r="10" spans="1:16" x14ac:dyDescent="0.25">
      <c r="A10" s="9" t="s">
        <v>18</v>
      </c>
      <c r="B10" s="6">
        <v>13</v>
      </c>
      <c r="C10" s="6">
        <v>1</v>
      </c>
      <c r="D10" s="4"/>
      <c r="E10" s="97">
        <v>0</v>
      </c>
      <c r="F10" s="7">
        <f t="shared" si="1"/>
        <v>14</v>
      </c>
      <c r="G10" s="98">
        <v>0</v>
      </c>
      <c r="H10" s="98">
        <v>0</v>
      </c>
      <c r="I10" s="98">
        <v>0</v>
      </c>
      <c r="J10" s="98">
        <v>0</v>
      </c>
      <c r="K10" s="98">
        <v>0</v>
      </c>
      <c r="L10" s="98">
        <v>0</v>
      </c>
      <c r="M10" s="98">
        <v>0</v>
      </c>
      <c r="N10" s="98">
        <v>0</v>
      </c>
      <c r="O10" s="8">
        <v>14</v>
      </c>
      <c r="P10" s="98">
        <v>0</v>
      </c>
    </row>
    <row r="11" spans="1:16" x14ac:dyDescent="0.25">
      <c r="A11" s="9" t="s">
        <v>19</v>
      </c>
      <c r="B11" s="6">
        <v>2</v>
      </c>
      <c r="C11" s="6">
        <v>0</v>
      </c>
      <c r="D11" s="4"/>
      <c r="E11" s="97">
        <v>0</v>
      </c>
      <c r="F11" s="7">
        <f t="shared" si="1"/>
        <v>2</v>
      </c>
      <c r="G11" s="98">
        <v>0</v>
      </c>
      <c r="H11" s="98">
        <v>0</v>
      </c>
      <c r="I11" s="98">
        <v>0</v>
      </c>
      <c r="J11" s="98">
        <v>0</v>
      </c>
      <c r="K11" s="98">
        <v>0</v>
      </c>
      <c r="L11" s="98">
        <v>0</v>
      </c>
      <c r="M11" s="98">
        <v>0</v>
      </c>
      <c r="N11" s="98">
        <v>0</v>
      </c>
      <c r="O11" s="8">
        <v>2</v>
      </c>
      <c r="P11" s="98">
        <v>0</v>
      </c>
    </row>
    <row r="12" spans="1:16" x14ac:dyDescent="0.25">
      <c r="A12" s="9" t="s">
        <v>20</v>
      </c>
      <c r="B12" s="6">
        <v>1</v>
      </c>
      <c r="C12" s="6">
        <v>0</v>
      </c>
      <c r="D12" s="4"/>
      <c r="E12" s="97">
        <v>0</v>
      </c>
      <c r="F12" s="7">
        <f t="shared" si="1"/>
        <v>1</v>
      </c>
      <c r="G12" s="98">
        <v>0</v>
      </c>
      <c r="H12" s="98">
        <v>0</v>
      </c>
      <c r="I12" s="98">
        <v>0</v>
      </c>
      <c r="J12" s="98">
        <v>0</v>
      </c>
      <c r="K12" s="98">
        <v>0</v>
      </c>
      <c r="L12" s="98">
        <v>0</v>
      </c>
      <c r="M12" s="98">
        <v>0</v>
      </c>
      <c r="N12" s="98">
        <v>0</v>
      </c>
      <c r="O12" s="8">
        <v>1</v>
      </c>
      <c r="P12" s="98">
        <v>0</v>
      </c>
    </row>
    <row r="13" spans="1:16" x14ac:dyDescent="0.25">
      <c r="A13" s="9" t="s">
        <v>21</v>
      </c>
      <c r="B13" s="6">
        <v>1</v>
      </c>
      <c r="C13" s="6">
        <v>0</v>
      </c>
      <c r="D13" s="4"/>
      <c r="E13" s="97">
        <v>0</v>
      </c>
      <c r="F13" s="7">
        <f t="shared" si="1"/>
        <v>1</v>
      </c>
      <c r="G13" s="98">
        <v>0</v>
      </c>
      <c r="H13" s="98">
        <v>0</v>
      </c>
      <c r="I13" s="98">
        <v>0</v>
      </c>
      <c r="J13" s="98">
        <v>0</v>
      </c>
      <c r="K13" s="98">
        <v>0</v>
      </c>
      <c r="L13" s="98">
        <v>0</v>
      </c>
      <c r="M13" s="98">
        <v>0</v>
      </c>
      <c r="N13" s="98">
        <v>0</v>
      </c>
      <c r="O13" s="8">
        <v>1</v>
      </c>
      <c r="P13" s="98">
        <v>0</v>
      </c>
    </row>
    <row r="14" spans="1:16" x14ac:dyDescent="0.25">
      <c r="A14" s="9" t="s">
        <v>208</v>
      </c>
      <c r="B14" s="6">
        <v>1</v>
      </c>
      <c r="C14" s="6">
        <v>0</v>
      </c>
      <c r="D14" s="4"/>
      <c r="E14" s="97">
        <v>0</v>
      </c>
      <c r="F14" s="7">
        <f t="shared" si="1"/>
        <v>1</v>
      </c>
      <c r="G14" s="98">
        <v>0</v>
      </c>
      <c r="H14" s="98">
        <v>0</v>
      </c>
      <c r="I14" s="98">
        <v>0</v>
      </c>
      <c r="J14" s="98">
        <v>0</v>
      </c>
      <c r="K14" s="98">
        <v>0</v>
      </c>
      <c r="L14" s="98">
        <v>0</v>
      </c>
      <c r="M14" s="98">
        <v>0</v>
      </c>
      <c r="N14" s="98">
        <v>0</v>
      </c>
      <c r="O14" s="50">
        <v>1</v>
      </c>
      <c r="P14" s="98">
        <v>0</v>
      </c>
    </row>
    <row r="15" spans="1:16" x14ac:dyDescent="0.25">
      <c r="A15" s="9"/>
      <c r="B15" s="67" t="s">
        <v>2</v>
      </c>
      <c r="C15" s="67"/>
      <c r="D15" s="67"/>
      <c r="E15" s="82" t="s">
        <v>3</v>
      </c>
      <c r="F15" s="69" t="s">
        <v>4</v>
      </c>
      <c r="G15" s="64" t="s">
        <v>178</v>
      </c>
      <c r="H15" s="64" t="s">
        <v>179</v>
      </c>
      <c r="I15" s="64" t="s">
        <v>180</v>
      </c>
      <c r="J15" s="64" t="s">
        <v>181</v>
      </c>
      <c r="K15" s="64" t="s">
        <v>182</v>
      </c>
      <c r="L15" s="64" t="s">
        <v>183</v>
      </c>
      <c r="M15" s="64" t="s">
        <v>184</v>
      </c>
      <c r="N15" s="73" t="s">
        <v>185</v>
      </c>
      <c r="O15" s="73" t="s">
        <v>186</v>
      </c>
      <c r="P15" s="64" t="s">
        <v>187</v>
      </c>
    </row>
    <row r="16" spans="1:16" x14ac:dyDescent="0.25">
      <c r="A16" s="12" t="s">
        <v>22</v>
      </c>
      <c r="B16" s="3" t="s">
        <v>11</v>
      </c>
      <c r="C16" s="3" t="s">
        <v>12</v>
      </c>
      <c r="D16" s="4"/>
      <c r="E16" s="82"/>
      <c r="F16" s="69"/>
      <c r="G16" s="64"/>
      <c r="H16" s="64"/>
      <c r="I16" s="64"/>
      <c r="J16" s="64"/>
      <c r="K16" s="64"/>
      <c r="L16" s="64"/>
      <c r="M16" s="64"/>
      <c r="N16" s="74"/>
      <c r="O16" s="74"/>
      <c r="P16" s="64"/>
    </row>
    <row r="17" spans="1:16" x14ac:dyDescent="0.25">
      <c r="A17" s="9" t="s">
        <v>23</v>
      </c>
      <c r="B17" s="6">
        <v>58</v>
      </c>
      <c r="C17" s="6">
        <v>18</v>
      </c>
      <c r="D17" s="13"/>
      <c r="E17" s="13">
        <v>0</v>
      </c>
      <c r="F17" s="7">
        <f t="shared" ref="F17:F23" si="4">SUM(B17:E17)</f>
        <v>76</v>
      </c>
      <c r="G17" s="98">
        <v>0</v>
      </c>
      <c r="H17" s="98">
        <v>0</v>
      </c>
      <c r="I17" s="98">
        <v>0</v>
      </c>
      <c r="J17" s="98">
        <v>0</v>
      </c>
      <c r="K17" s="98">
        <v>0</v>
      </c>
      <c r="L17" s="98">
        <v>0</v>
      </c>
      <c r="M17" s="98">
        <v>0</v>
      </c>
      <c r="N17" s="98">
        <v>0</v>
      </c>
      <c r="O17" s="8">
        <v>76</v>
      </c>
      <c r="P17" s="98">
        <v>0</v>
      </c>
    </row>
    <row r="18" spans="1:16" x14ac:dyDescent="0.25">
      <c r="A18" s="9" t="s">
        <v>24</v>
      </c>
      <c r="B18" s="6">
        <v>39</v>
      </c>
      <c r="C18" s="6">
        <v>3</v>
      </c>
      <c r="D18" s="13"/>
      <c r="E18" s="13">
        <v>0</v>
      </c>
      <c r="F18" s="7">
        <f t="shared" si="4"/>
        <v>42</v>
      </c>
      <c r="G18" s="98">
        <v>0</v>
      </c>
      <c r="H18" s="98">
        <v>0</v>
      </c>
      <c r="I18" s="98">
        <v>0</v>
      </c>
      <c r="J18" s="98">
        <v>0</v>
      </c>
      <c r="K18" s="98">
        <v>0</v>
      </c>
      <c r="L18" s="98">
        <v>0</v>
      </c>
      <c r="M18" s="98">
        <v>0</v>
      </c>
      <c r="N18" s="98">
        <v>0</v>
      </c>
      <c r="O18" s="8">
        <v>42</v>
      </c>
      <c r="P18" s="98">
        <v>0</v>
      </c>
    </row>
    <row r="19" spans="1:16" x14ac:dyDescent="0.25">
      <c r="A19" s="9" t="s">
        <v>25</v>
      </c>
      <c r="B19" s="6">
        <v>0</v>
      </c>
      <c r="C19" s="6">
        <v>0</v>
      </c>
      <c r="D19" s="13"/>
      <c r="E19" s="13">
        <v>0</v>
      </c>
      <c r="F19" s="7">
        <f t="shared" si="4"/>
        <v>0</v>
      </c>
      <c r="G19" s="98">
        <v>0</v>
      </c>
      <c r="H19" s="98">
        <v>0</v>
      </c>
      <c r="I19" s="98">
        <v>0</v>
      </c>
      <c r="J19" s="98">
        <v>0</v>
      </c>
      <c r="K19" s="98">
        <v>0</v>
      </c>
      <c r="L19" s="98">
        <v>0</v>
      </c>
      <c r="M19" s="98">
        <v>0</v>
      </c>
      <c r="N19" s="98">
        <v>0</v>
      </c>
      <c r="O19" s="8">
        <v>0</v>
      </c>
      <c r="P19" s="98">
        <v>0</v>
      </c>
    </row>
    <row r="20" spans="1:16" x14ac:dyDescent="0.25">
      <c r="A20" s="14" t="s">
        <v>26</v>
      </c>
      <c r="B20" s="6">
        <v>0</v>
      </c>
      <c r="C20" s="6">
        <v>0</v>
      </c>
      <c r="D20" s="13"/>
      <c r="E20" s="13">
        <v>0</v>
      </c>
      <c r="F20" s="7">
        <f t="shared" si="4"/>
        <v>0</v>
      </c>
      <c r="G20" s="98">
        <v>0</v>
      </c>
      <c r="H20" s="98">
        <v>0</v>
      </c>
      <c r="I20" s="98">
        <v>0</v>
      </c>
      <c r="J20" s="98">
        <v>0</v>
      </c>
      <c r="K20" s="98">
        <v>0</v>
      </c>
      <c r="L20" s="98">
        <v>0</v>
      </c>
      <c r="M20" s="98">
        <v>0</v>
      </c>
      <c r="N20" s="98">
        <v>0</v>
      </c>
      <c r="O20" s="8">
        <v>0</v>
      </c>
      <c r="P20" s="98">
        <v>0</v>
      </c>
    </row>
    <row r="21" spans="1:16" x14ac:dyDescent="0.25">
      <c r="A21" s="14" t="s">
        <v>27</v>
      </c>
      <c r="B21" s="6">
        <v>0</v>
      </c>
      <c r="C21" s="6">
        <v>0</v>
      </c>
      <c r="D21" s="13"/>
      <c r="E21" s="13">
        <v>0</v>
      </c>
      <c r="F21" s="7">
        <f t="shared" si="4"/>
        <v>0</v>
      </c>
      <c r="G21" s="98">
        <v>0</v>
      </c>
      <c r="H21" s="98">
        <v>0</v>
      </c>
      <c r="I21" s="98">
        <v>0</v>
      </c>
      <c r="J21" s="98">
        <v>0</v>
      </c>
      <c r="K21" s="98">
        <v>0</v>
      </c>
      <c r="L21" s="98">
        <v>0</v>
      </c>
      <c r="M21" s="98">
        <v>0</v>
      </c>
      <c r="N21" s="98">
        <v>0</v>
      </c>
      <c r="O21" s="8">
        <v>0</v>
      </c>
      <c r="P21" s="98">
        <v>0</v>
      </c>
    </row>
    <row r="22" spans="1:16" x14ac:dyDescent="0.25">
      <c r="A22" s="14" t="s">
        <v>28</v>
      </c>
      <c r="B22" s="6">
        <v>0</v>
      </c>
      <c r="C22" s="6">
        <v>0</v>
      </c>
      <c r="D22" s="13"/>
      <c r="E22" s="13">
        <v>0</v>
      </c>
      <c r="F22" s="7">
        <f t="shared" si="4"/>
        <v>0</v>
      </c>
      <c r="G22" s="98">
        <v>0</v>
      </c>
      <c r="H22" s="98">
        <v>0</v>
      </c>
      <c r="I22" s="98">
        <v>0</v>
      </c>
      <c r="J22" s="98">
        <v>0</v>
      </c>
      <c r="K22" s="98">
        <v>0</v>
      </c>
      <c r="L22" s="98">
        <v>0</v>
      </c>
      <c r="M22" s="98">
        <v>0</v>
      </c>
      <c r="N22" s="98">
        <v>0</v>
      </c>
      <c r="O22" s="8">
        <v>0</v>
      </c>
      <c r="P22" s="98">
        <v>0</v>
      </c>
    </row>
    <row r="23" spans="1:16" x14ac:dyDescent="0.25">
      <c r="A23" s="14" t="s">
        <v>29</v>
      </c>
      <c r="B23" s="6">
        <v>0</v>
      </c>
      <c r="C23" s="6">
        <v>0</v>
      </c>
      <c r="D23" s="13"/>
      <c r="E23" s="13">
        <v>0</v>
      </c>
      <c r="F23" s="7">
        <f t="shared" si="4"/>
        <v>0</v>
      </c>
      <c r="G23" s="98">
        <v>0</v>
      </c>
      <c r="H23" s="98">
        <v>0</v>
      </c>
      <c r="I23" s="98">
        <v>0</v>
      </c>
      <c r="J23" s="98">
        <v>0</v>
      </c>
      <c r="K23" s="98">
        <v>0</v>
      </c>
      <c r="L23" s="98">
        <v>0</v>
      </c>
      <c r="M23" s="98">
        <v>0</v>
      </c>
      <c r="N23" s="98">
        <v>0</v>
      </c>
      <c r="O23" s="8">
        <v>0</v>
      </c>
      <c r="P23" s="98">
        <v>0</v>
      </c>
    </row>
    <row r="24" spans="1:16" x14ac:dyDescent="0.25">
      <c r="A24" s="14" t="s">
        <v>30</v>
      </c>
      <c r="B24" s="6">
        <v>0</v>
      </c>
      <c r="C24" s="6">
        <v>0</v>
      </c>
      <c r="D24" s="13"/>
      <c r="E24" s="13">
        <v>0</v>
      </c>
      <c r="F24" s="7">
        <f>SUM(B24:E24)</f>
        <v>0</v>
      </c>
      <c r="G24" s="98">
        <v>0</v>
      </c>
      <c r="H24" s="98">
        <v>0</v>
      </c>
      <c r="I24" s="98">
        <v>0</v>
      </c>
      <c r="J24" s="98">
        <v>0</v>
      </c>
      <c r="K24" s="98">
        <v>0</v>
      </c>
      <c r="L24" s="98">
        <v>0</v>
      </c>
      <c r="M24" s="98">
        <v>0</v>
      </c>
      <c r="N24" s="98">
        <v>0</v>
      </c>
      <c r="O24" s="8">
        <v>0</v>
      </c>
      <c r="P24" s="98">
        <v>0</v>
      </c>
    </row>
    <row r="25" spans="1:16" x14ac:dyDescent="0.25">
      <c r="A25" s="62" t="s">
        <v>31</v>
      </c>
      <c r="B25" s="62"/>
      <c r="C25" s="62"/>
      <c r="D25" s="62"/>
      <c r="E25" s="62"/>
      <c r="F25" s="62"/>
      <c r="G25" s="62"/>
      <c r="H25" s="62"/>
      <c r="I25" s="62"/>
      <c r="J25" s="62"/>
      <c r="K25" s="62"/>
      <c r="L25" s="62"/>
      <c r="M25" s="62"/>
      <c r="N25" s="62"/>
      <c r="O25" s="62"/>
      <c r="P25" s="62"/>
    </row>
    <row r="26" spans="1:16" x14ac:dyDescent="0.25">
      <c r="A26" s="14" t="s">
        <v>32</v>
      </c>
      <c r="B26" s="6">
        <v>0</v>
      </c>
      <c r="C26" s="6">
        <v>0</v>
      </c>
      <c r="D26" s="15"/>
      <c r="E26" s="15">
        <v>0</v>
      </c>
      <c r="F26" s="7">
        <f>SUM(B26:E26)</f>
        <v>0</v>
      </c>
      <c r="G26" s="99">
        <v>0</v>
      </c>
      <c r="H26" s="99">
        <v>0</v>
      </c>
      <c r="I26" s="99">
        <v>0</v>
      </c>
      <c r="J26" s="99">
        <v>0</v>
      </c>
      <c r="K26" s="99">
        <v>0</v>
      </c>
      <c r="L26" s="99">
        <v>0</v>
      </c>
      <c r="M26" s="99">
        <v>0</v>
      </c>
      <c r="N26" s="99">
        <v>0</v>
      </c>
      <c r="O26" s="8">
        <v>0</v>
      </c>
      <c r="P26" s="98">
        <v>0</v>
      </c>
    </row>
    <row r="27" spans="1:16" x14ac:dyDescent="0.25">
      <c r="A27" s="14" t="s">
        <v>33</v>
      </c>
      <c r="B27" s="6">
        <v>0</v>
      </c>
      <c r="C27" s="6">
        <v>0</v>
      </c>
      <c r="D27" s="15"/>
      <c r="E27" s="15">
        <v>0</v>
      </c>
      <c r="F27" s="7">
        <f t="shared" ref="F27:F32" si="5">SUM(B27:E27)</f>
        <v>0</v>
      </c>
      <c r="G27" s="99">
        <v>0</v>
      </c>
      <c r="H27" s="99">
        <v>0</v>
      </c>
      <c r="I27" s="99">
        <v>0</v>
      </c>
      <c r="J27" s="99">
        <v>0</v>
      </c>
      <c r="K27" s="99">
        <v>0</v>
      </c>
      <c r="L27" s="99">
        <v>0</v>
      </c>
      <c r="M27" s="99">
        <v>0</v>
      </c>
      <c r="N27" s="99">
        <v>0</v>
      </c>
      <c r="O27" s="8">
        <v>0</v>
      </c>
      <c r="P27" s="98">
        <v>0</v>
      </c>
    </row>
    <row r="28" spans="1:16" x14ac:dyDescent="0.25">
      <c r="A28" s="14" t="s">
        <v>34</v>
      </c>
      <c r="B28" s="6">
        <v>0</v>
      </c>
      <c r="C28" s="6">
        <v>0</v>
      </c>
      <c r="D28" s="15"/>
      <c r="E28" s="15">
        <v>0</v>
      </c>
      <c r="F28" s="7">
        <f t="shared" si="5"/>
        <v>0</v>
      </c>
      <c r="G28" s="99">
        <v>0</v>
      </c>
      <c r="H28" s="99">
        <v>0</v>
      </c>
      <c r="I28" s="99">
        <v>0</v>
      </c>
      <c r="J28" s="99">
        <v>0</v>
      </c>
      <c r="K28" s="99">
        <v>0</v>
      </c>
      <c r="L28" s="99">
        <v>0</v>
      </c>
      <c r="M28" s="99">
        <v>0</v>
      </c>
      <c r="N28" s="99">
        <v>0</v>
      </c>
      <c r="O28" s="8">
        <v>0</v>
      </c>
      <c r="P28" s="98">
        <v>0</v>
      </c>
    </row>
    <row r="29" spans="1:16" x14ac:dyDescent="0.25">
      <c r="A29" s="14" t="s">
        <v>35</v>
      </c>
      <c r="B29" s="6">
        <v>0</v>
      </c>
      <c r="C29" s="6">
        <v>0</v>
      </c>
      <c r="D29" s="15"/>
      <c r="E29" s="15">
        <v>0</v>
      </c>
      <c r="F29" s="7">
        <f t="shared" si="5"/>
        <v>0</v>
      </c>
      <c r="G29" s="99">
        <v>0</v>
      </c>
      <c r="H29" s="99">
        <v>0</v>
      </c>
      <c r="I29" s="99">
        <v>0</v>
      </c>
      <c r="J29" s="99">
        <v>0</v>
      </c>
      <c r="K29" s="99">
        <v>0</v>
      </c>
      <c r="L29" s="99">
        <v>0</v>
      </c>
      <c r="M29" s="99">
        <v>0</v>
      </c>
      <c r="N29" s="99">
        <v>0</v>
      </c>
      <c r="O29" s="8">
        <v>0</v>
      </c>
      <c r="P29" s="98">
        <v>0</v>
      </c>
    </row>
    <row r="30" spans="1:16" x14ac:dyDescent="0.25">
      <c r="A30" s="14" t="s">
        <v>36</v>
      </c>
      <c r="B30" s="6">
        <v>0</v>
      </c>
      <c r="C30" s="6">
        <v>0</v>
      </c>
      <c r="D30" s="15"/>
      <c r="E30" s="15">
        <v>0</v>
      </c>
      <c r="F30" s="7">
        <f t="shared" si="5"/>
        <v>0</v>
      </c>
      <c r="G30" s="99">
        <v>0</v>
      </c>
      <c r="H30" s="99">
        <v>0</v>
      </c>
      <c r="I30" s="99">
        <v>0</v>
      </c>
      <c r="J30" s="99">
        <v>0</v>
      </c>
      <c r="K30" s="99">
        <v>0</v>
      </c>
      <c r="L30" s="99">
        <v>0</v>
      </c>
      <c r="M30" s="99">
        <v>0</v>
      </c>
      <c r="N30" s="99">
        <v>0</v>
      </c>
      <c r="O30" s="8">
        <v>0</v>
      </c>
      <c r="P30" s="98">
        <v>0</v>
      </c>
    </row>
    <row r="31" spans="1:16" x14ac:dyDescent="0.25">
      <c r="A31" s="14" t="s">
        <v>37</v>
      </c>
      <c r="B31" s="6">
        <v>0</v>
      </c>
      <c r="C31" s="6">
        <v>0</v>
      </c>
      <c r="D31" s="15"/>
      <c r="E31" s="15">
        <v>0</v>
      </c>
      <c r="F31" s="7">
        <f t="shared" si="5"/>
        <v>0</v>
      </c>
      <c r="G31" s="99">
        <v>0</v>
      </c>
      <c r="H31" s="99">
        <v>0</v>
      </c>
      <c r="I31" s="99">
        <v>0</v>
      </c>
      <c r="J31" s="99">
        <v>0</v>
      </c>
      <c r="K31" s="99">
        <v>0</v>
      </c>
      <c r="L31" s="99">
        <v>0</v>
      </c>
      <c r="M31" s="99">
        <v>0</v>
      </c>
      <c r="N31" s="99">
        <v>0</v>
      </c>
      <c r="O31" s="8">
        <v>0</v>
      </c>
      <c r="P31" s="98">
        <v>0</v>
      </c>
    </row>
    <row r="32" spans="1:16" x14ac:dyDescent="0.25">
      <c r="A32" s="14" t="s">
        <v>38</v>
      </c>
      <c r="B32" s="6">
        <v>0</v>
      </c>
      <c r="C32" s="6">
        <v>0</v>
      </c>
      <c r="D32" s="15"/>
      <c r="E32" s="15">
        <v>0</v>
      </c>
      <c r="F32" s="7">
        <f t="shared" si="5"/>
        <v>0</v>
      </c>
      <c r="G32" s="99">
        <v>0</v>
      </c>
      <c r="H32" s="99">
        <v>0</v>
      </c>
      <c r="I32" s="99">
        <v>0</v>
      </c>
      <c r="J32" s="99">
        <v>0</v>
      </c>
      <c r="K32" s="99">
        <v>0</v>
      </c>
      <c r="L32" s="99">
        <v>0</v>
      </c>
      <c r="M32" s="99">
        <v>0</v>
      </c>
      <c r="N32" s="99">
        <v>0</v>
      </c>
      <c r="O32" s="8">
        <v>0</v>
      </c>
      <c r="P32" s="98">
        <v>0</v>
      </c>
    </row>
    <row r="33" spans="1:16" x14ac:dyDescent="0.25">
      <c r="A33" s="9"/>
      <c r="B33" s="67" t="s">
        <v>2</v>
      </c>
      <c r="C33" s="67"/>
      <c r="D33" s="67"/>
      <c r="E33" s="68" t="s">
        <v>3</v>
      </c>
      <c r="F33" s="69" t="s">
        <v>4</v>
      </c>
      <c r="G33" s="64" t="s">
        <v>178</v>
      </c>
      <c r="H33" s="64" t="s">
        <v>179</v>
      </c>
      <c r="I33" s="64" t="s">
        <v>180</v>
      </c>
      <c r="J33" s="64" t="s">
        <v>181</v>
      </c>
      <c r="K33" s="64" t="s">
        <v>182</v>
      </c>
      <c r="L33" s="64" t="s">
        <v>183</v>
      </c>
      <c r="M33" s="64" t="s">
        <v>184</v>
      </c>
      <c r="N33" s="73" t="s">
        <v>185</v>
      </c>
      <c r="O33" s="73" t="s">
        <v>186</v>
      </c>
      <c r="P33" s="64" t="s">
        <v>187</v>
      </c>
    </row>
    <row r="34" spans="1:16" x14ac:dyDescent="0.25">
      <c r="A34" s="12" t="s">
        <v>39</v>
      </c>
      <c r="B34" s="3" t="s">
        <v>11</v>
      </c>
      <c r="C34" s="3" t="s">
        <v>12</v>
      </c>
      <c r="D34" s="4"/>
      <c r="E34" s="68"/>
      <c r="F34" s="69"/>
      <c r="G34" s="64"/>
      <c r="H34" s="64"/>
      <c r="I34" s="64"/>
      <c r="J34" s="64"/>
      <c r="K34" s="64"/>
      <c r="L34" s="64"/>
      <c r="M34" s="64"/>
      <c r="N34" s="74"/>
      <c r="O34" s="74"/>
      <c r="P34" s="64"/>
    </row>
    <row r="35" spans="1:16" x14ac:dyDescent="0.25">
      <c r="A35" s="9" t="s">
        <v>40</v>
      </c>
      <c r="B35" s="6">
        <v>0</v>
      </c>
      <c r="C35" s="6">
        <v>0</v>
      </c>
      <c r="D35" s="13"/>
      <c r="E35" s="97">
        <v>0</v>
      </c>
      <c r="F35" s="7">
        <f>SUM(B35:E35)</f>
        <v>0</v>
      </c>
      <c r="G35" s="97">
        <v>0</v>
      </c>
      <c r="H35" s="97">
        <v>0</v>
      </c>
      <c r="I35" s="97">
        <v>0</v>
      </c>
      <c r="J35" s="97">
        <v>0</v>
      </c>
      <c r="K35" s="97">
        <v>0</v>
      </c>
      <c r="L35" s="97">
        <v>0</v>
      </c>
      <c r="M35" s="97">
        <v>0</v>
      </c>
      <c r="N35" s="97">
        <v>0</v>
      </c>
      <c r="O35" s="8">
        <v>0</v>
      </c>
      <c r="P35" s="98">
        <v>0</v>
      </c>
    </row>
    <row r="36" spans="1:16" ht="30" x14ac:dyDescent="0.25">
      <c r="A36" s="9" t="s">
        <v>41</v>
      </c>
      <c r="B36" s="6">
        <v>0</v>
      </c>
      <c r="C36" s="6">
        <v>0</v>
      </c>
      <c r="D36" s="13"/>
      <c r="E36" s="97">
        <v>0</v>
      </c>
      <c r="F36" s="7">
        <f t="shared" ref="F36:F49" si="6">SUM(B36:E36)</f>
        <v>0</v>
      </c>
      <c r="G36" s="97">
        <v>0</v>
      </c>
      <c r="H36" s="97">
        <v>0</v>
      </c>
      <c r="I36" s="97">
        <v>0</v>
      </c>
      <c r="J36" s="97">
        <v>0</v>
      </c>
      <c r="K36" s="97">
        <v>0</v>
      </c>
      <c r="L36" s="97">
        <v>0</v>
      </c>
      <c r="M36" s="97">
        <v>0</v>
      </c>
      <c r="N36" s="97">
        <v>0</v>
      </c>
      <c r="O36" s="8">
        <v>0</v>
      </c>
      <c r="P36" s="98">
        <v>0</v>
      </c>
    </row>
    <row r="37" spans="1:16" x14ac:dyDescent="0.25">
      <c r="A37" s="9" t="s">
        <v>42</v>
      </c>
      <c r="B37" s="6">
        <v>0</v>
      </c>
      <c r="C37" s="6">
        <v>0</v>
      </c>
      <c r="D37" s="13"/>
      <c r="E37" s="97">
        <v>0</v>
      </c>
      <c r="F37" s="7">
        <f t="shared" si="6"/>
        <v>0</v>
      </c>
      <c r="G37" s="97">
        <v>0</v>
      </c>
      <c r="H37" s="97">
        <v>0</v>
      </c>
      <c r="I37" s="97">
        <v>0</v>
      </c>
      <c r="J37" s="97">
        <v>0</v>
      </c>
      <c r="K37" s="97">
        <v>0</v>
      </c>
      <c r="L37" s="97">
        <v>0</v>
      </c>
      <c r="M37" s="97">
        <v>0</v>
      </c>
      <c r="N37" s="97">
        <v>0</v>
      </c>
      <c r="O37" s="8">
        <v>0</v>
      </c>
      <c r="P37" s="98">
        <v>0</v>
      </c>
    </row>
    <row r="38" spans="1:16" x14ac:dyDescent="0.25">
      <c r="A38" s="9" t="s">
        <v>43</v>
      </c>
      <c r="B38" s="6">
        <v>0</v>
      </c>
      <c r="C38" s="6">
        <v>0</v>
      </c>
      <c r="D38" s="13"/>
      <c r="E38" s="97">
        <v>0</v>
      </c>
      <c r="F38" s="7">
        <f t="shared" si="6"/>
        <v>0</v>
      </c>
      <c r="G38" s="97">
        <v>0</v>
      </c>
      <c r="H38" s="97">
        <v>0</v>
      </c>
      <c r="I38" s="97">
        <v>0</v>
      </c>
      <c r="J38" s="97">
        <v>0</v>
      </c>
      <c r="K38" s="97">
        <v>0</v>
      </c>
      <c r="L38" s="97">
        <v>0</v>
      </c>
      <c r="M38" s="97">
        <v>0</v>
      </c>
      <c r="N38" s="97">
        <v>0</v>
      </c>
      <c r="O38" s="8">
        <v>0</v>
      </c>
      <c r="P38" s="98">
        <v>0</v>
      </c>
    </row>
    <row r="39" spans="1:16" x14ac:dyDescent="0.25">
      <c r="A39" s="9" t="s">
        <v>44</v>
      </c>
      <c r="B39" s="6">
        <v>32</v>
      </c>
      <c r="C39" s="6">
        <v>2</v>
      </c>
      <c r="D39" s="13"/>
      <c r="E39" s="97">
        <v>0</v>
      </c>
      <c r="F39" s="7">
        <f t="shared" si="6"/>
        <v>34</v>
      </c>
      <c r="G39" s="97">
        <v>0</v>
      </c>
      <c r="H39" s="97">
        <v>0</v>
      </c>
      <c r="I39" s="97">
        <v>0</v>
      </c>
      <c r="J39" s="97">
        <v>0</v>
      </c>
      <c r="K39" s="97">
        <v>0</v>
      </c>
      <c r="L39" s="97">
        <v>0</v>
      </c>
      <c r="M39" s="97">
        <v>0</v>
      </c>
      <c r="N39" s="97">
        <v>0</v>
      </c>
      <c r="O39" s="8">
        <v>34</v>
      </c>
      <c r="P39" s="98">
        <v>0</v>
      </c>
    </row>
    <row r="40" spans="1:16" ht="30" x14ac:dyDescent="0.25">
      <c r="A40" s="9" t="s">
        <v>45</v>
      </c>
      <c r="B40" s="6">
        <v>1</v>
      </c>
      <c r="C40" s="6">
        <v>0</v>
      </c>
      <c r="D40" s="13"/>
      <c r="E40" s="97">
        <v>0</v>
      </c>
      <c r="F40" s="7">
        <f t="shared" si="6"/>
        <v>1</v>
      </c>
      <c r="G40" s="97">
        <v>0</v>
      </c>
      <c r="H40" s="97">
        <v>0</v>
      </c>
      <c r="I40" s="97">
        <v>0</v>
      </c>
      <c r="J40" s="97">
        <v>0</v>
      </c>
      <c r="K40" s="97">
        <v>0</v>
      </c>
      <c r="L40" s="97">
        <v>0</v>
      </c>
      <c r="M40" s="97">
        <v>0</v>
      </c>
      <c r="N40" s="97">
        <v>0</v>
      </c>
      <c r="O40" s="8">
        <v>1</v>
      </c>
      <c r="P40" s="98">
        <v>0</v>
      </c>
    </row>
    <row r="41" spans="1:16" x14ac:dyDescent="0.25">
      <c r="A41" s="9" t="s">
        <v>46</v>
      </c>
      <c r="B41" s="6">
        <v>10</v>
      </c>
      <c r="C41" s="6">
        <v>0</v>
      </c>
      <c r="D41" s="13"/>
      <c r="E41" s="97">
        <v>0</v>
      </c>
      <c r="F41" s="7">
        <f t="shared" si="6"/>
        <v>10</v>
      </c>
      <c r="G41" s="97">
        <v>0</v>
      </c>
      <c r="H41" s="97">
        <v>0</v>
      </c>
      <c r="I41" s="97">
        <v>0</v>
      </c>
      <c r="J41" s="97">
        <v>0</v>
      </c>
      <c r="K41" s="97">
        <v>0</v>
      </c>
      <c r="L41" s="97">
        <v>0</v>
      </c>
      <c r="M41" s="97">
        <v>0</v>
      </c>
      <c r="N41" s="97">
        <v>0</v>
      </c>
      <c r="O41" s="8">
        <v>10</v>
      </c>
      <c r="P41" s="98">
        <v>0</v>
      </c>
    </row>
    <row r="42" spans="1:16" x14ac:dyDescent="0.25">
      <c r="A42" s="9" t="s">
        <v>47</v>
      </c>
      <c r="B42" s="6">
        <v>0</v>
      </c>
      <c r="C42" s="6">
        <v>0</v>
      </c>
      <c r="D42" s="13"/>
      <c r="E42" s="97">
        <v>0</v>
      </c>
      <c r="F42" s="7">
        <f t="shared" si="6"/>
        <v>0</v>
      </c>
      <c r="G42" s="97">
        <v>0</v>
      </c>
      <c r="H42" s="97">
        <v>0</v>
      </c>
      <c r="I42" s="97">
        <v>0</v>
      </c>
      <c r="J42" s="97">
        <v>0</v>
      </c>
      <c r="K42" s="97">
        <v>0</v>
      </c>
      <c r="L42" s="97">
        <v>0</v>
      </c>
      <c r="M42" s="97">
        <v>0</v>
      </c>
      <c r="N42" s="97">
        <v>0</v>
      </c>
      <c r="O42" s="8">
        <v>0</v>
      </c>
      <c r="P42" s="98">
        <v>0</v>
      </c>
    </row>
    <row r="43" spans="1:16" ht="30" x14ac:dyDescent="0.25">
      <c r="A43" s="9" t="s">
        <v>48</v>
      </c>
      <c r="B43" s="6">
        <v>0</v>
      </c>
      <c r="C43" s="6">
        <v>0</v>
      </c>
      <c r="D43" s="13"/>
      <c r="E43" s="97">
        <v>0</v>
      </c>
      <c r="F43" s="7">
        <f t="shared" si="6"/>
        <v>0</v>
      </c>
      <c r="G43" s="97">
        <v>0</v>
      </c>
      <c r="H43" s="97">
        <v>0</v>
      </c>
      <c r="I43" s="97">
        <v>0</v>
      </c>
      <c r="J43" s="97">
        <v>0</v>
      </c>
      <c r="K43" s="97">
        <v>0</v>
      </c>
      <c r="L43" s="97">
        <v>0</v>
      </c>
      <c r="M43" s="97">
        <v>0</v>
      </c>
      <c r="N43" s="97">
        <v>0</v>
      </c>
      <c r="O43" s="8">
        <v>0</v>
      </c>
      <c r="P43" s="98">
        <v>0</v>
      </c>
    </row>
    <row r="44" spans="1:16" x14ac:dyDescent="0.25">
      <c r="A44" s="9" t="s">
        <v>49</v>
      </c>
      <c r="B44" s="6">
        <v>0</v>
      </c>
      <c r="C44" s="6">
        <v>0</v>
      </c>
      <c r="D44" s="17"/>
      <c r="E44" s="97">
        <v>0</v>
      </c>
      <c r="F44" s="7">
        <f t="shared" si="6"/>
        <v>0</v>
      </c>
      <c r="G44" s="97">
        <v>0</v>
      </c>
      <c r="H44" s="97">
        <v>0</v>
      </c>
      <c r="I44" s="97">
        <v>0</v>
      </c>
      <c r="J44" s="97">
        <v>0</v>
      </c>
      <c r="K44" s="97">
        <v>0</v>
      </c>
      <c r="L44" s="97">
        <v>0</v>
      </c>
      <c r="M44" s="97">
        <v>0</v>
      </c>
      <c r="N44" s="97">
        <v>0</v>
      </c>
      <c r="O44" s="8">
        <v>0</v>
      </c>
      <c r="P44" s="98">
        <v>0</v>
      </c>
    </row>
    <row r="45" spans="1:16" ht="30" x14ac:dyDescent="0.25">
      <c r="A45" s="9" t="s">
        <v>50</v>
      </c>
      <c r="B45" s="6">
        <v>0</v>
      </c>
      <c r="C45" s="6">
        <v>0</v>
      </c>
      <c r="D45" s="17"/>
      <c r="E45" s="97">
        <v>0</v>
      </c>
      <c r="F45" s="7">
        <f t="shared" si="6"/>
        <v>0</v>
      </c>
      <c r="G45" s="97">
        <v>0</v>
      </c>
      <c r="H45" s="97">
        <v>0</v>
      </c>
      <c r="I45" s="97">
        <v>0</v>
      </c>
      <c r="J45" s="97">
        <v>0</v>
      </c>
      <c r="K45" s="97">
        <v>0</v>
      </c>
      <c r="L45" s="97">
        <v>0</v>
      </c>
      <c r="M45" s="97">
        <v>0</v>
      </c>
      <c r="N45" s="97">
        <v>0</v>
      </c>
      <c r="O45" s="8">
        <v>0</v>
      </c>
      <c r="P45" s="98">
        <v>0</v>
      </c>
    </row>
    <row r="46" spans="1:16" x14ac:dyDescent="0.25">
      <c r="A46" s="9" t="s">
        <v>51</v>
      </c>
      <c r="B46" s="6">
        <v>42</v>
      </c>
      <c r="C46" s="6">
        <v>19</v>
      </c>
      <c r="D46" s="13"/>
      <c r="E46" s="97">
        <v>0</v>
      </c>
      <c r="F46" s="7">
        <f t="shared" si="6"/>
        <v>61</v>
      </c>
      <c r="G46" s="97">
        <v>0</v>
      </c>
      <c r="H46" s="97">
        <v>0</v>
      </c>
      <c r="I46" s="97">
        <v>0</v>
      </c>
      <c r="J46" s="97">
        <v>0</v>
      </c>
      <c r="K46" s="97">
        <v>0</v>
      </c>
      <c r="L46" s="97">
        <v>0</v>
      </c>
      <c r="M46" s="97">
        <v>0</v>
      </c>
      <c r="N46" s="97">
        <v>0</v>
      </c>
      <c r="O46" s="8">
        <v>61</v>
      </c>
      <c r="P46" s="98">
        <v>0</v>
      </c>
    </row>
    <row r="47" spans="1:16" x14ac:dyDescent="0.25">
      <c r="A47" s="9" t="s">
        <v>52</v>
      </c>
      <c r="B47" s="33">
        <v>6</v>
      </c>
      <c r="C47" s="6">
        <v>0</v>
      </c>
      <c r="D47" s="13"/>
      <c r="E47" s="97">
        <v>0</v>
      </c>
      <c r="F47" s="7">
        <f t="shared" si="6"/>
        <v>6</v>
      </c>
      <c r="G47" s="97">
        <v>0</v>
      </c>
      <c r="H47" s="97">
        <v>0</v>
      </c>
      <c r="I47" s="97">
        <v>0</v>
      </c>
      <c r="J47" s="97">
        <v>0</v>
      </c>
      <c r="K47" s="97">
        <v>0</v>
      </c>
      <c r="L47" s="97">
        <v>0</v>
      </c>
      <c r="M47" s="97">
        <v>0</v>
      </c>
      <c r="N47" s="97">
        <v>0</v>
      </c>
      <c r="O47" s="8">
        <v>6</v>
      </c>
      <c r="P47" s="98">
        <v>0</v>
      </c>
    </row>
    <row r="48" spans="1:16" x14ac:dyDescent="0.25">
      <c r="A48" s="9" t="s">
        <v>53</v>
      </c>
      <c r="B48" s="6">
        <v>0</v>
      </c>
      <c r="C48" s="6">
        <v>0</v>
      </c>
      <c r="D48" s="13"/>
      <c r="E48" s="97">
        <v>0</v>
      </c>
      <c r="F48" s="7">
        <f t="shared" si="6"/>
        <v>0</v>
      </c>
      <c r="G48" s="97">
        <v>0</v>
      </c>
      <c r="H48" s="97">
        <v>0</v>
      </c>
      <c r="I48" s="97">
        <v>0</v>
      </c>
      <c r="J48" s="97">
        <v>0</v>
      </c>
      <c r="K48" s="97">
        <v>0</v>
      </c>
      <c r="L48" s="97">
        <v>0</v>
      </c>
      <c r="M48" s="97">
        <v>0</v>
      </c>
      <c r="N48" s="97">
        <v>0</v>
      </c>
      <c r="O48" s="8">
        <v>0</v>
      </c>
      <c r="P48" s="98">
        <v>0</v>
      </c>
    </row>
    <row r="49" spans="1:16" x14ac:dyDescent="0.25">
      <c r="A49" s="9" t="s">
        <v>54</v>
      </c>
      <c r="B49" s="6">
        <v>5</v>
      </c>
      <c r="C49" s="6">
        <v>0</v>
      </c>
      <c r="D49" s="13"/>
      <c r="E49" s="97">
        <v>0</v>
      </c>
      <c r="F49" s="7">
        <f t="shared" si="6"/>
        <v>5</v>
      </c>
      <c r="G49" s="97">
        <v>0</v>
      </c>
      <c r="H49" s="97">
        <v>0</v>
      </c>
      <c r="I49" s="97">
        <v>0</v>
      </c>
      <c r="J49" s="97">
        <v>0</v>
      </c>
      <c r="K49" s="97">
        <v>0</v>
      </c>
      <c r="L49" s="97">
        <v>0</v>
      </c>
      <c r="M49" s="97">
        <v>0</v>
      </c>
      <c r="N49" s="97">
        <v>0</v>
      </c>
      <c r="O49" s="8">
        <v>5</v>
      </c>
      <c r="P49" s="98">
        <v>0</v>
      </c>
    </row>
    <row r="50" spans="1:16" x14ac:dyDescent="0.25">
      <c r="A50" s="9"/>
      <c r="B50" s="67" t="s">
        <v>2</v>
      </c>
      <c r="C50" s="67"/>
      <c r="D50" s="67"/>
      <c r="E50" s="71" t="s">
        <v>3</v>
      </c>
      <c r="F50" s="69" t="s">
        <v>4</v>
      </c>
      <c r="G50" s="64" t="s">
        <v>178</v>
      </c>
      <c r="H50" s="64" t="s">
        <v>179</v>
      </c>
      <c r="I50" s="64" t="s">
        <v>180</v>
      </c>
      <c r="J50" s="64" t="s">
        <v>181</v>
      </c>
      <c r="K50" s="64" t="s">
        <v>182</v>
      </c>
      <c r="L50" s="64" t="s">
        <v>183</v>
      </c>
      <c r="M50" s="64" t="s">
        <v>184</v>
      </c>
      <c r="N50" s="73" t="s">
        <v>185</v>
      </c>
      <c r="O50" s="73" t="s">
        <v>186</v>
      </c>
      <c r="P50" s="64" t="s">
        <v>187</v>
      </c>
    </row>
    <row r="51" spans="1:16" x14ac:dyDescent="0.25">
      <c r="A51" s="12" t="s">
        <v>55</v>
      </c>
      <c r="B51" s="3" t="s">
        <v>11</v>
      </c>
      <c r="C51" s="3" t="s">
        <v>12</v>
      </c>
      <c r="D51" s="4"/>
      <c r="E51" s="71"/>
      <c r="F51" s="69"/>
      <c r="G51" s="64"/>
      <c r="H51" s="64"/>
      <c r="I51" s="64"/>
      <c r="J51" s="64"/>
      <c r="K51" s="64"/>
      <c r="L51" s="64"/>
      <c r="M51" s="64"/>
      <c r="N51" s="74"/>
      <c r="O51" s="74"/>
      <c r="P51" s="64"/>
    </row>
    <row r="52" spans="1:16" x14ac:dyDescent="0.25">
      <c r="A52" s="9" t="s">
        <v>56</v>
      </c>
      <c r="B52" s="6">
        <v>4</v>
      </c>
      <c r="C52" s="6" t="s">
        <v>57</v>
      </c>
      <c r="D52" s="13"/>
      <c r="E52" s="97">
        <v>0</v>
      </c>
      <c r="F52" s="7">
        <f t="shared" ref="F52:F53" si="7">SUM(B52:E52)</f>
        <v>4</v>
      </c>
      <c r="G52" s="98">
        <v>0</v>
      </c>
      <c r="H52" s="98">
        <v>0</v>
      </c>
      <c r="I52" s="98">
        <v>0</v>
      </c>
      <c r="J52" s="98">
        <v>0</v>
      </c>
      <c r="K52" s="98">
        <v>0</v>
      </c>
      <c r="L52" s="98">
        <v>0</v>
      </c>
      <c r="M52" s="98">
        <v>0</v>
      </c>
      <c r="N52" s="98">
        <v>0</v>
      </c>
      <c r="O52" s="8">
        <v>4</v>
      </c>
      <c r="P52" s="98">
        <v>0</v>
      </c>
    </row>
    <row r="53" spans="1:16" x14ac:dyDescent="0.25">
      <c r="A53" s="9" t="s">
        <v>58</v>
      </c>
      <c r="B53" s="6">
        <v>10</v>
      </c>
      <c r="C53" s="6" t="s">
        <v>57</v>
      </c>
      <c r="D53" s="13"/>
      <c r="E53" s="97">
        <v>0</v>
      </c>
      <c r="F53" s="7">
        <f t="shared" si="7"/>
        <v>10</v>
      </c>
      <c r="G53" s="98">
        <v>0</v>
      </c>
      <c r="H53" s="98">
        <v>0</v>
      </c>
      <c r="I53" s="98">
        <v>0</v>
      </c>
      <c r="J53" s="98">
        <v>0</v>
      </c>
      <c r="K53" s="98">
        <v>0</v>
      </c>
      <c r="L53" s="98">
        <v>0</v>
      </c>
      <c r="M53" s="98">
        <v>0</v>
      </c>
      <c r="N53" s="98">
        <v>0</v>
      </c>
      <c r="O53" s="8">
        <v>10</v>
      </c>
      <c r="P53" s="98">
        <v>0</v>
      </c>
    </row>
    <row r="54" spans="1:16" ht="15.75" x14ac:dyDescent="0.25">
      <c r="A54" s="72" t="s">
        <v>59</v>
      </c>
      <c r="B54" s="72"/>
      <c r="C54" s="72"/>
      <c r="D54" s="72"/>
      <c r="E54" s="72"/>
      <c r="F54" s="72"/>
      <c r="G54" s="72"/>
      <c r="H54" s="72"/>
      <c r="I54" s="72"/>
      <c r="J54" s="72"/>
      <c r="K54" s="72"/>
      <c r="L54" s="72"/>
      <c r="M54" s="72"/>
      <c r="N54" s="72"/>
      <c r="O54" s="72"/>
      <c r="P54" s="72"/>
    </row>
    <row r="55" spans="1:16" x14ac:dyDescent="0.25">
      <c r="A55" s="66"/>
      <c r="B55" s="67" t="s">
        <v>2</v>
      </c>
      <c r="C55" s="67"/>
      <c r="D55" s="67"/>
      <c r="E55" s="70" t="s">
        <v>3</v>
      </c>
      <c r="F55" s="69" t="s">
        <v>4</v>
      </c>
      <c r="G55" s="64" t="s">
        <v>178</v>
      </c>
      <c r="H55" s="64" t="s">
        <v>179</v>
      </c>
      <c r="I55" s="64" t="s">
        <v>180</v>
      </c>
      <c r="J55" s="64" t="s">
        <v>181</v>
      </c>
      <c r="K55" s="64" t="s">
        <v>182</v>
      </c>
      <c r="L55" s="64" t="s">
        <v>183</v>
      </c>
      <c r="M55" s="64" t="s">
        <v>184</v>
      </c>
      <c r="N55" s="73" t="s">
        <v>185</v>
      </c>
      <c r="O55" s="73" t="s">
        <v>186</v>
      </c>
      <c r="P55" s="64" t="s">
        <v>187</v>
      </c>
    </row>
    <row r="56" spans="1:16" x14ac:dyDescent="0.25">
      <c r="A56" s="66"/>
      <c r="B56" s="3" t="s">
        <v>11</v>
      </c>
      <c r="C56" s="3" t="s">
        <v>12</v>
      </c>
      <c r="D56" s="2" t="s">
        <v>60</v>
      </c>
      <c r="E56" s="70"/>
      <c r="F56" s="69"/>
      <c r="G56" s="64"/>
      <c r="H56" s="64"/>
      <c r="I56" s="64"/>
      <c r="J56" s="64"/>
      <c r="K56" s="64"/>
      <c r="L56" s="64"/>
      <c r="M56" s="64"/>
      <c r="N56" s="74"/>
      <c r="O56" s="74"/>
      <c r="P56" s="64"/>
    </row>
    <row r="57" spans="1:16" x14ac:dyDescent="0.25">
      <c r="A57" s="9" t="s">
        <v>13</v>
      </c>
      <c r="B57" s="6">
        <v>290</v>
      </c>
      <c r="C57" s="6">
        <v>22</v>
      </c>
      <c r="D57" s="97">
        <v>0</v>
      </c>
      <c r="E57" s="6">
        <v>103</v>
      </c>
      <c r="F57" s="7">
        <f t="shared" ref="F57:F65" si="8">SUM(B57:E57)</f>
        <v>415</v>
      </c>
      <c r="G57" s="8">
        <v>16</v>
      </c>
      <c r="H57" s="98">
        <v>0</v>
      </c>
      <c r="I57" s="98">
        <v>0</v>
      </c>
      <c r="J57" s="98">
        <v>0</v>
      </c>
      <c r="K57" s="98">
        <v>0</v>
      </c>
      <c r="L57" s="8">
        <v>3</v>
      </c>
      <c r="M57" s="98">
        <v>0</v>
      </c>
      <c r="N57" s="98">
        <v>0</v>
      </c>
      <c r="O57" s="8">
        <v>396</v>
      </c>
      <c r="P57" s="98">
        <v>0</v>
      </c>
    </row>
    <row r="58" spans="1:16" x14ac:dyDescent="0.25">
      <c r="A58" s="9" t="s">
        <v>61</v>
      </c>
      <c r="B58" s="10">
        <f>SUM(B59:B65)</f>
        <v>290</v>
      </c>
      <c r="C58" s="10">
        <f t="shared" ref="C58:E58" si="9">SUM(C59:C65)</f>
        <v>23</v>
      </c>
      <c r="D58" s="10">
        <f t="shared" si="9"/>
        <v>0</v>
      </c>
      <c r="E58" s="10">
        <f t="shared" si="9"/>
        <v>104</v>
      </c>
      <c r="F58" s="7">
        <f t="shared" si="8"/>
        <v>417</v>
      </c>
      <c r="G58" s="10">
        <f>SUM(G59:G65)</f>
        <v>18</v>
      </c>
      <c r="H58" s="10">
        <f t="shared" ref="H58:P58" si="10">SUM(H59:H65)</f>
        <v>0</v>
      </c>
      <c r="I58" s="10">
        <f t="shared" si="10"/>
        <v>0</v>
      </c>
      <c r="J58" s="10">
        <f t="shared" si="10"/>
        <v>0</v>
      </c>
      <c r="K58" s="10">
        <f t="shared" si="10"/>
        <v>0</v>
      </c>
      <c r="L58" s="10">
        <f t="shared" si="10"/>
        <v>3</v>
      </c>
      <c r="M58" s="10">
        <f t="shared" si="10"/>
        <v>0</v>
      </c>
      <c r="N58" s="10">
        <f t="shared" si="10"/>
        <v>0</v>
      </c>
      <c r="O58" s="10">
        <f t="shared" si="10"/>
        <v>396</v>
      </c>
      <c r="P58" s="10">
        <f t="shared" si="10"/>
        <v>0</v>
      </c>
    </row>
    <row r="59" spans="1:16" x14ac:dyDescent="0.25">
      <c r="A59" s="9" t="s">
        <v>16</v>
      </c>
      <c r="B59" s="6">
        <v>12</v>
      </c>
      <c r="C59" s="6">
        <v>1</v>
      </c>
      <c r="D59" s="97">
        <v>0</v>
      </c>
      <c r="E59" s="6">
        <v>5</v>
      </c>
      <c r="F59" s="7">
        <f t="shared" si="8"/>
        <v>18</v>
      </c>
      <c r="G59" s="8">
        <v>1</v>
      </c>
      <c r="H59" s="98">
        <v>0</v>
      </c>
      <c r="I59" s="98">
        <v>0</v>
      </c>
      <c r="J59" s="98">
        <v>0</v>
      </c>
      <c r="K59" s="98">
        <v>0</v>
      </c>
      <c r="L59" s="8">
        <v>0</v>
      </c>
      <c r="M59" s="98">
        <v>0</v>
      </c>
      <c r="N59" s="98">
        <v>0</v>
      </c>
      <c r="O59" s="8">
        <v>17</v>
      </c>
      <c r="P59" s="98">
        <v>0</v>
      </c>
    </row>
    <row r="60" spans="1:16" x14ac:dyDescent="0.25">
      <c r="A60" s="9" t="s">
        <v>17</v>
      </c>
      <c r="B60" s="6">
        <v>45</v>
      </c>
      <c r="C60" s="6">
        <v>8</v>
      </c>
      <c r="D60" s="97">
        <v>0</v>
      </c>
      <c r="E60" s="6">
        <v>11</v>
      </c>
      <c r="F60" s="7">
        <f t="shared" si="8"/>
        <v>64</v>
      </c>
      <c r="G60" s="8">
        <v>5</v>
      </c>
      <c r="H60" s="98">
        <v>0</v>
      </c>
      <c r="I60" s="98">
        <v>0</v>
      </c>
      <c r="J60" s="98">
        <v>0</v>
      </c>
      <c r="K60" s="98">
        <v>0</v>
      </c>
      <c r="L60" s="8">
        <v>0</v>
      </c>
      <c r="M60" s="98">
        <v>0</v>
      </c>
      <c r="N60" s="98">
        <v>0</v>
      </c>
      <c r="O60" s="8">
        <v>59</v>
      </c>
      <c r="P60" s="98">
        <v>0</v>
      </c>
    </row>
    <row r="61" spans="1:16" x14ac:dyDescent="0.25">
      <c r="A61" s="9" t="s">
        <v>18</v>
      </c>
      <c r="B61" s="6">
        <v>63</v>
      </c>
      <c r="C61" s="6">
        <v>9</v>
      </c>
      <c r="D61" s="97">
        <v>0</v>
      </c>
      <c r="E61" s="6">
        <v>25</v>
      </c>
      <c r="F61" s="7">
        <f t="shared" si="8"/>
        <v>97</v>
      </c>
      <c r="G61" s="8">
        <v>5</v>
      </c>
      <c r="H61" s="98">
        <v>0</v>
      </c>
      <c r="I61" s="98">
        <v>0</v>
      </c>
      <c r="J61" s="98">
        <v>0</v>
      </c>
      <c r="K61" s="98">
        <v>0</v>
      </c>
      <c r="L61" s="8">
        <v>0</v>
      </c>
      <c r="M61" s="98">
        <v>0</v>
      </c>
      <c r="N61" s="98">
        <v>0</v>
      </c>
      <c r="O61" s="8">
        <v>92</v>
      </c>
      <c r="P61" s="98">
        <v>0</v>
      </c>
    </row>
    <row r="62" spans="1:16" x14ac:dyDescent="0.25">
      <c r="A62" s="9" t="s">
        <v>19</v>
      </c>
      <c r="B62" s="6">
        <v>71</v>
      </c>
      <c r="C62" s="6">
        <v>4</v>
      </c>
      <c r="D62" s="97">
        <v>0</v>
      </c>
      <c r="E62" s="6">
        <v>36</v>
      </c>
      <c r="F62" s="7">
        <f t="shared" si="8"/>
        <v>111</v>
      </c>
      <c r="G62" s="8">
        <v>5</v>
      </c>
      <c r="H62" s="98">
        <v>0</v>
      </c>
      <c r="I62" s="98">
        <v>0</v>
      </c>
      <c r="J62" s="98">
        <v>0</v>
      </c>
      <c r="K62" s="98">
        <v>0</v>
      </c>
      <c r="L62" s="8">
        <v>1</v>
      </c>
      <c r="M62" s="98">
        <v>0</v>
      </c>
      <c r="N62" s="98">
        <v>0</v>
      </c>
      <c r="O62" s="8">
        <v>105</v>
      </c>
      <c r="P62" s="98">
        <v>0</v>
      </c>
    </row>
    <row r="63" spans="1:16" x14ac:dyDescent="0.25">
      <c r="A63" s="9" t="s">
        <v>20</v>
      </c>
      <c r="B63" s="6">
        <v>72</v>
      </c>
      <c r="C63" s="6">
        <v>0</v>
      </c>
      <c r="D63" s="97">
        <v>0</v>
      </c>
      <c r="E63" s="6">
        <v>21</v>
      </c>
      <c r="F63" s="7">
        <f t="shared" si="8"/>
        <v>93</v>
      </c>
      <c r="G63" s="8">
        <v>0</v>
      </c>
      <c r="H63" s="98">
        <v>0</v>
      </c>
      <c r="I63" s="98">
        <v>0</v>
      </c>
      <c r="J63" s="98">
        <v>0</v>
      </c>
      <c r="K63" s="98">
        <v>0</v>
      </c>
      <c r="L63" s="8">
        <v>2</v>
      </c>
      <c r="M63" s="98">
        <v>0</v>
      </c>
      <c r="N63" s="98">
        <v>0</v>
      </c>
      <c r="O63" s="8">
        <v>91</v>
      </c>
      <c r="P63" s="98">
        <v>0</v>
      </c>
    </row>
    <row r="64" spans="1:16" ht="15.75" customHeight="1" x14ac:dyDescent="0.25">
      <c r="A64" s="9" t="s">
        <v>21</v>
      </c>
      <c r="B64" s="6">
        <v>27</v>
      </c>
      <c r="C64" s="6">
        <v>0</v>
      </c>
      <c r="D64" s="97">
        <v>0</v>
      </c>
      <c r="E64" s="6">
        <v>5</v>
      </c>
      <c r="F64" s="7">
        <f t="shared" si="8"/>
        <v>32</v>
      </c>
      <c r="G64" s="8">
        <v>0</v>
      </c>
      <c r="H64" s="98">
        <v>0</v>
      </c>
      <c r="I64" s="98">
        <v>0</v>
      </c>
      <c r="J64" s="98">
        <v>0</v>
      </c>
      <c r="K64" s="98">
        <v>0</v>
      </c>
      <c r="L64" s="8">
        <v>0</v>
      </c>
      <c r="M64" s="98">
        <v>0</v>
      </c>
      <c r="N64" s="98">
        <v>0</v>
      </c>
      <c r="O64" s="8">
        <v>32</v>
      </c>
      <c r="P64" s="98">
        <v>0</v>
      </c>
    </row>
    <row r="65" spans="1:16" ht="15.75" customHeight="1" x14ac:dyDescent="0.25">
      <c r="A65" s="9" t="s">
        <v>204</v>
      </c>
      <c r="B65" s="6">
        <v>0</v>
      </c>
      <c r="C65" s="6">
        <v>1</v>
      </c>
      <c r="D65" s="97">
        <v>0</v>
      </c>
      <c r="E65" s="6">
        <v>1</v>
      </c>
      <c r="F65" s="7">
        <f t="shared" si="8"/>
        <v>2</v>
      </c>
      <c r="G65" s="8">
        <v>2</v>
      </c>
      <c r="H65" s="98">
        <v>0</v>
      </c>
      <c r="I65" s="98">
        <v>0</v>
      </c>
      <c r="J65" s="98">
        <v>0</v>
      </c>
      <c r="K65" s="98">
        <v>0</v>
      </c>
      <c r="L65" s="8">
        <v>0</v>
      </c>
      <c r="M65" s="98">
        <v>0</v>
      </c>
      <c r="N65" s="98">
        <v>0</v>
      </c>
      <c r="O65" s="50">
        <v>0</v>
      </c>
      <c r="P65" s="98">
        <v>0</v>
      </c>
    </row>
    <row r="66" spans="1:16" x14ac:dyDescent="0.25">
      <c r="A66" s="9"/>
      <c r="B66" s="67" t="s">
        <v>2</v>
      </c>
      <c r="C66" s="67"/>
      <c r="D66" s="67"/>
      <c r="E66" s="71" t="s">
        <v>3</v>
      </c>
      <c r="F66" s="69" t="s">
        <v>4</v>
      </c>
      <c r="G66" s="64" t="s">
        <v>178</v>
      </c>
      <c r="H66" s="64" t="s">
        <v>179</v>
      </c>
      <c r="I66" s="64" t="s">
        <v>180</v>
      </c>
      <c r="J66" s="64" t="s">
        <v>181</v>
      </c>
      <c r="K66" s="64" t="s">
        <v>182</v>
      </c>
      <c r="L66" s="64" t="s">
        <v>183</v>
      </c>
      <c r="M66" s="64" t="s">
        <v>184</v>
      </c>
      <c r="N66" s="73" t="s">
        <v>185</v>
      </c>
      <c r="O66" s="73" t="s">
        <v>186</v>
      </c>
      <c r="P66" s="64" t="s">
        <v>187</v>
      </c>
    </row>
    <row r="67" spans="1:16" x14ac:dyDescent="0.25">
      <c r="A67" s="12" t="s">
        <v>62</v>
      </c>
      <c r="B67" s="3" t="s">
        <v>11</v>
      </c>
      <c r="C67" s="3" t="s">
        <v>12</v>
      </c>
      <c r="D67" s="2" t="s">
        <v>60</v>
      </c>
      <c r="E67" s="71"/>
      <c r="F67" s="69"/>
      <c r="G67" s="64"/>
      <c r="H67" s="64"/>
      <c r="I67" s="64"/>
      <c r="J67" s="64"/>
      <c r="K67" s="64"/>
      <c r="L67" s="64"/>
      <c r="M67" s="64"/>
      <c r="N67" s="74"/>
      <c r="O67" s="74"/>
      <c r="P67" s="64"/>
    </row>
    <row r="68" spans="1:16" x14ac:dyDescent="0.25">
      <c r="A68" s="9" t="s">
        <v>23</v>
      </c>
      <c r="B68" s="6">
        <v>58</v>
      </c>
      <c r="C68" s="6">
        <v>20</v>
      </c>
      <c r="D68" s="97">
        <v>0</v>
      </c>
      <c r="E68" s="6">
        <v>31</v>
      </c>
      <c r="F68" s="7">
        <f>SUM(B68:E68)</f>
        <v>109</v>
      </c>
      <c r="G68" s="8">
        <v>11</v>
      </c>
      <c r="H68" s="98">
        <v>0</v>
      </c>
      <c r="I68" s="98">
        <v>0</v>
      </c>
      <c r="J68" s="98">
        <v>0</v>
      </c>
      <c r="K68" s="98">
        <v>0</v>
      </c>
      <c r="L68" s="8">
        <v>1</v>
      </c>
      <c r="M68" s="98">
        <v>0</v>
      </c>
      <c r="N68" s="98">
        <v>0</v>
      </c>
      <c r="O68" s="8">
        <v>97</v>
      </c>
      <c r="P68" s="98">
        <v>0</v>
      </c>
    </row>
    <row r="69" spans="1:16" x14ac:dyDescent="0.25">
      <c r="A69" s="9" t="s">
        <v>24</v>
      </c>
      <c r="B69" s="6">
        <v>230</v>
      </c>
      <c r="C69" s="6">
        <v>2</v>
      </c>
      <c r="D69" s="97">
        <v>0</v>
      </c>
      <c r="E69" s="6">
        <v>72</v>
      </c>
      <c r="F69" s="7">
        <f t="shared" ref="F69:F75" si="11">SUM(B69:E69)</f>
        <v>304</v>
      </c>
      <c r="G69" s="8">
        <v>7</v>
      </c>
      <c r="H69" s="98">
        <v>0</v>
      </c>
      <c r="I69" s="98">
        <v>0</v>
      </c>
      <c r="J69" s="98">
        <v>0</v>
      </c>
      <c r="K69" s="98">
        <v>0</v>
      </c>
      <c r="L69" s="8">
        <v>2</v>
      </c>
      <c r="M69" s="98">
        <v>0</v>
      </c>
      <c r="N69" s="98">
        <v>0</v>
      </c>
      <c r="O69" s="8">
        <v>295</v>
      </c>
      <c r="P69" s="98">
        <v>0</v>
      </c>
    </row>
    <row r="70" spans="1:16" x14ac:dyDescent="0.25">
      <c r="A70" s="9" t="s">
        <v>63</v>
      </c>
      <c r="B70" s="6">
        <v>0</v>
      </c>
      <c r="C70" s="6">
        <v>0</v>
      </c>
      <c r="D70" s="97">
        <v>0</v>
      </c>
      <c r="E70" s="6">
        <v>0</v>
      </c>
      <c r="F70" s="7">
        <f t="shared" si="11"/>
        <v>0</v>
      </c>
      <c r="G70" s="8">
        <v>0</v>
      </c>
      <c r="H70" s="98">
        <v>0</v>
      </c>
      <c r="I70" s="98">
        <v>0</v>
      </c>
      <c r="J70" s="98">
        <v>0</v>
      </c>
      <c r="K70" s="98">
        <v>0</v>
      </c>
      <c r="L70" s="8">
        <v>0</v>
      </c>
      <c r="M70" s="98">
        <v>0</v>
      </c>
      <c r="N70" s="98">
        <v>0</v>
      </c>
      <c r="O70" s="8">
        <v>0</v>
      </c>
      <c r="P70" s="98">
        <v>0</v>
      </c>
    </row>
    <row r="71" spans="1:16" x14ac:dyDescent="0.25">
      <c r="A71" s="14" t="s">
        <v>26</v>
      </c>
      <c r="B71" s="6">
        <v>0</v>
      </c>
      <c r="C71" s="6">
        <v>0</v>
      </c>
      <c r="D71" s="97">
        <v>0</v>
      </c>
      <c r="E71" s="6">
        <v>1</v>
      </c>
      <c r="F71" s="7">
        <f t="shared" si="11"/>
        <v>1</v>
      </c>
      <c r="G71" s="16">
        <v>0</v>
      </c>
      <c r="H71" s="98">
        <v>0</v>
      </c>
      <c r="I71" s="98">
        <v>0</v>
      </c>
      <c r="J71" s="98">
        <v>0</v>
      </c>
      <c r="K71" s="98">
        <v>0</v>
      </c>
      <c r="L71" s="16">
        <v>0</v>
      </c>
      <c r="M71" s="98">
        <v>0</v>
      </c>
      <c r="N71" s="98">
        <v>0</v>
      </c>
      <c r="O71" s="8">
        <v>1</v>
      </c>
      <c r="P71" s="98">
        <v>0</v>
      </c>
    </row>
    <row r="72" spans="1:16" x14ac:dyDescent="0.25">
      <c r="A72" s="14" t="s">
        <v>27</v>
      </c>
      <c r="B72" s="6">
        <v>1</v>
      </c>
      <c r="C72" s="6">
        <v>0</v>
      </c>
      <c r="D72" s="97">
        <v>0</v>
      </c>
      <c r="E72" s="6">
        <v>0</v>
      </c>
      <c r="F72" s="7">
        <f t="shared" si="11"/>
        <v>1</v>
      </c>
      <c r="G72" s="16">
        <v>0</v>
      </c>
      <c r="H72" s="98">
        <v>0</v>
      </c>
      <c r="I72" s="98">
        <v>0</v>
      </c>
      <c r="J72" s="98">
        <v>0</v>
      </c>
      <c r="K72" s="98">
        <v>0</v>
      </c>
      <c r="L72" s="16">
        <v>0</v>
      </c>
      <c r="M72" s="98">
        <v>0</v>
      </c>
      <c r="N72" s="98">
        <v>0</v>
      </c>
      <c r="O72" s="8">
        <v>1</v>
      </c>
      <c r="P72" s="98">
        <v>0</v>
      </c>
    </row>
    <row r="73" spans="1:16" x14ac:dyDescent="0.25">
      <c r="A73" s="14" t="s">
        <v>28</v>
      </c>
      <c r="B73" s="6">
        <v>0</v>
      </c>
      <c r="C73" s="6">
        <v>0</v>
      </c>
      <c r="D73" s="97">
        <v>0</v>
      </c>
      <c r="E73" s="6">
        <v>0</v>
      </c>
      <c r="F73" s="7">
        <f t="shared" si="11"/>
        <v>0</v>
      </c>
      <c r="G73" s="16">
        <v>0</v>
      </c>
      <c r="H73" s="98">
        <v>0</v>
      </c>
      <c r="I73" s="98">
        <v>0</v>
      </c>
      <c r="J73" s="98">
        <v>0</v>
      </c>
      <c r="K73" s="98">
        <v>0</v>
      </c>
      <c r="L73" s="16">
        <v>0</v>
      </c>
      <c r="M73" s="98">
        <v>0</v>
      </c>
      <c r="N73" s="98">
        <v>0</v>
      </c>
      <c r="O73" s="8">
        <v>0</v>
      </c>
      <c r="P73" s="98">
        <v>0</v>
      </c>
    </row>
    <row r="74" spans="1:16" x14ac:dyDescent="0.25">
      <c r="A74" s="14" t="s">
        <v>29</v>
      </c>
      <c r="B74" s="6">
        <v>0</v>
      </c>
      <c r="C74" s="6">
        <v>0</v>
      </c>
      <c r="D74" s="97">
        <v>0</v>
      </c>
      <c r="E74" s="6">
        <v>0</v>
      </c>
      <c r="F74" s="7">
        <f t="shared" si="11"/>
        <v>0</v>
      </c>
      <c r="G74" s="16">
        <v>0</v>
      </c>
      <c r="H74" s="98">
        <v>0</v>
      </c>
      <c r="I74" s="98">
        <v>0</v>
      </c>
      <c r="J74" s="98">
        <v>0</v>
      </c>
      <c r="K74" s="98">
        <v>0</v>
      </c>
      <c r="L74" s="16">
        <v>0</v>
      </c>
      <c r="M74" s="98">
        <v>0</v>
      </c>
      <c r="N74" s="98">
        <v>0</v>
      </c>
      <c r="O74" s="8">
        <v>0</v>
      </c>
      <c r="P74" s="98">
        <v>0</v>
      </c>
    </row>
    <row r="75" spans="1:16" x14ac:dyDescent="0.25">
      <c r="A75" s="14" t="s">
        <v>30</v>
      </c>
      <c r="B75" s="6">
        <v>1</v>
      </c>
      <c r="C75" s="6">
        <v>0</v>
      </c>
      <c r="D75" s="97">
        <v>0</v>
      </c>
      <c r="E75" s="6">
        <v>0</v>
      </c>
      <c r="F75" s="7">
        <f t="shared" si="11"/>
        <v>1</v>
      </c>
      <c r="G75" s="16">
        <v>0</v>
      </c>
      <c r="H75" s="98">
        <v>0</v>
      </c>
      <c r="I75" s="98">
        <v>0</v>
      </c>
      <c r="J75" s="98">
        <v>0</v>
      </c>
      <c r="K75" s="98">
        <v>0</v>
      </c>
      <c r="L75" s="16">
        <v>0</v>
      </c>
      <c r="M75" s="98">
        <v>0</v>
      </c>
      <c r="N75" s="98">
        <v>0</v>
      </c>
      <c r="O75" s="8">
        <v>1</v>
      </c>
      <c r="P75" s="98">
        <v>0</v>
      </c>
    </row>
    <row r="76" spans="1:16" x14ac:dyDescent="0.25">
      <c r="A76" s="84" t="s">
        <v>31</v>
      </c>
      <c r="B76" s="84"/>
      <c r="C76" s="84"/>
      <c r="D76" s="84"/>
      <c r="E76" s="84"/>
      <c r="F76" s="84"/>
      <c r="G76" s="84"/>
      <c r="H76" s="84"/>
      <c r="I76" s="84"/>
      <c r="J76" s="84"/>
      <c r="K76" s="84"/>
      <c r="L76" s="84"/>
      <c r="M76" s="84"/>
      <c r="N76" s="84"/>
      <c r="O76" s="84"/>
      <c r="P76" s="84"/>
    </row>
    <row r="77" spans="1:16" x14ac:dyDescent="0.25">
      <c r="A77" s="14" t="s">
        <v>32</v>
      </c>
      <c r="B77" s="6">
        <v>0</v>
      </c>
      <c r="C77" s="6">
        <v>0</v>
      </c>
      <c r="D77" s="15">
        <v>0</v>
      </c>
      <c r="E77" s="6">
        <v>0</v>
      </c>
      <c r="F77" s="7">
        <f>SUM(B77:E77)</f>
        <v>0</v>
      </c>
      <c r="G77" s="16">
        <v>0</v>
      </c>
      <c r="H77" s="99">
        <v>0</v>
      </c>
      <c r="I77" s="99">
        <v>0</v>
      </c>
      <c r="J77" s="99">
        <v>0</v>
      </c>
      <c r="K77" s="99">
        <v>0</v>
      </c>
      <c r="L77" s="108">
        <v>0</v>
      </c>
      <c r="M77" s="99">
        <v>0</v>
      </c>
      <c r="N77" s="99">
        <v>0</v>
      </c>
      <c r="O77" s="8">
        <v>0</v>
      </c>
      <c r="P77" s="98">
        <v>0</v>
      </c>
    </row>
    <row r="78" spans="1:16" x14ac:dyDescent="0.25">
      <c r="A78" s="14" t="s">
        <v>33</v>
      </c>
      <c r="B78" s="6">
        <v>1</v>
      </c>
      <c r="C78" s="6">
        <v>0</v>
      </c>
      <c r="D78" s="15">
        <v>0</v>
      </c>
      <c r="E78" s="6">
        <v>0</v>
      </c>
      <c r="F78" s="7">
        <f t="shared" ref="F78:F83" si="12">SUM(B78:E78)</f>
        <v>1</v>
      </c>
      <c r="G78" s="16">
        <v>0</v>
      </c>
      <c r="H78" s="99">
        <v>0</v>
      </c>
      <c r="I78" s="99">
        <v>0</v>
      </c>
      <c r="J78" s="99">
        <v>0</v>
      </c>
      <c r="K78" s="99">
        <v>0</v>
      </c>
      <c r="L78" s="108">
        <v>0</v>
      </c>
      <c r="M78" s="99">
        <v>0</v>
      </c>
      <c r="N78" s="99">
        <v>0</v>
      </c>
      <c r="O78" s="8">
        <v>1</v>
      </c>
      <c r="P78" s="98">
        <v>0</v>
      </c>
    </row>
    <row r="79" spans="1:16" x14ac:dyDescent="0.25">
      <c r="A79" s="14" t="s">
        <v>34</v>
      </c>
      <c r="B79" s="6">
        <v>0</v>
      </c>
      <c r="C79" s="6">
        <v>0</v>
      </c>
      <c r="D79" s="15">
        <v>0</v>
      </c>
      <c r="E79" s="6">
        <v>0</v>
      </c>
      <c r="F79" s="7">
        <f t="shared" si="12"/>
        <v>0</v>
      </c>
      <c r="G79" s="16">
        <v>0</v>
      </c>
      <c r="H79" s="99">
        <v>0</v>
      </c>
      <c r="I79" s="99">
        <v>0</v>
      </c>
      <c r="J79" s="99">
        <v>0</v>
      </c>
      <c r="K79" s="99">
        <v>0</v>
      </c>
      <c r="L79" s="108">
        <v>0</v>
      </c>
      <c r="M79" s="99">
        <v>0</v>
      </c>
      <c r="N79" s="99">
        <v>0</v>
      </c>
      <c r="O79" s="8">
        <v>0</v>
      </c>
      <c r="P79" s="98">
        <v>0</v>
      </c>
    </row>
    <row r="80" spans="1:16" x14ac:dyDescent="0.25">
      <c r="A80" s="14" t="s">
        <v>35</v>
      </c>
      <c r="B80" s="6">
        <v>1</v>
      </c>
      <c r="C80" s="6">
        <v>0</v>
      </c>
      <c r="D80" s="15">
        <v>0</v>
      </c>
      <c r="E80" s="6">
        <v>0</v>
      </c>
      <c r="F80" s="7">
        <f t="shared" si="12"/>
        <v>1</v>
      </c>
      <c r="G80" s="16">
        <v>0</v>
      </c>
      <c r="H80" s="99">
        <v>0</v>
      </c>
      <c r="I80" s="99">
        <v>0</v>
      </c>
      <c r="J80" s="99">
        <v>0</v>
      </c>
      <c r="K80" s="99">
        <v>0</v>
      </c>
      <c r="L80" s="108">
        <v>0</v>
      </c>
      <c r="M80" s="99">
        <v>0</v>
      </c>
      <c r="N80" s="99">
        <v>0</v>
      </c>
      <c r="O80" s="8">
        <v>1</v>
      </c>
      <c r="P80" s="98">
        <v>0</v>
      </c>
    </row>
    <row r="81" spans="1:16" x14ac:dyDescent="0.25">
      <c r="A81" s="14" t="s">
        <v>36</v>
      </c>
      <c r="B81" s="6">
        <v>0</v>
      </c>
      <c r="C81" s="6">
        <v>0</v>
      </c>
      <c r="D81" s="15">
        <v>0</v>
      </c>
      <c r="E81" s="6">
        <v>0</v>
      </c>
      <c r="F81" s="7">
        <f t="shared" si="12"/>
        <v>0</v>
      </c>
      <c r="G81" s="16">
        <v>0</v>
      </c>
      <c r="H81" s="99">
        <v>0</v>
      </c>
      <c r="I81" s="99">
        <v>0</v>
      </c>
      <c r="J81" s="99">
        <v>0</v>
      </c>
      <c r="K81" s="99">
        <v>0</v>
      </c>
      <c r="L81" s="108">
        <v>0</v>
      </c>
      <c r="M81" s="99">
        <v>0</v>
      </c>
      <c r="N81" s="99">
        <v>0</v>
      </c>
      <c r="O81" s="8">
        <v>0</v>
      </c>
      <c r="P81" s="98">
        <v>0</v>
      </c>
    </row>
    <row r="82" spans="1:16" x14ac:dyDescent="0.25">
      <c r="A82" s="14" t="s">
        <v>37</v>
      </c>
      <c r="B82" s="6">
        <v>0</v>
      </c>
      <c r="C82" s="6">
        <v>0</v>
      </c>
      <c r="D82" s="15">
        <v>0</v>
      </c>
      <c r="E82" s="6">
        <v>0</v>
      </c>
      <c r="F82" s="7">
        <f t="shared" si="12"/>
        <v>0</v>
      </c>
      <c r="G82" s="16">
        <v>0</v>
      </c>
      <c r="H82" s="99">
        <v>0</v>
      </c>
      <c r="I82" s="99">
        <v>0</v>
      </c>
      <c r="J82" s="99">
        <v>0</v>
      </c>
      <c r="K82" s="99">
        <v>0</v>
      </c>
      <c r="L82" s="108">
        <v>0</v>
      </c>
      <c r="M82" s="99">
        <v>0</v>
      </c>
      <c r="N82" s="99">
        <v>0</v>
      </c>
      <c r="O82" s="8">
        <v>0</v>
      </c>
      <c r="P82" s="98">
        <v>0</v>
      </c>
    </row>
    <row r="83" spans="1:16" x14ac:dyDescent="0.25">
      <c r="A83" s="14" t="s">
        <v>38</v>
      </c>
      <c r="B83" s="6">
        <v>0</v>
      </c>
      <c r="C83" s="6">
        <v>0</v>
      </c>
      <c r="D83" s="15">
        <v>0</v>
      </c>
      <c r="E83" s="6">
        <v>0</v>
      </c>
      <c r="F83" s="7">
        <f t="shared" si="12"/>
        <v>0</v>
      </c>
      <c r="G83" s="16">
        <v>0</v>
      </c>
      <c r="H83" s="99">
        <v>0</v>
      </c>
      <c r="I83" s="99">
        <v>0</v>
      </c>
      <c r="J83" s="99">
        <v>0</v>
      </c>
      <c r="K83" s="99">
        <v>0</v>
      </c>
      <c r="L83" s="108">
        <v>0</v>
      </c>
      <c r="M83" s="99">
        <v>0</v>
      </c>
      <c r="N83" s="99">
        <v>0</v>
      </c>
      <c r="O83" s="8">
        <v>0</v>
      </c>
      <c r="P83" s="98">
        <v>0</v>
      </c>
    </row>
    <row r="84" spans="1:16" x14ac:dyDescent="0.25">
      <c r="A84" s="9"/>
      <c r="B84" s="67" t="s">
        <v>2</v>
      </c>
      <c r="C84" s="67"/>
      <c r="D84" s="67"/>
      <c r="E84" s="71" t="s">
        <v>3</v>
      </c>
      <c r="F84" s="69" t="s">
        <v>4</v>
      </c>
      <c r="G84" s="64" t="s">
        <v>178</v>
      </c>
      <c r="H84" s="64" t="s">
        <v>179</v>
      </c>
      <c r="I84" s="64" t="s">
        <v>180</v>
      </c>
      <c r="J84" s="64" t="s">
        <v>181</v>
      </c>
      <c r="K84" s="64" t="s">
        <v>182</v>
      </c>
      <c r="L84" s="64" t="s">
        <v>183</v>
      </c>
      <c r="M84" s="64" t="s">
        <v>184</v>
      </c>
      <c r="N84" s="73" t="s">
        <v>185</v>
      </c>
      <c r="O84" s="73" t="s">
        <v>186</v>
      </c>
      <c r="P84" s="64" t="s">
        <v>187</v>
      </c>
    </row>
    <row r="85" spans="1:16" x14ac:dyDescent="0.25">
      <c r="A85" s="12" t="s">
        <v>64</v>
      </c>
      <c r="B85" s="3" t="s">
        <v>11</v>
      </c>
      <c r="C85" s="3" t="s">
        <v>12</v>
      </c>
      <c r="D85" s="2" t="s">
        <v>60</v>
      </c>
      <c r="E85" s="71"/>
      <c r="F85" s="69"/>
      <c r="G85" s="64"/>
      <c r="H85" s="64"/>
      <c r="I85" s="64"/>
      <c r="J85" s="64"/>
      <c r="K85" s="64"/>
      <c r="L85" s="64"/>
      <c r="M85" s="64"/>
      <c r="N85" s="74"/>
      <c r="O85" s="74"/>
      <c r="P85" s="64"/>
    </row>
    <row r="86" spans="1:16" x14ac:dyDescent="0.25">
      <c r="A86" s="9" t="s">
        <v>40</v>
      </c>
      <c r="B86" s="6">
        <v>3</v>
      </c>
      <c r="C86" s="6">
        <v>0</v>
      </c>
      <c r="D86" s="97">
        <v>0</v>
      </c>
      <c r="E86" s="6">
        <v>2</v>
      </c>
      <c r="F86" s="7">
        <f>SUM(B86:E86)</f>
        <v>5</v>
      </c>
      <c r="G86" s="8">
        <v>0</v>
      </c>
      <c r="H86" s="98">
        <v>0</v>
      </c>
      <c r="I86" s="98">
        <v>0</v>
      </c>
      <c r="J86" s="98">
        <v>0</v>
      </c>
      <c r="K86" s="98">
        <v>0</v>
      </c>
      <c r="L86" s="8">
        <v>0</v>
      </c>
      <c r="M86" s="98">
        <v>0</v>
      </c>
      <c r="N86" s="98">
        <v>0</v>
      </c>
      <c r="O86" s="8">
        <v>5</v>
      </c>
      <c r="P86" s="98">
        <v>0</v>
      </c>
    </row>
    <row r="87" spans="1:16" ht="30" x14ac:dyDescent="0.25">
      <c r="A87" s="19" t="s">
        <v>41</v>
      </c>
      <c r="B87" s="6">
        <v>0</v>
      </c>
      <c r="C87" s="6">
        <v>0</v>
      </c>
      <c r="D87" s="97">
        <v>0</v>
      </c>
      <c r="E87" s="6">
        <v>1</v>
      </c>
      <c r="F87" s="7">
        <f>SUM(B87:E87)</f>
        <v>1</v>
      </c>
      <c r="G87" s="8">
        <v>0</v>
      </c>
      <c r="H87" s="98">
        <v>0</v>
      </c>
      <c r="I87" s="98">
        <v>0</v>
      </c>
      <c r="J87" s="98">
        <v>0</v>
      </c>
      <c r="K87" s="98">
        <v>0</v>
      </c>
      <c r="L87" s="8">
        <v>0</v>
      </c>
      <c r="M87" s="98">
        <v>0</v>
      </c>
      <c r="N87" s="98">
        <v>0</v>
      </c>
      <c r="O87" s="8">
        <v>1</v>
      </c>
      <c r="P87" s="98">
        <v>0</v>
      </c>
    </row>
    <row r="88" spans="1:16" x14ac:dyDescent="0.25">
      <c r="A88" s="9" t="s">
        <v>42</v>
      </c>
      <c r="B88" s="6">
        <v>2</v>
      </c>
      <c r="C88" s="6">
        <v>0</v>
      </c>
      <c r="D88" s="97">
        <v>0</v>
      </c>
      <c r="E88" s="6">
        <v>0</v>
      </c>
      <c r="F88" s="7">
        <f>SUM(B88:E88)</f>
        <v>2</v>
      </c>
      <c r="G88" s="8">
        <v>0</v>
      </c>
      <c r="H88" s="98">
        <v>0</v>
      </c>
      <c r="I88" s="98">
        <v>0</v>
      </c>
      <c r="J88" s="98">
        <v>0</v>
      </c>
      <c r="K88" s="98">
        <v>0</v>
      </c>
      <c r="L88" s="8">
        <v>0</v>
      </c>
      <c r="M88" s="98">
        <v>0</v>
      </c>
      <c r="N88" s="98">
        <v>0</v>
      </c>
      <c r="O88" s="8">
        <v>2</v>
      </c>
      <c r="P88" s="98">
        <v>0</v>
      </c>
    </row>
    <row r="89" spans="1:16" x14ac:dyDescent="0.25">
      <c r="A89" s="9" t="s">
        <v>43</v>
      </c>
      <c r="B89" s="6">
        <v>0</v>
      </c>
      <c r="C89" s="6">
        <v>0</v>
      </c>
      <c r="D89" s="97">
        <v>0</v>
      </c>
      <c r="E89" s="6">
        <v>0</v>
      </c>
      <c r="F89" s="7">
        <f t="shared" ref="F89:F100" si="13">SUM(B89:E89)</f>
        <v>0</v>
      </c>
      <c r="G89" s="8">
        <v>0</v>
      </c>
      <c r="H89" s="98">
        <v>0</v>
      </c>
      <c r="I89" s="98">
        <v>0</v>
      </c>
      <c r="J89" s="98">
        <v>0</v>
      </c>
      <c r="K89" s="98">
        <v>0</v>
      </c>
      <c r="L89" s="8">
        <v>0</v>
      </c>
      <c r="M89" s="98">
        <v>0</v>
      </c>
      <c r="N89" s="98">
        <v>0</v>
      </c>
      <c r="O89" s="8">
        <v>0</v>
      </c>
      <c r="P89" s="98">
        <v>0</v>
      </c>
    </row>
    <row r="90" spans="1:16" x14ac:dyDescent="0.25">
      <c r="A90" s="9" t="s">
        <v>44</v>
      </c>
      <c r="B90" s="6">
        <v>62</v>
      </c>
      <c r="C90" s="6">
        <v>2</v>
      </c>
      <c r="D90" s="97">
        <v>0</v>
      </c>
      <c r="E90" s="6">
        <v>15</v>
      </c>
      <c r="F90" s="7">
        <f t="shared" si="13"/>
        <v>79</v>
      </c>
      <c r="G90" s="8">
        <v>0</v>
      </c>
      <c r="H90" s="98">
        <v>0</v>
      </c>
      <c r="I90" s="98">
        <v>0</v>
      </c>
      <c r="J90" s="98">
        <v>0</v>
      </c>
      <c r="K90" s="98">
        <v>0</v>
      </c>
      <c r="L90" s="8">
        <v>0</v>
      </c>
      <c r="M90" s="98">
        <v>0</v>
      </c>
      <c r="N90" s="98">
        <v>0</v>
      </c>
      <c r="O90" s="8">
        <v>79</v>
      </c>
      <c r="P90" s="98">
        <v>0</v>
      </c>
    </row>
    <row r="91" spans="1:16" ht="30" x14ac:dyDescent="0.25">
      <c r="A91" s="9" t="s">
        <v>45</v>
      </c>
      <c r="B91" s="6">
        <v>1</v>
      </c>
      <c r="C91" s="6">
        <v>0</v>
      </c>
      <c r="D91" s="97">
        <v>0</v>
      </c>
      <c r="E91" s="6">
        <v>2</v>
      </c>
      <c r="F91" s="7">
        <f t="shared" si="13"/>
        <v>3</v>
      </c>
      <c r="G91" s="8">
        <v>0</v>
      </c>
      <c r="H91" s="98">
        <v>0</v>
      </c>
      <c r="I91" s="98">
        <v>0</v>
      </c>
      <c r="J91" s="98">
        <v>0</v>
      </c>
      <c r="K91" s="98">
        <v>0</v>
      </c>
      <c r="L91" s="8">
        <v>0</v>
      </c>
      <c r="M91" s="98">
        <v>0</v>
      </c>
      <c r="N91" s="98">
        <v>0</v>
      </c>
      <c r="O91" s="8">
        <v>3</v>
      </c>
      <c r="P91" s="98">
        <v>0</v>
      </c>
    </row>
    <row r="92" spans="1:16" x14ac:dyDescent="0.25">
      <c r="A92" s="9" t="s">
        <v>46</v>
      </c>
      <c r="B92" s="6">
        <v>4</v>
      </c>
      <c r="C92" s="6">
        <v>1</v>
      </c>
      <c r="D92" s="97">
        <v>0</v>
      </c>
      <c r="E92" s="6">
        <v>0</v>
      </c>
      <c r="F92" s="7">
        <f t="shared" si="13"/>
        <v>5</v>
      </c>
      <c r="G92" s="8">
        <v>1</v>
      </c>
      <c r="H92" s="98">
        <v>0</v>
      </c>
      <c r="I92" s="98">
        <v>0</v>
      </c>
      <c r="J92" s="98">
        <v>0</v>
      </c>
      <c r="K92" s="98">
        <v>0</v>
      </c>
      <c r="L92" s="8">
        <v>0</v>
      </c>
      <c r="M92" s="98">
        <v>0</v>
      </c>
      <c r="N92" s="98">
        <v>0</v>
      </c>
      <c r="O92" s="8">
        <v>4</v>
      </c>
      <c r="P92" s="98">
        <v>0</v>
      </c>
    </row>
    <row r="93" spans="1:16" x14ac:dyDescent="0.25">
      <c r="A93" s="9" t="s">
        <v>47</v>
      </c>
      <c r="B93" s="6">
        <v>0</v>
      </c>
      <c r="C93" s="6">
        <v>0</v>
      </c>
      <c r="D93" s="97">
        <v>0</v>
      </c>
      <c r="E93" s="6">
        <v>0</v>
      </c>
      <c r="F93" s="7">
        <f t="shared" si="13"/>
        <v>0</v>
      </c>
      <c r="G93" s="8">
        <v>0</v>
      </c>
      <c r="H93" s="98">
        <v>0</v>
      </c>
      <c r="I93" s="98">
        <v>0</v>
      </c>
      <c r="J93" s="98">
        <v>0</v>
      </c>
      <c r="K93" s="98">
        <v>0</v>
      </c>
      <c r="L93" s="8">
        <v>0</v>
      </c>
      <c r="M93" s="98">
        <v>0</v>
      </c>
      <c r="N93" s="98">
        <v>0</v>
      </c>
      <c r="O93" s="8">
        <v>0</v>
      </c>
      <c r="P93" s="98">
        <v>0</v>
      </c>
    </row>
    <row r="94" spans="1:16" ht="30" x14ac:dyDescent="0.25">
      <c r="A94" s="9" t="s">
        <v>48</v>
      </c>
      <c r="B94" s="6">
        <v>0</v>
      </c>
      <c r="C94" s="6">
        <v>0</v>
      </c>
      <c r="D94" s="97">
        <v>0</v>
      </c>
      <c r="E94" s="6">
        <v>0</v>
      </c>
      <c r="F94" s="7">
        <f t="shared" si="13"/>
        <v>0</v>
      </c>
      <c r="G94" s="8">
        <v>0</v>
      </c>
      <c r="H94" s="98">
        <v>0</v>
      </c>
      <c r="I94" s="98">
        <v>0</v>
      </c>
      <c r="J94" s="98">
        <v>0</v>
      </c>
      <c r="K94" s="98">
        <v>0</v>
      </c>
      <c r="L94" s="8">
        <v>0</v>
      </c>
      <c r="M94" s="98">
        <v>0</v>
      </c>
      <c r="N94" s="98">
        <v>0</v>
      </c>
      <c r="O94" s="8">
        <v>0</v>
      </c>
      <c r="P94" s="98">
        <v>0</v>
      </c>
    </row>
    <row r="95" spans="1:16" x14ac:dyDescent="0.25">
      <c r="A95" s="9" t="s">
        <v>49</v>
      </c>
      <c r="B95" s="6">
        <v>1</v>
      </c>
      <c r="C95" s="6">
        <v>0</v>
      </c>
      <c r="D95" s="97">
        <v>0</v>
      </c>
      <c r="E95" s="6">
        <v>1</v>
      </c>
      <c r="F95" s="7">
        <f t="shared" si="13"/>
        <v>2</v>
      </c>
      <c r="G95" s="8">
        <v>0</v>
      </c>
      <c r="H95" s="98">
        <v>0</v>
      </c>
      <c r="I95" s="98">
        <v>0</v>
      </c>
      <c r="J95" s="98">
        <v>0</v>
      </c>
      <c r="K95" s="98">
        <v>0</v>
      </c>
      <c r="L95" s="8">
        <v>0</v>
      </c>
      <c r="M95" s="98">
        <v>0</v>
      </c>
      <c r="N95" s="98">
        <v>0</v>
      </c>
      <c r="O95" s="8">
        <v>2</v>
      </c>
      <c r="P95" s="98">
        <v>0</v>
      </c>
    </row>
    <row r="96" spans="1:16" ht="30" x14ac:dyDescent="0.25">
      <c r="A96" s="9" t="s">
        <v>50</v>
      </c>
      <c r="B96" s="6">
        <v>0</v>
      </c>
      <c r="C96" s="6">
        <v>0</v>
      </c>
      <c r="D96" s="97">
        <v>0</v>
      </c>
      <c r="E96" s="6">
        <v>0</v>
      </c>
      <c r="F96" s="7">
        <f t="shared" si="13"/>
        <v>0</v>
      </c>
      <c r="G96" s="8">
        <v>0</v>
      </c>
      <c r="H96" s="98">
        <v>0</v>
      </c>
      <c r="I96" s="98">
        <v>0</v>
      </c>
      <c r="J96" s="98">
        <v>0</v>
      </c>
      <c r="K96" s="98">
        <v>0</v>
      </c>
      <c r="L96" s="8">
        <v>0</v>
      </c>
      <c r="M96" s="98">
        <v>0</v>
      </c>
      <c r="N96" s="98">
        <v>0</v>
      </c>
      <c r="O96" s="8">
        <v>0</v>
      </c>
      <c r="P96" s="98">
        <v>0</v>
      </c>
    </row>
    <row r="97" spans="1:16" x14ac:dyDescent="0.25">
      <c r="A97" s="9" t="s">
        <v>51</v>
      </c>
      <c r="B97" s="6">
        <v>210</v>
      </c>
      <c r="C97" s="6">
        <v>19</v>
      </c>
      <c r="D97" s="97">
        <v>0</v>
      </c>
      <c r="E97" s="6">
        <v>76</v>
      </c>
      <c r="F97" s="7">
        <f t="shared" si="13"/>
        <v>305</v>
      </c>
      <c r="G97" s="8">
        <v>16</v>
      </c>
      <c r="H97" s="98">
        <v>0</v>
      </c>
      <c r="I97" s="98">
        <v>0</v>
      </c>
      <c r="J97" s="98">
        <v>0</v>
      </c>
      <c r="K97" s="98">
        <v>0</v>
      </c>
      <c r="L97" s="8">
        <v>0</v>
      </c>
      <c r="M97" s="98">
        <v>0</v>
      </c>
      <c r="N97" s="98">
        <v>0</v>
      </c>
      <c r="O97" s="8">
        <v>289</v>
      </c>
      <c r="P97" s="98">
        <v>0</v>
      </c>
    </row>
    <row r="98" spans="1:16" x14ac:dyDescent="0.25">
      <c r="A98" s="9" t="s">
        <v>52</v>
      </c>
      <c r="B98" s="6">
        <v>2</v>
      </c>
      <c r="C98" s="6">
        <v>0</v>
      </c>
      <c r="D98" s="97">
        <v>0</v>
      </c>
      <c r="E98" s="6">
        <v>2</v>
      </c>
      <c r="F98" s="7">
        <f t="shared" si="13"/>
        <v>4</v>
      </c>
      <c r="G98" s="8">
        <v>0</v>
      </c>
      <c r="H98" s="98">
        <v>0</v>
      </c>
      <c r="I98" s="98">
        <v>0</v>
      </c>
      <c r="J98" s="98">
        <v>0</v>
      </c>
      <c r="K98" s="98">
        <v>0</v>
      </c>
      <c r="L98" s="8">
        <v>0</v>
      </c>
      <c r="M98" s="98">
        <v>0</v>
      </c>
      <c r="N98" s="98">
        <v>0</v>
      </c>
      <c r="O98" s="8">
        <v>4</v>
      </c>
      <c r="P98" s="98">
        <v>0</v>
      </c>
    </row>
    <row r="99" spans="1:16" x14ac:dyDescent="0.25">
      <c r="A99" s="9" t="s">
        <v>53</v>
      </c>
      <c r="B99" s="6">
        <v>1</v>
      </c>
      <c r="C99" s="6">
        <v>0</v>
      </c>
      <c r="D99" s="97">
        <v>0</v>
      </c>
      <c r="E99" s="6">
        <v>0</v>
      </c>
      <c r="F99" s="7">
        <f t="shared" si="13"/>
        <v>1</v>
      </c>
      <c r="G99" s="8">
        <v>0</v>
      </c>
      <c r="H99" s="98">
        <v>0</v>
      </c>
      <c r="I99" s="98">
        <v>0</v>
      </c>
      <c r="J99" s="98">
        <v>0</v>
      </c>
      <c r="K99" s="98">
        <v>0</v>
      </c>
      <c r="L99" s="8">
        <v>0</v>
      </c>
      <c r="M99" s="98">
        <v>0</v>
      </c>
      <c r="N99" s="98">
        <v>0</v>
      </c>
      <c r="O99" s="8">
        <v>1</v>
      </c>
      <c r="P99" s="98">
        <v>0</v>
      </c>
    </row>
    <row r="100" spans="1:16" x14ac:dyDescent="0.25">
      <c r="A100" s="9" t="s">
        <v>54</v>
      </c>
      <c r="B100" s="6">
        <v>3</v>
      </c>
      <c r="C100" s="6">
        <v>1</v>
      </c>
      <c r="D100" s="97">
        <v>0</v>
      </c>
      <c r="E100" s="6">
        <v>2</v>
      </c>
      <c r="F100" s="7">
        <f t="shared" si="13"/>
        <v>6</v>
      </c>
      <c r="G100" s="8">
        <v>0</v>
      </c>
      <c r="H100" s="98">
        <v>0</v>
      </c>
      <c r="I100" s="98">
        <v>0</v>
      </c>
      <c r="J100" s="98">
        <v>0</v>
      </c>
      <c r="K100" s="98">
        <v>0</v>
      </c>
      <c r="L100" s="8">
        <v>0</v>
      </c>
      <c r="M100" s="98">
        <v>0</v>
      </c>
      <c r="N100" s="98">
        <v>0</v>
      </c>
      <c r="O100" s="8">
        <v>6</v>
      </c>
      <c r="P100" s="98">
        <v>0</v>
      </c>
    </row>
    <row r="101" spans="1:16" x14ac:dyDescent="0.25">
      <c r="A101" s="9"/>
      <c r="B101" s="67" t="s">
        <v>2</v>
      </c>
      <c r="C101" s="67"/>
      <c r="D101" s="67"/>
      <c r="E101" s="71" t="s">
        <v>3</v>
      </c>
      <c r="F101" s="69" t="s">
        <v>4</v>
      </c>
      <c r="G101" s="64" t="s">
        <v>178</v>
      </c>
      <c r="H101" s="64" t="s">
        <v>179</v>
      </c>
      <c r="I101" s="64" t="s">
        <v>180</v>
      </c>
      <c r="J101" s="64" t="s">
        <v>181</v>
      </c>
      <c r="K101" s="64" t="s">
        <v>182</v>
      </c>
      <c r="L101" s="64" t="s">
        <v>183</v>
      </c>
      <c r="M101" s="64" t="s">
        <v>184</v>
      </c>
      <c r="N101" s="73" t="s">
        <v>185</v>
      </c>
      <c r="O101" s="73" t="s">
        <v>186</v>
      </c>
      <c r="P101" s="64" t="s">
        <v>187</v>
      </c>
    </row>
    <row r="102" spans="1:16" x14ac:dyDescent="0.25">
      <c r="A102" s="12" t="s">
        <v>55</v>
      </c>
      <c r="B102" s="3" t="s">
        <v>11</v>
      </c>
      <c r="C102" s="3" t="s">
        <v>12</v>
      </c>
      <c r="D102" s="2" t="s">
        <v>60</v>
      </c>
      <c r="E102" s="71"/>
      <c r="F102" s="69"/>
      <c r="G102" s="64"/>
      <c r="H102" s="64"/>
      <c r="I102" s="64"/>
      <c r="J102" s="64"/>
      <c r="K102" s="64"/>
      <c r="L102" s="64"/>
      <c r="M102" s="64"/>
      <c r="N102" s="74"/>
      <c r="O102" s="74"/>
      <c r="P102" s="64"/>
    </row>
    <row r="103" spans="1:16" x14ac:dyDescent="0.25">
      <c r="A103" s="9" t="s">
        <v>65</v>
      </c>
      <c r="B103" s="6">
        <v>52</v>
      </c>
      <c r="C103" s="6" t="s">
        <v>57</v>
      </c>
      <c r="D103" s="97">
        <v>0</v>
      </c>
      <c r="E103" s="6">
        <v>0</v>
      </c>
      <c r="F103" s="7">
        <f>SUM(B103:E103)</f>
        <v>52</v>
      </c>
      <c r="G103" s="8">
        <v>0</v>
      </c>
      <c r="H103" s="98">
        <v>0</v>
      </c>
      <c r="I103" s="98">
        <v>0</v>
      </c>
      <c r="J103" s="98">
        <v>0</v>
      </c>
      <c r="K103" s="98">
        <v>0</v>
      </c>
      <c r="L103" s="8">
        <v>0</v>
      </c>
      <c r="M103" s="98">
        <v>0</v>
      </c>
      <c r="N103" s="98">
        <v>0</v>
      </c>
      <c r="O103" s="8">
        <v>52</v>
      </c>
      <c r="P103" s="98">
        <v>0</v>
      </c>
    </row>
    <row r="104" spans="1:16" ht="15.75" x14ac:dyDescent="0.25">
      <c r="A104" s="72" t="s">
        <v>101</v>
      </c>
      <c r="B104" s="72"/>
      <c r="C104" s="72"/>
      <c r="D104" s="72"/>
      <c r="E104" s="72"/>
      <c r="F104" s="72"/>
      <c r="G104" s="72"/>
      <c r="H104" s="72"/>
      <c r="I104" s="72"/>
      <c r="J104" s="72"/>
      <c r="K104" s="72"/>
      <c r="L104" s="72"/>
      <c r="M104" s="72"/>
      <c r="N104" s="72"/>
      <c r="O104" s="72"/>
      <c r="P104" s="72"/>
    </row>
    <row r="105" spans="1:16" x14ac:dyDescent="0.25">
      <c r="A105" s="66"/>
      <c r="B105" s="67" t="s">
        <v>2</v>
      </c>
      <c r="C105" s="67"/>
      <c r="D105" s="67"/>
      <c r="E105" s="68" t="s">
        <v>3</v>
      </c>
      <c r="F105" s="69" t="s">
        <v>4</v>
      </c>
      <c r="G105" s="64" t="s">
        <v>178</v>
      </c>
      <c r="H105" s="64" t="s">
        <v>179</v>
      </c>
      <c r="I105" s="64" t="s">
        <v>180</v>
      </c>
      <c r="J105" s="64" t="s">
        <v>181</v>
      </c>
      <c r="K105" s="64" t="s">
        <v>182</v>
      </c>
      <c r="L105" s="64" t="s">
        <v>183</v>
      </c>
      <c r="M105" s="64" t="s">
        <v>184</v>
      </c>
      <c r="N105" s="73" t="s">
        <v>185</v>
      </c>
      <c r="O105" s="73" t="s">
        <v>186</v>
      </c>
      <c r="P105" s="64" t="s">
        <v>187</v>
      </c>
    </row>
    <row r="106" spans="1:16" x14ac:dyDescent="0.25">
      <c r="A106" s="66"/>
      <c r="B106" s="3" t="s">
        <v>11</v>
      </c>
      <c r="C106" s="3" t="s">
        <v>12</v>
      </c>
      <c r="D106" s="4"/>
      <c r="E106" s="68"/>
      <c r="F106" s="69"/>
      <c r="G106" s="64"/>
      <c r="H106" s="64"/>
      <c r="I106" s="64"/>
      <c r="J106" s="64"/>
      <c r="K106" s="64"/>
      <c r="L106" s="64"/>
      <c r="M106" s="64"/>
      <c r="N106" s="74"/>
      <c r="O106" s="74"/>
      <c r="P106" s="64"/>
    </row>
    <row r="107" spans="1:16" x14ac:dyDescent="0.25">
      <c r="A107" s="9" t="s">
        <v>66</v>
      </c>
      <c r="B107" s="97">
        <v>0</v>
      </c>
      <c r="C107" s="97">
        <v>0</v>
      </c>
      <c r="D107" s="17"/>
      <c r="E107" s="97">
        <v>0</v>
      </c>
      <c r="F107" s="7">
        <f t="shared" ref="F107:F109" si="14">SUM(B107:E107)</f>
        <v>0</v>
      </c>
      <c r="G107" s="98">
        <v>0</v>
      </c>
      <c r="H107" s="98">
        <v>0</v>
      </c>
      <c r="I107" s="98">
        <v>0</v>
      </c>
      <c r="J107" s="98">
        <v>0</v>
      </c>
      <c r="K107" s="98">
        <v>0</v>
      </c>
      <c r="L107" s="98">
        <v>0</v>
      </c>
      <c r="M107" s="98">
        <v>0</v>
      </c>
      <c r="N107" s="98">
        <v>0</v>
      </c>
      <c r="O107" s="98">
        <v>0</v>
      </c>
      <c r="P107" s="98">
        <v>0</v>
      </c>
    </row>
    <row r="108" spans="1:16" x14ac:dyDescent="0.25">
      <c r="A108" s="9" t="s">
        <v>67</v>
      </c>
      <c r="B108" s="97">
        <v>0</v>
      </c>
      <c r="C108" s="97">
        <v>0</v>
      </c>
      <c r="D108" s="13"/>
      <c r="E108" s="97">
        <v>0</v>
      </c>
      <c r="F108" s="7">
        <f t="shared" si="14"/>
        <v>0</v>
      </c>
      <c r="G108" s="98">
        <v>0</v>
      </c>
      <c r="H108" s="98">
        <v>0</v>
      </c>
      <c r="I108" s="98">
        <v>0</v>
      </c>
      <c r="J108" s="98">
        <v>0</v>
      </c>
      <c r="K108" s="98">
        <v>0</v>
      </c>
      <c r="L108" s="98">
        <v>0</v>
      </c>
      <c r="M108" s="98">
        <v>0</v>
      </c>
      <c r="N108" s="98">
        <v>0</v>
      </c>
      <c r="O108" s="98">
        <v>0</v>
      </c>
      <c r="P108" s="98">
        <v>0</v>
      </c>
    </row>
    <row r="109" spans="1:16" x14ac:dyDescent="0.25">
      <c r="A109" s="9" t="s">
        <v>204</v>
      </c>
      <c r="B109" s="97">
        <v>0</v>
      </c>
      <c r="C109" s="97">
        <v>0</v>
      </c>
      <c r="D109" s="13"/>
      <c r="E109" s="97">
        <v>0</v>
      </c>
      <c r="F109" s="7">
        <f t="shared" si="14"/>
        <v>0</v>
      </c>
      <c r="G109" s="98">
        <v>0</v>
      </c>
      <c r="H109" s="98">
        <v>0</v>
      </c>
      <c r="I109" s="98">
        <v>0</v>
      </c>
      <c r="J109" s="98">
        <v>0</v>
      </c>
      <c r="K109" s="98">
        <v>0</v>
      </c>
      <c r="L109" s="98">
        <v>0</v>
      </c>
      <c r="M109" s="98">
        <v>0</v>
      </c>
      <c r="N109" s="98">
        <v>0</v>
      </c>
      <c r="O109" s="98">
        <v>0</v>
      </c>
      <c r="P109" s="98">
        <v>0</v>
      </c>
    </row>
    <row r="110" spans="1:16" x14ac:dyDescent="0.25">
      <c r="A110" s="9"/>
      <c r="B110" s="67" t="s">
        <v>2</v>
      </c>
      <c r="C110" s="67"/>
      <c r="D110" s="67"/>
      <c r="E110" s="71" t="s">
        <v>3</v>
      </c>
      <c r="F110" s="69" t="s">
        <v>4</v>
      </c>
      <c r="G110" s="64" t="s">
        <v>178</v>
      </c>
      <c r="H110" s="64" t="s">
        <v>179</v>
      </c>
      <c r="I110" s="64" t="s">
        <v>180</v>
      </c>
      <c r="J110" s="64" t="s">
        <v>181</v>
      </c>
      <c r="K110" s="64" t="s">
        <v>182</v>
      </c>
      <c r="L110" s="64" t="s">
        <v>183</v>
      </c>
      <c r="M110" s="64" t="s">
        <v>184</v>
      </c>
      <c r="N110" s="73" t="s">
        <v>185</v>
      </c>
      <c r="O110" s="73" t="s">
        <v>186</v>
      </c>
      <c r="P110" s="64" t="s">
        <v>187</v>
      </c>
    </row>
    <row r="111" spans="1:16" x14ac:dyDescent="0.25">
      <c r="A111" s="12" t="s">
        <v>62</v>
      </c>
      <c r="B111" s="3" t="s">
        <v>11</v>
      </c>
      <c r="C111" s="3" t="s">
        <v>12</v>
      </c>
      <c r="D111" s="4"/>
      <c r="E111" s="71"/>
      <c r="F111" s="69"/>
      <c r="G111" s="64"/>
      <c r="H111" s="64"/>
      <c r="I111" s="64"/>
      <c r="J111" s="64"/>
      <c r="K111" s="64"/>
      <c r="L111" s="64"/>
      <c r="M111" s="64"/>
      <c r="N111" s="74"/>
      <c r="O111" s="74"/>
      <c r="P111" s="64"/>
    </row>
    <row r="112" spans="1:16" x14ac:dyDescent="0.25">
      <c r="A112" s="9" t="s">
        <v>23</v>
      </c>
      <c r="B112" s="97">
        <v>0</v>
      </c>
      <c r="C112" s="97">
        <v>0</v>
      </c>
      <c r="D112" s="13"/>
      <c r="E112" s="97">
        <v>0</v>
      </c>
      <c r="F112" s="7">
        <f t="shared" ref="F112:F119" si="15">SUM(B112:E112)</f>
        <v>0</v>
      </c>
      <c r="G112" s="98">
        <v>0</v>
      </c>
      <c r="H112" s="98">
        <v>0</v>
      </c>
      <c r="I112" s="98">
        <v>0</v>
      </c>
      <c r="J112" s="98">
        <v>0</v>
      </c>
      <c r="K112" s="98">
        <v>0</v>
      </c>
      <c r="L112" s="98">
        <v>0</v>
      </c>
      <c r="M112" s="98">
        <v>0</v>
      </c>
      <c r="N112" s="98">
        <v>0</v>
      </c>
      <c r="O112" s="98">
        <v>0</v>
      </c>
      <c r="P112" s="98">
        <v>0</v>
      </c>
    </row>
    <row r="113" spans="1:16" x14ac:dyDescent="0.25">
      <c r="A113" s="9" t="s">
        <v>24</v>
      </c>
      <c r="B113" s="97">
        <v>0</v>
      </c>
      <c r="C113" s="97">
        <v>0</v>
      </c>
      <c r="D113" s="13"/>
      <c r="E113" s="97">
        <v>0</v>
      </c>
      <c r="F113" s="7">
        <f t="shared" si="15"/>
        <v>0</v>
      </c>
      <c r="G113" s="98">
        <v>0</v>
      </c>
      <c r="H113" s="98">
        <v>0</v>
      </c>
      <c r="I113" s="98">
        <v>0</v>
      </c>
      <c r="J113" s="98">
        <v>0</v>
      </c>
      <c r="K113" s="98">
        <v>0</v>
      </c>
      <c r="L113" s="98">
        <v>0</v>
      </c>
      <c r="M113" s="98">
        <v>0</v>
      </c>
      <c r="N113" s="98">
        <v>0</v>
      </c>
      <c r="O113" s="98">
        <v>0</v>
      </c>
      <c r="P113" s="98">
        <v>0</v>
      </c>
    </row>
    <row r="114" spans="1:16" x14ac:dyDescent="0.25">
      <c r="A114" s="9" t="s">
        <v>63</v>
      </c>
      <c r="B114" s="97">
        <v>0</v>
      </c>
      <c r="C114" s="97">
        <v>0</v>
      </c>
      <c r="D114" s="13"/>
      <c r="E114" s="97">
        <v>0</v>
      </c>
      <c r="F114" s="7">
        <f t="shared" si="15"/>
        <v>0</v>
      </c>
      <c r="G114" s="98">
        <v>0</v>
      </c>
      <c r="H114" s="98">
        <v>0</v>
      </c>
      <c r="I114" s="98">
        <v>0</v>
      </c>
      <c r="J114" s="98">
        <v>0</v>
      </c>
      <c r="K114" s="98">
        <v>0</v>
      </c>
      <c r="L114" s="98">
        <v>0</v>
      </c>
      <c r="M114" s="98">
        <v>0</v>
      </c>
      <c r="N114" s="98">
        <v>0</v>
      </c>
      <c r="O114" s="98">
        <v>0</v>
      </c>
      <c r="P114" s="98">
        <v>0</v>
      </c>
    </row>
    <row r="115" spans="1:16" x14ac:dyDescent="0.25">
      <c r="A115" s="14" t="s">
        <v>26</v>
      </c>
      <c r="B115" s="97">
        <v>0</v>
      </c>
      <c r="C115" s="97">
        <v>0</v>
      </c>
      <c r="D115" s="13"/>
      <c r="E115" s="97">
        <v>0</v>
      </c>
      <c r="F115" s="7">
        <f t="shared" si="15"/>
        <v>0</v>
      </c>
      <c r="G115" s="98">
        <v>0</v>
      </c>
      <c r="H115" s="98">
        <v>0</v>
      </c>
      <c r="I115" s="98">
        <v>0</v>
      </c>
      <c r="J115" s="98">
        <v>0</v>
      </c>
      <c r="K115" s="98">
        <v>0</v>
      </c>
      <c r="L115" s="98">
        <v>0</v>
      </c>
      <c r="M115" s="98">
        <v>0</v>
      </c>
      <c r="N115" s="98">
        <v>0</v>
      </c>
      <c r="O115" s="98">
        <v>0</v>
      </c>
      <c r="P115" s="98">
        <v>0</v>
      </c>
    </row>
    <row r="116" spans="1:16" x14ac:dyDescent="0.25">
      <c r="A116" s="14" t="s">
        <v>27</v>
      </c>
      <c r="B116" s="97">
        <v>0</v>
      </c>
      <c r="C116" s="97">
        <v>0</v>
      </c>
      <c r="D116" s="13"/>
      <c r="E116" s="97">
        <v>0</v>
      </c>
      <c r="F116" s="7">
        <f t="shared" si="15"/>
        <v>0</v>
      </c>
      <c r="G116" s="98">
        <v>0</v>
      </c>
      <c r="H116" s="98">
        <v>0</v>
      </c>
      <c r="I116" s="98">
        <v>0</v>
      </c>
      <c r="J116" s="98">
        <v>0</v>
      </c>
      <c r="K116" s="98">
        <v>0</v>
      </c>
      <c r="L116" s="98">
        <v>0</v>
      </c>
      <c r="M116" s="98">
        <v>0</v>
      </c>
      <c r="N116" s="98">
        <v>0</v>
      </c>
      <c r="O116" s="98">
        <v>0</v>
      </c>
      <c r="P116" s="98">
        <v>0</v>
      </c>
    </row>
    <row r="117" spans="1:16" x14ac:dyDescent="0.25">
      <c r="A117" s="14" t="s">
        <v>28</v>
      </c>
      <c r="B117" s="97">
        <v>0</v>
      </c>
      <c r="C117" s="97">
        <v>0</v>
      </c>
      <c r="D117" s="13"/>
      <c r="E117" s="97">
        <v>0</v>
      </c>
      <c r="F117" s="7">
        <f t="shared" si="15"/>
        <v>0</v>
      </c>
      <c r="G117" s="98">
        <v>0</v>
      </c>
      <c r="H117" s="98">
        <v>0</v>
      </c>
      <c r="I117" s="98">
        <v>0</v>
      </c>
      <c r="J117" s="98">
        <v>0</v>
      </c>
      <c r="K117" s="98">
        <v>0</v>
      </c>
      <c r="L117" s="98">
        <v>0</v>
      </c>
      <c r="M117" s="98">
        <v>0</v>
      </c>
      <c r="N117" s="98">
        <v>0</v>
      </c>
      <c r="O117" s="98">
        <v>0</v>
      </c>
      <c r="P117" s="98">
        <v>0</v>
      </c>
    </row>
    <row r="118" spans="1:16" x14ac:dyDescent="0.25">
      <c r="A118" s="14" t="s">
        <v>29</v>
      </c>
      <c r="B118" s="97">
        <v>0</v>
      </c>
      <c r="C118" s="97">
        <v>0</v>
      </c>
      <c r="D118" s="13"/>
      <c r="E118" s="97">
        <v>0</v>
      </c>
      <c r="F118" s="7">
        <f t="shared" si="15"/>
        <v>0</v>
      </c>
      <c r="G118" s="98">
        <v>0</v>
      </c>
      <c r="H118" s="98">
        <v>0</v>
      </c>
      <c r="I118" s="98">
        <v>0</v>
      </c>
      <c r="J118" s="98">
        <v>0</v>
      </c>
      <c r="K118" s="98">
        <v>0</v>
      </c>
      <c r="L118" s="98">
        <v>0</v>
      </c>
      <c r="M118" s="98">
        <v>0</v>
      </c>
      <c r="N118" s="98">
        <v>0</v>
      </c>
      <c r="O118" s="98">
        <v>0</v>
      </c>
      <c r="P118" s="98">
        <v>0</v>
      </c>
    </row>
    <row r="119" spans="1:16" x14ac:dyDescent="0.25">
      <c r="A119" s="14" t="s">
        <v>30</v>
      </c>
      <c r="B119" s="97">
        <v>0</v>
      </c>
      <c r="C119" s="97">
        <v>0</v>
      </c>
      <c r="D119" s="13"/>
      <c r="E119" s="97">
        <v>0</v>
      </c>
      <c r="F119" s="7">
        <f t="shared" si="15"/>
        <v>0</v>
      </c>
      <c r="G119" s="98">
        <v>0</v>
      </c>
      <c r="H119" s="98">
        <v>0</v>
      </c>
      <c r="I119" s="98">
        <v>0</v>
      </c>
      <c r="J119" s="98">
        <v>0</v>
      </c>
      <c r="K119" s="98">
        <v>0</v>
      </c>
      <c r="L119" s="98">
        <v>0</v>
      </c>
      <c r="M119" s="98">
        <v>0</v>
      </c>
      <c r="N119" s="98">
        <v>0</v>
      </c>
      <c r="O119" s="98">
        <v>0</v>
      </c>
      <c r="P119" s="98">
        <v>0</v>
      </c>
    </row>
    <row r="120" spans="1:16" x14ac:dyDescent="0.25">
      <c r="A120" s="84" t="s">
        <v>31</v>
      </c>
      <c r="B120" s="84"/>
      <c r="C120" s="84"/>
      <c r="D120" s="84"/>
      <c r="E120" s="84"/>
      <c r="F120" s="84"/>
      <c r="G120" s="84"/>
      <c r="H120" s="84"/>
      <c r="I120" s="84"/>
      <c r="J120" s="84"/>
      <c r="K120" s="84"/>
      <c r="L120" s="84"/>
      <c r="M120" s="84"/>
      <c r="N120" s="84"/>
      <c r="O120" s="84"/>
      <c r="P120" s="84"/>
    </row>
    <row r="121" spans="1:16" x14ac:dyDescent="0.25">
      <c r="A121" s="14" t="s">
        <v>32</v>
      </c>
      <c r="B121" s="97">
        <v>0</v>
      </c>
      <c r="C121" s="97">
        <v>0</v>
      </c>
      <c r="D121" s="13"/>
      <c r="E121" s="97">
        <v>0</v>
      </c>
      <c r="F121" s="7">
        <f>SUM(B121:E121)</f>
        <v>0</v>
      </c>
      <c r="G121" s="98">
        <v>0</v>
      </c>
      <c r="H121" s="98">
        <v>0</v>
      </c>
      <c r="I121" s="98">
        <v>0</v>
      </c>
      <c r="J121" s="98">
        <v>0</v>
      </c>
      <c r="K121" s="98">
        <v>0</v>
      </c>
      <c r="L121" s="98">
        <v>0</v>
      </c>
      <c r="M121" s="98">
        <v>0</v>
      </c>
      <c r="N121" s="98">
        <v>0</v>
      </c>
      <c r="O121" s="98">
        <v>0</v>
      </c>
      <c r="P121" s="98">
        <v>0</v>
      </c>
    </row>
    <row r="122" spans="1:16" x14ac:dyDescent="0.25">
      <c r="A122" s="14" t="s">
        <v>33</v>
      </c>
      <c r="B122" s="97">
        <v>0</v>
      </c>
      <c r="C122" s="97">
        <v>0</v>
      </c>
      <c r="D122" s="13"/>
      <c r="E122" s="97">
        <v>0</v>
      </c>
      <c r="F122" s="7">
        <f t="shared" ref="F122:F127" si="16">SUM(B122:E122)</f>
        <v>0</v>
      </c>
      <c r="G122" s="98">
        <v>0</v>
      </c>
      <c r="H122" s="98">
        <v>0</v>
      </c>
      <c r="I122" s="98">
        <v>0</v>
      </c>
      <c r="J122" s="98">
        <v>0</v>
      </c>
      <c r="K122" s="98">
        <v>0</v>
      </c>
      <c r="L122" s="98">
        <v>0</v>
      </c>
      <c r="M122" s="98">
        <v>0</v>
      </c>
      <c r="N122" s="98">
        <v>0</v>
      </c>
      <c r="O122" s="98">
        <v>0</v>
      </c>
      <c r="P122" s="98">
        <v>0</v>
      </c>
    </row>
    <row r="123" spans="1:16" x14ac:dyDescent="0.25">
      <c r="A123" s="14" t="s">
        <v>34</v>
      </c>
      <c r="B123" s="97">
        <v>0</v>
      </c>
      <c r="C123" s="97">
        <v>0</v>
      </c>
      <c r="D123" s="13"/>
      <c r="E123" s="97">
        <v>0</v>
      </c>
      <c r="F123" s="7">
        <f t="shared" si="16"/>
        <v>0</v>
      </c>
      <c r="G123" s="98">
        <v>0</v>
      </c>
      <c r="H123" s="98">
        <v>0</v>
      </c>
      <c r="I123" s="98">
        <v>0</v>
      </c>
      <c r="J123" s="98">
        <v>0</v>
      </c>
      <c r="K123" s="98">
        <v>0</v>
      </c>
      <c r="L123" s="98">
        <v>0</v>
      </c>
      <c r="M123" s="98">
        <v>0</v>
      </c>
      <c r="N123" s="98">
        <v>0</v>
      </c>
      <c r="O123" s="98">
        <v>0</v>
      </c>
      <c r="P123" s="98">
        <v>0</v>
      </c>
    </row>
    <row r="124" spans="1:16" x14ac:dyDescent="0.25">
      <c r="A124" s="14" t="s">
        <v>35</v>
      </c>
      <c r="B124" s="97">
        <v>0</v>
      </c>
      <c r="C124" s="97">
        <v>0</v>
      </c>
      <c r="D124" s="13"/>
      <c r="E124" s="97">
        <v>0</v>
      </c>
      <c r="F124" s="7">
        <f t="shared" si="16"/>
        <v>0</v>
      </c>
      <c r="G124" s="98">
        <v>0</v>
      </c>
      <c r="H124" s="98">
        <v>0</v>
      </c>
      <c r="I124" s="98">
        <v>0</v>
      </c>
      <c r="J124" s="98">
        <v>0</v>
      </c>
      <c r="K124" s="98">
        <v>0</v>
      </c>
      <c r="L124" s="98">
        <v>0</v>
      </c>
      <c r="M124" s="98">
        <v>0</v>
      </c>
      <c r="N124" s="98">
        <v>0</v>
      </c>
      <c r="O124" s="98">
        <v>0</v>
      </c>
      <c r="P124" s="98">
        <v>0</v>
      </c>
    </row>
    <row r="125" spans="1:16" x14ac:dyDescent="0.25">
      <c r="A125" s="14" t="s">
        <v>36</v>
      </c>
      <c r="B125" s="97">
        <v>0</v>
      </c>
      <c r="C125" s="97">
        <v>0</v>
      </c>
      <c r="D125" s="15"/>
      <c r="E125" s="97">
        <v>0</v>
      </c>
      <c r="F125" s="7">
        <f t="shared" si="16"/>
        <v>0</v>
      </c>
      <c r="G125" s="98">
        <v>0</v>
      </c>
      <c r="H125" s="98">
        <v>0</v>
      </c>
      <c r="I125" s="98">
        <v>0</v>
      </c>
      <c r="J125" s="98">
        <v>0</v>
      </c>
      <c r="K125" s="98">
        <v>0</v>
      </c>
      <c r="L125" s="98">
        <v>0</v>
      </c>
      <c r="M125" s="98">
        <v>0</v>
      </c>
      <c r="N125" s="98">
        <v>0</v>
      </c>
      <c r="O125" s="98">
        <v>0</v>
      </c>
      <c r="P125" s="98">
        <v>0</v>
      </c>
    </row>
    <row r="126" spans="1:16" x14ac:dyDescent="0.25">
      <c r="A126" s="14" t="s">
        <v>37</v>
      </c>
      <c r="B126" s="97">
        <v>0</v>
      </c>
      <c r="C126" s="97">
        <v>0</v>
      </c>
      <c r="D126" s="15"/>
      <c r="E126" s="97">
        <v>0</v>
      </c>
      <c r="F126" s="7">
        <f t="shared" si="16"/>
        <v>0</v>
      </c>
      <c r="G126" s="98">
        <v>0</v>
      </c>
      <c r="H126" s="98">
        <v>0</v>
      </c>
      <c r="I126" s="98">
        <v>0</v>
      </c>
      <c r="J126" s="98">
        <v>0</v>
      </c>
      <c r="K126" s="98">
        <v>0</v>
      </c>
      <c r="L126" s="98">
        <v>0</v>
      </c>
      <c r="M126" s="98">
        <v>0</v>
      </c>
      <c r="N126" s="98">
        <v>0</v>
      </c>
      <c r="O126" s="98">
        <v>0</v>
      </c>
      <c r="P126" s="98">
        <v>0</v>
      </c>
    </row>
    <row r="127" spans="1:16" x14ac:dyDescent="0.25">
      <c r="A127" s="14" t="s">
        <v>38</v>
      </c>
      <c r="B127" s="97">
        <v>0</v>
      </c>
      <c r="C127" s="97">
        <v>0</v>
      </c>
      <c r="D127" s="15"/>
      <c r="E127" s="97">
        <v>0</v>
      </c>
      <c r="F127" s="7">
        <f t="shared" si="16"/>
        <v>0</v>
      </c>
      <c r="G127" s="98">
        <v>0</v>
      </c>
      <c r="H127" s="98">
        <v>0</v>
      </c>
      <c r="I127" s="98">
        <v>0</v>
      </c>
      <c r="J127" s="98">
        <v>0</v>
      </c>
      <c r="K127" s="98">
        <v>0</v>
      </c>
      <c r="L127" s="98">
        <v>0</v>
      </c>
      <c r="M127" s="98">
        <v>0</v>
      </c>
      <c r="N127" s="98">
        <v>0</v>
      </c>
      <c r="O127" s="98">
        <v>0</v>
      </c>
      <c r="P127" s="98">
        <v>0</v>
      </c>
    </row>
    <row r="128" spans="1:16" x14ac:dyDescent="0.25">
      <c r="A128" s="9"/>
      <c r="B128" s="67" t="s">
        <v>2</v>
      </c>
      <c r="C128" s="67"/>
      <c r="D128" s="67"/>
      <c r="E128" s="71" t="s">
        <v>3</v>
      </c>
      <c r="F128" s="69" t="s">
        <v>4</v>
      </c>
      <c r="G128" s="64" t="s">
        <v>178</v>
      </c>
      <c r="H128" s="64" t="s">
        <v>179</v>
      </c>
      <c r="I128" s="64" t="s">
        <v>180</v>
      </c>
      <c r="J128" s="64" t="s">
        <v>181</v>
      </c>
      <c r="K128" s="64" t="s">
        <v>182</v>
      </c>
      <c r="L128" s="64" t="s">
        <v>183</v>
      </c>
      <c r="M128" s="64" t="s">
        <v>184</v>
      </c>
      <c r="N128" s="73" t="s">
        <v>185</v>
      </c>
      <c r="O128" s="73" t="s">
        <v>186</v>
      </c>
      <c r="P128" s="64" t="s">
        <v>187</v>
      </c>
    </row>
    <row r="129" spans="1:16" x14ac:dyDescent="0.25">
      <c r="A129" s="12" t="s">
        <v>64</v>
      </c>
      <c r="B129" s="3" t="s">
        <v>11</v>
      </c>
      <c r="C129" s="3" t="s">
        <v>12</v>
      </c>
      <c r="D129" s="4"/>
      <c r="E129" s="71"/>
      <c r="F129" s="69"/>
      <c r="G129" s="64"/>
      <c r="H129" s="64"/>
      <c r="I129" s="64"/>
      <c r="J129" s="64"/>
      <c r="K129" s="64"/>
      <c r="L129" s="64"/>
      <c r="M129" s="64"/>
      <c r="N129" s="74"/>
      <c r="O129" s="74"/>
      <c r="P129" s="64"/>
    </row>
    <row r="130" spans="1:16" x14ac:dyDescent="0.25">
      <c r="A130" s="9" t="s">
        <v>40</v>
      </c>
      <c r="B130" s="97">
        <v>0</v>
      </c>
      <c r="C130" s="97">
        <v>0</v>
      </c>
      <c r="D130" s="13"/>
      <c r="E130" s="97">
        <v>0</v>
      </c>
      <c r="F130" s="7">
        <f>SUM(B130:E130)</f>
        <v>0</v>
      </c>
      <c r="G130" s="98">
        <v>0</v>
      </c>
      <c r="H130" s="98">
        <v>0</v>
      </c>
      <c r="I130" s="98">
        <v>0</v>
      </c>
      <c r="J130" s="98">
        <v>0</v>
      </c>
      <c r="K130" s="98">
        <v>0</v>
      </c>
      <c r="L130" s="98">
        <v>0</v>
      </c>
      <c r="M130" s="98">
        <v>0</v>
      </c>
      <c r="N130" s="98">
        <v>0</v>
      </c>
      <c r="O130" s="98">
        <v>0</v>
      </c>
      <c r="P130" s="98">
        <v>0</v>
      </c>
    </row>
    <row r="131" spans="1:16" ht="30" x14ac:dyDescent="0.25">
      <c r="A131" s="19" t="s">
        <v>41</v>
      </c>
      <c r="B131" s="97">
        <v>0</v>
      </c>
      <c r="C131" s="97">
        <v>0</v>
      </c>
      <c r="D131" s="13"/>
      <c r="E131" s="97">
        <v>0</v>
      </c>
      <c r="F131" s="7">
        <f t="shared" ref="F131:F144" si="17">SUM(B131:E131)</f>
        <v>0</v>
      </c>
      <c r="G131" s="98">
        <v>0</v>
      </c>
      <c r="H131" s="98">
        <v>0</v>
      </c>
      <c r="I131" s="98">
        <v>0</v>
      </c>
      <c r="J131" s="98">
        <v>0</v>
      </c>
      <c r="K131" s="98">
        <v>0</v>
      </c>
      <c r="L131" s="98">
        <v>0</v>
      </c>
      <c r="M131" s="98">
        <v>0</v>
      </c>
      <c r="N131" s="98">
        <v>0</v>
      </c>
      <c r="O131" s="98">
        <v>0</v>
      </c>
      <c r="P131" s="98">
        <v>0</v>
      </c>
    </row>
    <row r="132" spans="1:16" x14ac:dyDescent="0.25">
      <c r="A132" s="9" t="s">
        <v>42</v>
      </c>
      <c r="B132" s="97">
        <v>0</v>
      </c>
      <c r="C132" s="97">
        <v>0</v>
      </c>
      <c r="D132" s="13"/>
      <c r="E132" s="97">
        <v>0</v>
      </c>
      <c r="F132" s="7">
        <f t="shared" si="17"/>
        <v>0</v>
      </c>
      <c r="G132" s="98">
        <v>0</v>
      </c>
      <c r="H132" s="98">
        <v>0</v>
      </c>
      <c r="I132" s="98">
        <v>0</v>
      </c>
      <c r="J132" s="98">
        <v>0</v>
      </c>
      <c r="K132" s="98">
        <v>0</v>
      </c>
      <c r="L132" s="98">
        <v>0</v>
      </c>
      <c r="M132" s="98">
        <v>0</v>
      </c>
      <c r="N132" s="98">
        <v>0</v>
      </c>
      <c r="O132" s="98">
        <v>0</v>
      </c>
      <c r="P132" s="98">
        <v>0</v>
      </c>
    </row>
    <row r="133" spans="1:16" x14ac:dyDescent="0.25">
      <c r="A133" s="9" t="s">
        <v>43</v>
      </c>
      <c r="B133" s="97">
        <v>0</v>
      </c>
      <c r="C133" s="97">
        <v>0</v>
      </c>
      <c r="D133" s="13"/>
      <c r="E133" s="97">
        <v>0</v>
      </c>
      <c r="F133" s="7">
        <f t="shared" si="17"/>
        <v>0</v>
      </c>
      <c r="G133" s="98">
        <v>0</v>
      </c>
      <c r="H133" s="98">
        <v>0</v>
      </c>
      <c r="I133" s="98">
        <v>0</v>
      </c>
      <c r="J133" s="98">
        <v>0</v>
      </c>
      <c r="K133" s="98">
        <v>0</v>
      </c>
      <c r="L133" s="98">
        <v>0</v>
      </c>
      <c r="M133" s="98">
        <v>0</v>
      </c>
      <c r="N133" s="98">
        <v>0</v>
      </c>
      <c r="O133" s="98">
        <v>0</v>
      </c>
      <c r="P133" s="98">
        <v>0</v>
      </c>
    </row>
    <row r="134" spans="1:16" x14ac:dyDescent="0.25">
      <c r="A134" s="9" t="s">
        <v>44</v>
      </c>
      <c r="B134" s="97">
        <v>0</v>
      </c>
      <c r="C134" s="97">
        <v>0</v>
      </c>
      <c r="D134" s="13"/>
      <c r="E134" s="97">
        <v>0</v>
      </c>
      <c r="F134" s="7">
        <f t="shared" si="17"/>
        <v>0</v>
      </c>
      <c r="G134" s="98">
        <v>0</v>
      </c>
      <c r="H134" s="98">
        <v>0</v>
      </c>
      <c r="I134" s="98">
        <v>0</v>
      </c>
      <c r="J134" s="98">
        <v>0</v>
      </c>
      <c r="K134" s="98">
        <v>0</v>
      </c>
      <c r="L134" s="98">
        <v>0</v>
      </c>
      <c r="M134" s="98">
        <v>0</v>
      </c>
      <c r="N134" s="98">
        <v>0</v>
      </c>
      <c r="O134" s="98">
        <v>0</v>
      </c>
      <c r="P134" s="98">
        <v>0</v>
      </c>
    </row>
    <row r="135" spans="1:16" ht="30" x14ac:dyDescent="0.25">
      <c r="A135" s="9" t="s">
        <v>45</v>
      </c>
      <c r="B135" s="97">
        <v>0</v>
      </c>
      <c r="C135" s="97">
        <v>0</v>
      </c>
      <c r="D135" s="13"/>
      <c r="E135" s="97">
        <v>0</v>
      </c>
      <c r="F135" s="7">
        <f t="shared" si="17"/>
        <v>0</v>
      </c>
      <c r="G135" s="98">
        <v>0</v>
      </c>
      <c r="H135" s="98">
        <v>0</v>
      </c>
      <c r="I135" s="98">
        <v>0</v>
      </c>
      <c r="J135" s="98">
        <v>0</v>
      </c>
      <c r="K135" s="98">
        <v>0</v>
      </c>
      <c r="L135" s="98">
        <v>0</v>
      </c>
      <c r="M135" s="98">
        <v>0</v>
      </c>
      <c r="N135" s="98">
        <v>0</v>
      </c>
      <c r="O135" s="98">
        <v>0</v>
      </c>
      <c r="P135" s="98">
        <v>0</v>
      </c>
    </row>
    <row r="136" spans="1:16" x14ac:dyDescent="0.25">
      <c r="A136" s="9" t="s">
        <v>46</v>
      </c>
      <c r="B136" s="97">
        <v>0</v>
      </c>
      <c r="C136" s="97">
        <v>0</v>
      </c>
      <c r="D136" s="13"/>
      <c r="E136" s="97">
        <v>0</v>
      </c>
      <c r="F136" s="7">
        <f t="shared" si="17"/>
        <v>0</v>
      </c>
      <c r="G136" s="98">
        <v>0</v>
      </c>
      <c r="H136" s="98">
        <v>0</v>
      </c>
      <c r="I136" s="98">
        <v>0</v>
      </c>
      <c r="J136" s="98">
        <v>0</v>
      </c>
      <c r="K136" s="98">
        <v>0</v>
      </c>
      <c r="L136" s="98">
        <v>0</v>
      </c>
      <c r="M136" s="98">
        <v>0</v>
      </c>
      <c r="N136" s="98">
        <v>0</v>
      </c>
      <c r="O136" s="98">
        <v>0</v>
      </c>
      <c r="P136" s="98">
        <v>0</v>
      </c>
    </row>
    <row r="137" spans="1:16" x14ac:dyDescent="0.25">
      <c r="A137" s="9" t="s">
        <v>47</v>
      </c>
      <c r="B137" s="97">
        <v>0</v>
      </c>
      <c r="C137" s="97">
        <v>0</v>
      </c>
      <c r="D137" s="13"/>
      <c r="E137" s="97">
        <v>0</v>
      </c>
      <c r="F137" s="7">
        <f t="shared" si="17"/>
        <v>0</v>
      </c>
      <c r="G137" s="98">
        <v>0</v>
      </c>
      <c r="H137" s="98">
        <v>0</v>
      </c>
      <c r="I137" s="98">
        <v>0</v>
      </c>
      <c r="J137" s="98">
        <v>0</v>
      </c>
      <c r="K137" s="98">
        <v>0</v>
      </c>
      <c r="L137" s="98">
        <v>0</v>
      </c>
      <c r="M137" s="98">
        <v>0</v>
      </c>
      <c r="N137" s="98">
        <v>0</v>
      </c>
      <c r="O137" s="98">
        <v>0</v>
      </c>
      <c r="P137" s="98">
        <v>0</v>
      </c>
    </row>
    <row r="138" spans="1:16" ht="30" x14ac:dyDescent="0.25">
      <c r="A138" s="9" t="s">
        <v>48</v>
      </c>
      <c r="B138" s="97">
        <v>0</v>
      </c>
      <c r="C138" s="97">
        <v>0</v>
      </c>
      <c r="D138" s="13"/>
      <c r="E138" s="97">
        <v>0</v>
      </c>
      <c r="F138" s="7">
        <f t="shared" si="17"/>
        <v>0</v>
      </c>
      <c r="G138" s="98">
        <v>0</v>
      </c>
      <c r="H138" s="98">
        <v>0</v>
      </c>
      <c r="I138" s="98">
        <v>0</v>
      </c>
      <c r="J138" s="98">
        <v>0</v>
      </c>
      <c r="K138" s="98">
        <v>0</v>
      </c>
      <c r="L138" s="98">
        <v>0</v>
      </c>
      <c r="M138" s="98">
        <v>0</v>
      </c>
      <c r="N138" s="98">
        <v>0</v>
      </c>
      <c r="O138" s="98">
        <v>0</v>
      </c>
      <c r="P138" s="98">
        <v>0</v>
      </c>
    </row>
    <row r="139" spans="1:16" x14ac:dyDescent="0.25">
      <c r="A139" s="9" t="s">
        <v>49</v>
      </c>
      <c r="B139" s="97">
        <v>0</v>
      </c>
      <c r="C139" s="97">
        <v>0</v>
      </c>
      <c r="D139" s="13"/>
      <c r="E139" s="97">
        <v>0</v>
      </c>
      <c r="F139" s="7">
        <f t="shared" si="17"/>
        <v>0</v>
      </c>
      <c r="G139" s="98">
        <v>0</v>
      </c>
      <c r="H139" s="98">
        <v>0</v>
      </c>
      <c r="I139" s="98">
        <v>0</v>
      </c>
      <c r="J139" s="98">
        <v>0</v>
      </c>
      <c r="K139" s="98">
        <v>0</v>
      </c>
      <c r="L139" s="98">
        <v>0</v>
      </c>
      <c r="M139" s="98">
        <v>0</v>
      </c>
      <c r="N139" s="98">
        <v>0</v>
      </c>
      <c r="O139" s="98">
        <v>0</v>
      </c>
      <c r="P139" s="98">
        <v>0</v>
      </c>
    </row>
    <row r="140" spans="1:16" ht="30" x14ac:dyDescent="0.25">
      <c r="A140" s="9" t="s">
        <v>50</v>
      </c>
      <c r="B140" s="97">
        <v>0</v>
      </c>
      <c r="C140" s="97">
        <v>0</v>
      </c>
      <c r="D140" s="13"/>
      <c r="E140" s="97">
        <v>0</v>
      </c>
      <c r="F140" s="7">
        <f t="shared" si="17"/>
        <v>0</v>
      </c>
      <c r="G140" s="98">
        <v>0</v>
      </c>
      <c r="H140" s="98">
        <v>0</v>
      </c>
      <c r="I140" s="98">
        <v>0</v>
      </c>
      <c r="J140" s="98">
        <v>0</v>
      </c>
      <c r="K140" s="98">
        <v>0</v>
      </c>
      <c r="L140" s="98">
        <v>0</v>
      </c>
      <c r="M140" s="98">
        <v>0</v>
      </c>
      <c r="N140" s="98">
        <v>0</v>
      </c>
      <c r="O140" s="98">
        <v>0</v>
      </c>
      <c r="P140" s="98">
        <v>0</v>
      </c>
    </row>
    <row r="141" spans="1:16" x14ac:dyDescent="0.25">
      <c r="A141" s="9" t="s">
        <v>51</v>
      </c>
      <c r="B141" s="97">
        <v>0</v>
      </c>
      <c r="C141" s="97">
        <v>0</v>
      </c>
      <c r="D141" s="17"/>
      <c r="E141" s="97">
        <v>0</v>
      </c>
      <c r="F141" s="7">
        <f t="shared" si="17"/>
        <v>0</v>
      </c>
      <c r="G141" s="98">
        <v>0</v>
      </c>
      <c r="H141" s="98">
        <v>0</v>
      </c>
      <c r="I141" s="98">
        <v>0</v>
      </c>
      <c r="J141" s="98">
        <v>0</v>
      </c>
      <c r="K141" s="98">
        <v>0</v>
      </c>
      <c r="L141" s="98">
        <v>0</v>
      </c>
      <c r="M141" s="98">
        <v>0</v>
      </c>
      <c r="N141" s="98">
        <v>0</v>
      </c>
      <c r="O141" s="98">
        <v>0</v>
      </c>
      <c r="P141" s="98">
        <v>0</v>
      </c>
    </row>
    <row r="142" spans="1:16" x14ac:dyDescent="0.25">
      <c r="A142" s="9" t="s">
        <v>52</v>
      </c>
      <c r="B142" s="97">
        <v>0</v>
      </c>
      <c r="C142" s="97">
        <v>0</v>
      </c>
      <c r="D142" s="17"/>
      <c r="E142" s="97">
        <v>0</v>
      </c>
      <c r="F142" s="7">
        <f t="shared" si="17"/>
        <v>0</v>
      </c>
      <c r="G142" s="98">
        <v>0</v>
      </c>
      <c r="H142" s="98">
        <v>0</v>
      </c>
      <c r="I142" s="98">
        <v>0</v>
      </c>
      <c r="J142" s="98">
        <v>0</v>
      </c>
      <c r="K142" s="98">
        <v>0</v>
      </c>
      <c r="L142" s="98">
        <v>0</v>
      </c>
      <c r="M142" s="98">
        <v>0</v>
      </c>
      <c r="N142" s="98">
        <v>0</v>
      </c>
      <c r="O142" s="98">
        <v>0</v>
      </c>
      <c r="P142" s="98">
        <v>0</v>
      </c>
    </row>
    <row r="143" spans="1:16" x14ac:dyDescent="0.25">
      <c r="A143" s="9" t="s">
        <v>53</v>
      </c>
      <c r="B143" s="97">
        <v>0</v>
      </c>
      <c r="C143" s="97">
        <v>0</v>
      </c>
      <c r="D143" s="13"/>
      <c r="E143" s="97">
        <v>0</v>
      </c>
      <c r="F143" s="7">
        <f t="shared" si="17"/>
        <v>0</v>
      </c>
      <c r="G143" s="98">
        <v>0</v>
      </c>
      <c r="H143" s="98">
        <v>0</v>
      </c>
      <c r="I143" s="98">
        <v>0</v>
      </c>
      <c r="J143" s="98">
        <v>0</v>
      </c>
      <c r="K143" s="98">
        <v>0</v>
      </c>
      <c r="L143" s="98">
        <v>0</v>
      </c>
      <c r="M143" s="98">
        <v>0</v>
      </c>
      <c r="N143" s="98">
        <v>0</v>
      </c>
      <c r="O143" s="98">
        <v>0</v>
      </c>
      <c r="P143" s="98">
        <v>0</v>
      </c>
    </row>
    <row r="144" spans="1:16" x14ac:dyDescent="0.25">
      <c r="A144" s="9" t="s">
        <v>54</v>
      </c>
      <c r="B144" s="97">
        <v>0</v>
      </c>
      <c r="C144" s="97">
        <v>0</v>
      </c>
      <c r="D144" s="13"/>
      <c r="E144" s="97">
        <v>0</v>
      </c>
      <c r="F144" s="7">
        <f t="shared" si="17"/>
        <v>0</v>
      </c>
      <c r="G144" s="98">
        <v>0</v>
      </c>
      <c r="H144" s="98">
        <v>0</v>
      </c>
      <c r="I144" s="98">
        <v>0</v>
      </c>
      <c r="J144" s="98">
        <v>0</v>
      </c>
      <c r="K144" s="98">
        <v>0</v>
      </c>
      <c r="L144" s="98">
        <v>0</v>
      </c>
      <c r="M144" s="98">
        <v>0</v>
      </c>
      <c r="N144" s="98">
        <v>0</v>
      </c>
      <c r="O144" s="98">
        <v>0</v>
      </c>
      <c r="P144" s="98">
        <v>0</v>
      </c>
    </row>
    <row r="145" spans="1:16" x14ac:dyDescent="0.25">
      <c r="A145" s="9"/>
      <c r="B145" s="67" t="s">
        <v>2</v>
      </c>
      <c r="C145" s="67"/>
      <c r="D145" s="67"/>
      <c r="E145" s="71" t="s">
        <v>3</v>
      </c>
      <c r="F145" s="69" t="s">
        <v>4</v>
      </c>
      <c r="G145" s="64" t="s">
        <v>178</v>
      </c>
      <c r="H145" s="64" t="s">
        <v>179</v>
      </c>
      <c r="I145" s="64" t="s">
        <v>180</v>
      </c>
      <c r="J145" s="64" t="s">
        <v>181</v>
      </c>
      <c r="K145" s="64" t="s">
        <v>182</v>
      </c>
      <c r="L145" s="64" t="s">
        <v>183</v>
      </c>
      <c r="M145" s="64" t="s">
        <v>184</v>
      </c>
      <c r="N145" s="73" t="s">
        <v>185</v>
      </c>
      <c r="O145" s="73" t="s">
        <v>186</v>
      </c>
      <c r="P145" s="64" t="s">
        <v>187</v>
      </c>
    </row>
    <row r="146" spans="1:16" x14ac:dyDescent="0.25">
      <c r="A146" s="12" t="s">
        <v>55</v>
      </c>
      <c r="B146" s="3" t="s">
        <v>11</v>
      </c>
      <c r="C146" s="3" t="s">
        <v>12</v>
      </c>
      <c r="D146" s="4"/>
      <c r="E146" s="71"/>
      <c r="F146" s="69"/>
      <c r="G146" s="64"/>
      <c r="H146" s="64"/>
      <c r="I146" s="64"/>
      <c r="J146" s="64"/>
      <c r="K146" s="64"/>
      <c r="L146" s="64"/>
      <c r="M146" s="64"/>
      <c r="N146" s="74"/>
      <c r="O146" s="74"/>
      <c r="P146" s="64"/>
    </row>
    <row r="147" spans="1:16" x14ac:dyDescent="0.25">
      <c r="A147" s="9" t="s">
        <v>65</v>
      </c>
      <c r="B147" s="97">
        <v>0</v>
      </c>
      <c r="C147" s="97">
        <v>0</v>
      </c>
      <c r="D147" s="13"/>
      <c r="E147" s="97">
        <v>0</v>
      </c>
      <c r="F147" s="7">
        <f t="shared" ref="F147" si="18">SUM(B147:E147)</f>
        <v>0</v>
      </c>
      <c r="G147" s="98">
        <v>0</v>
      </c>
      <c r="H147" s="98">
        <v>0</v>
      </c>
      <c r="I147" s="98">
        <v>0</v>
      </c>
      <c r="J147" s="98">
        <v>0</v>
      </c>
      <c r="K147" s="98">
        <v>0</v>
      </c>
      <c r="L147" s="98">
        <v>0</v>
      </c>
      <c r="M147" s="98">
        <v>0</v>
      </c>
      <c r="N147" s="98">
        <v>0</v>
      </c>
      <c r="O147" s="98">
        <v>0</v>
      </c>
      <c r="P147" s="98">
        <v>0</v>
      </c>
    </row>
    <row r="148" spans="1:16" ht="15.75" x14ac:dyDescent="0.25">
      <c r="A148" s="72" t="s">
        <v>68</v>
      </c>
      <c r="B148" s="72"/>
      <c r="C148" s="72"/>
      <c r="D148" s="72"/>
      <c r="E148" s="72"/>
      <c r="F148" s="72"/>
      <c r="G148" s="72"/>
      <c r="H148" s="72"/>
      <c r="I148" s="72"/>
      <c r="J148" s="72"/>
      <c r="K148" s="72"/>
      <c r="L148" s="72"/>
      <c r="M148" s="72"/>
      <c r="N148" s="72"/>
      <c r="O148" s="72"/>
      <c r="P148" s="72"/>
    </row>
    <row r="149" spans="1:16" x14ac:dyDescent="0.25">
      <c r="A149" s="66"/>
      <c r="B149" s="67" t="s">
        <v>2</v>
      </c>
      <c r="C149" s="67"/>
      <c r="D149" s="67"/>
      <c r="E149" s="68" t="s">
        <v>3</v>
      </c>
      <c r="F149" s="69" t="s">
        <v>4</v>
      </c>
      <c r="G149" s="64" t="s">
        <v>178</v>
      </c>
      <c r="H149" s="64" t="s">
        <v>179</v>
      </c>
      <c r="I149" s="64" t="s">
        <v>180</v>
      </c>
      <c r="J149" s="64" t="s">
        <v>181</v>
      </c>
      <c r="K149" s="64" t="s">
        <v>182</v>
      </c>
      <c r="L149" s="64" t="s">
        <v>183</v>
      </c>
      <c r="M149" s="64" t="s">
        <v>184</v>
      </c>
      <c r="N149" s="73" t="s">
        <v>185</v>
      </c>
      <c r="O149" s="73" t="s">
        <v>186</v>
      </c>
      <c r="P149" s="64" t="s">
        <v>187</v>
      </c>
    </row>
    <row r="150" spans="1:16" x14ac:dyDescent="0.25">
      <c r="A150" s="66"/>
      <c r="B150" s="3" t="s">
        <v>11</v>
      </c>
      <c r="C150" s="3" t="s">
        <v>12</v>
      </c>
      <c r="D150" s="4"/>
      <c r="E150" s="68"/>
      <c r="F150" s="69"/>
      <c r="G150" s="64"/>
      <c r="H150" s="64"/>
      <c r="I150" s="64"/>
      <c r="J150" s="64"/>
      <c r="K150" s="64"/>
      <c r="L150" s="64"/>
      <c r="M150" s="64"/>
      <c r="N150" s="74"/>
      <c r="O150" s="74"/>
      <c r="P150" s="64"/>
    </row>
    <row r="151" spans="1:16" x14ac:dyDescent="0.25">
      <c r="A151" s="9" t="s">
        <v>13</v>
      </c>
      <c r="B151" s="97">
        <v>0</v>
      </c>
      <c r="C151" s="97">
        <v>0</v>
      </c>
      <c r="D151" s="13"/>
      <c r="E151" s="97">
        <v>0</v>
      </c>
      <c r="F151" s="7">
        <f t="shared" ref="F151:F153" si="19">SUM(B151:E151)</f>
        <v>0</v>
      </c>
      <c r="G151" s="98">
        <v>0</v>
      </c>
      <c r="H151" s="98">
        <v>0</v>
      </c>
      <c r="I151" s="98">
        <v>0</v>
      </c>
      <c r="J151" s="98">
        <v>0</v>
      </c>
      <c r="K151" s="98">
        <v>0</v>
      </c>
      <c r="L151" s="98">
        <v>0</v>
      </c>
      <c r="M151" s="98">
        <v>0</v>
      </c>
      <c r="N151" s="98">
        <v>0</v>
      </c>
      <c r="O151" s="98">
        <v>0</v>
      </c>
      <c r="P151" s="98">
        <v>0</v>
      </c>
    </row>
    <row r="152" spans="1:16" x14ac:dyDescent="0.25">
      <c r="A152" s="9" t="s">
        <v>61</v>
      </c>
      <c r="B152" s="97">
        <v>0</v>
      </c>
      <c r="C152" s="97">
        <v>0</v>
      </c>
      <c r="D152" s="17"/>
      <c r="E152" s="97">
        <v>0</v>
      </c>
      <c r="F152" s="7">
        <f t="shared" si="19"/>
        <v>0</v>
      </c>
      <c r="G152" s="98">
        <v>0</v>
      </c>
      <c r="H152" s="98">
        <v>0</v>
      </c>
      <c r="I152" s="98">
        <v>0</v>
      </c>
      <c r="J152" s="98">
        <v>0</v>
      </c>
      <c r="K152" s="98">
        <v>0</v>
      </c>
      <c r="L152" s="98">
        <v>0</v>
      </c>
      <c r="M152" s="98">
        <v>0</v>
      </c>
      <c r="N152" s="98">
        <v>0</v>
      </c>
      <c r="O152" s="98">
        <v>0</v>
      </c>
      <c r="P152" s="98">
        <v>0</v>
      </c>
    </row>
    <row r="153" spans="1:16" x14ac:dyDescent="0.25">
      <c r="A153" s="9" t="s">
        <v>69</v>
      </c>
      <c r="B153" s="97">
        <v>0</v>
      </c>
      <c r="C153" s="97">
        <v>0</v>
      </c>
      <c r="D153" s="13"/>
      <c r="E153" s="97">
        <v>0</v>
      </c>
      <c r="F153" s="7">
        <f t="shared" si="19"/>
        <v>0</v>
      </c>
      <c r="G153" s="98">
        <v>0</v>
      </c>
      <c r="H153" s="98">
        <v>0</v>
      </c>
      <c r="I153" s="98">
        <v>0</v>
      </c>
      <c r="J153" s="98">
        <v>0</v>
      </c>
      <c r="K153" s="98">
        <v>0</v>
      </c>
      <c r="L153" s="98">
        <v>0</v>
      </c>
      <c r="M153" s="98">
        <v>0</v>
      </c>
      <c r="N153" s="98">
        <v>0</v>
      </c>
      <c r="O153" s="98">
        <v>0</v>
      </c>
      <c r="P153" s="98">
        <v>0</v>
      </c>
    </row>
    <row r="154" spans="1:16" x14ac:dyDescent="0.25">
      <c r="A154" s="9"/>
      <c r="B154" s="67" t="s">
        <v>2</v>
      </c>
      <c r="C154" s="67"/>
      <c r="D154" s="67"/>
      <c r="E154" s="71" t="s">
        <v>3</v>
      </c>
      <c r="F154" s="69" t="s">
        <v>4</v>
      </c>
      <c r="G154" s="64" t="s">
        <v>178</v>
      </c>
      <c r="H154" s="64" t="s">
        <v>179</v>
      </c>
      <c r="I154" s="64" t="s">
        <v>180</v>
      </c>
      <c r="J154" s="64" t="s">
        <v>181</v>
      </c>
      <c r="K154" s="64" t="s">
        <v>182</v>
      </c>
      <c r="L154" s="64" t="s">
        <v>183</v>
      </c>
      <c r="M154" s="64" t="s">
        <v>184</v>
      </c>
      <c r="N154" s="73" t="s">
        <v>185</v>
      </c>
      <c r="O154" s="73" t="s">
        <v>186</v>
      </c>
      <c r="P154" s="64" t="s">
        <v>187</v>
      </c>
    </row>
    <row r="155" spans="1:16" x14ac:dyDescent="0.25">
      <c r="A155" s="12" t="s">
        <v>70</v>
      </c>
      <c r="B155" s="3" t="s">
        <v>11</v>
      </c>
      <c r="C155" s="3" t="s">
        <v>12</v>
      </c>
      <c r="D155" s="4"/>
      <c r="E155" s="71"/>
      <c r="F155" s="69"/>
      <c r="G155" s="64"/>
      <c r="H155" s="64"/>
      <c r="I155" s="64"/>
      <c r="J155" s="64"/>
      <c r="K155" s="64"/>
      <c r="L155" s="64"/>
      <c r="M155" s="64"/>
      <c r="N155" s="74"/>
      <c r="O155" s="74"/>
      <c r="P155" s="64"/>
    </row>
    <row r="156" spans="1:16" x14ac:dyDescent="0.25">
      <c r="A156" s="9" t="s">
        <v>23</v>
      </c>
      <c r="B156" s="97">
        <v>0</v>
      </c>
      <c r="C156" s="97">
        <v>0</v>
      </c>
      <c r="D156" s="13"/>
      <c r="E156" s="97">
        <v>0</v>
      </c>
      <c r="F156" s="7">
        <f t="shared" ref="F156:F163" si="20">SUM(B156:E156)</f>
        <v>0</v>
      </c>
      <c r="G156" s="98">
        <v>0</v>
      </c>
      <c r="H156" s="98">
        <v>0</v>
      </c>
      <c r="I156" s="98">
        <v>0</v>
      </c>
      <c r="J156" s="98">
        <v>0</v>
      </c>
      <c r="K156" s="98">
        <v>0</v>
      </c>
      <c r="L156" s="98">
        <v>0</v>
      </c>
      <c r="M156" s="98">
        <v>0</v>
      </c>
      <c r="N156" s="98">
        <v>0</v>
      </c>
      <c r="O156" s="98">
        <v>0</v>
      </c>
      <c r="P156" s="98">
        <v>0</v>
      </c>
    </row>
    <row r="157" spans="1:16" x14ac:dyDescent="0.25">
      <c r="A157" s="9" t="s">
        <v>24</v>
      </c>
      <c r="B157" s="97">
        <v>0</v>
      </c>
      <c r="C157" s="97">
        <v>0</v>
      </c>
      <c r="D157" s="13"/>
      <c r="E157" s="97">
        <v>0</v>
      </c>
      <c r="F157" s="7">
        <f t="shared" si="20"/>
        <v>0</v>
      </c>
      <c r="G157" s="98">
        <v>0</v>
      </c>
      <c r="H157" s="98">
        <v>0</v>
      </c>
      <c r="I157" s="98">
        <v>0</v>
      </c>
      <c r="J157" s="98">
        <v>0</v>
      </c>
      <c r="K157" s="98">
        <v>0</v>
      </c>
      <c r="L157" s="98">
        <v>0</v>
      </c>
      <c r="M157" s="98">
        <v>0</v>
      </c>
      <c r="N157" s="98">
        <v>0</v>
      </c>
      <c r="O157" s="98">
        <v>0</v>
      </c>
      <c r="P157" s="98">
        <v>0</v>
      </c>
    </row>
    <row r="158" spans="1:16" x14ac:dyDescent="0.25">
      <c r="A158" s="9" t="s">
        <v>63</v>
      </c>
      <c r="B158" s="97">
        <v>0</v>
      </c>
      <c r="C158" s="97">
        <v>0</v>
      </c>
      <c r="D158" s="13"/>
      <c r="E158" s="97">
        <v>0</v>
      </c>
      <c r="F158" s="7">
        <f t="shared" si="20"/>
        <v>0</v>
      </c>
      <c r="G158" s="98">
        <v>0</v>
      </c>
      <c r="H158" s="98">
        <v>0</v>
      </c>
      <c r="I158" s="98">
        <v>0</v>
      </c>
      <c r="J158" s="98">
        <v>0</v>
      </c>
      <c r="K158" s="98">
        <v>0</v>
      </c>
      <c r="L158" s="98">
        <v>0</v>
      </c>
      <c r="M158" s="98">
        <v>0</v>
      </c>
      <c r="N158" s="98">
        <v>0</v>
      </c>
      <c r="O158" s="98">
        <v>0</v>
      </c>
      <c r="P158" s="98">
        <v>0</v>
      </c>
    </row>
    <row r="159" spans="1:16" x14ac:dyDescent="0.25">
      <c r="A159" s="14" t="s">
        <v>26</v>
      </c>
      <c r="B159" s="97">
        <v>0</v>
      </c>
      <c r="C159" s="97">
        <v>0</v>
      </c>
      <c r="D159" s="13"/>
      <c r="E159" s="97">
        <v>0</v>
      </c>
      <c r="F159" s="7">
        <f t="shared" si="20"/>
        <v>0</v>
      </c>
      <c r="G159" s="98">
        <v>0</v>
      </c>
      <c r="H159" s="98">
        <v>0</v>
      </c>
      <c r="I159" s="98">
        <v>0</v>
      </c>
      <c r="J159" s="98">
        <v>0</v>
      </c>
      <c r="K159" s="98">
        <v>0</v>
      </c>
      <c r="L159" s="98">
        <v>0</v>
      </c>
      <c r="M159" s="98">
        <v>0</v>
      </c>
      <c r="N159" s="98">
        <v>0</v>
      </c>
      <c r="O159" s="98">
        <v>0</v>
      </c>
      <c r="P159" s="98">
        <v>0</v>
      </c>
    </row>
    <row r="160" spans="1:16" x14ac:dyDescent="0.25">
      <c r="A160" s="14" t="s">
        <v>27</v>
      </c>
      <c r="B160" s="97">
        <v>0</v>
      </c>
      <c r="C160" s="97">
        <v>0</v>
      </c>
      <c r="D160" s="13"/>
      <c r="E160" s="97">
        <v>0</v>
      </c>
      <c r="F160" s="7">
        <f t="shared" si="20"/>
        <v>0</v>
      </c>
      <c r="G160" s="98">
        <v>0</v>
      </c>
      <c r="H160" s="98">
        <v>0</v>
      </c>
      <c r="I160" s="98">
        <v>0</v>
      </c>
      <c r="J160" s="98">
        <v>0</v>
      </c>
      <c r="K160" s="98">
        <v>0</v>
      </c>
      <c r="L160" s="98">
        <v>0</v>
      </c>
      <c r="M160" s="98">
        <v>0</v>
      </c>
      <c r="N160" s="98">
        <v>0</v>
      </c>
      <c r="O160" s="98">
        <v>0</v>
      </c>
      <c r="P160" s="98">
        <v>0</v>
      </c>
    </row>
    <row r="161" spans="1:16" x14ac:dyDescent="0.25">
      <c r="A161" s="14" t="s">
        <v>28</v>
      </c>
      <c r="B161" s="97">
        <v>0</v>
      </c>
      <c r="C161" s="97">
        <v>0</v>
      </c>
      <c r="D161" s="13"/>
      <c r="E161" s="97">
        <v>0</v>
      </c>
      <c r="F161" s="7">
        <f t="shared" si="20"/>
        <v>0</v>
      </c>
      <c r="G161" s="98">
        <v>0</v>
      </c>
      <c r="H161" s="98">
        <v>0</v>
      </c>
      <c r="I161" s="98">
        <v>0</v>
      </c>
      <c r="J161" s="98">
        <v>0</v>
      </c>
      <c r="K161" s="98">
        <v>0</v>
      </c>
      <c r="L161" s="98">
        <v>0</v>
      </c>
      <c r="M161" s="98">
        <v>0</v>
      </c>
      <c r="N161" s="98">
        <v>0</v>
      </c>
      <c r="O161" s="98">
        <v>0</v>
      </c>
      <c r="P161" s="98">
        <v>0</v>
      </c>
    </row>
    <row r="162" spans="1:16" x14ac:dyDescent="0.25">
      <c r="A162" s="14" t="s">
        <v>29</v>
      </c>
      <c r="B162" s="97">
        <v>0</v>
      </c>
      <c r="C162" s="97">
        <v>0</v>
      </c>
      <c r="D162" s="13"/>
      <c r="E162" s="97">
        <v>0</v>
      </c>
      <c r="F162" s="7">
        <f t="shared" si="20"/>
        <v>0</v>
      </c>
      <c r="G162" s="98">
        <v>0</v>
      </c>
      <c r="H162" s="98">
        <v>0</v>
      </c>
      <c r="I162" s="98">
        <v>0</v>
      </c>
      <c r="J162" s="98">
        <v>0</v>
      </c>
      <c r="K162" s="98">
        <v>0</v>
      </c>
      <c r="L162" s="98">
        <v>0</v>
      </c>
      <c r="M162" s="98">
        <v>0</v>
      </c>
      <c r="N162" s="98">
        <v>0</v>
      </c>
      <c r="O162" s="98">
        <v>0</v>
      </c>
      <c r="P162" s="98">
        <v>0</v>
      </c>
    </row>
    <row r="163" spans="1:16" x14ac:dyDescent="0.25">
      <c r="A163" s="14" t="s">
        <v>30</v>
      </c>
      <c r="B163" s="97">
        <v>0</v>
      </c>
      <c r="C163" s="97">
        <v>0</v>
      </c>
      <c r="D163" s="13"/>
      <c r="E163" s="97">
        <v>0</v>
      </c>
      <c r="F163" s="7">
        <f t="shared" si="20"/>
        <v>0</v>
      </c>
      <c r="G163" s="98">
        <v>0</v>
      </c>
      <c r="H163" s="98">
        <v>0</v>
      </c>
      <c r="I163" s="98">
        <v>0</v>
      </c>
      <c r="J163" s="98">
        <v>0</v>
      </c>
      <c r="K163" s="98">
        <v>0</v>
      </c>
      <c r="L163" s="98">
        <v>0</v>
      </c>
      <c r="M163" s="98">
        <v>0</v>
      </c>
      <c r="N163" s="98">
        <v>0</v>
      </c>
      <c r="O163" s="98">
        <v>0</v>
      </c>
      <c r="P163" s="98">
        <v>0</v>
      </c>
    </row>
    <row r="164" spans="1:16" x14ac:dyDescent="0.25">
      <c r="A164" s="84" t="s">
        <v>31</v>
      </c>
      <c r="B164" s="84"/>
      <c r="C164" s="84"/>
      <c r="D164" s="84"/>
      <c r="E164" s="84"/>
      <c r="F164" s="84"/>
      <c r="G164" s="84"/>
      <c r="H164" s="84"/>
      <c r="I164" s="84"/>
      <c r="J164" s="84"/>
      <c r="K164" s="84"/>
      <c r="L164" s="84"/>
      <c r="M164" s="84"/>
      <c r="N164" s="84"/>
      <c r="O164" s="84"/>
      <c r="P164" s="84"/>
    </row>
    <row r="165" spans="1:16" x14ac:dyDescent="0.25">
      <c r="A165" s="14" t="s">
        <v>32</v>
      </c>
      <c r="B165" s="97">
        <v>0</v>
      </c>
      <c r="C165" s="97">
        <v>0</v>
      </c>
      <c r="D165" s="13"/>
      <c r="E165" s="97">
        <v>0</v>
      </c>
      <c r="F165" s="7">
        <f>SUM(B165:E165)</f>
        <v>0</v>
      </c>
      <c r="G165" s="98">
        <v>0</v>
      </c>
      <c r="H165" s="98">
        <v>0</v>
      </c>
      <c r="I165" s="98">
        <v>0</v>
      </c>
      <c r="J165" s="98">
        <v>0</v>
      </c>
      <c r="K165" s="98">
        <v>0</v>
      </c>
      <c r="L165" s="98">
        <v>0</v>
      </c>
      <c r="M165" s="98">
        <v>0</v>
      </c>
      <c r="N165" s="98">
        <v>0</v>
      </c>
      <c r="O165" s="98">
        <v>0</v>
      </c>
      <c r="P165" s="98">
        <v>0</v>
      </c>
    </row>
    <row r="166" spans="1:16" x14ac:dyDescent="0.25">
      <c r="A166" s="14" t="s">
        <v>33</v>
      </c>
      <c r="B166" s="97">
        <v>0</v>
      </c>
      <c r="C166" s="97">
        <v>0</v>
      </c>
      <c r="D166" s="13"/>
      <c r="E166" s="97">
        <v>0</v>
      </c>
      <c r="F166" s="7">
        <f t="shared" ref="F166:F171" si="21">SUM(B166:E166)</f>
        <v>0</v>
      </c>
      <c r="G166" s="98">
        <v>0</v>
      </c>
      <c r="H166" s="98">
        <v>0</v>
      </c>
      <c r="I166" s="98">
        <v>0</v>
      </c>
      <c r="J166" s="98">
        <v>0</v>
      </c>
      <c r="K166" s="98">
        <v>0</v>
      </c>
      <c r="L166" s="98">
        <v>0</v>
      </c>
      <c r="M166" s="98">
        <v>0</v>
      </c>
      <c r="N166" s="98">
        <v>0</v>
      </c>
      <c r="O166" s="98">
        <v>0</v>
      </c>
      <c r="P166" s="98">
        <v>0</v>
      </c>
    </row>
    <row r="167" spans="1:16" x14ac:dyDescent="0.25">
      <c r="A167" s="14" t="s">
        <v>34</v>
      </c>
      <c r="B167" s="97">
        <v>0</v>
      </c>
      <c r="C167" s="97">
        <v>0</v>
      </c>
      <c r="D167" s="13"/>
      <c r="E167" s="97">
        <v>0</v>
      </c>
      <c r="F167" s="7">
        <f t="shared" si="21"/>
        <v>0</v>
      </c>
      <c r="G167" s="98">
        <v>0</v>
      </c>
      <c r="H167" s="98">
        <v>0</v>
      </c>
      <c r="I167" s="98">
        <v>0</v>
      </c>
      <c r="J167" s="98">
        <v>0</v>
      </c>
      <c r="K167" s="98">
        <v>0</v>
      </c>
      <c r="L167" s="98">
        <v>0</v>
      </c>
      <c r="M167" s="98">
        <v>0</v>
      </c>
      <c r="N167" s="98">
        <v>0</v>
      </c>
      <c r="O167" s="98">
        <v>0</v>
      </c>
      <c r="P167" s="98">
        <v>0</v>
      </c>
    </row>
    <row r="168" spans="1:16" x14ac:dyDescent="0.25">
      <c r="A168" s="14" t="s">
        <v>35</v>
      </c>
      <c r="B168" s="97">
        <v>0</v>
      </c>
      <c r="C168" s="97">
        <v>0</v>
      </c>
      <c r="D168" s="13"/>
      <c r="E168" s="97">
        <v>0</v>
      </c>
      <c r="F168" s="7">
        <f t="shared" si="21"/>
        <v>0</v>
      </c>
      <c r="G168" s="98">
        <v>0</v>
      </c>
      <c r="H168" s="98">
        <v>0</v>
      </c>
      <c r="I168" s="98">
        <v>0</v>
      </c>
      <c r="J168" s="98">
        <v>0</v>
      </c>
      <c r="K168" s="98">
        <v>0</v>
      </c>
      <c r="L168" s="98">
        <v>0</v>
      </c>
      <c r="M168" s="98">
        <v>0</v>
      </c>
      <c r="N168" s="98">
        <v>0</v>
      </c>
      <c r="O168" s="98">
        <v>0</v>
      </c>
      <c r="P168" s="98">
        <v>0</v>
      </c>
    </row>
    <row r="169" spans="1:16" x14ac:dyDescent="0.25">
      <c r="A169" s="14" t="s">
        <v>36</v>
      </c>
      <c r="B169" s="97">
        <v>0</v>
      </c>
      <c r="C169" s="97">
        <v>0</v>
      </c>
      <c r="D169" s="13"/>
      <c r="E169" s="97">
        <v>0</v>
      </c>
      <c r="F169" s="7">
        <f t="shared" si="21"/>
        <v>0</v>
      </c>
      <c r="G169" s="98">
        <v>0</v>
      </c>
      <c r="H169" s="98">
        <v>0</v>
      </c>
      <c r="I169" s="98">
        <v>0</v>
      </c>
      <c r="J169" s="98">
        <v>0</v>
      </c>
      <c r="K169" s="98">
        <v>0</v>
      </c>
      <c r="L169" s="98">
        <v>0</v>
      </c>
      <c r="M169" s="98">
        <v>0</v>
      </c>
      <c r="N169" s="98">
        <v>0</v>
      </c>
      <c r="O169" s="98">
        <v>0</v>
      </c>
      <c r="P169" s="98">
        <v>0</v>
      </c>
    </row>
    <row r="170" spans="1:16" x14ac:dyDescent="0.25">
      <c r="A170" s="14" t="s">
        <v>37</v>
      </c>
      <c r="B170" s="97">
        <v>0</v>
      </c>
      <c r="C170" s="97">
        <v>0</v>
      </c>
      <c r="D170" s="13"/>
      <c r="E170" s="97">
        <v>0</v>
      </c>
      <c r="F170" s="7">
        <f t="shared" si="21"/>
        <v>0</v>
      </c>
      <c r="G170" s="98">
        <v>0</v>
      </c>
      <c r="H170" s="98">
        <v>0</v>
      </c>
      <c r="I170" s="98">
        <v>0</v>
      </c>
      <c r="J170" s="98">
        <v>0</v>
      </c>
      <c r="K170" s="98">
        <v>0</v>
      </c>
      <c r="L170" s="98">
        <v>0</v>
      </c>
      <c r="M170" s="98">
        <v>0</v>
      </c>
      <c r="N170" s="98">
        <v>0</v>
      </c>
      <c r="O170" s="98">
        <v>0</v>
      </c>
      <c r="P170" s="98">
        <v>0</v>
      </c>
    </row>
    <row r="171" spans="1:16" x14ac:dyDescent="0.25">
      <c r="A171" s="14" t="s">
        <v>38</v>
      </c>
      <c r="B171" s="97">
        <v>0</v>
      </c>
      <c r="C171" s="97">
        <v>0</v>
      </c>
      <c r="D171" s="15"/>
      <c r="E171" s="97">
        <v>0</v>
      </c>
      <c r="F171" s="7">
        <f t="shared" si="21"/>
        <v>0</v>
      </c>
      <c r="G171" s="98">
        <v>0</v>
      </c>
      <c r="H171" s="98">
        <v>0</v>
      </c>
      <c r="I171" s="98">
        <v>0</v>
      </c>
      <c r="J171" s="98">
        <v>0</v>
      </c>
      <c r="K171" s="98">
        <v>0</v>
      </c>
      <c r="L171" s="98">
        <v>0</v>
      </c>
      <c r="M171" s="98">
        <v>0</v>
      </c>
      <c r="N171" s="98">
        <v>0</v>
      </c>
      <c r="O171" s="98">
        <v>0</v>
      </c>
      <c r="P171" s="98">
        <v>0</v>
      </c>
    </row>
    <row r="172" spans="1:16" x14ac:dyDescent="0.25">
      <c r="A172" s="9"/>
      <c r="B172" s="67" t="s">
        <v>2</v>
      </c>
      <c r="C172" s="67"/>
      <c r="D172" s="67"/>
      <c r="E172" s="71" t="s">
        <v>3</v>
      </c>
      <c r="F172" s="69" t="s">
        <v>4</v>
      </c>
      <c r="G172" s="64" t="s">
        <v>178</v>
      </c>
      <c r="H172" s="64" t="s">
        <v>179</v>
      </c>
      <c r="I172" s="64" t="s">
        <v>180</v>
      </c>
      <c r="J172" s="64" t="s">
        <v>181</v>
      </c>
      <c r="K172" s="64" t="s">
        <v>182</v>
      </c>
      <c r="L172" s="64" t="s">
        <v>183</v>
      </c>
      <c r="M172" s="64" t="s">
        <v>184</v>
      </c>
      <c r="N172" s="73" t="s">
        <v>185</v>
      </c>
      <c r="O172" s="73" t="s">
        <v>186</v>
      </c>
      <c r="P172" s="64" t="s">
        <v>187</v>
      </c>
    </row>
    <row r="173" spans="1:16" x14ac:dyDescent="0.25">
      <c r="A173" s="12" t="s">
        <v>71</v>
      </c>
      <c r="B173" s="3" t="s">
        <v>11</v>
      </c>
      <c r="C173" s="3" t="s">
        <v>12</v>
      </c>
      <c r="D173" s="4"/>
      <c r="E173" s="71"/>
      <c r="F173" s="69"/>
      <c r="G173" s="64"/>
      <c r="H173" s="64"/>
      <c r="I173" s="64"/>
      <c r="J173" s="64"/>
      <c r="K173" s="64"/>
      <c r="L173" s="64"/>
      <c r="M173" s="64"/>
      <c r="N173" s="74"/>
      <c r="O173" s="74"/>
      <c r="P173" s="64"/>
    </row>
    <row r="174" spans="1:16" x14ac:dyDescent="0.25">
      <c r="A174" s="9" t="s">
        <v>40</v>
      </c>
      <c r="B174" s="97">
        <v>0</v>
      </c>
      <c r="C174" s="97">
        <v>0</v>
      </c>
      <c r="D174" s="4"/>
      <c r="E174" s="97">
        <v>0</v>
      </c>
      <c r="F174" s="7">
        <f>SUM(B174:E174)</f>
        <v>0</v>
      </c>
      <c r="G174" s="98">
        <v>0</v>
      </c>
      <c r="H174" s="98">
        <v>0</v>
      </c>
      <c r="I174" s="98">
        <v>0</v>
      </c>
      <c r="J174" s="98">
        <v>0</v>
      </c>
      <c r="K174" s="98">
        <v>0</v>
      </c>
      <c r="L174" s="98">
        <v>0</v>
      </c>
      <c r="M174" s="98">
        <v>0</v>
      </c>
      <c r="N174" s="98">
        <v>0</v>
      </c>
      <c r="O174" s="98">
        <v>0</v>
      </c>
      <c r="P174" s="98">
        <v>0</v>
      </c>
    </row>
    <row r="175" spans="1:16" ht="30" x14ac:dyDescent="0.25">
      <c r="A175" s="19" t="s">
        <v>41</v>
      </c>
      <c r="B175" s="97">
        <v>0</v>
      </c>
      <c r="C175" s="97">
        <v>0</v>
      </c>
      <c r="D175" s="4"/>
      <c r="E175" s="97">
        <v>0</v>
      </c>
      <c r="F175" s="7">
        <f t="shared" ref="F175:F188" si="22">SUM(B175:E175)</f>
        <v>0</v>
      </c>
      <c r="G175" s="98">
        <v>0</v>
      </c>
      <c r="H175" s="98">
        <v>0</v>
      </c>
      <c r="I175" s="98">
        <v>0</v>
      </c>
      <c r="J175" s="98">
        <v>0</v>
      </c>
      <c r="K175" s="98">
        <v>0</v>
      </c>
      <c r="L175" s="98">
        <v>0</v>
      </c>
      <c r="M175" s="98">
        <v>0</v>
      </c>
      <c r="N175" s="98">
        <v>0</v>
      </c>
      <c r="O175" s="98">
        <v>0</v>
      </c>
      <c r="P175" s="98">
        <v>0</v>
      </c>
    </row>
    <row r="176" spans="1:16" x14ac:dyDescent="0.25">
      <c r="A176" s="9" t="s">
        <v>42</v>
      </c>
      <c r="B176" s="97">
        <v>0</v>
      </c>
      <c r="C176" s="97">
        <v>0</v>
      </c>
      <c r="D176" s="4"/>
      <c r="E176" s="97">
        <v>0</v>
      </c>
      <c r="F176" s="7">
        <f t="shared" si="22"/>
        <v>0</v>
      </c>
      <c r="G176" s="98">
        <v>0</v>
      </c>
      <c r="H176" s="98">
        <v>0</v>
      </c>
      <c r="I176" s="98">
        <v>0</v>
      </c>
      <c r="J176" s="98">
        <v>0</v>
      </c>
      <c r="K176" s="98">
        <v>0</v>
      </c>
      <c r="L176" s="98">
        <v>0</v>
      </c>
      <c r="M176" s="98">
        <v>0</v>
      </c>
      <c r="N176" s="98">
        <v>0</v>
      </c>
      <c r="O176" s="98">
        <v>0</v>
      </c>
      <c r="P176" s="98">
        <v>0</v>
      </c>
    </row>
    <row r="177" spans="1:16" x14ac:dyDescent="0.25">
      <c r="A177" s="9" t="s">
        <v>43</v>
      </c>
      <c r="B177" s="97">
        <v>0</v>
      </c>
      <c r="C177" s="97">
        <v>0</v>
      </c>
      <c r="D177" s="4"/>
      <c r="E177" s="97">
        <v>0</v>
      </c>
      <c r="F177" s="7">
        <f t="shared" si="22"/>
        <v>0</v>
      </c>
      <c r="G177" s="98">
        <v>0</v>
      </c>
      <c r="H177" s="98">
        <v>0</v>
      </c>
      <c r="I177" s="98">
        <v>0</v>
      </c>
      <c r="J177" s="98">
        <v>0</v>
      </c>
      <c r="K177" s="98">
        <v>0</v>
      </c>
      <c r="L177" s="98">
        <v>0</v>
      </c>
      <c r="M177" s="98">
        <v>0</v>
      </c>
      <c r="N177" s="98">
        <v>0</v>
      </c>
      <c r="O177" s="98">
        <v>0</v>
      </c>
      <c r="P177" s="98">
        <v>0</v>
      </c>
    </row>
    <row r="178" spans="1:16" x14ac:dyDescent="0.25">
      <c r="A178" s="9" t="s">
        <v>44</v>
      </c>
      <c r="B178" s="97">
        <v>0</v>
      </c>
      <c r="C178" s="97">
        <v>0</v>
      </c>
      <c r="D178" s="4"/>
      <c r="E178" s="97">
        <v>0</v>
      </c>
      <c r="F178" s="7">
        <f t="shared" si="22"/>
        <v>0</v>
      </c>
      <c r="G178" s="98">
        <v>0</v>
      </c>
      <c r="H178" s="98">
        <v>0</v>
      </c>
      <c r="I178" s="98">
        <v>0</v>
      </c>
      <c r="J178" s="98">
        <v>0</v>
      </c>
      <c r="K178" s="98">
        <v>0</v>
      </c>
      <c r="L178" s="98">
        <v>0</v>
      </c>
      <c r="M178" s="98">
        <v>0</v>
      </c>
      <c r="N178" s="98">
        <v>0</v>
      </c>
      <c r="O178" s="98">
        <v>0</v>
      </c>
      <c r="P178" s="98">
        <v>0</v>
      </c>
    </row>
    <row r="179" spans="1:16" ht="30" x14ac:dyDescent="0.25">
      <c r="A179" s="9" t="s">
        <v>45</v>
      </c>
      <c r="B179" s="97">
        <v>0</v>
      </c>
      <c r="C179" s="97">
        <v>0</v>
      </c>
      <c r="D179" s="4"/>
      <c r="E179" s="97">
        <v>0</v>
      </c>
      <c r="F179" s="7">
        <f t="shared" si="22"/>
        <v>0</v>
      </c>
      <c r="G179" s="98">
        <v>0</v>
      </c>
      <c r="H179" s="98">
        <v>0</v>
      </c>
      <c r="I179" s="98">
        <v>0</v>
      </c>
      <c r="J179" s="98">
        <v>0</v>
      </c>
      <c r="K179" s="98">
        <v>0</v>
      </c>
      <c r="L179" s="98">
        <v>0</v>
      </c>
      <c r="M179" s="98">
        <v>0</v>
      </c>
      <c r="N179" s="98">
        <v>0</v>
      </c>
      <c r="O179" s="98">
        <v>0</v>
      </c>
      <c r="P179" s="98">
        <v>0</v>
      </c>
    </row>
    <row r="180" spans="1:16" x14ac:dyDescent="0.25">
      <c r="A180" s="9" t="s">
        <v>46</v>
      </c>
      <c r="B180" s="97">
        <v>0</v>
      </c>
      <c r="C180" s="97">
        <v>0</v>
      </c>
      <c r="D180" s="4"/>
      <c r="E180" s="97">
        <v>0</v>
      </c>
      <c r="F180" s="7">
        <f t="shared" si="22"/>
        <v>0</v>
      </c>
      <c r="G180" s="98">
        <v>0</v>
      </c>
      <c r="H180" s="98">
        <v>0</v>
      </c>
      <c r="I180" s="98">
        <v>0</v>
      </c>
      <c r="J180" s="98">
        <v>0</v>
      </c>
      <c r="K180" s="98">
        <v>0</v>
      </c>
      <c r="L180" s="98">
        <v>0</v>
      </c>
      <c r="M180" s="98">
        <v>0</v>
      </c>
      <c r="N180" s="98">
        <v>0</v>
      </c>
      <c r="O180" s="98">
        <v>0</v>
      </c>
      <c r="P180" s="98">
        <v>0</v>
      </c>
    </row>
    <row r="181" spans="1:16" x14ac:dyDescent="0.25">
      <c r="A181" s="9" t="s">
        <v>47</v>
      </c>
      <c r="B181" s="97">
        <v>0</v>
      </c>
      <c r="C181" s="97">
        <v>0</v>
      </c>
      <c r="D181" s="4"/>
      <c r="E181" s="97">
        <v>0</v>
      </c>
      <c r="F181" s="7">
        <f t="shared" si="22"/>
        <v>0</v>
      </c>
      <c r="G181" s="98">
        <v>0</v>
      </c>
      <c r="H181" s="98">
        <v>0</v>
      </c>
      <c r="I181" s="98">
        <v>0</v>
      </c>
      <c r="J181" s="98">
        <v>0</v>
      </c>
      <c r="K181" s="98">
        <v>0</v>
      </c>
      <c r="L181" s="98">
        <v>0</v>
      </c>
      <c r="M181" s="98">
        <v>0</v>
      </c>
      <c r="N181" s="98">
        <v>0</v>
      </c>
      <c r="O181" s="98">
        <v>0</v>
      </c>
      <c r="P181" s="98">
        <v>0</v>
      </c>
    </row>
    <row r="182" spans="1:16" ht="30" x14ac:dyDescent="0.25">
      <c r="A182" s="9" t="s">
        <v>48</v>
      </c>
      <c r="B182" s="97">
        <v>0</v>
      </c>
      <c r="C182" s="97">
        <v>0</v>
      </c>
      <c r="D182" s="4"/>
      <c r="E182" s="97">
        <v>0</v>
      </c>
      <c r="F182" s="7">
        <f t="shared" si="22"/>
        <v>0</v>
      </c>
      <c r="G182" s="98">
        <v>0</v>
      </c>
      <c r="H182" s="98">
        <v>0</v>
      </c>
      <c r="I182" s="98">
        <v>0</v>
      </c>
      <c r="J182" s="98">
        <v>0</v>
      </c>
      <c r="K182" s="98">
        <v>0</v>
      </c>
      <c r="L182" s="98">
        <v>0</v>
      </c>
      <c r="M182" s="98">
        <v>0</v>
      </c>
      <c r="N182" s="98">
        <v>0</v>
      </c>
      <c r="O182" s="98">
        <v>0</v>
      </c>
      <c r="P182" s="98">
        <v>0</v>
      </c>
    </row>
    <row r="183" spans="1:16" x14ac:dyDescent="0.25">
      <c r="A183" s="9" t="s">
        <v>49</v>
      </c>
      <c r="B183" s="97">
        <v>0</v>
      </c>
      <c r="C183" s="97">
        <v>0</v>
      </c>
      <c r="D183" s="4"/>
      <c r="E183" s="97">
        <v>0</v>
      </c>
      <c r="F183" s="7">
        <f t="shared" si="22"/>
        <v>0</v>
      </c>
      <c r="G183" s="98">
        <v>0</v>
      </c>
      <c r="H183" s="98">
        <v>0</v>
      </c>
      <c r="I183" s="98">
        <v>0</v>
      </c>
      <c r="J183" s="98">
        <v>0</v>
      </c>
      <c r="K183" s="98">
        <v>0</v>
      </c>
      <c r="L183" s="98">
        <v>0</v>
      </c>
      <c r="M183" s="98">
        <v>0</v>
      </c>
      <c r="N183" s="98">
        <v>0</v>
      </c>
      <c r="O183" s="98">
        <v>0</v>
      </c>
      <c r="P183" s="98">
        <v>0</v>
      </c>
    </row>
    <row r="184" spans="1:16" ht="30" x14ac:dyDescent="0.25">
      <c r="A184" s="9" t="s">
        <v>50</v>
      </c>
      <c r="B184" s="97">
        <v>0</v>
      </c>
      <c r="C184" s="97">
        <v>0</v>
      </c>
      <c r="D184" s="4"/>
      <c r="E184" s="97">
        <v>0</v>
      </c>
      <c r="F184" s="7">
        <f t="shared" si="22"/>
        <v>0</v>
      </c>
      <c r="G184" s="98">
        <v>0</v>
      </c>
      <c r="H184" s="98">
        <v>0</v>
      </c>
      <c r="I184" s="98">
        <v>0</v>
      </c>
      <c r="J184" s="98">
        <v>0</v>
      </c>
      <c r="K184" s="98">
        <v>0</v>
      </c>
      <c r="L184" s="98">
        <v>0</v>
      </c>
      <c r="M184" s="98">
        <v>0</v>
      </c>
      <c r="N184" s="98">
        <v>0</v>
      </c>
      <c r="O184" s="98">
        <v>0</v>
      </c>
      <c r="P184" s="98">
        <v>0</v>
      </c>
    </row>
    <row r="185" spans="1:16" x14ac:dyDescent="0.25">
      <c r="A185" s="9" t="s">
        <v>51</v>
      </c>
      <c r="B185" s="97">
        <v>0</v>
      </c>
      <c r="C185" s="97">
        <v>0</v>
      </c>
      <c r="D185" s="17"/>
      <c r="E185" s="97">
        <v>0</v>
      </c>
      <c r="F185" s="7">
        <f t="shared" si="22"/>
        <v>0</v>
      </c>
      <c r="G185" s="98">
        <v>0</v>
      </c>
      <c r="H185" s="98">
        <v>0</v>
      </c>
      <c r="I185" s="98">
        <v>0</v>
      </c>
      <c r="J185" s="98">
        <v>0</v>
      </c>
      <c r="K185" s="98">
        <v>0</v>
      </c>
      <c r="L185" s="98">
        <v>0</v>
      </c>
      <c r="M185" s="98">
        <v>0</v>
      </c>
      <c r="N185" s="98">
        <v>0</v>
      </c>
      <c r="O185" s="98">
        <v>0</v>
      </c>
      <c r="P185" s="98">
        <v>0</v>
      </c>
    </row>
    <row r="186" spans="1:16" x14ac:dyDescent="0.25">
      <c r="A186" s="9" t="s">
        <v>52</v>
      </c>
      <c r="B186" s="97">
        <v>0</v>
      </c>
      <c r="C186" s="97">
        <v>0</v>
      </c>
      <c r="D186" s="17"/>
      <c r="E186" s="97">
        <v>0</v>
      </c>
      <c r="F186" s="7">
        <f t="shared" si="22"/>
        <v>0</v>
      </c>
      <c r="G186" s="98">
        <v>0</v>
      </c>
      <c r="H186" s="98">
        <v>0</v>
      </c>
      <c r="I186" s="98">
        <v>0</v>
      </c>
      <c r="J186" s="98">
        <v>0</v>
      </c>
      <c r="K186" s="98">
        <v>0</v>
      </c>
      <c r="L186" s="98">
        <v>0</v>
      </c>
      <c r="M186" s="98">
        <v>0</v>
      </c>
      <c r="N186" s="98">
        <v>0</v>
      </c>
      <c r="O186" s="98">
        <v>0</v>
      </c>
      <c r="P186" s="98">
        <v>0</v>
      </c>
    </row>
    <row r="187" spans="1:16" x14ac:dyDescent="0.25">
      <c r="A187" s="9" t="s">
        <v>53</v>
      </c>
      <c r="B187" s="97">
        <v>0</v>
      </c>
      <c r="C187" s="97">
        <v>0</v>
      </c>
      <c r="D187" s="13"/>
      <c r="E187" s="97">
        <v>0</v>
      </c>
      <c r="F187" s="7">
        <f t="shared" si="22"/>
        <v>0</v>
      </c>
      <c r="G187" s="98">
        <v>0</v>
      </c>
      <c r="H187" s="98">
        <v>0</v>
      </c>
      <c r="I187" s="98">
        <v>0</v>
      </c>
      <c r="J187" s="98">
        <v>0</v>
      </c>
      <c r="K187" s="98">
        <v>0</v>
      </c>
      <c r="L187" s="98">
        <v>0</v>
      </c>
      <c r="M187" s="98">
        <v>0</v>
      </c>
      <c r="N187" s="98">
        <v>0</v>
      </c>
      <c r="O187" s="98">
        <v>0</v>
      </c>
      <c r="P187" s="98">
        <v>0</v>
      </c>
    </row>
    <row r="188" spans="1:16" x14ac:dyDescent="0.25">
      <c r="A188" s="9" t="s">
        <v>54</v>
      </c>
      <c r="B188" s="97">
        <v>0</v>
      </c>
      <c r="C188" s="97">
        <v>0</v>
      </c>
      <c r="D188" s="13"/>
      <c r="E188" s="97">
        <v>0</v>
      </c>
      <c r="F188" s="7">
        <f t="shared" si="22"/>
        <v>0</v>
      </c>
      <c r="G188" s="98">
        <v>0</v>
      </c>
      <c r="H188" s="98">
        <v>0</v>
      </c>
      <c r="I188" s="98">
        <v>0</v>
      </c>
      <c r="J188" s="98">
        <v>0</v>
      </c>
      <c r="K188" s="98">
        <v>0</v>
      </c>
      <c r="L188" s="98">
        <v>0</v>
      </c>
      <c r="M188" s="98">
        <v>0</v>
      </c>
      <c r="N188" s="98">
        <v>0</v>
      </c>
      <c r="O188" s="98">
        <v>0</v>
      </c>
      <c r="P188" s="98">
        <v>0</v>
      </c>
    </row>
    <row r="189" spans="1:16" x14ac:dyDescent="0.25">
      <c r="A189" s="9"/>
      <c r="B189" s="67" t="s">
        <v>2</v>
      </c>
      <c r="C189" s="67"/>
      <c r="D189" s="67"/>
      <c r="E189" s="71" t="s">
        <v>3</v>
      </c>
      <c r="F189" s="69" t="s">
        <v>4</v>
      </c>
      <c r="G189" s="64" t="s">
        <v>178</v>
      </c>
      <c r="H189" s="64" t="s">
        <v>179</v>
      </c>
      <c r="I189" s="64" t="s">
        <v>180</v>
      </c>
      <c r="J189" s="64" t="s">
        <v>181</v>
      </c>
      <c r="K189" s="64" t="s">
        <v>182</v>
      </c>
      <c r="L189" s="64" t="s">
        <v>183</v>
      </c>
      <c r="M189" s="64" t="s">
        <v>184</v>
      </c>
      <c r="N189" s="73" t="s">
        <v>185</v>
      </c>
      <c r="O189" s="73" t="s">
        <v>186</v>
      </c>
      <c r="P189" s="64" t="s">
        <v>187</v>
      </c>
    </row>
    <row r="190" spans="1:16" x14ac:dyDescent="0.25">
      <c r="A190" s="12" t="s">
        <v>55</v>
      </c>
      <c r="B190" s="3" t="s">
        <v>11</v>
      </c>
      <c r="C190" s="3" t="s">
        <v>12</v>
      </c>
      <c r="D190" s="4"/>
      <c r="E190" s="71"/>
      <c r="F190" s="69"/>
      <c r="G190" s="64"/>
      <c r="H190" s="64"/>
      <c r="I190" s="64"/>
      <c r="J190" s="64"/>
      <c r="K190" s="64"/>
      <c r="L190" s="64"/>
      <c r="M190" s="64"/>
      <c r="N190" s="74"/>
      <c r="O190" s="74"/>
      <c r="P190" s="64"/>
    </row>
    <row r="191" spans="1:16" x14ac:dyDescent="0.25">
      <c r="A191" s="9" t="s">
        <v>56</v>
      </c>
      <c r="B191" s="97">
        <v>0</v>
      </c>
      <c r="C191" s="97">
        <v>0</v>
      </c>
      <c r="D191" s="13"/>
      <c r="E191" s="97">
        <v>0</v>
      </c>
      <c r="F191" s="7">
        <f t="shared" ref="F191:F192" si="23">SUM(B191:E191)</f>
        <v>0</v>
      </c>
      <c r="G191" s="98">
        <v>0</v>
      </c>
      <c r="H191" s="98">
        <v>0</v>
      </c>
      <c r="I191" s="98">
        <v>0</v>
      </c>
      <c r="J191" s="98">
        <v>0</v>
      </c>
      <c r="K191" s="98">
        <v>0</v>
      </c>
      <c r="L191" s="98">
        <v>0</v>
      </c>
      <c r="M191" s="98">
        <v>0</v>
      </c>
      <c r="N191" s="98">
        <v>0</v>
      </c>
      <c r="O191" s="98">
        <v>0</v>
      </c>
      <c r="P191" s="98">
        <v>0</v>
      </c>
    </row>
    <row r="192" spans="1:16" x14ac:dyDescent="0.25">
      <c r="A192" s="9" t="s">
        <v>58</v>
      </c>
      <c r="B192" s="97">
        <v>0</v>
      </c>
      <c r="C192" s="97">
        <v>0</v>
      </c>
      <c r="D192" s="13"/>
      <c r="E192" s="97">
        <v>0</v>
      </c>
      <c r="F192" s="7">
        <f t="shared" si="23"/>
        <v>0</v>
      </c>
      <c r="G192" s="98">
        <v>0</v>
      </c>
      <c r="H192" s="98">
        <v>0</v>
      </c>
      <c r="I192" s="98">
        <v>0</v>
      </c>
      <c r="J192" s="98">
        <v>0</v>
      </c>
      <c r="K192" s="98">
        <v>0</v>
      </c>
      <c r="L192" s="98">
        <v>0</v>
      </c>
      <c r="M192" s="98">
        <v>0</v>
      </c>
      <c r="N192" s="98">
        <v>0</v>
      </c>
      <c r="O192" s="98">
        <v>0</v>
      </c>
      <c r="P192" s="98">
        <v>0</v>
      </c>
    </row>
    <row r="193" spans="1:16" ht="15.75" x14ac:dyDescent="0.25">
      <c r="A193" s="72" t="s">
        <v>72</v>
      </c>
      <c r="B193" s="72"/>
      <c r="C193" s="72"/>
      <c r="D193" s="72"/>
      <c r="E193" s="72"/>
      <c r="F193" s="72"/>
      <c r="G193" s="72"/>
      <c r="H193" s="72"/>
      <c r="I193" s="72"/>
      <c r="J193" s="72"/>
      <c r="K193" s="72"/>
      <c r="L193" s="72"/>
      <c r="M193" s="72"/>
      <c r="N193" s="72"/>
      <c r="O193" s="72"/>
      <c r="P193" s="72"/>
    </row>
    <row r="194" spans="1:16" x14ac:dyDescent="0.25">
      <c r="A194" s="66"/>
      <c r="B194" s="67" t="s">
        <v>2</v>
      </c>
      <c r="C194" s="67"/>
      <c r="D194" s="67"/>
      <c r="E194" s="70" t="s">
        <v>3</v>
      </c>
      <c r="F194" s="69" t="s">
        <v>4</v>
      </c>
      <c r="G194" s="64" t="s">
        <v>178</v>
      </c>
      <c r="H194" s="64" t="s">
        <v>179</v>
      </c>
      <c r="I194" s="64" t="s">
        <v>180</v>
      </c>
      <c r="J194" s="64" t="s">
        <v>181</v>
      </c>
      <c r="K194" s="64" t="s">
        <v>182</v>
      </c>
      <c r="L194" s="64" t="s">
        <v>183</v>
      </c>
      <c r="M194" s="64" t="s">
        <v>184</v>
      </c>
      <c r="N194" s="73" t="s">
        <v>185</v>
      </c>
      <c r="O194" s="73" t="s">
        <v>186</v>
      </c>
      <c r="P194" s="64" t="s">
        <v>187</v>
      </c>
    </row>
    <row r="195" spans="1:16" x14ac:dyDescent="0.25">
      <c r="A195" s="66"/>
      <c r="B195" s="2" t="s">
        <v>11</v>
      </c>
      <c r="C195" s="2" t="s">
        <v>12</v>
      </c>
      <c r="D195" s="2" t="s">
        <v>60</v>
      </c>
      <c r="E195" s="70"/>
      <c r="F195" s="69"/>
      <c r="G195" s="64"/>
      <c r="H195" s="64"/>
      <c r="I195" s="64"/>
      <c r="J195" s="64"/>
      <c r="K195" s="64"/>
      <c r="L195" s="64"/>
      <c r="M195" s="64"/>
      <c r="N195" s="74"/>
      <c r="O195" s="74"/>
      <c r="P195" s="64"/>
    </row>
    <row r="196" spans="1:16" x14ac:dyDescent="0.25">
      <c r="A196" s="9" t="s">
        <v>13</v>
      </c>
      <c r="B196" s="6">
        <v>28</v>
      </c>
      <c r="C196" s="6">
        <v>1</v>
      </c>
      <c r="D196" s="97">
        <v>0</v>
      </c>
      <c r="E196" s="6">
        <v>5</v>
      </c>
      <c r="F196" s="7">
        <f t="shared" ref="F196:F198" si="24">SUM(B196:E196)</f>
        <v>34</v>
      </c>
      <c r="G196" s="98">
        <v>0</v>
      </c>
      <c r="H196" s="98">
        <v>0</v>
      </c>
      <c r="I196" s="98">
        <v>0</v>
      </c>
      <c r="J196" s="98">
        <v>0</v>
      </c>
      <c r="K196" s="98">
        <v>0</v>
      </c>
      <c r="L196" s="98">
        <v>0</v>
      </c>
      <c r="M196" s="98">
        <v>0</v>
      </c>
      <c r="N196" s="98">
        <v>0</v>
      </c>
      <c r="O196" s="8">
        <v>34</v>
      </c>
      <c r="P196" s="98">
        <v>0</v>
      </c>
    </row>
    <row r="197" spans="1:16" x14ac:dyDescent="0.25">
      <c r="A197" s="9" t="s">
        <v>61</v>
      </c>
      <c r="B197" s="6">
        <v>28</v>
      </c>
      <c r="C197" s="6">
        <v>1</v>
      </c>
      <c r="D197" s="100">
        <v>0</v>
      </c>
      <c r="E197" s="6">
        <v>5</v>
      </c>
      <c r="F197" s="7">
        <f t="shared" si="24"/>
        <v>34</v>
      </c>
      <c r="G197" s="98">
        <v>0</v>
      </c>
      <c r="H197" s="98">
        <v>0</v>
      </c>
      <c r="I197" s="98">
        <v>0</v>
      </c>
      <c r="J197" s="98">
        <v>0</v>
      </c>
      <c r="K197" s="98">
        <v>0</v>
      </c>
      <c r="L197" s="98">
        <v>0</v>
      </c>
      <c r="M197" s="98">
        <v>0</v>
      </c>
      <c r="N197" s="98">
        <v>0</v>
      </c>
      <c r="O197" s="8">
        <v>34</v>
      </c>
      <c r="P197" s="98">
        <v>0</v>
      </c>
    </row>
    <row r="198" spans="1:16" x14ac:dyDescent="0.25">
      <c r="A198" s="9" t="s">
        <v>69</v>
      </c>
      <c r="B198" s="6">
        <v>28</v>
      </c>
      <c r="C198" s="6">
        <v>1</v>
      </c>
      <c r="D198" s="97">
        <v>0</v>
      </c>
      <c r="E198" s="6">
        <v>5</v>
      </c>
      <c r="F198" s="7">
        <f t="shared" si="24"/>
        <v>34</v>
      </c>
      <c r="G198" s="98">
        <v>0</v>
      </c>
      <c r="H198" s="98">
        <v>0</v>
      </c>
      <c r="I198" s="98">
        <v>0</v>
      </c>
      <c r="J198" s="98">
        <v>0</v>
      </c>
      <c r="K198" s="98">
        <v>0</v>
      </c>
      <c r="L198" s="98">
        <v>0</v>
      </c>
      <c r="M198" s="98">
        <v>0</v>
      </c>
      <c r="N198" s="98">
        <v>0</v>
      </c>
      <c r="O198" s="8">
        <v>34</v>
      </c>
      <c r="P198" s="98">
        <v>0</v>
      </c>
    </row>
    <row r="199" spans="1:16" x14ac:dyDescent="0.25">
      <c r="A199" s="9"/>
      <c r="B199" s="67" t="s">
        <v>2</v>
      </c>
      <c r="C199" s="67"/>
      <c r="D199" s="67"/>
      <c r="E199" s="71" t="s">
        <v>3</v>
      </c>
      <c r="F199" s="69" t="s">
        <v>4</v>
      </c>
      <c r="G199" s="64" t="s">
        <v>178</v>
      </c>
      <c r="H199" s="64" t="s">
        <v>179</v>
      </c>
      <c r="I199" s="64" t="s">
        <v>180</v>
      </c>
      <c r="J199" s="64" t="s">
        <v>181</v>
      </c>
      <c r="K199" s="64" t="s">
        <v>182</v>
      </c>
      <c r="L199" s="64" t="s">
        <v>183</v>
      </c>
      <c r="M199" s="64" t="s">
        <v>184</v>
      </c>
      <c r="N199" s="73" t="s">
        <v>185</v>
      </c>
      <c r="O199" s="73" t="s">
        <v>186</v>
      </c>
      <c r="P199" s="64" t="s">
        <v>187</v>
      </c>
    </row>
    <row r="200" spans="1:16" x14ac:dyDescent="0.25">
      <c r="A200" s="12" t="s">
        <v>73</v>
      </c>
      <c r="B200" s="3" t="s">
        <v>11</v>
      </c>
      <c r="C200" s="3" t="s">
        <v>12</v>
      </c>
      <c r="D200" s="2" t="s">
        <v>60</v>
      </c>
      <c r="E200" s="71"/>
      <c r="F200" s="69"/>
      <c r="G200" s="64"/>
      <c r="H200" s="64"/>
      <c r="I200" s="64"/>
      <c r="J200" s="64"/>
      <c r="K200" s="64"/>
      <c r="L200" s="64"/>
      <c r="M200" s="64"/>
      <c r="N200" s="74"/>
      <c r="O200" s="74"/>
      <c r="P200" s="64"/>
    </row>
    <row r="201" spans="1:16" x14ac:dyDescent="0.25">
      <c r="A201" s="9" t="s">
        <v>23</v>
      </c>
      <c r="B201" s="6">
        <v>2</v>
      </c>
      <c r="C201" s="6">
        <v>1</v>
      </c>
      <c r="D201" s="97">
        <v>0</v>
      </c>
      <c r="E201" s="6">
        <v>1</v>
      </c>
      <c r="F201" s="7">
        <f t="shared" ref="F201:F208" si="25">SUM(B201:E201)</f>
        <v>4</v>
      </c>
      <c r="G201" s="98">
        <v>0</v>
      </c>
      <c r="H201" s="98">
        <v>0</v>
      </c>
      <c r="I201" s="98">
        <v>0</v>
      </c>
      <c r="J201" s="98">
        <v>0</v>
      </c>
      <c r="K201" s="98">
        <v>0</v>
      </c>
      <c r="L201" s="98">
        <v>0</v>
      </c>
      <c r="M201" s="98">
        <v>0</v>
      </c>
      <c r="N201" s="98">
        <v>0</v>
      </c>
      <c r="O201" s="8">
        <v>4</v>
      </c>
      <c r="P201" s="98">
        <v>0</v>
      </c>
    </row>
    <row r="202" spans="1:16" x14ac:dyDescent="0.25">
      <c r="A202" s="9" t="s">
        <v>24</v>
      </c>
      <c r="B202" s="6">
        <v>26</v>
      </c>
      <c r="C202" s="6">
        <v>0</v>
      </c>
      <c r="D202" s="97">
        <v>0</v>
      </c>
      <c r="E202" s="6">
        <v>4</v>
      </c>
      <c r="F202" s="7">
        <f t="shared" si="25"/>
        <v>30</v>
      </c>
      <c r="G202" s="98">
        <v>0</v>
      </c>
      <c r="H202" s="98">
        <v>0</v>
      </c>
      <c r="I202" s="98">
        <v>0</v>
      </c>
      <c r="J202" s="98">
        <v>0</v>
      </c>
      <c r="K202" s="98">
        <v>0</v>
      </c>
      <c r="L202" s="98">
        <v>0</v>
      </c>
      <c r="M202" s="98">
        <v>0</v>
      </c>
      <c r="N202" s="98">
        <v>0</v>
      </c>
      <c r="O202" s="8">
        <v>30</v>
      </c>
      <c r="P202" s="98">
        <v>0</v>
      </c>
    </row>
    <row r="203" spans="1:16" x14ac:dyDescent="0.25">
      <c r="A203" s="9" t="s">
        <v>63</v>
      </c>
      <c r="B203" s="6">
        <v>0</v>
      </c>
      <c r="C203" s="6">
        <v>0</v>
      </c>
      <c r="D203" s="97">
        <v>0</v>
      </c>
      <c r="E203" s="6">
        <v>0</v>
      </c>
      <c r="F203" s="7">
        <f t="shared" si="25"/>
        <v>0</v>
      </c>
      <c r="G203" s="98">
        <v>0</v>
      </c>
      <c r="H203" s="98">
        <v>0</v>
      </c>
      <c r="I203" s="98">
        <v>0</v>
      </c>
      <c r="J203" s="98">
        <v>0</v>
      </c>
      <c r="K203" s="98">
        <v>0</v>
      </c>
      <c r="L203" s="98">
        <v>0</v>
      </c>
      <c r="M203" s="98">
        <v>0</v>
      </c>
      <c r="N203" s="98">
        <v>0</v>
      </c>
      <c r="O203" s="8">
        <v>0</v>
      </c>
      <c r="P203" s="98">
        <v>0</v>
      </c>
    </row>
    <row r="204" spans="1:16" x14ac:dyDescent="0.25">
      <c r="A204" s="14" t="s">
        <v>26</v>
      </c>
      <c r="B204" s="6">
        <v>0</v>
      </c>
      <c r="C204" s="6">
        <v>0</v>
      </c>
      <c r="D204" s="97">
        <v>0</v>
      </c>
      <c r="E204" s="6">
        <v>0</v>
      </c>
      <c r="F204" s="7">
        <f t="shared" si="25"/>
        <v>0</v>
      </c>
      <c r="G204" s="98">
        <v>0</v>
      </c>
      <c r="H204" s="98">
        <v>0</v>
      </c>
      <c r="I204" s="98">
        <v>0</v>
      </c>
      <c r="J204" s="98">
        <v>0</v>
      </c>
      <c r="K204" s="98">
        <v>0</v>
      </c>
      <c r="L204" s="98">
        <v>0</v>
      </c>
      <c r="M204" s="98">
        <v>0</v>
      </c>
      <c r="N204" s="98">
        <v>0</v>
      </c>
      <c r="O204" s="8">
        <v>0</v>
      </c>
      <c r="P204" s="98">
        <v>0</v>
      </c>
    </row>
    <row r="205" spans="1:16" x14ac:dyDescent="0.25">
      <c r="A205" s="14" t="s">
        <v>27</v>
      </c>
      <c r="B205" s="6">
        <v>0</v>
      </c>
      <c r="C205" s="6">
        <v>0</v>
      </c>
      <c r="D205" s="97">
        <v>0</v>
      </c>
      <c r="E205" s="6">
        <v>0</v>
      </c>
      <c r="F205" s="7">
        <f t="shared" si="25"/>
        <v>0</v>
      </c>
      <c r="G205" s="98">
        <v>0</v>
      </c>
      <c r="H205" s="98">
        <v>0</v>
      </c>
      <c r="I205" s="98">
        <v>0</v>
      </c>
      <c r="J205" s="98">
        <v>0</v>
      </c>
      <c r="K205" s="98">
        <v>0</v>
      </c>
      <c r="L205" s="98">
        <v>0</v>
      </c>
      <c r="M205" s="98">
        <v>0</v>
      </c>
      <c r="N205" s="98">
        <v>0</v>
      </c>
      <c r="O205" s="8">
        <v>0</v>
      </c>
      <c r="P205" s="98">
        <v>0</v>
      </c>
    </row>
    <row r="206" spans="1:16" x14ac:dyDescent="0.25">
      <c r="A206" s="14" t="s">
        <v>28</v>
      </c>
      <c r="B206" s="6">
        <v>0</v>
      </c>
      <c r="C206" s="6">
        <v>0</v>
      </c>
      <c r="D206" s="97">
        <v>0</v>
      </c>
      <c r="E206" s="6">
        <v>0</v>
      </c>
      <c r="F206" s="7">
        <f t="shared" si="25"/>
        <v>0</v>
      </c>
      <c r="G206" s="98">
        <v>0</v>
      </c>
      <c r="H206" s="98">
        <v>0</v>
      </c>
      <c r="I206" s="98">
        <v>0</v>
      </c>
      <c r="J206" s="98">
        <v>0</v>
      </c>
      <c r="K206" s="98">
        <v>0</v>
      </c>
      <c r="L206" s="98">
        <v>0</v>
      </c>
      <c r="M206" s="98">
        <v>0</v>
      </c>
      <c r="N206" s="98">
        <v>0</v>
      </c>
      <c r="O206" s="8">
        <v>0</v>
      </c>
      <c r="P206" s="98">
        <v>0</v>
      </c>
    </row>
    <row r="207" spans="1:16" x14ac:dyDescent="0.25">
      <c r="A207" s="14" t="s">
        <v>29</v>
      </c>
      <c r="B207" s="6">
        <v>0</v>
      </c>
      <c r="C207" s="6">
        <v>0</v>
      </c>
      <c r="D207" s="97">
        <v>0</v>
      </c>
      <c r="E207" s="6">
        <v>0</v>
      </c>
      <c r="F207" s="7">
        <f t="shared" si="25"/>
        <v>0</v>
      </c>
      <c r="G207" s="98">
        <v>0</v>
      </c>
      <c r="H207" s="98">
        <v>0</v>
      </c>
      <c r="I207" s="98">
        <v>0</v>
      </c>
      <c r="J207" s="98">
        <v>0</v>
      </c>
      <c r="K207" s="98">
        <v>0</v>
      </c>
      <c r="L207" s="98">
        <v>0</v>
      </c>
      <c r="M207" s="98">
        <v>0</v>
      </c>
      <c r="N207" s="98">
        <v>0</v>
      </c>
      <c r="O207" s="8">
        <v>0</v>
      </c>
      <c r="P207" s="98">
        <v>0</v>
      </c>
    </row>
    <row r="208" spans="1:16" x14ac:dyDescent="0.25">
      <c r="A208" s="14" t="s">
        <v>30</v>
      </c>
      <c r="B208" s="6">
        <v>0</v>
      </c>
      <c r="C208" s="6">
        <v>0</v>
      </c>
      <c r="D208" s="97">
        <v>0</v>
      </c>
      <c r="E208" s="6">
        <v>0</v>
      </c>
      <c r="F208" s="7">
        <f t="shared" si="25"/>
        <v>0</v>
      </c>
      <c r="G208" s="98">
        <v>0</v>
      </c>
      <c r="H208" s="98">
        <v>0</v>
      </c>
      <c r="I208" s="98">
        <v>0</v>
      </c>
      <c r="J208" s="98">
        <v>0</v>
      </c>
      <c r="K208" s="98">
        <v>0</v>
      </c>
      <c r="L208" s="98">
        <v>0</v>
      </c>
      <c r="M208" s="98">
        <v>0</v>
      </c>
      <c r="N208" s="98">
        <v>0</v>
      </c>
      <c r="O208" s="8">
        <v>0</v>
      </c>
      <c r="P208" s="98">
        <v>0</v>
      </c>
    </row>
    <row r="209" spans="1:16" x14ac:dyDescent="0.25">
      <c r="A209" s="84" t="s">
        <v>31</v>
      </c>
      <c r="B209" s="84"/>
      <c r="C209" s="84"/>
      <c r="D209" s="84"/>
      <c r="E209" s="84"/>
      <c r="F209" s="84"/>
      <c r="G209" s="84"/>
      <c r="H209" s="84"/>
      <c r="I209" s="84"/>
      <c r="J209" s="84"/>
      <c r="K209" s="84"/>
      <c r="L209" s="84"/>
      <c r="M209" s="84"/>
      <c r="N209" s="84"/>
      <c r="O209" s="84"/>
      <c r="P209" s="84"/>
    </row>
    <row r="210" spans="1:16" x14ac:dyDescent="0.25">
      <c r="A210" s="14" t="s">
        <v>32</v>
      </c>
      <c r="B210" s="6">
        <v>0</v>
      </c>
      <c r="C210" s="6">
        <v>0</v>
      </c>
      <c r="D210" s="97">
        <v>0</v>
      </c>
      <c r="E210" s="6">
        <v>0</v>
      </c>
      <c r="F210" s="7">
        <f>SUM(B210:E210)</f>
        <v>0</v>
      </c>
      <c r="G210" s="98">
        <v>0</v>
      </c>
      <c r="H210" s="98">
        <v>0</v>
      </c>
      <c r="I210" s="98">
        <v>0</v>
      </c>
      <c r="J210" s="98">
        <v>0</v>
      </c>
      <c r="K210" s="98">
        <v>0</v>
      </c>
      <c r="L210" s="98">
        <v>0</v>
      </c>
      <c r="M210" s="98">
        <v>0</v>
      </c>
      <c r="N210" s="98">
        <v>0</v>
      </c>
      <c r="O210" s="105">
        <v>0</v>
      </c>
      <c r="P210" s="98">
        <v>0</v>
      </c>
    </row>
    <row r="211" spans="1:16" x14ac:dyDescent="0.25">
      <c r="A211" s="14" t="s">
        <v>33</v>
      </c>
      <c r="B211" s="6">
        <v>0</v>
      </c>
      <c r="C211" s="6">
        <v>0</v>
      </c>
      <c r="D211" s="97">
        <v>0</v>
      </c>
      <c r="E211" s="6">
        <v>0</v>
      </c>
      <c r="F211" s="7">
        <f t="shared" ref="F211:F216" si="26">SUM(B211:E211)</f>
        <v>0</v>
      </c>
      <c r="G211" s="98">
        <v>0</v>
      </c>
      <c r="H211" s="98">
        <v>0</v>
      </c>
      <c r="I211" s="98">
        <v>0</v>
      </c>
      <c r="J211" s="98">
        <v>0</v>
      </c>
      <c r="K211" s="98">
        <v>0</v>
      </c>
      <c r="L211" s="98">
        <v>0</v>
      </c>
      <c r="M211" s="98">
        <v>0</v>
      </c>
      <c r="N211" s="98">
        <v>0</v>
      </c>
      <c r="O211" s="105">
        <v>0</v>
      </c>
      <c r="P211" s="98">
        <v>0</v>
      </c>
    </row>
    <row r="212" spans="1:16" x14ac:dyDescent="0.25">
      <c r="A212" s="14" t="s">
        <v>34</v>
      </c>
      <c r="B212" s="6">
        <v>0</v>
      </c>
      <c r="C212" s="6">
        <v>0</v>
      </c>
      <c r="D212" s="97">
        <v>0</v>
      </c>
      <c r="E212" s="6">
        <v>0</v>
      </c>
      <c r="F212" s="7">
        <f t="shared" si="26"/>
        <v>0</v>
      </c>
      <c r="G212" s="98">
        <v>0</v>
      </c>
      <c r="H212" s="98">
        <v>0</v>
      </c>
      <c r="I212" s="98">
        <v>0</v>
      </c>
      <c r="J212" s="98">
        <v>0</v>
      </c>
      <c r="K212" s="98">
        <v>0</v>
      </c>
      <c r="L212" s="98">
        <v>0</v>
      </c>
      <c r="M212" s="98">
        <v>0</v>
      </c>
      <c r="N212" s="98">
        <v>0</v>
      </c>
      <c r="O212" s="105">
        <v>0</v>
      </c>
      <c r="P212" s="98">
        <v>0</v>
      </c>
    </row>
    <row r="213" spans="1:16" x14ac:dyDescent="0.25">
      <c r="A213" s="14" t="s">
        <v>35</v>
      </c>
      <c r="B213" s="6">
        <v>0</v>
      </c>
      <c r="C213" s="6">
        <v>0</v>
      </c>
      <c r="D213" s="97">
        <v>0</v>
      </c>
      <c r="E213" s="6">
        <v>0</v>
      </c>
      <c r="F213" s="7">
        <f t="shared" si="26"/>
        <v>0</v>
      </c>
      <c r="G213" s="98">
        <v>0</v>
      </c>
      <c r="H213" s="98">
        <v>0</v>
      </c>
      <c r="I213" s="98">
        <v>0</v>
      </c>
      <c r="J213" s="98">
        <v>0</v>
      </c>
      <c r="K213" s="98">
        <v>0</v>
      </c>
      <c r="L213" s="98">
        <v>0</v>
      </c>
      <c r="M213" s="98">
        <v>0</v>
      </c>
      <c r="N213" s="98">
        <v>0</v>
      </c>
      <c r="O213" s="105">
        <v>0</v>
      </c>
      <c r="P213" s="98">
        <v>0</v>
      </c>
    </row>
    <row r="214" spans="1:16" x14ac:dyDescent="0.25">
      <c r="A214" s="14" t="s">
        <v>36</v>
      </c>
      <c r="B214" s="6">
        <v>0</v>
      </c>
      <c r="C214" s="6">
        <v>0</v>
      </c>
      <c r="D214" s="97">
        <v>0</v>
      </c>
      <c r="E214" s="6">
        <v>0</v>
      </c>
      <c r="F214" s="7">
        <f t="shared" si="26"/>
        <v>0</v>
      </c>
      <c r="G214" s="98">
        <v>0</v>
      </c>
      <c r="H214" s="98">
        <v>0</v>
      </c>
      <c r="I214" s="98">
        <v>0</v>
      </c>
      <c r="J214" s="98">
        <v>0</v>
      </c>
      <c r="K214" s="98">
        <v>0</v>
      </c>
      <c r="L214" s="98">
        <v>0</v>
      </c>
      <c r="M214" s="98">
        <v>0</v>
      </c>
      <c r="N214" s="98">
        <v>0</v>
      </c>
      <c r="O214" s="105">
        <v>0</v>
      </c>
      <c r="P214" s="98">
        <v>0</v>
      </c>
    </row>
    <row r="215" spans="1:16" x14ac:dyDescent="0.25">
      <c r="A215" s="14" t="s">
        <v>37</v>
      </c>
      <c r="B215" s="6">
        <v>0</v>
      </c>
      <c r="C215" s="6">
        <v>0</v>
      </c>
      <c r="D215" s="97">
        <v>0</v>
      </c>
      <c r="E215" s="6">
        <v>0</v>
      </c>
      <c r="F215" s="7">
        <f t="shared" si="26"/>
        <v>0</v>
      </c>
      <c r="G215" s="98">
        <v>0</v>
      </c>
      <c r="H215" s="98">
        <v>0</v>
      </c>
      <c r="I215" s="98">
        <v>0</v>
      </c>
      <c r="J215" s="98">
        <v>0</v>
      </c>
      <c r="K215" s="98">
        <v>0</v>
      </c>
      <c r="L215" s="98">
        <v>0</v>
      </c>
      <c r="M215" s="98">
        <v>0</v>
      </c>
      <c r="N215" s="98">
        <v>0</v>
      </c>
      <c r="O215" s="105">
        <v>0</v>
      </c>
      <c r="P215" s="98">
        <v>0</v>
      </c>
    </row>
    <row r="216" spans="1:16" x14ac:dyDescent="0.25">
      <c r="A216" s="14" t="s">
        <v>38</v>
      </c>
      <c r="B216" s="6">
        <v>0</v>
      </c>
      <c r="C216" s="6">
        <v>0</v>
      </c>
      <c r="D216" s="97">
        <v>0</v>
      </c>
      <c r="E216" s="6">
        <v>0</v>
      </c>
      <c r="F216" s="7">
        <f t="shared" si="26"/>
        <v>0</v>
      </c>
      <c r="G216" s="98">
        <v>0</v>
      </c>
      <c r="H216" s="98">
        <v>0</v>
      </c>
      <c r="I216" s="98">
        <v>0</v>
      </c>
      <c r="J216" s="98">
        <v>0</v>
      </c>
      <c r="K216" s="98">
        <v>0</v>
      </c>
      <c r="L216" s="98">
        <v>0</v>
      </c>
      <c r="M216" s="98">
        <v>0</v>
      </c>
      <c r="N216" s="98">
        <v>0</v>
      </c>
      <c r="O216" s="105">
        <v>0</v>
      </c>
      <c r="P216" s="98">
        <v>0</v>
      </c>
    </row>
    <row r="217" spans="1:16" x14ac:dyDescent="0.25">
      <c r="A217" s="9"/>
      <c r="B217" s="67" t="s">
        <v>2</v>
      </c>
      <c r="C217" s="67"/>
      <c r="D217" s="67"/>
      <c r="E217" s="71" t="s">
        <v>3</v>
      </c>
      <c r="F217" s="69" t="s">
        <v>4</v>
      </c>
      <c r="G217" s="64" t="s">
        <v>178</v>
      </c>
      <c r="H217" s="64" t="s">
        <v>179</v>
      </c>
      <c r="I217" s="64" t="s">
        <v>180</v>
      </c>
      <c r="J217" s="64" t="s">
        <v>181</v>
      </c>
      <c r="K217" s="64" t="s">
        <v>182</v>
      </c>
      <c r="L217" s="64" t="s">
        <v>183</v>
      </c>
      <c r="M217" s="64" t="s">
        <v>184</v>
      </c>
      <c r="N217" s="73" t="s">
        <v>185</v>
      </c>
      <c r="O217" s="73" t="s">
        <v>186</v>
      </c>
      <c r="P217" s="64" t="s">
        <v>187</v>
      </c>
    </row>
    <row r="218" spans="1:16" x14ac:dyDescent="0.25">
      <c r="A218" s="12" t="s">
        <v>71</v>
      </c>
      <c r="B218" s="3" t="s">
        <v>11</v>
      </c>
      <c r="C218" s="3" t="s">
        <v>12</v>
      </c>
      <c r="D218" s="2" t="s">
        <v>60</v>
      </c>
      <c r="E218" s="71"/>
      <c r="F218" s="69"/>
      <c r="G218" s="64"/>
      <c r="H218" s="64"/>
      <c r="I218" s="64"/>
      <c r="J218" s="64"/>
      <c r="K218" s="64"/>
      <c r="L218" s="64"/>
      <c r="M218" s="64"/>
      <c r="N218" s="74"/>
      <c r="O218" s="74"/>
      <c r="P218" s="64"/>
    </row>
    <row r="219" spans="1:16" x14ac:dyDescent="0.25">
      <c r="A219" s="9" t="s">
        <v>40</v>
      </c>
      <c r="B219" s="6">
        <v>0</v>
      </c>
      <c r="C219" s="6">
        <v>0</v>
      </c>
      <c r="D219" s="97">
        <v>0</v>
      </c>
      <c r="E219" s="6">
        <v>1</v>
      </c>
      <c r="F219" s="7">
        <f>SUM(B219:E219)</f>
        <v>1</v>
      </c>
      <c r="G219" s="98">
        <v>0</v>
      </c>
      <c r="H219" s="98">
        <v>0</v>
      </c>
      <c r="I219" s="98">
        <v>0</v>
      </c>
      <c r="J219" s="98">
        <v>0</v>
      </c>
      <c r="K219" s="98">
        <v>0</v>
      </c>
      <c r="L219" s="98">
        <v>0</v>
      </c>
      <c r="M219" s="98">
        <v>0</v>
      </c>
      <c r="N219" s="98">
        <v>0</v>
      </c>
      <c r="O219" s="21">
        <v>1</v>
      </c>
      <c r="P219" s="101">
        <v>0</v>
      </c>
    </row>
    <row r="220" spans="1:16" ht="30" x14ac:dyDescent="0.25">
      <c r="A220" s="19" t="s">
        <v>41</v>
      </c>
      <c r="B220" s="6">
        <v>0</v>
      </c>
      <c r="C220" s="6">
        <v>0</v>
      </c>
      <c r="D220" s="97">
        <v>0</v>
      </c>
      <c r="E220" s="6">
        <v>0</v>
      </c>
      <c r="F220" s="7">
        <f t="shared" ref="F220:F233" si="27">SUM(B220:E220)</f>
        <v>0</v>
      </c>
      <c r="G220" s="98">
        <v>0</v>
      </c>
      <c r="H220" s="98">
        <v>0</v>
      </c>
      <c r="I220" s="98">
        <v>0</v>
      </c>
      <c r="J220" s="98">
        <v>0</v>
      </c>
      <c r="K220" s="98">
        <v>0</v>
      </c>
      <c r="L220" s="98">
        <v>0</v>
      </c>
      <c r="M220" s="98">
        <v>0</v>
      </c>
      <c r="N220" s="98">
        <v>0</v>
      </c>
      <c r="O220" s="21">
        <v>0</v>
      </c>
      <c r="P220" s="101">
        <v>0</v>
      </c>
    </row>
    <row r="221" spans="1:16" x14ac:dyDescent="0.25">
      <c r="A221" s="9" t="s">
        <v>42</v>
      </c>
      <c r="B221" s="6">
        <v>0</v>
      </c>
      <c r="C221" s="6">
        <v>0</v>
      </c>
      <c r="D221" s="97">
        <v>0</v>
      </c>
      <c r="E221" s="6">
        <v>0</v>
      </c>
      <c r="F221" s="7">
        <f t="shared" si="27"/>
        <v>0</v>
      </c>
      <c r="G221" s="98">
        <v>0</v>
      </c>
      <c r="H221" s="98">
        <v>0</v>
      </c>
      <c r="I221" s="98">
        <v>0</v>
      </c>
      <c r="J221" s="98">
        <v>0</v>
      </c>
      <c r="K221" s="98">
        <v>0</v>
      </c>
      <c r="L221" s="98">
        <v>0</v>
      </c>
      <c r="M221" s="98">
        <v>0</v>
      </c>
      <c r="N221" s="98">
        <v>0</v>
      </c>
      <c r="O221" s="21">
        <v>0</v>
      </c>
      <c r="P221" s="101">
        <v>0</v>
      </c>
    </row>
    <row r="222" spans="1:16" x14ac:dyDescent="0.25">
      <c r="A222" s="9" t="s">
        <v>43</v>
      </c>
      <c r="B222" s="6">
        <v>0</v>
      </c>
      <c r="C222" s="6">
        <v>0</v>
      </c>
      <c r="D222" s="97">
        <v>0</v>
      </c>
      <c r="E222" s="6">
        <v>0</v>
      </c>
      <c r="F222" s="7">
        <f t="shared" si="27"/>
        <v>0</v>
      </c>
      <c r="G222" s="98">
        <v>0</v>
      </c>
      <c r="H222" s="98">
        <v>0</v>
      </c>
      <c r="I222" s="98">
        <v>0</v>
      </c>
      <c r="J222" s="98">
        <v>0</v>
      </c>
      <c r="K222" s="98">
        <v>0</v>
      </c>
      <c r="L222" s="98">
        <v>0</v>
      </c>
      <c r="M222" s="98">
        <v>0</v>
      </c>
      <c r="N222" s="98">
        <v>0</v>
      </c>
      <c r="O222" s="21">
        <v>0</v>
      </c>
      <c r="P222" s="101">
        <v>0</v>
      </c>
    </row>
    <row r="223" spans="1:16" x14ac:dyDescent="0.25">
      <c r="A223" s="9" t="s">
        <v>44</v>
      </c>
      <c r="B223" s="6">
        <v>5</v>
      </c>
      <c r="C223" s="6">
        <v>1</v>
      </c>
      <c r="D223" s="97"/>
      <c r="E223" s="6">
        <v>1</v>
      </c>
      <c r="F223" s="7">
        <f t="shared" si="27"/>
        <v>7</v>
      </c>
      <c r="G223" s="98">
        <v>0</v>
      </c>
      <c r="H223" s="98">
        <v>0</v>
      </c>
      <c r="I223" s="98">
        <v>0</v>
      </c>
      <c r="J223" s="98">
        <v>0</v>
      </c>
      <c r="K223" s="98">
        <v>0</v>
      </c>
      <c r="L223" s="98">
        <v>0</v>
      </c>
      <c r="M223" s="98">
        <v>0</v>
      </c>
      <c r="N223" s="98">
        <v>0</v>
      </c>
      <c r="O223" s="21">
        <v>7</v>
      </c>
      <c r="P223" s="101">
        <v>0</v>
      </c>
    </row>
    <row r="224" spans="1:16" ht="30" x14ac:dyDescent="0.25">
      <c r="A224" s="9" t="s">
        <v>45</v>
      </c>
      <c r="B224" s="6">
        <v>0</v>
      </c>
      <c r="C224" s="6">
        <v>0</v>
      </c>
      <c r="D224" s="97">
        <v>0</v>
      </c>
      <c r="E224" s="6">
        <v>0</v>
      </c>
      <c r="F224" s="7">
        <f t="shared" si="27"/>
        <v>0</v>
      </c>
      <c r="G224" s="98">
        <v>0</v>
      </c>
      <c r="H224" s="98">
        <v>0</v>
      </c>
      <c r="I224" s="98">
        <v>0</v>
      </c>
      <c r="J224" s="98">
        <v>0</v>
      </c>
      <c r="K224" s="98">
        <v>0</v>
      </c>
      <c r="L224" s="98">
        <v>0</v>
      </c>
      <c r="M224" s="98">
        <v>0</v>
      </c>
      <c r="N224" s="98">
        <v>0</v>
      </c>
      <c r="O224" s="21">
        <v>0</v>
      </c>
      <c r="P224" s="101">
        <v>0</v>
      </c>
    </row>
    <row r="225" spans="1:16" x14ac:dyDescent="0.25">
      <c r="A225" s="9" t="s">
        <v>46</v>
      </c>
      <c r="B225" s="6">
        <v>0</v>
      </c>
      <c r="C225" s="6">
        <v>0</v>
      </c>
      <c r="D225" s="97">
        <v>0</v>
      </c>
      <c r="E225" s="6">
        <v>0</v>
      </c>
      <c r="F225" s="7">
        <f t="shared" si="27"/>
        <v>0</v>
      </c>
      <c r="G225" s="98">
        <v>0</v>
      </c>
      <c r="H225" s="98">
        <v>0</v>
      </c>
      <c r="I225" s="98">
        <v>0</v>
      </c>
      <c r="J225" s="98">
        <v>0</v>
      </c>
      <c r="K225" s="98">
        <v>0</v>
      </c>
      <c r="L225" s="98">
        <v>0</v>
      </c>
      <c r="M225" s="98">
        <v>0</v>
      </c>
      <c r="N225" s="98">
        <v>0</v>
      </c>
      <c r="O225" s="21">
        <v>0</v>
      </c>
      <c r="P225" s="101">
        <v>0</v>
      </c>
    </row>
    <row r="226" spans="1:16" x14ac:dyDescent="0.25">
      <c r="A226" s="9" t="s">
        <v>47</v>
      </c>
      <c r="B226" s="6">
        <v>0</v>
      </c>
      <c r="C226" s="6">
        <v>0</v>
      </c>
      <c r="D226" s="97">
        <v>0</v>
      </c>
      <c r="E226" s="6">
        <v>0</v>
      </c>
      <c r="F226" s="7">
        <f t="shared" si="27"/>
        <v>0</v>
      </c>
      <c r="G226" s="98">
        <v>0</v>
      </c>
      <c r="H226" s="98">
        <v>0</v>
      </c>
      <c r="I226" s="98">
        <v>0</v>
      </c>
      <c r="J226" s="98">
        <v>0</v>
      </c>
      <c r="K226" s="98">
        <v>0</v>
      </c>
      <c r="L226" s="98">
        <v>0</v>
      </c>
      <c r="M226" s="98">
        <v>0</v>
      </c>
      <c r="N226" s="98">
        <v>0</v>
      </c>
      <c r="O226" s="21">
        <v>0</v>
      </c>
      <c r="P226" s="101">
        <v>0</v>
      </c>
    </row>
    <row r="227" spans="1:16" ht="30" x14ac:dyDescent="0.25">
      <c r="A227" s="9" t="s">
        <v>48</v>
      </c>
      <c r="B227" s="6">
        <v>0</v>
      </c>
      <c r="C227" s="6">
        <v>0</v>
      </c>
      <c r="D227" s="97">
        <v>0</v>
      </c>
      <c r="E227" s="6">
        <v>0</v>
      </c>
      <c r="F227" s="7">
        <f t="shared" si="27"/>
        <v>0</v>
      </c>
      <c r="G227" s="98">
        <v>0</v>
      </c>
      <c r="H227" s="98">
        <v>0</v>
      </c>
      <c r="I227" s="98">
        <v>0</v>
      </c>
      <c r="J227" s="98">
        <v>0</v>
      </c>
      <c r="K227" s="98">
        <v>0</v>
      </c>
      <c r="L227" s="98">
        <v>0</v>
      </c>
      <c r="M227" s="98">
        <v>0</v>
      </c>
      <c r="N227" s="98">
        <v>0</v>
      </c>
      <c r="O227" s="21">
        <v>0</v>
      </c>
      <c r="P227" s="101">
        <v>0</v>
      </c>
    </row>
    <row r="228" spans="1:16" x14ac:dyDescent="0.25">
      <c r="A228" s="9" t="s">
        <v>49</v>
      </c>
      <c r="B228" s="6">
        <v>0</v>
      </c>
      <c r="C228" s="6">
        <v>0</v>
      </c>
      <c r="D228" s="97">
        <v>0</v>
      </c>
      <c r="E228" s="6">
        <v>0</v>
      </c>
      <c r="F228" s="7">
        <f t="shared" si="27"/>
        <v>0</v>
      </c>
      <c r="G228" s="98">
        <v>0</v>
      </c>
      <c r="H228" s="98">
        <v>0</v>
      </c>
      <c r="I228" s="98">
        <v>0</v>
      </c>
      <c r="J228" s="98">
        <v>0</v>
      </c>
      <c r="K228" s="98">
        <v>0</v>
      </c>
      <c r="L228" s="98">
        <v>0</v>
      </c>
      <c r="M228" s="98">
        <v>0</v>
      </c>
      <c r="N228" s="98">
        <v>0</v>
      </c>
      <c r="O228" s="21">
        <v>0</v>
      </c>
      <c r="P228" s="101">
        <v>0</v>
      </c>
    </row>
    <row r="229" spans="1:16" ht="30" x14ac:dyDescent="0.25">
      <c r="A229" s="9" t="s">
        <v>50</v>
      </c>
      <c r="B229" s="6">
        <v>0</v>
      </c>
      <c r="C229" s="6">
        <v>0</v>
      </c>
      <c r="D229" s="97">
        <v>0</v>
      </c>
      <c r="E229" s="6">
        <v>0</v>
      </c>
      <c r="F229" s="7">
        <f t="shared" si="27"/>
        <v>0</v>
      </c>
      <c r="G229" s="98">
        <v>0</v>
      </c>
      <c r="H229" s="98">
        <v>0</v>
      </c>
      <c r="I229" s="98">
        <v>0</v>
      </c>
      <c r="J229" s="98">
        <v>0</v>
      </c>
      <c r="K229" s="98">
        <v>0</v>
      </c>
      <c r="L229" s="98">
        <v>0</v>
      </c>
      <c r="M229" s="98">
        <v>0</v>
      </c>
      <c r="N229" s="98">
        <v>0</v>
      </c>
      <c r="O229" s="8">
        <v>0</v>
      </c>
      <c r="P229" s="101">
        <v>0</v>
      </c>
    </row>
    <row r="230" spans="1:16" x14ac:dyDescent="0.25">
      <c r="A230" s="9" t="s">
        <v>51</v>
      </c>
      <c r="B230" s="6">
        <v>22</v>
      </c>
      <c r="C230" s="6">
        <v>0</v>
      </c>
      <c r="D230" s="97">
        <v>0</v>
      </c>
      <c r="E230" s="6">
        <v>3</v>
      </c>
      <c r="F230" s="7">
        <f t="shared" si="27"/>
        <v>25</v>
      </c>
      <c r="G230" s="98">
        <v>0</v>
      </c>
      <c r="H230" s="98">
        <v>0</v>
      </c>
      <c r="I230" s="98">
        <v>0</v>
      </c>
      <c r="J230" s="98">
        <v>0</v>
      </c>
      <c r="K230" s="98">
        <v>0</v>
      </c>
      <c r="L230" s="98">
        <v>0</v>
      </c>
      <c r="M230" s="98">
        <v>0</v>
      </c>
      <c r="N230" s="98">
        <v>0</v>
      </c>
      <c r="O230" s="8">
        <v>25</v>
      </c>
      <c r="P230" s="101">
        <v>0</v>
      </c>
    </row>
    <row r="231" spans="1:16" x14ac:dyDescent="0.25">
      <c r="A231" s="9" t="s">
        <v>52</v>
      </c>
      <c r="B231" s="6">
        <v>0</v>
      </c>
      <c r="C231" s="6">
        <v>0</v>
      </c>
      <c r="D231" s="97">
        <v>0</v>
      </c>
      <c r="E231" s="6">
        <v>0</v>
      </c>
      <c r="F231" s="7">
        <f t="shared" si="27"/>
        <v>0</v>
      </c>
      <c r="G231" s="98">
        <v>0</v>
      </c>
      <c r="H231" s="98">
        <v>0</v>
      </c>
      <c r="I231" s="98">
        <v>0</v>
      </c>
      <c r="J231" s="98">
        <v>0</v>
      </c>
      <c r="K231" s="98">
        <v>0</v>
      </c>
      <c r="L231" s="98">
        <v>0</v>
      </c>
      <c r="M231" s="98">
        <v>0</v>
      </c>
      <c r="N231" s="98">
        <v>0</v>
      </c>
      <c r="O231" s="8">
        <v>0</v>
      </c>
      <c r="P231" s="101">
        <v>0</v>
      </c>
    </row>
    <row r="232" spans="1:16" x14ac:dyDescent="0.25">
      <c r="A232" s="9" t="s">
        <v>53</v>
      </c>
      <c r="B232" s="6">
        <v>0</v>
      </c>
      <c r="C232" s="6">
        <v>0</v>
      </c>
      <c r="D232" s="97">
        <v>0</v>
      </c>
      <c r="E232" s="6">
        <v>0</v>
      </c>
      <c r="F232" s="7">
        <f t="shared" si="27"/>
        <v>0</v>
      </c>
      <c r="G232" s="98">
        <v>0</v>
      </c>
      <c r="H232" s="98">
        <v>0</v>
      </c>
      <c r="I232" s="98">
        <v>0</v>
      </c>
      <c r="J232" s="98">
        <v>0</v>
      </c>
      <c r="K232" s="98">
        <v>0</v>
      </c>
      <c r="L232" s="98">
        <v>0</v>
      </c>
      <c r="M232" s="98">
        <v>0</v>
      </c>
      <c r="N232" s="98">
        <v>0</v>
      </c>
      <c r="O232" s="8">
        <v>0</v>
      </c>
      <c r="P232" s="101">
        <v>0</v>
      </c>
    </row>
    <row r="233" spans="1:16" x14ac:dyDescent="0.25">
      <c r="A233" s="9" t="s">
        <v>54</v>
      </c>
      <c r="B233" s="6">
        <v>1</v>
      </c>
      <c r="C233" s="6">
        <v>0</v>
      </c>
      <c r="D233" s="97">
        <v>0</v>
      </c>
      <c r="E233" s="6">
        <v>0</v>
      </c>
      <c r="F233" s="7">
        <f t="shared" si="27"/>
        <v>1</v>
      </c>
      <c r="G233" s="98">
        <v>0</v>
      </c>
      <c r="H233" s="98">
        <v>0</v>
      </c>
      <c r="I233" s="98">
        <v>0</v>
      </c>
      <c r="J233" s="98">
        <v>0</v>
      </c>
      <c r="K233" s="98">
        <v>0</v>
      </c>
      <c r="L233" s="98">
        <v>0</v>
      </c>
      <c r="M233" s="98">
        <v>0</v>
      </c>
      <c r="N233" s="98">
        <v>0</v>
      </c>
      <c r="O233" s="8">
        <v>1</v>
      </c>
      <c r="P233" s="101">
        <v>0</v>
      </c>
    </row>
    <row r="234" spans="1:16" x14ac:dyDescent="0.25">
      <c r="A234" s="9"/>
      <c r="B234" s="67" t="s">
        <v>2</v>
      </c>
      <c r="C234" s="67"/>
      <c r="D234" s="67"/>
      <c r="E234" s="71" t="s">
        <v>3</v>
      </c>
      <c r="F234" s="69" t="s">
        <v>4</v>
      </c>
      <c r="G234" s="64" t="s">
        <v>178</v>
      </c>
      <c r="H234" s="64" t="s">
        <v>179</v>
      </c>
      <c r="I234" s="64" t="s">
        <v>180</v>
      </c>
      <c r="J234" s="64" t="s">
        <v>181</v>
      </c>
      <c r="K234" s="64" t="s">
        <v>182</v>
      </c>
      <c r="L234" s="64" t="s">
        <v>183</v>
      </c>
      <c r="M234" s="64" t="s">
        <v>184</v>
      </c>
      <c r="N234" s="73" t="s">
        <v>185</v>
      </c>
      <c r="O234" s="73" t="s">
        <v>186</v>
      </c>
      <c r="P234" s="64" t="s">
        <v>187</v>
      </c>
    </row>
    <row r="235" spans="1:16" x14ac:dyDescent="0.25">
      <c r="A235" s="12" t="s">
        <v>55</v>
      </c>
      <c r="B235" s="3" t="s">
        <v>11</v>
      </c>
      <c r="C235" s="3" t="s">
        <v>12</v>
      </c>
      <c r="D235" s="2" t="s">
        <v>60</v>
      </c>
      <c r="E235" s="71"/>
      <c r="F235" s="69"/>
      <c r="G235" s="64"/>
      <c r="H235" s="64"/>
      <c r="I235" s="64"/>
      <c r="J235" s="64"/>
      <c r="K235" s="64"/>
      <c r="L235" s="64"/>
      <c r="M235" s="64"/>
      <c r="N235" s="74"/>
      <c r="O235" s="74"/>
      <c r="P235" s="64"/>
    </row>
    <row r="236" spans="1:16" x14ac:dyDescent="0.25">
      <c r="A236" s="9" t="s">
        <v>65</v>
      </c>
      <c r="B236" s="6">
        <v>9</v>
      </c>
      <c r="C236" s="6">
        <v>0</v>
      </c>
      <c r="D236" s="97">
        <v>0</v>
      </c>
      <c r="E236" s="6">
        <v>0</v>
      </c>
      <c r="F236" s="7">
        <f t="shared" ref="F236" si="28">SUM(B236:E236)</f>
        <v>9</v>
      </c>
      <c r="G236" s="98">
        <v>0</v>
      </c>
      <c r="H236" s="98">
        <v>0</v>
      </c>
      <c r="I236" s="98">
        <v>0</v>
      </c>
      <c r="J236" s="98">
        <v>0</v>
      </c>
      <c r="K236" s="98">
        <v>0</v>
      </c>
      <c r="L236" s="98">
        <v>0</v>
      </c>
      <c r="M236" s="98">
        <v>0</v>
      </c>
      <c r="N236" s="98">
        <v>0</v>
      </c>
      <c r="O236" s="8">
        <v>9</v>
      </c>
      <c r="P236" s="98">
        <v>0</v>
      </c>
    </row>
    <row r="237" spans="1:16" ht="15.75" x14ac:dyDescent="0.25">
      <c r="A237" s="72" t="s">
        <v>74</v>
      </c>
      <c r="B237" s="72"/>
      <c r="C237" s="72"/>
      <c r="D237" s="72"/>
      <c r="E237" s="72"/>
      <c r="F237" s="72"/>
      <c r="G237" s="72"/>
      <c r="H237" s="72"/>
      <c r="I237" s="72"/>
      <c r="J237" s="72"/>
      <c r="K237" s="72"/>
      <c r="L237" s="72"/>
      <c r="M237" s="72"/>
      <c r="N237" s="72"/>
      <c r="O237" s="72"/>
      <c r="P237" s="72"/>
    </row>
    <row r="238" spans="1:16" x14ac:dyDescent="0.25">
      <c r="A238" s="66"/>
      <c r="B238" s="67" t="s">
        <v>2</v>
      </c>
      <c r="C238" s="67"/>
      <c r="D238" s="67"/>
      <c r="E238" s="70" t="s">
        <v>3</v>
      </c>
      <c r="F238" s="69" t="s">
        <v>4</v>
      </c>
      <c r="G238" s="64" t="s">
        <v>178</v>
      </c>
      <c r="H238" s="64" t="s">
        <v>179</v>
      </c>
      <c r="I238" s="64" t="s">
        <v>180</v>
      </c>
      <c r="J238" s="64" t="s">
        <v>181</v>
      </c>
      <c r="K238" s="64" t="s">
        <v>182</v>
      </c>
      <c r="L238" s="64" t="s">
        <v>183</v>
      </c>
      <c r="M238" s="64" t="s">
        <v>184</v>
      </c>
      <c r="N238" s="73" t="s">
        <v>185</v>
      </c>
      <c r="O238" s="73" t="s">
        <v>186</v>
      </c>
      <c r="P238" s="64" t="s">
        <v>187</v>
      </c>
    </row>
    <row r="239" spans="1:16" x14ac:dyDescent="0.25">
      <c r="A239" s="66"/>
      <c r="B239" s="2" t="s">
        <v>11</v>
      </c>
      <c r="C239" s="2" t="s">
        <v>12</v>
      </c>
      <c r="D239" s="2" t="s">
        <v>60</v>
      </c>
      <c r="E239" s="70"/>
      <c r="F239" s="69"/>
      <c r="G239" s="64"/>
      <c r="H239" s="64"/>
      <c r="I239" s="64"/>
      <c r="J239" s="64"/>
      <c r="K239" s="64"/>
      <c r="L239" s="64"/>
      <c r="M239" s="64"/>
      <c r="N239" s="74"/>
      <c r="O239" s="74"/>
      <c r="P239" s="64"/>
    </row>
    <row r="240" spans="1:16" x14ac:dyDescent="0.25">
      <c r="A240" s="19" t="s">
        <v>102</v>
      </c>
      <c r="B240" s="6">
        <v>11</v>
      </c>
      <c r="C240" s="6">
        <v>1</v>
      </c>
      <c r="D240" s="97">
        <v>0</v>
      </c>
      <c r="E240" s="6">
        <v>5</v>
      </c>
      <c r="F240" s="7">
        <f t="shared" ref="F240:F244" si="29">SUM(B240:E240)</f>
        <v>17</v>
      </c>
      <c r="G240" s="8">
        <v>1</v>
      </c>
      <c r="H240" s="98">
        <v>0</v>
      </c>
      <c r="I240" s="98">
        <v>0</v>
      </c>
      <c r="J240" s="98">
        <v>0</v>
      </c>
      <c r="K240" s="98">
        <v>0</v>
      </c>
      <c r="L240" s="98">
        <v>0</v>
      </c>
      <c r="M240" s="98">
        <v>0</v>
      </c>
      <c r="N240" s="98">
        <v>0</v>
      </c>
      <c r="O240" s="8">
        <v>16</v>
      </c>
      <c r="P240" s="98">
        <v>0</v>
      </c>
    </row>
    <row r="241" spans="1:16" x14ac:dyDescent="0.25">
      <c r="A241" s="9" t="s">
        <v>75</v>
      </c>
      <c r="B241" s="10">
        <f>SUM(B242:B244)</f>
        <v>11</v>
      </c>
      <c r="C241" s="10">
        <f t="shared" ref="C241:E241" si="30">SUM(C242:C244)</f>
        <v>1</v>
      </c>
      <c r="D241" s="10">
        <f t="shared" si="30"/>
        <v>0</v>
      </c>
      <c r="E241" s="10">
        <f t="shared" si="30"/>
        <v>5</v>
      </c>
      <c r="F241" s="7">
        <f t="shared" si="29"/>
        <v>17</v>
      </c>
      <c r="G241" s="10">
        <f>SUM(G242:G244)</f>
        <v>1</v>
      </c>
      <c r="H241" s="10">
        <f t="shared" ref="H241:N241" si="31">SUM(H242:H244)</f>
        <v>0</v>
      </c>
      <c r="I241" s="10">
        <f t="shared" si="31"/>
        <v>0</v>
      </c>
      <c r="J241" s="10">
        <f t="shared" si="31"/>
        <v>0</v>
      </c>
      <c r="K241" s="10">
        <f t="shared" si="31"/>
        <v>0</v>
      </c>
      <c r="L241" s="10">
        <f t="shared" si="31"/>
        <v>0</v>
      </c>
      <c r="M241" s="10">
        <f t="shared" si="31"/>
        <v>0</v>
      </c>
      <c r="N241" s="10">
        <f t="shared" si="31"/>
        <v>0</v>
      </c>
      <c r="O241" s="10">
        <f>SUM(O242:O244)</f>
        <v>16</v>
      </c>
      <c r="P241" s="10">
        <f t="shared" ref="P241" si="32">SUM(P242:P244)</f>
        <v>0</v>
      </c>
    </row>
    <row r="242" spans="1:16" x14ac:dyDescent="0.25">
      <c r="A242" s="22" t="s">
        <v>103</v>
      </c>
      <c r="B242" s="6">
        <v>0</v>
      </c>
      <c r="C242" s="6">
        <v>0</v>
      </c>
      <c r="D242" s="97">
        <v>0</v>
      </c>
      <c r="E242" s="6">
        <v>0</v>
      </c>
      <c r="F242" s="7">
        <f t="shared" si="29"/>
        <v>0</v>
      </c>
      <c r="G242" s="8">
        <v>0</v>
      </c>
      <c r="H242" s="98">
        <v>0</v>
      </c>
      <c r="I242" s="98">
        <v>0</v>
      </c>
      <c r="J242" s="98">
        <v>0</v>
      </c>
      <c r="K242" s="98">
        <v>0</v>
      </c>
      <c r="L242" s="98">
        <v>0</v>
      </c>
      <c r="M242" s="98">
        <v>0</v>
      </c>
      <c r="N242" s="98">
        <v>0</v>
      </c>
      <c r="O242" s="8">
        <v>0</v>
      </c>
      <c r="P242" s="98">
        <v>0</v>
      </c>
    </row>
    <row r="243" spans="1:16" x14ac:dyDescent="0.25">
      <c r="A243" s="22" t="s">
        <v>104</v>
      </c>
      <c r="B243" s="6">
        <v>11</v>
      </c>
      <c r="C243" s="6">
        <v>1</v>
      </c>
      <c r="D243" s="97">
        <v>0</v>
      </c>
      <c r="E243" s="6">
        <v>5</v>
      </c>
      <c r="F243" s="7">
        <f t="shared" si="29"/>
        <v>17</v>
      </c>
      <c r="G243" s="8">
        <v>1</v>
      </c>
      <c r="H243" s="98">
        <v>0</v>
      </c>
      <c r="I243" s="98">
        <v>0</v>
      </c>
      <c r="J243" s="98">
        <v>0</v>
      </c>
      <c r="K243" s="98">
        <v>0</v>
      </c>
      <c r="L243" s="98">
        <v>0</v>
      </c>
      <c r="M243" s="98">
        <v>0</v>
      </c>
      <c r="N243" s="98">
        <v>0</v>
      </c>
      <c r="O243" s="8">
        <v>16</v>
      </c>
      <c r="P243" s="98">
        <v>0</v>
      </c>
    </row>
    <row r="244" spans="1:16" x14ac:dyDescent="0.25">
      <c r="A244" s="22" t="s">
        <v>204</v>
      </c>
      <c r="B244" s="6">
        <v>0</v>
      </c>
      <c r="C244" s="6">
        <v>0</v>
      </c>
      <c r="D244" s="97">
        <v>0</v>
      </c>
      <c r="E244" s="6">
        <v>0</v>
      </c>
      <c r="F244" s="7">
        <f t="shared" si="29"/>
        <v>0</v>
      </c>
      <c r="G244" s="8">
        <v>0</v>
      </c>
      <c r="H244" s="98">
        <v>0</v>
      </c>
      <c r="I244" s="98">
        <v>0</v>
      </c>
      <c r="J244" s="98">
        <v>0</v>
      </c>
      <c r="K244" s="98">
        <v>0</v>
      </c>
      <c r="L244" s="98">
        <v>0</v>
      </c>
      <c r="M244" s="98">
        <v>0</v>
      </c>
      <c r="N244" s="98">
        <v>0</v>
      </c>
      <c r="O244" s="50">
        <v>0</v>
      </c>
      <c r="P244" s="98">
        <v>0</v>
      </c>
    </row>
    <row r="245" spans="1:16" x14ac:dyDescent="0.25">
      <c r="A245" s="9"/>
      <c r="B245" s="67" t="s">
        <v>2</v>
      </c>
      <c r="C245" s="67"/>
      <c r="D245" s="67"/>
      <c r="E245" s="71" t="s">
        <v>3</v>
      </c>
      <c r="F245" s="69" t="s">
        <v>4</v>
      </c>
      <c r="G245" s="64" t="s">
        <v>178</v>
      </c>
      <c r="H245" s="64" t="s">
        <v>179</v>
      </c>
      <c r="I245" s="64" t="s">
        <v>180</v>
      </c>
      <c r="J245" s="64" t="s">
        <v>181</v>
      </c>
      <c r="K245" s="64" t="s">
        <v>182</v>
      </c>
      <c r="L245" s="64" t="s">
        <v>183</v>
      </c>
      <c r="M245" s="64" t="s">
        <v>184</v>
      </c>
      <c r="N245" s="73" t="s">
        <v>185</v>
      </c>
      <c r="O245" s="73" t="s">
        <v>186</v>
      </c>
      <c r="P245" s="64" t="s">
        <v>187</v>
      </c>
    </row>
    <row r="246" spans="1:16" x14ac:dyDescent="0.25">
      <c r="A246" s="12" t="s">
        <v>76</v>
      </c>
      <c r="B246" s="3" t="s">
        <v>11</v>
      </c>
      <c r="C246" s="3" t="s">
        <v>12</v>
      </c>
      <c r="D246" s="2" t="s">
        <v>60</v>
      </c>
      <c r="E246" s="71"/>
      <c r="F246" s="69"/>
      <c r="G246" s="64"/>
      <c r="H246" s="64"/>
      <c r="I246" s="64"/>
      <c r="J246" s="64"/>
      <c r="K246" s="64"/>
      <c r="L246" s="64"/>
      <c r="M246" s="64"/>
      <c r="N246" s="74"/>
      <c r="O246" s="74"/>
      <c r="P246" s="64"/>
    </row>
    <row r="247" spans="1:16" x14ac:dyDescent="0.25">
      <c r="A247" s="9" t="s">
        <v>23</v>
      </c>
      <c r="B247" s="6">
        <v>4</v>
      </c>
      <c r="C247" s="6">
        <v>1</v>
      </c>
      <c r="D247" s="97">
        <v>0</v>
      </c>
      <c r="E247" s="6">
        <v>2</v>
      </c>
      <c r="F247" s="7">
        <f t="shared" ref="F247:F254" si="33">SUM(B247:E247)</f>
        <v>7</v>
      </c>
      <c r="G247" s="8">
        <v>1</v>
      </c>
      <c r="H247" s="98">
        <v>0</v>
      </c>
      <c r="I247" s="98">
        <v>0</v>
      </c>
      <c r="J247" s="98">
        <v>0</v>
      </c>
      <c r="K247" s="98">
        <v>0</v>
      </c>
      <c r="L247" s="98">
        <v>0</v>
      </c>
      <c r="M247" s="98">
        <v>0</v>
      </c>
      <c r="N247" s="98">
        <v>0</v>
      </c>
      <c r="O247" s="8">
        <v>6</v>
      </c>
      <c r="P247" s="98">
        <v>0</v>
      </c>
    </row>
    <row r="248" spans="1:16" x14ac:dyDescent="0.25">
      <c r="A248" s="9" t="s">
        <v>24</v>
      </c>
      <c r="B248" s="6">
        <v>7</v>
      </c>
      <c r="C248" s="6">
        <v>0</v>
      </c>
      <c r="D248" s="97">
        <v>0</v>
      </c>
      <c r="E248" s="6">
        <v>2</v>
      </c>
      <c r="F248" s="7">
        <f t="shared" si="33"/>
        <v>9</v>
      </c>
      <c r="G248" s="8">
        <v>0</v>
      </c>
      <c r="H248" s="98">
        <v>0</v>
      </c>
      <c r="I248" s="98">
        <v>0</v>
      </c>
      <c r="J248" s="98">
        <v>0</v>
      </c>
      <c r="K248" s="98">
        <v>0</v>
      </c>
      <c r="L248" s="98">
        <v>0</v>
      </c>
      <c r="M248" s="98">
        <v>0</v>
      </c>
      <c r="N248" s="98">
        <v>0</v>
      </c>
      <c r="O248" s="8">
        <v>9</v>
      </c>
      <c r="P248" s="98">
        <v>0</v>
      </c>
    </row>
    <row r="249" spans="1:16" x14ac:dyDescent="0.25">
      <c r="A249" s="9" t="s">
        <v>63</v>
      </c>
      <c r="B249" s="6">
        <v>0</v>
      </c>
      <c r="C249" s="6">
        <v>0</v>
      </c>
      <c r="D249" s="97">
        <v>0</v>
      </c>
      <c r="E249" s="6">
        <v>0</v>
      </c>
      <c r="F249" s="7">
        <f t="shared" si="33"/>
        <v>0</v>
      </c>
      <c r="G249" s="8">
        <v>0</v>
      </c>
      <c r="H249" s="98">
        <v>0</v>
      </c>
      <c r="I249" s="98">
        <v>0</v>
      </c>
      <c r="J249" s="98">
        <v>0</v>
      </c>
      <c r="K249" s="98">
        <v>0</v>
      </c>
      <c r="L249" s="98">
        <v>0</v>
      </c>
      <c r="M249" s="98">
        <v>0</v>
      </c>
      <c r="N249" s="98">
        <v>0</v>
      </c>
      <c r="O249" s="8">
        <v>0</v>
      </c>
      <c r="P249" s="98">
        <v>0</v>
      </c>
    </row>
    <row r="250" spans="1:16" x14ac:dyDescent="0.25">
      <c r="A250" s="14" t="s">
        <v>26</v>
      </c>
      <c r="B250" s="6">
        <v>0</v>
      </c>
      <c r="C250" s="6">
        <v>0</v>
      </c>
      <c r="D250" s="97">
        <v>0</v>
      </c>
      <c r="E250" s="6">
        <v>1</v>
      </c>
      <c r="F250" s="7">
        <f t="shared" si="33"/>
        <v>1</v>
      </c>
      <c r="G250" s="8">
        <v>0</v>
      </c>
      <c r="H250" s="98">
        <v>0</v>
      </c>
      <c r="I250" s="98">
        <v>0</v>
      </c>
      <c r="J250" s="98">
        <v>0</v>
      </c>
      <c r="K250" s="98">
        <v>0</v>
      </c>
      <c r="L250" s="98">
        <v>0</v>
      </c>
      <c r="M250" s="98">
        <v>0</v>
      </c>
      <c r="N250" s="98">
        <v>0</v>
      </c>
      <c r="O250" s="8">
        <v>1</v>
      </c>
      <c r="P250" s="98">
        <v>0</v>
      </c>
    </row>
    <row r="251" spans="1:16" x14ac:dyDescent="0.25">
      <c r="A251" s="14" t="s">
        <v>27</v>
      </c>
      <c r="B251" s="6">
        <v>0</v>
      </c>
      <c r="C251" s="6">
        <v>0</v>
      </c>
      <c r="D251" s="97">
        <v>0</v>
      </c>
      <c r="E251" s="6">
        <v>0</v>
      </c>
      <c r="F251" s="7">
        <f t="shared" si="33"/>
        <v>0</v>
      </c>
      <c r="G251" s="8">
        <v>0</v>
      </c>
      <c r="H251" s="98">
        <v>0</v>
      </c>
      <c r="I251" s="98">
        <v>0</v>
      </c>
      <c r="J251" s="98">
        <v>0</v>
      </c>
      <c r="K251" s="98">
        <v>0</v>
      </c>
      <c r="L251" s="98">
        <v>0</v>
      </c>
      <c r="M251" s="98">
        <v>0</v>
      </c>
      <c r="N251" s="98">
        <v>0</v>
      </c>
      <c r="O251" s="8">
        <v>0</v>
      </c>
      <c r="P251" s="98">
        <v>0</v>
      </c>
    </row>
    <row r="252" spans="1:16" x14ac:dyDescent="0.25">
      <c r="A252" s="14" t="s">
        <v>28</v>
      </c>
      <c r="B252" s="6">
        <v>0</v>
      </c>
      <c r="C252" s="6">
        <v>0</v>
      </c>
      <c r="D252" s="97">
        <v>0</v>
      </c>
      <c r="E252" s="6">
        <v>0</v>
      </c>
      <c r="F252" s="7">
        <f t="shared" si="33"/>
        <v>0</v>
      </c>
      <c r="G252" s="8">
        <v>0</v>
      </c>
      <c r="H252" s="98">
        <v>0</v>
      </c>
      <c r="I252" s="98">
        <v>0</v>
      </c>
      <c r="J252" s="98">
        <v>0</v>
      </c>
      <c r="K252" s="98">
        <v>0</v>
      </c>
      <c r="L252" s="98">
        <v>0</v>
      </c>
      <c r="M252" s="98">
        <v>0</v>
      </c>
      <c r="N252" s="98">
        <v>0</v>
      </c>
      <c r="O252" s="8">
        <v>0</v>
      </c>
      <c r="P252" s="98">
        <v>0</v>
      </c>
    </row>
    <row r="253" spans="1:16" x14ac:dyDescent="0.25">
      <c r="A253" s="14" t="s">
        <v>29</v>
      </c>
      <c r="B253" s="6">
        <v>0</v>
      </c>
      <c r="C253" s="6">
        <v>0</v>
      </c>
      <c r="D253" s="97">
        <v>0</v>
      </c>
      <c r="E253" s="6">
        <v>0</v>
      </c>
      <c r="F253" s="7">
        <f t="shared" si="33"/>
        <v>0</v>
      </c>
      <c r="G253" s="8">
        <v>0</v>
      </c>
      <c r="H253" s="98">
        <v>0</v>
      </c>
      <c r="I253" s="98">
        <v>0</v>
      </c>
      <c r="J253" s="98">
        <v>0</v>
      </c>
      <c r="K253" s="98">
        <v>0</v>
      </c>
      <c r="L253" s="98">
        <v>0</v>
      </c>
      <c r="M253" s="98">
        <v>0</v>
      </c>
      <c r="N253" s="98">
        <v>0</v>
      </c>
      <c r="O253" s="8">
        <v>0</v>
      </c>
      <c r="P253" s="98">
        <v>0</v>
      </c>
    </row>
    <row r="254" spans="1:16" x14ac:dyDescent="0.25">
      <c r="A254" s="14" t="s">
        <v>30</v>
      </c>
      <c r="B254" s="6">
        <v>0</v>
      </c>
      <c r="C254" s="6">
        <v>0</v>
      </c>
      <c r="D254" s="97">
        <v>0</v>
      </c>
      <c r="E254" s="6">
        <v>0</v>
      </c>
      <c r="F254" s="7">
        <f t="shared" si="33"/>
        <v>0</v>
      </c>
      <c r="G254" s="8">
        <v>0</v>
      </c>
      <c r="H254" s="98">
        <v>0</v>
      </c>
      <c r="I254" s="98">
        <v>0</v>
      </c>
      <c r="J254" s="98">
        <v>0</v>
      </c>
      <c r="K254" s="98">
        <v>0</v>
      </c>
      <c r="L254" s="98">
        <v>0</v>
      </c>
      <c r="M254" s="98">
        <v>0</v>
      </c>
      <c r="N254" s="98">
        <v>0</v>
      </c>
      <c r="O254" s="8">
        <v>0</v>
      </c>
      <c r="P254" s="98">
        <v>0</v>
      </c>
    </row>
    <row r="255" spans="1:16" x14ac:dyDescent="0.25">
      <c r="A255" s="62" t="s">
        <v>31</v>
      </c>
      <c r="B255" s="63"/>
      <c r="C255" s="63"/>
      <c r="D255" s="63"/>
      <c r="E255" s="63"/>
      <c r="F255" s="63"/>
      <c r="G255" s="63"/>
      <c r="H255" s="63"/>
      <c r="I255" s="63"/>
      <c r="J255" s="63"/>
      <c r="K255" s="63"/>
      <c r="L255" s="63"/>
      <c r="M255" s="63"/>
      <c r="N255" s="63"/>
      <c r="O255" s="63"/>
      <c r="P255" s="63"/>
    </row>
    <row r="256" spans="1:16" x14ac:dyDescent="0.25">
      <c r="A256" s="14" t="s">
        <v>32</v>
      </c>
      <c r="B256" s="6">
        <v>0</v>
      </c>
      <c r="C256" s="6">
        <v>0</v>
      </c>
      <c r="D256" s="97">
        <v>0</v>
      </c>
      <c r="E256" s="6">
        <v>0</v>
      </c>
      <c r="F256" s="7">
        <f>SUM(B256:E256)</f>
        <v>0</v>
      </c>
      <c r="G256" s="8">
        <v>0</v>
      </c>
      <c r="H256" s="98">
        <v>0</v>
      </c>
      <c r="I256" s="98">
        <v>0</v>
      </c>
      <c r="J256" s="98">
        <v>0</v>
      </c>
      <c r="K256" s="98">
        <v>0</v>
      </c>
      <c r="L256" s="98">
        <v>0</v>
      </c>
      <c r="M256" s="98">
        <v>0</v>
      </c>
      <c r="N256" s="98">
        <v>0</v>
      </c>
      <c r="O256" s="8">
        <v>0</v>
      </c>
      <c r="P256" s="98">
        <v>0</v>
      </c>
    </row>
    <row r="257" spans="1:16" x14ac:dyDescent="0.25">
      <c r="A257" s="14" t="s">
        <v>33</v>
      </c>
      <c r="B257" s="6">
        <v>0</v>
      </c>
      <c r="C257" s="6">
        <v>0</v>
      </c>
      <c r="D257" s="97">
        <v>0</v>
      </c>
      <c r="E257" s="6">
        <v>0</v>
      </c>
      <c r="F257" s="7">
        <f t="shared" ref="F257:F262" si="34">SUM(B257:E257)</f>
        <v>0</v>
      </c>
      <c r="G257" s="8">
        <v>0</v>
      </c>
      <c r="H257" s="98">
        <v>0</v>
      </c>
      <c r="I257" s="98">
        <v>0</v>
      </c>
      <c r="J257" s="98">
        <v>0</v>
      </c>
      <c r="K257" s="98">
        <v>0</v>
      </c>
      <c r="L257" s="98">
        <v>0</v>
      </c>
      <c r="M257" s="98">
        <v>0</v>
      </c>
      <c r="N257" s="98">
        <v>0</v>
      </c>
      <c r="O257" s="8">
        <v>0</v>
      </c>
      <c r="P257" s="98">
        <v>0</v>
      </c>
    </row>
    <row r="258" spans="1:16" x14ac:dyDescent="0.25">
      <c r="A258" s="14" t="s">
        <v>34</v>
      </c>
      <c r="B258" s="6">
        <v>0</v>
      </c>
      <c r="C258" s="6">
        <v>0</v>
      </c>
      <c r="D258" s="97">
        <v>0</v>
      </c>
      <c r="E258" s="6">
        <v>0</v>
      </c>
      <c r="F258" s="7">
        <f t="shared" si="34"/>
        <v>0</v>
      </c>
      <c r="G258" s="8">
        <v>0</v>
      </c>
      <c r="H258" s="98">
        <v>0</v>
      </c>
      <c r="I258" s="98">
        <v>0</v>
      </c>
      <c r="J258" s="98">
        <v>0</v>
      </c>
      <c r="K258" s="98">
        <v>0</v>
      </c>
      <c r="L258" s="98">
        <v>0</v>
      </c>
      <c r="M258" s="98">
        <v>0</v>
      </c>
      <c r="N258" s="98">
        <v>0</v>
      </c>
      <c r="O258" s="8">
        <v>0</v>
      </c>
      <c r="P258" s="98">
        <v>0</v>
      </c>
    </row>
    <row r="259" spans="1:16" x14ac:dyDescent="0.25">
      <c r="A259" s="14" t="s">
        <v>35</v>
      </c>
      <c r="B259" s="6">
        <v>0</v>
      </c>
      <c r="C259" s="6">
        <v>0</v>
      </c>
      <c r="D259" s="97">
        <v>0</v>
      </c>
      <c r="E259" s="6">
        <v>0</v>
      </c>
      <c r="F259" s="7">
        <f t="shared" si="34"/>
        <v>0</v>
      </c>
      <c r="G259" s="8">
        <v>0</v>
      </c>
      <c r="H259" s="98">
        <v>0</v>
      </c>
      <c r="I259" s="98">
        <v>0</v>
      </c>
      <c r="J259" s="98">
        <v>0</v>
      </c>
      <c r="K259" s="98">
        <v>0</v>
      </c>
      <c r="L259" s="98">
        <v>0</v>
      </c>
      <c r="M259" s="98">
        <v>0</v>
      </c>
      <c r="N259" s="98">
        <v>0</v>
      </c>
      <c r="O259" s="8">
        <v>0</v>
      </c>
      <c r="P259" s="98">
        <v>0</v>
      </c>
    </row>
    <row r="260" spans="1:16" x14ac:dyDescent="0.25">
      <c r="A260" s="14" t="s">
        <v>36</v>
      </c>
      <c r="B260" s="6">
        <v>0</v>
      </c>
      <c r="C260" s="6">
        <v>0</v>
      </c>
      <c r="D260" s="97">
        <v>0</v>
      </c>
      <c r="E260" s="6">
        <v>0</v>
      </c>
      <c r="F260" s="7">
        <f t="shared" si="34"/>
        <v>0</v>
      </c>
      <c r="G260" s="8">
        <v>0</v>
      </c>
      <c r="H260" s="98">
        <v>0</v>
      </c>
      <c r="I260" s="98">
        <v>0</v>
      </c>
      <c r="J260" s="98">
        <v>0</v>
      </c>
      <c r="K260" s="98">
        <v>0</v>
      </c>
      <c r="L260" s="98">
        <v>0</v>
      </c>
      <c r="M260" s="98">
        <v>0</v>
      </c>
      <c r="N260" s="98">
        <v>0</v>
      </c>
      <c r="O260" s="8">
        <v>0</v>
      </c>
      <c r="P260" s="98">
        <v>0</v>
      </c>
    </row>
    <row r="261" spans="1:16" x14ac:dyDescent="0.25">
      <c r="A261" s="14" t="s">
        <v>37</v>
      </c>
      <c r="B261" s="6">
        <v>0</v>
      </c>
      <c r="C261" s="6">
        <v>0</v>
      </c>
      <c r="D261" s="97">
        <v>0</v>
      </c>
      <c r="E261" s="6">
        <v>0</v>
      </c>
      <c r="F261" s="7">
        <f t="shared" si="34"/>
        <v>0</v>
      </c>
      <c r="G261" s="8">
        <v>0</v>
      </c>
      <c r="H261" s="98">
        <v>0</v>
      </c>
      <c r="I261" s="98">
        <v>0</v>
      </c>
      <c r="J261" s="98">
        <v>0</v>
      </c>
      <c r="K261" s="98">
        <v>0</v>
      </c>
      <c r="L261" s="98">
        <v>0</v>
      </c>
      <c r="M261" s="98">
        <v>0</v>
      </c>
      <c r="N261" s="98">
        <v>0</v>
      </c>
      <c r="O261" s="8">
        <v>0</v>
      </c>
      <c r="P261" s="98">
        <v>0</v>
      </c>
    </row>
    <row r="262" spans="1:16" x14ac:dyDescent="0.25">
      <c r="A262" s="14" t="s">
        <v>38</v>
      </c>
      <c r="B262" s="6">
        <v>0</v>
      </c>
      <c r="C262" s="6">
        <v>0</v>
      </c>
      <c r="D262" s="97">
        <v>0</v>
      </c>
      <c r="E262" s="6">
        <v>0</v>
      </c>
      <c r="F262" s="7">
        <f t="shared" si="34"/>
        <v>0</v>
      </c>
      <c r="G262" s="8">
        <v>0</v>
      </c>
      <c r="H262" s="98">
        <v>0</v>
      </c>
      <c r="I262" s="98">
        <v>0</v>
      </c>
      <c r="J262" s="98">
        <v>0</v>
      </c>
      <c r="K262" s="98">
        <v>0</v>
      </c>
      <c r="L262" s="98">
        <v>0</v>
      </c>
      <c r="M262" s="98">
        <v>0</v>
      </c>
      <c r="N262" s="98">
        <v>0</v>
      </c>
      <c r="O262" s="8">
        <v>0</v>
      </c>
      <c r="P262" s="98">
        <v>0</v>
      </c>
    </row>
    <row r="263" spans="1:16" x14ac:dyDescent="0.25">
      <c r="A263" s="9"/>
      <c r="B263" s="67" t="s">
        <v>2</v>
      </c>
      <c r="C263" s="67"/>
      <c r="D263" s="67"/>
      <c r="E263" s="71" t="s">
        <v>3</v>
      </c>
      <c r="F263" s="69" t="s">
        <v>4</v>
      </c>
      <c r="G263" s="64" t="s">
        <v>178</v>
      </c>
      <c r="H263" s="64" t="s">
        <v>179</v>
      </c>
      <c r="I263" s="64" t="s">
        <v>180</v>
      </c>
      <c r="J263" s="64" t="s">
        <v>181</v>
      </c>
      <c r="K263" s="64" t="s">
        <v>182</v>
      </c>
      <c r="L263" s="64" t="s">
        <v>183</v>
      </c>
      <c r="M263" s="64" t="s">
        <v>184</v>
      </c>
      <c r="N263" s="73" t="s">
        <v>185</v>
      </c>
      <c r="O263" s="73" t="s">
        <v>186</v>
      </c>
      <c r="P263" s="64" t="s">
        <v>187</v>
      </c>
    </row>
    <row r="264" spans="1:16" x14ac:dyDescent="0.25">
      <c r="A264" s="12" t="s">
        <v>77</v>
      </c>
      <c r="B264" s="3" t="s">
        <v>11</v>
      </c>
      <c r="C264" s="3" t="s">
        <v>12</v>
      </c>
      <c r="D264" s="2" t="s">
        <v>60</v>
      </c>
      <c r="E264" s="71"/>
      <c r="F264" s="69"/>
      <c r="G264" s="64"/>
      <c r="H264" s="64"/>
      <c r="I264" s="64"/>
      <c r="J264" s="64"/>
      <c r="K264" s="64"/>
      <c r="L264" s="64"/>
      <c r="M264" s="64"/>
      <c r="N264" s="74"/>
      <c r="O264" s="74"/>
      <c r="P264" s="64"/>
    </row>
    <row r="265" spans="1:16" x14ac:dyDescent="0.25">
      <c r="A265" s="9" t="s">
        <v>40</v>
      </c>
      <c r="B265" s="6">
        <v>0</v>
      </c>
      <c r="C265" s="6">
        <v>0</v>
      </c>
      <c r="D265" s="97">
        <v>0</v>
      </c>
      <c r="E265" s="6">
        <v>0</v>
      </c>
      <c r="F265" s="7">
        <f>SUM(B265:E265)</f>
        <v>0</v>
      </c>
      <c r="G265" s="8">
        <v>0</v>
      </c>
      <c r="H265" s="98">
        <v>0</v>
      </c>
      <c r="I265" s="98">
        <v>0</v>
      </c>
      <c r="J265" s="98">
        <v>0</v>
      </c>
      <c r="K265" s="98">
        <v>0</v>
      </c>
      <c r="L265" s="98">
        <v>0</v>
      </c>
      <c r="M265" s="98">
        <v>0</v>
      </c>
      <c r="N265" s="98">
        <v>0</v>
      </c>
      <c r="O265" s="8">
        <v>0</v>
      </c>
      <c r="P265" s="98">
        <v>0</v>
      </c>
    </row>
    <row r="266" spans="1:16" ht="30" x14ac:dyDescent="0.25">
      <c r="A266" s="19" t="s">
        <v>41</v>
      </c>
      <c r="B266" s="6">
        <v>0</v>
      </c>
      <c r="C266" s="6">
        <v>0</v>
      </c>
      <c r="D266" s="97">
        <v>0</v>
      </c>
      <c r="E266" s="6">
        <v>0</v>
      </c>
      <c r="F266" s="7">
        <f t="shared" ref="F266:F279" si="35">SUM(B266:E266)</f>
        <v>0</v>
      </c>
      <c r="G266" s="8">
        <v>0</v>
      </c>
      <c r="H266" s="98">
        <v>0</v>
      </c>
      <c r="I266" s="98">
        <v>0</v>
      </c>
      <c r="J266" s="98">
        <v>0</v>
      </c>
      <c r="K266" s="98">
        <v>0</v>
      </c>
      <c r="L266" s="98">
        <v>0</v>
      </c>
      <c r="M266" s="98">
        <v>0</v>
      </c>
      <c r="N266" s="98">
        <v>0</v>
      </c>
      <c r="O266" s="8">
        <v>0</v>
      </c>
      <c r="P266" s="98">
        <v>0</v>
      </c>
    </row>
    <row r="267" spans="1:16" x14ac:dyDescent="0.25">
      <c r="A267" s="9" t="s">
        <v>42</v>
      </c>
      <c r="B267" s="6">
        <v>1</v>
      </c>
      <c r="C267" s="6">
        <v>0</v>
      </c>
      <c r="D267" s="97">
        <v>0</v>
      </c>
      <c r="E267" s="6">
        <v>0</v>
      </c>
      <c r="F267" s="7">
        <f t="shared" si="35"/>
        <v>1</v>
      </c>
      <c r="G267" s="8">
        <v>0</v>
      </c>
      <c r="H267" s="98">
        <v>0</v>
      </c>
      <c r="I267" s="98">
        <v>0</v>
      </c>
      <c r="J267" s="98">
        <v>0</v>
      </c>
      <c r="K267" s="98">
        <v>0</v>
      </c>
      <c r="L267" s="98">
        <v>0</v>
      </c>
      <c r="M267" s="98">
        <v>0</v>
      </c>
      <c r="N267" s="98">
        <v>0</v>
      </c>
      <c r="O267" s="8">
        <v>1</v>
      </c>
      <c r="P267" s="98">
        <v>0</v>
      </c>
    </row>
    <row r="268" spans="1:16" x14ac:dyDescent="0.25">
      <c r="A268" s="9" t="s">
        <v>43</v>
      </c>
      <c r="B268" s="6">
        <v>0</v>
      </c>
      <c r="C268" s="6">
        <v>0</v>
      </c>
      <c r="D268" s="97">
        <v>0</v>
      </c>
      <c r="E268" s="6">
        <v>0</v>
      </c>
      <c r="F268" s="7">
        <f t="shared" si="35"/>
        <v>0</v>
      </c>
      <c r="G268" s="8">
        <v>0</v>
      </c>
      <c r="H268" s="98">
        <v>0</v>
      </c>
      <c r="I268" s="98">
        <v>0</v>
      </c>
      <c r="J268" s="98">
        <v>0</v>
      </c>
      <c r="K268" s="98">
        <v>0</v>
      </c>
      <c r="L268" s="98">
        <v>0</v>
      </c>
      <c r="M268" s="98">
        <v>0</v>
      </c>
      <c r="N268" s="98">
        <v>0</v>
      </c>
      <c r="O268" s="8">
        <v>0</v>
      </c>
      <c r="P268" s="98">
        <v>0</v>
      </c>
    </row>
    <row r="269" spans="1:16" x14ac:dyDescent="0.25">
      <c r="A269" s="9" t="s">
        <v>44</v>
      </c>
      <c r="B269" s="6">
        <v>4</v>
      </c>
      <c r="C269" s="6">
        <v>0</v>
      </c>
      <c r="D269" s="97">
        <v>0</v>
      </c>
      <c r="E269" s="6">
        <v>1</v>
      </c>
      <c r="F269" s="7">
        <f t="shared" si="35"/>
        <v>5</v>
      </c>
      <c r="G269" s="8">
        <v>0</v>
      </c>
      <c r="H269" s="98">
        <v>0</v>
      </c>
      <c r="I269" s="98">
        <v>0</v>
      </c>
      <c r="J269" s="98">
        <v>0</v>
      </c>
      <c r="K269" s="98">
        <v>0</v>
      </c>
      <c r="L269" s="98">
        <v>0</v>
      </c>
      <c r="M269" s="98">
        <v>0</v>
      </c>
      <c r="N269" s="98">
        <v>0</v>
      </c>
      <c r="O269" s="8">
        <v>5</v>
      </c>
      <c r="P269" s="98">
        <v>0</v>
      </c>
    </row>
    <row r="270" spans="1:16" ht="30" x14ac:dyDescent="0.25">
      <c r="A270" s="9" t="s">
        <v>45</v>
      </c>
      <c r="B270" s="6">
        <v>0</v>
      </c>
      <c r="C270" s="6">
        <v>0</v>
      </c>
      <c r="D270" s="97">
        <v>0</v>
      </c>
      <c r="E270" s="6">
        <v>0</v>
      </c>
      <c r="F270" s="7">
        <f t="shared" si="35"/>
        <v>0</v>
      </c>
      <c r="G270" s="8">
        <v>0</v>
      </c>
      <c r="H270" s="98">
        <v>0</v>
      </c>
      <c r="I270" s="98">
        <v>0</v>
      </c>
      <c r="J270" s="98">
        <v>0</v>
      </c>
      <c r="K270" s="98">
        <v>0</v>
      </c>
      <c r="L270" s="98">
        <v>0</v>
      </c>
      <c r="M270" s="98">
        <v>0</v>
      </c>
      <c r="N270" s="98">
        <v>0</v>
      </c>
      <c r="O270" s="8">
        <v>0</v>
      </c>
      <c r="P270" s="98">
        <v>0</v>
      </c>
    </row>
    <row r="271" spans="1:16" x14ac:dyDescent="0.25">
      <c r="A271" s="9" t="s">
        <v>46</v>
      </c>
      <c r="B271" s="6">
        <v>0</v>
      </c>
      <c r="C271" s="6">
        <v>0</v>
      </c>
      <c r="D271" s="97">
        <v>0</v>
      </c>
      <c r="E271" s="6">
        <v>0</v>
      </c>
      <c r="F271" s="7">
        <f t="shared" si="35"/>
        <v>0</v>
      </c>
      <c r="G271" s="8">
        <v>0</v>
      </c>
      <c r="H271" s="98">
        <v>0</v>
      </c>
      <c r="I271" s="98">
        <v>0</v>
      </c>
      <c r="J271" s="98">
        <v>0</v>
      </c>
      <c r="K271" s="98">
        <v>0</v>
      </c>
      <c r="L271" s="98">
        <v>0</v>
      </c>
      <c r="M271" s="98">
        <v>0</v>
      </c>
      <c r="N271" s="98">
        <v>0</v>
      </c>
      <c r="O271" s="8">
        <v>0</v>
      </c>
      <c r="P271" s="98">
        <v>0</v>
      </c>
    </row>
    <row r="272" spans="1:16" x14ac:dyDescent="0.25">
      <c r="A272" s="9" t="s">
        <v>47</v>
      </c>
      <c r="B272" s="6">
        <v>0</v>
      </c>
      <c r="C272" s="6">
        <v>0</v>
      </c>
      <c r="D272" s="97">
        <v>0</v>
      </c>
      <c r="E272" s="6">
        <v>0</v>
      </c>
      <c r="F272" s="7">
        <f t="shared" si="35"/>
        <v>0</v>
      </c>
      <c r="G272" s="8">
        <v>0</v>
      </c>
      <c r="H272" s="98">
        <v>0</v>
      </c>
      <c r="I272" s="98">
        <v>0</v>
      </c>
      <c r="J272" s="98">
        <v>0</v>
      </c>
      <c r="K272" s="98">
        <v>0</v>
      </c>
      <c r="L272" s="98">
        <v>0</v>
      </c>
      <c r="M272" s="98">
        <v>0</v>
      </c>
      <c r="N272" s="98">
        <v>0</v>
      </c>
      <c r="O272" s="8">
        <v>0</v>
      </c>
      <c r="P272" s="98">
        <v>0</v>
      </c>
    </row>
    <row r="273" spans="1:16" ht="30" x14ac:dyDescent="0.25">
      <c r="A273" s="9" t="s">
        <v>48</v>
      </c>
      <c r="B273" s="6">
        <v>0</v>
      </c>
      <c r="C273" s="6">
        <v>0</v>
      </c>
      <c r="D273" s="97">
        <v>0</v>
      </c>
      <c r="E273" s="6">
        <v>0</v>
      </c>
      <c r="F273" s="7">
        <f t="shared" si="35"/>
        <v>0</v>
      </c>
      <c r="G273" s="8">
        <v>0</v>
      </c>
      <c r="H273" s="98">
        <v>0</v>
      </c>
      <c r="I273" s="98">
        <v>0</v>
      </c>
      <c r="J273" s="98">
        <v>0</v>
      </c>
      <c r="K273" s="98">
        <v>0</v>
      </c>
      <c r="L273" s="98">
        <v>0</v>
      </c>
      <c r="M273" s="98">
        <v>0</v>
      </c>
      <c r="N273" s="98">
        <v>0</v>
      </c>
      <c r="O273" s="8">
        <v>0</v>
      </c>
      <c r="P273" s="98">
        <v>0</v>
      </c>
    </row>
    <row r="274" spans="1:16" x14ac:dyDescent="0.25">
      <c r="A274" s="9" t="s">
        <v>49</v>
      </c>
      <c r="B274" s="6">
        <v>0</v>
      </c>
      <c r="C274" s="6">
        <v>0</v>
      </c>
      <c r="D274" s="97">
        <v>0</v>
      </c>
      <c r="E274" s="6">
        <v>0</v>
      </c>
      <c r="F274" s="7">
        <f t="shared" si="35"/>
        <v>0</v>
      </c>
      <c r="G274" s="8">
        <v>0</v>
      </c>
      <c r="H274" s="98">
        <v>0</v>
      </c>
      <c r="I274" s="98">
        <v>0</v>
      </c>
      <c r="J274" s="98">
        <v>0</v>
      </c>
      <c r="K274" s="98">
        <v>0</v>
      </c>
      <c r="L274" s="98">
        <v>0</v>
      </c>
      <c r="M274" s="98">
        <v>0</v>
      </c>
      <c r="N274" s="98">
        <v>0</v>
      </c>
      <c r="O274" s="8">
        <v>0</v>
      </c>
      <c r="P274" s="98">
        <v>0</v>
      </c>
    </row>
    <row r="275" spans="1:16" ht="30" x14ac:dyDescent="0.25">
      <c r="A275" s="9" t="s">
        <v>50</v>
      </c>
      <c r="B275" s="6">
        <v>0</v>
      </c>
      <c r="C275" s="6">
        <v>0</v>
      </c>
      <c r="D275" s="97">
        <v>0</v>
      </c>
      <c r="E275" s="6">
        <v>0</v>
      </c>
      <c r="F275" s="7">
        <f t="shared" si="35"/>
        <v>0</v>
      </c>
      <c r="G275" s="8">
        <v>0</v>
      </c>
      <c r="H275" s="98">
        <v>0</v>
      </c>
      <c r="I275" s="98">
        <v>0</v>
      </c>
      <c r="J275" s="98">
        <v>0</v>
      </c>
      <c r="K275" s="98">
        <v>0</v>
      </c>
      <c r="L275" s="98">
        <v>0</v>
      </c>
      <c r="M275" s="98">
        <v>0</v>
      </c>
      <c r="N275" s="98">
        <v>0</v>
      </c>
      <c r="O275" s="8">
        <v>0</v>
      </c>
      <c r="P275" s="98">
        <v>0</v>
      </c>
    </row>
    <row r="276" spans="1:16" x14ac:dyDescent="0.25">
      <c r="A276" s="9" t="s">
        <v>51</v>
      </c>
      <c r="B276" s="6">
        <v>5</v>
      </c>
      <c r="C276" s="6">
        <v>1</v>
      </c>
      <c r="D276" s="97">
        <v>0</v>
      </c>
      <c r="E276" s="6">
        <v>3</v>
      </c>
      <c r="F276" s="7">
        <f t="shared" si="35"/>
        <v>9</v>
      </c>
      <c r="G276" s="8">
        <v>1</v>
      </c>
      <c r="H276" s="98">
        <v>0</v>
      </c>
      <c r="I276" s="98">
        <v>0</v>
      </c>
      <c r="J276" s="98">
        <v>0</v>
      </c>
      <c r="K276" s="98">
        <v>0</v>
      </c>
      <c r="L276" s="98">
        <v>0</v>
      </c>
      <c r="M276" s="98">
        <v>0</v>
      </c>
      <c r="N276" s="98">
        <v>0</v>
      </c>
      <c r="O276" s="8">
        <v>8</v>
      </c>
      <c r="P276" s="98">
        <v>0</v>
      </c>
    </row>
    <row r="277" spans="1:16" x14ac:dyDescent="0.25">
      <c r="A277" s="9" t="s">
        <v>52</v>
      </c>
      <c r="B277" s="6">
        <v>0</v>
      </c>
      <c r="C277" s="6">
        <v>0</v>
      </c>
      <c r="D277" s="97">
        <v>0</v>
      </c>
      <c r="E277" s="6">
        <v>0</v>
      </c>
      <c r="F277" s="7">
        <f t="shared" si="35"/>
        <v>0</v>
      </c>
      <c r="G277" s="8">
        <v>0</v>
      </c>
      <c r="H277" s="98">
        <v>0</v>
      </c>
      <c r="I277" s="98">
        <v>0</v>
      </c>
      <c r="J277" s="98">
        <v>0</v>
      </c>
      <c r="K277" s="98">
        <v>0</v>
      </c>
      <c r="L277" s="98">
        <v>0</v>
      </c>
      <c r="M277" s="98">
        <v>0</v>
      </c>
      <c r="N277" s="98">
        <v>0</v>
      </c>
      <c r="O277" s="8">
        <v>0</v>
      </c>
      <c r="P277" s="98">
        <v>0</v>
      </c>
    </row>
    <row r="278" spans="1:16" x14ac:dyDescent="0.25">
      <c r="A278" s="9" t="s">
        <v>53</v>
      </c>
      <c r="B278" s="6">
        <v>1</v>
      </c>
      <c r="C278" s="6">
        <v>0</v>
      </c>
      <c r="D278" s="97">
        <v>0</v>
      </c>
      <c r="E278" s="6">
        <v>0</v>
      </c>
      <c r="F278" s="7">
        <f t="shared" si="35"/>
        <v>1</v>
      </c>
      <c r="G278" s="8"/>
      <c r="H278" s="98">
        <v>0</v>
      </c>
      <c r="I278" s="98">
        <v>0</v>
      </c>
      <c r="J278" s="98">
        <v>0</v>
      </c>
      <c r="K278" s="98">
        <v>0</v>
      </c>
      <c r="L278" s="98">
        <v>0</v>
      </c>
      <c r="M278" s="98">
        <v>0</v>
      </c>
      <c r="N278" s="98">
        <v>0</v>
      </c>
      <c r="O278" s="8">
        <v>1</v>
      </c>
      <c r="P278" s="98">
        <v>0</v>
      </c>
    </row>
    <row r="279" spans="1:16" x14ac:dyDescent="0.25">
      <c r="A279" s="9" t="s">
        <v>54</v>
      </c>
      <c r="B279" s="6">
        <v>0</v>
      </c>
      <c r="C279" s="6">
        <v>0</v>
      </c>
      <c r="D279" s="97">
        <v>0</v>
      </c>
      <c r="E279" s="6">
        <v>1</v>
      </c>
      <c r="F279" s="7">
        <f t="shared" si="35"/>
        <v>1</v>
      </c>
      <c r="G279" s="8"/>
      <c r="H279" s="98">
        <v>0</v>
      </c>
      <c r="I279" s="98">
        <v>0</v>
      </c>
      <c r="J279" s="98">
        <v>0</v>
      </c>
      <c r="K279" s="98">
        <v>0</v>
      </c>
      <c r="L279" s="98">
        <v>0</v>
      </c>
      <c r="M279" s="98">
        <v>0</v>
      </c>
      <c r="N279" s="98">
        <v>0</v>
      </c>
      <c r="O279" s="8">
        <v>1</v>
      </c>
      <c r="P279" s="98">
        <v>0</v>
      </c>
    </row>
    <row r="280" spans="1:16" x14ac:dyDescent="0.25">
      <c r="A280" s="9"/>
      <c r="B280" s="67" t="s">
        <v>2</v>
      </c>
      <c r="C280" s="67"/>
      <c r="D280" s="67"/>
      <c r="E280" s="71" t="s">
        <v>3</v>
      </c>
      <c r="F280" s="69" t="s">
        <v>4</v>
      </c>
      <c r="G280" s="64" t="s">
        <v>178</v>
      </c>
      <c r="H280" s="64" t="s">
        <v>179</v>
      </c>
      <c r="I280" s="64" t="s">
        <v>180</v>
      </c>
      <c r="J280" s="64" t="s">
        <v>181</v>
      </c>
      <c r="K280" s="64" t="s">
        <v>182</v>
      </c>
      <c r="L280" s="64" t="s">
        <v>183</v>
      </c>
      <c r="M280" s="64" t="s">
        <v>184</v>
      </c>
      <c r="N280" s="73" t="s">
        <v>185</v>
      </c>
      <c r="O280" s="73" t="s">
        <v>186</v>
      </c>
      <c r="P280" s="64" t="s">
        <v>187</v>
      </c>
    </row>
    <row r="281" spans="1:16" x14ac:dyDescent="0.25">
      <c r="A281" s="12" t="s">
        <v>55</v>
      </c>
      <c r="B281" s="3" t="s">
        <v>11</v>
      </c>
      <c r="C281" s="3" t="s">
        <v>12</v>
      </c>
      <c r="D281" s="2" t="s">
        <v>60</v>
      </c>
      <c r="E281" s="71"/>
      <c r="F281" s="69"/>
      <c r="G281" s="64"/>
      <c r="H281" s="64"/>
      <c r="I281" s="64"/>
      <c r="J281" s="64"/>
      <c r="K281" s="64"/>
      <c r="L281" s="64"/>
      <c r="M281" s="64"/>
      <c r="N281" s="74"/>
      <c r="O281" s="74"/>
      <c r="P281" s="64"/>
    </row>
    <row r="282" spans="1:16" x14ac:dyDescent="0.25">
      <c r="A282" s="9" t="s">
        <v>65</v>
      </c>
      <c r="B282" s="6">
        <v>0</v>
      </c>
      <c r="C282" s="6">
        <v>0</v>
      </c>
      <c r="D282" s="97"/>
      <c r="E282" s="6">
        <v>0</v>
      </c>
      <c r="F282" s="7">
        <f t="shared" ref="F282" si="36">SUM(B282:E282)</f>
        <v>0</v>
      </c>
      <c r="G282" s="8">
        <v>0</v>
      </c>
      <c r="H282" s="98">
        <v>0</v>
      </c>
      <c r="I282" s="98">
        <v>0</v>
      </c>
      <c r="J282" s="98">
        <v>0</v>
      </c>
      <c r="K282" s="98">
        <v>0</v>
      </c>
      <c r="L282" s="98">
        <v>0</v>
      </c>
      <c r="M282" s="98">
        <v>0</v>
      </c>
      <c r="N282" s="98">
        <v>0</v>
      </c>
      <c r="O282" s="8">
        <v>0</v>
      </c>
      <c r="P282" s="98">
        <v>0</v>
      </c>
    </row>
    <row r="283" spans="1:16" ht="15.75" x14ac:dyDescent="0.25">
      <c r="A283" s="72" t="s">
        <v>78</v>
      </c>
      <c r="B283" s="72"/>
      <c r="C283" s="72"/>
      <c r="D283" s="72"/>
      <c r="E283" s="72"/>
      <c r="F283" s="72"/>
      <c r="G283" s="72"/>
      <c r="H283" s="72"/>
      <c r="I283" s="72"/>
      <c r="J283" s="72"/>
      <c r="K283" s="72"/>
      <c r="L283" s="72"/>
      <c r="M283" s="72"/>
      <c r="N283" s="72"/>
      <c r="O283" s="72"/>
      <c r="P283" s="72"/>
    </row>
    <row r="284" spans="1:16" x14ac:dyDescent="0.25">
      <c r="A284" s="66"/>
      <c r="B284" s="67" t="s">
        <v>2</v>
      </c>
      <c r="C284" s="67"/>
      <c r="D284" s="67"/>
      <c r="E284" s="70" t="s">
        <v>3</v>
      </c>
      <c r="F284" s="69" t="s">
        <v>4</v>
      </c>
      <c r="G284" s="64" t="s">
        <v>178</v>
      </c>
      <c r="H284" s="64" t="s">
        <v>179</v>
      </c>
      <c r="I284" s="64" t="s">
        <v>180</v>
      </c>
      <c r="J284" s="64" t="s">
        <v>181</v>
      </c>
      <c r="K284" s="64" t="s">
        <v>182</v>
      </c>
      <c r="L284" s="64" t="s">
        <v>183</v>
      </c>
      <c r="M284" s="64" t="s">
        <v>184</v>
      </c>
      <c r="N284" s="73" t="s">
        <v>185</v>
      </c>
      <c r="O284" s="73" t="s">
        <v>186</v>
      </c>
      <c r="P284" s="64" t="s">
        <v>187</v>
      </c>
    </row>
    <row r="285" spans="1:16" x14ac:dyDescent="0.25">
      <c r="A285" s="66"/>
      <c r="B285" s="2" t="s">
        <v>11</v>
      </c>
      <c r="C285" s="2" t="s">
        <v>12</v>
      </c>
      <c r="D285" s="2" t="s">
        <v>60</v>
      </c>
      <c r="E285" s="70"/>
      <c r="F285" s="69"/>
      <c r="G285" s="64"/>
      <c r="H285" s="64"/>
      <c r="I285" s="64"/>
      <c r="J285" s="64"/>
      <c r="K285" s="64"/>
      <c r="L285" s="64"/>
      <c r="M285" s="64"/>
      <c r="N285" s="74"/>
      <c r="O285" s="74"/>
      <c r="P285" s="64"/>
    </row>
    <row r="286" spans="1:16" x14ac:dyDescent="0.25">
      <c r="A286" s="23" t="s">
        <v>79</v>
      </c>
      <c r="B286" s="6">
        <v>2</v>
      </c>
      <c r="C286" s="6">
        <v>1</v>
      </c>
      <c r="D286" s="97">
        <v>0</v>
      </c>
      <c r="E286" s="6">
        <v>0</v>
      </c>
      <c r="F286" s="7">
        <f t="shared" ref="F286:F294" si="37">SUM(B286:E286)</f>
        <v>3</v>
      </c>
      <c r="G286" s="98">
        <v>0</v>
      </c>
      <c r="H286" s="98">
        <v>0</v>
      </c>
      <c r="I286" s="98">
        <v>0</v>
      </c>
      <c r="J286" s="98">
        <v>0</v>
      </c>
      <c r="K286" s="98">
        <v>0</v>
      </c>
      <c r="L286" s="98">
        <v>0</v>
      </c>
      <c r="M286" s="98">
        <v>0</v>
      </c>
      <c r="N286" s="98">
        <v>0</v>
      </c>
      <c r="O286" s="8">
        <v>3</v>
      </c>
      <c r="P286" s="98">
        <v>0</v>
      </c>
    </row>
    <row r="287" spans="1:16" x14ac:dyDescent="0.25">
      <c r="A287" s="24" t="s">
        <v>80</v>
      </c>
      <c r="B287" s="10">
        <f>SUM(B288+B289)</f>
        <v>5</v>
      </c>
      <c r="C287" s="10">
        <f t="shared" ref="C287:E287" si="38">SUM(C288+C289)</f>
        <v>3</v>
      </c>
      <c r="D287" s="10">
        <f t="shared" si="38"/>
        <v>0</v>
      </c>
      <c r="E287" s="10">
        <f t="shared" si="38"/>
        <v>0</v>
      </c>
      <c r="F287" s="7">
        <f t="shared" si="37"/>
        <v>8</v>
      </c>
      <c r="G287" s="10">
        <f>SUM(G288:G289)</f>
        <v>0</v>
      </c>
      <c r="H287" s="10">
        <f t="shared" ref="H287:I287" si="39">SUM(H288:H289)</f>
        <v>0</v>
      </c>
      <c r="I287" s="10">
        <f t="shared" si="39"/>
        <v>0</v>
      </c>
      <c r="J287" s="10">
        <f t="shared" ref="J287:P287" si="40">SUM(J288:J289)</f>
        <v>0</v>
      </c>
      <c r="K287" s="10">
        <f t="shared" si="40"/>
        <v>0</v>
      </c>
      <c r="L287" s="10">
        <f t="shared" si="40"/>
        <v>0</v>
      </c>
      <c r="M287" s="10">
        <f t="shared" si="40"/>
        <v>0</v>
      </c>
      <c r="N287" s="10">
        <f t="shared" si="40"/>
        <v>0</v>
      </c>
      <c r="O287" s="10">
        <f t="shared" si="40"/>
        <v>8</v>
      </c>
      <c r="P287" s="10">
        <f t="shared" si="40"/>
        <v>0</v>
      </c>
    </row>
    <row r="288" spans="1:16" x14ac:dyDescent="0.25">
      <c r="A288" s="23" t="s">
        <v>81</v>
      </c>
      <c r="B288" s="10">
        <f>SUM(B290+B292)</f>
        <v>3</v>
      </c>
      <c r="C288" s="10">
        <f t="shared" ref="C288:E289" si="41">SUM(C290+C292)</f>
        <v>1</v>
      </c>
      <c r="D288" s="10">
        <f t="shared" si="41"/>
        <v>0</v>
      </c>
      <c r="E288" s="10">
        <f t="shared" si="41"/>
        <v>0</v>
      </c>
      <c r="F288" s="7">
        <f t="shared" si="37"/>
        <v>4</v>
      </c>
      <c r="G288" s="10">
        <f>SUM(G290+G292)</f>
        <v>0</v>
      </c>
      <c r="H288" s="10">
        <f t="shared" ref="H288:I289" si="42">SUM(H290+H292)</f>
        <v>0</v>
      </c>
      <c r="I288" s="10">
        <f t="shared" si="42"/>
        <v>0</v>
      </c>
      <c r="J288" s="10">
        <f t="shared" ref="J288:P288" si="43">SUM(J290+J292)</f>
        <v>0</v>
      </c>
      <c r="K288" s="10">
        <f t="shared" si="43"/>
        <v>0</v>
      </c>
      <c r="L288" s="10">
        <f t="shared" si="43"/>
        <v>0</v>
      </c>
      <c r="M288" s="10">
        <f t="shared" si="43"/>
        <v>0</v>
      </c>
      <c r="N288" s="10">
        <f t="shared" si="43"/>
        <v>0</v>
      </c>
      <c r="O288" s="10">
        <f t="shared" si="43"/>
        <v>4</v>
      </c>
      <c r="P288" s="10">
        <f t="shared" si="43"/>
        <v>0</v>
      </c>
    </row>
    <row r="289" spans="1:16" x14ac:dyDescent="0.25">
      <c r="A289" s="23" t="s">
        <v>82</v>
      </c>
      <c r="B289" s="25">
        <f>SUM(B291+B293)</f>
        <v>2</v>
      </c>
      <c r="C289" s="25">
        <f t="shared" si="41"/>
        <v>2</v>
      </c>
      <c r="D289" s="25">
        <f t="shared" si="41"/>
        <v>0</v>
      </c>
      <c r="E289" s="25">
        <f t="shared" si="41"/>
        <v>0</v>
      </c>
      <c r="F289" s="7">
        <f t="shared" si="37"/>
        <v>4</v>
      </c>
      <c r="G289" s="25">
        <f>SUM(G291+G293)</f>
        <v>0</v>
      </c>
      <c r="H289" s="25">
        <f t="shared" si="42"/>
        <v>0</v>
      </c>
      <c r="I289" s="25">
        <f t="shared" si="42"/>
        <v>0</v>
      </c>
      <c r="J289" s="25">
        <f t="shared" ref="J289:P289" si="44">SUM(J291+J293)</f>
        <v>0</v>
      </c>
      <c r="K289" s="25">
        <f t="shared" si="44"/>
        <v>0</v>
      </c>
      <c r="L289" s="25">
        <f t="shared" si="44"/>
        <v>0</v>
      </c>
      <c r="M289" s="25">
        <f t="shared" si="44"/>
        <v>0</v>
      </c>
      <c r="N289" s="25">
        <f t="shared" si="44"/>
        <v>0</v>
      </c>
      <c r="O289" s="25">
        <f t="shared" si="44"/>
        <v>4</v>
      </c>
      <c r="P289" s="25">
        <f t="shared" si="44"/>
        <v>0</v>
      </c>
    </row>
    <row r="290" spans="1:16" x14ac:dyDescent="0.25">
      <c r="A290" s="26" t="s">
        <v>83</v>
      </c>
      <c r="B290" s="6">
        <v>0</v>
      </c>
      <c r="C290" s="6">
        <v>0</v>
      </c>
      <c r="D290" s="97">
        <v>0</v>
      </c>
      <c r="E290" s="6">
        <v>0</v>
      </c>
      <c r="F290" s="7">
        <f t="shared" si="37"/>
        <v>0</v>
      </c>
      <c r="G290" s="98">
        <v>0</v>
      </c>
      <c r="H290" s="98">
        <v>0</v>
      </c>
      <c r="I290" s="98">
        <v>0</v>
      </c>
      <c r="J290" s="98">
        <v>0</v>
      </c>
      <c r="K290" s="98">
        <v>0</v>
      </c>
      <c r="L290" s="98">
        <v>0</v>
      </c>
      <c r="M290" s="98">
        <v>0</v>
      </c>
      <c r="N290" s="98">
        <v>0</v>
      </c>
      <c r="O290" s="8">
        <v>0</v>
      </c>
      <c r="P290" s="98">
        <v>0</v>
      </c>
    </row>
    <row r="291" spans="1:16" ht="26.25" x14ac:dyDescent="0.25">
      <c r="A291" s="26" t="s">
        <v>84</v>
      </c>
      <c r="B291" s="6">
        <v>0</v>
      </c>
      <c r="C291" s="6">
        <v>0</v>
      </c>
      <c r="D291" s="97">
        <v>0</v>
      </c>
      <c r="E291" s="6">
        <v>0</v>
      </c>
      <c r="F291" s="11">
        <f t="shared" si="37"/>
        <v>0</v>
      </c>
      <c r="G291" s="98">
        <v>0</v>
      </c>
      <c r="H291" s="98">
        <v>0</v>
      </c>
      <c r="I291" s="98">
        <v>0</v>
      </c>
      <c r="J291" s="98">
        <v>0</v>
      </c>
      <c r="K291" s="98">
        <v>0</v>
      </c>
      <c r="L291" s="98">
        <v>0</v>
      </c>
      <c r="M291" s="98">
        <v>0</v>
      </c>
      <c r="N291" s="98">
        <v>0</v>
      </c>
      <c r="O291" s="8">
        <v>0</v>
      </c>
      <c r="P291" s="98">
        <v>0</v>
      </c>
    </row>
    <row r="292" spans="1:16" x14ac:dyDescent="0.25">
      <c r="A292" s="26" t="s">
        <v>85</v>
      </c>
      <c r="B292" s="6">
        <v>3</v>
      </c>
      <c r="C292" s="6">
        <v>1</v>
      </c>
      <c r="D292" s="97">
        <v>0</v>
      </c>
      <c r="E292" s="6">
        <v>0</v>
      </c>
      <c r="F292" s="11">
        <f t="shared" si="37"/>
        <v>4</v>
      </c>
      <c r="G292" s="98">
        <v>0</v>
      </c>
      <c r="H292" s="98">
        <v>0</v>
      </c>
      <c r="I292" s="98">
        <v>0</v>
      </c>
      <c r="J292" s="98">
        <v>0</v>
      </c>
      <c r="K292" s="98">
        <v>0</v>
      </c>
      <c r="L292" s="98">
        <v>0</v>
      </c>
      <c r="M292" s="98">
        <v>0</v>
      </c>
      <c r="N292" s="98">
        <v>0</v>
      </c>
      <c r="O292" s="8">
        <v>4</v>
      </c>
      <c r="P292" s="98">
        <v>0</v>
      </c>
    </row>
    <row r="293" spans="1:16" ht="26.25" x14ac:dyDescent="0.25">
      <c r="A293" s="26" t="s">
        <v>86</v>
      </c>
      <c r="B293" s="6">
        <v>2</v>
      </c>
      <c r="C293" s="6">
        <v>2</v>
      </c>
      <c r="D293" s="97">
        <v>0</v>
      </c>
      <c r="E293" s="6">
        <v>0</v>
      </c>
      <c r="F293" s="11">
        <f t="shared" si="37"/>
        <v>4</v>
      </c>
      <c r="G293" s="98">
        <v>0</v>
      </c>
      <c r="H293" s="98">
        <v>0</v>
      </c>
      <c r="I293" s="98">
        <v>0</v>
      </c>
      <c r="J293" s="98">
        <v>0</v>
      </c>
      <c r="K293" s="98">
        <v>0</v>
      </c>
      <c r="L293" s="98">
        <v>0</v>
      </c>
      <c r="M293" s="98">
        <v>0</v>
      </c>
      <c r="N293" s="98">
        <v>0</v>
      </c>
      <c r="O293" s="8">
        <v>4</v>
      </c>
      <c r="P293" s="98">
        <v>0</v>
      </c>
    </row>
    <row r="294" spans="1:16" x14ac:dyDescent="0.25">
      <c r="A294" s="26" t="s">
        <v>204</v>
      </c>
      <c r="B294" s="6">
        <v>0</v>
      </c>
      <c r="C294" s="6">
        <v>0</v>
      </c>
      <c r="D294" s="97">
        <v>0</v>
      </c>
      <c r="E294" s="6">
        <v>0</v>
      </c>
      <c r="F294" s="11">
        <f t="shared" si="37"/>
        <v>0</v>
      </c>
      <c r="G294" s="98">
        <v>0</v>
      </c>
      <c r="H294" s="98">
        <v>0</v>
      </c>
      <c r="I294" s="98">
        <v>0</v>
      </c>
      <c r="J294" s="98">
        <v>0</v>
      </c>
      <c r="K294" s="98">
        <v>0</v>
      </c>
      <c r="L294" s="98">
        <v>0</v>
      </c>
      <c r="M294" s="98">
        <v>0</v>
      </c>
      <c r="N294" s="98">
        <v>0</v>
      </c>
      <c r="O294" s="50">
        <v>0</v>
      </c>
      <c r="P294" s="98">
        <v>0</v>
      </c>
    </row>
    <row r="295" spans="1:16" x14ac:dyDescent="0.25">
      <c r="A295" s="9"/>
      <c r="B295" s="67" t="s">
        <v>2</v>
      </c>
      <c r="C295" s="67"/>
      <c r="D295" s="67"/>
      <c r="E295" s="71" t="s">
        <v>3</v>
      </c>
      <c r="F295" s="69" t="s">
        <v>4</v>
      </c>
      <c r="G295" s="64" t="s">
        <v>178</v>
      </c>
      <c r="H295" s="64" t="s">
        <v>179</v>
      </c>
      <c r="I295" s="64" t="s">
        <v>180</v>
      </c>
      <c r="J295" s="64" t="s">
        <v>181</v>
      </c>
      <c r="K295" s="64" t="s">
        <v>182</v>
      </c>
      <c r="L295" s="64" t="s">
        <v>183</v>
      </c>
      <c r="M295" s="64" t="s">
        <v>184</v>
      </c>
      <c r="N295" s="73" t="s">
        <v>185</v>
      </c>
      <c r="O295" s="73" t="s">
        <v>186</v>
      </c>
      <c r="P295" s="64" t="s">
        <v>187</v>
      </c>
    </row>
    <row r="296" spans="1:16" x14ac:dyDescent="0.25">
      <c r="A296" s="12" t="s">
        <v>76</v>
      </c>
      <c r="B296" s="3" t="s">
        <v>11</v>
      </c>
      <c r="C296" s="3" t="s">
        <v>12</v>
      </c>
      <c r="D296" s="2" t="s">
        <v>60</v>
      </c>
      <c r="E296" s="71"/>
      <c r="F296" s="69"/>
      <c r="G296" s="64"/>
      <c r="H296" s="64"/>
      <c r="I296" s="64"/>
      <c r="J296" s="64"/>
      <c r="K296" s="64"/>
      <c r="L296" s="64"/>
      <c r="M296" s="64"/>
      <c r="N296" s="74"/>
      <c r="O296" s="74"/>
      <c r="P296" s="64"/>
    </row>
    <row r="297" spans="1:16" x14ac:dyDescent="0.25">
      <c r="A297" s="9" t="s">
        <v>23</v>
      </c>
      <c r="B297" s="6">
        <v>3</v>
      </c>
      <c r="C297" s="6">
        <v>1</v>
      </c>
      <c r="D297" s="97">
        <v>0</v>
      </c>
      <c r="E297" s="6">
        <v>0</v>
      </c>
      <c r="F297" s="7">
        <f t="shared" ref="F297:F312" si="45">SUM(B297:E297)</f>
        <v>4</v>
      </c>
      <c r="G297" s="98">
        <v>0</v>
      </c>
      <c r="H297" s="98">
        <v>0</v>
      </c>
      <c r="I297" s="98">
        <v>0</v>
      </c>
      <c r="J297" s="98">
        <v>0</v>
      </c>
      <c r="K297" s="98">
        <v>0</v>
      </c>
      <c r="L297" s="98">
        <v>0</v>
      </c>
      <c r="M297" s="98">
        <v>0</v>
      </c>
      <c r="N297" s="98">
        <v>0</v>
      </c>
      <c r="O297" s="8">
        <v>4</v>
      </c>
      <c r="P297" s="98">
        <v>0</v>
      </c>
    </row>
    <row r="298" spans="1:16" x14ac:dyDescent="0.25">
      <c r="A298" s="9" t="s">
        <v>24</v>
      </c>
      <c r="B298" s="6">
        <v>0</v>
      </c>
      <c r="C298" s="6">
        <v>0</v>
      </c>
      <c r="D298" s="97">
        <v>0</v>
      </c>
      <c r="E298" s="6">
        <v>0</v>
      </c>
      <c r="F298" s="7">
        <f t="shared" si="45"/>
        <v>0</v>
      </c>
      <c r="G298" s="98">
        <v>0</v>
      </c>
      <c r="H298" s="98">
        <v>0</v>
      </c>
      <c r="I298" s="98">
        <v>0</v>
      </c>
      <c r="J298" s="98">
        <v>0</v>
      </c>
      <c r="K298" s="98">
        <v>0</v>
      </c>
      <c r="L298" s="98">
        <v>0</v>
      </c>
      <c r="M298" s="98">
        <v>0</v>
      </c>
      <c r="N298" s="98">
        <v>0</v>
      </c>
      <c r="O298" s="8">
        <v>0</v>
      </c>
      <c r="P298" s="98">
        <v>0</v>
      </c>
    </row>
    <row r="299" spans="1:16" x14ac:dyDescent="0.25">
      <c r="A299" s="9" t="s">
        <v>63</v>
      </c>
      <c r="B299" s="6">
        <v>0</v>
      </c>
      <c r="C299" s="6">
        <v>0</v>
      </c>
      <c r="D299" s="97">
        <v>0</v>
      </c>
      <c r="E299" s="6">
        <v>0</v>
      </c>
      <c r="F299" s="7">
        <f t="shared" si="45"/>
        <v>0</v>
      </c>
      <c r="G299" s="98">
        <v>0</v>
      </c>
      <c r="H299" s="98">
        <v>0</v>
      </c>
      <c r="I299" s="98">
        <v>0</v>
      </c>
      <c r="J299" s="98">
        <v>0</v>
      </c>
      <c r="K299" s="98">
        <v>0</v>
      </c>
      <c r="L299" s="98">
        <v>0</v>
      </c>
      <c r="M299" s="98">
        <v>0</v>
      </c>
      <c r="N299" s="98">
        <v>0</v>
      </c>
      <c r="O299" s="8">
        <v>0</v>
      </c>
      <c r="P299" s="98">
        <v>0</v>
      </c>
    </row>
    <row r="300" spans="1:16" x14ac:dyDescent="0.25">
      <c r="A300" s="14" t="s">
        <v>26</v>
      </c>
      <c r="B300" s="6">
        <v>0</v>
      </c>
      <c r="C300" s="6">
        <v>0</v>
      </c>
      <c r="D300" s="97">
        <v>0</v>
      </c>
      <c r="E300" s="6">
        <v>0</v>
      </c>
      <c r="F300" s="7">
        <f t="shared" si="45"/>
        <v>0</v>
      </c>
      <c r="G300" s="98">
        <v>0</v>
      </c>
      <c r="H300" s="98">
        <v>0</v>
      </c>
      <c r="I300" s="98">
        <v>0</v>
      </c>
      <c r="J300" s="98">
        <v>0</v>
      </c>
      <c r="K300" s="98">
        <v>0</v>
      </c>
      <c r="L300" s="98">
        <v>0</v>
      </c>
      <c r="M300" s="98">
        <v>0</v>
      </c>
      <c r="N300" s="98">
        <v>0</v>
      </c>
      <c r="O300" s="8">
        <v>0</v>
      </c>
      <c r="P300" s="98">
        <v>0</v>
      </c>
    </row>
    <row r="301" spans="1:16" x14ac:dyDescent="0.25">
      <c r="A301" s="14" t="s">
        <v>27</v>
      </c>
      <c r="B301" s="6">
        <v>0</v>
      </c>
      <c r="C301" s="6">
        <v>0</v>
      </c>
      <c r="D301" s="97">
        <v>0</v>
      </c>
      <c r="E301" s="6">
        <v>0</v>
      </c>
      <c r="F301" s="7">
        <f t="shared" si="45"/>
        <v>0</v>
      </c>
      <c r="G301" s="98">
        <v>0</v>
      </c>
      <c r="H301" s="98">
        <v>0</v>
      </c>
      <c r="I301" s="98">
        <v>0</v>
      </c>
      <c r="J301" s="98">
        <v>0</v>
      </c>
      <c r="K301" s="98">
        <v>0</v>
      </c>
      <c r="L301" s="98">
        <v>0</v>
      </c>
      <c r="M301" s="98">
        <v>0</v>
      </c>
      <c r="N301" s="98">
        <v>0</v>
      </c>
      <c r="O301" s="8">
        <v>0</v>
      </c>
      <c r="P301" s="98">
        <v>0</v>
      </c>
    </row>
    <row r="302" spans="1:16" x14ac:dyDescent="0.25">
      <c r="A302" s="14" t="s">
        <v>28</v>
      </c>
      <c r="B302" s="6">
        <v>0</v>
      </c>
      <c r="C302" s="6">
        <v>0</v>
      </c>
      <c r="D302" s="97">
        <v>0</v>
      </c>
      <c r="E302" s="6">
        <v>0</v>
      </c>
      <c r="F302" s="7">
        <f t="shared" si="45"/>
        <v>0</v>
      </c>
      <c r="G302" s="98">
        <v>0</v>
      </c>
      <c r="H302" s="98">
        <v>0</v>
      </c>
      <c r="I302" s="98">
        <v>0</v>
      </c>
      <c r="J302" s="98">
        <v>0</v>
      </c>
      <c r="K302" s="98">
        <v>0</v>
      </c>
      <c r="L302" s="98">
        <v>0</v>
      </c>
      <c r="M302" s="98">
        <v>0</v>
      </c>
      <c r="N302" s="98">
        <v>0</v>
      </c>
      <c r="O302" s="8">
        <v>0</v>
      </c>
      <c r="P302" s="98">
        <v>0</v>
      </c>
    </row>
    <row r="303" spans="1:16" x14ac:dyDescent="0.25">
      <c r="A303" s="14" t="s">
        <v>29</v>
      </c>
      <c r="B303" s="6">
        <v>0</v>
      </c>
      <c r="C303" s="6">
        <v>0</v>
      </c>
      <c r="D303" s="97">
        <v>0</v>
      </c>
      <c r="E303" s="6">
        <v>0</v>
      </c>
      <c r="F303" s="7">
        <f t="shared" si="45"/>
        <v>0</v>
      </c>
      <c r="G303" s="98">
        <v>0</v>
      </c>
      <c r="H303" s="98">
        <v>0</v>
      </c>
      <c r="I303" s="98">
        <v>0</v>
      </c>
      <c r="J303" s="98">
        <v>0</v>
      </c>
      <c r="K303" s="98">
        <v>0</v>
      </c>
      <c r="L303" s="98">
        <v>0</v>
      </c>
      <c r="M303" s="98">
        <v>0</v>
      </c>
      <c r="N303" s="98">
        <v>0</v>
      </c>
      <c r="O303" s="8">
        <v>0</v>
      </c>
      <c r="P303" s="98">
        <v>0</v>
      </c>
    </row>
    <row r="304" spans="1:16" x14ac:dyDescent="0.25">
      <c r="A304" s="14" t="s">
        <v>30</v>
      </c>
      <c r="B304" s="6">
        <v>0</v>
      </c>
      <c r="C304" s="6">
        <v>0</v>
      </c>
      <c r="D304" s="97">
        <v>0</v>
      </c>
      <c r="E304" s="6">
        <v>0</v>
      </c>
      <c r="F304" s="7">
        <f t="shared" si="45"/>
        <v>0</v>
      </c>
      <c r="G304" s="98">
        <v>0</v>
      </c>
      <c r="H304" s="98">
        <v>0</v>
      </c>
      <c r="I304" s="98">
        <v>0</v>
      </c>
      <c r="J304" s="98">
        <v>0</v>
      </c>
      <c r="K304" s="98">
        <v>0</v>
      </c>
      <c r="L304" s="98">
        <v>0</v>
      </c>
      <c r="M304" s="98">
        <v>0</v>
      </c>
      <c r="N304" s="98">
        <v>0</v>
      </c>
      <c r="O304" s="8">
        <v>0</v>
      </c>
      <c r="P304" s="98">
        <v>0</v>
      </c>
    </row>
    <row r="305" spans="1:16" x14ac:dyDescent="0.25">
      <c r="A305" s="62" t="s">
        <v>31</v>
      </c>
      <c r="B305" s="63"/>
      <c r="C305" s="63"/>
      <c r="D305" s="63"/>
      <c r="E305" s="63"/>
      <c r="F305" s="63"/>
      <c r="G305" s="63"/>
      <c r="H305" s="63"/>
      <c r="I305" s="63"/>
      <c r="J305" s="63"/>
      <c r="K305" s="63"/>
      <c r="L305" s="63"/>
      <c r="M305" s="63"/>
      <c r="N305" s="63"/>
      <c r="O305" s="63"/>
      <c r="P305" s="63"/>
    </row>
    <row r="306" spans="1:16" x14ac:dyDescent="0.25">
      <c r="A306" s="14" t="s">
        <v>32</v>
      </c>
      <c r="B306" s="6">
        <v>0</v>
      </c>
      <c r="C306" s="6">
        <v>0</v>
      </c>
      <c r="D306" s="97">
        <v>0</v>
      </c>
      <c r="E306" s="6">
        <v>0</v>
      </c>
      <c r="F306" s="7">
        <f>SUM(B306:E306)</f>
        <v>0</v>
      </c>
      <c r="G306" s="98">
        <v>0</v>
      </c>
      <c r="H306" s="98">
        <v>0</v>
      </c>
      <c r="I306" s="98">
        <v>0</v>
      </c>
      <c r="J306" s="98">
        <v>0</v>
      </c>
      <c r="K306" s="98">
        <v>0</v>
      </c>
      <c r="L306" s="98">
        <v>0</v>
      </c>
      <c r="M306" s="98">
        <v>0</v>
      </c>
      <c r="N306" s="98">
        <v>0</v>
      </c>
      <c r="O306" s="8">
        <v>0</v>
      </c>
      <c r="P306" s="98">
        <v>0</v>
      </c>
    </row>
    <row r="307" spans="1:16" x14ac:dyDescent="0.25">
      <c r="A307" s="14" t="s">
        <v>33</v>
      </c>
      <c r="B307" s="6">
        <v>0</v>
      </c>
      <c r="C307" s="6">
        <v>0</v>
      </c>
      <c r="D307" s="97">
        <v>0</v>
      </c>
      <c r="E307" s="6">
        <v>0</v>
      </c>
      <c r="F307" s="7">
        <f t="shared" ref="F307:F310" si="46">SUM(B307:E307)</f>
        <v>0</v>
      </c>
      <c r="G307" s="98">
        <v>0</v>
      </c>
      <c r="H307" s="98">
        <v>0</v>
      </c>
      <c r="I307" s="98">
        <v>0</v>
      </c>
      <c r="J307" s="98">
        <v>0</v>
      </c>
      <c r="K307" s="98">
        <v>0</v>
      </c>
      <c r="L307" s="98">
        <v>0</v>
      </c>
      <c r="M307" s="98">
        <v>0</v>
      </c>
      <c r="N307" s="98">
        <v>0</v>
      </c>
      <c r="O307" s="8">
        <v>0</v>
      </c>
      <c r="P307" s="98">
        <v>0</v>
      </c>
    </row>
    <row r="308" spans="1:16" x14ac:dyDescent="0.25">
      <c r="A308" s="14" t="s">
        <v>34</v>
      </c>
      <c r="B308" s="6">
        <v>0</v>
      </c>
      <c r="C308" s="6">
        <v>0</v>
      </c>
      <c r="D308" s="97">
        <v>0</v>
      </c>
      <c r="E308" s="6">
        <v>0</v>
      </c>
      <c r="F308" s="7">
        <f t="shared" si="46"/>
        <v>0</v>
      </c>
      <c r="G308" s="98">
        <v>0</v>
      </c>
      <c r="H308" s="98">
        <v>0</v>
      </c>
      <c r="I308" s="98">
        <v>0</v>
      </c>
      <c r="J308" s="98">
        <v>0</v>
      </c>
      <c r="K308" s="98">
        <v>0</v>
      </c>
      <c r="L308" s="98">
        <v>0</v>
      </c>
      <c r="M308" s="98">
        <v>0</v>
      </c>
      <c r="N308" s="98">
        <v>0</v>
      </c>
      <c r="O308" s="8">
        <v>0</v>
      </c>
      <c r="P308" s="98">
        <v>0</v>
      </c>
    </row>
    <row r="309" spans="1:16" x14ac:dyDescent="0.25">
      <c r="A309" s="14" t="s">
        <v>35</v>
      </c>
      <c r="B309" s="6">
        <v>0</v>
      </c>
      <c r="C309" s="6">
        <v>0</v>
      </c>
      <c r="D309" s="97">
        <v>0</v>
      </c>
      <c r="E309" s="6">
        <v>0</v>
      </c>
      <c r="F309" s="7">
        <f t="shared" si="46"/>
        <v>0</v>
      </c>
      <c r="G309" s="98">
        <v>0</v>
      </c>
      <c r="H309" s="98">
        <v>0</v>
      </c>
      <c r="I309" s="98">
        <v>0</v>
      </c>
      <c r="J309" s="98">
        <v>0</v>
      </c>
      <c r="K309" s="98">
        <v>0</v>
      </c>
      <c r="L309" s="98">
        <v>0</v>
      </c>
      <c r="M309" s="98">
        <v>0</v>
      </c>
      <c r="N309" s="98">
        <v>0</v>
      </c>
      <c r="O309" s="8">
        <v>0</v>
      </c>
      <c r="P309" s="98">
        <v>0</v>
      </c>
    </row>
    <row r="310" spans="1:16" x14ac:dyDescent="0.25">
      <c r="A310" s="14" t="s">
        <v>36</v>
      </c>
      <c r="B310" s="6">
        <v>0</v>
      </c>
      <c r="C310" s="6">
        <v>0</v>
      </c>
      <c r="D310" s="97">
        <v>0</v>
      </c>
      <c r="E310" s="6">
        <v>0</v>
      </c>
      <c r="F310" s="7">
        <f t="shared" si="46"/>
        <v>0</v>
      </c>
      <c r="G310" s="98">
        <v>0</v>
      </c>
      <c r="H310" s="98">
        <v>0</v>
      </c>
      <c r="I310" s="98">
        <v>0</v>
      </c>
      <c r="J310" s="98">
        <v>0</v>
      </c>
      <c r="K310" s="98">
        <v>0</v>
      </c>
      <c r="L310" s="98">
        <v>0</v>
      </c>
      <c r="M310" s="98">
        <v>0</v>
      </c>
      <c r="N310" s="98">
        <v>0</v>
      </c>
      <c r="O310" s="8">
        <v>0</v>
      </c>
      <c r="P310" s="98">
        <v>0</v>
      </c>
    </row>
    <row r="311" spans="1:16" x14ac:dyDescent="0.25">
      <c r="A311" s="14" t="s">
        <v>37</v>
      </c>
      <c r="B311" s="6">
        <v>0</v>
      </c>
      <c r="C311" s="6">
        <v>0</v>
      </c>
      <c r="D311" s="97">
        <v>0</v>
      </c>
      <c r="E311" s="6">
        <v>0</v>
      </c>
      <c r="F311" s="7">
        <f t="shared" si="45"/>
        <v>0</v>
      </c>
      <c r="G311" s="98">
        <v>0</v>
      </c>
      <c r="H311" s="98">
        <v>0</v>
      </c>
      <c r="I311" s="98">
        <v>0</v>
      </c>
      <c r="J311" s="98">
        <v>0</v>
      </c>
      <c r="K311" s="98">
        <v>0</v>
      </c>
      <c r="L311" s="98">
        <v>0</v>
      </c>
      <c r="M311" s="98">
        <v>0</v>
      </c>
      <c r="N311" s="98">
        <v>0</v>
      </c>
      <c r="O311" s="8">
        <v>0</v>
      </c>
      <c r="P311" s="98">
        <v>0</v>
      </c>
    </row>
    <row r="312" spans="1:16" x14ac:dyDescent="0.25">
      <c r="A312" s="14" t="s">
        <v>38</v>
      </c>
      <c r="B312" s="6">
        <v>0</v>
      </c>
      <c r="C312" s="6">
        <v>0</v>
      </c>
      <c r="D312" s="97">
        <v>0</v>
      </c>
      <c r="E312" s="6">
        <v>0</v>
      </c>
      <c r="F312" s="7">
        <f t="shared" si="45"/>
        <v>0</v>
      </c>
      <c r="G312" s="98">
        <v>0</v>
      </c>
      <c r="H312" s="98">
        <v>0</v>
      </c>
      <c r="I312" s="98">
        <v>0</v>
      </c>
      <c r="J312" s="98">
        <v>0</v>
      </c>
      <c r="K312" s="98">
        <v>0</v>
      </c>
      <c r="L312" s="98">
        <v>0</v>
      </c>
      <c r="M312" s="98">
        <v>0</v>
      </c>
      <c r="N312" s="98">
        <v>0</v>
      </c>
      <c r="O312" s="8">
        <v>0</v>
      </c>
      <c r="P312" s="98">
        <v>0</v>
      </c>
    </row>
    <row r="313" spans="1:16" x14ac:dyDescent="0.25">
      <c r="A313" s="9"/>
      <c r="B313" s="67" t="s">
        <v>2</v>
      </c>
      <c r="C313" s="67"/>
      <c r="D313" s="67"/>
      <c r="E313" s="71" t="s">
        <v>3</v>
      </c>
      <c r="F313" s="69" t="s">
        <v>4</v>
      </c>
      <c r="G313" s="64" t="s">
        <v>178</v>
      </c>
      <c r="H313" s="64" t="s">
        <v>179</v>
      </c>
      <c r="I313" s="64" t="s">
        <v>180</v>
      </c>
      <c r="J313" s="64" t="s">
        <v>181</v>
      </c>
      <c r="K313" s="64" t="s">
        <v>182</v>
      </c>
      <c r="L313" s="64" t="s">
        <v>183</v>
      </c>
      <c r="M313" s="64" t="s">
        <v>184</v>
      </c>
      <c r="N313" s="73" t="s">
        <v>185</v>
      </c>
      <c r="O313" s="73" t="s">
        <v>186</v>
      </c>
      <c r="P313" s="64" t="s">
        <v>187</v>
      </c>
    </row>
    <row r="314" spans="1:16" x14ac:dyDescent="0.25">
      <c r="A314" s="12" t="s">
        <v>77</v>
      </c>
      <c r="B314" s="3" t="s">
        <v>11</v>
      </c>
      <c r="C314" s="3" t="s">
        <v>12</v>
      </c>
      <c r="D314" s="2" t="s">
        <v>60</v>
      </c>
      <c r="E314" s="71"/>
      <c r="F314" s="69"/>
      <c r="G314" s="64"/>
      <c r="H314" s="64"/>
      <c r="I314" s="64"/>
      <c r="J314" s="64"/>
      <c r="K314" s="64"/>
      <c r="L314" s="64"/>
      <c r="M314" s="64"/>
      <c r="N314" s="74"/>
      <c r="O314" s="74"/>
      <c r="P314" s="64"/>
    </row>
    <row r="315" spans="1:16" x14ac:dyDescent="0.25">
      <c r="A315" s="9" t="s">
        <v>40</v>
      </c>
      <c r="B315" s="6">
        <v>0</v>
      </c>
      <c r="C315" s="6">
        <v>0</v>
      </c>
      <c r="D315" s="97">
        <v>0</v>
      </c>
      <c r="E315" s="6">
        <v>0</v>
      </c>
      <c r="F315" s="7">
        <f>SUM(B315:E315)</f>
        <v>0</v>
      </c>
      <c r="G315" s="98">
        <v>0</v>
      </c>
      <c r="H315" s="98">
        <v>0</v>
      </c>
      <c r="I315" s="98">
        <v>0</v>
      </c>
      <c r="J315" s="98">
        <v>0</v>
      </c>
      <c r="K315" s="98">
        <v>0</v>
      </c>
      <c r="L315" s="98">
        <v>0</v>
      </c>
      <c r="M315" s="98">
        <v>0</v>
      </c>
      <c r="N315" s="98">
        <v>0</v>
      </c>
      <c r="O315" s="8">
        <v>0</v>
      </c>
      <c r="P315" s="98">
        <v>0</v>
      </c>
    </row>
    <row r="316" spans="1:16" ht="30" x14ac:dyDescent="0.25">
      <c r="A316" s="19" t="s">
        <v>41</v>
      </c>
      <c r="B316" s="6">
        <v>0</v>
      </c>
      <c r="C316" s="6">
        <v>0</v>
      </c>
      <c r="D316" s="97">
        <v>0</v>
      </c>
      <c r="E316" s="6">
        <v>0</v>
      </c>
      <c r="F316" s="7">
        <f t="shared" ref="F316:F326" si="47">SUM(B316:E316)</f>
        <v>0</v>
      </c>
      <c r="G316" s="98">
        <v>0</v>
      </c>
      <c r="H316" s="98">
        <v>0</v>
      </c>
      <c r="I316" s="98">
        <v>0</v>
      </c>
      <c r="J316" s="98">
        <v>0</v>
      </c>
      <c r="K316" s="98">
        <v>0</v>
      </c>
      <c r="L316" s="98">
        <v>0</v>
      </c>
      <c r="M316" s="98">
        <v>0</v>
      </c>
      <c r="N316" s="98">
        <v>0</v>
      </c>
      <c r="O316" s="8">
        <v>0</v>
      </c>
      <c r="P316" s="98">
        <v>0</v>
      </c>
    </row>
    <row r="317" spans="1:16" x14ac:dyDescent="0.25">
      <c r="A317" s="9" t="s">
        <v>42</v>
      </c>
      <c r="B317" s="6">
        <v>0</v>
      </c>
      <c r="C317" s="6">
        <v>0</v>
      </c>
      <c r="D317" s="97">
        <v>0</v>
      </c>
      <c r="E317" s="6">
        <v>0</v>
      </c>
      <c r="F317" s="7">
        <f t="shared" si="47"/>
        <v>0</v>
      </c>
      <c r="G317" s="98">
        <v>0</v>
      </c>
      <c r="H317" s="98">
        <v>0</v>
      </c>
      <c r="I317" s="98">
        <v>0</v>
      </c>
      <c r="J317" s="98">
        <v>0</v>
      </c>
      <c r="K317" s="98">
        <v>0</v>
      </c>
      <c r="L317" s="98">
        <v>0</v>
      </c>
      <c r="M317" s="98">
        <v>0</v>
      </c>
      <c r="N317" s="98">
        <v>0</v>
      </c>
      <c r="O317" s="8">
        <v>0</v>
      </c>
      <c r="P317" s="98">
        <v>0</v>
      </c>
    </row>
    <row r="318" spans="1:16" x14ac:dyDescent="0.25">
      <c r="A318" s="9" t="s">
        <v>43</v>
      </c>
      <c r="B318" s="6">
        <v>0</v>
      </c>
      <c r="C318" s="6">
        <v>0</v>
      </c>
      <c r="D318" s="97">
        <v>0</v>
      </c>
      <c r="E318" s="6">
        <v>0</v>
      </c>
      <c r="F318" s="7">
        <f t="shared" si="47"/>
        <v>0</v>
      </c>
      <c r="G318" s="98">
        <v>0</v>
      </c>
      <c r="H318" s="98">
        <v>0</v>
      </c>
      <c r="I318" s="98">
        <v>0</v>
      </c>
      <c r="J318" s="98">
        <v>0</v>
      </c>
      <c r="K318" s="98">
        <v>0</v>
      </c>
      <c r="L318" s="98">
        <v>0</v>
      </c>
      <c r="M318" s="98">
        <v>0</v>
      </c>
      <c r="N318" s="98">
        <v>0</v>
      </c>
      <c r="O318" s="8">
        <v>0</v>
      </c>
      <c r="P318" s="98">
        <v>0</v>
      </c>
    </row>
    <row r="319" spans="1:16" x14ac:dyDescent="0.25">
      <c r="A319" s="9" t="s">
        <v>44</v>
      </c>
      <c r="B319" s="6">
        <v>3</v>
      </c>
      <c r="C319" s="6">
        <v>0</v>
      </c>
      <c r="D319" s="97">
        <v>0</v>
      </c>
      <c r="E319" s="6">
        <v>0</v>
      </c>
      <c r="F319" s="7">
        <f t="shared" si="47"/>
        <v>3</v>
      </c>
      <c r="G319" s="98">
        <v>0</v>
      </c>
      <c r="H319" s="98">
        <v>0</v>
      </c>
      <c r="I319" s="98">
        <v>0</v>
      </c>
      <c r="J319" s="98">
        <v>0</v>
      </c>
      <c r="K319" s="98">
        <v>0</v>
      </c>
      <c r="L319" s="98">
        <v>0</v>
      </c>
      <c r="M319" s="98">
        <v>0</v>
      </c>
      <c r="N319" s="98">
        <v>0</v>
      </c>
      <c r="O319" s="8">
        <v>3</v>
      </c>
      <c r="P319" s="98">
        <v>0</v>
      </c>
    </row>
    <row r="320" spans="1:16" ht="30" x14ac:dyDescent="0.25">
      <c r="A320" s="9" t="s">
        <v>45</v>
      </c>
      <c r="B320" s="6">
        <v>0</v>
      </c>
      <c r="C320" s="6">
        <v>0</v>
      </c>
      <c r="D320" s="97">
        <v>0</v>
      </c>
      <c r="E320" s="6">
        <v>0</v>
      </c>
      <c r="F320" s="7">
        <f t="shared" si="47"/>
        <v>0</v>
      </c>
      <c r="G320" s="98">
        <v>0</v>
      </c>
      <c r="H320" s="98">
        <v>0</v>
      </c>
      <c r="I320" s="98">
        <v>0</v>
      </c>
      <c r="J320" s="98">
        <v>0</v>
      </c>
      <c r="K320" s="98">
        <v>0</v>
      </c>
      <c r="L320" s="98">
        <v>0</v>
      </c>
      <c r="M320" s="98">
        <v>0</v>
      </c>
      <c r="N320" s="98">
        <v>0</v>
      </c>
      <c r="O320" s="8">
        <v>0</v>
      </c>
      <c r="P320" s="98">
        <v>0</v>
      </c>
    </row>
    <row r="321" spans="1:16" x14ac:dyDescent="0.25">
      <c r="A321" s="9" t="s">
        <v>46</v>
      </c>
      <c r="B321" s="6">
        <v>0</v>
      </c>
      <c r="C321" s="6">
        <v>0</v>
      </c>
      <c r="D321" s="97">
        <v>0</v>
      </c>
      <c r="E321" s="6">
        <v>0</v>
      </c>
      <c r="F321" s="7">
        <f t="shared" si="47"/>
        <v>0</v>
      </c>
      <c r="G321" s="98">
        <v>0</v>
      </c>
      <c r="H321" s="98">
        <v>0</v>
      </c>
      <c r="I321" s="98">
        <v>0</v>
      </c>
      <c r="J321" s="98">
        <v>0</v>
      </c>
      <c r="K321" s="98">
        <v>0</v>
      </c>
      <c r="L321" s="98">
        <v>0</v>
      </c>
      <c r="M321" s="98">
        <v>0</v>
      </c>
      <c r="N321" s="98">
        <v>0</v>
      </c>
      <c r="O321" s="8">
        <v>0</v>
      </c>
      <c r="P321" s="98">
        <v>0</v>
      </c>
    </row>
    <row r="322" spans="1:16" x14ac:dyDescent="0.25">
      <c r="A322" s="9" t="s">
        <v>47</v>
      </c>
      <c r="B322" s="6">
        <v>0</v>
      </c>
      <c r="C322" s="6">
        <v>0</v>
      </c>
      <c r="D322" s="97">
        <v>0</v>
      </c>
      <c r="E322" s="6">
        <v>0</v>
      </c>
      <c r="F322" s="7">
        <f t="shared" si="47"/>
        <v>0</v>
      </c>
      <c r="G322" s="98">
        <v>0</v>
      </c>
      <c r="H322" s="98">
        <v>0</v>
      </c>
      <c r="I322" s="98">
        <v>0</v>
      </c>
      <c r="J322" s="98">
        <v>0</v>
      </c>
      <c r="K322" s="98">
        <v>0</v>
      </c>
      <c r="L322" s="98">
        <v>0</v>
      </c>
      <c r="M322" s="98">
        <v>0</v>
      </c>
      <c r="N322" s="98">
        <v>0</v>
      </c>
      <c r="O322" s="8">
        <v>0</v>
      </c>
      <c r="P322" s="98">
        <v>0</v>
      </c>
    </row>
    <row r="323" spans="1:16" ht="30" x14ac:dyDescent="0.25">
      <c r="A323" s="9" t="s">
        <v>48</v>
      </c>
      <c r="B323" s="6">
        <v>0</v>
      </c>
      <c r="C323" s="6">
        <v>0</v>
      </c>
      <c r="D323" s="97">
        <v>0</v>
      </c>
      <c r="E323" s="6">
        <v>0</v>
      </c>
      <c r="F323" s="7">
        <f t="shared" si="47"/>
        <v>0</v>
      </c>
      <c r="G323" s="98">
        <v>0</v>
      </c>
      <c r="H323" s="98">
        <v>0</v>
      </c>
      <c r="I323" s="98">
        <v>0</v>
      </c>
      <c r="J323" s="98">
        <v>0</v>
      </c>
      <c r="K323" s="98">
        <v>0</v>
      </c>
      <c r="L323" s="98">
        <v>0</v>
      </c>
      <c r="M323" s="98">
        <v>0</v>
      </c>
      <c r="N323" s="98">
        <v>0</v>
      </c>
      <c r="O323" s="8">
        <v>0</v>
      </c>
      <c r="P323" s="98">
        <v>0</v>
      </c>
    </row>
    <row r="324" spans="1:16" x14ac:dyDescent="0.25">
      <c r="A324" s="9" t="s">
        <v>49</v>
      </c>
      <c r="B324" s="6">
        <v>0</v>
      </c>
      <c r="C324" s="6">
        <v>0</v>
      </c>
      <c r="D324" s="97">
        <v>0</v>
      </c>
      <c r="E324" s="6">
        <v>0</v>
      </c>
      <c r="F324" s="7">
        <f t="shared" si="47"/>
        <v>0</v>
      </c>
      <c r="G324" s="98">
        <v>0</v>
      </c>
      <c r="H324" s="98">
        <v>0</v>
      </c>
      <c r="I324" s="98">
        <v>0</v>
      </c>
      <c r="J324" s="98">
        <v>0</v>
      </c>
      <c r="K324" s="98">
        <v>0</v>
      </c>
      <c r="L324" s="98">
        <v>0</v>
      </c>
      <c r="M324" s="98">
        <v>0</v>
      </c>
      <c r="N324" s="98">
        <v>0</v>
      </c>
      <c r="O324" s="8">
        <v>0</v>
      </c>
      <c r="P324" s="98">
        <v>0</v>
      </c>
    </row>
    <row r="325" spans="1:16" ht="30" x14ac:dyDescent="0.25">
      <c r="A325" s="9" t="s">
        <v>50</v>
      </c>
      <c r="B325" s="6">
        <v>0</v>
      </c>
      <c r="C325" s="6">
        <v>0</v>
      </c>
      <c r="D325" s="97">
        <v>0</v>
      </c>
      <c r="E325" s="6">
        <v>0</v>
      </c>
      <c r="F325" s="7">
        <f t="shared" si="47"/>
        <v>0</v>
      </c>
      <c r="G325" s="98">
        <v>0</v>
      </c>
      <c r="H325" s="98">
        <v>0</v>
      </c>
      <c r="I325" s="98">
        <v>0</v>
      </c>
      <c r="J325" s="98">
        <v>0</v>
      </c>
      <c r="K325" s="98">
        <v>0</v>
      </c>
      <c r="L325" s="98">
        <v>0</v>
      </c>
      <c r="M325" s="98">
        <v>0</v>
      </c>
      <c r="N325" s="98">
        <v>0</v>
      </c>
      <c r="O325" s="8">
        <v>0</v>
      </c>
      <c r="P325" s="98">
        <v>0</v>
      </c>
    </row>
    <row r="326" spans="1:16" x14ac:dyDescent="0.25">
      <c r="A326" s="9" t="s">
        <v>51</v>
      </c>
      <c r="B326" s="6">
        <v>0</v>
      </c>
      <c r="C326" s="6">
        <v>1</v>
      </c>
      <c r="D326" s="97">
        <v>0</v>
      </c>
      <c r="E326" s="6">
        <v>0</v>
      </c>
      <c r="F326" s="7">
        <f t="shared" si="47"/>
        <v>1</v>
      </c>
      <c r="G326" s="98">
        <v>0</v>
      </c>
      <c r="H326" s="98">
        <v>0</v>
      </c>
      <c r="I326" s="98">
        <v>0</v>
      </c>
      <c r="J326" s="98">
        <v>0</v>
      </c>
      <c r="K326" s="98">
        <v>0</v>
      </c>
      <c r="L326" s="98">
        <v>0</v>
      </c>
      <c r="M326" s="98">
        <v>0</v>
      </c>
      <c r="N326" s="98">
        <v>0</v>
      </c>
      <c r="O326" s="8">
        <v>1</v>
      </c>
      <c r="P326" s="98">
        <v>0</v>
      </c>
    </row>
    <row r="327" spans="1:16" x14ac:dyDescent="0.25">
      <c r="A327" s="9" t="s">
        <v>52</v>
      </c>
      <c r="B327" s="6">
        <v>0</v>
      </c>
      <c r="C327" s="6">
        <v>0</v>
      </c>
      <c r="D327" s="97">
        <v>0</v>
      </c>
      <c r="E327" s="6">
        <v>0</v>
      </c>
      <c r="F327" s="7">
        <f t="shared" ref="F327:F329" si="48">SUM(B327:E327)</f>
        <v>0</v>
      </c>
      <c r="G327" s="98">
        <v>0</v>
      </c>
      <c r="H327" s="98">
        <v>0</v>
      </c>
      <c r="I327" s="98">
        <v>0</v>
      </c>
      <c r="J327" s="98">
        <v>0</v>
      </c>
      <c r="K327" s="98">
        <v>0</v>
      </c>
      <c r="L327" s="98">
        <v>0</v>
      </c>
      <c r="M327" s="98">
        <v>0</v>
      </c>
      <c r="N327" s="98">
        <v>0</v>
      </c>
      <c r="O327" s="8">
        <v>0</v>
      </c>
      <c r="P327" s="98">
        <v>0</v>
      </c>
    </row>
    <row r="328" spans="1:16" x14ac:dyDescent="0.25">
      <c r="A328" s="9" t="s">
        <v>53</v>
      </c>
      <c r="B328" s="6">
        <v>0</v>
      </c>
      <c r="C328" s="6">
        <v>0</v>
      </c>
      <c r="D328" s="97">
        <v>0</v>
      </c>
      <c r="E328" s="6">
        <v>0</v>
      </c>
      <c r="F328" s="7">
        <f t="shared" si="48"/>
        <v>0</v>
      </c>
      <c r="G328" s="98">
        <v>0</v>
      </c>
      <c r="H328" s="98">
        <v>0</v>
      </c>
      <c r="I328" s="98">
        <v>0</v>
      </c>
      <c r="J328" s="98">
        <v>0</v>
      </c>
      <c r="K328" s="98">
        <v>0</v>
      </c>
      <c r="L328" s="98">
        <v>0</v>
      </c>
      <c r="M328" s="98">
        <v>0</v>
      </c>
      <c r="N328" s="98">
        <v>0</v>
      </c>
      <c r="O328" s="8">
        <v>0</v>
      </c>
      <c r="P328" s="98">
        <v>0</v>
      </c>
    </row>
    <row r="329" spans="1:16" x14ac:dyDescent="0.25">
      <c r="A329" s="9" t="s">
        <v>54</v>
      </c>
      <c r="B329" s="6">
        <v>0</v>
      </c>
      <c r="C329" s="6">
        <v>0</v>
      </c>
      <c r="D329" s="97">
        <v>0</v>
      </c>
      <c r="E329" s="6">
        <v>0</v>
      </c>
      <c r="F329" s="7">
        <f t="shared" si="48"/>
        <v>0</v>
      </c>
      <c r="G329" s="98">
        <v>0</v>
      </c>
      <c r="H329" s="98">
        <v>0</v>
      </c>
      <c r="I329" s="98">
        <v>0</v>
      </c>
      <c r="J329" s="98">
        <v>0</v>
      </c>
      <c r="K329" s="98">
        <v>0</v>
      </c>
      <c r="L329" s="98">
        <v>0</v>
      </c>
      <c r="M329" s="98">
        <v>0</v>
      </c>
      <c r="N329" s="98">
        <v>0</v>
      </c>
      <c r="O329" s="8">
        <v>0</v>
      </c>
      <c r="P329" s="98">
        <v>0</v>
      </c>
    </row>
    <row r="330" spans="1:16" x14ac:dyDescent="0.25">
      <c r="A330" s="9"/>
      <c r="B330" s="67" t="s">
        <v>2</v>
      </c>
      <c r="C330" s="67"/>
      <c r="D330" s="67"/>
      <c r="E330" s="71" t="s">
        <v>3</v>
      </c>
      <c r="F330" s="69" t="s">
        <v>4</v>
      </c>
      <c r="G330" s="64" t="s">
        <v>178</v>
      </c>
      <c r="H330" s="64" t="s">
        <v>179</v>
      </c>
      <c r="I330" s="64" t="s">
        <v>180</v>
      </c>
      <c r="J330" s="64" t="s">
        <v>181</v>
      </c>
      <c r="K330" s="64" t="s">
        <v>182</v>
      </c>
      <c r="L330" s="64" t="s">
        <v>183</v>
      </c>
      <c r="M330" s="64" t="s">
        <v>184</v>
      </c>
      <c r="N330" s="73" t="s">
        <v>185</v>
      </c>
      <c r="O330" s="73" t="s">
        <v>186</v>
      </c>
      <c r="P330" s="64" t="s">
        <v>187</v>
      </c>
    </row>
    <row r="331" spans="1:16" x14ac:dyDescent="0.25">
      <c r="A331" s="12" t="s">
        <v>55</v>
      </c>
      <c r="B331" s="3" t="s">
        <v>11</v>
      </c>
      <c r="C331" s="3" t="s">
        <v>12</v>
      </c>
      <c r="D331" s="2" t="s">
        <v>60</v>
      </c>
      <c r="E331" s="71"/>
      <c r="F331" s="69"/>
      <c r="G331" s="64"/>
      <c r="H331" s="64"/>
      <c r="I331" s="64"/>
      <c r="J331" s="64"/>
      <c r="K331" s="64"/>
      <c r="L331" s="64"/>
      <c r="M331" s="64"/>
      <c r="N331" s="74"/>
      <c r="O331" s="74"/>
      <c r="P331" s="64"/>
    </row>
    <row r="332" spans="1:16" x14ac:dyDescent="0.25">
      <c r="A332" s="9" t="s">
        <v>56</v>
      </c>
      <c r="B332" s="6">
        <v>0</v>
      </c>
      <c r="C332" s="6">
        <v>0</v>
      </c>
      <c r="D332" s="97">
        <v>0</v>
      </c>
      <c r="E332" s="6">
        <v>0</v>
      </c>
      <c r="F332" s="7">
        <f t="shared" ref="F332:F333" si="49">SUM(B332:E332)</f>
        <v>0</v>
      </c>
      <c r="G332" s="98">
        <v>0</v>
      </c>
      <c r="H332" s="98">
        <v>0</v>
      </c>
      <c r="I332" s="98">
        <v>0</v>
      </c>
      <c r="J332" s="98">
        <v>0</v>
      </c>
      <c r="K332" s="98">
        <v>0</v>
      </c>
      <c r="L332" s="98">
        <v>0</v>
      </c>
      <c r="M332" s="98">
        <v>0</v>
      </c>
      <c r="N332" s="98">
        <v>0</v>
      </c>
      <c r="O332" s="8">
        <v>0</v>
      </c>
      <c r="P332" s="98">
        <v>0</v>
      </c>
    </row>
    <row r="333" spans="1:16" x14ac:dyDescent="0.25">
      <c r="A333" s="9" t="s">
        <v>58</v>
      </c>
      <c r="B333" s="6">
        <v>0</v>
      </c>
      <c r="C333" s="6">
        <v>0</v>
      </c>
      <c r="D333" s="97">
        <v>0</v>
      </c>
      <c r="E333" s="6">
        <v>0</v>
      </c>
      <c r="F333" s="7">
        <f t="shared" si="49"/>
        <v>0</v>
      </c>
      <c r="G333" s="98">
        <v>0</v>
      </c>
      <c r="H333" s="98">
        <v>0</v>
      </c>
      <c r="I333" s="98">
        <v>0</v>
      </c>
      <c r="J333" s="98">
        <v>0</v>
      </c>
      <c r="K333" s="98">
        <v>0</v>
      </c>
      <c r="L333" s="98">
        <v>0</v>
      </c>
      <c r="M333" s="98">
        <v>0</v>
      </c>
      <c r="N333" s="98">
        <v>0</v>
      </c>
      <c r="O333" s="8">
        <v>0</v>
      </c>
      <c r="P333" s="98">
        <v>0</v>
      </c>
    </row>
    <row r="334" spans="1:16" ht="15.75" x14ac:dyDescent="0.25">
      <c r="A334" s="72" t="s">
        <v>89</v>
      </c>
      <c r="B334" s="72"/>
      <c r="C334" s="72"/>
      <c r="D334" s="72"/>
      <c r="E334" s="72"/>
      <c r="F334" s="72"/>
      <c r="G334" s="72"/>
      <c r="H334" s="72"/>
      <c r="I334" s="72"/>
      <c r="J334" s="72"/>
      <c r="K334" s="72"/>
      <c r="L334" s="72"/>
      <c r="M334" s="72"/>
      <c r="N334" s="72"/>
      <c r="O334" s="72"/>
      <c r="P334" s="72"/>
    </row>
    <row r="335" spans="1:16" x14ac:dyDescent="0.25">
      <c r="A335" s="27"/>
      <c r="B335" s="67" t="s">
        <v>2</v>
      </c>
      <c r="C335" s="67"/>
      <c r="D335" s="67"/>
      <c r="E335" s="70" t="s">
        <v>3</v>
      </c>
      <c r="F335" s="69" t="s">
        <v>4</v>
      </c>
      <c r="G335" s="64" t="s">
        <v>178</v>
      </c>
      <c r="H335" s="64" t="s">
        <v>179</v>
      </c>
      <c r="I335" s="64" t="s">
        <v>180</v>
      </c>
      <c r="J335" s="64" t="s">
        <v>181</v>
      </c>
      <c r="K335" s="64" t="s">
        <v>182</v>
      </c>
      <c r="L335" s="64" t="s">
        <v>183</v>
      </c>
      <c r="M335" s="64" t="s">
        <v>184</v>
      </c>
      <c r="N335" s="73" t="s">
        <v>185</v>
      </c>
      <c r="O335" s="73" t="s">
        <v>186</v>
      </c>
      <c r="P335" s="64" t="s">
        <v>187</v>
      </c>
    </row>
    <row r="336" spans="1:16" x14ac:dyDescent="0.25">
      <c r="A336" s="27"/>
      <c r="B336" s="3" t="s">
        <v>11</v>
      </c>
      <c r="C336" s="3" t="s">
        <v>12</v>
      </c>
      <c r="D336" s="2" t="s">
        <v>60</v>
      </c>
      <c r="E336" s="70"/>
      <c r="F336" s="69"/>
      <c r="G336" s="64"/>
      <c r="H336" s="64"/>
      <c r="I336" s="64"/>
      <c r="J336" s="64"/>
      <c r="K336" s="64"/>
      <c r="L336" s="64"/>
      <c r="M336" s="64"/>
      <c r="N336" s="74"/>
      <c r="O336" s="74"/>
      <c r="P336" s="64"/>
    </row>
    <row r="337" spans="1:16" x14ac:dyDescent="0.25">
      <c r="A337" s="9" t="s">
        <v>90</v>
      </c>
      <c r="B337" s="6">
        <v>138</v>
      </c>
      <c r="C337" s="6">
        <v>16</v>
      </c>
      <c r="D337" s="6">
        <v>0</v>
      </c>
      <c r="E337" s="6">
        <v>72</v>
      </c>
      <c r="F337" s="7">
        <f t="shared" ref="F337:F340" si="50">SUM(B337:E337)</f>
        <v>226</v>
      </c>
      <c r="G337" s="8">
        <v>9</v>
      </c>
      <c r="H337" s="98">
        <v>0</v>
      </c>
      <c r="I337" s="98">
        <v>0</v>
      </c>
      <c r="J337" s="98">
        <v>0</v>
      </c>
      <c r="K337" s="98">
        <v>0</v>
      </c>
      <c r="L337" s="8">
        <v>0</v>
      </c>
      <c r="M337" s="98">
        <v>0</v>
      </c>
      <c r="N337" s="98">
        <v>0</v>
      </c>
      <c r="O337" s="8">
        <v>217</v>
      </c>
      <c r="P337" s="98">
        <v>0</v>
      </c>
    </row>
    <row r="338" spans="1:16" x14ac:dyDescent="0.25">
      <c r="A338" s="9" t="s">
        <v>91</v>
      </c>
      <c r="B338" s="6">
        <v>109</v>
      </c>
      <c r="C338" s="6">
        <v>17</v>
      </c>
      <c r="D338" s="6">
        <v>0</v>
      </c>
      <c r="E338" s="6">
        <v>57</v>
      </c>
      <c r="F338" s="7">
        <f t="shared" si="50"/>
        <v>183</v>
      </c>
      <c r="G338" s="8">
        <v>6</v>
      </c>
      <c r="H338" s="98">
        <v>0</v>
      </c>
      <c r="I338" s="98">
        <v>0</v>
      </c>
      <c r="J338" s="98">
        <v>0</v>
      </c>
      <c r="K338" s="98">
        <v>0</v>
      </c>
      <c r="L338" s="8">
        <v>1</v>
      </c>
      <c r="M338" s="98">
        <v>0</v>
      </c>
      <c r="N338" s="98">
        <v>0</v>
      </c>
      <c r="O338" s="8">
        <v>176</v>
      </c>
      <c r="P338" s="98">
        <v>0</v>
      </c>
    </row>
    <row r="339" spans="1:16" x14ac:dyDescent="0.25">
      <c r="A339" s="9" t="s">
        <v>92</v>
      </c>
      <c r="B339" s="6">
        <v>5</v>
      </c>
      <c r="C339" s="6">
        <v>1</v>
      </c>
      <c r="D339" s="6">
        <v>0</v>
      </c>
      <c r="E339" s="6">
        <v>1</v>
      </c>
      <c r="F339" s="7">
        <f t="shared" si="50"/>
        <v>7</v>
      </c>
      <c r="G339" s="8">
        <v>0</v>
      </c>
      <c r="H339" s="98">
        <v>0</v>
      </c>
      <c r="I339" s="98">
        <v>0</v>
      </c>
      <c r="J339" s="98">
        <v>0</v>
      </c>
      <c r="K339" s="98">
        <v>0</v>
      </c>
      <c r="L339" s="8">
        <v>0</v>
      </c>
      <c r="M339" s="98">
        <v>0</v>
      </c>
      <c r="N339" s="98">
        <v>0</v>
      </c>
      <c r="O339" s="8">
        <v>7</v>
      </c>
      <c r="P339" s="98">
        <v>0</v>
      </c>
    </row>
    <row r="340" spans="1:16" x14ac:dyDescent="0.25">
      <c r="A340" s="9" t="s">
        <v>93</v>
      </c>
      <c r="B340" s="6">
        <v>25</v>
      </c>
      <c r="C340" s="6">
        <v>1</v>
      </c>
      <c r="D340" s="6">
        <v>0</v>
      </c>
      <c r="E340" s="6">
        <v>0</v>
      </c>
      <c r="F340" s="7">
        <f t="shared" si="50"/>
        <v>26</v>
      </c>
      <c r="G340" s="8">
        <v>0</v>
      </c>
      <c r="H340" s="98">
        <v>0</v>
      </c>
      <c r="I340" s="98">
        <v>0</v>
      </c>
      <c r="J340" s="98">
        <v>0</v>
      </c>
      <c r="K340" s="98">
        <v>0</v>
      </c>
      <c r="L340" s="8">
        <v>0</v>
      </c>
      <c r="M340" s="98">
        <v>0</v>
      </c>
      <c r="N340" s="98">
        <v>0</v>
      </c>
      <c r="O340" s="8">
        <v>26</v>
      </c>
      <c r="P340" s="98">
        <v>0</v>
      </c>
    </row>
    <row r="341" spans="1:16" ht="18.75" x14ac:dyDescent="0.3">
      <c r="A341" s="65" t="s">
        <v>94</v>
      </c>
      <c r="B341" s="65"/>
      <c r="C341" s="65"/>
      <c r="D341" s="65"/>
      <c r="E341" s="65"/>
      <c r="F341" s="65"/>
      <c r="G341" s="65"/>
      <c r="H341" s="65"/>
      <c r="I341" s="65"/>
      <c r="J341" s="65"/>
      <c r="K341" s="65"/>
      <c r="L341" s="65"/>
      <c r="M341" s="65"/>
      <c r="N341" s="65"/>
      <c r="O341" s="65"/>
      <c r="P341" s="65"/>
    </row>
    <row r="342" spans="1:16" x14ac:dyDescent="0.25">
      <c r="A342" s="66"/>
      <c r="B342" s="67" t="s">
        <v>2</v>
      </c>
      <c r="C342" s="67"/>
      <c r="D342" s="67"/>
      <c r="E342" s="68" t="s">
        <v>3</v>
      </c>
      <c r="F342" s="69" t="s">
        <v>4</v>
      </c>
      <c r="G342" s="64" t="s">
        <v>178</v>
      </c>
      <c r="H342" s="64" t="s">
        <v>179</v>
      </c>
      <c r="I342" s="64" t="s">
        <v>180</v>
      </c>
      <c r="J342" s="64" t="s">
        <v>181</v>
      </c>
      <c r="K342" s="64" t="s">
        <v>182</v>
      </c>
      <c r="L342" s="64" t="s">
        <v>183</v>
      </c>
      <c r="M342" s="64" t="s">
        <v>184</v>
      </c>
      <c r="N342" s="73" t="s">
        <v>185</v>
      </c>
      <c r="O342" s="73" t="s">
        <v>186</v>
      </c>
      <c r="P342" s="64" t="s">
        <v>187</v>
      </c>
    </row>
    <row r="343" spans="1:16" x14ac:dyDescent="0.25">
      <c r="A343" s="66"/>
      <c r="B343" s="2" t="s">
        <v>11</v>
      </c>
      <c r="C343" s="2" t="s">
        <v>12</v>
      </c>
      <c r="D343" s="2" t="s">
        <v>60</v>
      </c>
      <c r="E343" s="68"/>
      <c r="F343" s="69"/>
      <c r="G343" s="64"/>
      <c r="H343" s="64"/>
      <c r="I343" s="64"/>
      <c r="J343" s="64"/>
      <c r="K343" s="64"/>
      <c r="L343" s="64"/>
      <c r="M343" s="64"/>
      <c r="N343" s="74"/>
      <c r="O343" s="74"/>
      <c r="P343" s="64"/>
    </row>
    <row r="344" spans="1:16" x14ac:dyDescent="0.25">
      <c r="A344" s="9" t="s">
        <v>95</v>
      </c>
      <c r="B344" s="10">
        <f>SUM(B5,B57,B107)</f>
        <v>318</v>
      </c>
      <c r="C344" s="10">
        <f>SUM(C5,C57,C107)</f>
        <v>29</v>
      </c>
      <c r="D344" s="10">
        <f>SUM(D5,D57,D107)</f>
        <v>0</v>
      </c>
      <c r="E344" s="10">
        <f>SUM(E5,E57,E107)</f>
        <v>103</v>
      </c>
      <c r="F344" s="7">
        <f t="shared" ref="F344:F345" si="51">SUM(B344:E344)</f>
        <v>450</v>
      </c>
      <c r="G344" s="30">
        <f t="shared" ref="G344:P344" si="52">SUM(G5,G57,G107)</f>
        <v>16</v>
      </c>
      <c r="H344" s="30">
        <f t="shared" si="52"/>
        <v>0</v>
      </c>
      <c r="I344" s="30">
        <f t="shared" si="52"/>
        <v>0</v>
      </c>
      <c r="J344" s="30">
        <f t="shared" si="52"/>
        <v>0</v>
      </c>
      <c r="K344" s="30">
        <f t="shared" si="52"/>
        <v>0</v>
      </c>
      <c r="L344" s="30">
        <f t="shared" si="52"/>
        <v>3</v>
      </c>
      <c r="M344" s="30">
        <f t="shared" si="52"/>
        <v>0</v>
      </c>
      <c r="N344" s="30">
        <f t="shared" si="52"/>
        <v>0</v>
      </c>
      <c r="O344" s="30">
        <f t="shared" si="52"/>
        <v>431</v>
      </c>
      <c r="P344" s="30">
        <f t="shared" si="52"/>
        <v>0</v>
      </c>
    </row>
    <row r="345" spans="1:16" x14ac:dyDescent="0.25">
      <c r="A345" s="9" t="s">
        <v>96</v>
      </c>
      <c r="B345" s="10">
        <f>SUM(B346:B353)</f>
        <v>387</v>
      </c>
      <c r="C345" s="10">
        <f>SUM(C346:C353)</f>
        <v>44</v>
      </c>
      <c r="D345" s="10">
        <f>SUM(D346:D353)</f>
        <v>0</v>
      </c>
      <c r="E345" s="10">
        <f>SUM(E346:E353)</f>
        <v>104</v>
      </c>
      <c r="F345" s="7">
        <f t="shared" si="51"/>
        <v>535</v>
      </c>
      <c r="G345" s="30">
        <f t="shared" ref="G345:P345" si="53">SUM(G6,G58,G108)</f>
        <v>18</v>
      </c>
      <c r="H345" s="30">
        <f t="shared" si="53"/>
        <v>0</v>
      </c>
      <c r="I345" s="30">
        <f t="shared" si="53"/>
        <v>0</v>
      </c>
      <c r="J345" s="30">
        <f t="shared" si="53"/>
        <v>0</v>
      </c>
      <c r="K345" s="30">
        <f t="shared" si="53"/>
        <v>0</v>
      </c>
      <c r="L345" s="30">
        <f t="shared" si="53"/>
        <v>3</v>
      </c>
      <c r="M345" s="30">
        <f t="shared" si="53"/>
        <v>0</v>
      </c>
      <c r="N345" s="30">
        <f t="shared" si="53"/>
        <v>0</v>
      </c>
      <c r="O345" s="30">
        <f t="shared" si="53"/>
        <v>514</v>
      </c>
      <c r="P345" s="30">
        <f t="shared" si="53"/>
        <v>0</v>
      </c>
    </row>
    <row r="346" spans="1:16" x14ac:dyDescent="0.25">
      <c r="A346" s="9" t="s">
        <v>15</v>
      </c>
      <c r="B346" s="10">
        <f>SUM(B7,B108)</f>
        <v>63</v>
      </c>
      <c r="C346" s="10">
        <f>SUM(C7,C108)</f>
        <v>14</v>
      </c>
      <c r="D346" s="10">
        <f>SUM(D7,D108)</f>
        <v>0</v>
      </c>
      <c r="E346" s="10">
        <f>SUM(E7,E108)</f>
        <v>0</v>
      </c>
      <c r="F346" s="7">
        <f t="shared" ref="F346:F352" si="54">SUM(B346:E346)</f>
        <v>77</v>
      </c>
      <c r="G346" s="30">
        <f t="shared" ref="G346:P346" si="55">SUM(G7, G108)</f>
        <v>0</v>
      </c>
      <c r="H346" s="30">
        <f t="shared" si="55"/>
        <v>0</v>
      </c>
      <c r="I346" s="30">
        <f t="shared" si="55"/>
        <v>0</v>
      </c>
      <c r="J346" s="30">
        <f t="shared" ref="J346:L346" si="56">SUM(J7, J108)</f>
        <v>0</v>
      </c>
      <c r="K346" s="30">
        <f t="shared" si="56"/>
        <v>0</v>
      </c>
      <c r="L346" s="30">
        <f t="shared" si="56"/>
        <v>0</v>
      </c>
      <c r="M346" s="30">
        <f t="shared" si="55"/>
        <v>0</v>
      </c>
      <c r="N346" s="30">
        <f t="shared" si="55"/>
        <v>0</v>
      </c>
      <c r="O346" s="30">
        <f t="shared" si="55"/>
        <v>77</v>
      </c>
      <c r="P346" s="30">
        <f t="shared" si="55"/>
        <v>0</v>
      </c>
    </row>
    <row r="347" spans="1:16" x14ac:dyDescent="0.25">
      <c r="A347" s="9" t="s">
        <v>16</v>
      </c>
      <c r="B347" s="10">
        <f t="shared" ref="B347:E353" si="57">SUM(B8,B59)</f>
        <v>16</v>
      </c>
      <c r="C347" s="10">
        <f t="shared" si="57"/>
        <v>2</v>
      </c>
      <c r="D347" s="10">
        <f t="shared" si="57"/>
        <v>0</v>
      </c>
      <c r="E347" s="10">
        <f t="shared" si="57"/>
        <v>5</v>
      </c>
      <c r="F347" s="7">
        <f t="shared" si="54"/>
        <v>23</v>
      </c>
      <c r="G347" s="30">
        <f t="shared" ref="G347:I353" si="58">SUM(G8,G59)</f>
        <v>1</v>
      </c>
      <c r="H347" s="30">
        <f t="shared" si="58"/>
        <v>0</v>
      </c>
      <c r="I347" s="30">
        <f t="shared" si="58"/>
        <v>0</v>
      </c>
      <c r="J347" s="30">
        <f t="shared" ref="J347:L347" si="59">SUM(J8,J59)</f>
        <v>0</v>
      </c>
      <c r="K347" s="30">
        <f t="shared" si="59"/>
        <v>0</v>
      </c>
      <c r="L347" s="30">
        <f t="shared" si="59"/>
        <v>0</v>
      </c>
      <c r="M347" s="30">
        <f t="shared" ref="M347:P353" si="60">SUM(M8,M59)</f>
        <v>0</v>
      </c>
      <c r="N347" s="30">
        <f t="shared" si="60"/>
        <v>0</v>
      </c>
      <c r="O347" s="30">
        <f t="shared" si="60"/>
        <v>22</v>
      </c>
      <c r="P347" s="30">
        <f t="shared" si="60"/>
        <v>0</v>
      </c>
    </row>
    <row r="348" spans="1:16" x14ac:dyDescent="0.25">
      <c r="A348" s="9" t="s">
        <v>97</v>
      </c>
      <c r="B348" s="10">
        <f t="shared" si="57"/>
        <v>57</v>
      </c>
      <c r="C348" s="10">
        <f t="shared" si="57"/>
        <v>13</v>
      </c>
      <c r="D348" s="10">
        <f t="shared" si="57"/>
        <v>0</v>
      </c>
      <c r="E348" s="10">
        <f t="shared" si="57"/>
        <v>11</v>
      </c>
      <c r="F348" s="7">
        <f t="shared" si="54"/>
        <v>81</v>
      </c>
      <c r="G348" s="30">
        <f t="shared" si="58"/>
        <v>5</v>
      </c>
      <c r="H348" s="30">
        <f t="shared" si="58"/>
        <v>0</v>
      </c>
      <c r="I348" s="30">
        <f t="shared" si="58"/>
        <v>0</v>
      </c>
      <c r="J348" s="30">
        <f t="shared" ref="J348:L348" si="61">SUM(J9,J60)</f>
        <v>0</v>
      </c>
      <c r="K348" s="30">
        <f t="shared" si="61"/>
        <v>0</v>
      </c>
      <c r="L348" s="30">
        <f t="shared" si="61"/>
        <v>0</v>
      </c>
      <c r="M348" s="30">
        <f t="shared" si="60"/>
        <v>0</v>
      </c>
      <c r="N348" s="30">
        <f t="shared" si="60"/>
        <v>0</v>
      </c>
      <c r="O348" s="30">
        <f t="shared" si="60"/>
        <v>76</v>
      </c>
      <c r="P348" s="30">
        <f t="shared" si="60"/>
        <v>0</v>
      </c>
    </row>
    <row r="349" spans="1:16" x14ac:dyDescent="0.25">
      <c r="A349" s="9" t="s">
        <v>98</v>
      </c>
      <c r="B349" s="10">
        <f t="shared" si="57"/>
        <v>76</v>
      </c>
      <c r="C349" s="10">
        <f t="shared" si="57"/>
        <v>10</v>
      </c>
      <c r="D349" s="10">
        <f t="shared" si="57"/>
        <v>0</v>
      </c>
      <c r="E349" s="10">
        <f t="shared" si="57"/>
        <v>25</v>
      </c>
      <c r="F349" s="7">
        <f t="shared" si="54"/>
        <v>111</v>
      </c>
      <c r="G349" s="30">
        <f t="shared" si="58"/>
        <v>5</v>
      </c>
      <c r="H349" s="30">
        <f t="shared" si="58"/>
        <v>0</v>
      </c>
      <c r="I349" s="30">
        <f t="shared" si="58"/>
        <v>0</v>
      </c>
      <c r="J349" s="30">
        <f t="shared" ref="J349:L349" si="62">SUM(J10,J61)</f>
        <v>0</v>
      </c>
      <c r="K349" s="30">
        <f t="shared" si="62"/>
        <v>0</v>
      </c>
      <c r="L349" s="30">
        <f t="shared" si="62"/>
        <v>0</v>
      </c>
      <c r="M349" s="30">
        <f t="shared" si="60"/>
        <v>0</v>
      </c>
      <c r="N349" s="30">
        <f t="shared" si="60"/>
        <v>0</v>
      </c>
      <c r="O349" s="30">
        <f t="shared" si="60"/>
        <v>106</v>
      </c>
      <c r="P349" s="30">
        <f t="shared" si="60"/>
        <v>0</v>
      </c>
    </row>
    <row r="350" spans="1:16" x14ac:dyDescent="0.25">
      <c r="A350" s="9" t="s">
        <v>99</v>
      </c>
      <c r="B350" s="10">
        <f t="shared" si="57"/>
        <v>73</v>
      </c>
      <c r="C350" s="10">
        <f t="shared" si="57"/>
        <v>4</v>
      </c>
      <c r="D350" s="10">
        <f t="shared" si="57"/>
        <v>0</v>
      </c>
      <c r="E350" s="10">
        <f t="shared" si="57"/>
        <v>36</v>
      </c>
      <c r="F350" s="7">
        <f t="shared" si="54"/>
        <v>113</v>
      </c>
      <c r="G350" s="30">
        <f t="shared" si="58"/>
        <v>5</v>
      </c>
      <c r="H350" s="30">
        <f t="shared" si="58"/>
        <v>0</v>
      </c>
      <c r="I350" s="30">
        <f t="shared" si="58"/>
        <v>0</v>
      </c>
      <c r="J350" s="30">
        <f t="shared" ref="J350:L350" si="63">SUM(J11,J62)</f>
        <v>0</v>
      </c>
      <c r="K350" s="30">
        <f t="shared" si="63"/>
        <v>0</v>
      </c>
      <c r="L350" s="30">
        <f t="shared" si="63"/>
        <v>1</v>
      </c>
      <c r="M350" s="30">
        <f t="shared" si="60"/>
        <v>0</v>
      </c>
      <c r="N350" s="30">
        <f t="shared" si="60"/>
        <v>0</v>
      </c>
      <c r="O350" s="30">
        <f t="shared" si="60"/>
        <v>107</v>
      </c>
      <c r="P350" s="30">
        <f t="shared" si="60"/>
        <v>0</v>
      </c>
    </row>
    <row r="351" spans="1:16" x14ac:dyDescent="0.25">
      <c r="A351" s="9" t="s">
        <v>100</v>
      </c>
      <c r="B351" s="10">
        <f t="shared" si="57"/>
        <v>73</v>
      </c>
      <c r="C351" s="10">
        <f t="shared" si="57"/>
        <v>0</v>
      </c>
      <c r="D351" s="10">
        <f t="shared" si="57"/>
        <v>0</v>
      </c>
      <c r="E351" s="10">
        <f t="shared" si="57"/>
        <v>21</v>
      </c>
      <c r="F351" s="7">
        <f t="shared" si="54"/>
        <v>94</v>
      </c>
      <c r="G351" s="30">
        <f t="shared" si="58"/>
        <v>0</v>
      </c>
      <c r="H351" s="30">
        <f t="shared" si="58"/>
        <v>0</v>
      </c>
      <c r="I351" s="30">
        <f t="shared" si="58"/>
        <v>0</v>
      </c>
      <c r="J351" s="30">
        <f t="shared" ref="J351:L351" si="64">SUM(J12,J63)</f>
        <v>0</v>
      </c>
      <c r="K351" s="30">
        <f t="shared" si="64"/>
        <v>0</v>
      </c>
      <c r="L351" s="30">
        <f t="shared" si="64"/>
        <v>2</v>
      </c>
      <c r="M351" s="30">
        <f t="shared" si="60"/>
        <v>0</v>
      </c>
      <c r="N351" s="30">
        <f t="shared" si="60"/>
        <v>0</v>
      </c>
      <c r="O351" s="30">
        <f t="shared" si="60"/>
        <v>92</v>
      </c>
      <c r="P351" s="30">
        <f t="shared" si="60"/>
        <v>0</v>
      </c>
    </row>
    <row r="352" spans="1:16" x14ac:dyDescent="0.25">
      <c r="A352" s="9" t="s">
        <v>21</v>
      </c>
      <c r="B352" s="10">
        <f t="shared" si="57"/>
        <v>28</v>
      </c>
      <c r="C352" s="10">
        <f t="shared" si="57"/>
        <v>0</v>
      </c>
      <c r="D352" s="10">
        <f t="shared" si="57"/>
        <v>0</v>
      </c>
      <c r="E352" s="10">
        <f t="shared" si="57"/>
        <v>5</v>
      </c>
      <c r="F352" s="7">
        <f t="shared" si="54"/>
        <v>33</v>
      </c>
      <c r="G352" s="30">
        <f t="shared" si="58"/>
        <v>0</v>
      </c>
      <c r="H352" s="30">
        <f t="shared" si="58"/>
        <v>0</v>
      </c>
      <c r="I352" s="30">
        <f t="shared" si="58"/>
        <v>0</v>
      </c>
      <c r="J352" s="30">
        <f t="shared" ref="J352:L353" si="65">SUM(J13,J64)</f>
        <v>0</v>
      </c>
      <c r="K352" s="30">
        <f t="shared" si="65"/>
        <v>0</v>
      </c>
      <c r="L352" s="30">
        <f t="shared" si="65"/>
        <v>0</v>
      </c>
      <c r="M352" s="30">
        <f t="shared" si="60"/>
        <v>0</v>
      </c>
      <c r="N352" s="30">
        <f t="shared" si="60"/>
        <v>0</v>
      </c>
      <c r="O352" s="30">
        <f t="shared" si="60"/>
        <v>33</v>
      </c>
      <c r="P352" s="30">
        <f t="shared" si="60"/>
        <v>0</v>
      </c>
    </row>
    <row r="353" spans="1:16" x14ac:dyDescent="0.25">
      <c r="A353" s="9" t="s">
        <v>204</v>
      </c>
      <c r="B353" s="10">
        <f t="shared" si="57"/>
        <v>1</v>
      </c>
      <c r="C353" s="10">
        <f t="shared" si="57"/>
        <v>1</v>
      </c>
      <c r="D353" s="10">
        <f t="shared" si="57"/>
        <v>0</v>
      </c>
      <c r="E353" s="10">
        <f t="shared" si="57"/>
        <v>1</v>
      </c>
      <c r="F353" s="7">
        <f t="shared" ref="F353" si="66">SUM(B353:E353)</f>
        <v>3</v>
      </c>
      <c r="G353" s="30">
        <f t="shared" si="58"/>
        <v>2</v>
      </c>
      <c r="H353" s="30">
        <f t="shared" si="58"/>
        <v>0</v>
      </c>
      <c r="I353" s="30">
        <f t="shared" si="58"/>
        <v>0</v>
      </c>
      <c r="J353" s="30">
        <f t="shared" si="65"/>
        <v>0</v>
      </c>
      <c r="K353" s="30">
        <f t="shared" si="65"/>
        <v>0</v>
      </c>
      <c r="L353" s="30">
        <f t="shared" si="65"/>
        <v>0</v>
      </c>
      <c r="M353" s="30">
        <f t="shared" si="60"/>
        <v>0</v>
      </c>
      <c r="N353" s="30">
        <f t="shared" si="60"/>
        <v>0</v>
      </c>
      <c r="O353" s="30">
        <f t="shared" si="60"/>
        <v>1</v>
      </c>
      <c r="P353" s="30">
        <f t="shared" si="60"/>
        <v>0</v>
      </c>
    </row>
  </sheetData>
  <sheetProtection algorithmName="SHA-512" hashValue="VQEd8iaiIOCQkDJINK03OJf4Sx0exG7J/Shw7/z/Us7HYjLcxifJQEUaGVyV78U/kTrTgkYWUrSvHLQrU8xriA==" saltValue="o4qR6mos/3q1en9iDDGLWA==" spinCount="100000" sheet="1" objects="1" scenarios="1"/>
  <mergeCells count="415">
    <mergeCell ref="A1:P1"/>
    <mergeCell ref="A2:P2"/>
    <mergeCell ref="A3:A4"/>
    <mergeCell ref="B3:D3"/>
    <mergeCell ref="E3:E4"/>
    <mergeCell ref="F3:F4"/>
    <mergeCell ref="G3:G4"/>
    <mergeCell ref="H3:H4"/>
    <mergeCell ref="I3:I4"/>
    <mergeCell ref="M3:M4"/>
    <mergeCell ref="P15:P16"/>
    <mergeCell ref="A25:P25"/>
    <mergeCell ref="B33:D33"/>
    <mergeCell ref="E33:E34"/>
    <mergeCell ref="F33:F34"/>
    <mergeCell ref="G33:G34"/>
    <mergeCell ref="H33:H34"/>
    <mergeCell ref="I33:I34"/>
    <mergeCell ref="N3:N4"/>
    <mergeCell ref="O3:O4"/>
    <mergeCell ref="P3:P4"/>
    <mergeCell ref="B15:D15"/>
    <mergeCell ref="E15:E16"/>
    <mergeCell ref="F15:F16"/>
    <mergeCell ref="G15:G16"/>
    <mergeCell ref="H15:H16"/>
    <mergeCell ref="I15:I16"/>
    <mergeCell ref="M15:M16"/>
    <mergeCell ref="J3:J4"/>
    <mergeCell ref="K3:K4"/>
    <mergeCell ref="L3:L4"/>
    <mergeCell ref="J15:J16"/>
    <mergeCell ref="K15:K16"/>
    <mergeCell ref="L15:L16"/>
    <mergeCell ref="P50:P51"/>
    <mergeCell ref="A54:P54"/>
    <mergeCell ref="A55:A56"/>
    <mergeCell ref="B55:D55"/>
    <mergeCell ref="E55:E56"/>
    <mergeCell ref="F55:F56"/>
    <mergeCell ref="G55:G56"/>
    <mergeCell ref="M33:M34"/>
    <mergeCell ref="N33:N34"/>
    <mergeCell ref="O33:O34"/>
    <mergeCell ref="P33:P34"/>
    <mergeCell ref="B50:D50"/>
    <mergeCell ref="E50:E51"/>
    <mergeCell ref="F50:F51"/>
    <mergeCell ref="G50:G51"/>
    <mergeCell ref="H50:H51"/>
    <mergeCell ref="I50:I51"/>
    <mergeCell ref="J33:J34"/>
    <mergeCell ref="K33:K34"/>
    <mergeCell ref="L33:L34"/>
    <mergeCell ref="J50:J51"/>
    <mergeCell ref="K50:K51"/>
    <mergeCell ref="L50:L51"/>
    <mergeCell ref="M50:M51"/>
    <mergeCell ref="I66:I67"/>
    <mergeCell ref="M66:M67"/>
    <mergeCell ref="N66:N67"/>
    <mergeCell ref="O66:O67"/>
    <mergeCell ref="P66:P67"/>
    <mergeCell ref="A76:P76"/>
    <mergeCell ref="H55:H56"/>
    <mergeCell ref="I55:I56"/>
    <mergeCell ref="M55:M56"/>
    <mergeCell ref="N55:N56"/>
    <mergeCell ref="P55:P56"/>
    <mergeCell ref="B66:D66"/>
    <mergeCell ref="E66:E67"/>
    <mergeCell ref="F66:F67"/>
    <mergeCell ref="G66:G67"/>
    <mergeCell ref="H66:H67"/>
    <mergeCell ref="M84:M85"/>
    <mergeCell ref="N84:N85"/>
    <mergeCell ref="O84:O85"/>
    <mergeCell ref="P84:P85"/>
    <mergeCell ref="B101:D101"/>
    <mergeCell ref="E101:E102"/>
    <mergeCell ref="F101:F102"/>
    <mergeCell ref="G101:G102"/>
    <mergeCell ref="H101:H102"/>
    <mergeCell ref="I101:I102"/>
    <mergeCell ref="B84:D84"/>
    <mergeCell ref="E84:E85"/>
    <mergeCell ref="F84:F85"/>
    <mergeCell ref="G84:G85"/>
    <mergeCell ref="H84:H85"/>
    <mergeCell ref="I84:I85"/>
    <mergeCell ref="M101:M102"/>
    <mergeCell ref="N101:N102"/>
    <mergeCell ref="O101:O102"/>
    <mergeCell ref="P101:P102"/>
    <mergeCell ref="G105:G106"/>
    <mergeCell ref="H105:H106"/>
    <mergeCell ref="I105:I106"/>
    <mergeCell ref="M105:M106"/>
    <mergeCell ref="N105:N106"/>
    <mergeCell ref="O105:O106"/>
    <mergeCell ref="P105:P106"/>
    <mergeCell ref="J105:J106"/>
    <mergeCell ref="K105:K106"/>
    <mergeCell ref="L105:L106"/>
    <mergeCell ref="P110:P111"/>
    <mergeCell ref="A120:P120"/>
    <mergeCell ref="B128:D128"/>
    <mergeCell ref="E128:E129"/>
    <mergeCell ref="F128:F129"/>
    <mergeCell ref="G128:G129"/>
    <mergeCell ref="H128:H129"/>
    <mergeCell ref="B110:D110"/>
    <mergeCell ref="E110:E111"/>
    <mergeCell ref="F110:F111"/>
    <mergeCell ref="G110:G111"/>
    <mergeCell ref="H110:H111"/>
    <mergeCell ref="I110:I111"/>
    <mergeCell ref="I128:I129"/>
    <mergeCell ref="M128:M129"/>
    <mergeCell ref="N128:N129"/>
    <mergeCell ref="O128:O129"/>
    <mergeCell ref="P128:P129"/>
    <mergeCell ref="P145:P146"/>
    <mergeCell ref="A148:P148"/>
    <mergeCell ref="J145:J146"/>
    <mergeCell ref="K145:K146"/>
    <mergeCell ref="L145:L146"/>
    <mergeCell ref="I154:I155"/>
    <mergeCell ref="M154:M155"/>
    <mergeCell ref="N154:N155"/>
    <mergeCell ref="O154:O155"/>
    <mergeCell ref="P154:P155"/>
    <mergeCell ref="B145:D145"/>
    <mergeCell ref="E145:E146"/>
    <mergeCell ref="F145:F146"/>
    <mergeCell ref="G145:G146"/>
    <mergeCell ref="H145:H146"/>
    <mergeCell ref="I145:I146"/>
    <mergeCell ref="M145:M146"/>
    <mergeCell ref="N145:N146"/>
    <mergeCell ref="O145:O146"/>
    <mergeCell ref="A164:P164"/>
    <mergeCell ref="I149:I150"/>
    <mergeCell ref="M149:M150"/>
    <mergeCell ref="N149:N150"/>
    <mergeCell ref="O149:O150"/>
    <mergeCell ref="P149:P150"/>
    <mergeCell ref="B154:D154"/>
    <mergeCell ref="E154:E155"/>
    <mergeCell ref="F154:F155"/>
    <mergeCell ref="G154:G155"/>
    <mergeCell ref="H154:H155"/>
    <mergeCell ref="A149:A150"/>
    <mergeCell ref="B149:D149"/>
    <mergeCell ref="E149:E150"/>
    <mergeCell ref="F149:F150"/>
    <mergeCell ref="G149:G150"/>
    <mergeCell ref="H149:H150"/>
    <mergeCell ref="J154:J155"/>
    <mergeCell ref="K154:K155"/>
    <mergeCell ref="L154:L155"/>
    <mergeCell ref="M172:M173"/>
    <mergeCell ref="N172:N173"/>
    <mergeCell ref="O172:O173"/>
    <mergeCell ref="P172:P173"/>
    <mergeCell ref="B189:D189"/>
    <mergeCell ref="E189:E190"/>
    <mergeCell ref="F189:F190"/>
    <mergeCell ref="G189:G190"/>
    <mergeCell ref="H189:H190"/>
    <mergeCell ref="I189:I190"/>
    <mergeCell ref="B172:D172"/>
    <mergeCell ref="E172:E173"/>
    <mergeCell ref="F172:F173"/>
    <mergeCell ref="G172:G173"/>
    <mergeCell ref="H172:H173"/>
    <mergeCell ref="I172:I173"/>
    <mergeCell ref="M189:M190"/>
    <mergeCell ref="N189:N190"/>
    <mergeCell ref="O189:O190"/>
    <mergeCell ref="P189:P190"/>
    <mergeCell ref="A193:P193"/>
    <mergeCell ref="A194:A195"/>
    <mergeCell ref="B194:D194"/>
    <mergeCell ref="E194:E195"/>
    <mergeCell ref="F194:F195"/>
    <mergeCell ref="G194:G195"/>
    <mergeCell ref="H194:H195"/>
    <mergeCell ref="I194:I195"/>
    <mergeCell ref="M194:M195"/>
    <mergeCell ref="N194:N195"/>
    <mergeCell ref="O194:O195"/>
    <mergeCell ref="P194:P195"/>
    <mergeCell ref="J194:J195"/>
    <mergeCell ref="K194:K195"/>
    <mergeCell ref="L194:L195"/>
    <mergeCell ref="M199:M200"/>
    <mergeCell ref="N199:N200"/>
    <mergeCell ref="O199:O200"/>
    <mergeCell ref="P199:P200"/>
    <mergeCell ref="A209:P209"/>
    <mergeCell ref="B217:D217"/>
    <mergeCell ref="E217:E218"/>
    <mergeCell ref="F217:F218"/>
    <mergeCell ref="G217:G218"/>
    <mergeCell ref="H217:H218"/>
    <mergeCell ref="B199:D199"/>
    <mergeCell ref="E199:E200"/>
    <mergeCell ref="F199:F200"/>
    <mergeCell ref="G199:G200"/>
    <mergeCell ref="H199:H200"/>
    <mergeCell ref="I199:I200"/>
    <mergeCell ref="I217:I218"/>
    <mergeCell ref="M217:M218"/>
    <mergeCell ref="N217:N218"/>
    <mergeCell ref="O217:O218"/>
    <mergeCell ref="P217:P218"/>
    <mergeCell ref="J199:J200"/>
    <mergeCell ref="K199:K200"/>
    <mergeCell ref="L199:L200"/>
    <mergeCell ref="P234:P235"/>
    <mergeCell ref="A237:P237"/>
    <mergeCell ref="J234:J235"/>
    <mergeCell ref="K234:K235"/>
    <mergeCell ref="L234:L235"/>
    <mergeCell ref="I245:I246"/>
    <mergeCell ref="M245:M246"/>
    <mergeCell ref="N245:N246"/>
    <mergeCell ref="O245:O246"/>
    <mergeCell ref="P245:P246"/>
    <mergeCell ref="B234:D234"/>
    <mergeCell ref="E234:E235"/>
    <mergeCell ref="F234:F235"/>
    <mergeCell ref="G234:G235"/>
    <mergeCell ref="H234:H235"/>
    <mergeCell ref="I234:I235"/>
    <mergeCell ref="M234:M235"/>
    <mergeCell ref="N234:N235"/>
    <mergeCell ref="O234:O235"/>
    <mergeCell ref="A255:P255"/>
    <mergeCell ref="I238:I239"/>
    <mergeCell ref="M238:M239"/>
    <mergeCell ref="N238:N239"/>
    <mergeCell ref="O238:O239"/>
    <mergeCell ref="P238:P239"/>
    <mergeCell ref="B245:D245"/>
    <mergeCell ref="E245:E246"/>
    <mergeCell ref="F245:F246"/>
    <mergeCell ref="G245:G246"/>
    <mergeCell ref="H245:H246"/>
    <mergeCell ref="A238:A239"/>
    <mergeCell ref="B238:D238"/>
    <mergeCell ref="E238:E239"/>
    <mergeCell ref="F238:F239"/>
    <mergeCell ref="G238:G239"/>
    <mergeCell ref="H238:H239"/>
    <mergeCell ref="J238:J239"/>
    <mergeCell ref="K238:K239"/>
    <mergeCell ref="L238:L239"/>
    <mergeCell ref="J245:J246"/>
    <mergeCell ref="K245:K246"/>
    <mergeCell ref="L245:L246"/>
    <mergeCell ref="M263:M264"/>
    <mergeCell ref="N263:N264"/>
    <mergeCell ref="O263:O264"/>
    <mergeCell ref="P263:P264"/>
    <mergeCell ref="B280:D280"/>
    <mergeCell ref="E280:E281"/>
    <mergeCell ref="F280:F281"/>
    <mergeCell ref="G280:G281"/>
    <mergeCell ref="H280:H281"/>
    <mergeCell ref="I280:I281"/>
    <mergeCell ref="B263:D263"/>
    <mergeCell ref="E263:E264"/>
    <mergeCell ref="F263:F264"/>
    <mergeCell ref="G263:G264"/>
    <mergeCell ref="H263:H264"/>
    <mergeCell ref="I263:I264"/>
    <mergeCell ref="M280:M281"/>
    <mergeCell ref="N280:N281"/>
    <mergeCell ref="O280:O281"/>
    <mergeCell ref="P280:P281"/>
    <mergeCell ref="M330:M331"/>
    <mergeCell ref="N330:N331"/>
    <mergeCell ref="O330:O331"/>
    <mergeCell ref="P330:P331"/>
    <mergeCell ref="N313:N314"/>
    <mergeCell ref="O313:O314"/>
    <mergeCell ref="A283:P283"/>
    <mergeCell ref="A284:A285"/>
    <mergeCell ref="B284:D284"/>
    <mergeCell ref="E284:E285"/>
    <mergeCell ref="F284:F285"/>
    <mergeCell ref="G284:G285"/>
    <mergeCell ref="H284:H285"/>
    <mergeCell ref="I284:I285"/>
    <mergeCell ref="M284:M285"/>
    <mergeCell ref="N284:N285"/>
    <mergeCell ref="O284:O285"/>
    <mergeCell ref="P284:P285"/>
    <mergeCell ref="J284:J285"/>
    <mergeCell ref="K284:K285"/>
    <mergeCell ref="L284:L285"/>
    <mergeCell ref="N295:N296"/>
    <mergeCell ref="O295:O296"/>
    <mergeCell ref="P295:P296"/>
    <mergeCell ref="E313:E314"/>
    <mergeCell ref="F313:F314"/>
    <mergeCell ref="G313:G314"/>
    <mergeCell ref="H313:H314"/>
    <mergeCell ref="I313:I314"/>
    <mergeCell ref="B295:D295"/>
    <mergeCell ref="E295:E296"/>
    <mergeCell ref="F295:F296"/>
    <mergeCell ref="G295:G296"/>
    <mergeCell ref="H295:H296"/>
    <mergeCell ref="I295:I296"/>
    <mergeCell ref="A305:P305"/>
    <mergeCell ref="P313:P314"/>
    <mergeCell ref="A342:A343"/>
    <mergeCell ref="B342:D342"/>
    <mergeCell ref="E342:E343"/>
    <mergeCell ref="F342:F343"/>
    <mergeCell ref="G342:G343"/>
    <mergeCell ref="H342:H343"/>
    <mergeCell ref="I335:I336"/>
    <mergeCell ref="M335:M336"/>
    <mergeCell ref="N335:N336"/>
    <mergeCell ref="A341:P341"/>
    <mergeCell ref="B335:D335"/>
    <mergeCell ref="E335:E336"/>
    <mergeCell ref="F335:F336"/>
    <mergeCell ref="G335:G336"/>
    <mergeCell ref="H335:H336"/>
    <mergeCell ref="I342:I343"/>
    <mergeCell ref="M342:M343"/>
    <mergeCell ref="N342:N343"/>
    <mergeCell ref="O342:O343"/>
    <mergeCell ref="P342:P343"/>
    <mergeCell ref="O335:O336"/>
    <mergeCell ref="P335:P336"/>
    <mergeCell ref="J342:J343"/>
    <mergeCell ref="K342:K343"/>
    <mergeCell ref="B330:D330"/>
    <mergeCell ref="E330:E331"/>
    <mergeCell ref="F330:F331"/>
    <mergeCell ref="J55:J56"/>
    <mergeCell ref="K55:K56"/>
    <mergeCell ref="L55:L56"/>
    <mergeCell ref="O55:O56"/>
    <mergeCell ref="J66:J67"/>
    <mergeCell ref="K66:K67"/>
    <mergeCell ref="L66:L67"/>
    <mergeCell ref="J172:J173"/>
    <mergeCell ref="K172:K173"/>
    <mergeCell ref="L172:L173"/>
    <mergeCell ref="J189:J190"/>
    <mergeCell ref="K189:K190"/>
    <mergeCell ref="L189:L190"/>
    <mergeCell ref="J149:J150"/>
    <mergeCell ref="K149:K150"/>
    <mergeCell ref="L149:L150"/>
    <mergeCell ref="G330:G331"/>
    <mergeCell ref="H330:H331"/>
    <mergeCell ref="I330:I331"/>
    <mergeCell ref="M295:M296"/>
    <mergeCell ref="B313:D313"/>
    <mergeCell ref="N50:N51"/>
    <mergeCell ref="O50:O51"/>
    <mergeCell ref="N15:N16"/>
    <mergeCell ref="O15:O16"/>
    <mergeCell ref="J110:J111"/>
    <mergeCell ref="K110:K111"/>
    <mergeCell ref="L110:L111"/>
    <mergeCell ref="J128:J129"/>
    <mergeCell ref="K128:K129"/>
    <mergeCell ref="L128:L129"/>
    <mergeCell ref="J84:J85"/>
    <mergeCell ref="K84:K85"/>
    <mergeCell ref="L84:L85"/>
    <mergeCell ref="J101:J102"/>
    <mergeCell ref="K101:K102"/>
    <mergeCell ref="L101:L102"/>
    <mergeCell ref="M110:M111"/>
    <mergeCell ref="N110:N111"/>
    <mergeCell ref="O110:O111"/>
    <mergeCell ref="A104:P104"/>
    <mergeCell ref="A105:A106"/>
    <mergeCell ref="B105:D105"/>
    <mergeCell ref="E105:E106"/>
    <mergeCell ref="F105:F106"/>
    <mergeCell ref="L342:L343"/>
    <mergeCell ref="J330:J331"/>
    <mergeCell ref="K330:K331"/>
    <mergeCell ref="L330:L331"/>
    <mergeCell ref="J335:J336"/>
    <mergeCell ref="K335:K336"/>
    <mergeCell ref="L335:L336"/>
    <mergeCell ref="J217:J218"/>
    <mergeCell ref="K217:K218"/>
    <mergeCell ref="L217:L218"/>
    <mergeCell ref="J295:J296"/>
    <mergeCell ref="K295:K296"/>
    <mergeCell ref="L295:L296"/>
    <mergeCell ref="J313:J314"/>
    <mergeCell ref="K313:K314"/>
    <mergeCell ref="L313:L314"/>
    <mergeCell ref="J263:J264"/>
    <mergeCell ref="K263:K264"/>
    <mergeCell ref="L263:L264"/>
    <mergeCell ref="J280:J281"/>
    <mergeCell ref="K280:K281"/>
    <mergeCell ref="L280:L281"/>
    <mergeCell ref="A334:P334"/>
    <mergeCell ref="M313:M31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5161C0-281F-4BB3-AC84-DCF6FC699CE3}">
  <sheetPr>
    <tabColor theme="9" tint="0.79998168889431442"/>
  </sheetPr>
  <dimension ref="A1:Q364"/>
  <sheetViews>
    <sheetView topLeftCell="A77" workbookViewId="0">
      <selection activeCell="L65" sqref="L65"/>
    </sheetView>
  </sheetViews>
  <sheetFormatPr defaultRowHeight="15" x14ac:dyDescent="0.25"/>
  <cols>
    <col min="1" max="1" width="44.85546875" style="28" bestFit="1" customWidth="1"/>
    <col min="2" max="2" width="6" style="18" customWidth="1"/>
    <col min="3" max="4" width="6.28515625" style="18" customWidth="1"/>
    <col min="5" max="5" width="13.7109375" style="18" customWidth="1"/>
    <col min="6" max="6" width="15.28515625" style="29" customWidth="1"/>
    <col min="7" max="7" width="7.7109375" style="29" bestFit="1" customWidth="1"/>
    <col min="8" max="8" width="9.140625" style="29"/>
    <col min="9" max="9" width="7.28515625" style="29" bestFit="1" customWidth="1"/>
    <col min="10" max="10" width="8.42578125" style="29" bestFit="1" customWidth="1"/>
    <col min="11" max="11" width="9.28515625" style="29" bestFit="1" customWidth="1"/>
    <col min="12" max="12" width="7.42578125" style="29" bestFit="1" customWidth="1"/>
    <col min="13" max="13" width="5.42578125" style="29" bestFit="1" customWidth="1"/>
    <col min="14" max="14" width="11.7109375" style="29" bestFit="1" customWidth="1"/>
    <col min="15" max="16384" width="9.140625" style="32"/>
  </cols>
  <sheetData>
    <row r="1" spans="1:14" ht="18.75" x14ac:dyDescent="0.3">
      <c r="A1" s="83" t="s">
        <v>188</v>
      </c>
      <c r="B1" s="83"/>
      <c r="C1" s="83"/>
      <c r="D1" s="83"/>
      <c r="E1" s="83"/>
      <c r="F1" s="83"/>
      <c r="G1" s="83"/>
      <c r="H1" s="83"/>
      <c r="I1" s="83"/>
      <c r="J1" s="83"/>
      <c r="K1" s="83"/>
      <c r="L1" s="83"/>
      <c r="M1" s="83"/>
      <c r="N1" s="83"/>
    </row>
    <row r="2" spans="1:14" ht="15.75" x14ac:dyDescent="0.25">
      <c r="A2" s="72" t="s">
        <v>1</v>
      </c>
      <c r="B2" s="72"/>
      <c r="C2" s="72"/>
      <c r="D2" s="72"/>
      <c r="E2" s="72"/>
      <c r="F2" s="72"/>
      <c r="G2" s="72"/>
      <c r="H2" s="72"/>
      <c r="I2" s="72"/>
      <c r="J2" s="72"/>
      <c r="K2" s="72"/>
      <c r="L2" s="72"/>
      <c r="M2" s="72"/>
      <c r="N2" s="72"/>
    </row>
    <row r="3" spans="1:14" x14ac:dyDescent="0.25">
      <c r="A3" s="66"/>
      <c r="B3" s="67" t="s">
        <v>2</v>
      </c>
      <c r="C3" s="67"/>
      <c r="D3" s="67"/>
      <c r="E3" s="68" t="s">
        <v>3</v>
      </c>
      <c r="F3" s="69" t="s">
        <v>4</v>
      </c>
      <c r="G3" s="64" t="s">
        <v>189</v>
      </c>
      <c r="H3" s="64" t="s">
        <v>190</v>
      </c>
      <c r="I3" s="64" t="s">
        <v>191</v>
      </c>
      <c r="J3" s="64" t="s">
        <v>193</v>
      </c>
      <c r="K3" s="64" t="s">
        <v>192</v>
      </c>
      <c r="L3" s="64" t="s">
        <v>194</v>
      </c>
      <c r="M3" s="64" t="s">
        <v>195</v>
      </c>
      <c r="N3" s="73" t="s">
        <v>196</v>
      </c>
    </row>
    <row r="4" spans="1:14" x14ac:dyDescent="0.25">
      <c r="A4" s="66"/>
      <c r="B4" s="3" t="s">
        <v>11</v>
      </c>
      <c r="C4" s="3" t="s">
        <v>12</v>
      </c>
      <c r="D4" s="4"/>
      <c r="E4" s="68"/>
      <c r="F4" s="69"/>
      <c r="G4" s="64"/>
      <c r="H4" s="64"/>
      <c r="I4" s="64"/>
      <c r="J4" s="64"/>
      <c r="K4" s="64"/>
      <c r="L4" s="64"/>
      <c r="M4" s="64"/>
      <c r="N4" s="74"/>
    </row>
    <row r="5" spans="1:14" x14ac:dyDescent="0.25">
      <c r="A5" s="5" t="s">
        <v>13</v>
      </c>
      <c r="B5" s="6">
        <v>10</v>
      </c>
      <c r="C5" s="6">
        <v>8</v>
      </c>
      <c r="D5" s="4"/>
      <c r="E5" s="6">
        <v>1</v>
      </c>
      <c r="F5" s="7">
        <f>SUM(B5:E5)</f>
        <v>19</v>
      </c>
      <c r="G5" s="8">
        <v>5</v>
      </c>
      <c r="H5" s="98">
        <v>0</v>
      </c>
      <c r="I5" s="8">
        <v>4</v>
      </c>
      <c r="J5" s="8">
        <v>7</v>
      </c>
      <c r="K5" s="8">
        <v>2</v>
      </c>
      <c r="L5" s="98">
        <v>0</v>
      </c>
      <c r="M5" s="98">
        <v>0</v>
      </c>
      <c r="N5" s="8">
        <v>1</v>
      </c>
    </row>
    <row r="6" spans="1:14" x14ac:dyDescent="0.25">
      <c r="A6" s="9" t="s">
        <v>14</v>
      </c>
      <c r="B6" s="10">
        <f>SUM(B7:B14)</f>
        <v>30</v>
      </c>
      <c r="C6" s="10">
        <f t="shared" ref="C6:E6" si="0">SUM(C7:C14)</f>
        <v>26</v>
      </c>
      <c r="D6" s="10">
        <f t="shared" si="0"/>
        <v>0</v>
      </c>
      <c r="E6" s="10">
        <f t="shared" si="0"/>
        <v>3</v>
      </c>
      <c r="F6" s="7">
        <f t="shared" ref="F6:F14" si="1">SUM(B6:E6)</f>
        <v>59</v>
      </c>
      <c r="G6" s="10">
        <f>SUM(G7:G14)</f>
        <v>17</v>
      </c>
      <c r="H6" s="10">
        <f t="shared" ref="H6:N6" si="2">SUM(H7:H14)</f>
        <v>0</v>
      </c>
      <c r="I6" s="10">
        <f t="shared" si="2"/>
        <v>9</v>
      </c>
      <c r="J6" s="10">
        <f t="shared" si="2"/>
        <v>23</v>
      </c>
      <c r="K6" s="10">
        <f t="shared" si="2"/>
        <v>8</v>
      </c>
      <c r="L6" s="10">
        <f t="shared" si="2"/>
        <v>0</v>
      </c>
      <c r="M6" s="10">
        <f t="shared" si="2"/>
        <v>0</v>
      </c>
      <c r="N6" s="10">
        <f t="shared" si="2"/>
        <v>2</v>
      </c>
    </row>
    <row r="7" spans="1:14" x14ac:dyDescent="0.25">
      <c r="A7" s="9" t="s">
        <v>15</v>
      </c>
      <c r="B7" s="6">
        <v>19</v>
      </c>
      <c r="C7" s="6">
        <v>18</v>
      </c>
      <c r="D7" s="4"/>
      <c r="E7" s="6">
        <v>2</v>
      </c>
      <c r="F7" s="7">
        <f t="shared" si="1"/>
        <v>39</v>
      </c>
      <c r="G7" s="8">
        <v>12</v>
      </c>
      <c r="H7" s="98">
        <v>0</v>
      </c>
      <c r="I7" s="8">
        <v>5</v>
      </c>
      <c r="J7" s="8">
        <v>16</v>
      </c>
      <c r="K7" s="8">
        <v>5</v>
      </c>
      <c r="L7" s="98">
        <v>0</v>
      </c>
      <c r="M7" s="98">
        <v>0</v>
      </c>
      <c r="N7" s="8">
        <v>1</v>
      </c>
    </row>
    <row r="8" spans="1:14" x14ac:dyDescent="0.25">
      <c r="A8" s="9" t="s">
        <v>16</v>
      </c>
      <c r="B8" s="6">
        <v>1</v>
      </c>
      <c r="C8" s="6">
        <v>1</v>
      </c>
      <c r="D8" s="107"/>
      <c r="E8" s="6">
        <v>0</v>
      </c>
      <c r="F8" s="7">
        <f t="shared" si="1"/>
        <v>2</v>
      </c>
      <c r="G8" s="8">
        <v>0</v>
      </c>
      <c r="H8" s="98">
        <v>0</v>
      </c>
      <c r="I8" s="8">
        <v>2</v>
      </c>
      <c r="J8" s="8">
        <v>0</v>
      </c>
      <c r="K8" s="8">
        <v>0</v>
      </c>
      <c r="L8" s="98">
        <v>0</v>
      </c>
      <c r="M8" s="98">
        <v>0</v>
      </c>
      <c r="N8" s="8">
        <v>0</v>
      </c>
    </row>
    <row r="9" spans="1:14" x14ac:dyDescent="0.25">
      <c r="A9" s="9" t="s">
        <v>17</v>
      </c>
      <c r="B9" s="6">
        <v>7</v>
      </c>
      <c r="C9" s="6">
        <v>5</v>
      </c>
      <c r="D9" s="107"/>
      <c r="E9" s="6">
        <v>0</v>
      </c>
      <c r="F9" s="7">
        <f t="shared" si="1"/>
        <v>12</v>
      </c>
      <c r="G9" s="8">
        <v>2</v>
      </c>
      <c r="H9" s="98">
        <v>0</v>
      </c>
      <c r="I9" s="8">
        <v>2</v>
      </c>
      <c r="J9" s="8">
        <v>5</v>
      </c>
      <c r="K9" s="8">
        <v>2</v>
      </c>
      <c r="L9" s="98">
        <v>0</v>
      </c>
      <c r="M9" s="98">
        <v>0</v>
      </c>
      <c r="N9" s="8">
        <v>1</v>
      </c>
    </row>
    <row r="10" spans="1:14" x14ac:dyDescent="0.25">
      <c r="A10" s="9" t="s">
        <v>18</v>
      </c>
      <c r="B10" s="6">
        <v>2</v>
      </c>
      <c r="C10" s="6">
        <v>2</v>
      </c>
      <c r="D10" s="107"/>
      <c r="E10" s="6">
        <v>1</v>
      </c>
      <c r="F10" s="7">
        <f t="shared" si="1"/>
        <v>5</v>
      </c>
      <c r="G10" s="8">
        <v>2</v>
      </c>
      <c r="H10" s="98">
        <v>0</v>
      </c>
      <c r="I10" s="8">
        <v>0</v>
      </c>
      <c r="J10" s="8">
        <v>2</v>
      </c>
      <c r="K10" s="8">
        <v>1</v>
      </c>
      <c r="L10" s="98">
        <v>0</v>
      </c>
      <c r="M10" s="98">
        <v>0</v>
      </c>
      <c r="N10" s="8">
        <v>0</v>
      </c>
    </row>
    <row r="11" spans="1:14" x14ac:dyDescent="0.25">
      <c r="A11" s="9" t="s">
        <v>19</v>
      </c>
      <c r="B11" s="6">
        <v>1</v>
      </c>
      <c r="C11" s="6">
        <v>0</v>
      </c>
      <c r="D11" s="107"/>
      <c r="E11" s="6">
        <v>0</v>
      </c>
      <c r="F11" s="7">
        <f t="shared" si="1"/>
        <v>1</v>
      </c>
      <c r="G11" s="8">
        <v>1</v>
      </c>
      <c r="H11" s="98">
        <v>0</v>
      </c>
      <c r="I11" s="8">
        <v>0</v>
      </c>
      <c r="J11" s="8">
        <v>0</v>
      </c>
      <c r="K11" s="8">
        <v>0</v>
      </c>
      <c r="L11" s="98">
        <v>0</v>
      </c>
      <c r="M11" s="98">
        <v>0</v>
      </c>
      <c r="N11" s="8">
        <v>0</v>
      </c>
    </row>
    <row r="12" spans="1:14" x14ac:dyDescent="0.25">
      <c r="A12" s="9" t="s">
        <v>20</v>
      </c>
      <c r="B12" s="6">
        <v>0</v>
      </c>
      <c r="C12" s="6">
        <v>0</v>
      </c>
      <c r="D12" s="107"/>
      <c r="E12" s="6">
        <v>0</v>
      </c>
      <c r="F12" s="7">
        <f t="shared" si="1"/>
        <v>0</v>
      </c>
      <c r="G12" s="8">
        <v>0</v>
      </c>
      <c r="H12" s="98">
        <v>0</v>
      </c>
      <c r="I12" s="8">
        <v>0</v>
      </c>
      <c r="J12" s="8">
        <v>0</v>
      </c>
      <c r="K12" s="8">
        <v>0</v>
      </c>
      <c r="L12" s="98">
        <v>0</v>
      </c>
      <c r="M12" s="98">
        <v>0</v>
      </c>
      <c r="N12" s="8">
        <v>0</v>
      </c>
    </row>
    <row r="13" spans="1:14" x14ac:dyDescent="0.25">
      <c r="A13" s="9" t="s">
        <v>21</v>
      </c>
      <c r="B13" s="6">
        <v>0</v>
      </c>
      <c r="C13" s="6">
        <v>0</v>
      </c>
      <c r="D13" s="4"/>
      <c r="E13" s="6">
        <v>0</v>
      </c>
      <c r="F13" s="7">
        <f t="shared" si="1"/>
        <v>0</v>
      </c>
      <c r="G13" s="8">
        <v>0</v>
      </c>
      <c r="H13" s="98">
        <v>0</v>
      </c>
      <c r="I13" s="8">
        <v>0</v>
      </c>
      <c r="J13" s="8">
        <v>0</v>
      </c>
      <c r="K13" s="8">
        <v>0</v>
      </c>
      <c r="L13" s="98">
        <v>0</v>
      </c>
      <c r="M13" s="98">
        <v>0</v>
      </c>
      <c r="N13" s="8">
        <v>0</v>
      </c>
    </row>
    <row r="14" spans="1:14" x14ac:dyDescent="0.25">
      <c r="A14" s="9" t="s">
        <v>208</v>
      </c>
      <c r="B14" s="6">
        <v>0</v>
      </c>
      <c r="C14" s="6">
        <v>0</v>
      </c>
      <c r="D14" s="4"/>
      <c r="E14" s="6">
        <v>0</v>
      </c>
      <c r="F14" s="7">
        <f t="shared" si="1"/>
        <v>0</v>
      </c>
      <c r="G14" s="8">
        <v>0</v>
      </c>
      <c r="H14" s="98">
        <v>0</v>
      </c>
      <c r="I14" s="8">
        <v>0</v>
      </c>
      <c r="J14" s="8">
        <v>0</v>
      </c>
      <c r="K14" s="8">
        <v>0</v>
      </c>
      <c r="L14" s="98">
        <v>0</v>
      </c>
      <c r="M14" s="98">
        <v>0</v>
      </c>
      <c r="N14" s="50">
        <v>0</v>
      </c>
    </row>
    <row r="15" spans="1:14" x14ac:dyDescent="0.25">
      <c r="A15" s="9"/>
      <c r="B15" s="67" t="s">
        <v>2</v>
      </c>
      <c r="C15" s="67"/>
      <c r="D15" s="67"/>
      <c r="E15" s="82" t="s">
        <v>3</v>
      </c>
      <c r="F15" s="69" t="s">
        <v>4</v>
      </c>
      <c r="G15" s="64" t="s">
        <v>189</v>
      </c>
      <c r="H15" s="64" t="s">
        <v>190</v>
      </c>
      <c r="I15" s="64" t="s">
        <v>191</v>
      </c>
      <c r="J15" s="64" t="s">
        <v>193</v>
      </c>
      <c r="K15" s="64" t="s">
        <v>192</v>
      </c>
      <c r="L15" s="64" t="s">
        <v>194</v>
      </c>
      <c r="M15" s="64" t="s">
        <v>195</v>
      </c>
      <c r="N15" s="73" t="s">
        <v>196</v>
      </c>
    </row>
    <row r="16" spans="1:14" x14ac:dyDescent="0.25">
      <c r="A16" s="12" t="s">
        <v>22</v>
      </c>
      <c r="B16" s="3" t="s">
        <v>11</v>
      </c>
      <c r="C16" s="3" t="s">
        <v>12</v>
      </c>
      <c r="D16" s="4"/>
      <c r="E16" s="82"/>
      <c r="F16" s="69"/>
      <c r="G16" s="64"/>
      <c r="H16" s="64"/>
      <c r="I16" s="64"/>
      <c r="J16" s="64"/>
      <c r="K16" s="64"/>
      <c r="L16" s="64"/>
      <c r="M16" s="64"/>
      <c r="N16" s="74"/>
    </row>
    <row r="17" spans="1:14" x14ac:dyDescent="0.25">
      <c r="A17" s="9" t="s">
        <v>23</v>
      </c>
      <c r="B17" s="6">
        <v>19</v>
      </c>
      <c r="C17" s="6">
        <v>13</v>
      </c>
      <c r="D17" s="13"/>
      <c r="E17" s="6">
        <v>0</v>
      </c>
      <c r="F17" s="7">
        <f t="shared" ref="F17:F23" si="3">SUM(B17:E17)</f>
        <v>32</v>
      </c>
      <c r="G17" s="8">
        <v>9</v>
      </c>
      <c r="H17" s="98">
        <v>0</v>
      </c>
      <c r="I17" s="8">
        <v>7</v>
      </c>
      <c r="J17" s="8">
        <v>11</v>
      </c>
      <c r="K17" s="8">
        <v>4</v>
      </c>
      <c r="L17" s="98">
        <v>0</v>
      </c>
      <c r="M17" s="98">
        <v>0</v>
      </c>
      <c r="N17" s="8">
        <v>1</v>
      </c>
    </row>
    <row r="18" spans="1:14" x14ac:dyDescent="0.25">
      <c r="A18" s="9" t="s">
        <v>24</v>
      </c>
      <c r="B18" s="6">
        <v>11</v>
      </c>
      <c r="C18" s="6">
        <v>13</v>
      </c>
      <c r="D18" s="13"/>
      <c r="E18" s="6">
        <v>1</v>
      </c>
      <c r="F18" s="7">
        <f t="shared" si="3"/>
        <v>25</v>
      </c>
      <c r="G18" s="8">
        <v>8</v>
      </c>
      <c r="H18" s="98">
        <v>0</v>
      </c>
      <c r="I18" s="8">
        <v>2</v>
      </c>
      <c r="J18" s="8">
        <v>12</v>
      </c>
      <c r="K18" s="8">
        <v>2</v>
      </c>
      <c r="L18" s="98">
        <v>0</v>
      </c>
      <c r="M18" s="98">
        <v>0</v>
      </c>
      <c r="N18" s="8">
        <v>1</v>
      </c>
    </row>
    <row r="19" spans="1:14" x14ac:dyDescent="0.25">
      <c r="A19" s="9" t="s">
        <v>25</v>
      </c>
      <c r="B19" s="6">
        <v>0</v>
      </c>
      <c r="C19" s="6">
        <v>0</v>
      </c>
      <c r="D19" s="13"/>
      <c r="E19" s="6">
        <v>0</v>
      </c>
      <c r="F19" s="7">
        <f t="shared" si="3"/>
        <v>0</v>
      </c>
      <c r="G19" s="8">
        <v>0</v>
      </c>
      <c r="H19" s="98">
        <v>0</v>
      </c>
      <c r="I19" s="8">
        <v>0</v>
      </c>
      <c r="J19" s="8">
        <v>0</v>
      </c>
      <c r="K19" s="8">
        <v>0</v>
      </c>
      <c r="L19" s="98">
        <v>0</v>
      </c>
      <c r="M19" s="98">
        <v>0</v>
      </c>
      <c r="N19" s="8">
        <v>0</v>
      </c>
    </row>
    <row r="20" spans="1:14" x14ac:dyDescent="0.25">
      <c r="A20" s="14" t="s">
        <v>26</v>
      </c>
      <c r="B20" s="6">
        <v>0</v>
      </c>
      <c r="C20" s="6">
        <v>0</v>
      </c>
      <c r="D20" s="13"/>
      <c r="E20" s="6">
        <v>0</v>
      </c>
      <c r="F20" s="7">
        <f t="shared" si="3"/>
        <v>0</v>
      </c>
      <c r="G20" s="8">
        <v>0</v>
      </c>
      <c r="H20" s="98">
        <v>0</v>
      </c>
      <c r="I20" s="8">
        <v>0</v>
      </c>
      <c r="J20" s="8">
        <v>0</v>
      </c>
      <c r="K20" s="8">
        <v>0</v>
      </c>
      <c r="L20" s="98">
        <v>0</v>
      </c>
      <c r="M20" s="98">
        <v>0</v>
      </c>
      <c r="N20" s="8">
        <v>0</v>
      </c>
    </row>
    <row r="21" spans="1:14" x14ac:dyDescent="0.25">
      <c r="A21" s="14" t="s">
        <v>27</v>
      </c>
      <c r="B21" s="6">
        <v>0</v>
      </c>
      <c r="C21" s="6">
        <v>0</v>
      </c>
      <c r="D21" s="13"/>
      <c r="E21" s="6">
        <v>0</v>
      </c>
      <c r="F21" s="7">
        <f t="shared" si="3"/>
        <v>0</v>
      </c>
      <c r="G21" s="8">
        <v>0</v>
      </c>
      <c r="H21" s="98">
        <v>0</v>
      </c>
      <c r="I21" s="8">
        <v>0</v>
      </c>
      <c r="J21" s="8">
        <v>0</v>
      </c>
      <c r="K21" s="8">
        <v>0</v>
      </c>
      <c r="L21" s="98">
        <v>0</v>
      </c>
      <c r="M21" s="98">
        <v>0</v>
      </c>
      <c r="N21" s="8">
        <v>0</v>
      </c>
    </row>
    <row r="22" spans="1:14" x14ac:dyDescent="0.25">
      <c r="A22" s="14" t="s">
        <v>28</v>
      </c>
      <c r="B22" s="6">
        <v>0</v>
      </c>
      <c r="C22" s="6">
        <v>0</v>
      </c>
      <c r="D22" s="13"/>
      <c r="E22" s="6">
        <v>0</v>
      </c>
      <c r="F22" s="7">
        <f t="shared" si="3"/>
        <v>0</v>
      </c>
      <c r="G22" s="8">
        <v>0</v>
      </c>
      <c r="H22" s="98">
        <v>0</v>
      </c>
      <c r="I22" s="8">
        <v>0</v>
      </c>
      <c r="J22" s="8">
        <v>0</v>
      </c>
      <c r="K22" s="8">
        <v>0</v>
      </c>
      <c r="L22" s="98">
        <v>0</v>
      </c>
      <c r="M22" s="98">
        <v>0</v>
      </c>
      <c r="N22" s="8">
        <v>0</v>
      </c>
    </row>
    <row r="23" spans="1:14" x14ac:dyDescent="0.25">
      <c r="A23" s="14" t="s">
        <v>29</v>
      </c>
      <c r="B23" s="6">
        <v>0</v>
      </c>
      <c r="C23" s="6">
        <v>0</v>
      </c>
      <c r="D23" s="13"/>
      <c r="E23" s="6">
        <v>0</v>
      </c>
      <c r="F23" s="7">
        <f t="shared" si="3"/>
        <v>0</v>
      </c>
      <c r="G23" s="8">
        <v>0</v>
      </c>
      <c r="H23" s="98">
        <v>0</v>
      </c>
      <c r="I23" s="8">
        <v>0</v>
      </c>
      <c r="J23" s="8">
        <v>0</v>
      </c>
      <c r="K23" s="8">
        <v>0</v>
      </c>
      <c r="L23" s="98">
        <v>0</v>
      </c>
      <c r="M23" s="98">
        <v>0</v>
      </c>
      <c r="N23" s="8">
        <v>0</v>
      </c>
    </row>
    <row r="24" spans="1:14" x14ac:dyDescent="0.25">
      <c r="A24" s="14" t="s">
        <v>30</v>
      </c>
      <c r="B24" s="6">
        <v>0</v>
      </c>
      <c r="C24" s="6">
        <v>0</v>
      </c>
      <c r="D24" s="13"/>
      <c r="E24" s="6">
        <v>0</v>
      </c>
      <c r="F24" s="7">
        <f>SUM(B24:E24)</f>
        <v>0</v>
      </c>
      <c r="G24" s="8">
        <v>0</v>
      </c>
      <c r="H24" s="98">
        <v>0</v>
      </c>
      <c r="I24" s="8">
        <v>0</v>
      </c>
      <c r="J24" s="8">
        <v>0</v>
      </c>
      <c r="K24" s="8">
        <v>0</v>
      </c>
      <c r="L24" s="98">
        <v>0</v>
      </c>
      <c r="M24" s="98">
        <v>0</v>
      </c>
      <c r="N24" s="8">
        <v>0</v>
      </c>
    </row>
    <row r="25" spans="1:14" x14ac:dyDescent="0.25">
      <c r="A25" s="62" t="s">
        <v>31</v>
      </c>
      <c r="B25" s="62"/>
      <c r="C25" s="62"/>
      <c r="D25" s="62"/>
      <c r="E25" s="62"/>
      <c r="F25" s="62"/>
      <c r="G25" s="62"/>
      <c r="H25" s="62"/>
      <c r="I25" s="62"/>
      <c r="J25" s="62"/>
      <c r="K25" s="62"/>
      <c r="L25" s="62"/>
      <c r="M25" s="62"/>
      <c r="N25" s="62"/>
    </row>
    <row r="26" spans="1:14" x14ac:dyDescent="0.25">
      <c r="A26" s="14" t="s">
        <v>32</v>
      </c>
      <c r="B26" s="6">
        <v>0</v>
      </c>
      <c r="C26" s="6">
        <v>0</v>
      </c>
      <c r="D26" s="15"/>
      <c r="E26" s="6">
        <v>0</v>
      </c>
      <c r="F26" s="7">
        <f>SUM(B26:E26)</f>
        <v>0</v>
      </c>
      <c r="G26" s="16">
        <v>0</v>
      </c>
      <c r="H26" s="99">
        <v>0</v>
      </c>
      <c r="I26" s="16">
        <v>0</v>
      </c>
      <c r="J26" s="16">
        <v>0</v>
      </c>
      <c r="K26" s="16">
        <v>0</v>
      </c>
      <c r="L26" s="99">
        <v>0</v>
      </c>
      <c r="M26" s="98">
        <v>0</v>
      </c>
      <c r="N26" s="8">
        <v>0</v>
      </c>
    </row>
    <row r="27" spans="1:14" x14ac:dyDescent="0.25">
      <c r="A27" s="14" t="s">
        <v>33</v>
      </c>
      <c r="B27" s="6">
        <v>0</v>
      </c>
      <c r="C27" s="6">
        <v>0</v>
      </c>
      <c r="D27" s="15"/>
      <c r="E27" s="6">
        <v>0</v>
      </c>
      <c r="F27" s="7">
        <f t="shared" ref="F27:F32" si="4">SUM(B27:E27)</f>
        <v>0</v>
      </c>
      <c r="G27" s="16">
        <v>0</v>
      </c>
      <c r="H27" s="99">
        <v>0</v>
      </c>
      <c r="I27" s="16">
        <v>0</v>
      </c>
      <c r="J27" s="16">
        <v>0</v>
      </c>
      <c r="K27" s="16">
        <v>0</v>
      </c>
      <c r="L27" s="99">
        <v>0</v>
      </c>
      <c r="M27" s="98">
        <v>0</v>
      </c>
      <c r="N27" s="8">
        <v>0</v>
      </c>
    </row>
    <row r="28" spans="1:14" x14ac:dyDescent="0.25">
      <c r="A28" s="14" t="s">
        <v>34</v>
      </c>
      <c r="B28" s="6">
        <v>0</v>
      </c>
      <c r="C28" s="6">
        <v>0</v>
      </c>
      <c r="D28" s="15"/>
      <c r="E28" s="6">
        <v>0</v>
      </c>
      <c r="F28" s="7">
        <f t="shared" si="4"/>
        <v>0</v>
      </c>
      <c r="G28" s="16">
        <v>0</v>
      </c>
      <c r="H28" s="99">
        <v>0</v>
      </c>
      <c r="I28" s="16">
        <v>0</v>
      </c>
      <c r="J28" s="16">
        <v>0</v>
      </c>
      <c r="K28" s="16">
        <v>0</v>
      </c>
      <c r="L28" s="99">
        <v>0</v>
      </c>
      <c r="M28" s="98">
        <v>0</v>
      </c>
      <c r="N28" s="8">
        <v>0</v>
      </c>
    </row>
    <row r="29" spans="1:14" x14ac:dyDescent="0.25">
      <c r="A29" s="14" t="s">
        <v>35</v>
      </c>
      <c r="B29" s="6">
        <v>0</v>
      </c>
      <c r="C29" s="6">
        <v>0</v>
      </c>
      <c r="D29" s="15"/>
      <c r="E29" s="6">
        <v>0</v>
      </c>
      <c r="F29" s="7">
        <f t="shared" si="4"/>
        <v>0</v>
      </c>
      <c r="G29" s="16">
        <v>0</v>
      </c>
      <c r="H29" s="99">
        <v>0</v>
      </c>
      <c r="I29" s="16">
        <v>0</v>
      </c>
      <c r="J29" s="16">
        <v>0</v>
      </c>
      <c r="K29" s="16">
        <v>0</v>
      </c>
      <c r="L29" s="99">
        <v>0</v>
      </c>
      <c r="M29" s="98">
        <v>0</v>
      </c>
      <c r="N29" s="8">
        <v>0</v>
      </c>
    </row>
    <row r="30" spans="1:14" x14ac:dyDescent="0.25">
      <c r="A30" s="14" t="s">
        <v>36</v>
      </c>
      <c r="B30" s="6">
        <v>0</v>
      </c>
      <c r="C30" s="6">
        <v>0</v>
      </c>
      <c r="D30" s="15"/>
      <c r="E30" s="6">
        <v>0</v>
      </c>
      <c r="F30" s="7">
        <f t="shared" si="4"/>
        <v>0</v>
      </c>
      <c r="G30" s="16">
        <v>0</v>
      </c>
      <c r="H30" s="99">
        <v>0</v>
      </c>
      <c r="I30" s="16">
        <v>0</v>
      </c>
      <c r="J30" s="16">
        <v>0</v>
      </c>
      <c r="K30" s="16">
        <v>0</v>
      </c>
      <c r="L30" s="99">
        <v>0</v>
      </c>
      <c r="M30" s="98">
        <v>0</v>
      </c>
      <c r="N30" s="8">
        <v>0</v>
      </c>
    </row>
    <row r="31" spans="1:14" x14ac:dyDescent="0.25">
      <c r="A31" s="14" t="s">
        <v>37</v>
      </c>
      <c r="B31" s="6">
        <v>0</v>
      </c>
      <c r="C31" s="6">
        <v>0</v>
      </c>
      <c r="D31" s="15"/>
      <c r="E31" s="6">
        <v>0</v>
      </c>
      <c r="F31" s="7">
        <f t="shared" si="4"/>
        <v>0</v>
      </c>
      <c r="G31" s="16">
        <v>0</v>
      </c>
      <c r="H31" s="99">
        <v>0</v>
      </c>
      <c r="I31" s="16">
        <v>0</v>
      </c>
      <c r="J31" s="16">
        <v>0</v>
      </c>
      <c r="K31" s="16">
        <v>0</v>
      </c>
      <c r="L31" s="99">
        <v>0</v>
      </c>
      <c r="M31" s="98">
        <v>0</v>
      </c>
      <c r="N31" s="8">
        <v>0</v>
      </c>
    </row>
    <row r="32" spans="1:14" x14ac:dyDescent="0.25">
      <c r="A32" s="14" t="s">
        <v>38</v>
      </c>
      <c r="B32" s="6">
        <v>0</v>
      </c>
      <c r="C32" s="6">
        <v>0</v>
      </c>
      <c r="D32" s="15"/>
      <c r="E32" s="6">
        <v>0</v>
      </c>
      <c r="F32" s="7">
        <f t="shared" si="4"/>
        <v>0</v>
      </c>
      <c r="G32" s="16">
        <v>0</v>
      </c>
      <c r="H32" s="99">
        <v>0</v>
      </c>
      <c r="I32" s="16">
        <v>0</v>
      </c>
      <c r="J32" s="16">
        <v>0</v>
      </c>
      <c r="K32" s="16">
        <v>0</v>
      </c>
      <c r="L32" s="99">
        <v>0</v>
      </c>
      <c r="M32" s="98">
        <v>0</v>
      </c>
      <c r="N32" s="8">
        <v>0</v>
      </c>
    </row>
    <row r="33" spans="1:14" x14ac:dyDescent="0.25">
      <c r="A33" s="9"/>
      <c r="B33" s="67" t="s">
        <v>2</v>
      </c>
      <c r="C33" s="67"/>
      <c r="D33" s="67"/>
      <c r="E33" s="68" t="s">
        <v>3</v>
      </c>
      <c r="F33" s="69" t="s">
        <v>4</v>
      </c>
      <c r="G33" s="64" t="s">
        <v>189</v>
      </c>
      <c r="H33" s="64" t="s">
        <v>190</v>
      </c>
      <c r="I33" s="64" t="s">
        <v>191</v>
      </c>
      <c r="J33" s="64" t="s">
        <v>193</v>
      </c>
      <c r="K33" s="64" t="s">
        <v>192</v>
      </c>
      <c r="L33" s="64" t="s">
        <v>194</v>
      </c>
      <c r="M33" s="64" t="s">
        <v>195</v>
      </c>
      <c r="N33" s="73" t="s">
        <v>196</v>
      </c>
    </row>
    <row r="34" spans="1:14" x14ac:dyDescent="0.25">
      <c r="A34" s="12" t="s">
        <v>39</v>
      </c>
      <c r="B34" s="3" t="s">
        <v>11</v>
      </c>
      <c r="C34" s="3" t="s">
        <v>12</v>
      </c>
      <c r="D34" s="4"/>
      <c r="E34" s="68"/>
      <c r="F34" s="69"/>
      <c r="G34" s="64"/>
      <c r="H34" s="64"/>
      <c r="I34" s="64"/>
      <c r="J34" s="64"/>
      <c r="K34" s="64"/>
      <c r="L34" s="64"/>
      <c r="M34" s="64"/>
      <c r="N34" s="74"/>
    </row>
    <row r="35" spans="1:14" x14ac:dyDescent="0.25">
      <c r="A35" s="9" t="s">
        <v>40</v>
      </c>
      <c r="B35" s="6">
        <v>0</v>
      </c>
      <c r="C35" s="6">
        <v>0</v>
      </c>
      <c r="D35" s="13"/>
      <c r="E35" s="6">
        <v>0</v>
      </c>
      <c r="F35" s="7">
        <f>SUM(B35:E35)</f>
        <v>0</v>
      </c>
      <c r="G35" s="6">
        <v>0</v>
      </c>
      <c r="H35" s="98">
        <v>0</v>
      </c>
      <c r="I35" s="8">
        <v>0</v>
      </c>
      <c r="J35" s="8">
        <v>0</v>
      </c>
      <c r="K35" s="8">
        <v>0</v>
      </c>
      <c r="L35" s="98">
        <v>0</v>
      </c>
      <c r="M35" s="98">
        <v>0</v>
      </c>
      <c r="N35" s="8">
        <v>0</v>
      </c>
    </row>
    <row r="36" spans="1:14" ht="30" x14ac:dyDescent="0.25">
      <c r="A36" s="9" t="s">
        <v>41</v>
      </c>
      <c r="B36" s="6">
        <v>0</v>
      </c>
      <c r="C36" s="6">
        <v>0</v>
      </c>
      <c r="D36" s="13"/>
      <c r="E36" s="6">
        <v>0</v>
      </c>
      <c r="F36" s="7">
        <f t="shared" ref="F36:F49" si="5">SUM(B36:E36)</f>
        <v>0</v>
      </c>
      <c r="G36" s="6">
        <v>0</v>
      </c>
      <c r="H36" s="98">
        <v>0</v>
      </c>
      <c r="I36" s="8">
        <v>0</v>
      </c>
      <c r="J36" s="8">
        <v>0</v>
      </c>
      <c r="K36" s="8">
        <v>0</v>
      </c>
      <c r="L36" s="98">
        <v>0</v>
      </c>
      <c r="M36" s="98">
        <v>0</v>
      </c>
      <c r="N36" s="8">
        <v>0</v>
      </c>
    </row>
    <row r="37" spans="1:14" x14ac:dyDescent="0.25">
      <c r="A37" s="9" t="s">
        <v>42</v>
      </c>
      <c r="B37" s="6">
        <v>0</v>
      </c>
      <c r="C37" s="6">
        <v>0</v>
      </c>
      <c r="D37" s="13"/>
      <c r="E37" s="6">
        <v>0</v>
      </c>
      <c r="F37" s="7">
        <f t="shared" si="5"/>
        <v>0</v>
      </c>
      <c r="G37" s="6">
        <v>0</v>
      </c>
      <c r="H37" s="98">
        <v>0</v>
      </c>
      <c r="I37" s="8">
        <v>0</v>
      </c>
      <c r="J37" s="8">
        <v>0</v>
      </c>
      <c r="K37" s="8">
        <v>0</v>
      </c>
      <c r="L37" s="98">
        <v>0</v>
      </c>
      <c r="M37" s="98">
        <v>0</v>
      </c>
      <c r="N37" s="8">
        <v>0</v>
      </c>
    </row>
    <row r="38" spans="1:14" x14ac:dyDescent="0.25">
      <c r="A38" s="9" t="s">
        <v>43</v>
      </c>
      <c r="B38" s="6">
        <v>2</v>
      </c>
      <c r="C38" s="6">
        <v>0</v>
      </c>
      <c r="D38" s="13"/>
      <c r="E38" s="6">
        <v>0</v>
      </c>
      <c r="F38" s="7">
        <f t="shared" si="5"/>
        <v>2</v>
      </c>
      <c r="G38" s="6">
        <v>2</v>
      </c>
      <c r="H38" s="98">
        <v>0</v>
      </c>
      <c r="I38" s="8">
        <v>0</v>
      </c>
      <c r="J38" s="8">
        <v>0</v>
      </c>
      <c r="K38" s="8">
        <v>0</v>
      </c>
      <c r="L38" s="98">
        <v>0</v>
      </c>
      <c r="M38" s="98">
        <v>0</v>
      </c>
      <c r="N38" s="8">
        <v>0</v>
      </c>
    </row>
    <row r="39" spans="1:14" x14ac:dyDescent="0.25">
      <c r="A39" s="9" t="s">
        <v>44</v>
      </c>
      <c r="B39" s="6">
        <v>4</v>
      </c>
      <c r="C39" s="6">
        <v>0</v>
      </c>
      <c r="D39" s="13"/>
      <c r="E39" s="6">
        <v>0</v>
      </c>
      <c r="F39" s="7">
        <f t="shared" si="5"/>
        <v>4</v>
      </c>
      <c r="G39" s="6">
        <v>0</v>
      </c>
      <c r="H39" s="98">
        <v>0</v>
      </c>
      <c r="I39" s="8">
        <v>4</v>
      </c>
      <c r="J39" s="8">
        <v>0</v>
      </c>
      <c r="K39" s="8">
        <v>0</v>
      </c>
      <c r="L39" s="98">
        <v>0</v>
      </c>
      <c r="M39" s="98">
        <v>0</v>
      </c>
      <c r="N39" s="8">
        <v>0</v>
      </c>
    </row>
    <row r="40" spans="1:14" ht="30" x14ac:dyDescent="0.25">
      <c r="A40" s="9" t="s">
        <v>45</v>
      </c>
      <c r="B40" s="6">
        <v>0</v>
      </c>
      <c r="C40" s="6">
        <v>0</v>
      </c>
      <c r="D40" s="13"/>
      <c r="E40" s="6">
        <v>0</v>
      </c>
      <c r="F40" s="7">
        <f t="shared" si="5"/>
        <v>0</v>
      </c>
      <c r="G40" s="6">
        <v>0</v>
      </c>
      <c r="H40" s="98">
        <v>0</v>
      </c>
      <c r="I40" s="8">
        <v>0</v>
      </c>
      <c r="J40" s="8">
        <v>0</v>
      </c>
      <c r="K40" s="8">
        <v>0</v>
      </c>
      <c r="L40" s="98">
        <v>0</v>
      </c>
      <c r="M40" s="98">
        <v>0</v>
      </c>
      <c r="N40" s="8">
        <v>0</v>
      </c>
    </row>
    <row r="41" spans="1:14" x14ac:dyDescent="0.25">
      <c r="A41" s="9" t="s">
        <v>46</v>
      </c>
      <c r="B41" s="6">
        <v>0</v>
      </c>
      <c r="C41" s="6">
        <v>3</v>
      </c>
      <c r="D41" s="13"/>
      <c r="E41" s="6">
        <v>0</v>
      </c>
      <c r="F41" s="7">
        <f t="shared" si="5"/>
        <v>3</v>
      </c>
      <c r="G41" s="6">
        <v>0</v>
      </c>
      <c r="H41" s="98">
        <v>0</v>
      </c>
      <c r="I41" s="8">
        <v>3</v>
      </c>
      <c r="J41" s="8">
        <v>0</v>
      </c>
      <c r="K41" s="8">
        <v>0</v>
      </c>
      <c r="L41" s="98">
        <v>0</v>
      </c>
      <c r="M41" s="98">
        <v>0</v>
      </c>
      <c r="N41" s="8">
        <v>0</v>
      </c>
    </row>
    <row r="42" spans="1:14" x14ac:dyDescent="0.25">
      <c r="A42" s="9" t="s">
        <v>47</v>
      </c>
      <c r="B42" s="6">
        <v>0</v>
      </c>
      <c r="C42" s="6">
        <v>0</v>
      </c>
      <c r="D42" s="13"/>
      <c r="E42" s="6">
        <v>0</v>
      </c>
      <c r="F42" s="7">
        <f t="shared" si="5"/>
        <v>0</v>
      </c>
      <c r="G42" s="6">
        <v>0</v>
      </c>
      <c r="H42" s="98">
        <v>0</v>
      </c>
      <c r="I42" s="8">
        <v>0</v>
      </c>
      <c r="J42" s="8">
        <v>0</v>
      </c>
      <c r="K42" s="8">
        <v>0</v>
      </c>
      <c r="L42" s="98">
        <v>0</v>
      </c>
      <c r="M42" s="98">
        <v>0</v>
      </c>
      <c r="N42" s="8">
        <v>0</v>
      </c>
    </row>
    <row r="43" spans="1:14" ht="30" x14ac:dyDescent="0.25">
      <c r="A43" s="9" t="s">
        <v>48</v>
      </c>
      <c r="B43" s="6">
        <v>0</v>
      </c>
      <c r="C43" s="6">
        <v>0</v>
      </c>
      <c r="D43" s="13"/>
      <c r="E43" s="6">
        <v>0</v>
      </c>
      <c r="F43" s="7">
        <f t="shared" si="5"/>
        <v>0</v>
      </c>
      <c r="G43" s="6">
        <v>0</v>
      </c>
      <c r="H43" s="98">
        <v>0</v>
      </c>
      <c r="I43" s="8">
        <v>0</v>
      </c>
      <c r="J43" s="8">
        <v>0</v>
      </c>
      <c r="K43" s="8">
        <v>0</v>
      </c>
      <c r="L43" s="98">
        <v>0</v>
      </c>
      <c r="M43" s="98">
        <v>0</v>
      </c>
      <c r="N43" s="8">
        <v>0</v>
      </c>
    </row>
    <row r="44" spans="1:14" x14ac:dyDescent="0.25">
      <c r="A44" s="9" t="s">
        <v>49</v>
      </c>
      <c r="B44" s="6">
        <v>0</v>
      </c>
      <c r="C44" s="6">
        <v>0</v>
      </c>
      <c r="D44" s="13"/>
      <c r="E44" s="6">
        <v>0</v>
      </c>
      <c r="F44" s="7">
        <f t="shared" si="5"/>
        <v>0</v>
      </c>
      <c r="G44" s="6">
        <v>0</v>
      </c>
      <c r="H44" s="98">
        <v>0</v>
      </c>
      <c r="I44" s="8">
        <v>0</v>
      </c>
      <c r="J44" s="8">
        <v>0</v>
      </c>
      <c r="K44" s="8">
        <v>0</v>
      </c>
      <c r="L44" s="98">
        <v>0</v>
      </c>
      <c r="M44" s="98">
        <v>0</v>
      </c>
      <c r="N44" s="8">
        <v>0</v>
      </c>
    </row>
    <row r="45" spans="1:14" ht="30" x14ac:dyDescent="0.25">
      <c r="A45" s="9" t="s">
        <v>50</v>
      </c>
      <c r="B45" s="6">
        <v>0</v>
      </c>
      <c r="C45" s="6">
        <v>0</v>
      </c>
      <c r="D45" s="13"/>
      <c r="E45" s="6">
        <v>0</v>
      </c>
      <c r="F45" s="7">
        <f t="shared" si="5"/>
        <v>0</v>
      </c>
      <c r="G45" s="6">
        <v>0</v>
      </c>
      <c r="H45" s="98">
        <v>0</v>
      </c>
      <c r="I45" s="8">
        <v>0</v>
      </c>
      <c r="J45" s="8">
        <v>0</v>
      </c>
      <c r="K45" s="8">
        <v>0</v>
      </c>
      <c r="L45" s="98">
        <v>0</v>
      </c>
      <c r="M45" s="98">
        <v>0</v>
      </c>
      <c r="N45" s="8">
        <v>0</v>
      </c>
    </row>
    <row r="46" spans="1:14" x14ac:dyDescent="0.25">
      <c r="A46" s="9" t="s">
        <v>51</v>
      </c>
      <c r="B46" s="6">
        <v>21</v>
      </c>
      <c r="C46" s="6">
        <v>24</v>
      </c>
      <c r="D46" s="13"/>
      <c r="E46" s="6">
        <v>3</v>
      </c>
      <c r="F46" s="7">
        <f t="shared" si="5"/>
        <v>48</v>
      </c>
      <c r="G46" s="6">
        <v>12</v>
      </c>
      <c r="H46" s="98">
        <v>0</v>
      </c>
      <c r="I46" s="8">
        <v>2</v>
      </c>
      <c r="J46" s="8">
        <v>24</v>
      </c>
      <c r="K46" s="8">
        <v>8</v>
      </c>
      <c r="L46" s="98">
        <v>0</v>
      </c>
      <c r="M46" s="98">
        <v>0</v>
      </c>
      <c r="N46" s="8">
        <v>0</v>
      </c>
    </row>
    <row r="47" spans="1:14" x14ac:dyDescent="0.25">
      <c r="A47" s="9" t="s">
        <v>52</v>
      </c>
      <c r="B47" s="33">
        <v>0</v>
      </c>
      <c r="C47" s="6">
        <v>0</v>
      </c>
      <c r="D47" s="13"/>
      <c r="E47" s="6">
        <v>0</v>
      </c>
      <c r="F47" s="7">
        <f t="shared" si="5"/>
        <v>0</v>
      </c>
      <c r="G47" s="33">
        <v>0</v>
      </c>
      <c r="H47" s="98">
        <v>0</v>
      </c>
      <c r="I47" s="8">
        <v>0</v>
      </c>
      <c r="J47" s="8">
        <v>0</v>
      </c>
      <c r="K47" s="8">
        <v>0</v>
      </c>
      <c r="L47" s="98">
        <v>0</v>
      </c>
      <c r="M47" s="98">
        <v>0</v>
      </c>
      <c r="N47" s="8">
        <v>0</v>
      </c>
    </row>
    <row r="48" spans="1:14" x14ac:dyDescent="0.25">
      <c r="A48" s="9" t="s">
        <v>53</v>
      </c>
      <c r="B48" s="6">
        <v>3</v>
      </c>
      <c r="C48" s="6">
        <v>0</v>
      </c>
      <c r="D48" s="13"/>
      <c r="E48" s="6">
        <v>0</v>
      </c>
      <c r="F48" s="7">
        <f t="shared" si="5"/>
        <v>3</v>
      </c>
      <c r="G48" s="6">
        <v>3</v>
      </c>
      <c r="H48" s="98">
        <v>0</v>
      </c>
      <c r="I48" s="8">
        <v>0</v>
      </c>
      <c r="J48" s="8">
        <v>0</v>
      </c>
      <c r="K48" s="8">
        <v>0</v>
      </c>
      <c r="L48" s="98">
        <v>0</v>
      </c>
      <c r="M48" s="98">
        <v>0</v>
      </c>
      <c r="N48" s="8">
        <v>0</v>
      </c>
    </row>
    <row r="49" spans="1:14" x14ac:dyDescent="0.25">
      <c r="A49" s="9" t="s">
        <v>54</v>
      </c>
      <c r="B49" s="6">
        <v>0</v>
      </c>
      <c r="C49" s="6">
        <v>0</v>
      </c>
      <c r="D49" s="13"/>
      <c r="E49" s="6">
        <v>0</v>
      </c>
      <c r="F49" s="7">
        <f t="shared" si="5"/>
        <v>0</v>
      </c>
      <c r="G49" s="6">
        <v>0</v>
      </c>
      <c r="H49" s="98">
        <v>0</v>
      </c>
      <c r="I49" s="8">
        <v>0</v>
      </c>
      <c r="J49" s="8">
        <v>0</v>
      </c>
      <c r="K49" s="8">
        <v>0</v>
      </c>
      <c r="L49" s="98">
        <v>0</v>
      </c>
      <c r="M49" s="98">
        <v>0</v>
      </c>
      <c r="N49" s="8">
        <v>0</v>
      </c>
    </row>
    <row r="50" spans="1:14" x14ac:dyDescent="0.25">
      <c r="A50" s="9"/>
      <c r="B50" s="67" t="s">
        <v>2</v>
      </c>
      <c r="C50" s="67"/>
      <c r="D50" s="67"/>
      <c r="E50" s="71" t="s">
        <v>3</v>
      </c>
      <c r="F50" s="69" t="s">
        <v>4</v>
      </c>
      <c r="G50" s="64" t="s">
        <v>189</v>
      </c>
      <c r="H50" s="64" t="s">
        <v>190</v>
      </c>
      <c r="I50" s="64" t="s">
        <v>191</v>
      </c>
      <c r="J50" s="64" t="s">
        <v>193</v>
      </c>
      <c r="K50" s="64" t="s">
        <v>192</v>
      </c>
      <c r="L50" s="64" t="s">
        <v>194</v>
      </c>
      <c r="M50" s="64" t="s">
        <v>195</v>
      </c>
      <c r="N50" s="73" t="s">
        <v>196</v>
      </c>
    </row>
    <row r="51" spans="1:14" x14ac:dyDescent="0.25">
      <c r="A51" s="12" t="s">
        <v>55</v>
      </c>
      <c r="B51" s="3" t="s">
        <v>11</v>
      </c>
      <c r="C51" s="3" t="s">
        <v>12</v>
      </c>
      <c r="D51" s="4"/>
      <c r="E51" s="71"/>
      <c r="F51" s="69"/>
      <c r="G51" s="64"/>
      <c r="H51" s="64"/>
      <c r="I51" s="64"/>
      <c r="J51" s="64"/>
      <c r="K51" s="64"/>
      <c r="L51" s="64"/>
      <c r="M51" s="64"/>
      <c r="N51" s="74"/>
    </row>
    <row r="52" spans="1:14" x14ac:dyDescent="0.25">
      <c r="A52" s="9" t="s">
        <v>56</v>
      </c>
      <c r="B52" s="6">
        <v>0</v>
      </c>
      <c r="C52" s="6" t="s">
        <v>57</v>
      </c>
      <c r="D52" s="13"/>
      <c r="E52" s="6">
        <v>0</v>
      </c>
      <c r="F52" s="7">
        <f t="shared" ref="F52:F53" si="6">SUM(B52:E52)</f>
        <v>0</v>
      </c>
      <c r="G52" s="8">
        <v>0</v>
      </c>
      <c r="H52" s="98">
        <v>0</v>
      </c>
      <c r="I52" s="8">
        <v>0</v>
      </c>
      <c r="J52" s="8">
        <v>0</v>
      </c>
      <c r="K52" s="8">
        <v>0</v>
      </c>
      <c r="L52" s="98">
        <v>0</v>
      </c>
      <c r="M52" s="98">
        <v>0</v>
      </c>
      <c r="N52" s="8">
        <v>0</v>
      </c>
    </row>
    <row r="53" spans="1:14" x14ac:dyDescent="0.25">
      <c r="A53" s="9" t="s">
        <v>58</v>
      </c>
      <c r="B53" s="6">
        <v>0</v>
      </c>
      <c r="C53" s="6" t="s">
        <v>57</v>
      </c>
      <c r="D53" s="13"/>
      <c r="E53" s="6">
        <v>0</v>
      </c>
      <c r="F53" s="7">
        <f t="shared" si="6"/>
        <v>0</v>
      </c>
      <c r="G53" s="8">
        <v>0</v>
      </c>
      <c r="H53" s="98">
        <v>0</v>
      </c>
      <c r="I53" s="8">
        <v>0</v>
      </c>
      <c r="J53" s="8">
        <v>0</v>
      </c>
      <c r="K53" s="8">
        <v>0</v>
      </c>
      <c r="L53" s="98">
        <v>0</v>
      </c>
      <c r="M53" s="98">
        <v>0</v>
      </c>
      <c r="N53" s="8">
        <v>0</v>
      </c>
    </row>
    <row r="54" spans="1:14" ht="15.75" x14ac:dyDescent="0.25">
      <c r="A54" s="72" t="s">
        <v>59</v>
      </c>
      <c r="B54" s="72"/>
      <c r="C54" s="72"/>
      <c r="D54" s="72"/>
      <c r="E54" s="72"/>
      <c r="F54" s="72"/>
      <c r="G54" s="72"/>
      <c r="H54" s="72"/>
      <c r="I54" s="72"/>
      <c r="J54" s="72"/>
      <c r="K54" s="72"/>
      <c r="L54" s="72"/>
      <c r="M54" s="72"/>
      <c r="N54" s="72"/>
    </row>
    <row r="55" spans="1:14" x14ac:dyDescent="0.25">
      <c r="A55" s="66"/>
      <c r="B55" s="67" t="s">
        <v>2</v>
      </c>
      <c r="C55" s="67"/>
      <c r="D55" s="67"/>
      <c r="E55" s="70" t="s">
        <v>3</v>
      </c>
      <c r="F55" s="69" t="s">
        <v>4</v>
      </c>
      <c r="G55" s="64" t="s">
        <v>189</v>
      </c>
      <c r="H55" s="64" t="s">
        <v>190</v>
      </c>
      <c r="I55" s="64" t="s">
        <v>191</v>
      </c>
      <c r="J55" s="64" t="s">
        <v>193</v>
      </c>
      <c r="K55" s="64" t="s">
        <v>192</v>
      </c>
      <c r="L55" s="64" t="s">
        <v>194</v>
      </c>
      <c r="M55" s="64" t="s">
        <v>195</v>
      </c>
      <c r="N55" s="73" t="s">
        <v>196</v>
      </c>
    </row>
    <row r="56" spans="1:14" x14ac:dyDescent="0.25">
      <c r="A56" s="66"/>
      <c r="B56" s="3" t="s">
        <v>11</v>
      </c>
      <c r="C56" s="3" t="s">
        <v>12</v>
      </c>
      <c r="D56" s="2" t="s">
        <v>60</v>
      </c>
      <c r="E56" s="70"/>
      <c r="F56" s="69"/>
      <c r="G56" s="64"/>
      <c r="H56" s="64"/>
      <c r="I56" s="64"/>
      <c r="J56" s="64"/>
      <c r="K56" s="64"/>
      <c r="L56" s="64"/>
      <c r="M56" s="64"/>
      <c r="N56" s="74"/>
    </row>
    <row r="57" spans="1:14" x14ac:dyDescent="0.25">
      <c r="A57" s="9" t="s">
        <v>13</v>
      </c>
      <c r="B57" s="6">
        <v>96</v>
      </c>
      <c r="C57" s="6">
        <v>10</v>
      </c>
      <c r="D57" s="97">
        <v>0</v>
      </c>
      <c r="E57" s="6">
        <v>170</v>
      </c>
      <c r="F57" s="7">
        <f t="shared" ref="F57:F65" si="7">SUM(B57:E57)</f>
        <v>276</v>
      </c>
      <c r="G57" s="8">
        <v>124</v>
      </c>
      <c r="H57" s="98">
        <v>0</v>
      </c>
      <c r="I57" s="8">
        <v>57</v>
      </c>
      <c r="J57" s="8">
        <v>9</v>
      </c>
      <c r="K57" s="8">
        <v>30</v>
      </c>
      <c r="L57" s="8">
        <v>1</v>
      </c>
      <c r="M57" s="8">
        <v>36</v>
      </c>
      <c r="N57" s="8">
        <v>19</v>
      </c>
    </row>
    <row r="58" spans="1:14" x14ac:dyDescent="0.25">
      <c r="A58" s="9" t="s">
        <v>61</v>
      </c>
      <c r="B58" s="10">
        <f>SUM(B59:B65)</f>
        <v>96</v>
      </c>
      <c r="C58" s="10">
        <f t="shared" ref="C58:E58" si="8">SUM(C59:C65)</f>
        <v>11</v>
      </c>
      <c r="D58" s="10">
        <f t="shared" si="8"/>
        <v>0</v>
      </c>
      <c r="E58" s="10">
        <f t="shared" si="8"/>
        <v>186</v>
      </c>
      <c r="F58" s="7">
        <f t="shared" si="7"/>
        <v>293</v>
      </c>
      <c r="G58" s="10">
        <f>SUM(G59:G65)</f>
        <v>126</v>
      </c>
      <c r="H58" s="10">
        <f t="shared" ref="H58:N58" si="9">SUM(H59:H65)</f>
        <v>0</v>
      </c>
      <c r="I58" s="10">
        <f t="shared" si="9"/>
        <v>59</v>
      </c>
      <c r="J58" s="10">
        <f t="shared" si="9"/>
        <v>11</v>
      </c>
      <c r="K58" s="10">
        <f t="shared" si="9"/>
        <v>34</v>
      </c>
      <c r="L58" s="10">
        <f t="shared" si="9"/>
        <v>2</v>
      </c>
      <c r="M58" s="10">
        <f t="shared" si="9"/>
        <v>40</v>
      </c>
      <c r="N58" s="10">
        <f t="shared" si="9"/>
        <v>21</v>
      </c>
    </row>
    <row r="59" spans="1:14" x14ac:dyDescent="0.25">
      <c r="A59" s="9" t="s">
        <v>16</v>
      </c>
      <c r="B59" s="6">
        <v>7</v>
      </c>
      <c r="C59" s="6">
        <v>1</v>
      </c>
      <c r="D59" s="97">
        <v>0</v>
      </c>
      <c r="E59" s="6">
        <v>10</v>
      </c>
      <c r="F59" s="7">
        <f t="shared" si="7"/>
        <v>18</v>
      </c>
      <c r="G59" s="8">
        <v>4</v>
      </c>
      <c r="H59" s="98">
        <v>0</v>
      </c>
      <c r="I59" s="8">
        <v>3</v>
      </c>
      <c r="J59" s="8">
        <v>1</v>
      </c>
      <c r="K59" s="8">
        <v>1</v>
      </c>
      <c r="L59" s="8">
        <v>2</v>
      </c>
      <c r="M59" s="8">
        <v>4</v>
      </c>
      <c r="N59" s="8">
        <v>3</v>
      </c>
    </row>
    <row r="60" spans="1:14" x14ac:dyDescent="0.25">
      <c r="A60" s="9" t="s">
        <v>17</v>
      </c>
      <c r="B60" s="6">
        <v>11</v>
      </c>
      <c r="C60" s="6">
        <v>3</v>
      </c>
      <c r="D60" s="97">
        <v>0</v>
      </c>
      <c r="E60" s="6">
        <v>29</v>
      </c>
      <c r="F60" s="7">
        <f t="shared" si="7"/>
        <v>43</v>
      </c>
      <c r="G60" s="8">
        <v>13</v>
      </c>
      <c r="H60" s="98">
        <v>0</v>
      </c>
      <c r="I60" s="8">
        <v>10</v>
      </c>
      <c r="J60" s="8">
        <v>2</v>
      </c>
      <c r="K60" s="8">
        <v>5</v>
      </c>
      <c r="L60" s="8">
        <v>0</v>
      </c>
      <c r="M60" s="8">
        <v>11</v>
      </c>
      <c r="N60" s="8">
        <v>2</v>
      </c>
    </row>
    <row r="61" spans="1:14" x14ac:dyDescent="0.25">
      <c r="A61" s="9" t="s">
        <v>18</v>
      </c>
      <c r="B61" s="6">
        <v>20</v>
      </c>
      <c r="C61" s="6">
        <v>3</v>
      </c>
      <c r="D61" s="97">
        <v>0</v>
      </c>
      <c r="E61" s="6">
        <v>56</v>
      </c>
      <c r="F61" s="7">
        <f t="shared" si="7"/>
        <v>79</v>
      </c>
      <c r="G61" s="8">
        <v>30</v>
      </c>
      <c r="H61" s="98">
        <v>0</v>
      </c>
      <c r="I61" s="8">
        <v>15</v>
      </c>
      <c r="J61" s="8">
        <v>3</v>
      </c>
      <c r="K61" s="8">
        <v>11</v>
      </c>
      <c r="L61" s="8">
        <v>0</v>
      </c>
      <c r="M61" s="8">
        <v>13</v>
      </c>
      <c r="N61" s="8">
        <v>7</v>
      </c>
    </row>
    <row r="62" spans="1:14" x14ac:dyDescent="0.25">
      <c r="A62" s="9" t="s">
        <v>19</v>
      </c>
      <c r="B62" s="6">
        <v>30</v>
      </c>
      <c r="C62" s="6">
        <v>3</v>
      </c>
      <c r="D62" s="97">
        <v>0</v>
      </c>
      <c r="E62" s="6">
        <v>43</v>
      </c>
      <c r="F62" s="7">
        <f t="shared" si="7"/>
        <v>76</v>
      </c>
      <c r="G62" s="8">
        <v>39</v>
      </c>
      <c r="H62" s="98">
        <v>0</v>
      </c>
      <c r="I62" s="8">
        <v>14</v>
      </c>
      <c r="J62" s="8">
        <v>4</v>
      </c>
      <c r="K62" s="8">
        <v>7</v>
      </c>
      <c r="L62" s="8">
        <v>0</v>
      </c>
      <c r="M62" s="8">
        <v>7</v>
      </c>
      <c r="N62" s="8">
        <v>5</v>
      </c>
    </row>
    <row r="63" spans="1:14" x14ac:dyDescent="0.25">
      <c r="A63" s="9" t="s">
        <v>20</v>
      </c>
      <c r="B63" s="6">
        <v>25</v>
      </c>
      <c r="C63" s="6">
        <v>1</v>
      </c>
      <c r="D63" s="97">
        <v>0</v>
      </c>
      <c r="E63" s="6">
        <v>35</v>
      </c>
      <c r="F63" s="7">
        <f t="shared" si="7"/>
        <v>61</v>
      </c>
      <c r="G63" s="8">
        <v>32</v>
      </c>
      <c r="H63" s="98">
        <v>0</v>
      </c>
      <c r="I63" s="8">
        <v>14</v>
      </c>
      <c r="J63" s="8">
        <v>1</v>
      </c>
      <c r="K63" s="8">
        <v>9</v>
      </c>
      <c r="L63" s="8">
        <v>0</v>
      </c>
      <c r="M63" s="8">
        <v>3</v>
      </c>
      <c r="N63" s="8">
        <v>2</v>
      </c>
    </row>
    <row r="64" spans="1:14" x14ac:dyDescent="0.25">
      <c r="A64" s="9" t="s">
        <v>21</v>
      </c>
      <c r="B64" s="6">
        <v>3</v>
      </c>
      <c r="C64" s="6">
        <v>0</v>
      </c>
      <c r="D64" s="97">
        <v>0</v>
      </c>
      <c r="E64" s="6">
        <v>7</v>
      </c>
      <c r="F64" s="7">
        <f t="shared" si="7"/>
        <v>10</v>
      </c>
      <c r="G64" s="8">
        <v>5</v>
      </c>
      <c r="H64" s="98">
        <v>0</v>
      </c>
      <c r="I64" s="8">
        <v>2</v>
      </c>
      <c r="J64" s="8">
        <v>0</v>
      </c>
      <c r="K64" s="8">
        <v>1</v>
      </c>
      <c r="L64" s="8">
        <v>0</v>
      </c>
      <c r="M64" s="8">
        <v>1</v>
      </c>
      <c r="N64" s="8">
        <v>1</v>
      </c>
    </row>
    <row r="65" spans="1:14" x14ac:dyDescent="0.25">
      <c r="A65" s="9" t="s">
        <v>208</v>
      </c>
      <c r="B65" s="6">
        <v>0</v>
      </c>
      <c r="C65" s="6">
        <v>0</v>
      </c>
      <c r="D65" s="97">
        <v>0</v>
      </c>
      <c r="E65" s="6">
        <v>6</v>
      </c>
      <c r="F65" s="7">
        <f t="shared" si="7"/>
        <v>6</v>
      </c>
      <c r="G65" s="8">
        <v>3</v>
      </c>
      <c r="H65" s="98">
        <v>0</v>
      </c>
      <c r="I65" s="8">
        <v>1</v>
      </c>
      <c r="J65" s="8">
        <v>0</v>
      </c>
      <c r="K65" s="8">
        <v>0</v>
      </c>
      <c r="L65" s="8">
        <v>0</v>
      </c>
      <c r="M65" s="8">
        <v>1</v>
      </c>
      <c r="N65" s="50">
        <v>1</v>
      </c>
    </row>
    <row r="66" spans="1:14" x14ac:dyDescent="0.25">
      <c r="A66" s="9"/>
      <c r="B66" s="67" t="s">
        <v>2</v>
      </c>
      <c r="C66" s="67"/>
      <c r="D66" s="67"/>
      <c r="E66" s="71" t="s">
        <v>3</v>
      </c>
      <c r="F66" s="69" t="s">
        <v>4</v>
      </c>
      <c r="G66" s="64" t="s">
        <v>189</v>
      </c>
      <c r="H66" s="64" t="s">
        <v>190</v>
      </c>
      <c r="I66" s="64" t="s">
        <v>191</v>
      </c>
      <c r="J66" s="64" t="s">
        <v>193</v>
      </c>
      <c r="K66" s="64" t="s">
        <v>192</v>
      </c>
      <c r="L66" s="64" t="s">
        <v>194</v>
      </c>
      <c r="M66" s="64" t="s">
        <v>195</v>
      </c>
      <c r="N66" s="73" t="s">
        <v>196</v>
      </c>
    </row>
    <row r="67" spans="1:14" x14ac:dyDescent="0.25">
      <c r="A67" s="12" t="s">
        <v>62</v>
      </c>
      <c r="B67" s="3" t="s">
        <v>11</v>
      </c>
      <c r="C67" s="3" t="s">
        <v>12</v>
      </c>
      <c r="D67" s="2" t="s">
        <v>60</v>
      </c>
      <c r="E67" s="71"/>
      <c r="F67" s="69"/>
      <c r="G67" s="64"/>
      <c r="H67" s="64"/>
      <c r="I67" s="64"/>
      <c r="J67" s="64"/>
      <c r="K67" s="64"/>
      <c r="L67" s="64"/>
      <c r="M67" s="64"/>
      <c r="N67" s="74"/>
    </row>
    <row r="68" spans="1:14" x14ac:dyDescent="0.25">
      <c r="A68" s="9" t="s">
        <v>23</v>
      </c>
      <c r="B68" s="6">
        <v>39</v>
      </c>
      <c r="C68" s="6">
        <v>9</v>
      </c>
      <c r="D68" s="97">
        <v>0</v>
      </c>
      <c r="E68" s="6">
        <v>61</v>
      </c>
      <c r="F68" s="7">
        <f>SUM(B68:E68)</f>
        <v>109</v>
      </c>
      <c r="G68" s="8">
        <v>43</v>
      </c>
      <c r="H68" s="98">
        <v>0</v>
      </c>
      <c r="I68" s="8">
        <v>15</v>
      </c>
      <c r="J68" s="8">
        <v>7</v>
      </c>
      <c r="K68" s="8">
        <v>16</v>
      </c>
      <c r="L68" s="8">
        <v>0</v>
      </c>
      <c r="M68" s="8">
        <v>20</v>
      </c>
      <c r="N68" s="8">
        <v>8</v>
      </c>
    </row>
    <row r="69" spans="1:14" x14ac:dyDescent="0.25">
      <c r="A69" s="9" t="s">
        <v>24</v>
      </c>
      <c r="B69" s="6">
        <v>55</v>
      </c>
      <c r="C69" s="6">
        <v>2</v>
      </c>
      <c r="D69" s="97">
        <v>0</v>
      </c>
      <c r="E69" s="6">
        <v>124</v>
      </c>
      <c r="F69" s="7">
        <f t="shared" ref="F69:F75" si="10">SUM(B69:E69)</f>
        <v>181</v>
      </c>
      <c r="G69" s="8">
        <v>81</v>
      </c>
      <c r="H69" s="98">
        <v>0</v>
      </c>
      <c r="I69" s="8">
        <v>45</v>
      </c>
      <c r="J69" s="8">
        <v>3</v>
      </c>
      <c r="K69" s="8">
        <v>18</v>
      </c>
      <c r="L69" s="8">
        <v>2</v>
      </c>
      <c r="M69" s="8">
        <v>19</v>
      </c>
      <c r="N69" s="8">
        <v>13</v>
      </c>
    </row>
    <row r="70" spans="1:14" x14ac:dyDescent="0.25">
      <c r="A70" s="9" t="s">
        <v>63</v>
      </c>
      <c r="B70" s="6">
        <v>0</v>
      </c>
      <c r="C70" s="6">
        <v>0</v>
      </c>
      <c r="D70" s="97">
        <v>0</v>
      </c>
      <c r="E70" s="6">
        <v>0</v>
      </c>
      <c r="F70" s="7">
        <f t="shared" si="10"/>
        <v>0</v>
      </c>
      <c r="G70" s="8">
        <v>0</v>
      </c>
      <c r="H70" s="98">
        <v>0</v>
      </c>
      <c r="I70" s="8">
        <v>0</v>
      </c>
      <c r="J70" s="8">
        <v>0</v>
      </c>
      <c r="K70" s="8">
        <v>0</v>
      </c>
      <c r="L70" s="8">
        <v>0</v>
      </c>
      <c r="M70" s="8">
        <v>0</v>
      </c>
      <c r="N70" s="8">
        <v>0</v>
      </c>
    </row>
    <row r="71" spans="1:14" x14ac:dyDescent="0.25">
      <c r="A71" s="14" t="s">
        <v>26</v>
      </c>
      <c r="B71" s="6">
        <v>0</v>
      </c>
      <c r="C71" s="6">
        <v>0</v>
      </c>
      <c r="D71" s="97">
        <v>0</v>
      </c>
      <c r="E71" s="6">
        <v>0</v>
      </c>
      <c r="F71" s="7">
        <f t="shared" si="10"/>
        <v>0</v>
      </c>
      <c r="G71" s="16">
        <v>0</v>
      </c>
      <c r="H71" s="98">
        <v>0</v>
      </c>
      <c r="I71" s="8">
        <v>0</v>
      </c>
      <c r="J71" s="8">
        <v>0</v>
      </c>
      <c r="K71" s="8">
        <v>0</v>
      </c>
      <c r="L71" s="16">
        <v>0</v>
      </c>
      <c r="M71" s="16">
        <v>0</v>
      </c>
      <c r="N71" s="8">
        <v>0</v>
      </c>
    </row>
    <row r="72" spans="1:14" x14ac:dyDescent="0.25">
      <c r="A72" s="14" t="s">
        <v>27</v>
      </c>
      <c r="B72" s="6">
        <v>1</v>
      </c>
      <c r="C72" s="6">
        <v>0</v>
      </c>
      <c r="D72" s="97">
        <v>0</v>
      </c>
      <c r="E72" s="6">
        <v>0</v>
      </c>
      <c r="F72" s="7">
        <f t="shared" si="10"/>
        <v>1</v>
      </c>
      <c r="G72" s="16">
        <v>1</v>
      </c>
      <c r="H72" s="98">
        <v>0</v>
      </c>
      <c r="I72" s="8">
        <v>0</v>
      </c>
      <c r="J72" s="8">
        <v>0</v>
      </c>
      <c r="K72" s="8">
        <v>0</v>
      </c>
      <c r="L72" s="16">
        <v>0</v>
      </c>
      <c r="M72" s="16">
        <v>0</v>
      </c>
      <c r="N72" s="8">
        <v>0</v>
      </c>
    </row>
    <row r="73" spans="1:14" x14ac:dyDescent="0.25">
      <c r="A73" s="14" t="s">
        <v>28</v>
      </c>
      <c r="B73" s="6">
        <v>0</v>
      </c>
      <c r="C73" s="6">
        <v>0</v>
      </c>
      <c r="D73" s="97">
        <v>0</v>
      </c>
      <c r="E73" s="6">
        <v>0</v>
      </c>
      <c r="F73" s="7">
        <f t="shared" si="10"/>
        <v>0</v>
      </c>
      <c r="G73" s="16">
        <v>0</v>
      </c>
      <c r="H73" s="98">
        <v>0</v>
      </c>
      <c r="I73" s="8">
        <v>0</v>
      </c>
      <c r="J73" s="8">
        <v>0</v>
      </c>
      <c r="K73" s="8">
        <v>0</v>
      </c>
      <c r="L73" s="16">
        <v>0</v>
      </c>
      <c r="M73" s="16">
        <v>0</v>
      </c>
      <c r="N73" s="8">
        <v>0</v>
      </c>
    </row>
    <row r="74" spans="1:14" x14ac:dyDescent="0.25">
      <c r="A74" s="14" t="s">
        <v>29</v>
      </c>
      <c r="B74" s="6">
        <v>0</v>
      </c>
      <c r="C74" s="6">
        <v>0</v>
      </c>
      <c r="D74" s="97">
        <v>0</v>
      </c>
      <c r="E74" s="6">
        <v>0</v>
      </c>
      <c r="F74" s="7">
        <f t="shared" si="10"/>
        <v>0</v>
      </c>
      <c r="G74" s="16">
        <v>0</v>
      </c>
      <c r="H74" s="98">
        <v>0</v>
      </c>
      <c r="I74" s="8">
        <v>0</v>
      </c>
      <c r="J74" s="8">
        <v>0</v>
      </c>
      <c r="K74" s="8">
        <v>0</v>
      </c>
      <c r="L74" s="16">
        <v>0</v>
      </c>
      <c r="M74" s="16">
        <v>0</v>
      </c>
      <c r="N74" s="8">
        <v>0</v>
      </c>
    </row>
    <row r="75" spans="1:14" x14ac:dyDescent="0.25">
      <c r="A75" s="14" t="s">
        <v>30</v>
      </c>
      <c r="B75" s="6">
        <v>1</v>
      </c>
      <c r="C75" s="6">
        <v>0</v>
      </c>
      <c r="D75" s="97">
        <v>0</v>
      </c>
      <c r="E75" s="6">
        <v>0</v>
      </c>
      <c r="F75" s="7">
        <f t="shared" si="10"/>
        <v>1</v>
      </c>
      <c r="G75" s="16">
        <v>1</v>
      </c>
      <c r="H75" s="98">
        <v>0</v>
      </c>
      <c r="I75" s="8">
        <v>0</v>
      </c>
      <c r="J75" s="8">
        <v>0</v>
      </c>
      <c r="K75" s="8">
        <v>0</v>
      </c>
      <c r="L75" s="16">
        <v>0</v>
      </c>
      <c r="M75" s="16">
        <v>0</v>
      </c>
      <c r="N75" s="8">
        <v>0</v>
      </c>
    </row>
    <row r="76" spans="1:14" x14ac:dyDescent="0.25">
      <c r="A76" s="84" t="s">
        <v>31</v>
      </c>
      <c r="B76" s="84"/>
      <c r="C76" s="84"/>
      <c r="D76" s="84"/>
      <c r="E76" s="84"/>
      <c r="F76" s="84"/>
      <c r="G76" s="84"/>
      <c r="H76" s="84"/>
      <c r="I76" s="84"/>
      <c r="J76" s="84"/>
      <c r="K76" s="84"/>
      <c r="L76" s="84"/>
      <c r="M76" s="84"/>
      <c r="N76" s="84"/>
    </row>
    <row r="77" spans="1:14" x14ac:dyDescent="0.25">
      <c r="A77" s="14" t="s">
        <v>32</v>
      </c>
      <c r="B77" s="6">
        <v>0</v>
      </c>
      <c r="C77" s="6"/>
      <c r="D77" s="97">
        <v>0</v>
      </c>
      <c r="E77" s="6">
        <v>0</v>
      </c>
      <c r="F77" s="7">
        <f>SUM(B77:E77)</f>
        <v>0</v>
      </c>
      <c r="G77" s="16">
        <v>0</v>
      </c>
      <c r="H77" s="99">
        <v>0</v>
      </c>
      <c r="I77" s="16">
        <v>0</v>
      </c>
      <c r="J77" s="16">
        <v>0</v>
      </c>
      <c r="K77" s="16">
        <v>0</v>
      </c>
      <c r="L77" s="16">
        <v>0</v>
      </c>
      <c r="M77" s="16">
        <v>0</v>
      </c>
      <c r="N77" s="16">
        <v>0</v>
      </c>
    </row>
    <row r="78" spans="1:14" x14ac:dyDescent="0.25">
      <c r="A78" s="14" t="s">
        <v>33</v>
      </c>
      <c r="B78" s="6">
        <v>1</v>
      </c>
      <c r="C78" s="6"/>
      <c r="D78" s="97">
        <v>0</v>
      </c>
      <c r="E78" s="6">
        <v>0</v>
      </c>
      <c r="F78" s="7">
        <f t="shared" ref="F78:F83" si="11">SUM(B78:E78)</f>
        <v>1</v>
      </c>
      <c r="G78" s="16">
        <v>1</v>
      </c>
      <c r="H78" s="99">
        <v>0</v>
      </c>
      <c r="I78" s="16">
        <v>0</v>
      </c>
      <c r="J78" s="16">
        <v>0</v>
      </c>
      <c r="K78" s="16">
        <v>0</v>
      </c>
      <c r="L78" s="16">
        <v>0</v>
      </c>
      <c r="M78" s="16">
        <v>0</v>
      </c>
      <c r="N78" s="16">
        <v>0</v>
      </c>
    </row>
    <row r="79" spans="1:14" x14ac:dyDescent="0.25">
      <c r="A79" s="14" t="s">
        <v>34</v>
      </c>
      <c r="B79" s="6">
        <v>0</v>
      </c>
      <c r="C79" s="6"/>
      <c r="D79" s="97">
        <v>0</v>
      </c>
      <c r="E79" s="6">
        <v>0</v>
      </c>
      <c r="F79" s="7">
        <f t="shared" si="11"/>
        <v>0</v>
      </c>
      <c r="G79" s="16">
        <v>0</v>
      </c>
      <c r="H79" s="99">
        <v>0</v>
      </c>
      <c r="I79" s="16">
        <v>0</v>
      </c>
      <c r="J79" s="16">
        <v>0</v>
      </c>
      <c r="K79" s="16">
        <v>0</v>
      </c>
      <c r="L79" s="16">
        <v>0</v>
      </c>
      <c r="M79" s="16">
        <v>0</v>
      </c>
      <c r="N79" s="16">
        <v>0</v>
      </c>
    </row>
    <row r="80" spans="1:14" x14ac:dyDescent="0.25">
      <c r="A80" s="14" t="s">
        <v>35</v>
      </c>
      <c r="B80" s="6">
        <v>1</v>
      </c>
      <c r="C80" s="6"/>
      <c r="D80" s="97">
        <v>0</v>
      </c>
      <c r="E80" s="6">
        <v>0</v>
      </c>
      <c r="F80" s="7">
        <f t="shared" si="11"/>
        <v>1</v>
      </c>
      <c r="G80" s="16">
        <v>1</v>
      </c>
      <c r="H80" s="99">
        <v>0</v>
      </c>
      <c r="I80" s="16">
        <v>0</v>
      </c>
      <c r="J80" s="16">
        <v>0</v>
      </c>
      <c r="K80" s="16">
        <v>0</v>
      </c>
      <c r="L80" s="16">
        <v>0</v>
      </c>
      <c r="M80" s="16">
        <v>0</v>
      </c>
      <c r="N80" s="16">
        <v>0</v>
      </c>
    </row>
    <row r="81" spans="1:14" x14ac:dyDescent="0.25">
      <c r="A81" s="14" t="s">
        <v>36</v>
      </c>
      <c r="B81" s="6">
        <v>0</v>
      </c>
      <c r="C81" s="6"/>
      <c r="D81" s="97">
        <v>0</v>
      </c>
      <c r="E81" s="6">
        <v>0</v>
      </c>
      <c r="F81" s="7">
        <f t="shared" si="11"/>
        <v>0</v>
      </c>
      <c r="G81" s="16">
        <v>0</v>
      </c>
      <c r="H81" s="99">
        <v>0</v>
      </c>
      <c r="I81" s="16">
        <v>0</v>
      </c>
      <c r="J81" s="16">
        <v>0</v>
      </c>
      <c r="K81" s="16">
        <v>0</v>
      </c>
      <c r="L81" s="16">
        <v>0</v>
      </c>
      <c r="M81" s="16">
        <v>0</v>
      </c>
      <c r="N81" s="16">
        <v>0</v>
      </c>
    </row>
    <row r="82" spans="1:14" x14ac:dyDescent="0.25">
      <c r="A82" s="14" t="s">
        <v>37</v>
      </c>
      <c r="B82" s="6">
        <v>0</v>
      </c>
      <c r="C82" s="6"/>
      <c r="D82" s="97">
        <v>0</v>
      </c>
      <c r="E82" s="6">
        <v>0</v>
      </c>
      <c r="F82" s="7">
        <f t="shared" si="11"/>
        <v>0</v>
      </c>
      <c r="G82" s="16">
        <v>0</v>
      </c>
      <c r="H82" s="99">
        <v>0</v>
      </c>
      <c r="I82" s="16">
        <v>0</v>
      </c>
      <c r="J82" s="16">
        <v>0</v>
      </c>
      <c r="K82" s="16">
        <v>0</v>
      </c>
      <c r="L82" s="16">
        <v>0</v>
      </c>
      <c r="M82" s="16">
        <v>0</v>
      </c>
      <c r="N82" s="16">
        <v>0</v>
      </c>
    </row>
    <row r="83" spans="1:14" x14ac:dyDescent="0.25">
      <c r="A83" s="14" t="s">
        <v>38</v>
      </c>
      <c r="B83" s="6">
        <v>0</v>
      </c>
      <c r="C83" s="6"/>
      <c r="D83" s="97">
        <v>0</v>
      </c>
      <c r="E83" s="6">
        <v>0</v>
      </c>
      <c r="F83" s="7">
        <f t="shared" si="11"/>
        <v>0</v>
      </c>
      <c r="G83" s="16">
        <v>0</v>
      </c>
      <c r="H83" s="99">
        <v>0</v>
      </c>
      <c r="I83" s="16">
        <v>0</v>
      </c>
      <c r="J83" s="16">
        <v>0</v>
      </c>
      <c r="K83" s="16">
        <v>0</v>
      </c>
      <c r="L83" s="16">
        <v>0</v>
      </c>
      <c r="M83" s="16">
        <v>0</v>
      </c>
      <c r="N83" s="16">
        <v>0</v>
      </c>
    </row>
    <row r="84" spans="1:14" x14ac:dyDescent="0.25">
      <c r="A84" s="9"/>
      <c r="B84" s="67" t="s">
        <v>2</v>
      </c>
      <c r="C84" s="67"/>
      <c r="D84" s="67"/>
      <c r="E84" s="71" t="s">
        <v>3</v>
      </c>
      <c r="F84" s="69" t="s">
        <v>4</v>
      </c>
      <c r="G84" s="64" t="s">
        <v>189</v>
      </c>
      <c r="H84" s="64" t="s">
        <v>190</v>
      </c>
      <c r="I84" s="64" t="s">
        <v>191</v>
      </c>
      <c r="J84" s="64" t="s">
        <v>193</v>
      </c>
      <c r="K84" s="64" t="s">
        <v>192</v>
      </c>
      <c r="L84" s="64" t="s">
        <v>194</v>
      </c>
      <c r="M84" s="64" t="s">
        <v>195</v>
      </c>
      <c r="N84" s="73" t="s">
        <v>196</v>
      </c>
    </row>
    <row r="85" spans="1:14" x14ac:dyDescent="0.25">
      <c r="A85" s="12" t="s">
        <v>64</v>
      </c>
      <c r="B85" s="3" t="s">
        <v>11</v>
      </c>
      <c r="C85" s="3" t="s">
        <v>12</v>
      </c>
      <c r="D85" s="2" t="s">
        <v>60</v>
      </c>
      <c r="E85" s="71"/>
      <c r="F85" s="69"/>
      <c r="G85" s="64"/>
      <c r="H85" s="64"/>
      <c r="I85" s="64"/>
      <c r="J85" s="64"/>
      <c r="K85" s="64"/>
      <c r="L85" s="64"/>
      <c r="M85" s="64"/>
      <c r="N85" s="74"/>
    </row>
    <row r="86" spans="1:14" x14ac:dyDescent="0.25">
      <c r="A86" s="9" t="s">
        <v>40</v>
      </c>
      <c r="B86" s="6">
        <v>0</v>
      </c>
      <c r="C86" s="6">
        <v>0</v>
      </c>
      <c r="D86" s="97">
        <v>0</v>
      </c>
      <c r="E86" s="6">
        <v>1</v>
      </c>
      <c r="F86" s="7">
        <f>SUM(B86:E86)</f>
        <v>1</v>
      </c>
      <c r="G86" s="8">
        <v>0</v>
      </c>
      <c r="H86" s="98">
        <v>0</v>
      </c>
      <c r="I86" s="8">
        <v>1</v>
      </c>
      <c r="J86" s="8">
        <v>0</v>
      </c>
      <c r="K86" s="8">
        <v>0</v>
      </c>
      <c r="L86" s="8">
        <v>0</v>
      </c>
      <c r="M86" s="8">
        <v>0</v>
      </c>
      <c r="N86" s="8">
        <v>0</v>
      </c>
    </row>
    <row r="87" spans="1:14" ht="30" x14ac:dyDescent="0.25">
      <c r="A87" s="19" t="s">
        <v>41</v>
      </c>
      <c r="B87" s="6">
        <v>2</v>
      </c>
      <c r="C87" s="6">
        <v>0</v>
      </c>
      <c r="D87" s="97">
        <v>0</v>
      </c>
      <c r="E87" s="6">
        <v>0</v>
      </c>
      <c r="F87" s="7">
        <f>SUM(B87:E87)</f>
        <v>2</v>
      </c>
      <c r="G87" s="8">
        <v>2</v>
      </c>
      <c r="H87" s="98">
        <v>0</v>
      </c>
      <c r="I87" s="8">
        <v>0</v>
      </c>
      <c r="J87" s="8">
        <v>0</v>
      </c>
      <c r="K87" s="8">
        <v>0</v>
      </c>
      <c r="L87" s="8">
        <v>0</v>
      </c>
      <c r="M87" s="8">
        <v>0</v>
      </c>
      <c r="N87" s="8">
        <v>0</v>
      </c>
    </row>
    <row r="88" spans="1:14" x14ac:dyDescent="0.25">
      <c r="A88" s="9" t="s">
        <v>42</v>
      </c>
      <c r="B88" s="6">
        <v>1</v>
      </c>
      <c r="C88" s="6">
        <v>0</v>
      </c>
      <c r="D88" s="97">
        <v>0</v>
      </c>
      <c r="E88" s="6">
        <v>1</v>
      </c>
      <c r="F88" s="7">
        <f>SUM(B88:E88)</f>
        <v>2</v>
      </c>
      <c r="G88" s="8">
        <v>0</v>
      </c>
      <c r="H88" s="98">
        <v>0</v>
      </c>
      <c r="I88" s="8">
        <v>2</v>
      </c>
      <c r="J88" s="8">
        <v>0</v>
      </c>
      <c r="K88" s="8">
        <v>0</v>
      </c>
      <c r="L88" s="8">
        <v>0</v>
      </c>
      <c r="M88" s="8">
        <v>0</v>
      </c>
      <c r="N88" s="8">
        <v>0</v>
      </c>
    </row>
    <row r="89" spans="1:14" x14ac:dyDescent="0.25">
      <c r="A89" s="9" t="s">
        <v>43</v>
      </c>
      <c r="B89" s="6">
        <v>0</v>
      </c>
      <c r="C89" s="6">
        <v>0</v>
      </c>
      <c r="D89" s="97">
        <v>0</v>
      </c>
      <c r="E89" s="6">
        <v>0</v>
      </c>
      <c r="F89" s="7">
        <f t="shared" ref="F89:F100" si="12">SUM(B89:E89)</f>
        <v>0</v>
      </c>
      <c r="G89" s="8">
        <v>0</v>
      </c>
      <c r="H89" s="98">
        <v>0</v>
      </c>
      <c r="I89" s="8">
        <v>0</v>
      </c>
      <c r="J89" s="8">
        <v>0</v>
      </c>
      <c r="K89" s="8">
        <v>0</v>
      </c>
      <c r="L89" s="8">
        <v>0</v>
      </c>
      <c r="M89" s="8">
        <v>0</v>
      </c>
      <c r="N89" s="8">
        <v>0</v>
      </c>
    </row>
    <row r="90" spans="1:14" x14ac:dyDescent="0.25">
      <c r="A90" s="9" t="s">
        <v>44</v>
      </c>
      <c r="B90" s="6">
        <v>15</v>
      </c>
      <c r="C90" s="6">
        <v>1</v>
      </c>
      <c r="D90" s="97">
        <v>0</v>
      </c>
      <c r="E90" s="6">
        <v>12</v>
      </c>
      <c r="F90" s="7">
        <f t="shared" si="12"/>
        <v>28</v>
      </c>
      <c r="G90" s="8">
        <v>18</v>
      </c>
      <c r="H90" s="98">
        <v>0</v>
      </c>
      <c r="I90" s="8">
        <v>5</v>
      </c>
      <c r="J90" s="8">
        <v>1</v>
      </c>
      <c r="K90" s="8">
        <v>1</v>
      </c>
      <c r="L90" s="8">
        <v>0</v>
      </c>
      <c r="M90" s="8">
        <v>2</v>
      </c>
      <c r="N90" s="8">
        <v>1</v>
      </c>
    </row>
    <row r="91" spans="1:14" ht="30" x14ac:dyDescent="0.25">
      <c r="A91" s="9" t="s">
        <v>45</v>
      </c>
      <c r="B91" s="6">
        <v>0</v>
      </c>
      <c r="C91" s="6">
        <v>0</v>
      </c>
      <c r="D91" s="97">
        <v>0</v>
      </c>
      <c r="E91" s="6">
        <v>0</v>
      </c>
      <c r="F91" s="7">
        <f t="shared" si="12"/>
        <v>0</v>
      </c>
      <c r="G91" s="8">
        <v>0</v>
      </c>
      <c r="H91" s="98">
        <v>0</v>
      </c>
      <c r="I91" s="8">
        <v>0</v>
      </c>
      <c r="J91" s="8">
        <v>0</v>
      </c>
      <c r="K91" s="8">
        <v>0</v>
      </c>
      <c r="L91" s="8">
        <v>0</v>
      </c>
      <c r="M91" s="8">
        <v>0</v>
      </c>
      <c r="N91" s="8">
        <v>0</v>
      </c>
    </row>
    <row r="92" spans="1:14" x14ac:dyDescent="0.25">
      <c r="A92" s="9" t="s">
        <v>46</v>
      </c>
      <c r="B92" s="6">
        <v>3</v>
      </c>
      <c r="C92" s="6">
        <v>0</v>
      </c>
      <c r="D92" s="97">
        <v>0</v>
      </c>
      <c r="E92" s="6">
        <v>1</v>
      </c>
      <c r="F92" s="7">
        <f t="shared" si="12"/>
        <v>4</v>
      </c>
      <c r="G92" s="8">
        <v>3</v>
      </c>
      <c r="H92" s="98">
        <v>0</v>
      </c>
      <c r="I92" s="8">
        <v>0</v>
      </c>
      <c r="J92" s="8">
        <v>0</v>
      </c>
      <c r="K92" s="8">
        <v>0</v>
      </c>
      <c r="L92" s="8">
        <v>0</v>
      </c>
      <c r="M92" s="8">
        <v>1</v>
      </c>
      <c r="N92" s="8">
        <v>0</v>
      </c>
    </row>
    <row r="93" spans="1:14" x14ac:dyDescent="0.25">
      <c r="A93" s="9" t="s">
        <v>47</v>
      </c>
      <c r="B93" s="6">
        <v>0</v>
      </c>
      <c r="C93" s="6">
        <v>0</v>
      </c>
      <c r="D93" s="97">
        <v>0</v>
      </c>
      <c r="E93" s="6">
        <v>0</v>
      </c>
      <c r="F93" s="7">
        <f t="shared" si="12"/>
        <v>0</v>
      </c>
      <c r="G93" s="8">
        <v>0</v>
      </c>
      <c r="H93" s="98">
        <v>0</v>
      </c>
      <c r="I93" s="8">
        <v>0</v>
      </c>
      <c r="J93" s="8">
        <v>0</v>
      </c>
      <c r="K93" s="8">
        <v>0</v>
      </c>
      <c r="L93" s="8">
        <v>0</v>
      </c>
      <c r="M93" s="8">
        <v>0</v>
      </c>
      <c r="N93" s="8">
        <v>0</v>
      </c>
    </row>
    <row r="94" spans="1:14" ht="30" x14ac:dyDescent="0.25">
      <c r="A94" s="9" t="s">
        <v>48</v>
      </c>
      <c r="B94" s="6">
        <v>0</v>
      </c>
      <c r="C94" s="6">
        <v>0</v>
      </c>
      <c r="D94" s="97">
        <v>0</v>
      </c>
      <c r="E94" s="6">
        <v>0</v>
      </c>
      <c r="F94" s="7">
        <f t="shared" si="12"/>
        <v>0</v>
      </c>
      <c r="G94" s="8">
        <v>0</v>
      </c>
      <c r="H94" s="98">
        <v>0</v>
      </c>
      <c r="I94" s="8">
        <v>0</v>
      </c>
      <c r="J94" s="8">
        <v>0</v>
      </c>
      <c r="K94" s="8">
        <v>0</v>
      </c>
      <c r="L94" s="8">
        <v>0</v>
      </c>
      <c r="M94" s="8">
        <v>0</v>
      </c>
      <c r="N94" s="8">
        <v>0</v>
      </c>
    </row>
    <row r="95" spans="1:14" x14ac:dyDescent="0.25">
      <c r="A95" s="9" t="s">
        <v>49</v>
      </c>
      <c r="B95" s="6">
        <v>1</v>
      </c>
      <c r="C95" s="6">
        <v>0</v>
      </c>
      <c r="D95" s="97">
        <v>0</v>
      </c>
      <c r="E95" s="6">
        <v>1</v>
      </c>
      <c r="F95" s="7">
        <f t="shared" si="12"/>
        <v>2</v>
      </c>
      <c r="G95" s="8">
        <v>1</v>
      </c>
      <c r="H95" s="98">
        <v>0</v>
      </c>
      <c r="I95" s="8">
        <v>0</v>
      </c>
      <c r="J95" s="8">
        <v>0</v>
      </c>
      <c r="K95" s="8">
        <v>1</v>
      </c>
      <c r="L95" s="8">
        <v>0</v>
      </c>
      <c r="M95" s="8">
        <v>0</v>
      </c>
      <c r="N95" s="8">
        <v>0</v>
      </c>
    </row>
    <row r="96" spans="1:14" ht="30" x14ac:dyDescent="0.25">
      <c r="A96" s="9" t="s">
        <v>50</v>
      </c>
      <c r="B96" s="6">
        <v>0</v>
      </c>
      <c r="C96" s="6">
        <v>0</v>
      </c>
      <c r="D96" s="97">
        <v>0</v>
      </c>
      <c r="E96" s="6">
        <v>0</v>
      </c>
      <c r="F96" s="7">
        <f t="shared" si="12"/>
        <v>0</v>
      </c>
      <c r="G96" s="8">
        <v>0</v>
      </c>
      <c r="H96" s="98">
        <v>0</v>
      </c>
      <c r="I96" s="8">
        <v>0</v>
      </c>
      <c r="J96" s="8">
        <v>0</v>
      </c>
      <c r="K96" s="8">
        <v>0</v>
      </c>
      <c r="L96" s="8">
        <v>0</v>
      </c>
      <c r="M96" s="8">
        <v>0</v>
      </c>
      <c r="N96" s="8">
        <v>0</v>
      </c>
    </row>
    <row r="97" spans="1:14" x14ac:dyDescent="0.25">
      <c r="A97" s="9" t="s">
        <v>51</v>
      </c>
      <c r="B97" s="6">
        <v>71</v>
      </c>
      <c r="C97" s="6">
        <v>10</v>
      </c>
      <c r="D97" s="97">
        <v>0</v>
      </c>
      <c r="E97" s="6">
        <v>161</v>
      </c>
      <c r="F97" s="7">
        <f t="shared" si="12"/>
        <v>242</v>
      </c>
      <c r="G97" s="8">
        <v>97</v>
      </c>
      <c r="H97" s="98">
        <v>0</v>
      </c>
      <c r="I97" s="8">
        <v>47</v>
      </c>
      <c r="J97" s="8">
        <v>10</v>
      </c>
      <c r="K97" s="8">
        <v>31</v>
      </c>
      <c r="L97" s="8">
        <v>2</v>
      </c>
      <c r="M97" s="8">
        <v>36</v>
      </c>
      <c r="N97" s="8">
        <v>19</v>
      </c>
    </row>
    <row r="98" spans="1:14" x14ac:dyDescent="0.25">
      <c r="A98" s="9" t="s">
        <v>52</v>
      </c>
      <c r="B98" s="6">
        <v>1</v>
      </c>
      <c r="C98" s="6">
        <v>0</v>
      </c>
      <c r="D98" s="97">
        <v>0</v>
      </c>
      <c r="E98" s="6">
        <v>2</v>
      </c>
      <c r="F98" s="7">
        <f t="shared" si="12"/>
        <v>3</v>
      </c>
      <c r="G98" s="8">
        <v>1</v>
      </c>
      <c r="H98" s="98">
        <v>0</v>
      </c>
      <c r="I98" s="8">
        <v>1</v>
      </c>
      <c r="J98" s="8">
        <v>0</v>
      </c>
      <c r="K98" s="8">
        <v>1</v>
      </c>
      <c r="L98" s="8">
        <v>0</v>
      </c>
      <c r="M98" s="8">
        <v>0</v>
      </c>
      <c r="N98" s="8">
        <v>0</v>
      </c>
    </row>
    <row r="99" spans="1:14" x14ac:dyDescent="0.25">
      <c r="A99" s="9" t="s">
        <v>53</v>
      </c>
      <c r="B99" s="6">
        <v>0</v>
      </c>
      <c r="C99" s="6">
        <v>0</v>
      </c>
      <c r="D99" s="97">
        <v>0</v>
      </c>
      <c r="E99" s="6">
        <v>0</v>
      </c>
      <c r="F99" s="7">
        <f t="shared" si="12"/>
        <v>0</v>
      </c>
      <c r="G99" s="8">
        <v>0</v>
      </c>
      <c r="H99" s="98">
        <v>0</v>
      </c>
      <c r="I99" s="8">
        <v>0</v>
      </c>
      <c r="J99" s="8">
        <v>0</v>
      </c>
      <c r="K99" s="8">
        <v>0</v>
      </c>
      <c r="L99" s="8">
        <v>0</v>
      </c>
      <c r="M99" s="8">
        <v>0</v>
      </c>
      <c r="N99" s="8">
        <v>0</v>
      </c>
    </row>
    <row r="100" spans="1:14" x14ac:dyDescent="0.25">
      <c r="A100" s="9" t="s">
        <v>54</v>
      </c>
      <c r="B100" s="6">
        <v>2</v>
      </c>
      <c r="C100" s="6">
        <v>0</v>
      </c>
      <c r="D100" s="97">
        <v>0</v>
      </c>
      <c r="E100" s="6">
        <v>5</v>
      </c>
      <c r="F100" s="7">
        <f t="shared" si="12"/>
        <v>7</v>
      </c>
      <c r="G100" s="8">
        <v>4</v>
      </c>
      <c r="H100" s="98">
        <v>0</v>
      </c>
      <c r="I100" s="8">
        <v>3</v>
      </c>
      <c r="J100" s="8">
        <v>0</v>
      </c>
      <c r="K100" s="8">
        <v>0</v>
      </c>
      <c r="L100" s="8">
        <v>0</v>
      </c>
      <c r="M100" s="8">
        <v>0</v>
      </c>
      <c r="N100" s="8">
        <v>0</v>
      </c>
    </row>
    <row r="101" spans="1:14" x14ac:dyDescent="0.25">
      <c r="A101" s="9"/>
      <c r="B101" s="67" t="s">
        <v>2</v>
      </c>
      <c r="C101" s="67"/>
      <c r="D101" s="67"/>
      <c r="E101" s="71" t="s">
        <v>3</v>
      </c>
      <c r="F101" s="69" t="s">
        <v>4</v>
      </c>
      <c r="G101" s="64" t="s">
        <v>189</v>
      </c>
      <c r="H101" s="64" t="s">
        <v>190</v>
      </c>
      <c r="I101" s="64" t="s">
        <v>191</v>
      </c>
      <c r="J101" s="64" t="s">
        <v>193</v>
      </c>
      <c r="K101" s="64" t="s">
        <v>192</v>
      </c>
      <c r="L101" s="64" t="s">
        <v>194</v>
      </c>
      <c r="M101" s="64" t="s">
        <v>195</v>
      </c>
      <c r="N101" s="73" t="s">
        <v>196</v>
      </c>
    </row>
    <row r="102" spans="1:14" x14ac:dyDescent="0.25">
      <c r="A102" s="12" t="s">
        <v>55</v>
      </c>
      <c r="B102" s="3" t="s">
        <v>11</v>
      </c>
      <c r="C102" s="3" t="s">
        <v>12</v>
      </c>
      <c r="D102" s="2" t="s">
        <v>60</v>
      </c>
      <c r="E102" s="71"/>
      <c r="F102" s="69"/>
      <c r="G102" s="64"/>
      <c r="H102" s="64"/>
      <c r="I102" s="64"/>
      <c r="J102" s="64"/>
      <c r="K102" s="64"/>
      <c r="L102" s="64"/>
      <c r="M102" s="64"/>
      <c r="N102" s="74"/>
    </row>
    <row r="103" spans="1:14" x14ac:dyDescent="0.25">
      <c r="A103" s="9" t="s">
        <v>65</v>
      </c>
      <c r="B103" s="6">
        <v>15</v>
      </c>
      <c r="C103" s="6" t="s">
        <v>57</v>
      </c>
      <c r="D103" s="97">
        <v>0</v>
      </c>
      <c r="E103" s="6">
        <v>0</v>
      </c>
      <c r="F103" s="7">
        <f>SUM(B103:E103)</f>
        <v>15</v>
      </c>
      <c r="G103" s="8">
        <v>14</v>
      </c>
      <c r="H103" s="98">
        <v>0</v>
      </c>
      <c r="I103" s="8">
        <v>0</v>
      </c>
      <c r="J103" s="8">
        <v>0</v>
      </c>
      <c r="K103" s="8">
        <v>0</v>
      </c>
      <c r="L103" s="8">
        <v>0</v>
      </c>
      <c r="M103" s="8">
        <v>1</v>
      </c>
      <c r="N103" s="8">
        <v>0</v>
      </c>
    </row>
    <row r="104" spans="1:14" ht="15.75" x14ac:dyDescent="0.25">
      <c r="A104" s="72" t="s">
        <v>101</v>
      </c>
      <c r="B104" s="72"/>
      <c r="C104" s="72"/>
      <c r="D104" s="72"/>
      <c r="E104" s="72"/>
      <c r="F104" s="72"/>
      <c r="G104" s="72"/>
      <c r="H104" s="72"/>
      <c r="I104" s="72"/>
      <c r="J104" s="72"/>
      <c r="K104" s="72"/>
      <c r="L104" s="72"/>
      <c r="M104" s="72"/>
      <c r="N104" s="72"/>
    </row>
    <row r="105" spans="1:14" x14ac:dyDescent="0.25">
      <c r="A105" s="66"/>
      <c r="B105" s="67" t="s">
        <v>2</v>
      </c>
      <c r="C105" s="67"/>
      <c r="D105" s="67"/>
      <c r="E105" s="68" t="s">
        <v>3</v>
      </c>
      <c r="F105" s="69" t="s">
        <v>4</v>
      </c>
      <c r="G105" s="64" t="s">
        <v>189</v>
      </c>
      <c r="H105" s="64" t="s">
        <v>190</v>
      </c>
      <c r="I105" s="64" t="s">
        <v>191</v>
      </c>
      <c r="J105" s="64" t="s">
        <v>193</v>
      </c>
      <c r="K105" s="64" t="s">
        <v>192</v>
      </c>
      <c r="L105" s="64" t="s">
        <v>194</v>
      </c>
      <c r="M105" s="64" t="s">
        <v>195</v>
      </c>
      <c r="N105" s="73" t="s">
        <v>196</v>
      </c>
    </row>
    <row r="106" spans="1:14" x14ac:dyDescent="0.25">
      <c r="A106" s="66"/>
      <c r="B106" s="3" t="s">
        <v>11</v>
      </c>
      <c r="C106" s="3" t="s">
        <v>12</v>
      </c>
      <c r="D106" s="4"/>
      <c r="E106" s="68"/>
      <c r="F106" s="69"/>
      <c r="G106" s="64"/>
      <c r="H106" s="64"/>
      <c r="I106" s="64"/>
      <c r="J106" s="64"/>
      <c r="K106" s="64"/>
      <c r="L106" s="64"/>
      <c r="M106" s="64"/>
      <c r="N106" s="74"/>
    </row>
    <row r="107" spans="1:14" x14ac:dyDescent="0.25">
      <c r="A107" s="9" t="s">
        <v>66</v>
      </c>
      <c r="B107" s="97">
        <v>0</v>
      </c>
      <c r="C107" s="97">
        <v>0</v>
      </c>
      <c r="D107" s="17"/>
      <c r="E107" s="97">
        <v>0</v>
      </c>
      <c r="F107" s="7">
        <f t="shared" ref="F107:F109" si="13">SUM(B107:E107)</f>
        <v>0</v>
      </c>
      <c r="G107" s="98">
        <v>0</v>
      </c>
      <c r="H107" s="98">
        <v>0</v>
      </c>
      <c r="I107" s="98">
        <v>0</v>
      </c>
      <c r="J107" s="98">
        <v>0</v>
      </c>
      <c r="K107" s="98">
        <v>0</v>
      </c>
      <c r="L107" s="98">
        <v>0</v>
      </c>
      <c r="M107" s="98">
        <v>0</v>
      </c>
      <c r="N107" s="98">
        <v>0</v>
      </c>
    </row>
    <row r="108" spans="1:14" x14ac:dyDescent="0.25">
      <c r="A108" s="9" t="s">
        <v>207</v>
      </c>
      <c r="B108" s="97">
        <v>0</v>
      </c>
      <c r="C108" s="97">
        <v>0</v>
      </c>
      <c r="D108" s="13"/>
      <c r="E108" s="97">
        <v>0</v>
      </c>
      <c r="F108" s="7">
        <f t="shared" si="13"/>
        <v>0</v>
      </c>
      <c r="G108" s="98">
        <v>0</v>
      </c>
      <c r="H108" s="98">
        <v>0</v>
      </c>
      <c r="I108" s="98">
        <v>0</v>
      </c>
      <c r="J108" s="98">
        <v>0</v>
      </c>
      <c r="K108" s="98">
        <v>0</v>
      </c>
      <c r="L108" s="98">
        <v>0</v>
      </c>
      <c r="M108" s="98">
        <v>0</v>
      </c>
      <c r="N108" s="98">
        <v>0</v>
      </c>
    </row>
    <row r="109" spans="1:14" x14ac:dyDescent="0.25">
      <c r="A109" s="9" t="s">
        <v>204</v>
      </c>
      <c r="B109" s="97">
        <v>0</v>
      </c>
      <c r="C109" s="97">
        <v>0</v>
      </c>
      <c r="D109" s="13"/>
      <c r="E109" s="97">
        <v>0</v>
      </c>
      <c r="F109" s="7">
        <f t="shared" si="13"/>
        <v>0</v>
      </c>
      <c r="G109" s="98">
        <v>0</v>
      </c>
      <c r="H109" s="98">
        <v>0</v>
      </c>
      <c r="I109" s="98">
        <v>0</v>
      </c>
      <c r="J109" s="98">
        <v>0</v>
      </c>
      <c r="K109" s="98">
        <v>0</v>
      </c>
      <c r="L109" s="98">
        <v>0</v>
      </c>
      <c r="M109" s="98">
        <v>0</v>
      </c>
      <c r="N109" s="98">
        <v>0</v>
      </c>
    </row>
    <row r="110" spans="1:14" x14ac:dyDescent="0.25">
      <c r="A110" s="9"/>
      <c r="B110" s="67" t="s">
        <v>2</v>
      </c>
      <c r="C110" s="67"/>
      <c r="D110" s="67"/>
      <c r="E110" s="71" t="s">
        <v>3</v>
      </c>
      <c r="F110" s="69" t="s">
        <v>4</v>
      </c>
      <c r="G110" s="64" t="s">
        <v>189</v>
      </c>
      <c r="H110" s="64" t="s">
        <v>190</v>
      </c>
      <c r="I110" s="64" t="s">
        <v>191</v>
      </c>
      <c r="J110" s="64" t="s">
        <v>193</v>
      </c>
      <c r="K110" s="64" t="s">
        <v>192</v>
      </c>
      <c r="L110" s="64" t="s">
        <v>194</v>
      </c>
      <c r="M110" s="64" t="s">
        <v>195</v>
      </c>
      <c r="N110" s="73" t="s">
        <v>196</v>
      </c>
    </row>
    <row r="111" spans="1:14" x14ac:dyDescent="0.25">
      <c r="A111" s="12" t="s">
        <v>62</v>
      </c>
      <c r="B111" s="3" t="s">
        <v>11</v>
      </c>
      <c r="C111" s="3" t="s">
        <v>12</v>
      </c>
      <c r="D111" s="4"/>
      <c r="E111" s="71"/>
      <c r="F111" s="69"/>
      <c r="G111" s="64"/>
      <c r="H111" s="64"/>
      <c r="I111" s="64"/>
      <c r="J111" s="64"/>
      <c r="K111" s="64"/>
      <c r="L111" s="64"/>
      <c r="M111" s="64"/>
      <c r="N111" s="74"/>
    </row>
    <row r="112" spans="1:14" x14ac:dyDescent="0.25">
      <c r="A112" s="9" t="s">
        <v>23</v>
      </c>
      <c r="B112" s="97">
        <v>0</v>
      </c>
      <c r="C112" s="97">
        <v>0</v>
      </c>
      <c r="D112" s="13"/>
      <c r="E112" s="97">
        <v>0</v>
      </c>
      <c r="F112" s="7">
        <f t="shared" ref="F112:F119" si="14">SUM(B112:E112)</f>
        <v>0</v>
      </c>
      <c r="G112" s="98">
        <v>0</v>
      </c>
      <c r="H112" s="98">
        <v>0</v>
      </c>
      <c r="I112" s="98">
        <v>0</v>
      </c>
      <c r="J112" s="98">
        <v>0</v>
      </c>
      <c r="K112" s="98">
        <v>0</v>
      </c>
      <c r="L112" s="98">
        <v>0</v>
      </c>
      <c r="M112" s="98">
        <v>0</v>
      </c>
      <c r="N112" s="98">
        <v>0</v>
      </c>
    </row>
    <row r="113" spans="1:14" x14ac:dyDescent="0.25">
      <c r="A113" s="9" t="s">
        <v>24</v>
      </c>
      <c r="B113" s="97">
        <v>0</v>
      </c>
      <c r="C113" s="97">
        <v>0</v>
      </c>
      <c r="D113" s="13"/>
      <c r="E113" s="97">
        <v>0</v>
      </c>
      <c r="F113" s="7">
        <f t="shared" si="14"/>
        <v>0</v>
      </c>
      <c r="G113" s="98">
        <v>0</v>
      </c>
      <c r="H113" s="98">
        <v>0</v>
      </c>
      <c r="I113" s="98">
        <v>0</v>
      </c>
      <c r="J113" s="98">
        <v>0</v>
      </c>
      <c r="K113" s="98">
        <v>0</v>
      </c>
      <c r="L113" s="98">
        <v>0</v>
      </c>
      <c r="M113" s="98">
        <v>0</v>
      </c>
      <c r="N113" s="98">
        <v>0</v>
      </c>
    </row>
    <row r="114" spans="1:14" x14ac:dyDescent="0.25">
      <c r="A114" s="9" t="s">
        <v>63</v>
      </c>
      <c r="B114" s="97">
        <v>0</v>
      </c>
      <c r="C114" s="97">
        <v>0</v>
      </c>
      <c r="D114" s="13"/>
      <c r="E114" s="97">
        <v>0</v>
      </c>
      <c r="F114" s="7">
        <f t="shared" si="14"/>
        <v>0</v>
      </c>
      <c r="G114" s="98">
        <v>0</v>
      </c>
      <c r="H114" s="98">
        <v>0</v>
      </c>
      <c r="I114" s="98">
        <v>0</v>
      </c>
      <c r="J114" s="98">
        <v>0</v>
      </c>
      <c r="K114" s="98">
        <v>0</v>
      </c>
      <c r="L114" s="98">
        <v>0</v>
      </c>
      <c r="M114" s="98">
        <v>0</v>
      </c>
      <c r="N114" s="98">
        <v>0</v>
      </c>
    </row>
    <row r="115" spans="1:14" x14ac:dyDescent="0.25">
      <c r="A115" s="14" t="s">
        <v>26</v>
      </c>
      <c r="B115" s="97">
        <v>0</v>
      </c>
      <c r="C115" s="97">
        <v>0</v>
      </c>
      <c r="D115" s="13"/>
      <c r="E115" s="97">
        <v>0</v>
      </c>
      <c r="F115" s="7">
        <f t="shared" si="14"/>
        <v>0</v>
      </c>
      <c r="G115" s="98">
        <v>0</v>
      </c>
      <c r="H115" s="98">
        <v>0</v>
      </c>
      <c r="I115" s="98">
        <v>0</v>
      </c>
      <c r="J115" s="98">
        <v>0</v>
      </c>
      <c r="K115" s="98">
        <v>0</v>
      </c>
      <c r="L115" s="98">
        <v>0</v>
      </c>
      <c r="M115" s="98">
        <v>0</v>
      </c>
      <c r="N115" s="98">
        <v>0</v>
      </c>
    </row>
    <row r="116" spans="1:14" x14ac:dyDescent="0.25">
      <c r="A116" s="14" t="s">
        <v>27</v>
      </c>
      <c r="B116" s="97">
        <v>0</v>
      </c>
      <c r="C116" s="97">
        <v>0</v>
      </c>
      <c r="D116" s="13"/>
      <c r="E116" s="97">
        <v>0</v>
      </c>
      <c r="F116" s="7">
        <f t="shared" si="14"/>
        <v>0</v>
      </c>
      <c r="G116" s="98">
        <v>0</v>
      </c>
      <c r="H116" s="98">
        <v>0</v>
      </c>
      <c r="I116" s="98">
        <v>0</v>
      </c>
      <c r="J116" s="98">
        <v>0</v>
      </c>
      <c r="K116" s="98">
        <v>0</v>
      </c>
      <c r="L116" s="98">
        <v>0</v>
      </c>
      <c r="M116" s="98">
        <v>0</v>
      </c>
      <c r="N116" s="98">
        <v>0</v>
      </c>
    </row>
    <row r="117" spans="1:14" x14ac:dyDescent="0.25">
      <c r="A117" s="14" t="s">
        <v>28</v>
      </c>
      <c r="B117" s="97">
        <v>0</v>
      </c>
      <c r="C117" s="97">
        <v>0</v>
      </c>
      <c r="D117" s="13"/>
      <c r="E117" s="97">
        <v>0</v>
      </c>
      <c r="F117" s="7">
        <f t="shared" si="14"/>
        <v>0</v>
      </c>
      <c r="G117" s="98">
        <v>0</v>
      </c>
      <c r="H117" s="98">
        <v>0</v>
      </c>
      <c r="I117" s="98">
        <v>0</v>
      </c>
      <c r="J117" s="98">
        <v>0</v>
      </c>
      <c r="K117" s="98">
        <v>0</v>
      </c>
      <c r="L117" s="98">
        <v>0</v>
      </c>
      <c r="M117" s="98">
        <v>0</v>
      </c>
      <c r="N117" s="98">
        <v>0</v>
      </c>
    </row>
    <row r="118" spans="1:14" x14ac:dyDescent="0.25">
      <c r="A118" s="14" t="s">
        <v>29</v>
      </c>
      <c r="B118" s="97">
        <v>0</v>
      </c>
      <c r="C118" s="97">
        <v>0</v>
      </c>
      <c r="D118" s="13"/>
      <c r="E118" s="97">
        <v>0</v>
      </c>
      <c r="F118" s="7">
        <f t="shared" si="14"/>
        <v>0</v>
      </c>
      <c r="G118" s="98">
        <v>0</v>
      </c>
      <c r="H118" s="98">
        <v>0</v>
      </c>
      <c r="I118" s="98">
        <v>0</v>
      </c>
      <c r="J118" s="98">
        <v>0</v>
      </c>
      <c r="K118" s="98">
        <v>0</v>
      </c>
      <c r="L118" s="98">
        <v>0</v>
      </c>
      <c r="M118" s="98">
        <v>0</v>
      </c>
      <c r="N118" s="98">
        <v>0</v>
      </c>
    </row>
    <row r="119" spans="1:14" x14ac:dyDescent="0.25">
      <c r="A119" s="14" t="s">
        <v>30</v>
      </c>
      <c r="B119" s="97">
        <v>0</v>
      </c>
      <c r="C119" s="97">
        <v>0</v>
      </c>
      <c r="D119" s="13"/>
      <c r="E119" s="97">
        <v>0</v>
      </c>
      <c r="F119" s="7">
        <f t="shared" si="14"/>
        <v>0</v>
      </c>
      <c r="G119" s="98">
        <v>0</v>
      </c>
      <c r="H119" s="98">
        <v>0</v>
      </c>
      <c r="I119" s="98">
        <v>0</v>
      </c>
      <c r="J119" s="98">
        <v>0</v>
      </c>
      <c r="K119" s="98">
        <v>0</v>
      </c>
      <c r="L119" s="98">
        <v>0</v>
      </c>
      <c r="M119" s="98">
        <v>0</v>
      </c>
      <c r="N119" s="98">
        <v>0</v>
      </c>
    </row>
    <row r="120" spans="1:14" x14ac:dyDescent="0.25">
      <c r="A120" s="84" t="s">
        <v>31</v>
      </c>
      <c r="B120" s="84"/>
      <c r="C120" s="84"/>
      <c r="D120" s="84"/>
      <c r="E120" s="84"/>
      <c r="F120" s="84"/>
      <c r="G120" s="84"/>
      <c r="H120" s="84"/>
      <c r="I120" s="84"/>
      <c r="J120" s="84"/>
      <c r="K120" s="84"/>
      <c r="L120" s="84"/>
      <c r="M120" s="84"/>
      <c r="N120" s="84"/>
    </row>
    <row r="121" spans="1:14" x14ac:dyDescent="0.25">
      <c r="A121" s="14" t="s">
        <v>32</v>
      </c>
      <c r="B121" s="97">
        <v>0</v>
      </c>
      <c r="C121" s="97">
        <v>0</v>
      </c>
      <c r="D121" s="13"/>
      <c r="E121" s="97">
        <v>0</v>
      </c>
      <c r="F121" s="7">
        <f>SUM(B121:E121)</f>
        <v>0</v>
      </c>
      <c r="G121" s="98">
        <v>0</v>
      </c>
      <c r="H121" s="98">
        <v>0</v>
      </c>
      <c r="I121" s="98">
        <v>0</v>
      </c>
      <c r="J121" s="98">
        <v>0</v>
      </c>
      <c r="K121" s="98">
        <v>0</v>
      </c>
      <c r="L121" s="98">
        <v>0</v>
      </c>
      <c r="M121" s="98">
        <v>0</v>
      </c>
      <c r="N121" s="98">
        <v>0</v>
      </c>
    </row>
    <row r="122" spans="1:14" x14ac:dyDescent="0.25">
      <c r="A122" s="14" t="s">
        <v>33</v>
      </c>
      <c r="B122" s="97">
        <v>0</v>
      </c>
      <c r="C122" s="97">
        <v>0</v>
      </c>
      <c r="D122" s="13"/>
      <c r="E122" s="97">
        <v>0</v>
      </c>
      <c r="F122" s="7">
        <f t="shared" ref="F122:F127" si="15">SUM(B122:E122)</f>
        <v>0</v>
      </c>
      <c r="G122" s="98">
        <v>0</v>
      </c>
      <c r="H122" s="98">
        <v>0</v>
      </c>
      <c r="I122" s="98">
        <v>0</v>
      </c>
      <c r="J122" s="98">
        <v>0</v>
      </c>
      <c r="K122" s="98">
        <v>0</v>
      </c>
      <c r="L122" s="98">
        <v>0</v>
      </c>
      <c r="M122" s="98">
        <v>0</v>
      </c>
      <c r="N122" s="98">
        <v>0</v>
      </c>
    </row>
    <row r="123" spans="1:14" x14ac:dyDescent="0.25">
      <c r="A123" s="14" t="s">
        <v>34</v>
      </c>
      <c r="B123" s="97">
        <v>0</v>
      </c>
      <c r="C123" s="97">
        <v>0</v>
      </c>
      <c r="D123" s="13"/>
      <c r="E123" s="97">
        <v>0</v>
      </c>
      <c r="F123" s="7">
        <f t="shared" si="15"/>
        <v>0</v>
      </c>
      <c r="G123" s="98">
        <v>0</v>
      </c>
      <c r="H123" s="98">
        <v>0</v>
      </c>
      <c r="I123" s="98">
        <v>0</v>
      </c>
      <c r="J123" s="98">
        <v>0</v>
      </c>
      <c r="K123" s="98">
        <v>0</v>
      </c>
      <c r="L123" s="98">
        <v>0</v>
      </c>
      <c r="M123" s="98">
        <v>0</v>
      </c>
      <c r="N123" s="98">
        <v>0</v>
      </c>
    </row>
    <row r="124" spans="1:14" x14ac:dyDescent="0.25">
      <c r="A124" s="14" t="s">
        <v>35</v>
      </c>
      <c r="B124" s="97">
        <v>0</v>
      </c>
      <c r="C124" s="97">
        <v>0</v>
      </c>
      <c r="D124" s="13"/>
      <c r="E124" s="97">
        <v>0</v>
      </c>
      <c r="F124" s="7">
        <f t="shared" si="15"/>
        <v>0</v>
      </c>
      <c r="G124" s="98">
        <v>0</v>
      </c>
      <c r="H124" s="98">
        <v>0</v>
      </c>
      <c r="I124" s="98">
        <v>0</v>
      </c>
      <c r="J124" s="98">
        <v>0</v>
      </c>
      <c r="K124" s="98">
        <v>0</v>
      </c>
      <c r="L124" s="98">
        <v>0</v>
      </c>
      <c r="M124" s="98">
        <v>0</v>
      </c>
      <c r="N124" s="98">
        <v>0</v>
      </c>
    </row>
    <row r="125" spans="1:14" x14ac:dyDescent="0.25">
      <c r="A125" s="14" t="s">
        <v>36</v>
      </c>
      <c r="B125" s="97">
        <v>0</v>
      </c>
      <c r="C125" s="97">
        <v>0</v>
      </c>
      <c r="D125" s="15"/>
      <c r="E125" s="97">
        <v>0</v>
      </c>
      <c r="F125" s="7">
        <f t="shared" si="15"/>
        <v>0</v>
      </c>
      <c r="G125" s="98">
        <v>0</v>
      </c>
      <c r="H125" s="98">
        <v>0</v>
      </c>
      <c r="I125" s="98">
        <v>0</v>
      </c>
      <c r="J125" s="98">
        <v>0</v>
      </c>
      <c r="K125" s="98">
        <v>0</v>
      </c>
      <c r="L125" s="98">
        <v>0</v>
      </c>
      <c r="M125" s="98">
        <v>0</v>
      </c>
      <c r="N125" s="98">
        <v>0</v>
      </c>
    </row>
    <row r="126" spans="1:14" x14ac:dyDescent="0.25">
      <c r="A126" s="14" t="s">
        <v>37</v>
      </c>
      <c r="B126" s="97">
        <v>0</v>
      </c>
      <c r="C126" s="97">
        <v>0</v>
      </c>
      <c r="D126" s="15"/>
      <c r="E126" s="97">
        <v>0</v>
      </c>
      <c r="F126" s="7">
        <f t="shared" si="15"/>
        <v>0</v>
      </c>
      <c r="G126" s="98">
        <v>0</v>
      </c>
      <c r="H126" s="98">
        <v>0</v>
      </c>
      <c r="I126" s="98">
        <v>0</v>
      </c>
      <c r="J126" s="98">
        <v>0</v>
      </c>
      <c r="K126" s="98">
        <v>0</v>
      </c>
      <c r="L126" s="98">
        <v>0</v>
      </c>
      <c r="M126" s="98">
        <v>0</v>
      </c>
      <c r="N126" s="98">
        <v>0</v>
      </c>
    </row>
    <row r="127" spans="1:14" x14ac:dyDescent="0.25">
      <c r="A127" s="14" t="s">
        <v>38</v>
      </c>
      <c r="B127" s="97">
        <v>0</v>
      </c>
      <c r="C127" s="97">
        <v>0</v>
      </c>
      <c r="D127" s="15"/>
      <c r="E127" s="97">
        <v>0</v>
      </c>
      <c r="F127" s="7">
        <f t="shared" si="15"/>
        <v>0</v>
      </c>
      <c r="G127" s="98">
        <v>0</v>
      </c>
      <c r="H127" s="98">
        <v>0</v>
      </c>
      <c r="I127" s="98">
        <v>0</v>
      </c>
      <c r="J127" s="98">
        <v>0</v>
      </c>
      <c r="K127" s="98">
        <v>0</v>
      </c>
      <c r="L127" s="98">
        <v>0</v>
      </c>
      <c r="M127" s="98">
        <v>0</v>
      </c>
      <c r="N127" s="98">
        <v>0</v>
      </c>
    </row>
    <row r="128" spans="1:14" x14ac:dyDescent="0.25">
      <c r="A128" s="9"/>
      <c r="B128" s="67" t="s">
        <v>2</v>
      </c>
      <c r="C128" s="67"/>
      <c r="D128" s="67"/>
      <c r="E128" s="71" t="s">
        <v>3</v>
      </c>
      <c r="F128" s="69" t="s">
        <v>4</v>
      </c>
      <c r="G128" s="64" t="s">
        <v>189</v>
      </c>
      <c r="H128" s="64" t="s">
        <v>190</v>
      </c>
      <c r="I128" s="64" t="s">
        <v>191</v>
      </c>
      <c r="J128" s="64" t="s">
        <v>193</v>
      </c>
      <c r="K128" s="64" t="s">
        <v>192</v>
      </c>
      <c r="L128" s="64" t="s">
        <v>194</v>
      </c>
      <c r="M128" s="64" t="s">
        <v>195</v>
      </c>
      <c r="N128" s="73" t="s">
        <v>196</v>
      </c>
    </row>
    <row r="129" spans="1:17" x14ac:dyDescent="0.25">
      <c r="A129" s="12" t="s">
        <v>64</v>
      </c>
      <c r="B129" s="3" t="s">
        <v>11</v>
      </c>
      <c r="C129" s="3" t="s">
        <v>12</v>
      </c>
      <c r="D129" s="4"/>
      <c r="E129" s="71"/>
      <c r="F129" s="69"/>
      <c r="G129" s="64"/>
      <c r="H129" s="64"/>
      <c r="I129" s="64"/>
      <c r="J129" s="64"/>
      <c r="K129" s="64"/>
      <c r="L129" s="64"/>
      <c r="M129" s="64"/>
      <c r="N129" s="74"/>
    </row>
    <row r="130" spans="1:17" x14ac:dyDescent="0.25">
      <c r="A130" s="9" t="s">
        <v>40</v>
      </c>
      <c r="B130" s="97">
        <v>0</v>
      </c>
      <c r="C130" s="97">
        <v>0</v>
      </c>
      <c r="D130" s="13"/>
      <c r="E130" s="97">
        <v>0</v>
      </c>
      <c r="F130" s="7">
        <f>SUM(B130:E130)</f>
        <v>0</v>
      </c>
      <c r="G130" s="98">
        <v>0</v>
      </c>
      <c r="H130" s="98">
        <v>0</v>
      </c>
      <c r="I130" s="98">
        <v>0</v>
      </c>
      <c r="J130" s="98">
        <v>0</v>
      </c>
      <c r="K130" s="98">
        <v>0</v>
      </c>
      <c r="L130" s="98">
        <v>0</v>
      </c>
      <c r="M130" s="98">
        <v>0</v>
      </c>
      <c r="N130" s="98">
        <v>0</v>
      </c>
    </row>
    <row r="131" spans="1:17" ht="30" x14ac:dyDescent="0.25">
      <c r="A131" s="19" t="s">
        <v>41</v>
      </c>
      <c r="B131" s="97">
        <v>0</v>
      </c>
      <c r="C131" s="97">
        <v>0</v>
      </c>
      <c r="D131" s="13"/>
      <c r="E131" s="97">
        <v>0</v>
      </c>
      <c r="F131" s="7">
        <f t="shared" ref="F131:F144" si="16">SUM(B131:E131)</f>
        <v>0</v>
      </c>
      <c r="G131" s="98">
        <v>0</v>
      </c>
      <c r="H131" s="98">
        <v>0</v>
      </c>
      <c r="I131" s="98">
        <v>0</v>
      </c>
      <c r="J131" s="98">
        <v>0</v>
      </c>
      <c r="K131" s="98">
        <v>0</v>
      </c>
      <c r="L131" s="98">
        <v>0</v>
      </c>
      <c r="M131" s="98">
        <v>0</v>
      </c>
      <c r="N131" s="98">
        <v>0</v>
      </c>
    </row>
    <row r="132" spans="1:17" x14ac:dyDescent="0.25">
      <c r="A132" s="9" t="s">
        <v>42</v>
      </c>
      <c r="B132" s="97">
        <v>0</v>
      </c>
      <c r="C132" s="97">
        <v>0</v>
      </c>
      <c r="D132" s="13"/>
      <c r="E132" s="97">
        <v>0</v>
      </c>
      <c r="F132" s="7">
        <f t="shared" si="16"/>
        <v>0</v>
      </c>
      <c r="G132" s="98">
        <v>0</v>
      </c>
      <c r="H132" s="98">
        <v>0</v>
      </c>
      <c r="I132" s="98">
        <v>0</v>
      </c>
      <c r="J132" s="98">
        <v>0</v>
      </c>
      <c r="K132" s="98">
        <v>0</v>
      </c>
      <c r="L132" s="98">
        <v>0</v>
      </c>
      <c r="M132" s="98">
        <v>0</v>
      </c>
      <c r="N132" s="98">
        <v>0</v>
      </c>
    </row>
    <row r="133" spans="1:17" x14ac:dyDescent="0.25">
      <c r="A133" s="9" t="s">
        <v>43</v>
      </c>
      <c r="B133" s="97">
        <v>0</v>
      </c>
      <c r="C133" s="97">
        <v>0</v>
      </c>
      <c r="D133" s="13"/>
      <c r="E133" s="97">
        <v>0</v>
      </c>
      <c r="F133" s="7">
        <f t="shared" si="16"/>
        <v>0</v>
      </c>
      <c r="G133" s="98">
        <v>0</v>
      </c>
      <c r="H133" s="98">
        <v>0</v>
      </c>
      <c r="I133" s="98">
        <v>0</v>
      </c>
      <c r="J133" s="98">
        <v>0</v>
      </c>
      <c r="K133" s="98">
        <v>0</v>
      </c>
      <c r="L133" s="98">
        <v>0</v>
      </c>
      <c r="M133" s="98">
        <v>0</v>
      </c>
      <c r="N133" s="98">
        <v>0</v>
      </c>
    </row>
    <row r="134" spans="1:17" x14ac:dyDescent="0.25">
      <c r="A134" s="9" t="s">
        <v>44</v>
      </c>
      <c r="B134" s="97">
        <v>0</v>
      </c>
      <c r="C134" s="97">
        <v>0</v>
      </c>
      <c r="D134" s="13"/>
      <c r="E134" s="97">
        <v>0</v>
      </c>
      <c r="F134" s="7">
        <f t="shared" si="16"/>
        <v>0</v>
      </c>
      <c r="G134" s="98">
        <v>0</v>
      </c>
      <c r="H134" s="98">
        <v>0</v>
      </c>
      <c r="I134" s="98">
        <v>0</v>
      </c>
      <c r="J134" s="98">
        <v>0</v>
      </c>
      <c r="K134" s="98">
        <v>0</v>
      </c>
      <c r="L134" s="98">
        <v>0</v>
      </c>
      <c r="M134" s="98">
        <v>0</v>
      </c>
      <c r="N134" s="98">
        <v>0</v>
      </c>
    </row>
    <row r="135" spans="1:17" ht="30" x14ac:dyDescent="0.25">
      <c r="A135" s="9" t="s">
        <v>45</v>
      </c>
      <c r="B135" s="97">
        <v>0</v>
      </c>
      <c r="C135" s="97">
        <v>0</v>
      </c>
      <c r="D135" s="13"/>
      <c r="E135" s="97">
        <v>0</v>
      </c>
      <c r="F135" s="7">
        <f t="shared" si="16"/>
        <v>0</v>
      </c>
      <c r="G135" s="98">
        <v>0</v>
      </c>
      <c r="H135" s="98">
        <v>0</v>
      </c>
      <c r="I135" s="98">
        <v>0</v>
      </c>
      <c r="J135" s="98">
        <v>0</v>
      </c>
      <c r="K135" s="98">
        <v>0</v>
      </c>
      <c r="L135" s="98">
        <v>0</v>
      </c>
      <c r="M135" s="98">
        <v>0</v>
      </c>
      <c r="N135" s="98">
        <v>0</v>
      </c>
    </row>
    <row r="136" spans="1:17" x14ac:dyDescent="0.25">
      <c r="A136" s="9" t="s">
        <v>46</v>
      </c>
      <c r="B136" s="97">
        <v>0</v>
      </c>
      <c r="C136" s="97">
        <v>0</v>
      </c>
      <c r="D136" s="13"/>
      <c r="E136" s="97">
        <v>0</v>
      </c>
      <c r="F136" s="7">
        <f t="shared" si="16"/>
        <v>0</v>
      </c>
      <c r="G136" s="98">
        <v>0</v>
      </c>
      <c r="H136" s="98">
        <v>0</v>
      </c>
      <c r="I136" s="98">
        <v>0</v>
      </c>
      <c r="J136" s="98">
        <v>0</v>
      </c>
      <c r="K136" s="98">
        <v>0</v>
      </c>
      <c r="L136" s="98">
        <v>0</v>
      </c>
      <c r="M136" s="98">
        <v>0</v>
      </c>
      <c r="N136" s="98">
        <v>0</v>
      </c>
    </row>
    <row r="137" spans="1:17" x14ac:dyDescent="0.25">
      <c r="A137" s="9" t="s">
        <v>47</v>
      </c>
      <c r="B137" s="97">
        <v>0</v>
      </c>
      <c r="C137" s="97">
        <v>0</v>
      </c>
      <c r="D137" s="13"/>
      <c r="E137" s="97">
        <v>0</v>
      </c>
      <c r="F137" s="7">
        <f t="shared" si="16"/>
        <v>0</v>
      </c>
      <c r="G137" s="98">
        <v>0</v>
      </c>
      <c r="H137" s="98">
        <v>0</v>
      </c>
      <c r="I137" s="98">
        <v>0</v>
      </c>
      <c r="J137" s="98">
        <v>0</v>
      </c>
      <c r="K137" s="98">
        <v>0</v>
      </c>
      <c r="L137" s="98">
        <v>0</v>
      </c>
      <c r="M137" s="98">
        <v>0</v>
      </c>
      <c r="N137" s="98">
        <v>0</v>
      </c>
    </row>
    <row r="138" spans="1:17" ht="30" x14ac:dyDescent="0.25">
      <c r="A138" s="9" t="s">
        <v>48</v>
      </c>
      <c r="B138" s="97">
        <v>0</v>
      </c>
      <c r="C138" s="97">
        <v>0</v>
      </c>
      <c r="D138" s="13"/>
      <c r="E138" s="97">
        <v>0</v>
      </c>
      <c r="F138" s="7">
        <f t="shared" si="16"/>
        <v>0</v>
      </c>
      <c r="G138" s="98">
        <v>0</v>
      </c>
      <c r="H138" s="98">
        <v>0</v>
      </c>
      <c r="I138" s="98">
        <v>0</v>
      </c>
      <c r="J138" s="98">
        <v>0</v>
      </c>
      <c r="K138" s="98">
        <v>0</v>
      </c>
      <c r="L138" s="98">
        <v>0</v>
      </c>
      <c r="M138" s="98">
        <v>0</v>
      </c>
      <c r="N138" s="98">
        <v>0</v>
      </c>
    </row>
    <row r="139" spans="1:17" x14ac:dyDescent="0.25">
      <c r="A139" s="9" t="s">
        <v>49</v>
      </c>
      <c r="B139" s="97">
        <v>0</v>
      </c>
      <c r="C139" s="97">
        <v>0</v>
      </c>
      <c r="D139" s="13"/>
      <c r="E139" s="97">
        <v>0</v>
      </c>
      <c r="F139" s="7">
        <f t="shared" si="16"/>
        <v>0</v>
      </c>
      <c r="G139" s="98">
        <v>0</v>
      </c>
      <c r="H139" s="98">
        <v>0</v>
      </c>
      <c r="I139" s="98">
        <v>0</v>
      </c>
      <c r="J139" s="98">
        <v>0</v>
      </c>
      <c r="K139" s="98">
        <v>0</v>
      </c>
      <c r="L139" s="98">
        <v>0</v>
      </c>
      <c r="M139" s="98">
        <v>0</v>
      </c>
      <c r="N139" s="98">
        <v>0</v>
      </c>
    </row>
    <row r="140" spans="1:17" ht="30" x14ac:dyDescent="0.25">
      <c r="A140" s="9" t="s">
        <v>50</v>
      </c>
      <c r="B140" s="97">
        <v>0</v>
      </c>
      <c r="C140" s="97">
        <v>0</v>
      </c>
      <c r="D140" s="13"/>
      <c r="E140" s="97">
        <v>0</v>
      </c>
      <c r="F140" s="7">
        <f t="shared" si="16"/>
        <v>0</v>
      </c>
      <c r="G140" s="98">
        <v>0</v>
      </c>
      <c r="H140" s="98">
        <v>0</v>
      </c>
      <c r="I140" s="98">
        <v>0</v>
      </c>
      <c r="J140" s="98">
        <v>0</v>
      </c>
      <c r="K140" s="98">
        <v>0</v>
      </c>
      <c r="L140" s="98">
        <v>0</v>
      </c>
      <c r="M140" s="98">
        <v>0</v>
      </c>
      <c r="N140" s="98">
        <v>0</v>
      </c>
      <c r="Q140" s="103"/>
    </row>
    <row r="141" spans="1:17" x14ac:dyDescent="0.25">
      <c r="A141" s="9" t="s">
        <v>51</v>
      </c>
      <c r="B141" s="97">
        <v>0</v>
      </c>
      <c r="C141" s="97">
        <v>0</v>
      </c>
      <c r="D141" s="17"/>
      <c r="E141" s="97">
        <v>0</v>
      </c>
      <c r="F141" s="7">
        <f t="shared" si="16"/>
        <v>0</v>
      </c>
      <c r="G141" s="98">
        <v>0</v>
      </c>
      <c r="H141" s="98">
        <v>0</v>
      </c>
      <c r="I141" s="98">
        <v>0</v>
      </c>
      <c r="J141" s="98">
        <v>0</v>
      </c>
      <c r="K141" s="98">
        <v>0</v>
      </c>
      <c r="L141" s="98">
        <v>0</v>
      </c>
      <c r="M141" s="98">
        <v>0</v>
      </c>
      <c r="N141" s="98">
        <v>0</v>
      </c>
    </row>
    <row r="142" spans="1:17" x14ac:dyDescent="0.25">
      <c r="A142" s="9" t="s">
        <v>52</v>
      </c>
      <c r="B142" s="97">
        <v>0</v>
      </c>
      <c r="C142" s="97">
        <v>0</v>
      </c>
      <c r="D142" s="17"/>
      <c r="E142" s="97">
        <v>0</v>
      </c>
      <c r="F142" s="7">
        <f t="shared" si="16"/>
        <v>0</v>
      </c>
      <c r="G142" s="98">
        <v>0</v>
      </c>
      <c r="H142" s="98">
        <v>0</v>
      </c>
      <c r="I142" s="98">
        <v>0</v>
      </c>
      <c r="J142" s="98">
        <v>0</v>
      </c>
      <c r="K142" s="98">
        <v>0</v>
      </c>
      <c r="L142" s="98">
        <v>0</v>
      </c>
      <c r="M142" s="98">
        <v>0</v>
      </c>
      <c r="N142" s="98">
        <v>0</v>
      </c>
    </row>
    <row r="143" spans="1:17" x14ac:dyDescent="0.25">
      <c r="A143" s="9" t="s">
        <v>53</v>
      </c>
      <c r="B143" s="97">
        <v>0</v>
      </c>
      <c r="C143" s="97">
        <v>0</v>
      </c>
      <c r="D143" s="13"/>
      <c r="E143" s="97">
        <v>0</v>
      </c>
      <c r="F143" s="7">
        <f t="shared" si="16"/>
        <v>0</v>
      </c>
      <c r="G143" s="98">
        <v>0</v>
      </c>
      <c r="H143" s="98">
        <v>0</v>
      </c>
      <c r="I143" s="98">
        <v>0</v>
      </c>
      <c r="J143" s="98">
        <v>0</v>
      </c>
      <c r="K143" s="98">
        <v>0</v>
      </c>
      <c r="L143" s="98">
        <v>0</v>
      </c>
      <c r="M143" s="98">
        <v>0</v>
      </c>
      <c r="N143" s="98">
        <v>0</v>
      </c>
    </row>
    <row r="144" spans="1:17" x14ac:dyDescent="0.25">
      <c r="A144" s="9" t="s">
        <v>54</v>
      </c>
      <c r="B144" s="97">
        <v>0</v>
      </c>
      <c r="C144" s="97">
        <v>0</v>
      </c>
      <c r="D144" s="13"/>
      <c r="E144" s="97">
        <v>0</v>
      </c>
      <c r="F144" s="7">
        <f t="shared" si="16"/>
        <v>0</v>
      </c>
      <c r="G144" s="98">
        <v>0</v>
      </c>
      <c r="H144" s="98">
        <v>0</v>
      </c>
      <c r="I144" s="98">
        <v>0</v>
      </c>
      <c r="J144" s="98">
        <v>0</v>
      </c>
      <c r="K144" s="98">
        <v>0</v>
      </c>
      <c r="L144" s="98">
        <v>0</v>
      </c>
      <c r="M144" s="98">
        <v>0</v>
      </c>
      <c r="N144" s="98">
        <v>0</v>
      </c>
    </row>
    <row r="145" spans="1:14" x14ac:dyDescent="0.25">
      <c r="A145" s="9"/>
      <c r="B145" s="67" t="s">
        <v>2</v>
      </c>
      <c r="C145" s="67"/>
      <c r="D145" s="67"/>
      <c r="E145" s="71" t="s">
        <v>3</v>
      </c>
      <c r="F145" s="69" t="s">
        <v>4</v>
      </c>
      <c r="G145" s="64" t="s">
        <v>189</v>
      </c>
      <c r="H145" s="64" t="s">
        <v>190</v>
      </c>
      <c r="I145" s="64" t="s">
        <v>191</v>
      </c>
      <c r="J145" s="64" t="s">
        <v>193</v>
      </c>
      <c r="K145" s="64" t="s">
        <v>192</v>
      </c>
      <c r="L145" s="64" t="s">
        <v>194</v>
      </c>
      <c r="M145" s="64" t="s">
        <v>195</v>
      </c>
      <c r="N145" s="73" t="s">
        <v>196</v>
      </c>
    </row>
    <row r="146" spans="1:14" x14ac:dyDescent="0.25">
      <c r="A146" s="12" t="s">
        <v>55</v>
      </c>
      <c r="B146" s="3" t="s">
        <v>11</v>
      </c>
      <c r="C146" s="3" t="s">
        <v>12</v>
      </c>
      <c r="D146" s="4"/>
      <c r="E146" s="71"/>
      <c r="F146" s="69"/>
      <c r="G146" s="64"/>
      <c r="H146" s="64"/>
      <c r="I146" s="64"/>
      <c r="J146" s="64"/>
      <c r="K146" s="64"/>
      <c r="L146" s="64"/>
      <c r="M146" s="64"/>
      <c r="N146" s="74"/>
    </row>
    <row r="147" spans="1:14" x14ac:dyDescent="0.25">
      <c r="A147" s="9" t="s">
        <v>65</v>
      </c>
      <c r="B147" s="97">
        <v>0</v>
      </c>
      <c r="C147" s="97">
        <v>0</v>
      </c>
      <c r="D147" s="13"/>
      <c r="E147" s="97">
        <v>0</v>
      </c>
      <c r="F147" s="7">
        <f t="shared" ref="F147" si="17">SUM(B147:E147)</f>
        <v>0</v>
      </c>
      <c r="G147" s="98">
        <v>0</v>
      </c>
      <c r="H147" s="98">
        <v>0</v>
      </c>
      <c r="I147" s="98">
        <v>0</v>
      </c>
      <c r="J147" s="98">
        <v>0</v>
      </c>
      <c r="K147" s="98">
        <v>0</v>
      </c>
      <c r="L147" s="98">
        <v>0</v>
      </c>
      <c r="M147" s="98">
        <v>0</v>
      </c>
      <c r="N147" s="98">
        <v>0</v>
      </c>
    </row>
    <row r="148" spans="1:14" ht="15.75" x14ac:dyDescent="0.25">
      <c r="A148" s="72" t="s">
        <v>68</v>
      </c>
      <c r="B148" s="72"/>
      <c r="C148" s="72"/>
      <c r="D148" s="72"/>
      <c r="E148" s="72"/>
      <c r="F148" s="72"/>
      <c r="G148" s="72"/>
      <c r="H148" s="72"/>
      <c r="I148" s="72"/>
      <c r="J148" s="72"/>
      <c r="K148" s="72"/>
      <c r="L148" s="72"/>
      <c r="M148" s="72"/>
      <c r="N148" s="72"/>
    </row>
    <row r="149" spans="1:14" x14ac:dyDescent="0.25">
      <c r="A149" s="66"/>
      <c r="B149" s="67" t="s">
        <v>2</v>
      </c>
      <c r="C149" s="67"/>
      <c r="D149" s="67"/>
      <c r="E149" s="68" t="s">
        <v>3</v>
      </c>
      <c r="F149" s="69" t="s">
        <v>4</v>
      </c>
      <c r="G149" s="64" t="s">
        <v>189</v>
      </c>
      <c r="H149" s="64" t="s">
        <v>190</v>
      </c>
      <c r="I149" s="64" t="s">
        <v>191</v>
      </c>
      <c r="J149" s="64" t="s">
        <v>193</v>
      </c>
      <c r="K149" s="64" t="s">
        <v>192</v>
      </c>
      <c r="L149" s="64" t="s">
        <v>194</v>
      </c>
      <c r="M149" s="64" t="s">
        <v>195</v>
      </c>
      <c r="N149" s="73" t="s">
        <v>196</v>
      </c>
    </row>
    <row r="150" spans="1:14" x14ac:dyDescent="0.25">
      <c r="A150" s="66"/>
      <c r="B150" s="3" t="s">
        <v>11</v>
      </c>
      <c r="C150" s="3" t="s">
        <v>12</v>
      </c>
      <c r="D150" s="4"/>
      <c r="E150" s="68"/>
      <c r="F150" s="69"/>
      <c r="G150" s="64"/>
      <c r="H150" s="64"/>
      <c r="I150" s="64"/>
      <c r="J150" s="64"/>
      <c r="K150" s="64"/>
      <c r="L150" s="64"/>
      <c r="M150" s="64"/>
      <c r="N150" s="74"/>
    </row>
    <row r="151" spans="1:14" x14ac:dyDescent="0.25">
      <c r="A151" s="9" t="s">
        <v>13</v>
      </c>
      <c r="B151" s="97">
        <v>0</v>
      </c>
      <c r="C151" s="97">
        <v>0</v>
      </c>
      <c r="D151" s="13"/>
      <c r="E151" s="97">
        <v>0</v>
      </c>
      <c r="F151" s="7">
        <f t="shared" ref="F151:F153" si="18">SUM(B151:E151)</f>
        <v>0</v>
      </c>
      <c r="G151" s="98">
        <v>0</v>
      </c>
      <c r="H151" s="98">
        <v>0</v>
      </c>
      <c r="I151" s="98">
        <v>0</v>
      </c>
      <c r="J151" s="98">
        <v>0</v>
      </c>
      <c r="K151" s="98">
        <v>0</v>
      </c>
      <c r="L151" s="98">
        <v>0</v>
      </c>
      <c r="M151" s="98">
        <v>0</v>
      </c>
      <c r="N151" s="98">
        <v>0</v>
      </c>
    </row>
    <row r="152" spans="1:14" x14ac:dyDescent="0.25">
      <c r="A152" s="9" t="s">
        <v>61</v>
      </c>
      <c r="B152" s="97">
        <v>0</v>
      </c>
      <c r="C152" s="97">
        <v>0</v>
      </c>
      <c r="D152" s="17"/>
      <c r="E152" s="97">
        <v>0</v>
      </c>
      <c r="F152" s="7">
        <f t="shared" si="18"/>
        <v>0</v>
      </c>
      <c r="G152" s="98">
        <v>0</v>
      </c>
      <c r="H152" s="98">
        <v>0</v>
      </c>
      <c r="I152" s="98">
        <v>0</v>
      </c>
      <c r="J152" s="98">
        <v>0</v>
      </c>
      <c r="K152" s="98">
        <v>0</v>
      </c>
      <c r="L152" s="98">
        <v>0</v>
      </c>
      <c r="M152" s="98">
        <v>0</v>
      </c>
      <c r="N152" s="98">
        <v>0</v>
      </c>
    </row>
    <row r="153" spans="1:14" x14ac:dyDescent="0.25">
      <c r="A153" s="9" t="s">
        <v>69</v>
      </c>
      <c r="B153" s="97">
        <v>0</v>
      </c>
      <c r="C153" s="97">
        <v>0</v>
      </c>
      <c r="D153" s="13"/>
      <c r="E153" s="97">
        <v>0</v>
      </c>
      <c r="F153" s="7">
        <f t="shared" si="18"/>
        <v>0</v>
      </c>
      <c r="G153" s="98">
        <v>0</v>
      </c>
      <c r="H153" s="98">
        <v>0</v>
      </c>
      <c r="I153" s="98">
        <v>0</v>
      </c>
      <c r="J153" s="98">
        <v>0</v>
      </c>
      <c r="K153" s="98">
        <v>0</v>
      </c>
      <c r="L153" s="98">
        <v>0</v>
      </c>
      <c r="M153" s="98">
        <v>0</v>
      </c>
      <c r="N153" s="98">
        <v>0</v>
      </c>
    </row>
    <row r="154" spans="1:14" x14ac:dyDescent="0.25">
      <c r="A154" s="9"/>
      <c r="B154" s="67" t="s">
        <v>2</v>
      </c>
      <c r="C154" s="67"/>
      <c r="D154" s="67"/>
      <c r="E154" s="71" t="s">
        <v>3</v>
      </c>
      <c r="F154" s="69" t="s">
        <v>4</v>
      </c>
      <c r="G154" s="64" t="s">
        <v>189</v>
      </c>
      <c r="H154" s="64" t="s">
        <v>190</v>
      </c>
      <c r="I154" s="64" t="s">
        <v>191</v>
      </c>
      <c r="J154" s="64" t="s">
        <v>193</v>
      </c>
      <c r="K154" s="64" t="s">
        <v>192</v>
      </c>
      <c r="L154" s="64" t="s">
        <v>194</v>
      </c>
      <c r="M154" s="64" t="s">
        <v>195</v>
      </c>
      <c r="N154" s="73" t="s">
        <v>196</v>
      </c>
    </row>
    <row r="155" spans="1:14" x14ac:dyDescent="0.25">
      <c r="A155" s="12" t="s">
        <v>70</v>
      </c>
      <c r="B155" s="3" t="s">
        <v>11</v>
      </c>
      <c r="C155" s="3" t="s">
        <v>12</v>
      </c>
      <c r="D155" s="4"/>
      <c r="E155" s="71"/>
      <c r="F155" s="69"/>
      <c r="G155" s="64"/>
      <c r="H155" s="64"/>
      <c r="I155" s="64"/>
      <c r="J155" s="64"/>
      <c r="K155" s="64"/>
      <c r="L155" s="64"/>
      <c r="M155" s="64"/>
      <c r="N155" s="74"/>
    </row>
    <row r="156" spans="1:14" x14ac:dyDescent="0.25">
      <c r="A156" s="9" t="s">
        <v>23</v>
      </c>
      <c r="B156" s="97">
        <v>0</v>
      </c>
      <c r="C156" s="97">
        <v>0</v>
      </c>
      <c r="D156" s="13"/>
      <c r="E156" s="97">
        <v>0</v>
      </c>
      <c r="F156" s="7">
        <f t="shared" ref="F156:F163" si="19">SUM(B156:E156)</f>
        <v>0</v>
      </c>
      <c r="G156" s="98">
        <v>0</v>
      </c>
      <c r="H156" s="98">
        <v>0</v>
      </c>
      <c r="I156" s="98">
        <v>0</v>
      </c>
      <c r="J156" s="98">
        <v>0</v>
      </c>
      <c r="K156" s="98">
        <v>0</v>
      </c>
      <c r="L156" s="98">
        <v>0</v>
      </c>
      <c r="M156" s="98">
        <v>0</v>
      </c>
      <c r="N156" s="98">
        <v>0</v>
      </c>
    </row>
    <row r="157" spans="1:14" x14ac:dyDescent="0.25">
      <c r="A157" s="9" t="s">
        <v>24</v>
      </c>
      <c r="B157" s="97">
        <v>0</v>
      </c>
      <c r="C157" s="97">
        <v>0</v>
      </c>
      <c r="D157" s="13"/>
      <c r="E157" s="97">
        <v>0</v>
      </c>
      <c r="F157" s="7">
        <f t="shared" si="19"/>
        <v>0</v>
      </c>
      <c r="G157" s="98">
        <v>0</v>
      </c>
      <c r="H157" s="98">
        <v>0</v>
      </c>
      <c r="I157" s="98">
        <v>0</v>
      </c>
      <c r="J157" s="98">
        <v>0</v>
      </c>
      <c r="K157" s="98">
        <v>0</v>
      </c>
      <c r="L157" s="98">
        <v>0</v>
      </c>
      <c r="M157" s="98">
        <v>0</v>
      </c>
      <c r="N157" s="98">
        <v>0</v>
      </c>
    </row>
    <row r="158" spans="1:14" x14ac:dyDescent="0.25">
      <c r="A158" s="9" t="s">
        <v>63</v>
      </c>
      <c r="B158" s="97">
        <v>0</v>
      </c>
      <c r="C158" s="97">
        <v>0</v>
      </c>
      <c r="D158" s="13"/>
      <c r="E158" s="97">
        <v>0</v>
      </c>
      <c r="F158" s="7">
        <f t="shared" si="19"/>
        <v>0</v>
      </c>
      <c r="G158" s="98">
        <v>0</v>
      </c>
      <c r="H158" s="98">
        <v>0</v>
      </c>
      <c r="I158" s="98">
        <v>0</v>
      </c>
      <c r="J158" s="98">
        <v>0</v>
      </c>
      <c r="K158" s="98">
        <v>0</v>
      </c>
      <c r="L158" s="98">
        <v>0</v>
      </c>
      <c r="M158" s="98">
        <v>0</v>
      </c>
      <c r="N158" s="98">
        <v>0</v>
      </c>
    </row>
    <row r="159" spans="1:14" x14ac:dyDescent="0.25">
      <c r="A159" s="14" t="s">
        <v>26</v>
      </c>
      <c r="B159" s="97">
        <v>0</v>
      </c>
      <c r="C159" s="97">
        <v>0</v>
      </c>
      <c r="D159" s="13"/>
      <c r="E159" s="97">
        <v>0</v>
      </c>
      <c r="F159" s="7">
        <f t="shared" si="19"/>
        <v>0</v>
      </c>
      <c r="G159" s="98">
        <v>0</v>
      </c>
      <c r="H159" s="98">
        <v>0</v>
      </c>
      <c r="I159" s="98">
        <v>0</v>
      </c>
      <c r="J159" s="98">
        <v>0</v>
      </c>
      <c r="K159" s="98">
        <v>0</v>
      </c>
      <c r="L159" s="98">
        <v>0</v>
      </c>
      <c r="M159" s="98">
        <v>0</v>
      </c>
      <c r="N159" s="98">
        <v>0</v>
      </c>
    </row>
    <row r="160" spans="1:14" x14ac:dyDescent="0.25">
      <c r="A160" s="14" t="s">
        <v>27</v>
      </c>
      <c r="B160" s="97">
        <v>0</v>
      </c>
      <c r="C160" s="97">
        <v>0</v>
      </c>
      <c r="D160" s="13"/>
      <c r="E160" s="97">
        <v>0</v>
      </c>
      <c r="F160" s="7">
        <f t="shared" si="19"/>
        <v>0</v>
      </c>
      <c r="G160" s="98">
        <v>0</v>
      </c>
      <c r="H160" s="98">
        <v>0</v>
      </c>
      <c r="I160" s="98">
        <v>0</v>
      </c>
      <c r="J160" s="98">
        <v>0</v>
      </c>
      <c r="K160" s="98">
        <v>0</v>
      </c>
      <c r="L160" s="98">
        <v>0</v>
      </c>
      <c r="M160" s="98">
        <v>0</v>
      </c>
      <c r="N160" s="98">
        <v>0</v>
      </c>
    </row>
    <row r="161" spans="1:14" x14ac:dyDescent="0.25">
      <c r="A161" s="14" t="s">
        <v>28</v>
      </c>
      <c r="B161" s="97">
        <v>0</v>
      </c>
      <c r="C161" s="97">
        <v>0</v>
      </c>
      <c r="D161" s="13"/>
      <c r="E161" s="97">
        <v>0</v>
      </c>
      <c r="F161" s="7">
        <f t="shared" si="19"/>
        <v>0</v>
      </c>
      <c r="G161" s="98">
        <v>0</v>
      </c>
      <c r="H161" s="98">
        <v>0</v>
      </c>
      <c r="I161" s="98">
        <v>0</v>
      </c>
      <c r="J161" s="98">
        <v>0</v>
      </c>
      <c r="K161" s="98">
        <v>0</v>
      </c>
      <c r="L161" s="98">
        <v>0</v>
      </c>
      <c r="M161" s="98">
        <v>0</v>
      </c>
      <c r="N161" s="98">
        <v>0</v>
      </c>
    </row>
    <row r="162" spans="1:14" x14ac:dyDescent="0.25">
      <c r="A162" s="14" t="s">
        <v>29</v>
      </c>
      <c r="B162" s="97">
        <v>0</v>
      </c>
      <c r="C162" s="97">
        <v>0</v>
      </c>
      <c r="D162" s="13"/>
      <c r="E162" s="97">
        <v>0</v>
      </c>
      <c r="F162" s="7">
        <f t="shared" si="19"/>
        <v>0</v>
      </c>
      <c r="G162" s="98">
        <v>0</v>
      </c>
      <c r="H162" s="98">
        <v>0</v>
      </c>
      <c r="I162" s="98">
        <v>0</v>
      </c>
      <c r="J162" s="98">
        <v>0</v>
      </c>
      <c r="K162" s="98">
        <v>0</v>
      </c>
      <c r="L162" s="98">
        <v>0</v>
      </c>
      <c r="M162" s="98">
        <v>0</v>
      </c>
      <c r="N162" s="98">
        <v>0</v>
      </c>
    </row>
    <row r="163" spans="1:14" x14ac:dyDescent="0.25">
      <c r="A163" s="14" t="s">
        <v>30</v>
      </c>
      <c r="B163" s="97">
        <v>0</v>
      </c>
      <c r="C163" s="97">
        <v>0</v>
      </c>
      <c r="D163" s="13"/>
      <c r="E163" s="97">
        <v>0</v>
      </c>
      <c r="F163" s="7">
        <f t="shared" si="19"/>
        <v>0</v>
      </c>
      <c r="G163" s="98">
        <v>0</v>
      </c>
      <c r="H163" s="98">
        <v>0</v>
      </c>
      <c r="I163" s="98">
        <v>0</v>
      </c>
      <c r="J163" s="98">
        <v>0</v>
      </c>
      <c r="K163" s="98">
        <v>0</v>
      </c>
      <c r="L163" s="98">
        <v>0</v>
      </c>
      <c r="M163" s="98">
        <v>0</v>
      </c>
      <c r="N163" s="98">
        <v>0</v>
      </c>
    </row>
    <row r="164" spans="1:14" x14ac:dyDescent="0.25">
      <c r="A164" s="84" t="s">
        <v>31</v>
      </c>
      <c r="B164" s="84"/>
      <c r="C164" s="84"/>
      <c r="D164" s="84"/>
      <c r="E164" s="84"/>
      <c r="F164" s="84"/>
      <c r="G164" s="84"/>
      <c r="H164" s="84"/>
      <c r="I164" s="84"/>
      <c r="J164" s="84"/>
      <c r="K164" s="84"/>
      <c r="L164" s="84"/>
      <c r="M164" s="84"/>
      <c r="N164" s="84"/>
    </row>
    <row r="165" spans="1:14" x14ac:dyDescent="0.25">
      <c r="A165" s="14" t="s">
        <v>32</v>
      </c>
      <c r="B165" s="97">
        <v>0</v>
      </c>
      <c r="C165" s="97">
        <v>0</v>
      </c>
      <c r="D165" s="13"/>
      <c r="E165" s="97">
        <v>0</v>
      </c>
      <c r="F165" s="7">
        <f>SUM(B165:E165)</f>
        <v>0</v>
      </c>
      <c r="G165" s="98">
        <v>0</v>
      </c>
      <c r="H165" s="98">
        <v>0</v>
      </c>
      <c r="I165" s="98">
        <v>0</v>
      </c>
      <c r="J165" s="98">
        <v>0</v>
      </c>
      <c r="K165" s="98">
        <v>0</v>
      </c>
      <c r="L165" s="98">
        <v>0</v>
      </c>
      <c r="M165" s="98">
        <v>0</v>
      </c>
      <c r="N165" s="98">
        <v>0</v>
      </c>
    </row>
    <row r="166" spans="1:14" x14ac:dyDescent="0.25">
      <c r="A166" s="14" t="s">
        <v>33</v>
      </c>
      <c r="B166" s="97">
        <v>0</v>
      </c>
      <c r="C166" s="97">
        <v>0</v>
      </c>
      <c r="D166" s="13"/>
      <c r="E166" s="97">
        <v>0</v>
      </c>
      <c r="F166" s="7">
        <f t="shared" ref="F166:F171" si="20">SUM(B166:E166)</f>
        <v>0</v>
      </c>
      <c r="G166" s="98">
        <v>0</v>
      </c>
      <c r="H166" s="98">
        <v>0</v>
      </c>
      <c r="I166" s="98">
        <v>0</v>
      </c>
      <c r="J166" s="98">
        <v>0</v>
      </c>
      <c r="K166" s="98">
        <v>0</v>
      </c>
      <c r="L166" s="98">
        <v>0</v>
      </c>
      <c r="M166" s="98">
        <v>0</v>
      </c>
      <c r="N166" s="98">
        <v>0</v>
      </c>
    </row>
    <row r="167" spans="1:14" x14ac:dyDescent="0.25">
      <c r="A167" s="14" t="s">
        <v>34</v>
      </c>
      <c r="B167" s="97">
        <v>0</v>
      </c>
      <c r="C167" s="97">
        <v>0</v>
      </c>
      <c r="D167" s="13"/>
      <c r="E167" s="97">
        <v>0</v>
      </c>
      <c r="F167" s="7">
        <f t="shared" si="20"/>
        <v>0</v>
      </c>
      <c r="G167" s="98">
        <v>0</v>
      </c>
      <c r="H167" s="98">
        <v>0</v>
      </c>
      <c r="I167" s="98">
        <v>0</v>
      </c>
      <c r="J167" s="98">
        <v>0</v>
      </c>
      <c r="K167" s="98">
        <v>0</v>
      </c>
      <c r="L167" s="98">
        <v>0</v>
      </c>
      <c r="M167" s="98">
        <v>0</v>
      </c>
      <c r="N167" s="98">
        <v>0</v>
      </c>
    </row>
    <row r="168" spans="1:14" x14ac:dyDescent="0.25">
      <c r="A168" s="14" t="s">
        <v>35</v>
      </c>
      <c r="B168" s="97">
        <v>0</v>
      </c>
      <c r="C168" s="97">
        <v>0</v>
      </c>
      <c r="D168" s="13"/>
      <c r="E168" s="97">
        <v>0</v>
      </c>
      <c r="F168" s="7">
        <f t="shared" si="20"/>
        <v>0</v>
      </c>
      <c r="G168" s="98">
        <v>0</v>
      </c>
      <c r="H168" s="98">
        <v>0</v>
      </c>
      <c r="I168" s="98">
        <v>0</v>
      </c>
      <c r="J168" s="98">
        <v>0</v>
      </c>
      <c r="K168" s="98">
        <v>0</v>
      </c>
      <c r="L168" s="98">
        <v>0</v>
      </c>
      <c r="M168" s="98">
        <v>0</v>
      </c>
      <c r="N168" s="98">
        <v>0</v>
      </c>
    </row>
    <row r="169" spans="1:14" x14ac:dyDescent="0.25">
      <c r="A169" s="14" t="s">
        <v>36</v>
      </c>
      <c r="B169" s="97">
        <v>0</v>
      </c>
      <c r="C169" s="97">
        <v>0</v>
      </c>
      <c r="D169" s="13"/>
      <c r="E169" s="97">
        <v>0</v>
      </c>
      <c r="F169" s="7">
        <f t="shared" si="20"/>
        <v>0</v>
      </c>
      <c r="G169" s="98">
        <v>0</v>
      </c>
      <c r="H169" s="98">
        <v>0</v>
      </c>
      <c r="I169" s="98">
        <v>0</v>
      </c>
      <c r="J169" s="98">
        <v>0</v>
      </c>
      <c r="K169" s="98">
        <v>0</v>
      </c>
      <c r="L169" s="98">
        <v>0</v>
      </c>
      <c r="M169" s="98">
        <v>0</v>
      </c>
      <c r="N169" s="98">
        <v>0</v>
      </c>
    </row>
    <row r="170" spans="1:14" x14ac:dyDescent="0.25">
      <c r="A170" s="14" t="s">
        <v>37</v>
      </c>
      <c r="B170" s="97">
        <v>0</v>
      </c>
      <c r="C170" s="97">
        <v>0</v>
      </c>
      <c r="D170" s="13"/>
      <c r="E170" s="97">
        <v>0</v>
      </c>
      <c r="F170" s="7">
        <f t="shared" si="20"/>
        <v>0</v>
      </c>
      <c r="G170" s="98">
        <v>0</v>
      </c>
      <c r="H170" s="98">
        <v>0</v>
      </c>
      <c r="I170" s="98">
        <v>0</v>
      </c>
      <c r="J170" s="98">
        <v>0</v>
      </c>
      <c r="K170" s="98">
        <v>0</v>
      </c>
      <c r="L170" s="98">
        <v>0</v>
      </c>
      <c r="M170" s="98">
        <v>0</v>
      </c>
      <c r="N170" s="98">
        <v>0</v>
      </c>
    </row>
    <row r="171" spans="1:14" x14ac:dyDescent="0.25">
      <c r="A171" s="14" t="s">
        <v>38</v>
      </c>
      <c r="B171" s="97">
        <v>0</v>
      </c>
      <c r="C171" s="97">
        <v>0</v>
      </c>
      <c r="D171" s="15"/>
      <c r="E171" s="97">
        <v>0</v>
      </c>
      <c r="F171" s="7">
        <f t="shared" si="20"/>
        <v>0</v>
      </c>
      <c r="G171" s="98">
        <v>0</v>
      </c>
      <c r="H171" s="98">
        <v>0</v>
      </c>
      <c r="I171" s="98">
        <v>0</v>
      </c>
      <c r="J171" s="98">
        <v>0</v>
      </c>
      <c r="K171" s="98">
        <v>0</v>
      </c>
      <c r="L171" s="98">
        <v>0</v>
      </c>
      <c r="M171" s="98">
        <v>0</v>
      </c>
      <c r="N171" s="98">
        <v>0</v>
      </c>
    </row>
    <row r="172" spans="1:14" x14ac:dyDescent="0.25">
      <c r="A172" s="9"/>
      <c r="B172" s="67" t="s">
        <v>2</v>
      </c>
      <c r="C172" s="67"/>
      <c r="D172" s="67"/>
      <c r="E172" s="71" t="s">
        <v>3</v>
      </c>
      <c r="F172" s="69" t="s">
        <v>4</v>
      </c>
      <c r="G172" s="64" t="s">
        <v>189</v>
      </c>
      <c r="H172" s="64" t="s">
        <v>190</v>
      </c>
      <c r="I172" s="64" t="s">
        <v>191</v>
      </c>
      <c r="J172" s="64" t="s">
        <v>193</v>
      </c>
      <c r="K172" s="64" t="s">
        <v>192</v>
      </c>
      <c r="L172" s="64" t="s">
        <v>194</v>
      </c>
      <c r="M172" s="64" t="s">
        <v>195</v>
      </c>
      <c r="N172" s="73" t="s">
        <v>196</v>
      </c>
    </row>
    <row r="173" spans="1:14" x14ac:dyDescent="0.25">
      <c r="A173" s="12" t="s">
        <v>71</v>
      </c>
      <c r="B173" s="3" t="s">
        <v>11</v>
      </c>
      <c r="C173" s="3" t="s">
        <v>12</v>
      </c>
      <c r="D173" s="4"/>
      <c r="E173" s="71"/>
      <c r="F173" s="69"/>
      <c r="G173" s="64"/>
      <c r="H173" s="64"/>
      <c r="I173" s="64"/>
      <c r="J173" s="64"/>
      <c r="K173" s="64"/>
      <c r="L173" s="64"/>
      <c r="M173" s="64"/>
      <c r="N173" s="74"/>
    </row>
    <row r="174" spans="1:14" x14ac:dyDescent="0.25">
      <c r="A174" s="9" t="s">
        <v>40</v>
      </c>
      <c r="B174" s="97">
        <v>0</v>
      </c>
      <c r="C174" s="97">
        <v>0</v>
      </c>
      <c r="D174" s="4"/>
      <c r="E174" s="97">
        <v>0</v>
      </c>
      <c r="F174" s="7">
        <f>SUM(B174:E174)</f>
        <v>0</v>
      </c>
      <c r="G174" s="98">
        <v>0</v>
      </c>
      <c r="H174" s="98">
        <v>0</v>
      </c>
      <c r="I174" s="98">
        <v>0</v>
      </c>
      <c r="J174" s="98">
        <v>0</v>
      </c>
      <c r="K174" s="98">
        <v>0</v>
      </c>
      <c r="L174" s="98">
        <v>0</v>
      </c>
      <c r="M174" s="98">
        <v>0</v>
      </c>
      <c r="N174" s="98">
        <v>0</v>
      </c>
    </row>
    <row r="175" spans="1:14" ht="30" x14ac:dyDescent="0.25">
      <c r="A175" s="19" t="s">
        <v>41</v>
      </c>
      <c r="B175" s="97">
        <v>0</v>
      </c>
      <c r="C175" s="97">
        <v>0</v>
      </c>
      <c r="D175" s="4"/>
      <c r="E175" s="97">
        <v>0</v>
      </c>
      <c r="F175" s="7">
        <f t="shared" ref="F175:F188" si="21">SUM(B175:E175)</f>
        <v>0</v>
      </c>
      <c r="G175" s="98">
        <v>0</v>
      </c>
      <c r="H175" s="98">
        <v>0</v>
      </c>
      <c r="I175" s="98">
        <v>0</v>
      </c>
      <c r="J175" s="98">
        <v>0</v>
      </c>
      <c r="K175" s="98">
        <v>0</v>
      </c>
      <c r="L175" s="98">
        <v>0</v>
      </c>
      <c r="M175" s="98">
        <v>0</v>
      </c>
      <c r="N175" s="98">
        <v>0</v>
      </c>
    </row>
    <row r="176" spans="1:14" x14ac:dyDescent="0.25">
      <c r="A176" s="9" t="s">
        <v>42</v>
      </c>
      <c r="B176" s="97">
        <v>0</v>
      </c>
      <c r="C176" s="97">
        <v>0</v>
      </c>
      <c r="D176" s="4"/>
      <c r="E176" s="97">
        <v>0</v>
      </c>
      <c r="F176" s="7">
        <f t="shared" si="21"/>
        <v>0</v>
      </c>
      <c r="G176" s="98">
        <v>0</v>
      </c>
      <c r="H176" s="98">
        <v>0</v>
      </c>
      <c r="I176" s="98">
        <v>0</v>
      </c>
      <c r="J176" s="98">
        <v>0</v>
      </c>
      <c r="K176" s="98">
        <v>0</v>
      </c>
      <c r="L176" s="98">
        <v>0</v>
      </c>
      <c r="M176" s="98">
        <v>0</v>
      </c>
      <c r="N176" s="98">
        <v>0</v>
      </c>
    </row>
    <row r="177" spans="1:14" x14ac:dyDescent="0.25">
      <c r="A177" s="9" t="s">
        <v>43</v>
      </c>
      <c r="B177" s="97">
        <v>0</v>
      </c>
      <c r="C177" s="97">
        <v>0</v>
      </c>
      <c r="D177" s="4"/>
      <c r="E177" s="97">
        <v>0</v>
      </c>
      <c r="F177" s="7">
        <f t="shared" si="21"/>
        <v>0</v>
      </c>
      <c r="G177" s="98">
        <v>0</v>
      </c>
      <c r="H177" s="98">
        <v>0</v>
      </c>
      <c r="I177" s="98">
        <v>0</v>
      </c>
      <c r="J177" s="98">
        <v>0</v>
      </c>
      <c r="K177" s="98">
        <v>0</v>
      </c>
      <c r="L177" s="98">
        <v>0</v>
      </c>
      <c r="M177" s="98">
        <v>0</v>
      </c>
      <c r="N177" s="98">
        <v>0</v>
      </c>
    </row>
    <row r="178" spans="1:14" x14ac:dyDescent="0.25">
      <c r="A178" s="9" t="s">
        <v>44</v>
      </c>
      <c r="B178" s="97">
        <v>0</v>
      </c>
      <c r="C178" s="97">
        <v>0</v>
      </c>
      <c r="D178" s="4"/>
      <c r="E178" s="97">
        <v>0</v>
      </c>
      <c r="F178" s="7">
        <f t="shared" si="21"/>
        <v>0</v>
      </c>
      <c r="G178" s="98">
        <v>0</v>
      </c>
      <c r="H178" s="98">
        <v>0</v>
      </c>
      <c r="I178" s="98">
        <v>0</v>
      </c>
      <c r="J178" s="98">
        <v>0</v>
      </c>
      <c r="K178" s="98">
        <v>0</v>
      </c>
      <c r="L178" s="98">
        <v>0</v>
      </c>
      <c r="M178" s="98">
        <v>0</v>
      </c>
      <c r="N178" s="98">
        <v>0</v>
      </c>
    </row>
    <row r="179" spans="1:14" ht="30" x14ac:dyDescent="0.25">
      <c r="A179" s="9" t="s">
        <v>45</v>
      </c>
      <c r="B179" s="97">
        <v>0</v>
      </c>
      <c r="C179" s="97">
        <v>0</v>
      </c>
      <c r="D179" s="4"/>
      <c r="E179" s="97">
        <v>0</v>
      </c>
      <c r="F179" s="7">
        <f t="shared" si="21"/>
        <v>0</v>
      </c>
      <c r="G179" s="98">
        <v>0</v>
      </c>
      <c r="H179" s="98">
        <v>0</v>
      </c>
      <c r="I179" s="98">
        <v>0</v>
      </c>
      <c r="J179" s="98">
        <v>0</v>
      </c>
      <c r="K179" s="98">
        <v>0</v>
      </c>
      <c r="L179" s="98">
        <v>0</v>
      </c>
      <c r="M179" s="98">
        <v>0</v>
      </c>
      <c r="N179" s="98">
        <v>0</v>
      </c>
    </row>
    <row r="180" spans="1:14" x14ac:dyDescent="0.25">
      <c r="A180" s="9" t="s">
        <v>46</v>
      </c>
      <c r="B180" s="97">
        <v>0</v>
      </c>
      <c r="C180" s="97">
        <v>0</v>
      </c>
      <c r="D180" s="4"/>
      <c r="E180" s="97">
        <v>0</v>
      </c>
      <c r="F180" s="7">
        <f t="shared" si="21"/>
        <v>0</v>
      </c>
      <c r="G180" s="98">
        <v>0</v>
      </c>
      <c r="H180" s="98">
        <v>0</v>
      </c>
      <c r="I180" s="98">
        <v>0</v>
      </c>
      <c r="J180" s="98">
        <v>0</v>
      </c>
      <c r="K180" s="98">
        <v>0</v>
      </c>
      <c r="L180" s="98">
        <v>0</v>
      </c>
      <c r="M180" s="98">
        <v>0</v>
      </c>
      <c r="N180" s="98">
        <v>0</v>
      </c>
    </row>
    <row r="181" spans="1:14" x14ac:dyDescent="0.25">
      <c r="A181" s="9" t="s">
        <v>47</v>
      </c>
      <c r="B181" s="97">
        <v>0</v>
      </c>
      <c r="C181" s="97">
        <v>0</v>
      </c>
      <c r="D181" s="4"/>
      <c r="E181" s="97">
        <v>0</v>
      </c>
      <c r="F181" s="7">
        <f t="shared" si="21"/>
        <v>0</v>
      </c>
      <c r="G181" s="98">
        <v>0</v>
      </c>
      <c r="H181" s="98">
        <v>0</v>
      </c>
      <c r="I181" s="98">
        <v>0</v>
      </c>
      <c r="J181" s="98">
        <v>0</v>
      </c>
      <c r="K181" s="98">
        <v>0</v>
      </c>
      <c r="L181" s="98">
        <v>0</v>
      </c>
      <c r="M181" s="98">
        <v>0</v>
      </c>
      <c r="N181" s="98">
        <v>0</v>
      </c>
    </row>
    <row r="182" spans="1:14" ht="30" x14ac:dyDescent="0.25">
      <c r="A182" s="9" t="s">
        <v>48</v>
      </c>
      <c r="B182" s="97">
        <v>0</v>
      </c>
      <c r="C182" s="97">
        <v>0</v>
      </c>
      <c r="D182" s="4"/>
      <c r="E182" s="97">
        <v>0</v>
      </c>
      <c r="F182" s="7">
        <f t="shared" si="21"/>
        <v>0</v>
      </c>
      <c r="G182" s="98">
        <v>0</v>
      </c>
      <c r="H182" s="98">
        <v>0</v>
      </c>
      <c r="I182" s="98">
        <v>0</v>
      </c>
      <c r="J182" s="98">
        <v>0</v>
      </c>
      <c r="K182" s="98">
        <v>0</v>
      </c>
      <c r="L182" s="98">
        <v>0</v>
      </c>
      <c r="M182" s="98">
        <v>0</v>
      </c>
      <c r="N182" s="98">
        <v>0</v>
      </c>
    </row>
    <row r="183" spans="1:14" x14ac:dyDescent="0.25">
      <c r="A183" s="9" t="s">
        <v>49</v>
      </c>
      <c r="B183" s="97">
        <v>0</v>
      </c>
      <c r="C183" s="97">
        <v>0</v>
      </c>
      <c r="D183" s="4"/>
      <c r="E183" s="97">
        <v>0</v>
      </c>
      <c r="F183" s="7">
        <f t="shared" si="21"/>
        <v>0</v>
      </c>
      <c r="G183" s="98">
        <v>0</v>
      </c>
      <c r="H183" s="98">
        <v>0</v>
      </c>
      <c r="I183" s="98">
        <v>0</v>
      </c>
      <c r="J183" s="98">
        <v>0</v>
      </c>
      <c r="K183" s="98">
        <v>0</v>
      </c>
      <c r="L183" s="98">
        <v>0</v>
      </c>
      <c r="M183" s="98">
        <v>0</v>
      </c>
      <c r="N183" s="98">
        <v>0</v>
      </c>
    </row>
    <row r="184" spans="1:14" ht="30" x14ac:dyDescent="0.25">
      <c r="A184" s="9" t="s">
        <v>50</v>
      </c>
      <c r="B184" s="97">
        <v>0</v>
      </c>
      <c r="C184" s="97">
        <v>0</v>
      </c>
      <c r="D184" s="4"/>
      <c r="E184" s="97">
        <v>0</v>
      </c>
      <c r="F184" s="7">
        <f t="shared" si="21"/>
        <v>0</v>
      </c>
      <c r="G184" s="98">
        <v>0</v>
      </c>
      <c r="H184" s="98">
        <v>0</v>
      </c>
      <c r="I184" s="98">
        <v>0</v>
      </c>
      <c r="J184" s="98">
        <v>0</v>
      </c>
      <c r="K184" s="98">
        <v>0</v>
      </c>
      <c r="L184" s="98">
        <v>0</v>
      </c>
      <c r="M184" s="98">
        <v>0</v>
      </c>
      <c r="N184" s="98">
        <v>0</v>
      </c>
    </row>
    <row r="185" spans="1:14" x14ac:dyDescent="0.25">
      <c r="A185" s="9" t="s">
        <v>51</v>
      </c>
      <c r="B185" s="97">
        <v>0</v>
      </c>
      <c r="C185" s="97">
        <v>0</v>
      </c>
      <c r="D185" s="17"/>
      <c r="E185" s="97">
        <v>0</v>
      </c>
      <c r="F185" s="7">
        <f t="shared" si="21"/>
        <v>0</v>
      </c>
      <c r="G185" s="98">
        <v>0</v>
      </c>
      <c r="H185" s="98">
        <v>0</v>
      </c>
      <c r="I185" s="98">
        <v>0</v>
      </c>
      <c r="J185" s="98">
        <v>0</v>
      </c>
      <c r="K185" s="98">
        <v>0</v>
      </c>
      <c r="L185" s="98">
        <v>0</v>
      </c>
      <c r="M185" s="98">
        <v>0</v>
      </c>
      <c r="N185" s="98">
        <v>0</v>
      </c>
    </row>
    <row r="186" spans="1:14" x14ac:dyDescent="0.25">
      <c r="A186" s="9" t="s">
        <v>52</v>
      </c>
      <c r="B186" s="97">
        <v>0</v>
      </c>
      <c r="C186" s="97">
        <v>0</v>
      </c>
      <c r="D186" s="17"/>
      <c r="E186" s="97">
        <v>0</v>
      </c>
      <c r="F186" s="7">
        <f t="shared" si="21"/>
        <v>0</v>
      </c>
      <c r="G186" s="98">
        <v>0</v>
      </c>
      <c r="H186" s="98">
        <v>0</v>
      </c>
      <c r="I186" s="98">
        <v>0</v>
      </c>
      <c r="J186" s="98">
        <v>0</v>
      </c>
      <c r="K186" s="98">
        <v>0</v>
      </c>
      <c r="L186" s="98">
        <v>0</v>
      </c>
      <c r="M186" s="98">
        <v>0</v>
      </c>
      <c r="N186" s="98">
        <v>0</v>
      </c>
    </row>
    <row r="187" spans="1:14" x14ac:dyDescent="0.25">
      <c r="A187" s="9" t="s">
        <v>53</v>
      </c>
      <c r="B187" s="97">
        <v>0</v>
      </c>
      <c r="C187" s="97">
        <v>0</v>
      </c>
      <c r="D187" s="13"/>
      <c r="E187" s="97">
        <v>0</v>
      </c>
      <c r="F187" s="7">
        <f t="shared" si="21"/>
        <v>0</v>
      </c>
      <c r="G187" s="98">
        <v>0</v>
      </c>
      <c r="H187" s="98">
        <v>0</v>
      </c>
      <c r="I187" s="98">
        <v>0</v>
      </c>
      <c r="J187" s="98">
        <v>0</v>
      </c>
      <c r="K187" s="98">
        <v>0</v>
      </c>
      <c r="L187" s="98">
        <v>0</v>
      </c>
      <c r="M187" s="98">
        <v>0</v>
      </c>
      <c r="N187" s="98">
        <v>0</v>
      </c>
    </row>
    <row r="188" spans="1:14" x14ac:dyDescent="0.25">
      <c r="A188" s="9" t="s">
        <v>54</v>
      </c>
      <c r="B188" s="97">
        <v>0</v>
      </c>
      <c r="C188" s="97">
        <v>0</v>
      </c>
      <c r="D188" s="13"/>
      <c r="E188" s="97">
        <v>0</v>
      </c>
      <c r="F188" s="7">
        <f t="shared" si="21"/>
        <v>0</v>
      </c>
      <c r="G188" s="98">
        <v>0</v>
      </c>
      <c r="H188" s="98">
        <v>0</v>
      </c>
      <c r="I188" s="98">
        <v>0</v>
      </c>
      <c r="J188" s="98">
        <v>0</v>
      </c>
      <c r="K188" s="98">
        <v>0</v>
      </c>
      <c r="L188" s="98">
        <v>0</v>
      </c>
      <c r="M188" s="98">
        <v>0</v>
      </c>
      <c r="N188" s="98">
        <v>0</v>
      </c>
    </row>
    <row r="189" spans="1:14" x14ac:dyDescent="0.25">
      <c r="A189" s="9"/>
      <c r="B189" s="67" t="s">
        <v>2</v>
      </c>
      <c r="C189" s="67"/>
      <c r="D189" s="67"/>
      <c r="E189" s="71" t="s">
        <v>3</v>
      </c>
      <c r="F189" s="69" t="s">
        <v>4</v>
      </c>
      <c r="G189" s="64" t="s">
        <v>189</v>
      </c>
      <c r="H189" s="64" t="s">
        <v>190</v>
      </c>
      <c r="I189" s="64" t="s">
        <v>191</v>
      </c>
      <c r="J189" s="64" t="s">
        <v>193</v>
      </c>
      <c r="K189" s="64" t="s">
        <v>192</v>
      </c>
      <c r="L189" s="64" t="s">
        <v>194</v>
      </c>
      <c r="M189" s="64" t="s">
        <v>195</v>
      </c>
      <c r="N189" s="73" t="s">
        <v>196</v>
      </c>
    </row>
    <row r="190" spans="1:14" x14ac:dyDescent="0.25">
      <c r="A190" s="12" t="s">
        <v>55</v>
      </c>
      <c r="B190" s="3" t="s">
        <v>11</v>
      </c>
      <c r="C190" s="3" t="s">
        <v>12</v>
      </c>
      <c r="D190" s="4"/>
      <c r="E190" s="71"/>
      <c r="F190" s="69"/>
      <c r="G190" s="64"/>
      <c r="H190" s="64"/>
      <c r="I190" s="64"/>
      <c r="J190" s="64"/>
      <c r="K190" s="64"/>
      <c r="L190" s="64"/>
      <c r="M190" s="64"/>
      <c r="N190" s="74"/>
    </row>
    <row r="191" spans="1:14" x14ac:dyDescent="0.25">
      <c r="A191" s="9" t="s">
        <v>56</v>
      </c>
      <c r="B191" s="97">
        <v>0</v>
      </c>
      <c r="C191" s="97">
        <v>0</v>
      </c>
      <c r="D191" s="13"/>
      <c r="E191" s="97">
        <v>0</v>
      </c>
      <c r="F191" s="7">
        <f t="shared" ref="F191:F192" si="22">SUM(B191:E191)</f>
        <v>0</v>
      </c>
      <c r="G191" s="98">
        <v>0</v>
      </c>
      <c r="H191" s="98">
        <v>0</v>
      </c>
      <c r="I191" s="98">
        <v>0</v>
      </c>
      <c r="J191" s="98">
        <v>0</v>
      </c>
      <c r="K191" s="98">
        <v>0</v>
      </c>
      <c r="L191" s="98">
        <v>0</v>
      </c>
      <c r="M191" s="98">
        <v>0</v>
      </c>
      <c r="N191" s="98">
        <v>0</v>
      </c>
    </row>
    <row r="192" spans="1:14" x14ac:dyDescent="0.25">
      <c r="A192" s="9" t="s">
        <v>58</v>
      </c>
      <c r="B192" s="97">
        <v>0</v>
      </c>
      <c r="C192" s="97">
        <v>0</v>
      </c>
      <c r="D192" s="13"/>
      <c r="E192" s="97">
        <v>0</v>
      </c>
      <c r="F192" s="7">
        <f t="shared" si="22"/>
        <v>0</v>
      </c>
      <c r="G192" s="98">
        <v>0</v>
      </c>
      <c r="H192" s="98">
        <v>0</v>
      </c>
      <c r="I192" s="98">
        <v>0</v>
      </c>
      <c r="J192" s="98">
        <v>0</v>
      </c>
      <c r="K192" s="98">
        <v>0</v>
      </c>
      <c r="L192" s="98">
        <v>0</v>
      </c>
      <c r="M192" s="98">
        <v>0</v>
      </c>
      <c r="N192" s="98">
        <v>0</v>
      </c>
    </row>
    <row r="193" spans="1:14" ht="15.75" x14ac:dyDescent="0.25">
      <c r="A193" s="72" t="s">
        <v>72</v>
      </c>
      <c r="B193" s="72"/>
      <c r="C193" s="72"/>
      <c r="D193" s="72"/>
      <c r="E193" s="72"/>
      <c r="F193" s="72"/>
      <c r="G193" s="72"/>
      <c r="H193" s="72"/>
      <c r="I193" s="72"/>
      <c r="J193" s="72"/>
      <c r="K193" s="72"/>
      <c r="L193" s="72"/>
      <c r="M193" s="72"/>
      <c r="N193" s="72"/>
    </row>
    <row r="194" spans="1:14" x14ac:dyDescent="0.25">
      <c r="A194" s="66"/>
      <c r="B194" s="67" t="s">
        <v>2</v>
      </c>
      <c r="C194" s="67"/>
      <c r="D194" s="67"/>
      <c r="E194" s="70" t="s">
        <v>3</v>
      </c>
      <c r="F194" s="69" t="s">
        <v>4</v>
      </c>
      <c r="G194" s="64" t="s">
        <v>189</v>
      </c>
      <c r="H194" s="64" t="s">
        <v>190</v>
      </c>
      <c r="I194" s="64" t="s">
        <v>191</v>
      </c>
      <c r="J194" s="64" t="s">
        <v>193</v>
      </c>
      <c r="K194" s="64" t="s">
        <v>192</v>
      </c>
      <c r="L194" s="64" t="s">
        <v>194</v>
      </c>
      <c r="M194" s="64" t="s">
        <v>195</v>
      </c>
      <c r="N194" s="73" t="s">
        <v>196</v>
      </c>
    </row>
    <row r="195" spans="1:14" x14ac:dyDescent="0.25">
      <c r="A195" s="66"/>
      <c r="B195" s="2" t="s">
        <v>11</v>
      </c>
      <c r="C195" s="2" t="s">
        <v>12</v>
      </c>
      <c r="D195" s="2" t="s">
        <v>60</v>
      </c>
      <c r="E195" s="70"/>
      <c r="F195" s="69"/>
      <c r="G195" s="64"/>
      <c r="H195" s="64"/>
      <c r="I195" s="64"/>
      <c r="J195" s="64"/>
      <c r="K195" s="64"/>
      <c r="L195" s="64"/>
      <c r="M195" s="64"/>
      <c r="N195" s="74"/>
    </row>
    <row r="196" spans="1:14" x14ac:dyDescent="0.25">
      <c r="A196" s="9" t="s">
        <v>13</v>
      </c>
      <c r="B196" s="6">
        <v>5</v>
      </c>
      <c r="C196" s="97">
        <v>0</v>
      </c>
      <c r="D196" s="97">
        <v>0</v>
      </c>
      <c r="E196" s="6">
        <v>13</v>
      </c>
      <c r="F196" s="7">
        <f t="shared" ref="F196:F198" si="23">SUM(B196:E196)</f>
        <v>18</v>
      </c>
      <c r="G196" s="8">
        <v>10</v>
      </c>
      <c r="H196" s="98">
        <v>0</v>
      </c>
      <c r="I196" s="8">
        <v>5</v>
      </c>
      <c r="J196" s="98">
        <v>0</v>
      </c>
      <c r="K196" s="8">
        <v>1</v>
      </c>
      <c r="L196" s="98">
        <v>0</v>
      </c>
      <c r="M196" s="8">
        <v>2</v>
      </c>
      <c r="N196" s="98">
        <v>0</v>
      </c>
    </row>
    <row r="197" spans="1:14" x14ac:dyDescent="0.25">
      <c r="A197" s="9" t="s">
        <v>61</v>
      </c>
      <c r="B197" s="6">
        <v>5</v>
      </c>
      <c r="C197" s="97">
        <v>0</v>
      </c>
      <c r="D197" s="97">
        <v>0</v>
      </c>
      <c r="E197" s="6">
        <v>14</v>
      </c>
      <c r="F197" s="7">
        <f t="shared" si="23"/>
        <v>19</v>
      </c>
      <c r="G197" s="8">
        <v>10</v>
      </c>
      <c r="H197" s="98">
        <v>0</v>
      </c>
      <c r="I197" s="8">
        <v>5</v>
      </c>
      <c r="J197" s="98">
        <v>0</v>
      </c>
      <c r="K197" s="8">
        <v>1</v>
      </c>
      <c r="L197" s="98">
        <v>0</v>
      </c>
      <c r="M197" s="8">
        <v>3</v>
      </c>
      <c r="N197" s="98">
        <v>0</v>
      </c>
    </row>
    <row r="198" spans="1:14" x14ac:dyDescent="0.25">
      <c r="A198" s="9" t="s">
        <v>69</v>
      </c>
      <c r="B198" s="6">
        <v>5</v>
      </c>
      <c r="C198" s="97">
        <v>0</v>
      </c>
      <c r="D198" s="97">
        <v>0</v>
      </c>
      <c r="E198" s="6">
        <v>13</v>
      </c>
      <c r="F198" s="7">
        <f t="shared" si="23"/>
        <v>18</v>
      </c>
      <c r="G198" s="8">
        <v>10</v>
      </c>
      <c r="H198" s="98">
        <v>0</v>
      </c>
      <c r="I198" s="8">
        <v>5</v>
      </c>
      <c r="J198" s="98">
        <v>0</v>
      </c>
      <c r="K198" s="8">
        <v>1</v>
      </c>
      <c r="L198" s="98">
        <v>0</v>
      </c>
      <c r="M198" s="8">
        <v>2</v>
      </c>
      <c r="N198" s="98">
        <v>0</v>
      </c>
    </row>
    <row r="199" spans="1:14" x14ac:dyDescent="0.25">
      <c r="A199" s="9"/>
      <c r="B199" s="67" t="s">
        <v>2</v>
      </c>
      <c r="C199" s="67"/>
      <c r="D199" s="67"/>
      <c r="E199" s="71" t="s">
        <v>3</v>
      </c>
      <c r="F199" s="69" t="s">
        <v>4</v>
      </c>
      <c r="G199" s="64" t="s">
        <v>189</v>
      </c>
      <c r="H199" s="64" t="s">
        <v>190</v>
      </c>
      <c r="I199" s="64" t="s">
        <v>191</v>
      </c>
      <c r="J199" s="64" t="s">
        <v>193</v>
      </c>
      <c r="K199" s="64" t="s">
        <v>192</v>
      </c>
      <c r="L199" s="64" t="s">
        <v>194</v>
      </c>
      <c r="M199" s="64" t="s">
        <v>195</v>
      </c>
      <c r="N199" s="73" t="s">
        <v>196</v>
      </c>
    </row>
    <row r="200" spans="1:14" x14ac:dyDescent="0.25">
      <c r="A200" s="12" t="s">
        <v>73</v>
      </c>
      <c r="B200" s="3" t="s">
        <v>11</v>
      </c>
      <c r="C200" s="3" t="s">
        <v>12</v>
      </c>
      <c r="D200" s="2" t="s">
        <v>60</v>
      </c>
      <c r="E200" s="71"/>
      <c r="F200" s="69"/>
      <c r="G200" s="64"/>
      <c r="H200" s="64"/>
      <c r="I200" s="64"/>
      <c r="J200" s="64"/>
      <c r="K200" s="64"/>
      <c r="L200" s="64"/>
      <c r="M200" s="64"/>
      <c r="N200" s="74"/>
    </row>
    <row r="201" spans="1:14" x14ac:dyDescent="0.25">
      <c r="A201" s="9" t="s">
        <v>23</v>
      </c>
      <c r="B201" s="6">
        <v>0</v>
      </c>
      <c r="C201" s="97">
        <v>0</v>
      </c>
      <c r="D201" s="97">
        <v>0</v>
      </c>
      <c r="E201" s="6">
        <v>0</v>
      </c>
      <c r="F201" s="7">
        <f t="shared" ref="F201:F208" si="24">SUM(B201:E201)</f>
        <v>0</v>
      </c>
      <c r="G201" s="8">
        <v>0</v>
      </c>
      <c r="H201" s="98">
        <v>0</v>
      </c>
      <c r="I201" s="8">
        <v>0</v>
      </c>
      <c r="J201" s="98">
        <v>0</v>
      </c>
      <c r="K201" s="8">
        <v>0</v>
      </c>
      <c r="L201" s="98">
        <v>0</v>
      </c>
      <c r="M201" s="8">
        <v>0</v>
      </c>
      <c r="N201" s="98">
        <v>0</v>
      </c>
    </row>
    <row r="202" spans="1:14" x14ac:dyDescent="0.25">
      <c r="A202" s="9" t="s">
        <v>24</v>
      </c>
      <c r="B202" s="6">
        <v>5</v>
      </c>
      <c r="C202" s="97">
        <v>0</v>
      </c>
      <c r="D202" s="97">
        <v>0</v>
      </c>
      <c r="E202" s="6">
        <v>13</v>
      </c>
      <c r="F202" s="7">
        <f t="shared" si="24"/>
        <v>18</v>
      </c>
      <c r="G202" s="8">
        <v>10</v>
      </c>
      <c r="H202" s="98">
        <v>0</v>
      </c>
      <c r="I202" s="8">
        <v>5</v>
      </c>
      <c r="J202" s="98">
        <v>0</v>
      </c>
      <c r="K202" s="8">
        <v>1</v>
      </c>
      <c r="L202" s="98">
        <v>0</v>
      </c>
      <c r="M202" s="8">
        <v>2</v>
      </c>
      <c r="N202" s="98">
        <v>0</v>
      </c>
    </row>
    <row r="203" spans="1:14" x14ac:dyDescent="0.25">
      <c r="A203" s="9" t="s">
        <v>63</v>
      </c>
      <c r="B203" s="6">
        <v>0</v>
      </c>
      <c r="C203" s="97">
        <v>0</v>
      </c>
      <c r="D203" s="97">
        <v>0</v>
      </c>
      <c r="E203" s="6">
        <v>0</v>
      </c>
      <c r="F203" s="7">
        <f t="shared" si="24"/>
        <v>0</v>
      </c>
      <c r="G203" s="8">
        <v>0</v>
      </c>
      <c r="H203" s="98">
        <v>0</v>
      </c>
      <c r="I203" s="8">
        <v>0</v>
      </c>
      <c r="J203" s="98">
        <v>0</v>
      </c>
      <c r="K203" s="8">
        <v>0</v>
      </c>
      <c r="L203" s="98">
        <v>0</v>
      </c>
      <c r="M203" s="8">
        <v>0</v>
      </c>
      <c r="N203" s="98">
        <v>0</v>
      </c>
    </row>
    <row r="204" spans="1:14" x14ac:dyDescent="0.25">
      <c r="A204" s="14" t="s">
        <v>26</v>
      </c>
      <c r="B204" s="6">
        <v>0</v>
      </c>
      <c r="C204" s="97">
        <v>0</v>
      </c>
      <c r="D204" s="97">
        <v>0</v>
      </c>
      <c r="E204" s="6">
        <v>0</v>
      </c>
      <c r="F204" s="7">
        <f t="shared" si="24"/>
        <v>0</v>
      </c>
      <c r="G204" s="8">
        <v>0</v>
      </c>
      <c r="H204" s="98">
        <v>0</v>
      </c>
      <c r="I204" s="8">
        <v>0</v>
      </c>
      <c r="J204" s="98">
        <v>0</v>
      </c>
      <c r="K204" s="8">
        <v>0</v>
      </c>
      <c r="L204" s="98">
        <v>0</v>
      </c>
      <c r="M204" s="8">
        <v>0</v>
      </c>
      <c r="N204" s="98">
        <v>0</v>
      </c>
    </row>
    <row r="205" spans="1:14" x14ac:dyDescent="0.25">
      <c r="A205" s="14" t="s">
        <v>27</v>
      </c>
      <c r="B205" s="6">
        <v>0</v>
      </c>
      <c r="C205" s="97">
        <v>0</v>
      </c>
      <c r="D205" s="97">
        <v>0</v>
      </c>
      <c r="E205" s="6">
        <v>0</v>
      </c>
      <c r="F205" s="7">
        <f t="shared" si="24"/>
        <v>0</v>
      </c>
      <c r="G205" s="8">
        <v>0</v>
      </c>
      <c r="H205" s="98">
        <v>0</v>
      </c>
      <c r="I205" s="8">
        <v>0</v>
      </c>
      <c r="J205" s="98">
        <v>0</v>
      </c>
      <c r="K205" s="8">
        <v>0</v>
      </c>
      <c r="L205" s="98">
        <v>0</v>
      </c>
      <c r="M205" s="8">
        <v>0</v>
      </c>
      <c r="N205" s="98">
        <v>0</v>
      </c>
    </row>
    <row r="206" spans="1:14" x14ac:dyDescent="0.25">
      <c r="A206" s="14" t="s">
        <v>28</v>
      </c>
      <c r="B206" s="6">
        <v>0</v>
      </c>
      <c r="C206" s="97">
        <v>0</v>
      </c>
      <c r="D206" s="97">
        <v>0</v>
      </c>
      <c r="E206" s="6">
        <v>0</v>
      </c>
      <c r="F206" s="7">
        <f t="shared" si="24"/>
        <v>0</v>
      </c>
      <c r="G206" s="8">
        <v>0</v>
      </c>
      <c r="H206" s="98">
        <v>0</v>
      </c>
      <c r="I206" s="8">
        <v>0</v>
      </c>
      <c r="J206" s="98">
        <v>0</v>
      </c>
      <c r="K206" s="8">
        <v>0</v>
      </c>
      <c r="L206" s="98">
        <v>0</v>
      </c>
      <c r="M206" s="8">
        <v>0</v>
      </c>
      <c r="N206" s="98">
        <v>0</v>
      </c>
    </row>
    <row r="207" spans="1:14" x14ac:dyDescent="0.25">
      <c r="A207" s="14" t="s">
        <v>29</v>
      </c>
      <c r="B207" s="6">
        <v>0</v>
      </c>
      <c r="C207" s="97">
        <v>0</v>
      </c>
      <c r="D207" s="97">
        <v>0</v>
      </c>
      <c r="E207" s="6">
        <v>0</v>
      </c>
      <c r="F207" s="7">
        <f t="shared" si="24"/>
        <v>0</v>
      </c>
      <c r="G207" s="8">
        <v>0</v>
      </c>
      <c r="H207" s="98">
        <v>0</v>
      </c>
      <c r="I207" s="8">
        <v>0</v>
      </c>
      <c r="J207" s="98">
        <v>0</v>
      </c>
      <c r="K207" s="8">
        <v>0</v>
      </c>
      <c r="L207" s="98">
        <v>0</v>
      </c>
      <c r="M207" s="8">
        <v>0</v>
      </c>
      <c r="N207" s="98">
        <v>0</v>
      </c>
    </row>
    <row r="208" spans="1:14" x14ac:dyDescent="0.25">
      <c r="A208" s="14" t="s">
        <v>30</v>
      </c>
      <c r="B208" s="6">
        <v>0</v>
      </c>
      <c r="C208" s="97">
        <v>0</v>
      </c>
      <c r="D208" s="97">
        <v>0</v>
      </c>
      <c r="E208" s="6">
        <v>0</v>
      </c>
      <c r="F208" s="7">
        <f t="shared" si="24"/>
        <v>0</v>
      </c>
      <c r="G208" s="8">
        <v>0</v>
      </c>
      <c r="H208" s="98">
        <v>0</v>
      </c>
      <c r="I208" s="8">
        <v>0</v>
      </c>
      <c r="J208" s="98">
        <v>0</v>
      </c>
      <c r="K208" s="8">
        <v>0</v>
      </c>
      <c r="L208" s="98">
        <v>0</v>
      </c>
      <c r="M208" s="8">
        <v>0</v>
      </c>
      <c r="N208" s="98">
        <v>0</v>
      </c>
    </row>
    <row r="209" spans="1:14" x14ac:dyDescent="0.25">
      <c r="A209" s="84" t="s">
        <v>31</v>
      </c>
      <c r="B209" s="84"/>
      <c r="C209" s="84"/>
      <c r="D209" s="84"/>
      <c r="E209" s="84"/>
      <c r="F209" s="84"/>
      <c r="G209" s="84"/>
      <c r="H209" s="84"/>
      <c r="I209" s="84"/>
      <c r="J209" s="84"/>
      <c r="K209" s="84"/>
      <c r="L209" s="84"/>
      <c r="M209" s="84"/>
      <c r="N209" s="84"/>
    </row>
    <row r="210" spans="1:14" x14ac:dyDescent="0.25">
      <c r="A210" s="14" t="s">
        <v>32</v>
      </c>
      <c r="B210" s="6">
        <v>0</v>
      </c>
      <c r="C210" s="97">
        <v>0</v>
      </c>
      <c r="D210" s="97">
        <v>0</v>
      </c>
      <c r="E210" s="6">
        <v>0</v>
      </c>
      <c r="F210" s="7">
        <f>SUM(B210:E210)</f>
        <v>0</v>
      </c>
      <c r="G210" s="8">
        <v>0</v>
      </c>
      <c r="H210" s="98">
        <v>0</v>
      </c>
      <c r="I210" s="8">
        <v>0</v>
      </c>
      <c r="J210" s="98">
        <v>0</v>
      </c>
      <c r="K210" s="8">
        <v>0</v>
      </c>
      <c r="L210" s="98">
        <v>0</v>
      </c>
      <c r="M210" s="8">
        <v>0</v>
      </c>
      <c r="N210" s="98">
        <v>0</v>
      </c>
    </row>
    <row r="211" spans="1:14" x14ac:dyDescent="0.25">
      <c r="A211" s="14" t="s">
        <v>33</v>
      </c>
      <c r="B211" s="6">
        <v>0</v>
      </c>
      <c r="C211" s="97">
        <v>0</v>
      </c>
      <c r="D211" s="97">
        <v>0</v>
      </c>
      <c r="E211" s="6">
        <v>0</v>
      </c>
      <c r="F211" s="7">
        <f t="shared" ref="F211:F216" si="25">SUM(B211:E211)</f>
        <v>0</v>
      </c>
      <c r="G211" s="8">
        <v>0</v>
      </c>
      <c r="H211" s="98">
        <v>0</v>
      </c>
      <c r="I211" s="8">
        <v>0</v>
      </c>
      <c r="J211" s="98">
        <v>0</v>
      </c>
      <c r="K211" s="8">
        <v>0</v>
      </c>
      <c r="L211" s="98">
        <v>0</v>
      </c>
      <c r="M211" s="8">
        <v>0</v>
      </c>
      <c r="N211" s="98">
        <v>0</v>
      </c>
    </row>
    <row r="212" spans="1:14" x14ac:dyDescent="0.25">
      <c r="A212" s="14" t="s">
        <v>34</v>
      </c>
      <c r="B212" s="6">
        <v>0</v>
      </c>
      <c r="C212" s="97">
        <v>0</v>
      </c>
      <c r="D212" s="97">
        <v>0</v>
      </c>
      <c r="E212" s="6">
        <v>0</v>
      </c>
      <c r="F212" s="7">
        <f t="shared" si="25"/>
        <v>0</v>
      </c>
      <c r="G212" s="8">
        <v>0</v>
      </c>
      <c r="H212" s="98">
        <v>0</v>
      </c>
      <c r="I212" s="8">
        <v>0</v>
      </c>
      <c r="J212" s="98">
        <v>0</v>
      </c>
      <c r="K212" s="8">
        <v>0</v>
      </c>
      <c r="L212" s="98">
        <v>0</v>
      </c>
      <c r="M212" s="8">
        <v>0</v>
      </c>
      <c r="N212" s="98">
        <v>0</v>
      </c>
    </row>
    <row r="213" spans="1:14" x14ac:dyDescent="0.25">
      <c r="A213" s="14" t="s">
        <v>35</v>
      </c>
      <c r="B213" s="6">
        <v>0</v>
      </c>
      <c r="C213" s="97">
        <v>0</v>
      </c>
      <c r="D213" s="97">
        <v>0</v>
      </c>
      <c r="E213" s="6">
        <v>0</v>
      </c>
      <c r="F213" s="7">
        <f t="shared" si="25"/>
        <v>0</v>
      </c>
      <c r="G213" s="8">
        <v>0</v>
      </c>
      <c r="H213" s="98">
        <v>0</v>
      </c>
      <c r="I213" s="8">
        <v>0</v>
      </c>
      <c r="J213" s="98">
        <v>0</v>
      </c>
      <c r="K213" s="8">
        <v>0</v>
      </c>
      <c r="L213" s="98">
        <v>0</v>
      </c>
      <c r="M213" s="8">
        <v>0</v>
      </c>
      <c r="N213" s="98">
        <v>0</v>
      </c>
    </row>
    <row r="214" spans="1:14" x14ac:dyDescent="0.25">
      <c r="A214" s="14" t="s">
        <v>36</v>
      </c>
      <c r="B214" s="6">
        <v>0</v>
      </c>
      <c r="C214" s="97">
        <v>0</v>
      </c>
      <c r="D214" s="97">
        <v>0</v>
      </c>
      <c r="E214" s="6">
        <v>0</v>
      </c>
      <c r="F214" s="7">
        <f t="shared" si="25"/>
        <v>0</v>
      </c>
      <c r="G214" s="8">
        <v>0</v>
      </c>
      <c r="H214" s="98">
        <v>0</v>
      </c>
      <c r="I214" s="8">
        <v>0</v>
      </c>
      <c r="J214" s="98">
        <v>0</v>
      </c>
      <c r="K214" s="8">
        <v>0</v>
      </c>
      <c r="L214" s="98">
        <v>0</v>
      </c>
      <c r="M214" s="8">
        <v>0</v>
      </c>
      <c r="N214" s="98">
        <v>0</v>
      </c>
    </row>
    <row r="215" spans="1:14" x14ac:dyDescent="0.25">
      <c r="A215" s="14" t="s">
        <v>37</v>
      </c>
      <c r="B215" s="6">
        <v>0</v>
      </c>
      <c r="C215" s="97">
        <v>0</v>
      </c>
      <c r="D215" s="97">
        <v>0</v>
      </c>
      <c r="E215" s="6">
        <v>0</v>
      </c>
      <c r="F215" s="7">
        <f t="shared" si="25"/>
        <v>0</v>
      </c>
      <c r="G215" s="8">
        <v>0</v>
      </c>
      <c r="H215" s="98">
        <v>0</v>
      </c>
      <c r="I215" s="8">
        <v>0</v>
      </c>
      <c r="J215" s="98">
        <v>0</v>
      </c>
      <c r="K215" s="8">
        <v>0</v>
      </c>
      <c r="L215" s="98">
        <v>0</v>
      </c>
      <c r="M215" s="8">
        <v>0</v>
      </c>
      <c r="N215" s="98">
        <v>0</v>
      </c>
    </row>
    <row r="216" spans="1:14" x14ac:dyDescent="0.25">
      <c r="A216" s="14" t="s">
        <v>38</v>
      </c>
      <c r="B216" s="6">
        <v>0</v>
      </c>
      <c r="C216" s="97">
        <v>0</v>
      </c>
      <c r="D216" s="97">
        <v>0</v>
      </c>
      <c r="E216" s="6">
        <v>0</v>
      </c>
      <c r="F216" s="7">
        <f t="shared" si="25"/>
        <v>0</v>
      </c>
      <c r="G216" s="8">
        <v>0</v>
      </c>
      <c r="H216" s="98">
        <v>0</v>
      </c>
      <c r="I216" s="8">
        <v>0</v>
      </c>
      <c r="J216" s="98">
        <v>0</v>
      </c>
      <c r="K216" s="8">
        <v>0</v>
      </c>
      <c r="L216" s="98">
        <v>0</v>
      </c>
      <c r="M216" s="8">
        <v>0</v>
      </c>
      <c r="N216" s="98">
        <v>0</v>
      </c>
    </row>
    <row r="217" spans="1:14" x14ac:dyDescent="0.25">
      <c r="A217" s="9"/>
      <c r="B217" s="67" t="s">
        <v>2</v>
      </c>
      <c r="C217" s="67"/>
      <c r="D217" s="67"/>
      <c r="E217" s="71" t="s">
        <v>3</v>
      </c>
      <c r="F217" s="69" t="s">
        <v>4</v>
      </c>
      <c r="G217" s="64" t="s">
        <v>189</v>
      </c>
      <c r="H217" s="64" t="s">
        <v>190</v>
      </c>
      <c r="I217" s="64" t="s">
        <v>191</v>
      </c>
      <c r="J217" s="64" t="s">
        <v>193</v>
      </c>
      <c r="K217" s="64" t="s">
        <v>192</v>
      </c>
      <c r="L217" s="64" t="s">
        <v>194</v>
      </c>
      <c r="M217" s="64" t="s">
        <v>195</v>
      </c>
      <c r="N217" s="73" t="s">
        <v>196</v>
      </c>
    </row>
    <row r="218" spans="1:14" x14ac:dyDescent="0.25">
      <c r="A218" s="12" t="s">
        <v>71</v>
      </c>
      <c r="B218" s="3" t="s">
        <v>11</v>
      </c>
      <c r="C218" s="3" t="s">
        <v>12</v>
      </c>
      <c r="D218" s="2" t="s">
        <v>60</v>
      </c>
      <c r="E218" s="71"/>
      <c r="F218" s="69"/>
      <c r="G218" s="64"/>
      <c r="H218" s="64"/>
      <c r="I218" s="64"/>
      <c r="J218" s="64"/>
      <c r="K218" s="64"/>
      <c r="L218" s="64"/>
      <c r="M218" s="64"/>
      <c r="N218" s="74"/>
    </row>
    <row r="219" spans="1:14" x14ac:dyDescent="0.25">
      <c r="A219" s="9" t="s">
        <v>40</v>
      </c>
      <c r="B219" s="6">
        <v>0</v>
      </c>
      <c r="C219" s="97">
        <v>0</v>
      </c>
      <c r="D219" s="97">
        <v>0</v>
      </c>
      <c r="E219" s="6">
        <v>0</v>
      </c>
      <c r="F219" s="7">
        <f>SUM(B219:E219)</f>
        <v>0</v>
      </c>
      <c r="G219" s="8">
        <v>0</v>
      </c>
      <c r="H219" s="101">
        <v>0</v>
      </c>
      <c r="I219" s="21">
        <v>0</v>
      </c>
      <c r="J219" s="101">
        <v>0</v>
      </c>
      <c r="K219" s="21">
        <v>0</v>
      </c>
      <c r="L219" s="101">
        <v>0</v>
      </c>
      <c r="M219" s="21">
        <v>0</v>
      </c>
      <c r="N219" s="101">
        <v>0</v>
      </c>
    </row>
    <row r="220" spans="1:14" ht="30" x14ac:dyDescent="0.25">
      <c r="A220" s="19" t="s">
        <v>41</v>
      </c>
      <c r="B220" s="6">
        <v>0</v>
      </c>
      <c r="C220" s="97">
        <v>0</v>
      </c>
      <c r="D220" s="97">
        <v>0</v>
      </c>
      <c r="E220" s="6">
        <v>0</v>
      </c>
      <c r="F220" s="7">
        <f t="shared" ref="F220:F233" si="26">SUM(B220:E220)</f>
        <v>0</v>
      </c>
      <c r="G220" s="8">
        <v>0</v>
      </c>
      <c r="H220" s="101">
        <v>0</v>
      </c>
      <c r="I220" s="21">
        <v>0</v>
      </c>
      <c r="J220" s="101">
        <v>0</v>
      </c>
      <c r="K220" s="21">
        <v>0</v>
      </c>
      <c r="L220" s="101">
        <v>0</v>
      </c>
      <c r="M220" s="21">
        <v>0</v>
      </c>
      <c r="N220" s="101">
        <v>0</v>
      </c>
    </row>
    <row r="221" spans="1:14" x14ac:dyDescent="0.25">
      <c r="A221" s="9" t="s">
        <v>42</v>
      </c>
      <c r="B221" s="6">
        <v>0</v>
      </c>
      <c r="C221" s="97">
        <v>0</v>
      </c>
      <c r="D221" s="97">
        <v>0</v>
      </c>
      <c r="E221" s="6">
        <v>0</v>
      </c>
      <c r="F221" s="7">
        <f t="shared" si="26"/>
        <v>0</v>
      </c>
      <c r="G221" s="8">
        <v>0</v>
      </c>
      <c r="H221" s="101">
        <v>0</v>
      </c>
      <c r="I221" s="21">
        <v>0</v>
      </c>
      <c r="J221" s="101">
        <v>0</v>
      </c>
      <c r="K221" s="21">
        <v>0</v>
      </c>
      <c r="L221" s="101">
        <v>0</v>
      </c>
      <c r="M221" s="21">
        <v>0</v>
      </c>
      <c r="N221" s="101">
        <v>0</v>
      </c>
    </row>
    <row r="222" spans="1:14" x14ac:dyDescent="0.25">
      <c r="A222" s="9" t="s">
        <v>43</v>
      </c>
      <c r="B222" s="6">
        <v>0</v>
      </c>
      <c r="C222" s="97">
        <v>0</v>
      </c>
      <c r="D222" s="97">
        <v>0</v>
      </c>
      <c r="E222" s="6">
        <v>0</v>
      </c>
      <c r="F222" s="7">
        <f t="shared" si="26"/>
        <v>0</v>
      </c>
      <c r="G222" s="8">
        <v>0</v>
      </c>
      <c r="H222" s="101">
        <v>0</v>
      </c>
      <c r="I222" s="21">
        <v>0</v>
      </c>
      <c r="J222" s="101">
        <v>0</v>
      </c>
      <c r="K222" s="21">
        <v>0</v>
      </c>
      <c r="L222" s="101">
        <v>0</v>
      </c>
      <c r="M222" s="21">
        <v>0</v>
      </c>
      <c r="N222" s="101">
        <v>0</v>
      </c>
    </row>
    <row r="223" spans="1:14" x14ac:dyDescent="0.25">
      <c r="A223" s="9" t="s">
        <v>44</v>
      </c>
      <c r="B223" s="6">
        <v>1</v>
      </c>
      <c r="C223" s="97">
        <v>0</v>
      </c>
      <c r="D223" s="97">
        <v>0</v>
      </c>
      <c r="E223" s="6">
        <v>0</v>
      </c>
      <c r="F223" s="7">
        <f t="shared" si="26"/>
        <v>1</v>
      </c>
      <c r="G223" s="8">
        <v>1</v>
      </c>
      <c r="H223" s="101">
        <v>0</v>
      </c>
      <c r="I223" s="21">
        <v>0</v>
      </c>
      <c r="J223" s="101">
        <v>0</v>
      </c>
      <c r="K223" s="21">
        <v>0</v>
      </c>
      <c r="L223" s="101">
        <v>0</v>
      </c>
      <c r="M223" s="21">
        <v>0</v>
      </c>
      <c r="N223" s="101">
        <v>0</v>
      </c>
    </row>
    <row r="224" spans="1:14" ht="30" x14ac:dyDescent="0.25">
      <c r="A224" s="9" t="s">
        <v>45</v>
      </c>
      <c r="B224" s="6">
        <v>0</v>
      </c>
      <c r="C224" s="97">
        <v>0</v>
      </c>
      <c r="D224" s="97">
        <v>0</v>
      </c>
      <c r="E224" s="6">
        <v>0</v>
      </c>
      <c r="F224" s="7">
        <f t="shared" si="26"/>
        <v>0</v>
      </c>
      <c r="G224" s="8">
        <v>0</v>
      </c>
      <c r="H224" s="101">
        <v>0</v>
      </c>
      <c r="I224" s="21">
        <v>0</v>
      </c>
      <c r="J224" s="101">
        <v>0</v>
      </c>
      <c r="K224" s="21">
        <v>0</v>
      </c>
      <c r="L224" s="101">
        <v>0</v>
      </c>
      <c r="M224" s="21">
        <v>0</v>
      </c>
      <c r="N224" s="101">
        <v>0</v>
      </c>
    </row>
    <row r="225" spans="1:14" x14ac:dyDescent="0.25">
      <c r="A225" s="9" t="s">
        <v>46</v>
      </c>
      <c r="B225" s="6">
        <v>0</v>
      </c>
      <c r="C225" s="97">
        <v>0</v>
      </c>
      <c r="D225" s="97">
        <v>0</v>
      </c>
      <c r="E225" s="6">
        <v>0</v>
      </c>
      <c r="F225" s="7">
        <f t="shared" si="26"/>
        <v>0</v>
      </c>
      <c r="G225" s="8">
        <v>0</v>
      </c>
      <c r="H225" s="101">
        <v>0</v>
      </c>
      <c r="I225" s="21">
        <v>0</v>
      </c>
      <c r="J225" s="101">
        <v>0</v>
      </c>
      <c r="K225" s="21">
        <v>0</v>
      </c>
      <c r="L225" s="101">
        <v>0</v>
      </c>
      <c r="M225" s="21">
        <v>0</v>
      </c>
      <c r="N225" s="101">
        <v>0</v>
      </c>
    </row>
    <row r="226" spans="1:14" x14ac:dyDescent="0.25">
      <c r="A226" s="9" t="s">
        <v>47</v>
      </c>
      <c r="B226" s="6">
        <v>0</v>
      </c>
      <c r="C226" s="97">
        <v>0</v>
      </c>
      <c r="D226" s="97">
        <v>0</v>
      </c>
      <c r="E226" s="6">
        <v>0</v>
      </c>
      <c r="F226" s="7">
        <f t="shared" si="26"/>
        <v>0</v>
      </c>
      <c r="G226" s="8">
        <v>0</v>
      </c>
      <c r="H226" s="101">
        <v>0</v>
      </c>
      <c r="I226" s="21">
        <v>0</v>
      </c>
      <c r="J226" s="101">
        <v>0</v>
      </c>
      <c r="K226" s="21">
        <v>0</v>
      </c>
      <c r="L226" s="101">
        <v>0</v>
      </c>
      <c r="M226" s="21">
        <v>0</v>
      </c>
      <c r="N226" s="101">
        <v>0</v>
      </c>
    </row>
    <row r="227" spans="1:14" ht="30" x14ac:dyDescent="0.25">
      <c r="A227" s="9" t="s">
        <v>48</v>
      </c>
      <c r="B227" s="6">
        <v>0</v>
      </c>
      <c r="C227" s="97">
        <v>0</v>
      </c>
      <c r="D227" s="97">
        <v>0</v>
      </c>
      <c r="E227" s="6">
        <v>0</v>
      </c>
      <c r="F227" s="7">
        <f t="shared" si="26"/>
        <v>0</v>
      </c>
      <c r="G227" s="8">
        <v>0</v>
      </c>
      <c r="H227" s="101">
        <v>0</v>
      </c>
      <c r="I227" s="21">
        <v>0</v>
      </c>
      <c r="J227" s="101">
        <v>0</v>
      </c>
      <c r="K227" s="21">
        <v>0</v>
      </c>
      <c r="L227" s="101">
        <v>0</v>
      </c>
      <c r="M227" s="21">
        <v>0</v>
      </c>
      <c r="N227" s="101">
        <v>0</v>
      </c>
    </row>
    <row r="228" spans="1:14" x14ac:dyDescent="0.25">
      <c r="A228" s="9" t="s">
        <v>49</v>
      </c>
      <c r="B228" s="6">
        <v>0</v>
      </c>
      <c r="C228" s="97">
        <v>0</v>
      </c>
      <c r="D228" s="97">
        <v>0</v>
      </c>
      <c r="E228" s="6">
        <v>0</v>
      </c>
      <c r="F228" s="7">
        <f t="shared" si="26"/>
        <v>0</v>
      </c>
      <c r="G228" s="8">
        <v>0</v>
      </c>
      <c r="H228" s="101">
        <v>0</v>
      </c>
      <c r="I228" s="21">
        <v>0</v>
      </c>
      <c r="J228" s="101">
        <v>0</v>
      </c>
      <c r="K228" s="21">
        <v>0</v>
      </c>
      <c r="L228" s="101">
        <v>0</v>
      </c>
      <c r="M228" s="21">
        <v>0</v>
      </c>
      <c r="N228" s="101">
        <v>0</v>
      </c>
    </row>
    <row r="229" spans="1:14" ht="30" x14ac:dyDescent="0.25">
      <c r="A229" s="9" t="s">
        <v>50</v>
      </c>
      <c r="B229" s="6">
        <v>0</v>
      </c>
      <c r="C229" s="97">
        <v>0</v>
      </c>
      <c r="D229" s="97">
        <v>0</v>
      </c>
      <c r="E229" s="6">
        <v>0</v>
      </c>
      <c r="F229" s="7">
        <f t="shared" si="26"/>
        <v>0</v>
      </c>
      <c r="G229" s="8">
        <v>0</v>
      </c>
      <c r="H229" s="101">
        <v>0</v>
      </c>
      <c r="I229" s="21">
        <v>0</v>
      </c>
      <c r="J229" s="101">
        <v>0</v>
      </c>
      <c r="K229" s="21">
        <v>0</v>
      </c>
      <c r="L229" s="101">
        <v>0</v>
      </c>
      <c r="M229" s="21">
        <v>0</v>
      </c>
      <c r="N229" s="101">
        <v>0</v>
      </c>
    </row>
    <row r="230" spans="1:14" x14ac:dyDescent="0.25">
      <c r="A230" s="9" t="s">
        <v>51</v>
      </c>
      <c r="B230" s="6">
        <v>4</v>
      </c>
      <c r="C230" s="97">
        <v>0</v>
      </c>
      <c r="D230" s="97">
        <v>0</v>
      </c>
      <c r="E230" s="6">
        <v>10</v>
      </c>
      <c r="F230" s="7">
        <f t="shared" si="26"/>
        <v>14</v>
      </c>
      <c r="G230" s="8">
        <v>8</v>
      </c>
      <c r="H230" s="101">
        <v>0</v>
      </c>
      <c r="I230" s="8">
        <v>3</v>
      </c>
      <c r="J230" s="101">
        <v>0</v>
      </c>
      <c r="K230" s="8">
        <v>1</v>
      </c>
      <c r="L230" s="101">
        <v>0</v>
      </c>
      <c r="M230" s="8">
        <v>2</v>
      </c>
      <c r="N230" s="101">
        <v>0</v>
      </c>
    </row>
    <row r="231" spans="1:14" x14ac:dyDescent="0.25">
      <c r="A231" s="9" t="s">
        <v>52</v>
      </c>
      <c r="B231" s="6">
        <v>0</v>
      </c>
      <c r="C231" s="97">
        <v>0</v>
      </c>
      <c r="D231" s="97">
        <v>0</v>
      </c>
      <c r="E231" s="6">
        <v>0</v>
      </c>
      <c r="F231" s="7">
        <f t="shared" si="26"/>
        <v>0</v>
      </c>
      <c r="G231" s="8">
        <v>0</v>
      </c>
      <c r="H231" s="101">
        <v>0</v>
      </c>
      <c r="I231" s="8">
        <v>0</v>
      </c>
      <c r="J231" s="101">
        <v>0</v>
      </c>
      <c r="K231" s="8">
        <v>0</v>
      </c>
      <c r="L231" s="101">
        <v>0</v>
      </c>
      <c r="M231" s="8">
        <v>0</v>
      </c>
      <c r="N231" s="101">
        <v>0</v>
      </c>
    </row>
    <row r="232" spans="1:14" x14ac:dyDescent="0.25">
      <c r="A232" s="9" t="s">
        <v>53</v>
      </c>
      <c r="B232" s="6">
        <v>0</v>
      </c>
      <c r="C232" s="97">
        <v>0</v>
      </c>
      <c r="D232" s="97">
        <v>0</v>
      </c>
      <c r="E232" s="6">
        <v>0</v>
      </c>
      <c r="F232" s="7">
        <f t="shared" si="26"/>
        <v>0</v>
      </c>
      <c r="G232" s="8">
        <v>0</v>
      </c>
      <c r="H232" s="101">
        <v>0</v>
      </c>
      <c r="I232" s="8">
        <v>0</v>
      </c>
      <c r="J232" s="101">
        <v>0</v>
      </c>
      <c r="K232" s="8">
        <v>0</v>
      </c>
      <c r="L232" s="101">
        <v>0</v>
      </c>
      <c r="M232" s="8">
        <v>0</v>
      </c>
      <c r="N232" s="101">
        <v>0</v>
      </c>
    </row>
    <row r="233" spans="1:14" x14ac:dyDescent="0.25">
      <c r="A233" s="9" t="s">
        <v>54</v>
      </c>
      <c r="B233" s="6">
        <v>0</v>
      </c>
      <c r="C233" s="97">
        <v>0</v>
      </c>
      <c r="D233" s="97">
        <v>0</v>
      </c>
      <c r="E233" s="6">
        <v>3</v>
      </c>
      <c r="F233" s="7">
        <f t="shared" si="26"/>
        <v>3</v>
      </c>
      <c r="G233" s="8">
        <v>1</v>
      </c>
      <c r="H233" s="101">
        <v>0</v>
      </c>
      <c r="I233" s="8">
        <v>2</v>
      </c>
      <c r="J233" s="101">
        <v>0</v>
      </c>
      <c r="K233" s="8">
        <v>0</v>
      </c>
      <c r="L233" s="101">
        <v>0</v>
      </c>
      <c r="M233" s="8">
        <v>0</v>
      </c>
      <c r="N233" s="101">
        <v>0</v>
      </c>
    </row>
    <row r="234" spans="1:14" x14ac:dyDescent="0.25">
      <c r="A234" s="9"/>
      <c r="B234" s="67" t="s">
        <v>2</v>
      </c>
      <c r="C234" s="67"/>
      <c r="D234" s="67"/>
      <c r="E234" s="71" t="s">
        <v>3</v>
      </c>
      <c r="F234" s="69" t="s">
        <v>4</v>
      </c>
      <c r="G234" s="64" t="s">
        <v>189</v>
      </c>
      <c r="H234" s="64" t="s">
        <v>190</v>
      </c>
      <c r="I234" s="64" t="s">
        <v>191</v>
      </c>
      <c r="J234" s="64" t="s">
        <v>193</v>
      </c>
      <c r="K234" s="64" t="s">
        <v>192</v>
      </c>
      <c r="L234" s="64" t="s">
        <v>194</v>
      </c>
      <c r="M234" s="64" t="s">
        <v>195</v>
      </c>
      <c r="N234" s="73" t="s">
        <v>196</v>
      </c>
    </row>
    <row r="235" spans="1:14" x14ac:dyDescent="0.25">
      <c r="A235" s="12" t="s">
        <v>55</v>
      </c>
      <c r="B235" s="3" t="s">
        <v>11</v>
      </c>
      <c r="C235" s="3" t="s">
        <v>12</v>
      </c>
      <c r="D235" s="2" t="s">
        <v>60</v>
      </c>
      <c r="E235" s="71"/>
      <c r="F235" s="69"/>
      <c r="G235" s="64"/>
      <c r="H235" s="64"/>
      <c r="I235" s="64"/>
      <c r="J235" s="64"/>
      <c r="K235" s="64"/>
      <c r="L235" s="64"/>
      <c r="M235" s="64"/>
      <c r="N235" s="74"/>
    </row>
    <row r="236" spans="1:14" x14ac:dyDescent="0.25">
      <c r="A236" s="9" t="s">
        <v>65</v>
      </c>
      <c r="B236" s="6">
        <v>2</v>
      </c>
      <c r="C236" s="97">
        <v>0</v>
      </c>
      <c r="D236" s="97">
        <v>0</v>
      </c>
      <c r="E236" s="6">
        <v>0</v>
      </c>
      <c r="F236" s="7">
        <f t="shared" ref="F236" si="27">SUM(B236:E236)</f>
        <v>2</v>
      </c>
      <c r="G236" s="8">
        <v>2</v>
      </c>
      <c r="H236" s="98">
        <v>0</v>
      </c>
      <c r="I236" s="8">
        <v>0</v>
      </c>
      <c r="J236" s="98">
        <v>0</v>
      </c>
      <c r="K236" s="8">
        <v>0</v>
      </c>
      <c r="L236" s="98">
        <v>0</v>
      </c>
      <c r="M236" s="8">
        <v>0</v>
      </c>
      <c r="N236" s="98">
        <v>0</v>
      </c>
    </row>
    <row r="237" spans="1:14" ht="15.75" x14ac:dyDescent="0.25">
      <c r="A237" s="72" t="s">
        <v>74</v>
      </c>
      <c r="B237" s="72"/>
      <c r="C237" s="72"/>
      <c r="D237" s="72"/>
      <c r="E237" s="72"/>
      <c r="F237" s="72"/>
      <c r="G237" s="72"/>
      <c r="H237" s="72"/>
      <c r="I237" s="72"/>
      <c r="J237" s="72"/>
      <c r="K237" s="72"/>
      <c r="L237" s="72"/>
      <c r="M237" s="72"/>
      <c r="N237" s="72"/>
    </row>
    <row r="238" spans="1:14" x14ac:dyDescent="0.25">
      <c r="A238" s="66"/>
      <c r="B238" s="67" t="s">
        <v>2</v>
      </c>
      <c r="C238" s="67"/>
      <c r="D238" s="67"/>
      <c r="E238" s="70" t="s">
        <v>3</v>
      </c>
      <c r="F238" s="69" t="s">
        <v>4</v>
      </c>
      <c r="G238" s="64" t="s">
        <v>189</v>
      </c>
      <c r="H238" s="64" t="s">
        <v>190</v>
      </c>
      <c r="I238" s="64" t="s">
        <v>191</v>
      </c>
      <c r="J238" s="64" t="s">
        <v>193</v>
      </c>
      <c r="K238" s="64" t="s">
        <v>192</v>
      </c>
      <c r="L238" s="64" t="s">
        <v>194</v>
      </c>
      <c r="M238" s="64" t="s">
        <v>195</v>
      </c>
      <c r="N238" s="73" t="s">
        <v>196</v>
      </c>
    </row>
    <row r="239" spans="1:14" x14ac:dyDescent="0.25">
      <c r="A239" s="66"/>
      <c r="B239" s="2" t="s">
        <v>11</v>
      </c>
      <c r="C239" s="2" t="s">
        <v>12</v>
      </c>
      <c r="D239" s="2" t="s">
        <v>60</v>
      </c>
      <c r="E239" s="70"/>
      <c r="F239" s="69"/>
      <c r="G239" s="64"/>
      <c r="H239" s="64"/>
      <c r="I239" s="64"/>
      <c r="J239" s="64"/>
      <c r="K239" s="64"/>
      <c r="L239" s="64"/>
      <c r="M239" s="64"/>
      <c r="N239" s="74"/>
    </row>
    <row r="240" spans="1:14" x14ac:dyDescent="0.25">
      <c r="A240" s="19" t="s">
        <v>102</v>
      </c>
      <c r="B240" s="6">
        <v>7</v>
      </c>
      <c r="C240" s="6">
        <v>2</v>
      </c>
      <c r="D240" s="97">
        <v>0</v>
      </c>
      <c r="E240" s="6">
        <v>4</v>
      </c>
      <c r="F240" s="7">
        <f t="shared" ref="F240:F244" si="28">SUM(B240:E240)</f>
        <v>13</v>
      </c>
      <c r="G240" s="8">
        <v>4</v>
      </c>
      <c r="H240" s="98">
        <v>0</v>
      </c>
      <c r="I240" s="8">
        <v>2</v>
      </c>
      <c r="J240" s="98">
        <v>0</v>
      </c>
      <c r="K240" s="98">
        <v>0</v>
      </c>
      <c r="L240" s="8">
        <v>1</v>
      </c>
      <c r="M240" s="8">
        <v>3</v>
      </c>
      <c r="N240" s="8">
        <v>3</v>
      </c>
    </row>
    <row r="241" spans="1:14" x14ac:dyDescent="0.25">
      <c r="A241" s="9" t="s">
        <v>75</v>
      </c>
      <c r="B241" s="10">
        <f>SUM(B242:B244)</f>
        <v>7</v>
      </c>
      <c r="C241" s="10">
        <f t="shared" ref="C241:E241" si="29">SUM(C242:C244)</f>
        <v>2</v>
      </c>
      <c r="D241" s="10">
        <f t="shared" si="29"/>
        <v>0</v>
      </c>
      <c r="E241" s="10">
        <f t="shared" si="29"/>
        <v>5</v>
      </c>
      <c r="F241" s="7">
        <f t="shared" si="28"/>
        <v>14</v>
      </c>
      <c r="G241" s="10">
        <f>SUM(G242:G244)</f>
        <v>4</v>
      </c>
      <c r="H241" s="10">
        <f t="shared" ref="H241:N241" si="30">SUM(H242:H244)</f>
        <v>0</v>
      </c>
      <c r="I241" s="10">
        <f t="shared" si="30"/>
        <v>2</v>
      </c>
      <c r="J241" s="10">
        <f t="shared" si="30"/>
        <v>0</v>
      </c>
      <c r="K241" s="10">
        <f t="shared" si="30"/>
        <v>0</v>
      </c>
      <c r="L241" s="10">
        <f t="shared" si="30"/>
        <v>2</v>
      </c>
      <c r="M241" s="10">
        <f t="shared" si="30"/>
        <v>3</v>
      </c>
      <c r="N241" s="10">
        <f t="shared" si="30"/>
        <v>3</v>
      </c>
    </row>
    <row r="242" spans="1:14" x14ac:dyDescent="0.25">
      <c r="A242" s="22" t="s">
        <v>103</v>
      </c>
      <c r="B242" s="6">
        <v>0</v>
      </c>
      <c r="C242" s="6">
        <v>0</v>
      </c>
      <c r="D242" s="97">
        <v>0</v>
      </c>
      <c r="E242" s="6">
        <v>0</v>
      </c>
      <c r="F242" s="7">
        <f t="shared" si="28"/>
        <v>0</v>
      </c>
      <c r="G242" s="8">
        <v>0</v>
      </c>
      <c r="H242" s="98">
        <v>0</v>
      </c>
      <c r="I242" s="8">
        <v>0</v>
      </c>
      <c r="J242" s="98">
        <v>0</v>
      </c>
      <c r="K242" s="98">
        <v>0</v>
      </c>
      <c r="L242" s="8">
        <v>0</v>
      </c>
      <c r="M242" s="8">
        <v>0</v>
      </c>
      <c r="N242" s="8">
        <v>0</v>
      </c>
    </row>
    <row r="243" spans="1:14" x14ac:dyDescent="0.25">
      <c r="A243" s="22" t="s">
        <v>104</v>
      </c>
      <c r="B243" s="6">
        <v>7</v>
      </c>
      <c r="C243" s="6">
        <v>2</v>
      </c>
      <c r="D243" s="97">
        <v>0</v>
      </c>
      <c r="E243" s="6">
        <v>5</v>
      </c>
      <c r="F243" s="7">
        <f t="shared" si="28"/>
        <v>14</v>
      </c>
      <c r="G243" s="8">
        <v>4</v>
      </c>
      <c r="H243" s="98">
        <v>0</v>
      </c>
      <c r="I243" s="8">
        <v>2</v>
      </c>
      <c r="J243" s="98">
        <v>0</v>
      </c>
      <c r="K243" s="98">
        <v>0</v>
      </c>
      <c r="L243" s="8">
        <v>2</v>
      </c>
      <c r="M243" s="8">
        <v>3</v>
      </c>
      <c r="N243" s="8">
        <v>3</v>
      </c>
    </row>
    <row r="244" spans="1:14" x14ac:dyDescent="0.25">
      <c r="A244" s="22" t="s">
        <v>208</v>
      </c>
      <c r="B244" s="6">
        <v>0</v>
      </c>
      <c r="C244" s="6">
        <v>0</v>
      </c>
      <c r="D244" s="97">
        <v>0</v>
      </c>
      <c r="E244" s="6">
        <v>0</v>
      </c>
      <c r="F244" s="7">
        <f t="shared" si="28"/>
        <v>0</v>
      </c>
      <c r="G244" s="8">
        <v>0</v>
      </c>
      <c r="H244" s="98">
        <v>0</v>
      </c>
      <c r="I244" s="8">
        <v>0</v>
      </c>
      <c r="J244" s="98">
        <v>0</v>
      </c>
      <c r="K244" s="98">
        <v>0</v>
      </c>
      <c r="L244" s="8">
        <v>0</v>
      </c>
      <c r="M244" s="8">
        <v>0</v>
      </c>
      <c r="N244" s="50">
        <v>0</v>
      </c>
    </row>
    <row r="245" spans="1:14" x14ac:dyDescent="0.25">
      <c r="A245" s="9"/>
      <c r="B245" s="67" t="s">
        <v>2</v>
      </c>
      <c r="C245" s="67"/>
      <c r="D245" s="67"/>
      <c r="E245" s="71" t="s">
        <v>3</v>
      </c>
      <c r="F245" s="69" t="s">
        <v>4</v>
      </c>
      <c r="G245" s="64" t="s">
        <v>189</v>
      </c>
      <c r="H245" s="64" t="s">
        <v>190</v>
      </c>
      <c r="I245" s="64" t="s">
        <v>191</v>
      </c>
      <c r="J245" s="64" t="s">
        <v>193</v>
      </c>
      <c r="K245" s="64" t="s">
        <v>192</v>
      </c>
      <c r="L245" s="64" t="s">
        <v>194</v>
      </c>
      <c r="M245" s="64" t="s">
        <v>195</v>
      </c>
      <c r="N245" s="73" t="s">
        <v>196</v>
      </c>
    </row>
    <row r="246" spans="1:14" x14ac:dyDescent="0.25">
      <c r="A246" s="12" t="s">
        <v>76</v>
      </c>
      <c r="B246" s="3" t="s">
        <v>11</v>
      </c>
      <c r="C246" s="3" t="s">
        <v>12</v>
      </c>
      <c r="D246" s="2" t="s">
        <v>60</v>
      </c>
      <c r="E246" s="71"/>
      <c r="F246" s="69"/>
      <c r="G246" s="64"/>
      <c r="H246" s="64"/>
      <c r="I246" s="64"/>
      <c r="J246" s="64"/>
      <c r="K246" s="64"/>
      <c r="L246" s="64"/>
      <c r="M246" s="64"/>
      <c r="N246" s="74"/>
    </row>
    <row r="247" spans="1:14" x14ac:dyDescent="0.25">
      <c r="A247" s="9" t="s">
        <v>23</v>
      </c>
      <c r="B247" s="6">
        <v>3</v>
      </c>
      <c r="C247" s="6">
        <v>1</v>
      </c>
      <c r="D247" s="97">
        <v>0</v>
      </c>
      <c r="E247" s="6">
        <v>1</v>
      </c>
      <c r="F247" s="7">
        <f t="shared" ref="F247:F254" si="31">SUM(B247:E247)</f>
        <v>5</v>
      </c>
      <c r="G247" s="8">
        <v>1</v>
      </c>
      <c r="H247" s="98">
        <v>0</v>
      </c>
      <c r="I247" s="8">
        <v>2</v>
      </c>
      <c r="J247" s="98">
        <v>0</v>
      </c>
      <c r="K247" s="98">
        <v>0</v>
      </c>
      <c r="L247" s="8">
        <v>0</v>
      </c>
      <c r="M247" s="8">
        <v>0</v>
      </c>
      <c r="N247" s="8">
        <v>2</v>
      </c>
    </row>
    <row r="248" spans="1:14" x14ac:dyDescent="0.25">
      <c r="A248" s="9" t="s">
        <v>24</v>
      </c>
      <c r="B248" s="6">
        <v>4</v>
      </c>
      <c r="C248" s="6">
        <v>1</v>
      </c>
      <c r="D248" s="97">
        <v>0</v>
      </c>
      <c r="E248" s="6">
        <v>4</v>
      </c>
      <c r="F248" s="7">
        <f t="shared" si="31"/>
        <v>9</v>
      </c>
      <c r="G248" s="8">
        <v>3</v>
      </c>
      <c r="H248" s="98">
        <v>0</v>
      </c>
      <c r="I248" s="8">
        <v>0</v>
      </c>
      <c r="J248" s="98">
        <v>0</v>
      </c>
      <c r="K248" s="98">
        <v>0</v>
      </c>
      <c r="L248" s="8">
        <v>2</v>
      </c>
      <c r="M248" s="8">
        <v>3</v>
      </c>
      <c r="N248" s="8">
        <v>1</v>
      </c>
    </row>
    <row r="249" spans="1:14" x14ac:dyDescent="0.25">
      <c r="A249" s="9" t="s">
        <v>63</v>
      </c>
      <c r="B249" s="6">
        <v>0</v>
      </c>
      <c r="C249" s="6">
        <v>0</v>
      </c>
      <c r="D249" s="97">
        <v>0</v>
      </c>
      <c r="E249" s="6">
        <v>0</v>
      </c>
      <c r="F249" s="7">
        <f t="shared" si="31"/>
        <v>0</v>
      </c>
      <c r="G249" s="8">
        <v>0</v>
      </c>
      <c r="H249" s="98">
        <v>0</v>
      </c>
      <c r="I249" s="8">
        <v>0</v>
      </c>
      <c r="J249" s="98">
        <v>0</v>
      </c>
      <c r="K249" s="98">
        <v>0</v>
      </c>
      <c r="L249" s="8">
        <v>0</v>
      </c>
      <c r="M249" s="8">
        <v>0</v>
      </c>
      <c r="N249" s="8">
        <v>0</v>
      </c>
    </row>
    <row r="250" spans="1:14" x14ac:dyDescent="0.25">
      <c r="A250" s="14" t="s">
        <v>26</v>
      </c>
      <c r="B250" s="6">
        <v>0</v>
      </c>
      <c r="C250" s="6">
        <v>0</v>
      </c>
      <c r="D250" s="97">
        <v>0</v>
      </c>
      <c r="E250" s="6">
        <v>0</v>
      </c>
      <c r="F250" s="7">
        <f t="shared" si="31"/>
        <v>0</v>
      </c>
      <c r="G250" s="8">
        <v>0</v>
      </c>
      <c r="H250" s="98">
        <v>0</v>
      </c>
      <c r="I250" s="8">
        <v>0</v>
      </c>
      <c r="J250" s="98">
        <v>0</v>
      </c>
      <c r="K250" s="98">
        <v>0</v>
      </c>
      <c r="L250" s="8">
        <v>0</v>
      </c>
      <c r="M250" s="8">
        <v>0</v>
      </c>
      <c r="N250" s="8">
        <v>0</v>
      </c>
    </row>
    <row r="251" spans="1:14" x14ac:dyDescent="0.25">
      <c r="A251" s="14" t="s">
        <v>27</v>
      </c>
      <c r="B251" s="6">
        <v>0</v>
      </c>
      <c r="C251" s="6">
        <v>0</v>
      </c>
      <c r="D251" s="97">
        <v>0</v>
      </c>
      <c r="E251" s="6">
        <v>0</v>
      </c>
      <c r="F251" s="7">
        <f t="shared" si="31"/>
        <v>0</v>
      </c>
      <c r="G251" s="8">
        <v>0</v>
      </c>
      <c r="H251" s="98">
        <v>0</v>
      </c>
      <c r="I251" s="8">
        <v>0</v>
      </c>
      <c r="J251" s="98">
        <v>0</v>
      </c>
      <c r="K251" s="98">
        <v>0</v>
      </c>
      <c r="L251" s="8">
        <v>0</v>
      </c>
      <c r="M251" s="8">
        <v>0</v>
      </c>
      <c r="N251" s="8">
        <v>0</v>
      </c>
    </row>
    <row r="252" spans="1:14" x14ac:dyDescent="0.25">
      <c r="A252" s="14" t="s">
        <v>28</v>
      </c>
      <c r="B252" s="6">
        <v>0</v>
      </c>
      <c r="C252" s="6">
        <v>0</v>
      </c>
      <c r="D252" s="97">
        <v>0</v>
      </c>
      <c r="E252" s="6">
        <v>0</v>
      </c>
      <c r="F252" s="7">
        <f t="shared" si="31"/>
        <v>0</v>
      </c>
      <c r="G252" s="8">
        <v>0</v>
      </c>
      <c r="H252" s="98">
        <v>0</v>
      </c>
      <c r="I252" s="8">
        <v>0</v>
      </c>
      <c r="J252" s="98">
        <v>0</v>
      </c>
      <c r="K252" s="98">
        <v>0</v>
      </c>
      <c r="L252" s="8">
        <v>0</v>
      </c>
      <c r="M252" s="8">
        <v>0</v>
      </c>
      <c r="N252" s="8">
        <v>0</v>
      </c>
    </row>
    <row r="253" spans="1:14" x14ac:dyDescent="0.25">
      <c r="A253" s="14" t="s">
        <v>29</v>
      </c>
      <c r="B253" s="6">
        <v>0</v>
      </c>
      <c r="C253" s="6">
        <v>0</v>
      </c>
      <c r="D253" s="97">
        <v>0</v>
      </c>
      <c r="E253" s="6">
        <v>0</v>
      </c>
      <c r="F253" s="7">
        <f t="shared" si="31"/>
        <v>0</v>
      </c>
      <c r="G253" s="8">
        <v>0</v>
      </c>
      <c r="H253" s="98">
        <v>0</v>
      </c>
      <c r="I253" s="8">
        <v>0</v>
      </c>
      <c r="J253" s="98">
        <v>0</v>
      </c>
      <c r="K253" s="98">
        <v>0</v>
      </c>
      <c r="L253" s="8">
        <v>0</v>
      </c>
      <c r="M253" s="8">
        <v>0</v>
      </c>
      <c r="N253" s="8">
        <v>0</v>
      </c>
    </row>
    <row r="254" spans="1:14" x14ac:dyDescent="0.25">
      <c r="A254" s="14" t="s">
        <v>30</v>
      </c>
      <c r="B254" s="6">
        <v>0</v>
      </c>
      <c r="C254" s="6">
        <v>0</v>
      </c>
      <c r="D254" s="97">
        <v>0</v>
      </c>
      <c r="E254" s="6">
        <v>0</v>
      </c>
      <c r="F254" s="7">
        <f t="shared" si="31"/>
        <v>0</v>
      </c>
      <c r="G254" s="8">
        <v>0</v>
      </c>
      <c r="H254" s="98">
        <v>0</v>
      </c>
      <c r="I254" s="8">
        <v>0</v>
      </c>
      <c r="J254" s="98">
        <v>0</v>
      </c>
      <c r="K254" s="98">
        <v>0</v>
      </c>
      <c r="L254" s="8">
        <v>0</v>
      </c>
      <c r="M254" s="8">
        <v>0</v>
      </c>
      <c r="N254" s="8">
        <v>0</v>
      </c>
    </row>
    <row r="255" spans="1:14" x14ac:dyDescent="0.25">
      <c r="A255" s="62" t="s">
        <v>31</v>
      </c>
      <c r="B255" s="63"/>
      <c r="C255" s="63"/>
      <c r="D255" s="63"/>
      <c r="E255" s="63"/>
      <c r="F255" s="63"/>
      <c r="G255" s="63"/>
      <c r="H255" s="63"/>
      <c r="I255" s="63"/>
      <c r="J255" s="63"/>
      <c r="K255" s="63"/>
      <c r="L255" s="63"/>
      <c r="M255" s="63"/>
      <c r="N255" s="63"/>
    </row>
    <row r="256" spans="1:14" x14ac:dyDescent="0.25">
      <c r="A256" s="14" t="s">
        <v>32</v>
      </c>
      <c r="B256" s="6">
        <v>0</v>
      </c>
      <c r="C256" s="6"/>
      <c r="D256" s="97">
        <v>0</v>
      </c>
      <c r="E256" s="6">
        <v>0</v>
      </c>
      <c r="F256" s="7">
        <f>SUM(B256:E256)</f>
        <v>0</v>
      </c>
      <c r="G256" s="8">
        <v>0</v>
      </c>
      <c r="H256" s="98">
        <v>0</v>
      </c>
      <c r="I256" s="8">
        <v>0</v>
      </c>
      <c r="J256" s="98">
        <v>0</v>
      </c>
      <c r="K256" s="98">
        <v>0</v>
      </c>
      <c r="L256" s="8">
        <v>0</v>
      </c>
      <c r="M256" s="8">
        <v>0</v>
      </c>
      <c r="N256" s="8">
        <v>0</v>
      </c>
    </row>
    <row r="257" spans="1:14" x14ac:dyDescent="0.25">
      <c r="A257" s="14" t="s">
        <v>33</v>
      </c>
      <c r="B257" s="6">
        <v>0</v>
      </c>
      <c r="C257" s="106"/>
      <c r="D257" s="97">
        <v>0</v>
      </c>
      <c r="E257" s="6">
        <v>0</v>
      </c>
      <c r="F257" s="7">
        <f t="shared" ref="F257:F262" si="32">SUM(B257:E257)</f>
        <v>0</v>
      </c>
      <c r="G257" s="8">
        <v>0</v>
      </c>
      <c r="H257" s="98">
        <v>0</v>
      </c>
      <c r="I257" s="8">
        <v>0</v>
      </c>
      <c r="J257" s="98">
        <v>0</v>
      </c>
      <c r="K257" s="98">
        <v>0</v>
      </c>
      <c r="L257" s="8">
        <v>0</v>
      </c>
      <c r="M257" s="8">
        <v>0</v>
      </c>
      <c r="N257" s="8">
        <v>0</v>
      </c>
    </row>
    <row r="258" spans="1:14" x14ac:dyDescent="0.25">
      <c r="A258" s="14" t="s">
        <v>34</v>
      </c>
      <c r="B258" s="6">
        <v>0</v>
      </c>
      <c r="C258" s="6"/>
      <c r="D258" s="97">
        <v>0</v>
      </c>
      <c r="E258" s="6">
        <v>0</v>
      </c>
      <c r="F258" s="7">
        <f t="shared" si="32"/>
        <v>0</v>
      </c>
      <c r="G258" s="8">
        <v>0</v>
      </c>
      <c r="H258" s="98">
        <v>0</v>
      </c>
      <c r="I258" s="8">
        <v>0</v>
      </c>
      <c r="J258" s="98">
        <v>0</v>
      </c>
      <c r="K258" s="98">
        <v>0</v>
      </c>
      <c r="L258" s="8">
        <v>0</v>
      </c>
      <c r="M258" s="8">
        <v>0</v>
      </c>
      <c r="N258" s="8">
        <v>0</v>
      </c>
    </row>
    <row r="259" spans="1:14" x14ac:dyDescent="0.25">
      <c r="A259" s="14" t="s">
        <v>35</v>
      </c>
      <c r="B259" s="6">
        <v>0</v>
      </c>
      <c r="C259" s="6"/>
      <c r="D259" s="97">
        <v>0</v>
      </c>
      <c r="E259" s="6">
        <v>0</v>
      </c>
      <c r="F259" s="7">
        <f t="shared" si="32"/>
        <v>0</v>
      </c>
      <c r="G259" s="8">
        <v>0</v>
      </c>
      <c r="H259" s="98">
        <v>0</v>
      </c>
      <c r="I259" s="8">
        <v>0</v>
      </c>
      <c r="J259" s="98">
        <v>0</v>
      </c>
      <c r="K259" s="98">
        <v>0</v>
      </c>
      <c r="L259" s="8">
        <v>0</v>
      </c>
      <c r="M259" s="8">
        <v>0</v>
      </c>
      <c r="N259" s="8">
        <v>0</v>
      </c>
    </row>
    <row r="260" spans="1:14" x14ac:dyDescent="0.25">
      <c r="A260" s="14" t="s">
        <v>36</v>
      </c>
      <c r="B260" s="6">
        <v>0</v>
      </c>
      <c r="C260" s="6"/>
      <c r="D260" s="97">
        <v>0</v>
      </c>
      <c r="E260" s="6">
        <v>0</v>
      </c>
      <c r="F260" s="7">
        <f t="shared" si="32"/>
        <v>0</v>
      </c>
      <c r="G260" s="8">
        <v>0</v>
      </c>
      <c r="H260" s="98">
        <v>0</v>
      </c>
      <c r="I260" s="8">
        <v>0</v>
      </c>
      <c r="J260" s="98">
        <v>0</v>
      </c>
      <c r="K260" s="98">
        <v>0</v>
      </c>
      <c r="L260" s="8">
        <v>0</v>
      </c>
      <c r="M260" s="8">
        <v>0</v>
      </c>
      <c r="N260" s="8">
        <v>0</v>
      </c>
    </row>
    <row r="261" spans="1:14" x14ac:dyDescent="0.25">
      <c r="A261" s="14" t="s">
        <v>37</v>
      </c>
      <c r="B261" s="6">
        <v>0</v>
      </c>
      <c r="C261" s="6"/>
      <c r="D261" s="97">
        <v>0</v>
      </c>
      <c r="E261" s="6">
        <v>0</v>
      </c>
      <c r="F261" s="7">
        <f t="shared" si="32"/>
        <v>0</v>
      </c>
      <c r="G261" s="8">
        <v>0</v>
      </c>
      <c r="H261" s="98">
        <v>0</v>
      </c>
      <c r="I261" s="8">
        <v>0</v>
      </c>
      <c r="J261" s="98">
        <v>0</v>
      </c>
      <c r="K261" s="98">
        <v>0</v>
      </c>
      <c r="L261" s="8">
        <v>0</v>
      </c>
      <c r="M261" s="8">
        <v>0</v>
      </c>
      <c r="N261" s="8">
        <v>0</v>
      </c>
    </row>
    <row r="262" spans="1:14" x14ac:dyDescent="0.25">
      <c r="A262" s="14" t="s">
        <v>38</v>
      </c>
      <c r="B262" s="6">
        <v>0</v>
      </c>
      <c r="C262" s="6"/>
      <c r="D262" s="97">
        <v>0</v>
      </c>
      <c r="E262" s="6">
        <v>0</v>
      </c>
      <c r="F262" s="7">
        <f t="shared" si="32"/>
        <v>0</v>
      </c>
      <c r="G262" s="8">
        <v>0</v>
      </c>
      <c r="H262" s="98">
        <v>0</v>
      </c>
      <c r="I262" s="8">
        <v>0</v>
      </c>
      <c r="J262" s="98">
        <v>0</v>
      </c>
      <c r="K262" s="98">
        <v>0</v>
      </c>
      <c r="L262" s="8">
        <v>0</v>
      </c>
      <c r="M262" s="8">
        <v>0</v>
      </c>
      <c r="N262" s="8">
        <v>0</v>
      </c>
    </row>
    <row r="263" spans="1:14" x14ac:dyDescent="0.25">
      <c r="A263" s="9"/>
      <c r="B263" s="67" t="s">
        <v>2</v>
      </c>
      <c r="C263" s="67"/>
      <c r="D263" s="67"/>
      <c r="E263" s="71" t="s">
        <v>3</v>
      </c>
      <c r="F263" s="69" t="s">
        <v>4</v>
      </c>
      <c r="G263" s="64" t="s">
        <v>189</v>
      </c>
      <c r="H263" s="64" t="s">
        <v>190</v>
      </c>
      <c r="I263" s="64" t="s">
        <v>191</v>
      </c>
      <c r="J263" s="64" t="s">
        <v>193</v>
      </c>
      <c r="K263" s="64" t="s">
        <v>192</v>
      </c>
      <c r="L263" s="64" t="s">
        <v>194</v>
      </c>
      <c r="M263" s="64" t="s">
        <v>195</v>
      </c>
      <c r="N263" s="73" t="s">
        <v>196</v>
      </c>
    </row>
    <row r="264" spans="1:14" x14ac:dyDescent="0.25">
      <c r="A264" s="12" t="s">
        <v>77</v>
      </c>
      <c r="B264" s="3" t="s">
        <v>11</v>
      </c>
      <c r="C264" s="3" t="s">
        <v>12</v>
      </c>
      <c r="D264" s="2" t="s">
        <v>60</v>
      </c>
      <c r="E264" s="71"/>
      <c r="F264" s="69"/>
      <c r="G264" s="64"/>
      <c r="H264" s="64"/>
      <c r="I264" s="64"/>
      <c r="J264" s="64"/>
      <c r="K264" s="64"/>
      <c r="L264" s="64"/>
      <c r="M264" s="64"/>
      <c r="N264" s="74"/>
    </row>
    <row r="265" spans="1:14" x14ac:dyDescent="0.25">
      <c r="A265" s="9" t="s">
        <v>40</v>
      </c>
      <c r="B265" s="6">
        <v>0</v>
      </c>
      <c r="C265" s="6">
        <v>0</v>
      </c>
      <c r="D265" s="97">
        <v>0</v>
      </c>
      <c r="E265" s="6">
        <v>0</v>
      </c>
      <c r="F265" s="7">
        <f>SUM(B265:E265)</f>
        <v>0</v>
      </c>
      <c r="G265" s="8">
        <v>0</v>
      </c>
      <c r="H265" s="98">
        <v>0</v>
      </c>
      <c r="I265" s="8">
        <v>0</v>
      </c>
      <c r="J265" s="98">
        <v>0</v>
      </c>
      <c r="K265" s="98">
        <v>0</v>
      </c>
      <c r="L265" s="8">
        <v>0</v>
      </c>
      <c r="M265" s="8">
        <v>0</v>
      </c>
      <c r="N265" s="8">
        <v>0</v>
      </c>
    </row>
    <row r="266" spans="1:14" ht="30" x14ac:dyDescent="0.25">
      <c r="A266" s="19" t="s">
        <v>41</v>
      </c>
      <c r="B266" s="6">
        <v>0</v>
      </c>
      <c r="C266" s="6">
        <v>0</v>
      </c>
      <c r="D266" s="97">
        <v>0</v>
      </c>
      <c r="E266" s="6">
        <v>0</v>
      </c>
      <c r="F266" s="7">
        <f t="shared" ref="F266:F279" si="33">SUM(B266:E266)</f>
        <v>0</v>
      </c>
      <c r="G266" s="8">
        <v>0</v>
      </c>
      <c r="H266" s="98">
        <v>0</v>
      </c>
      <c r="I266" s="8">
        <v>0</v>
      </c>
      <c r="J266" s="98">
        <v>0</v>
      </c>
      <c r="K266" s="98">
        <v>0</v>
      </c>
      <c r="L266" s="8">
        <v>0</v>
      </c>
      <c r="M266" s="8">
        <v>0</v>
      </c>
      <c r="N266" s="8">
        <v>0</v>
      </c>
    </row>
    <row r="267" spans="1:14" x14ac:dyDescent="0.25">
      <c r="A267" s="9" t="s">
        <v>42</v>
      </c>
      <c r="B267" s="6">
        <v>0</v>
      </c>
      <c r="C267" s="6">
        <v>0</v>
      </c>
      <c r="D267" s="97">
        <v>0</v>
      </c>
      <c r="E267" s="6">
        <v>1</v>
      </c>
      <c r="F267" s="7">
        <f t="shared" si="33"/>
        <v>1</v>
      </c>
      <c r="G267" s="8">
        <v>0</v>
      </c>
      <c r="H267" s="98">
        <v>0</v>
      </c>
      <c r="I267" s="8">
        <v>1</v>
      </c>
      <c r="J267" s="98">
        <v>0</v>
      </c>
      <c r="K267" s="98">
        <v>0</v>
      </c>
      <c r="L267" s="8">
        <v>0</v>
      </c>
      <c r="M267" s="8">
        <v>0</v>
      </c>
      <c r="N267" s="8">
        <v>0</v>
      </c>
    </row>
    <row r="268" spans="1:14" x14ac:dyDescent="0.25">
      <c r="A268" s="9" t="s">
        <v>43</v>
      </c>
      <c r="B268" s="6">
        <v>0</v>
      </c>
      <c r="C268" s="6">
        <v>0</v>
      </c>
      <c r="D268" s="97">
        <v>0</v>
      </c>
      <c r="E268" s="6">
        <v>0</v>
      </c>
      <c r="F268" s="7">
        <f t="shared" si="33"/>
        <v>0</v>
      </c>
      <c r="G268" s="8">
        <v>0</v>
      </c>
      <c r="H268" s="98">
        <v>0</v>
      </c>
      <c r="I268" s="8">
        <v>0</v>
      </c>
      <c r="J268" s="98">
        <v>0</v>
      </c>
      <c r="K268" s="98">
        <v>0</v>
      </c>
      <c r="L268" s="8">
        <v>0</v>
      </c>
      <c r="M268" s="8">
        <v>0</v>
      </c>
      <c r="N268" s="8">
        <v>0</v>
      </c>
    </row>
    <row r="269" spans="1:14" x14ac:dyDescent="0.25">
      <c r="A269" s="9" t="s">
        <v>44</v>
      </c>
      <c r="B269" s="6">
        <v>3</v>
      </c>
      <c r="C269" s="6">
        <v>0</v>
      </c>
      <c r="D269" s="97">
        <v>0</v>
      </c>
      <c r="E269" s="6">
        <v>0</v>
      </c>
      <c r="F269" s="7">
        <f t="shared" si="33"/>
        <v>3</v>
      </c>
      <c r="G269" s="8">
        <v>2</v>
      </c>
      <c r="H269" s="98">
        <v>0</v>
      </c>
      <c r="I269" s="8">
        <v>1</v>
      </c>
      <c r="J269" s="98">
        <v>0</v>
      </c>
      <c r="K269" s="98">
        <v>0</v>
      </c>
      <c r="L269" s="8">
        <v>0</v>
      </c>
      <c r="M269" s="8">
        <v>0</v>
      </c>
      <c r="N269" s="8">
        <v>0</v>
      </c>
    </row>
    <row r="270" spans="1:14" ht="30" x14ac:dyDescent="0.25">
      <c r="A270" s="9" t="s">
        <v>45</v>
      </c>
      <c r="B270" s="6">
        <v>0</v>
      </c>
      <c r="C270" s="6">
        <v>0</v>
      </c>
      <c r="D270" s="97">
        <v>0</v>
      </c>
      <c r="E270" s="6">
        <v>0</v>
      </c>
      <c r="F270" s="7">
        <f t="shared" si="33"/>
        <v>0</v>
      </c>
      <c r="G270" s="8">
        <v>0</v>
      </c>
      <c r="H270" s="98">
        <v>0</v>
      </c>
      <c r="I270" s="8">
        <v>0</v>
      </c>
      <c r="J270" s="98">
        <v>0</v>
      </c>
      <c r="K270" s="98">
        <v>0</v>
      </c>
      <c r="L270" s="8">
        <v>0</v>
      </c>
      <c r="M270" s="8">
        <v>0</v>
      </c>
      <c r="N270" s="8">
        <v>0</v>
      </c>
    </row>
    <row r="271" spans="1:14" x14ac:dyDescent="0.25">
      <c r="A271" s="9" t="s">
        <v>46</v>
      </c>
      <c r="B271" s="6">
        <v>0</v>
      </c>
      <c r="C271" s="6">
        <v>0</v>
      </c>
      <c r="D271" s="97">
        <v>0</v>
      </c>
      <c r="E271" s="6">
        <v>0</v>
      </c>
      <c r="F271" s="7">
        <f t="shared" si="33"/>
        <v>0</v>
      </c>
      <c r="G271" s="8">
        <v>0</v>
      </c>
      <c r="H271" s="98">
        <v>0</v>
      </c>
      <c r="I271" s="8">
        <v>0</v>
      </c>
      <c r="J271" s="98">
        <v>0</v>
      </c>
      <c r="K271" s="98">
        <v>0</v>
      </c>
      <c r="L271" s="8">
        <v>0</v>
      </c>
      <c r="M271" s="8">
        <v>0</v>
      </c>
      <c r="N271" s="8">
        <v>0</v>
      </c>
    </row>
    <row r="272" spans="1:14" x14ac:dyDescent="0.25">
      <c r="A272" s="9" t="s">
        <v>47</v>
      </c>
      <c r="B272" s="6">
        <v>0</v>
      </c>
      <c r="C272" s="6">
        <v>0</v>
      </c>
      <c r="D272" s="97">
        <v>0</v>
      </c>
      <c r="E272" s="6">
        <v>0</v>
      </c>
      <c r="F272" s="7">
        <f t="shared" si="33"/>
        <v>0</v>
      </c>
      <c r="G272" s="8">
        <v>0</v>
      </c>
      <c r="H272" s="98">
        <v>0</v>
      </c>
      <c r="I272" s="8">
        <v>0</v>
      </c>
      <c r="J272" s="98">
        <v>0</v>
      </c>
      <c r="K272" s="98">
        <v>0</v>
      </c>
      <c r="L272" s="8">
        <v>0</v>
      </c>
      <c r="M272" s="8">
        <v>0</v>
      </c>
      <c r="N272" s="8">
        <v>0</v>
      </c>
    </row>
    <row r="273" spans="1:14" ht="30" x14ac:dyDescent="0.25">
      <c r="A273" s="9" t="s">
        <v>48</v>
      </c>
      <c r="B273" s="6">
        <v>0</v>
      </c>
      <c r="C273" s="6">
        <v>0</v>
      </c>
      <c r="D273" s="97">
        <v>0</v>
      </c>
      <c r="E273" s="6">
        <v>0</v>
      </c>
      <c r="F273" s="7">
        <f t="shared" si="33"/>
        <v>0</v>
      </c>
      <c r="G273" s="8">
        <v>0</v>
      </c>
      <c r="H273" s="98">
        <v>0</v>
      </c>
      <c r="I273" s="8">
        <v>0</v>
      </c>
      <c r="J273" s="98">
        <v>0</v>
      </c>
      <c r="K273" s="98">
        <v>0</v>
      </c>
      <c r="L273" s="8">
        <v>0</v>
      </c>
      <c r="M273" s="8">
        <v>0</v>
      </c>
      <c r="N273" s="8">
        <v>0</v>
      </c>
    </row>
    <row r="274" spans="1:14" x14ac:dyDescent="0.25">
      <c r="A274" s="9" t="s">
        <v>49</v>
      </c>
      <c r="B274" s="6">
        <v>0</v>
      </c>
      <c r="C274" s="6">
        <v>0</v>
      </c>
      <c r="D274" s="97">
        <v>0</v>
      </c>
      <c r="E274" s="6">
        <v>0</v>
      </c>
      <c r="F274" s="7">
        <f t="shared" si="33"/>
        <v>0</v>
      </c>
      <c r="G274" s="8">
        <v>0</v>
      </c>
      <c r="H274" s="98">
        <v>0</v>
      </c>
      <c r="I274" s="8">
        <v>0</v>
      </c>
      <c r="J274" s="98">
        <v>0</v>
      </c>
      <c r="K274" s="98">
        <v>0</v>
      </c>
      <c r="L274" s="8">
        <v>0</v>
      </c>
      <c r="M274" s="8">
        <v>0</v>
      </c>
      <c r="N274" s="8">
        <v>0</v>
      </c>
    </row>
    <row r="275" spans="1:14" ht="30" x14ac:dyDescent="0.25">
      <c r="A275" s="9" t="s">
        <v>50</v>
      </c>
      <c r="B275" s="6">
        <v>0</v>
      </c>
      <c r="C275" s="6">
        <v>0</v>
      </c>
      <c r="D275" s="97">
        <v>0</v>
      </c>
      <c r="E275" s="6">
        <v>0</v>
      </c>
      <c r="F275" s="7">
        <f t="shared" si="33"/>
        <v>0</v>
      </c>
      <c r="G275" s="8">
        <v>0</v>
      </c>
      <c r="H275" s="98">
        <v>0</v>
      </c>
      <c r="I275" s="8">
        <v>0</v>
      </c>
      <c r="J275" s="98">
        <v>0</v>
      </c>
      <c r="K275" s="98">
        <v>0</v>
      </c>
      <c r="L275" s="8">
        <v>0</v>
      </c>
      <c r="M275" s="8">
        <v>0</v>
      </c>
      <c r="N275" s="8">
        <v>0</v>
      </c>
    </row>
    <row r="276" spans="1:14" x14ac:dyDescent="0.25">
      <c r="A276" s="9" t="s">
        <v>51</v>
      </c>
      <c r="B276" s="6">
        <v>4</v>
      </c>
      <c r="C276" s="6">
        <v>1</v>
      </c>
      <c r="D276" s="97">
        <v>0</v>
      </c>
      <c r="E276" s="6">
        <v>4</v>
      </c>
      <c r="F276" s="7">
        <f t="shared" si="33"/>
        <v>9</v>
      </c>
      <c r="G276" s="8">
        <v>2</v>
      </c>
      <c r="H276" s="98">
        <v>0</v>
      </c>
      <c r="I276" s="8">
        <v>0</v>
      </c>
      <c r="J276" s="98">
        <v>0</v>
      </c>
      <c r="K276" s="98">
        <v>0</v>
      </c>
      <c r="L276" s="8">
        <v>2</v>
      </c>
      <c r="M276" s="8">
        <v>3</v>
      </c>
      <c r="N276" s="8">
        <v>2</v>
      </c>
    </row>
    <row r="277" spans="1:14" x14ac:dyDescent="0.25">
      <c r="A277" s="9" t="s">
        <v>52</v>
      </c>
      <c r="B277" s="6">
        <v>0</v>
      </c>
      <c r="C277" s="6">
        <v>0</v>
      </c>
      <c r="D277" s="97">
        <v>0</v>
      </c>
      <c r="E277" s="6">
        <v>0</v>
      </c>
      <c r="F277" s="7">
        <f t="shared" si="33"/>
        <v>0</v>
      </c>
      <c r="G277" s="8">
        <v>0</v>
      </c>
      <c r="H277" s="98">
        <v>0</v>
      </c>
      <c r="I277" s="8">
        <v>0</v>
      </c>
      <c r="J277" s="98">
        <v>0</v>
      </c>
      <c r="K277" s="98">
        <v>0</v>
      </c>
      <c r="L277" s="8">
        <v>0</v>
      </c>
      <c r="M277" s="8">
        <v>0</v>
      </c>
      <c r="N277" s="8">
        <v>0</v>
      </c>
    </row>
    <row r="278" spans="1:14" x14ac:dyDescent="0.25">
      <c r="A278" s="9" t="s">
        <v>53</v>
      </c>
      <c r="B278" s="6">
        <v>0</v>
      </c>
      <c r="C278" s="6">
        <v>0</v>
      </c>
      <c r="D278" s="97">
        <v>0</v>
      </c>
      <c r="E278" s="6">
        <v>0</v>
      </c>
      <c r="F278" s="7">
        <f t="shared" si="33"/>
        <v>0</v>
      </c>
      <c r="G278" s="8">
        <v>0</v>
      </c>
      <c r="H278" s="98">
        <v>0</v>
      </c>
      <c r="I278" s="8">
        <v>0</v>
      </c>
      <c r="J278" s="98">
        <v>0</v>
      </c>
      <c r="K278" s="98">
        <v>0</v>
      </c>
      <c r="L278" s="8">
        <v>0</v>
      </c>
      <c r="M278" s="8">
        <v>0</v>
      </c>
      <c r="N278" s="8">
        <v>0</v>
      </c>
    </row>
    <row r="279" spans="1:14" x14ac:dyDescent="0.25">
      <c r="A279" s="9" t="s">
        <v>54</v>
      </c>
      <c r="B279" s="6">
        <v>0</v>
      </c>
      <c r="C279" s="6">
        <v>0</v>
      </c>
      <c r="D279" s="97">
        <v>0</v>
      </c>
      <c r="E279" s="6">
        <v>0</v>
      </c>
      <c r="F279" s="7">
        <f t="shared" si="33"/>
        <v>0</v>
      </c>
      <c r="G279" s="8">
        <v>0</v>
      </c>
      <c r="H279" s="98">
        <v>0</v>
      </c>
      <c r="I279" s="8">
        <v>0</v>
      </c>
      <c r="J279" s="98">
        <v>0</v>
      </c>
      <c r="K279" s="98">
        <v>0</v>
      </c>
      <c r="L279" s="8">
        <v>0</v>
      </c>
      <c r="M279" s="8">
        <v>0</v>
      </c>
      <c r="N279" s="8">
        <v>0</v>
      </c>
    </row>
    <row r="280" spans="1:14" x14ac:dyDescent="0.25">
      <c r="A280" s="9"/>
      <c r="B280" s="67" t="s">
        <v>2</v>
      </c>
      <c r="C280" s="67"/>
      <c r="D280" s="67"/>
      <c r="E280" s="71" t="s">
        <v>3</v>
      </c>
      <c r="F280" s="69" t="s">
        <v>4</v>
      </c>
      <c r="G280" s="64" t="s">
        <v>189</v>
      </c>
      <c r="H280" s="64" t="s">
        <v>190</v>
      </c>
      <c r="I280" s="64" t="s">
        <v>191</v>
      </c>
      <c r="J280" s="64" t="s">
        <v>193</v>
      </c>
      <c r="K280" s="64" t="s">
        <v>192</v>
      </c>
      <c r="L280" s="64" t="s">
        <v>194</v>
      </c>
      <c r="M280" s="64" t="s">
        <v>195</v>
      </c>
      <c r="N280" s="73" t="s">
        <v>196</v>
      </c>
    </row>
    <row r="281" spans="1:14" x14ac:dyDescent="0.25">
      <c r="A281" s="12" t="s">
        <v>55</v>
      </c>
      <c r="B281" s="3" t="s">
        <v>11</v>
      </c>
      <c r="C281" s="3" t="s">
        <v>12</v>
      </c>
      <c r="D281" s="2" t="s">
        <v>60</v>
      </c>
      <c r="E281" s="71"/>
      <c r="F281" s="69"/>
      <c r="G281" s="64"/>
      <c r="H281" s="64"/>
      <c r="I281" s="64"/>
      <c r="J281" s="64"/>
      <c r="K281" s="64"/>
      <c r="L281" s="64"/>
      <c r="M281" s="64"/>
      <c r="N281" s="74"/>
    </row>
    <row r="282" spans="1:14" x14ac:dyDescent="0.25">
      <c r="A282" s="9" t="s">
        <v>65</v>
      </c>
      <c r="B282" s="6">
        <v>0</v>
      </c>
      <c r="C282" s="6">
        <v>0</v>
      </c>
      <c r="D282" s="97">
        <v>0</v>
      </c>
      <c r="E282" s="6">
        <v>0</v>
      </c>
      <c r="F282" s="7">
        <f t="shared" ref="F282" si="34">SUM(B282:E282)</f>
        <v>0</v>
      </c>
      <c r="G282" s="8">
        <v>0</v>
      </c>
      <c r="H282" s="98">
        <v>0</v>
      </c>
      <c r="I282" s="8">
        <v>0</v>
      </c>
      <c r="J282" s="98">
        <v>0</v>
      </c>
      <c r="K282" s="98">
        <v>0</v>
      </c>
      <c r="L282" s="8">
        <v>0</v>
      </c>
      <c r="M282" s="8">
        <v>0</v>
      </c>
      <c r="N282" s="8">
        <v>0</v>
      </c>
    </row>
    <row r="283" spans="1:14" ht="15.75" x14ac:dyDescent="0.25">
      <c r="A283" s="72" t="s">
        <v>78</v>
      </c>
      <c r="B283" s="72"/>
      <c r="C283" s="72"/>
      <c r="D283" s="72"/>
      <c r="E283" s="72"/>
      <c r="F283" s="72"/>
      <c r="G283" s="72"/>
      <c r="H283" s="72"/>
      <c r="I283" s="72"/>
      <c r="J283" s="72"/>
      <c r="K283" s="72"/>
      <c r="L283" s="72"/>
      <c r="M283" s="72"/>
      <c r="N283" s="72"/>
    </row>
    <row r="284" spans="1:14" x14ac:dyDescent="0.25">
      <c r="A284" s="66"/>
      <c r="B284" s="67" t="s">
        <v>2</v>
      </c>
      <c r="C284" s="67"/>
      <c r="D284" s="67"/>
      <c r="E284" s="70" t="s">
        <v>3</v>
      </c>
      <c r="F284" s="69" t="s">
        <v>4</v>
      </c>
      <c r="G284" s="64" t="s">
        <v>189</v>
      </c>
      <c r="H284" s="64" t="s">
        <v>190</v>
      </c>
      <c r="I284" s="64" t="s">
        <v>191</v>
      </c>
      <c r="J284" s="64" t="s">
        <v>193</v>
      </c>
      <c r="K284" s="64" t="s">
        <v>192</v>
      </c>
      <c r="L284" s="64" t="s">
        <v>194</v>
      </c>
      <c r="M284" s="64" t="s">
        <v>195</v>
      </c>
      <c r="N284" s="73" t="s">
        <v>196</v>
      </c>
    </row>
    <row r="285" spans="1:14" x14ac:dyDescent="0.25">
      <c r="A285" s="66"/>
      <c r="B285" s="2" t="s">
        <v>11</v>
      </c>
      <c r="C285" s="2" t="s">
        <v>12</v>
      </c>
      <c r="D285" s="2" t="s">
        <v>60</v>
      </c>
      <c r="E285" s="70"/>
      <c r="F285" s="69"/>
      <c r="G285" s="64"/>
      <c r="H285" s="64"/>
      <c r="I285" s="64"/>
      <c r="J285" s="64"/>
      <c r="K285" s="64"/>
      <c r="L285" s="64"/>
      <c r="M285" s="64"/>
      <c r="N285" s="74"/>
    </row>
    <row r="286" spans="1:14" x14ac:dyDescent="0.25">
      <c r="A286" s="23" t="s">
        <v>79</v>
      </c>
      <c r="B286" s="6">
        <v>1</v>
      </c>
      <c r="C286" s="6">
        <v>1</v>
      </c>
      <c r="D286" s="97">
        <v>0</v>
      </c>
      <c r="E286" s="97">
        <v>0</v>
      </c>
      <c r="F286" s="7">
        <f t="shared" ref="F286:F294" si="35">SUM(B286:E286)</f>
        <v>2</v>
      </c>
      <c r="G286" s="98">
        <v>0</v>
      </c>
      <c r="H286" s="98">
        <v>0</v>
      </c>
      <c r="I286" s="8">
        <v>2</v>
      </c>
      <c r="J286" s="98">
        <v>0</v>
      </c>
      <c r="K286" s="98">
        <v>0</v>
      </c>
      <c r="L286" s="98">
        <v>0</v>
      </c>
      <c r="M286" s="98">
        <v>0</v>
      </c>
      <c r="N286" s="98">
        <v>0</v>
      </c>
    </row>
    <row r="287" spans="1:14" x14ac:dyDescent="0.25">
      <c r="A287" s="24" t="s">
        <v>80</v>
      </c>
      <c r="B287" s="10">
        <f>SUM(B288+B289)</f>
        <v>2</v>
      </c>
      <c r="C287" s="10">
        <f t="shared" ref="C287:E287" si="36">SUM(C288+C289)</f>
        <v>3</v>
      </c>
      <c r="D287" s="10">
        <f t="shared" si="36"/>
        <v>0</v>
      </c>
      <c r="E287" s="10">
        <f t="shared" si="36"/>
        <v>0</v>
      </c>
      <c r="F287" s="7">
        <f t="shared" si="35"/>
        <v>5</v>
      </c>
      <c r="G287" s="10">
        <f>SUM(G288:G289)</f>
        <v>0</v>
      </c>
      <c r="H287" s="10">
        <f t="shared" ref="H287:N287" si="37">SUM(H288:H289)</f>
        <v>0</v>
      </c>
      <c r="I287" s="10">
        <f t="shared" si="37"/>
        <v>5</v>
      </c>
      <c r="J287" s="10">
        <f t="shared" si="37"/>
        <v>0</v>
      </c>
      <c r="K287" s="10">
        <f t="shared" si="37"/>
        <v>0</v>
      </c>
      <c r="L287" s="10">
        <f t="shared" si="37"/>
        <v>0</v>
      </c>
      <c r="M287" s="10">
        <f t="shared" si="37"/>
        <v>0</v>
      </c>
      <c r="N287" s="10">
        <f t="shared" si="37"/>
        <v>0</v>
      </c>
    </row>
    <row r="288" spans="1:14" x14ac:dyDescent="0.25">
      <c r="A288" s="23" t="s">
        <v>81</v>
      </c>
      <c r="B288" s="10">
        <f>SUM(B290+B292)</f>
        <v>1</v>
      </c>
      <c r="C288" s="10">
        <f t="shared" ref="C288:E289" si="38">SUM(C290+C292)</f>
        <v>1</v>
      </c>
      <c r="D288" s="10">
        <f t="shared" si="38"/>
        <v>0</v>
      </c>
      <c r="E288" s="10">
        <f t="shared" si="38"/>
        <v>0</v>
      </c>
      <c r="F288" s="7">
        <f t="shared" si="35"/>
        <v>2</v>
      </c>
      <c r="G288" s="10">
        <f>SUM(G290+G292)</f>
        <v>0</v>
      </c>
      <c r="H288" s="10">
        <f t="shared" ref="H288:N289" si="39">SUM(H290+H292)</f>
        <v>0</v>
      </c>
      <c r="I288" s="10">
        <f t="shared" si="39"/>
        <v>2</v>
      </c>
      <c r="J288" s="10">
        <f t="shared" si="39"/>
        <v>0</v>
      </c>
      <c r="K288" s="10">
        <f t="shared" si="39"/>
        <v>0</v>
      </c>
      <c r="L288" s="10">
        <f t="shared" si="39"/>
        <v>0</v>
      </c>
      <c r="M288" s="10">
        <f t="shared" si="39"/>
        <v>0</v>
      </c>
      <c r="N288" s="10">
        <f t="shared" si="39"/>
        <v>0</v>
      </c>
    </row>
    <row r="289" spans="1:14" x14ac:dyDescent="0.25">
      <c r="A289" s="23" t="s">
        <v>82</v>
      </c>
      <c r="B289" s="25">
        <f>SUM(B291+B293)</f>
        <v>1</v>
      </c>
      <c r="C289" s="25">
        <f t="shared" si="38"/>
        <v>2</v>
      </c>
      <c r="D289" s="25">
        <f t="shared" si="38"/>
        <v>0</v>
      </c>
      <c r="E289" s="25">
        <f t="shared" si="38"/>
        <v>0</v>
      </c>
      <c r="F289" s="7">
        <f t="shared" si="35"/>
        <v>3</v>
      </c>
      <c r="G289" s="25">
        <f>SUM(G291+G293)</f>
        <v>0</v>
      </c>
      <c r="H289" s="25">
        <f t="shared" si="39"/>
        <v>0</v>
      </c>
      <c r="I289" s="25">
        <f t="shared" si="39"/>
        <v>3</v>
      </c>
      <c r="J289" s="25">
        <f t="shared" si="39"/>
        <v>0</v>
      </c>
      <c r="K289" s="25">
        <f t="shared" si="39"/>
        <v>0</v>
      </c>
      <c r="L289" s="25">
        <f t="shared" si="39"/>
        <v>0</v>
      </c>
      <c r="M289" s="25">
        <f t="shared" si="39"/>
        <v>0</v>
      </c>
      <c r="N289" s="25">
        <f t="shared" si="39"/>
        <v>0</v>
      </c>
    </row>
    <row r="290" spans="1:14" x14ac:dyDescent="0.25">
      <c r="A290" s="26" t="s">
        <v>83</v>
      </c>
      <c r="B290" s="6">
        <v>0</v>
      </c>
      <c r="C290" s="6">
        <v>0</v>
      </c>
      <c r="D290" s="97">
        <v>0</v>
      </c>
      <c r="E290" s="97">
        <v>0</v>
      </c>
      <c r="F290" s="7">
        <f t="shared" si="35"/>
        <v>0</v>
      </c>
      <c r="G290" s="98">
        <v>0</v>
      </c>
      <c r="H290" s="98">
        <v>0</v>
      </c>
      <c r="I290" s="8">
        <v>0</v>
      </c>
      <c r="J290" s="98">
        <v>0</v>
      </c>
      <c r="K290" s="98">
        <v>0</v>
      </c>
      <c r="L290" s="98">
        <v>0</v>
      </c>
      <c r="M290" s="98">
        <v>0</v>
      </c>
      <c r="N290" s="98">
        <v>0</v>
      </c>
    </row>
    <row r="291" spans="1:14" ht="26.25" x14ac:dyDescent="0.25">
      <c r="A291" s="26" t="s">
        <v>84</v>
      </c>
      <c r="B291" s="6">
        <v>0</v>
      </c>
      <c r="C291" s="6">
        <v>0</v>
      </c>
      <c r="D291" s="97">
        <v>0</v>
      </c>
      <c r="E291" s="97">
        <v>0</v>
      </c>
      <c r="F291" s="11">
        <f t="shared" si="35"/>
        <v>0</v>
      </c>
      <c r="G291" s="98">
        <v>0</v>
      </c>
      <c r="H291" s="98">
        <v>0</v>
      </c>
      <c r="I291" s="16">
        <v>0</v>
      </c>
      <c r="J291" s="98">
        <v>0</v>
      </c>
      <c r="K291" s="98">
        <v>0</v>
      </c>
      <c r="L291" s="98">
        <v>0</v>
      </c>
      <c r="M291" s="98">
        <v>0</v>
      </c>
      <c r="N291" s="98">
        <v>0</v>
      </c>
    </row>
    <row r="292" spans="1:14" x14ac:dyDescent="0.25">
      <c r="A292" s="26" t="s">
        <v>85</v>
      </c>
      <c r="B292" s="6">
        <v>1</v>
      </c>
      <c r="C292" s="6">
        <v>1</v>
      </c>
      <c r="D292" s="97">
        <v>0</v>
      </c>
      <c r="E292" s="97">
        <v>0</v>
      </c>
      <c r="F292" s="11">
        <f t="shared" si="35"/>
        <v>2</v>
      </c>
      <c r="G292" s="98">
        <v>0</v>
      </c>
      <c r="H292" s="98">
        <v>0</v>
      </c>
      <c r="I292" s="16">
        <v>2</v>
      </c>
      <c r="J292" s="98">
        <v>0</v>
      </c>
      <c r="K292" s="98">
        <v>0</v>
      </c>
      <c r="L292" s="98">
        <v>0</v>
      </c>
      <c r="M292" s="98">
        <v>0</v>
      </c>
      <c r="N292" s="98">
        <v>0</v>
      </c>
    </row>
    <row r="293" spans="1:14" ht="26.25" x14ac:dyDescent="0.25">
      <c r="A293" s="26" t="s">
        <v>86</v>
      </c>
      <c r="B293" s="6">
        <v>1</v>
      </c>
      <c r="C293" s="6">
        <v>2</v>
      </c>
      <c r="D293" s="97">
        <v>0</v>
      </c>
      <c r="E293" s="97">
        <v>0</v>
      </c>
      <c r="F293" s="11">
        <f t="shared" si="35"/>
        <v>3</v>
      </c>
      <c r="G293" s="98">
        <v>0</v>
      </c>
      <c r="H293" s="98">
        <v>0</v>
      </c>
      <c r="I293" s="16">
        <v>3</v>
      </c>
      <c r="J293" s="98">
        <v>0</v>
      </c>
      <c r="K293" s="98">
        <v>0</v>
      </c>
      <c r="L293" s="98">
        <v>0</v>
      </c>
      <c r="M293" s="98">
        <v>0</v>
      </c>
      <c r="N293" s="98">
        <v>0</v>
      </c>
    </row>
    <row r="294" spans="1:14" x14ac:dyDescent="0.25">
      <c r="A294" s="26" t="s">
        <v>204</v>
      </c>
      <c r="B294" s="6">
        <v>0</v>
      </c>
      <c r="C294" s="6">
        <v>0</v>
      </c>
      <c r="D294" s="97">
        <v>0</v>
      </c>
      <c r="E294" s="97">
        <v>0</v>
      </c>
      <c r="F294" s="11">
        <f t="shared" si="35"/>
        <v>0</v>
      </c>
      <c r="G294" s="98">
        <v>0</v>
      </c>
      <c r="H294" s="98">
        <v>0</v>
      </c>
      <c r="I294" s="16">
        <v>0</v>
      </c>
      <c r="J294" s="98">
        <v>0</v>
      </c>
      <c r="K294" s="98">
        <v>0</v>
      </c>
      <c r="L294" s="98">
        <v>0</v>
      </c>
      <c r="M294" s="98">
        <v>0</v>
      </c>
      <c r="N294" s="98">
        <v>0</v>
      </c>
    </row>
    <row r="295" spans="1:14" x14ac:dyDescent="0.25">
      <c r="A295" s="9"/>
      <c r="B295" s="67" t="s">
        <v>2</v>
      </c>
      <c r="C295" s="67"/>
      <c r="D295" s="67"/>
      <c r="E295" s="71" t="s">
        <v>3</v>
      </c>
      <c r="F295" s="69" t="s">
        <v>4</v>
      </c>
      <c r="G295" s="64" t="s">
        <v>189</v>
      </c>
      <c r="H295" s="64" t="s">
        <v>190</v>
      </c>
      <c r="I295" s="64" t="s">
        <v>191</v>
      </c>
      <c r="J295" s="64" t="s">
        <v>193</v>
      </c>
      <c r="K295" s="64" t="s">
        <v>192</v>
      </c>
      <c r="L295" s="64" t="s">
        <v>194</v>
      </c>
      <c r="M295" s="64" t="s">
        <v>195</v>
      </c>
      <c r="N295" s="73" t="s">
        <v>196</v>
      </c>
    </row>
    <row r="296" spans="1:14" x14ac:dyDescent="0.25">
      <c r="A296" s="12" t="s">
        <v>76</v>
      </c>
      <c r="B296" s="3" t="s">
        <v>11</v>
      </c>
      <c r="C296" s="3" t="s">
        <v>12</v>
      </c>
      <c r="D296" s="2" t="s">
        <v>60</v>
      </c>
      <c r="E296" s="71"/>
      <c r="F296" s="69"/>
      <c r="G296" s="64"/>
      <c r="H296" s="64"/>
      <c r="I296" s="64"/>
      <c r="J296" s="64"/>
      <c r="K296" s="64"/>
      <c r="L296" s="64"/>
      <c r="M296" s="64"/>
      <c r="N296" s="74"/>
    </row>
    <row r="297" spans="1:14" x14ac:dyDescent="0.25">
      <c r="A297" s="9" t="s">
        <v>23</v>
      </c>
      <c r="B297" s="6">
        <v>1</v>
      </c>
      <c r="C297" s="6">
        <v>1</v>
      </c>
      <c r="D297" s="97">
        <v>0</v>
      </c>
      <c r="E297" s="97">
        <v>0</v>
      </c>
      <c r="F297" s="7">
        <f t="shared" ref="F297:F312" si="40">SUM(B297:E297)</f>
        <v>2</v>
      </c>
      <c r="G297" s="98">
        <v>0</v>
      </c>
      <c r="H297" s="98">
        <v>0</v>
      </c>
      <c r="I297" s="8">
        <v>2</v>
      </c>
      <c r="J297" s="98">
        <v>0</v>
      </c>
      <c r="K297" s="98">
        <v>0</v>
      </c>
      <c r="L297" s="98">
        <v>0</v>
      </c>
      <c r="M297" s="98">
        <v>0</v>
      </c>
      <c r="N297" s="98">
        <v>0</v>
      </c>
    </row>
    <row r="298" spans="1:14" x14ac:dyDescent="0.25">
      <c r="A298" s="9" t="s">
        <v>24</v>
      </c>
      <c r="B298" s="6">
        <v>0</v>
      </c>
      <c r="C298" s="6">
        <v>0</v>
      </c>
      <c r="D298" s="97">
        <v>0</v>
      </c>
      <c r="E298" s="97">
        <v>0</v>
      </c>
      <c r="F298" s="7">
        <f t="shared" si="40"/>
        <v>0</v>
      </c>
      <c r="G298" s="98">
        <v>0</v>
      </c>
      <c r="H298" s="98">
        <v>0</v>
      </c>
      <c r="I298" s="8">
        <v>0</v>
      </c>
      <c r="J298" s="98">
        <v>0</v>
      </c>
      <c r="K298" s="98">
        <v>0</v>
      </c>
      <c r="L298" s="98">
        <v>0</v>
      </c>
      <c r="M298" s="98">
        <v>0</v>
      </c>
      <c r="N298" s="98">
        <v>0</v>
      </c>
    </row>
    <row r="299" spans="1:14" x14ac:dyDescent="0.25">
      <c r="A299" s="9" t="s">
        <v>63</v>
      </c>
      <c r="B299" s="6">
        <v>0</v>
      </c>
      <c r="C299" s="6">
        <v>0</v>
      </c>
      <c r="D299" s="97">
        <v>0</v>
      </c>
      <c r="E299" s="97">
        <v>0</v>
      </c>
      <c r="F299" s="7">
        <f t="shared" si="40"/>
        <v>0</v>
      </c>
      <c r="G299" s="98">
        <v>0</v>
      </c>
      <c r="H299" s="98">
        <v>0</v>
      </c>
      <c r="I299" s="8">
        <v>0</v>
      </c>
      <c r="J299" s="98">
        <v>0</v>
      </c>
      <c r="K299" s="98">
        <v>0</v>
      </c>
      <c r="L299" s="98">
        <v>0</v>
      </c>
      <c r="M299" s="98">
        <v>0</v>
      </c>
      <c r="N299" s="98">
        <v>0</v>
      </c>
    </row>
    <row r="300" spans="1:14" x14ac:dyDescent="0.25">
      <c r="A300" s="14" t="s">
        <v>26</v>
      </c>
      <c r="B300" s="6">
        <v>0</v>
      </c>
      <c r="C300" s="6">
        <v>0</v>
      </c>
      <c r="D300" s="97">
        <v>0</v>
      </c>
      <c r="E300" s="97">
        <v>0</v>
      </c>
      <c r="F300" s="7">
        <f t="shared" si="40"/>
        <v>0</v>
      </c>
      <c r="G300" s="98">
        <v>0</v>
      </c>
      <c r="H300" s="98">
        <v>0</v>
      </c>
      <c r="I300" s="8">
        <v>0</v>
      </c>
      <c r="J300" s="98">
        <v>0</v>
      </c>
      <c r="K300" s="98">
        <v>0</v>
      </c>
      <c r="L300" s="98">
        <v>0</v>
      </c>
      <c r="M300" s="98">
        <v>0</v>
      </c>
      <c r="N300" s="98">
        <v>0</v>
      </c>
    </row>
    <row r="301" spans="1:14" x14ac:dyDescent="0.25">
      <c r="A301" s="14" t="s">
        <v>27</v>
      </c>
      <c r="B301" s="6">
        <v>0</v>
      </c>
      <c r="C301" s="6">
        <v>0</v>
      </c>
      <c r="D301" s="97">
        <v>0</v>
      </c>
      <c r="E301" s="97">
        <v>0</v>
      </c>
      <c r="F301" s="7">
        <f t="shared" si="40"/>
        <v>0</v>
      </c>
      <c r="G301" s="98">
        <v>0</v>
      </c>
      <c r="H301" s="98">
        <v>0</v>
      </c>
      <c r="I301" s="8">
        <v>0</v>
      </c>
      <c r="J301" s="98">
        <v>0</v>
      </c>
      <c r="K301" s="98">
        <v>0</v>
      </c>
      <c r="L301" s="98">
        <v>0</v>
      </c>
      <c r="M301" s="98">
        <v>0</v>
      </c>
      <c r="N301" s="98">
        <v>0</v>
      </c>
    </row>
    <row r="302" spans="1:14" x14ac:dyDescent="0.25">
      <c r="A302" s="14" t="s">
        <v>28</v>
      </c>
      <c r="B302" s="6">
        <v>0</v>
      </c>
      <c r="C302" s="6">
        <v>0</v>
      </c>
      <c r="D302" s="97">
        <v>0</v>
      </c>
      <c r="E302" s="97">
        <v>0</v>
      </c>
      <c r="F302" s="7">
        <f t="shared" si="40"/>
        <v>0</v>
      </c>
      <c r="G302" s="98">
        <v>0</v>
      </c>
      <c r="H302" s="98">
        <v>0</v>
      </c>
      <c r="I302" s="8">
        <v>0</v>
      </c>
      <c r="J302" s="98">
        <v>0</v>
      </c>
      <c r="K302" s="98">
        <v>0</v>
      </c>
      <c r="L302" s="98">
        <v>0</v>
      </c>
      <c r="M302" s="98">
        <v>0</v>
      </c>
      <c r="N302" s="98">
        <v>0</v>
      </c>
    </row>
    <row r="303" spans="1:14" x14ac:dyDescent="0.25">
      <c r="A303" s="14" t="s">
        <v>29</v>
      </c>
      <c r="B303" s="6">
        <v>0</v>
      </c>
      <c r="C303" s="6">
        <v>0</v>
      </c>
      <c r="D303" s="97">
        <v>0</v>
      </c>
      <c r="E303" s="97">
        <v>0</v>
      </c>
      <c r="F303" s="7">
        <f t="shared" si="40"/>
        <v>0</v>
      </c>
      <c r="G303" s="98">
        <v>0</v>
      </c>
      <c r="H303" s="98">
        <v>0</v>
      </c>
      <c r="I303" s="8">
        <v>0</v>
      </c>
      <c r="J303" s="98">
        <v>0</v>
      </c>
      <c r="K303" s="98">
        <v>0</v>
      </c>
      <c r="L303" s="98">
        <v>0</v>
      </c>
      <c r="M303" s="98">
        <v>0</v>
      </c>
      <c r="N303" s="98">
        <v>0</v>
      </c>
    </row>
    <row r="304" spans="1:14" x14ac:dyDescent="0.25">
      <c r="A304" s="14" t="s">
        <v>30</v>
      </c>
      <c r="B304" s="6">
        <v>0</v>
      </c>
      <c r="C304" s="6">
        <v>0</v>
      </c>
      <c r="D304" s="97">
        <v>0</v>
      </c>
      <c r="E304" s="97">
        <v>0</v>
      </c>
      <c r="F304" s="7">
        <f t="shared" si="40"/>
        <v>0</v>
      </c>
      <c r="G304" s="98">
        <v>0</v>
      </c>
      <c r="H304" s="98">
        <v>0</v>
      </c>
      <c r="I304" s="8">
        <v>0</v>
      </c>
      <c r="J304" s="98">
        <v>0</v>
      </c>
      <c r="K304" s="98">
        <v>0</v>
      </c>
      <c r="L304" s="98">
        <v>0</v>
      </c>
      <c r="M304" s="98">
        <v>0</v>
      </c>
      <c r="N304" s="98">
        <v>0</v>
      </c>
    </row>
    <row r="305" spans="1:14" x14ac:dyDescent="0.25">
      <c r="A305" s="62" t="s">
        <v>31</v>
      </c>
      <c r="B305" s="63"/>
      <c r="C305" s="63"/>
      <c r="D305" s="63"/>
      <c r="E305" s="63"/>
      <c r="F305" s="63"/>
      <c r="G305" s="63"/>
      <c r="H305" s="63"/>
      <c r="I305" s="63"/>
      <c r="J305" s="63"/>
      <c r="K305" s="63"/>
      <c r="L305" s="63"/>
      <c r="M305" s="63"/>
      <c r="N305" s="63"/>
    </row>
    <row r="306" spans="1:14" x14ac:dyDescent="0.25">
      <c r="A306" s="14" t="s">
        <v>32</v>
      </c>
      <c r="B306" s="6">
        <v>0</v>
      </c>
      <c r="C306" s="6">
        <v>0</v>
      </c>
      <c r="D306" s="97">
        <v>0</v>
      </c>
      <c r="E306" s="97">
        <v>0</v>
      </c>
      <c r="F306" s="7">
        <f>SUM(B306:E306)</f>
        <v>0</v>
      </c>
      <c r="G306" s="98">
        <v>0</v>
      </c>
      <c r="H306" s="98">
        <v>0</v>
      </c>
      <c r="I306" s="8">
        <v>0</v>
      </c>
      <c r="J306" s="98">
        <v>0</v>
      </c>
      <c r="K306" s="98">
        <v>0</v>
      </c>
      <c r="L306" s="98">
        <v>0</v>
      </c>
      <c r="M306" s="98">
        <v>0</v>
      </c>
      <c r="N306" s="98">
        <v>0</v>
      </c>
    </row>
    <row r="307" spans="1:14" x14ac:dyDescent="0.25">
      <c r="A307" s="14" t="s">
        <v>33</v>
      </c>
      <c r="B307" s="6">
        <v>0</v>
      </c>
      <c r="C307" s="6">
        <v>0</v>
      </c>
      <c r="D307" s="97">
        <v>0</v>
      </c>
      <c r="E307" s="97">
        <v>0</v>
      </c>
      <c r="F307" s="7">
        <f t="shared" ref="F307:F309" si="41">SUM(B307:E307)</f>
        <v>0</v>
      </c>
      <c r="G307" s="98">
        <v>0</v>
      </c>
      <c r="H307" s="98">
        <v>0</v>
      </c>
      <c r="I307" s="8">
        <v>0</v>
      </c>
      <c r="J307" s="98">
        <v>0</v>
      </c>
      <c r="K307" s="98">
        <v>0</v>
      </c>
      <c r="L307" s="98">
        <v>0</v>
      </c>
      <c r="M307" s="98">
        <v>0</v>
      </c>
      <c r="N307" s="98">
        <v>0</v>
      </c>
    </row>
    <row r="308" spans="1:14" x14ac:dyDescent="0.25">
      <c r="A308" s="14" t="s">
        <v>34</v>
      </c>
      <c r="B308" s="6">
        <v>0</v>
      </c>
      <c r="C308" s="6">
        <v>0</v>
      </c>
      <c r="D308" s="97">
        <v>0</v>
      </c>
      <c r="E308" s="97">
        <v>0</v>
      </c>
      <c r="F308" s="7">
        <f t="shared" si="41"/>
        <v>0</v>
      </c>
      <c r="G308" s="98">
        <v>0</v>
      </c>
      <c r="H308" s="98">
        <v>0</v>
      </c>
      <c r="I308" s="8">
        <v>0</v>
      </c>
      <c r="J308" s="98">
        <v>0</v>
      </c>
      <c r="K308" s="98">
        <v>0</v>
      </c>
      <c r="L308" s="98">
        <v>0</v>
      </c>
      <c r="M308" s="98">
        <v>0</v>
      </c>
      <c r="N308" s="98">
        <v>0</v>
      </c>
    </row>
    <row r="309" spans="1:14" x14ac:dyDescent="0.25">
      <c r="A309" s="14" t="s">
        <v>35</v>
      </c>
      <c r="B309" s="6">
        <v>0</v>
      </c>
      <c r="C309" s="6">
        <v>0</v>
      </c>
      <c r="D309" s="97">
        <v>0</v>
      </c>
      <c r="E309" s="97">
        <v>0</v>
      </c>
      <c r="F309" s="7">
        <f t="shared" si="41"/>
        <v>0</v>
      </c>
      <c r="G309" s="98">
        <v>0</v>
      </c>
      <c r="H309" s="98">
        <v>0</v>
      </c>
      <c r="I309" s="8">
        <v>0</v>
      </c>
      <c r="J309" s="98">
        <v>0</v>
      </c>
      <c r="K309" s="98">
        <v>0</v>
      </c>
      <c r="L309" s="98">
        <v>0</v>
      </c>
      <c r="M309" s="98">
        <v>0</v>
      </c>
      <c r="N309" s="98">
        <v>0</v>
      </c>
    </row>
    <row r="310" spans="1:14" x14ac:dyDescent="0.25">
      <c r="A310" s="14" t="s">
        <v>36</v>
      </c>
      <c r="B310" s="6">
        <v>0</v>
      </c>
      <c r="C310" s="6">
        <v>0</v>
      </c>
      <c r="D310" s="97">
        <v>0</v>
      </c>
      <c r="E310" s="97">
        <v>0</v>
      </c>
      <c r="F310" s="7">
        <f t="shared" si="40"/>
        <v>0</v>
      </c>
      <c r="G310" s="98">
        <v>0</v>
      </c>
      <c r="H310" s="98">
        <v>0</v>
      </c>
      <c r="I310" s="8">
        <v>0</v>
      </c>
      <c r="J310" s="98">
        <v>0</v>
      </c>
      <c r="K310" s="98">
        <v>0</v>
      </c>
      <c r="L310" s="98">
        <v>0</v>
      </c>
      <c r="M310" s="98">
        <v>0</v>
      </c>
      <c r="N310" s="98">
        <v>0</v>
      </c>
    </row>
    <row r="311" spans="1:14" x14ac:dyDescent="0.25">
      <c r="A311" s="14" t="s">
        <v>37</v>
      </c>
      <c r="B311" s="6">
        <v>0</v>
      </c>
      <c r="C311" s="6">
        <v>0</v>
      </c>
      <c r="D311" s="97">
        <v>0</v>
      </c>
      <c r="E311" s="97">
        <v>0</v>
      </c>
      <c r="F311" s="7">
        <f t="shared" si="40"/>
        <v>0</v>
      </c>
      <c r="G311" s="98">
        <v>0</v>
      </c>
      <c r="H311" s="98">
        <v>0</v>
      </c>
      <c r="I311" s="8">
        <v>0</v>
      </c>
      <c r="J311" s="98">
        <v>0</v>
      </c>
      <c r="K311" s="98">
        <v>0</v>
      </c>
      <c r="L311" s="98">
        <v>0</v>
      </c>
      <c r="M311" s="98">
        <v>0</v>
      </c>
      <c r="N311" s="98">
        <v>0</v>
      </c>
    </row>
    <row r="312" spans="1:14" x14ac:dyDescent="0.25">
      <c r="A312" s="14" t="s">
        <v>38</v>
      </c>
      <c r="B312" s="6">
        <v>0</v>
      </c>
      <c r="C312" s="6">
        <v>0</v>
      </c>
      <c r="D312" s="97">
        <v>0</v>
      </c>
      <c r="E312" s="97">
        <v>0</v>
      </c>
      <c r="F312" s="7">
        <f t="shared" si="40"/>
        <v>0</v>
      </c>
      <c r="G312" s="98">
        <v>0</v>
      </c>
      <c r="H312" s="98">
        <v>0</v>
      </c>
      <c r="I312" s="8">
        <v>0</v>
      </c>
      <c r="J312" s="98">
        <v>0</v>
      </c>
      <c r="K312" s="98">
        <v>0</v>
      </c>
      <c r="L312" s="98">
        <v>0</v>
      </c>
      <c r="M312" s="98">
        <v>0</v>
      </c>
      <c r="N312" s="98">
        <v>0</v>
      </c>
    </row>
    <row r="313" spans="1:14" x14ac:dyDescent="0.25">
      <c r="A313" s="9"/>
      <c r="B313" s="67" t="s">
        <v>2</v>
      </c>
      <c r="C313" s="67"/>
      <c r="D313" s="67"/>
      <c r="E313" s="71" t="s">
        <v>3</v>
      </c>
      <c r="F313" s="69" t="s">
        <v>4</v>
      </c>
      <c r="G313" s="64" t="s">
        <v>189</v>
      </c>
      <c r="H313" s="64" t="s">
        <v>190</v>
      </c>
      <c r="I313" s="64" t="s">
        <v>191</v>
      </c>
      <c r="J313" s="64" t="s">
        <v>193</v>
      </c>
      <c r="K313" s="64" t="s">
        <v>192</v>
      </c>
      <c r="L313" s="64" t="s">
        <v>194</v>
      </c>
      <c r="M313" s="64" t="s">
        <v>195</v>
      </c>
      <c r="N313" s="73" t="s">
        <v>196</v>
      </c>
    </row>
    <row r="314" spans="1:14" x14ac:dyDescent="0.25">
      <c r="A314" s="12" t="s">
        <v>77</v>
      </c>
      <c r="B314" s="3" t="s">
        <v>11</v>
      </c>
      <c r="C314" s="3" t="s">
        <v>12</v>
      </c>
      <c r="D314" s="2" t="s">
        <v>60</v>
      </c>
      <c r="E314" s="71"/>
      <c r="F314" s="69"/>
      <c r="G314" s="64"/>
      <c r="H314" s="64"/>
      <c r="I314" s="64"/>
      <c r="J314" s="64"/>
      <c r="K314" s="64"/>
      <c r="L314" s="64"/>
      <c r="M314" s="64"/>
      <c r="N314" s="74"/>
    </row>
    <row r="315" spans="1:14" x14ac:dyDescent="0.25">
      <c r="A315" s="9" t="s">
        <v>40</v>
      </c>
      <c r="B315" s="6">
        <v>0</v>
      </c>
      <c r="C315" s="6">
        <v>0</v>
      </c>
      <c r="D315" s="97">
        <v>0</v>
      </c>
      <c r="E315" s="97">
        <v>0</v>
      </c>
      <c r="F315" s="7">
        <f>SUM(B315:E315)</f>
        <v>0</v>
      </c>
      <c r="G315" s="98">
        <v>0</v>
      </c>
      <c r="H315" s="98">
        <v>0</v>
      </c>
      <c r="I315" s="8">
        <v>0</v>
      </c>
      <c r="J315" s="98">
        <v>0</v>
      </c>
      <c r="K315" s="98">
        <v>0</v>
      </c>
      <c r="L315" s="98">
        <v>0</v>
      </c>
      <c r="M315" s="98">
        <v>0</v>
      </c>
      <c r="N315" s="98">
        <v>0</v>
      </c>
    </row>
    <row r="316" spans="1:14" ht="30" x14ac:dyDescent="0.25">
      <c r="A316" s="19" t="s">
        <v>41</v>
      </c>
      <c r="B316" s="6">
        <v>0</v>
      </c>
      <c r="C316" s="6">
        <v>0</v>
      </c>
      <c r="D316" s="97">
        <v>0</v>
      </c>
      <c r="E316" s="97">
        <v>0</v>
      </c>
      <c r="F316" s="7">
        <f t="shared" ref="F316:F323" si="42">SUM(B316:E316)</f>
        <v>0</v>
      </c>
      <c r="G316" s="98">
        <v>0</v>
      </c>
      <c r="H316" s="98">
        <v>0</v>
      </c>
      <c r="I316" s="8">
        <v>0</v>
      </c>
      <c r="J316" s="98">
        <v>0</v>
      </c>
      <c r="K316" s="98">
        <v>0</v>
      </c>
      <c r="L316" s="98">
        <v>0</v>
      </c>
      <c r="M316" s="98">
        <v>0</v>
      </c>
      <c r="N316" s="98">
        <v>0</v>
      </c>
    </row>
    <row r="317" spans="1:14" x14ac:dyDescent="0.25">
      <c r="A317" s="9" t="s">
        <v>42</v>
      </c>
      <c r="B317" s="6">
        <v>0</v>
      </c>
      <c r="C317" s="6">
        <v>0</v>
      </c>
      <c r="D317" s="97">
        <v>0</v>
      </c>
      <c r="E317" s="97">
        <v>0</v>
      </c>
      <c r="F317" s="7">
        <f t="shared" si="42"/>
        <v>0</v>
      </c>
      <c r="G317" s="98">
        <v>0</v>
      </c>
      <c r="H317" s="98">
        <v>0</v>
      </c>
      <c r="I317" s="8">
        <v>0</v>
      </c>
      <c r="J317" s="98">
        <v>0</v>
      </c>
      <c r="K317" s="98">
        <v>0</v>
      </c>
      <c r="L317" s="98">
        <v>0</v>
      </c>
      <c r="M317" s="98">
        <v>0</v>
      </c>
      <c r="N317" s="98">
        <v>0</v>
      </c>
    </row>
    <row r="318" spans="1:14" x14ac:dyDescent="0.25">
      <c r="A318" s="9" t="s">
        <v>43</v>
      </c>
      <c r="B318" s="6">
        <v>0</v>
      </c>
      <c r="C318" s="6">
        <v>0</v>
      </c>
      <c r="D318" s="97">
        <v>0</v>
      </c>
      <c r="E318" s="97">
        <v>0</v>
      </c>
      <c r="F318" s="7">
        <f t="shared" si="42"/>
        <v>0</v>
      </c>
      <c r="G318" s="98">
        <v>0</v>
      </c>
      <c r="H318" s="98">
        <v>0</v>
      </c>
      <c r="I318" s="8">
        <v>0</v>
      </c>
      <c r="J318" s="98">
        <v>0</v>
      </c>
      <c r="K318" s="98">
        <v>0</v>
      </c>
      <c r="L318" s="98">
        <v>0</v>
      </c>
      <c r="M318" s="98">
        <v>0</v>
      </c>
      <c r="N318" s="98">
        <v>0</v>
      </c>
    </row>
    <row r="319" spans="1:14" x14ac:dyDescent="0.25">
      <c r="A319" s="9" t="s">
        <v>44</v>
      </c>
      <c r="B319" s="6">
        <v>0</v>
      </c>
      <c r="C319" s="6">
        <v>0</v>
      </c>
      <c r="D319" s="97">
        <v>0</v>
      </c>
      <c r="E319" s="97">
        <v>0</v>
      </c>
      <c r="F319" s="7">
        <f t="shared" si="42"/>
        <v>0</v>
      </c>
      <c r="G319" s="98">
        <v>0</v>
      </c>
      <c r="H319" s="98">
        <v>0</v>
      </c>
      <c r="I319" s="8">
        <v>0</v>
      </c>
      <c r="J319" s="98">
        <v>0</v>
      </c>
      <c r="K319" s="98">
        <v>0</v>
      </c>
      <c r="L319" s="98">
        <v>0</v>
      </c>
      <c r="M319" s="98">
        <v>0</v>
      </c>
      <c r="N319" s="98">
        <v>0</v>
      </c>
    </row>
    <row r="320" spans="1:14" ht="30" x14ac:dyDescent="0.25">
      <c r="A320" s="9" t="s">
        <v>45</v>
      </c>
      <c r="B320" s="6">
        <v>0</v>
      </c>
      <c r="C320" s="6">
        <v>0</v>
      </c>
      <c r="D320" s="97">
        <v>0</v>
      </c>
      <c r="E320" s="97">
        <v>0</v>
      </c>
      <c r="F320" s="7">
        <f t="shared" si="42"/>
        <v>0</v>
      </c>
      <c r="G320" s="98">
        <v>0</v>
      </c>
      <c r="H320" s="98">
        <v>0</v>
      </c>
      <c r="I320" s="8">
        <v>0</v>
      </c>
      <c r="J320" s="98">
        <v>0</v>
      </c>
      <c r="K320" s="98">
        <v>0</v>
      </c>
      <c r="L320" s="98">
        <v>0</v>
      </c>
      <c r="M320" s="98">
        <v>0</v>
      </c>
      <c r="N320" s="98">
        <v>0</v>
      </c>
    </row>
    <row r="321" spans="1:14" x14ac:dyDescent="0.25">
      <c r="A321" s="9" t="s">
        <v>46</v>
      </c>
      <c r="B321" s="6">
        <v>0</v>
      </c>
      <c r="C321" s="6">
        <v>1</v>
      </c>
      <c r="D321" s="97">
        <v>0</v>
      </c>
      <c r="E321" s="97">
        <v>0</v>
      </c>
      <c r="F321" s="7">
        <f t="shared" si="42"/>
        <v>1</v>
      </c>
      <c r="G321" s="98">
        <v>0</v>
      </c>
      <c r="H321" s="98">
        <v>0</v>
      </c>
      <c r="I321" s="8">
        <v>1</v>
      </c>
      <c r="J321" s="98">
        <v>0</v>
      </c>
      <c r="K321" s="98">
        <v>0</v>
      </c>
      <c r="L321" s="98">
        <v>0</v>
      </c>
      <c r="M321" s="98">
        <v>0</v>
      </c>
      <c r="N321" s="98">
        <v>0</v>
      </c>
    </row>
    <row r="322" spans="1:14" x14ac:dyDescent="0.25">
      <c r="A322" s="9" t="s">
        <v>47</v>
      </c>
      <c r="B322" s="6">
        <v>0</v>
      </c>
      <c r="C322" s="6">
        <v>0</v>
      </c>
      <c r="D322" s="97">
        <v>0</v>
      </c>
      <c r="E322" s="97">
        <v>0</v>
      </c>
      <c r="F322" s="7">
        <f t="shared" si="42"/>
        <v>0</v>
      </c>
      <c r="G322" s="98">
        <v>0</v>
      </c>
      <c r="H322" s="98">
        <v>0</v>
      </c>
      <c r="I322" s="8">
        <v>0</v>
      </c>
      <c r="J322" s="98">
        <v>0</v>
      </c>
      <c r="K322" s="98">
        <v>0</v>
      </c>
      <c r="L322" s="98">
        <v>0</v>
      </c>
      <c r="M322" s="98">
        <v>0</v>
      </c>
      <c r="N322" s="98">
        <v>0</v>
      </c>
    </row>
    <row r="323" spans="1:14" ht="30" x14ac:dyDescent="0.25">
      <c r="A323" s="9" t="s">
        <v>48</v>
      </c>
      <c r="B323" s="6">
        <v>0</v>
      </c>
      <c r="C323" s="6">
        <v>0</v>
      </c>
      <c r="D323" s="97">
        <v>0</v>
      </c>
      <c r="E323" s="97">
        <v>0</v>
      </c>
      <c r="F323" s="7">
        <f t="shared" si="42"/>
        <v>0</v>
      </c>
      <c r="G323" s="98">
        <v>0</v>
      </c>
      <c r="H323" s="98">
        <v>0</v>
      </c>
      <c r="I323" s="8">
        <v>0</v>
      </c>
      <c r="J323" s="98">
        <v>0</v>
      </c>
      <c r="K323" s="98">
        <v>0</v>
      </c>
      <c r="L323" s="98">
        <v>0</v>
      </c>
      <c r="M323" s="98">
        <v>0</v>
      </c>
      <c r="N323" s="98">
        <v>0</v>
      </c>
    </row>
    <row r="324" spans="1:14" x14ac:dyDescent="0.25">
      <c r="A324" s="9" t="s">
        <v>49</v>
      </c>
      <c r="B324" s="6">
        <v>0</v>
      </c>
      <c r="C324" s="6">
        <v>0</v>
      </c>
      <c r="D324" s="97">
        <v>0</v>
      </c>
      <c r="E324" s="97">
        <v>0</v>
      </c>
      <c r="F324" s="7">
        <f t="shared" ref="F324:F329" si="43">SUM(B324:E324)</f>
        <v>0</v>
      </c>
      <c r="G324" s="98">
        <v>0</v>
      </c>
      <c r="H324" s="98">
        <v>0</v>
      </c>
      <c r="I324" s="8">
        <v>0</v>
      </c>
      <c r="J324" s="98">
        <v>0</v>
      </c>
      <c r="K324" s="98">
        <v>0</v>
      </c>
      <c r="L324" s="98">
        <v>0</v>
      </c>
      <c r="M324" s="98">
        <v>0</v>
      </c>
      <c r="N324" s="98">
        <v>0</v>
      </c>
    </row>
    <row r="325" spans="1:14" ht="30" x14ac:dyDescent="0.25">
      <c r="A325" s="9" t="s">
        <v>50</v>
      </c>
      <c r="B325" s="6">
        <v>0</v>
      </c>
      <c r="C325" s="6">
        <v>0</v>
      </c>
      <c r="D325" s="97">
        <v>0</v>
      </c>
      <c r="E325" s="97">
        <v>0</v>
      </c>
      <c r="F325" s="7">
        <f t="shared" si="43"/>
        <v>0</v>
      </c>
      <c r="G325" s="98">
        <v>0</v>
      </c>
      <c r="H325" s="98">
        <v>0</v>
      </c>
      <c r="I325" s="8">
        <v>0</v>
      </c>
      <c r="J325" s="98">
        <v>0</v>
      </c>
      <c r="K325" s="98">
        <v>0</v>
      </c>
      <c r="L325" s="98">
        <v>0</v>
      </c>
      <c r="M325" s="98">
        <v>0</v>
      </c>
      <c r="N325" s="98">
        <v>0</v>
      </c>
    </row>
    <row r="326" spans="1:14" x14ac:dyDescent="0.25">
      <c r="A326" s="9" t="s">
        <v>51</v>
      </c>
      <c r="B326" s="6">
        <v>1</v>
      </c>
      <c r="C326" s="6">
        <v>0</v>
      </c>
      <c r="D326" s="97">
        <v>0</v>
      </c>
      <c r="E326" s="97">
        <v>0</v>
      </c>
      <c r="F326" s="7">
        <f t="shared" si="43"/>
        <v>1</v>
      </c>
      <c r="G326" s="98">
        <v>0</v>
      </c>
      <c r="H326" s="98">
        <v>0</v>
      </c>
      <c r="I326" s="8">
        <v>1</v>
      </c>
      <c r="J326" s="98">
        <v>0</v>
      </c>
      <c r="K326" s="98">
        <v>0</v>
      </c>
      <c r="L326" s="98">
        <v>0</v>
      </c>
      <c r="M326" s="98">
        <v>0</v>
      </c>
      <c r="N326" s="98">
        <v>0</v>
      </c>
    </row>
    <row r="327" spans="1:14" x14ac:dyDescent="0.25">
      <c r="A327" s="9" t="s">
        <v>52</v>
      </c>
      <c r="B327" s="6">
        <v>0</v>
      </c>
      <c r="C327" s="6">
        <v>0</v>
      </c>
      <c r="D327" s="97">
        <v>0</v>
      </c>
      <c r="E327" s="97">
        <v>0</v>
      </c>
      <c r="F327" s="7">
        <f t="shared" si="43"/>
        <v>0</v>
      </c>
      <c r="G327" s="98">
        <v>0</v>
      </c>
      <c r="H327" s="98">
        <v>0</v>
      </c>
      <c r="I327" s="8">
        <v>0</v>
      </c>
      <c r="J327" s="98">
        <v>0</v>
      </c>
      <c r="K327" s="98">
        <v>0</v>
      </c>
      <c r="L327" s="98">
        <v>0</v>
      </c>
      <c r="M327" s="98">
        <v>0</v>
      </c>
      <c r="N327" s="98">
        <v>0</v>
      </c>
    </row>
    <row r="328" spans="1:14" x14ac:dyDescent="0.25">
      <c r="A328" s="9" t="s">
        <v>53</v>
      </c>
      <c r="B328" s="6">
        <v>0</v>
      </c>
      <c r="C328" s="6">
        <v>0</v>
      </c>
      <c r="D328" s="97">
        <v>0</v>
      </c>
      <c r="E328" s="97">
        <v>0</v>
      </c>
      <c r="F328" s="7">
        <f t="shared" si="43"/>
        <v>0</v>
      </c>
      <c r="G328" s="98">
        <v>0</v>
      </c>
      <c r="H328" s="98">
        <v>0</v>
      </c>
      <c r="I328" s="8">
        <v>0</v>
      </c>
      <c r="J328" s="98">
        <v>0</v>
      </c>
      <c r="K328" s="98">
        <v>0</v>
      </c>
      <c r="L328" s="98">
        <v>0</v>
      </c>
      <c r="M328" s="98">
        <v>0</v>
      </c>
      <c r="N328" s="98">
        <v>0</v>
      </c>
    </row>
    <row r="329" spans="1:14" x14ac:dyDescent="0.25">
      <c r="A329" s="9" t="s">
        <v>54</v>
      </c>
      <c r="B329" s="6">
        <v>0</v>
      </c>
      <c r="C329" s="6">
        <v>0</v>
      </c>
      <c r="D329" s="97">
        <v>0</v>
      </c>
      <c r="E329" s="97">
        <v>0</v>
      </c>
      <c r="F329" s="7">
        <f t="shared" si="43"/>
        <v>0</v>
      </c>
      <c r="G329" s="98">
        <v>0</v>
      </c>
      <c r="H329" s="98">
        <v>0</v>
      </c>
      <c r="I329" s="8">
        <v>0</v>
      </c>
      <c r="J329" s="98">
        <v>0</v>
      </c>
      <c r="K329" s="98">
        <v>0</v>
      </c>
      <c r="L329" s="98">
        <v>0</v>
      </c>
      <c r="M329" s="98">
        <v>0</v>
      </c>
      <c r="N329" s="98">
        <v>0</v>
      </c>
    </row>
    <row r="330" spans="1:14" x14ac:dyDescent="0.25">
      <c r="A330" s="9"/>
      <c r="B330" s="67" t="s">
        <v>2</v>
      </c>
      <c r="C330" s="67"/>
      <c r="D330" s="67"/>
      <c r="E330" s="71" t="s">
        <v>3</v>
      </c>
      <c r="F330" s="69" t="s">
        <v>4</v>
      </c>
      <c r="G330" s="64" t="s">
        <v>189</v>
      </c>
      <c r="H330" s="64" t="s">
        <v>190</v>
      </c>
      <c r="I330" s="64" t="s">
        <v>191</v>
      </c>
      <c r="J330" s="64" t="s">
        <v>193</v>
      </c>
      <c r="K330" s="64" t="s">
        <v>192</v>
      </c>
      <c r="L330" s="64" t="s">
        <v>194</v>
      </c>
      <c r="M330" s="64" t="s">
        <v>195</v>
      </c>
      <c r="N330" s="73" t="s">
        <v>196</v>
      </c>
    </row>
    <row r="331" spans="1:14" x14ac:dyDescent="0.25">
      <c r="A331" s="12" t="s">
        <v>55</v>
      </c>
      <c r="B331" s="3" t="s">
        <v>11</v>
      </c>
      <c r="C331" s="3" t="s">
        <v>12</v>
      </c>
      <c r="D331" s="2" t="s">
        <v>60</v>
      </c>
      <c r="E331" s="71"/>
      <c r="F331" s="69"/>
      <c r="G331" s="64"/>
      <c r="H331" s="64"/>
      <c r="I331" s="64"/>
      <c r="J331" s="64"/>
      <c r="K331" s="64"/>
      <c r="L331" s="64"/>
      <c r="M331" s="64"/>
      <c r="N331" s="74"/>
    </row>
    <row r="332" spans="1:14" x14ac:dyDescent="0.25">
      <c r="A332" s="9" t="s">
        <v>56</v>
      </c>
      <c r="B332" s="6">
        <v>0</v>
      </c>
      <c r="C332" s="6">
        <v>0</v>
      </c>
      <c r="D332" s="97">
        <v>0</v>
      </c>
      <c r="E332" s="97">
        <v>0</v>
      </c>
      <c r="F332" s="7">
        <f t="shared" ref="F332:F333" si="44">SUM(B332:E332)</f>
        <v>0</v>
      </c>
      <c r="G332" s="98">
        <v>0</v>
      </c>
      <c r="H332" s="98">
        <v>0</v>
      </c>
      <c r="I332" s="8">
        <v>0</v>
      </c>
      <c r="J332" s="98">
        <v>0</v>
      </c>
      <c r="K332" s="98">
        <v>0</v>
      </c>
      <c r="L332" s="98">
        <v>0</v>
      </c>
      <c r="M332" s="98">
        <v>0</v>
      </c>
      <c r="N332" s="98">
        <v>0</v>
      </c>
    </row>
    <row r="333" spans="1:14" x14ac:dyDescent="0.25">
      <c r="A333" s="9" t="s">
        <v>58</v>
      </c>
      <c r="B333" s="6">
        <v>0</v>
      </c>
      <c r="C333" s="6">
        <v>0</v>
      </c>
      <c r="D333" s="97">
        <v>0</v>
      </c>
      <c r="E333" s="97">
        <v>0</v>
      </c>
      <c r="F333" s="7">
        <f t="shared" si="44"/>
        <v>0</v>
      </c>
      <c r="G333" s="98">
        <v>0</v>
      </c>
      <c r="H333" s="98">
        <v>0</v>
      </c>
      <c r="I333" s="8">
        <v>0</v>
      </c>
      <c r="J333" s="98">
        <v>0</v>
      </c>
      <c r="K333" s="98">
        <v>0</v>
      </c>
      <c r="L333" s="98">
        <v>0</v>
      </c>
      <c r="M333" s="98">
        <v>0</v>
      </c>
      <c r="N333" s="98">
        <v>0</v>
      </c>
    </row>
    <row r="334" spans="1:14" ht="15.75" x14ac:dyDescent="0.25">
      <c r="A334" s="72" t="s">
        <v>89</v>
      </c>
      <c r="B334" s="72"/>
      <c r="C334" s="72"/>
      <c r="D334" s="72"/>
      <c r="E334" s="72"/>
      <c r="F334" s="72"/>
      <c r="G334" s="72"/>
      <c r="H334" s="72"/>
      <c r="I334" s="72"/>
      <c r="J334" s="72"/>
      <c r="K334" s="72"/>
      <c r="L334" s="72"/>
      <c r="M334" s="72"/>
      <c r="N334" s="72"/>
    </row>
    <row r="335" spans="1:14" x14ac:dyDescent="0.25">
      <c r="A335" s="27"/>
      <c r="B335" s="67" t="s">
        <v>2</v>
      </c>
      <c r="C335" s="67"/>
      <c r="D335" s="67"/>
      <c r="E335" s="70" t="s">
        <v>3</v>
      </c>
      <c r="F335" s="69" t="s">
        <v>4</v>
      </c>
      <c r="G335" s="64" t="s">
        <v>189</v>
      </c>
      <c r="H335" s="64" t="s">
        <v>190</v>
      </c>
      <c r="I335" s="64" t="s">
        <v>191</v>
      </c>
      <c r="J335" s="64" t="s">
        <v>193</v>
      </c>
      <c r="K335" s="64" t="s">
        <v>192</v>
      </c>
      <c r="L335" s="64" t="s">
        <v>194</v>
      </c>
      <c r="M335" s="64" t="s">
        <v>195</v>
      </c>
      <c r="N335" s="73" t="s">
        <v>196</v>
      </c>
    </row>
    <row r="336" spans="1:14" x14ac:dyDescent="0.25">
      <c r="A336" s="27"/>
      <c r="B336" s="3" t="s">
        <v>11</v>
      </c>
      <c r="C336" s="3" t="s">
        <v>12</v>
      </c>
      <c r="D336" s="2" t="s">
        <v>60</v>
      </c>
      <c r="E336" s="70"/>
      <c r="F336" s="69"/>
      <c r="G336" s="64"/>
      <c r="H336" s="64"/>
      <c r="I336" s="64"/>
      <c r="J336" s="64"/>
      <c r="K336" s="64"/>
      <c r="L336" s="64"/>
      <c r="M336" s="64"/>
      <c r="N336" s="74"/>
    </row>
    <row r="337" spans="1:14" x14ac:dyDescent="0.25">
      <c r="A337" s="9" t="s">
        <v>90</v>
      </c>
      <c r="B337" s="6">
        <v>49</v>
      </c>
      <c r="C337" s="6">
        <v>5</v>
      </c>
      <c r="D337" s="6">
        <v>0</v>
      </c>
      <c r="E337" s="6">
        <v>71</v>
      </c>
      <c r="F337" s="7">
        <f t="shared" ref="F337:F340" si="45">SUM(B337:E337)</f>
        <v>125</v>
      </c>
      <c r="G337" s="8">
        <v>62</v>
      </c>
      <c r="H337" s="98">
        <v>0</v>
      </c>
      <c r="I337" s="8">
        <v>31</v>
      </c>
      <c r="J337" s="8">
        <v>3</v>
      </c>
      <c r="K337" s="8">
        <v>2</v>
      </c>
      <c r="L337" s="8">
        <v>0</v>
      </c>
      <c r="M337" s="8">
        <v>22</v>
      </c>
      <c r="N337" s="8">
        <v>5</v>
      </c>
    </row>
    <row r="338" spans="1:14" x14ac:dyDescent="0.25">
      <c r="A338" s="9" t="s">
        <v>91</v>
      </c>
      <c r="B338" s="6">
        <v>18</v>
      </c>
      <c r="C338" s="6">
        <v>1</v>
      </c>
      <c r="D338" s="6">
        <v>0</v>
      </c>
      <c r="E338" s="6">
        <v>55</v>
      </c>
      <c r="F338" s="7">
        <f t="shared" si="45"/>
        <v>74</v>
      </c>
      <c r="G338" s="8">
        <v>25</v>
      </c>
      <c r="H338" s="98">
        <v>0</v>
      </c>
      <c r="I338" s="8">
        <v>25</v>
      </c>
      <c r="J338" s="8">
        <v>0</v>
      </c>
      <c r="K338" s="8">
        <v>2</v>
      </c>
      <c r="L338" s="8">
        <v>0</v>
      </c>
      <c r="M338" s="8">
        <v>19</v>
      </c>
      <c r="N338" s="8">
        <v>3</v>
      </c>
    </row>
    <row r="339" spans="1:14" x14ac:dyDescent="0.25">
      <c r="A339" s="9" t="s">
        <v>92</v>
      </c>
      <c r="B339" s="6">
        <v>1</v>
      </c>
      <c r="C339" s="6">
        <v>0</v>
      </c>
      <c r="D339" s="6">
        <v>0</v>
      </c>
      <c r="E339" s="6">
        <v>6</v>
      </c>
      <c r="F339" s="7">
        <f t="shared" si="45"/>
        <v>7</v>
      </c>
      <c r="G339" s="8">
        <v>2</v>
      </c>
      <c r="H339" s="98">
        <v>0</v>
      </c>
      <c r="I339" s="8">
        <v>2</v>
      </c>
      <c r="J339" s="8">
        <v>0</v>
      </c>
      <c r="K339" s="8">
        <v>0</v>
      </c>
      <c r="L339" s="8">
        <v>0</v>
      </c>
      <c r="M339" s="8">
        <v>3</v>
      </c>
      <c r="N339" s="8">
        <v>0</v>
      </c>
    </row>
    <row r="340" spans="1:14" x14ac:dyDescent="0.25">
      <c r="A340" s="9" t="s">
        <v>93</v>
      </c>
      <c r="B340" s="6">
        <v>5</v>
      </c>
      <c r="C340" s="6">
        <v>9</v>
      </c>
      <c r="D340" s="6">
        <v>0</v>
      </c>
      <c r="E340" s="6">
        <v>0</v>
      </c>
      <c r="F340" s="7">
        <f t="shared" si="45"/>
        <v>14</v>
      </c>
      <c r="G340" s="8">
        <v>1</v>
      </c>
      <c r="H340" s="98">
        <v>0</v>
      </c>
      <c r="I340" s="8">
        <v>3</v>
      </c>
      <c r="J340" s="8">
        <v>6</v>
      </c>
      <c r="K340" s="8">
        <v>0</v>
      </c>
      <c r="L340" s="8">
        <v>0</v>
      </c>
      <c r="M340" s="8">
        <v>0</v>
      </c>
      <c r="N340" s="8">
        <v>4</v>
      </c>
    </row>
    <row r="341" spans="1:14" ht="18.75" x14ac:dyDescent="0.3">
      <c r="A341" s="65" t="s">
        <v>94</v>
      </c>
      <c r="B341" s="65"/>
      <c r="C341" s="65"/>
      <c r="D341" s="65"/>
      <c r="E341" s="65"/>
      <c r="F341" s="65"/>
      <c r="G341" s="65"/>
      <c r="H341" s="65"/>
      <c r="I341" s="65"/>
      <c r="J341" s="65"/>
      <c r="K341" s="65"/>
      <c r="L341" s="65"/>
      <c r="M341" s="65"/>
      <c r="N341" s="65"/>
    </row>
    <row r="342" spans="1:14" x14ac:dyDescent="0.25">
      <c r="A342" s="66"/>
      <c r="B342" s="67" t="s">
        <v>2</v>
      </c>
      <c r="C342" s="67"/>
      <c r="D342" s="67"/>
      <c r="E342" s="68" t="s">
        <v>3</v>
      </c>
      <c r="F342" s="69" t="s">
        <v>4</v>
      </c>
      <c r="G342" s="64" t="s">
        <v>189</v>
      </c>
      <c r="H342" s="64" t="s">
        <v>190</v>
      </c>
      <c r="I342" s="64" t="s">
        <v>191</v>
      </c>
      <c r="J342" s="64" t="s">
        <v>193</v>
      </c>
      <c r="K342" s="64" t="s">
        <v>192</v>
      </c>
      <c r="L342" s="64" t="s">
        <v>194</v>
      </c>
      <c r="M342" s="64" t="s">
        <v>195</v>
      </c>
      <c r="N342" s="73" t="s">
        <v>196</v>
      </c>
    </row>
    <row r="343" spans="1:14" x14ac:dyDescent="0.25">
      <c r="A343" s="66"/>
      <c r="B343" s="2" t="s">
        <v>11</v>
      </c>
      <c r="C343" s="2" t="s">
        <v>12</v>
      </c>
      <c r="D343" s="2" t="s">
        <v>60</v>
      </c>
      <c r="E343" s="68"/>
      <c r="F343" s="69"/>
      <c r="G343" s="64"/>
      <c r="H343" s="64"/>
      <c r="I343" s="64"/>
      <c r="J343" s="64"/>
      <c r="K343" s="64"/>
      <c r="L343" s="64"/>
      <c r="M343" s="64"/>
      <c r="N343" s="74"/>
    </row>
    <row r="344" spans="1:14" x14ac:dyDescent="0.25">
      <c r="A344" s="9" t="s">
        <v>95</v>
      </c>
      <c r="B344" s="10">
        <f>SUM(B5,B57,B107)</f>
        <v>106</v>
      </c>
      <c r="C344" s="10">
        <f>SUM(C5,C57,C107)</f>
        <v>18</v>
      </c>
      <c r="D344" s="10">
        <f>SUM(D5,D57,D107)</f>
        <v>0</v>
      </c>
      <c r="E344" s="10">
        <f>SUM(E5,E57,E107)</f>
        <v>171</v>
      </c>
      <c r="F344" s="7">
        <f t="shared" ref="F344:F345" si="46">SUM(B344:E344)</f>
        <v>295</v>
      </c>
      <c r="G344" s="30">
        <f t="shared" ref="G344:N345" si="47">SUM(G5,G57,G107)</f>
        <v>129</v>
      </c>
      <c r="H344" s="30">
        <f t="shared" si="47"/>
        <v>0</v>
      </c>
      <c r="I344" s="30">
        <f t="shared" si="47"/>
        <v>61</v>
      </c>
      <c r="J344" s="30">
        <f t="shared" si="47"/>
        <v>16</v>
      </c>
      <c r="K344" s="30">
        <f t="shared" si="47"/>
        <v>32</v>
      </c>
      <c r="L344" s="30">
        <f t="shared" si="47"/>
        <v>1</v>
      </c>
      <c r="M344" s="30">
        <f t="shared" si="47"/>
        <v>36</v>
      </c>
      <c r="N344" s="30">
        <f t="shared" si="47"/>
        <v>20</v>
      </c>
    </row>
    <row r="345" spans="1:14" x14ac:dyDescent="0.25">
      <c r="A345" s="9" t="s">
        <v>96</v>
      </c>
      <c r="B345" s="10">
        <f>SUM(B346:B353)</f>
        <v>126</v>
      </c>
      <c r="C345" s="10">
        <f>SUM(C346:C353)</f>
        <v>37</v>
      </c>
      <c r="D345" s="10">
        <f>SUM(D346:D353)</f>
        <v>0</v>
      </c>
      <c r="E345" s="10">
        <f>SUM(E346:E353)</f>
        <v>189</v>
      </c>
      <c r="F345" s="7">
        <f t="shared" si="46"/>
        <v>352</v>
      </c>
      <c r="G345" s="30">
        <f t="shared" si="47"/>
        <v>143</v>
      </c>
      <c r="H345" s="30">
        <f t="shared" si="47"/>
        <v>0</v>
      </c>
      <c r="I345" s="30">
        <f t="shared" si="47"/>
        <v>68</v>
      </c>
      <c r="J345" s="30">
        <f t="shared" si="47"/>
        <v>34</v>
      </c>
      <c r="K345" s="30">
        <f t="shared" si="47"/>
        <v>42</v>
      </c>
      <c r="L345" s="30">
        <f t="shared" si="47"/>
        <v>2</v>
      </c>
      <c r="M345" s="30">
        <f t="shared" si="47"/>
        <v>40</v>
      </c>
      <c r="N345" s="30">
        <f t="shared" si="47"/>
        <v>23</v>
      </c>
    </row>
    <row r="346" spans="1:14" x14ac:dyDescent="0.25">
      <c r="A346" s="9" t="s">
        <v>15</v>
      </c>
      <c r="B346" s="10">
        <f>SUM(B7,B108)</f>
        <v>19</v>
      </c>
      <c r="C346" s="10">
        <f>SUM(C7,C108)</f>
        <v>18</v>
      </c>
      <c r="D346" s="10">
        <f>SUM(D7,D108)</f>
        <v>0</v>
      </c>
      <c r="E346" s="10">
        <f>SUM(E7,E108)</f>
        <v>2</v>
      </c>
      <c r="F346" s="7">
        <f t="shared" ref="F346:F352" si="48">SUM(B346:E346)</f>
        <v>39</v>
      </c>
      <c r="G346" s="30">
        <f t="shared" ref="G346:N346" si="49">SUM(G7, G108)</f>
        <v>12</v>
      </c>
      <c r="H346" s="30">
        <f t="shared" si="49"/>
        <v>0</v>
      </c>
      <c r="I346" s="30">
        <f t="shared" si="49"/>
        <v>5</v>
      </c>
      <c r="J346" s="30">
        <f t="shared" si="49"/>
        <v>16</v>
      </c>
      <c r="K346" s="30">
        <f t="shared" si="49"/>
        <v>5</v>
      </c>
      <c r="L346" s="30">
        <f t="shared" si="49"/>
        <v>0</v>
      </c>
      <c r="M346" s="30">
        <f t="shared" si="49"/>
        <v>0</v>
      </c>
      <c r="N346" s="30">
        <f t="shared" si="49"/>
        <v>1</v>
      </c>
    </row>
    <row r="347" spans="1:14" x14ac:dyDescent="0.25">
      <c r="A347" s="9" t="s">
        <v>16</v>
      </c>
      <c r="B347" s="10">
        <f t="shared" ref="B347:E353" si="50">SUM(B8,B59)</f>
        <v>8</v>
      </c>
      <c r="C347" s="10">
        <f t="shared" si="50"/>
        <v>2</v>
      </c>
      <c r="D347" s="10">
        <f t="shared" si="50"/>
        <v>0</v>
      </c>
      <c r="E347" s="10">
        <f t="shared" si="50"/>
        <v>10</v>
      </c>
      <c r="F347" s="7">
        <f t="shared" si="48"/>
        <v>20</v>
      </c>
      <c r="G347" s="30">
        <f t="shared" ref="G347:N353" si="51">SUM(G8,G59)</f>
        <v>4</v>
      </c>
      <c r="H347" s="30">
        <f t="shared" si="51"/>
        <v>0</v>
      </c>
      <c r="I347" s="30">
        <f t="shared" si="51"/>
        <v>5</v>
      </c>
      <c r="J347" s="30">
        <f t="shared" si="51"/>
        <v>1</v>
      </c>
      <c r="K347" s="30">
        <f t="shared" si="51"/>
        <v>1</v>
      </c>
      <c r="L347" s="30">
        <f t="shared" si="51"/>
        <v>2</v>
      </c>
      <c r="M347" s="30">
        <f t="shared" si="51"/>
        <v>4</v>
      </c>
      <c r="N347" s="30">
        <f t="shared" si="51"/>
        <v>3</v>
      </c>
    </row>
    <row r="348" spans="1:14" x14ac:dyDescent="0.25">
      <c r="A348" s="9" t="s">
        <v>97</v>
      </c>
      <c r="B348" s="10">
        <f t="shared" si="50"/>
        <v>18</v>
      </c>
      <c r="C348" s="10">
        <f t="shared" si="50"/>
        <v>8</v>
      </c>
      <c r="D348" s="10">
        <f t="shared" si="50"/>
        <v>0</v>
      </c>
      <c r="E348" s="10">
        <f t="shared" si="50"/>
        <v>29</v>
      </c>
      <c r="F348" s="7">
        <f t="shared" si="48"/>
        <v>55</v>
      </c>
      <c r="G348" s="30">
        <f t="shared" si="51"/>
        <v>15</v>
      </c>
      <c r="H348" s="30">
        <f t="shared" si="51"/>
        <v>0</v>
      </c>
      <c r="I348" s="30">
        <f t="shared" si="51"/>
        <v>12</v>
      </c>
      <c r="J348" s="30">
        <f t="shared" si="51"/>
        <v>7</v>
      </c>
      <c r="K348" s="30">
        <f t="shared" si="51"/>
        <v>7</v>
      </c>
      <c r="L348" s="30">
        <f t="shared" si="51"/>
        <v>0</v>
      </c>
      <c r="M348" s="30">
        <f t="shared" si="51"/>
        <v>11</v>
      </c>
      <c r="N348" s="30">
        <f t="shared" si="51"/>
        <v>3</v>
      </c>
    </row>
    <row r="349" spans="1:14" x14ac:dyDescent="0.25">
      <c r="A349" s="9" t="s">
        <v>98</v>
      </c>
      <c r="B349" s="10">
        <f t="shared" si="50"/>
        <v>22</v>
      </c>
      <c r="C349" s="10">
        <f t="shared" si="50"/>
        <v>5</v>
      </c>
      <c r="D349" s="10">
        <f t="shared" si="50"/>
        <v>0</v>
      </c>
      <c r="E349" s="10">
        <f t="shared" si="50"/>
        <v>57</v>
      </c>
      <c r="F349" s="7">
        <f t="shared" si="48"/>
        <v>84</v>
      </c>
      <c r="G349" s="30">
        <f t="shared" si="51"/>
        <v>32</v>
      </c>
      <c r="H349" s="30">
        <f t="shared" si="51"/>
        <v>0</v>
      </c>
      <c r="I349" s="30">
        <f t="shared" si="51"/>
        <v>15</v>
      </c>
      <c r="J349" s="30">
        <f t="shared" si="51"/>
        <v>5</v>
      </c>
      <c r="K349" s="30">
        <f t="shared" si="51"/>
        <v>12</v>
      </c>
      <c r="L349" s="30">
        <f t="shared" si="51"/>
        <v>0</v>
      </c>
      <c r="M349" s="30">
        <f t="shared" si="51"/>
        <v>13</v>
      </c>
      <c r="N349" s="30">
        <f t="shared" si="51"/>
        <v>7</v>
      </c>
    </row>
    <row r="350" spans="1:14" x14ac:dyDescent="0.25">
      <c r="A350" s="9" t="s">
        <v>99</v>
      </c>
      <c r="B350" s="10">
        <f t="shared" si="50"/>
        <v>31</v>
      </c>
      <c r="C350" s="10">
        <f t="shared" si="50"/>
        <v>3</v>
      </c>
      <c r="D350" s="10">
        <f t="shared" si="50"/>
        <v>0</v>
      </c>
      <c r="E350" s="10">
        <f t="shared" si="50"/>
        <v>43</v>
      </c>
      <c r="F350" s="7">
        <f t="shared" si="48"/>
        <v>77</v>
      </c>
      <c r="G350" s="30">
        <f t="shared" si="51"/>
        <v>40</v>
      </c>
      <c r="H350" s="30">
        <f t="shared" si="51"/>
        <v>0</v>
      </c>
      <c r="I350" s="30">
        <f t="shared" si="51"/>
        <v>14</v>
      </c>
      <c r="J350" s="30">
        <f t="shared" si="51"/>
        <v>4</v>
      </c>
      <c r="K350" s="30">
        <f t="shared" si="51"/>
        <v>7</v>
      </c>
      <c r="L350" s="30">
        <f t="shared" si="51"/>
        <v>0</v>
      </c>
      <c r="M350" s="30">
        <f t="shared" si="51"/>
        <v>7</v>
      </c>
      <c r="N350" s="30">
        <f t="shared" si="51"/>
        <v>5</v>
      </c>
    </row>
    <row r="351" spans="1:14" x14ac:dyDescent="0.25">
      <c r="A351" s="9" t="s">
        <v>100</v>
      </c>
      <c r="B351" s="10">
        <f t="shared" si="50"/>
        <v>25</v>
      </c>
      <c r="C351" s="10">
        <f t="shared" si="50"/>
        <v>1</v>
      </c>
      <c r="D351" s="10">
        <f t="shared" si="50"/>
        <v>0</v>
      </c>
      <c r="E351" s="10">
        <f t="shared" si="50"/>
        <v>35</v>
      </c>
      <c r="F351" s="7">
        <f t="shared" si="48"/>
        <v>61</v>
      </c>
      <c r="G351" s="30">
        <f t="shared" si="51"/>
        <v>32</v>
      </c>
      <c r="H351" s="30">
        <f t="shared" si="51"/>
        <v>0</v>
      </c>
      <c r="I351" s="30">
        <f t="shared" si="51"/>
        <v>14</v>
      </c>
      <c r="J351" s="30">
        <f t="shared" si="51"/>
        <v>1</v>
      </c>
      <c r="K351" s="30">
        <f t="shared" si="51"/>
        <v>9</v>
      </c>
      <c r="L351" s="30">
        <f t="shared" si="51"/>
        <v>0</v>
      </c>
      <c r="M351" s="30">
        <f t="shared" si="51"/>
        <v>3</v>
      </c>
      <c r="N351" s="30">
        <f t="shared" si="51"/>
        <v>2</v>
      </c>
    </row>
    <row r="352" spans="1:14" x14ac:dyDescent="0.25">
      <c r="A352" s="9" t="s">
        <v>21</v>
      </c>
      <c r="B352" s="10">
        <f t="shared" si="50"/>
        <v>3</v>
      </c>
      <c r="C352" s="10">
        <f t="shared" si="50"/>
        <v>0</v>
      </c>
      <c r="D352" s="10">
        <f t="shared" si="50"/>
        <v>0</v>
      </c>
      <c r="E352" s="10">
        <f t="shared" si="50"/>
        <v>7</v>
      </c>
      <c r="F352" s="7">
        <f t="shared" si="48"/>
        <v>10</v>
      </c>
      <c r="G352" s="30">
        <f t="shared" si="51"/>
        <v>5</v>
      </c>
      <c r="H352" s="30">
        <f t="shared" si="51"/>
        <v>0</v>
      </c>
      <c r="I352" s="30">
        <f t="shared" si="51"/>
        <v>2</v>
      </c>
      <c r="J352" s="30">
        <f t="shared" si="51"/>
        <v>0</v>
      </c>
      <c r="K352" s="30">
        <f t="shared" si="51"/>
        <v>1</v>
      </c>
      <c r="L352" s="30">
        <f t="shared" si="51"/>
        <v>0</v>
      </c>
      <c r="M352" s="30">
        <f t="shared" si="51"/>
        <v>1</v>
      </c>
      <c r="N352" s="30">
        <f t="shared" si="51"/>
        <v>1</v>
      </c>
    </row>
    <row r="353" spans="1:14" x14ac:dyDescent="0.25">
      <c r="A353" s="9" t="s">
        <v>208</v>
      </c>
      <c r="B353" s="10">
        <f t="shared" si="50"/>
        <v>0</v>
      </c>
      <c r="C353" s="10">
        <f t="shared" si="50"/>
        <v>0</v>
      </c>
      <c r="D353" s="10">
        <f t="shared" si="50"/>
        <v>0</v>
      </c>
      <c r="E353" s="10">
        <f t="shared" si="50"/>
        <v>6</v>
      </c>
      <c r="F353" s="7">
        <f t="shared" ref="F353" si="52">SUM(B353:E353)</f>
        <v>6</v>
      </c>
      <c r="G353" s="30">
        <f t="shared" si="51"/>
        <v>3</v>
      </c>
      <c r="H353" s="30">
        <f t="shared" si="51"/>
        <v>0</v>
      </c>
      <c r="I353" s="30">
        <f t="shared" si="51"/>
        <v>1</v>
      </c>
      <c r="J353" s="30">
        <f t="shared" si="51"/>
        <v>0</v>
      </c>
      <c r="K353" s="30">
        <f t="shared" si="51"/>
        <v>0</v>
      </c>
      <c r="L353" s="30">
        <f t="shared" si="51"/>
        <v>0</v>
      </c>
      <c r="M353" s="30">
        <f t="shared" si="51"/>
        <v>1</v>
      </c>
      <c r="N353" s="30">
        <f t="shared" si="51"/>
        <v>1</v>
      </c>
    </row>
    <row r="364" spans="1:14" x14ac:dyDescent="0.25">
      <c r="G364" s="56" t="s">
        <v>209</v>
      </c>
    </row>
  </sheetData>
  <sheetProtection algorithmName="SHA-512" hashValue="ht/x4gHZN2yawuH1PGG3qKjeMJ80OLhg0sGhfWPYjDO4yft8bLT/b4hpyCcqa9l+BRKeIJgaD+4M4ybowLvNkQ==" saltValue="3ko/tdmcSfg+f/Sm0R8FKg==" spinCount="100000" sheet="1" objects="1" scenarios="1"/>
  <mergeCells count="355">
    <mergeCell ref="K3:K4"/>
    <mergeCell ref="L3:L4"/>
    <mergeCell ref="M3:M4"/>
    <mergeCell ref="N3:N4"/>
    <mergeCell ref="A1:N1"/>
    <mergeCell ref="A2:N2"/>
    <mergeCell ref="A3:A4"/>
    <mergeCell ref="B3:D3"/>
    <mergeCell ref="E3:E4"/>
    <mergeCell ref="F3:F4"/>
    <mergeCell ref="G3:G4"/>
    <mergeCell ref="H3:H4"/>
    <mergeCell ref="I3:I4"/>
    <mergeCell ref="J3:J4"/>
    <mergeCell ref="J15:J16"/>
    <mergeCell ref="K15:K16"/>
    <mergeCell ref="L15:L16"/>
    <mergeCell ref="M15:M16"/>
    <mergeCell ref="N15:N16"/>
    <mergeCell ref="B15:D15"/>
    <mergeCell ref="E15:E16"/>
    <mergeCell ref="F15:F16"/>
    <mergeCell ref="G15:G16"/>
    <mergeCell ref="H15:H16"/>
    <mergeCell ref="I15:I16"/>
    <mergeCell ref="B50:D50"/>
    <mergeCell ref="E50:E51"/>
    <mergeCell ref="F50:F51"/>
    <mergeCell ref="G50:G51"/>
    <mergeCell ref="H50:H51"/>
    <mergeCell ref="A25:N25"/>
    <mergeCell ref="B33:D33"/>
    <mergeCell ref="E33:E34"/>
    <mergeCell ref="F33:F34"/>
    <mergeCell ref="G33:G34"/>
    <mergeCell ref="H33:H34"/>
    <mergeCell ref="I33:I34"/>
    <mergeCell ref="J33:J34"/>
    <mergeCell ref="K33:K34"/>
    <mergeCell ref="I50:I51"/>
    <mergeCell ref="J50:J51"/>
    <mergeCell ref="K50:K51"/>
    <mergeCell ref="L50:L51"/>
    <mergeCell ref="M50:M51"/>
    <mergeCell ref="N50:N51"/>
    <mergeCell ref="L33:L34"/>
    <mergeCell ref="M33:M34"/>
    <mergeCell ref="N33:N34"/>
    <mergeCell ref="J55:J56"/>
    <mergeCell ref="K55:K56"/>
    <mergeCell ref="L55:L56"/>
    <mergeCell ref="M55:M56"/>
    <mergeCell ref="N55:N56"/>
    <mergeCell ref="A54:N54"/>
    <mergeCell ref="A55:A56"/>
    <mergeCell ref="B55:D55"/>
    <mergeCell ref="E55:E56"/>
    <mergeCell ref="F55:F56"/>
    <mergeCell ref="G55:G56"/>
    <mergeCell ref="H55:H56"/>
    <mergeCell ref="I55:I56"/>
    <mergeCell ref="I84:I85"/>
    <mergeCell ref="J84:J85"/>
    <mergeCell ref="K84:K85"/>
    <mergeCell ref="L84:L85"/>
    <mergeCell ref="M84:M85"/>
    <mergeCell ref="N84:N85"/>
    <mergeCell ref="M66:M67"/>
    <mergeCell ref="N66:N67"/>
    <mergeCell ref="A76:N76"/>
    <mergeCell ref="B84:D84"/>
    <mergeCell ref="E84:E85"/>
    <mergeCell ref="F84:F85"/>
    <mergeCell ref="G84:G85"/>
    <mergeCell ref="H84:H85"/>
    <mergeCell ref="B66:D66"/>
    <mergeCell ref="E66:E67"/>
    <mergeCell ref="F66:F67"/>
    <mergeCell ref="G66:G67"/>
    <mergeCell ref="H66:H67"/>
    <mergeCell ref="I66:I67"/>
    <mergeCell ref="J66:J67"/>
    <mergeCell ref="K66:K67"/>
    <mergeCell ref="L66:L67"/>
    <mergeCell ref="L101:L102"/>
    <mergeCell ref="M101:M102"/>
    <mergeCell ref="N101:N102"/>
    <mergeCell ref="A104:N104"/>
    <mergeCell ref="B101:D101"/>
    <mergeCell ref="E101:E102"/>
    <mergeCell ref="F101:F102"/>
    <mergeCell ref="G101:G102"/>
    <mergeCell ref="H101:H102"/>
    <mergeCell ref="I101:I102"/>
    <mergeCell ref="J101:J102"/>
    <mergeCell ref="K101:K102"/>
    <mergeCell ref="I105:I106"/>
    <mergeCell ref="J105:J106"/>
    <mergeCell ref="K105:K106"/>
    <mergeCell ref="L105:L106"/>
    <mergeCell ref="M105:M106"/>
    <mergeCell ref="N105:N106"/>
    <mergeCell ref="A105:A106"/>
    <mergeCell ref="B105:D105"/>
    <mergeCell ref="E105:E106"/>
    <mergeCell ref="F105:F106"/>
    <mergeCell ref="G105:G106"/>
    <mergeCell ref="H105:H106"/>
    <mergeCell ref="L110:L111"/>
    <mergeCell ref="M110:M111"/>
    <mergeCell ref="N110:N111"/>
    <mergeCell ref="A120:N120"/>
    <mergeCell ref="B110:D110"/>
    <mergeCell ref="E110:E111"/>
    <mergeCell ref="F110:F111"/>
    <mergeCell ref="G110:G111"/>
    <mergeCell ref="H110:H111"/>
    <mergeCell ref="I110:I111"/>
    <mergeCell ref="J110:J111"/>
    <mergeCell ref="K110:K111"/>
    <mergeCell ref="J128:J129"/>
    <mergeCell ref="K128:K129"/>
    <mergeCell ref="L128:L129"/>
    <mergeCell ref="M128:M129"/>
    <mergeCell ref="N128:N129"/>
    <mergeCell ref="B128:D128"/>
    <mergeCell ref="E128:E129"/>
    <mergeCell ref="F128:F129"/>
    <mergeCell ref="G128:G129"/>
    <mergeCell ref="H128:H129"/>
    <mergeCell ref="I128:I129"/>
    <mergeCell ref="M145:M146"/>
    <mergeCell ref="N145:N146"/>
    <mergeCell ref="A148:N148"/>
    <mergeCell ref="A149:A150"/>
    <mergeCell ref="B149:D149"/>
    <mergeCell ref="E149:E150"/>
    <mergeCell ref="F149:F150"/>
    <mergeCell ref="G149:G150"/>
    <mergeCell ref="B145:D145"/>
    <mergeCell ref="E145:E146"/>
    <mergeCell ref="F145:F146"/>
    <mergeCell ref="G145:G146"/>
    <mergeCell ref="H145:H146"/>
    <mergeCell ref="I145:I146"/>
    <mergeCell ref="J145:J146"/>
    <mergeCell ref="K145:K146"/>
    <mergeCell ref="L145:L146"/>
    <mergeCell ref="K154:K155"/>
    <mergeCell ref="L154:L155"/>
    <mergeCell ref="M154:M155"/>
    <mergeCell ref="N154:N155"/>
    <mergeCell ref="N149:N150"/>
    <mergeCell ref="B154:D154"/>
    <mergeCell ref="E154:E155"/>
    <mergeCell ref="F154:F155"/>
    <mergeCell ref="G154:G155"/>
    <mergeCell ref="H154:H155"/>
    <mergeCell ref="I154:I155"/>
    <mergeCell ref="J154:J155"/>
    <mergeCell ref="H149:H150"/>
    <mergeCell ref="I149:I150"/>
    <mergeCell ref="J149:J150"/>
    <mergeCell ref="K149:K150"/>
    <mergeCell ref="L149:L150"/>
    <mergeCell ref="M149:M150"/>
    <mergeCell ref="A164:N164"/>
    <mergeCell ref="B172:D172"/>
    <mergeCell ref="E172:E173"/>
    <mergeCell ref="F172:F173"/>
    <mergeCell ref="G172:G173"/>
    <mergeCell ref="H172:H173"/>
    <mergeCell ref="I172:I173"/>
    <mergeCell ref="J172:J173"/>
    <mergeCell ref="K172:K173"/>
    <mergeCell ref="L172:L173"/>
    <mergeCell ref="J189:J190"/>
    <mergeCell ref="K189:K190"/>
    <mergeCell ref="L189:L190"/>
    <mergeCell ref="M189:M190"/>
    <mergeCell ref="N189:N190"/>
    <mergeCell ref="M172:M173"/>
    <mergeCell ref="N172:N173"/>
    <mergeCell ref="B189:D189"/>
    <mergeCell ref="E189:E190"/>
    <mergeCell ref="F189:F190"/>
    <mergeCell ref="G189:G190"/>
    <mergeCell ref="H189:H190"/>
    <mergeCell ref="I189:I190"/>
    <mergeCell ref="K194:K195"/>
    <mergeCell ref="L194:L195"/>
    <mergeCell ref="M194:M195"/>
    <mergeCell ref="N194:N195"/>
    <mergeCell ref="A193:N193"/>
    <mergeCell ref="A194:A195"/>
    <mergeCell ref="B194:D194"/>
    <mergeCell ref="E194:E195"/>
    <mergeCell ref="F194:F195"/>
    <mergeCell ref="G194:G195"/>
    <mergeCell ref="H194:H195"/>
    <mergeCell ref="I194:I195"/>
    <mergeCell ref="J194:J195"/>
    <mergeCell ref="J199:J200"/>
    <mergeCell ref="K199:K200"/>
    <mergeCell ref="L199:L200"/>
    <mergeCell ref="M199:M200"/>
    <mergeCell ref="N199:N200"/>
    <mergeCell ref="B199:D199"/>
    <mergeCell ref="E199:E200"/>
    <mergeCell ref="F199:F200"/>
    <mergeCell ref="G199:G200"/>
    <mergeCell ref="H199:H200"/>
    <mergeCell ref="I199:I200"/>
    <mergeCell ref="B234:D234"/>
    <mergeCell ref="E234:E235"/>
    <mergeCell ref="F234:F235"/>
    <mergeCell ref="G234:G235"/>
    <mergeCell ref="H234:H235"/>
    <mergeCell ref="A209:N209"/>
    <mergeCell ref="B217:D217"/>
    <mergeCell ref="E217:E218"/>
    <mergeCell ref="F217:F218"/>
    <mergeCell ref="G217:G218"/>
    <mergeCell ref="H217:H218"/>
    <mergeCell ref="I217:I218"/>
    <mergeCell ref="J217:J218"/>
    <mergeCell ref="K217:K218"/>
    <mergeCell ref="I234:I235"/>
    <mergeCell ref="J234:J235"/>
    <mergeCell ref="K234:K235"/>
    <mergeCell ref="L234:L235"/>
    <mergeCell ref="M234:M235"/>
    <mergeCell ref="N234:N235"/>
    <mergeCell ref="L217:L218"/>
    <mergeCell ref="M217:M218"/>
    <mergeCell ref="N217:N218"/>
    <mergeCell ref="J238:J239"/>
    <mergeCell ref="K238:K239"/>
    <mergeCell ref="L238:L239"/>
    <mergeCell ref="M238:M239"/>
    <mergeCell ref="N238:N239"/>
    <mergeCell ref="A237:N237"/>
    <mergeCell ref="A238:A239"/>
    <mergeCell ref="B238:D238"/>
    <mergeCell ref="E238:E239"/>
    <mergeCell ref="F238:F239"/>
    <mergeCell ref="G238:G239"/>
    <mergeCell ref="H238:H239"/>
    <mergeCell ref="I238:I239"/>
    <mergeCell ref="I263:I264"/>
    <mergeCell ref="J263:J264"/>
    <mergeCell ref="K263:K264"/>
    <mergeCell ref="L263:L264"/>
    <mergeCell ref="M263:M264"/>
    <mergeCell ref="N263:N264"/>
    <mergeCell ref="M245:M246"/>
    <mergeCell ref="N245:N246"/>
    <mergeCell ref="A255:N255"/>
    <mergeCell ref="B263:D263"/>
    <mergeCell ref="E263:E264"/>
    <mergeCell ref="F263:F264"/>
    <mergeCell ref="G263:G264"/>
    <mergeCell ref="H263:H264"/>
    <mergeCell ref="B245:D245"/>
    <mergeCell ref="E245:E246"/>
    <mergeCell ref="F245:F246"/>
    <mergeCell ref="G245:G246"/>
    <mergeCell ref="H245:H246"/>
    <mergeCell ref="I245:I246"/>
    <mergeCell ref="J245:J246"/>
    <mergeCell ref="K245:K246"/>
    <mergeCell ref="L245:L246"/>
    <mergeCell ref="L280:L281"/>
    <mergeCell ref="M280:M281"/>
    <mergeCell ref="N280:N281"/>
    <mergeCell ref="A283:N283"/>
    <mergeCell ref="B280:D280"/>
    <mergeCell ref="E280:E281"/>
    <mergeCell ref="F280:F281"/>
    <mergeCell ref="G280:G281"/>
    <mergeCell ref="H280:H281"/>
    <mergeCell ref="I280:I281"/>
    <mergeCell ref="J280:J281"/>
    <mergeCell ref="K280:K281"/>
    <mergeCell ref="I284:I285"/>
    <mergeCell ref="J284:J285"/>
    <mergeCell ref="K284:K285"/>
    <mergeCell ref="L284:L285"/>
    <mergeCell ref="M284:M285"/>
    <mergeCell ref="N284:N285"/>
    <mergeCell ref="A284:A285"/>
    <mergeCell ref="B284:D284"/>
    <mergeCell ref="E284:E285"/>
    <mergeCell ref="F284:F285"/>
    <mergeCell ref="G284:G285"/>
    <mergeCell ref="H284:H285"/>
    <mergeCell ref="B313:D313"/>
    <mergeCell ref="E313:E314"/>
    <mergeCell ref="F313:F314"/>
    <mergeCell ref="G313:G314"/>
    <mergeCell ref="H313:H314"/>
    <mergeCell ref="B295:D295"/>
    <mergeCell ref="E295:E296"/>
    <mergeCell ref="F295:F296"/>
    <mergeCell ref="G295:G296"/>
    <mergeCell ref="H295:H296"/>
    <mergeCell ref="A305:N305"/>
    <mergeCell ref="I313:I314"/>
    <mergeCell ref="J313:J314"/>
    <mergeCell ref="K313:K314"/>
    <mergeCell ref="L313:L314"/>
    <mergeCell ref="M313:M314"/>
    <mergeCell ref="N313:N314"/>
    <mergeCell ref="L295:L296"/>
    <mergeCell ref="M295:M296"/>
    <mergeCell ref="N295:N296"/>
    <mergeCell ref="I295:I296"/>
    <mergeCell ref="J295:J296"/>
    <mergeCell ref="K295:K296"/>
    <mergeCell ref="L330:L331"/>
    <mergeCell ref="M330:M331"/>
    <mergeCell ref="N330:N331"/>
    <mergeCell ref="A334:N334"/>
    <mergeCell ref="B330:D330"/>
    <mergeCell ref="E330:E331"/>
    <mergeCell ref="F330:F331"/>
    <mergeCell ref="G330:G331"/>
    <mergeCell ref="H330:H331"/>
    <mergeCell ref="I330:I331"/>
    <mergeCell ref="J330:J331"/>
    <mergeCell ref="K330:K331"/>
    <mergeCell ref="J335:J336"/>
    <mergeCell ref="K335:K336"/>
    <mergeCell ref="L335:L336"/>
    <mergeCell ref="M335:M336"/>
    <mergeCell ref="N335:N336"/>
    <mergeCell ref="B335:D335"/>
    <mergeCell ref="E335:E336"/>
    <mergeCell ref="F335:F336"/>
    <mergeCell ref="G335:G336"/>
    <mergeCell ref="H335:H336"/>
    <mergeCell ref="I335:I336"/>
    <mergeCell ref="K342:K343"/>
    <mergeCell ref="L342:L343"/>
    <mergeCell ref="M342:M343"/>
    <mergeCell ref="N342:N343"/>
    <mergeCell ref="A341:N341"/>
    <mergeCell ref="A342:A343"/>
    <mergeCell ref="B342:D342"/>
    <mergeCell ref="E342:E343"/>
    <mergeCell ref="F342:F343"/>
    <mergeCell ref="G342:G343"/>
    <mergeCell ref="H342:H343"/>
    <mergeCell ref="I342:I343"/>
    <mergeCell ref="J342:J34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9A31B-824F-408C-9B65-57A6D68FEECC}">
  <sheetPr>
    <tabColor theme="9" tint="0.79998168889431442"/>
  </sheetPr>
  <dimension ref="A1:O353"/>
  <sheetViews>
    <sheetView topLeftCell="A105" workbookViewId="0">
      <selection activeCell="A139" sqref="A139"/>
    </sheetView>
  </sheetViews>
  <sheetFormatPr defaultRowHeight="15" x14ac:dyDescent="0.25"/>
  <cols>
    <col min="1" max="1" width="48.5703125" style="28" customWidth="1"/>
    <col min="2" max="2" width="6" style="18" customWidth="1"/>
    <col min="3" max="4" width="6.28515625" style="18" customWidth="1"/>
    <col min="5" max="5" width="13.7109375" style="18" customWidth="1"/>
    <col min="6" max="6" width="15.28515625" style="29" customWidth="1"/>
    <col min="7" max="7" width="9.28515625" style="29" bestFit="1" customWidth="1"/>
    <col min="8" max="8" width="9.140625" style="29"/>
    <col min="9" max="9" width="7.28515625" style="29" bestFit="1" customWidth="1"/>
    <col min="10" max="10" width="11.42578125" style="29" bestFit="1" customWidth="1"/>
    <col min="11" max="16384" width="9.140625" style="32"/>
  </cols>
  <sheetData>
    <row r="1" spans="1:10" ht="18.75" x14ac:dyDescent="0.3">
      <c r="A1" s="83" t="s">
        <v>197</v>
      </c>
      <c r="B1" s="83"/>
      <c r="C1" s="83"/>
      <c r="D1" s="83"/>
      <c r="E1" s="83"/>
      <c r="F1" s="83"/>
      <c r="G1" s="83"/>
      <c r="H1" s="83"/>
      <c r="I1" s="83"/>
      <c r="J1" s="83"/>
    </row>
    <row r="2" spans="1:10" ht="15.75" x14ac:dyDescent="0.25">
      <c r="A2" s="72" t="s">
        <v>1</v>
      </c>
      <c r="B2" s="72"/>
      <c r="C2" s="72"/>
      <c r="D2" s="72"/>
      <c r="E2" s="72"/>
      <c r="F2" s="72"/>
      <c r="G2" s="72"/>
      <c r="H2" s="72"/>
      <c r="I2" s="72"/>
      <c r="J2" s="72"/>
    </row>
    <row r="3" spans="1:10" x14ac:dyDescent="0.25">
      <c r="A3" s="66"/>
      <c r="B3" s="67" t="s">
        <v>2</v>
      </c>
      <c r="C3" s="67"/>
      <c r="D3" s="67"/>
      <c r="E3" s="68" t="s">
        <v>3</v>
      </c>
      <c r="F3" s="69" t="s">
        <v>4</v>
      </c>
      <c r="G3" s="64" t="s">
        <v>198</v>
      </c>
      <c r="H3" s="64" t="s">
        <v>199</v>
      </c>
      <c r="I3" s="64" t="s">
        <v>200</v>
      </c>
      <c r="J3" s="64" t="s">
        <v>201</v>
      </c>
    </row>
    <row r="4" spans="1:10" x14ac:dyDescent="0.25">
      <c r="A4" s="66"/>
      <c r="B4" s="3" t="s">
        <v>11</v>
      </c>
      <c r="C4" s="3" t="s">
        <v>12</v>
      </c>
      <c r="D4" s="4"/>
      <c r="E4" s="68"/>
      <c r="F4" s="69"/>
      <c r="G4" s="64"/>
      <c r="H4" s="64"/>
      <c r="I4" s="64"/>
      <c r="J4" s="64"/>
    </row>
    <row r="5" spans="1:10" x14ac:dyDescent="0.25">
      <c r="A5" s="5" t="s">
        <v>13</v>
      </c>
      <c r="B5" s="6">
        <v>9</v>
      </c>
      <c r="C5" s="6">
        <v>0</v>
      </c>
      <c r="D5" s="4"/>
      <c r="E5" s="6">
        <v>2</v>
      </c>
      <c r="F5" s="7">
        <f>SUM(B5:E5)</f>
        <v>11</v>
      </c>
      <c r="G5" s="8">
        <v>9</v>
      </c>
      <c r="H5" s="8">
        <v>0</v>
      </c>
      <c r="I5" s="8">
        <v>2</v>
      </c>
      <c r="J5" s="8">
        <v>0</v>
      </c>
    </row>
    <row r="6" spans="1:10" x14ac:dyDescent="0.25">
      <c r="A6" s="9" t="s">
        <v>14</v>
      </c>
      <c r="B6" s="10">
        <f>SUM(B7:B14)</f>
        <v>26</v>
      </c>
      <c r="C6" s="10">
        <f t="shared" ref="C6:E6" si="0">SUM(C7:C14)</f>
        <v>0</v>
      </c>
      <c r="D6" s="10">
        <f t="shared" si="0"/>
        <v>0</v>
      </c>
      <c r="E6" s="10">
        <f t="shared" si="0"/>
        <v>7</v>
      </c>
      <c r="F6" s="7">
        <f>SUM(B6:E6)</f>
        <v>33</v>
      </c>
      <c r="G6" s="10">
        <f t="shared" ref="G6:J6" si="1">SUM(G7:G13)</f>
        <v>26</v>
      </c>
      <c r="H6" s="10">
        <f t="shared" si="1"/>
        <v>0</v>
      </c>
      <c r="I6" s="10">
        <f t="shared" si="1"/>
        <v>7</v>
      </c>
      <c r="J6" s="10">
        <f t="shared" si="1"/>
        <v>0</v>
      </c>
    </row>
    <row r="7" spans="1:10" x14ac:dyDescent="0.25">
      <c r="A7" s="9" t="s">
        <v>15</v>
      </c>
      <c r="B7" s="6">
        <v>14</v>
      </c>
      <c r="C7" s="6">
        <v>0</v>
      </c>
      <c r="D7" s="4"/>
      <c r="E7" s="6">
        <v>5</v>
      </c>
      <c r="F7" s="7">
        <f t="shared" ref="F7:F14" si="2">SUM(B7:E7)</f>
        <v>19</v>
      </c>
      <c r="G7" s="8">
        <v>14</v>
      </c>
      <c r="H7" s="8">
        <v>0</v>
      </c>
      <c r="I7" s="8">
        <v>5</v>
      </c>
      <c r="J7" s="8">
        <v>0</v>
      </c>
    </row>
    <row r="8" spans="1:10" x14ac:dyDescent="0.25">
      <c r="A8" s="9" t="s">
        <v>16</v>
      </c>
      <c r="B8" s="6">
        <v>2</v>
      </c>
      <c r="C8" s="6">
        <v>0</v>
      </c>
      <c r="D8" s="4"/>
      <c r="E8" s="6">
        <v>1</v>
      </c>
      <c r="F8" s="7">
        <f t="shared" si="2"/>
        <v>3</v>
      </c>
      <c r="G8" s="8">
        <v>3</v>
      </c>
      <c r="H8" s="8">
        <v>0</v>
      </c>
      <c r="I8" s="8">
        <v>0</v>
      </c>
      <c r="J8" s="8">
        <v>0</v>
      </c>
    </row>
    <row r="9" spans="1:10" x14ac:dyDescent="0.25">
      <c r="A9" s="9" t="s">
        <v>17</v>
      </c>
      <c r="B9" s="6">
        <v>6</v>
      </c>
      <c r="C9" s="6">
        <v>0</v>
      </c>
      <c r="D9" s="4"/>
      <c r="E9" s="6">
        <v>0</v>
      </c>
      <c r="F9" s="7">
        <f t="shared" si="2"/>
        <v>6</v>
      </c>
      <c r="G9" s="8">
        <v>5</v>
      </c>
      <c r="H9" s="8">
        <v>0</v>
      </c>
      <c r="I9" s="8">
        <v>1</v>
      </c>
      <c r="J9" s="8">
        <v>0</v>
      </c>
    </row>
    <row r="10" spans="1:10" x14ac:dyDescent="0.25">
      <c r="A10" s="9" t="s">
        <v>18</v>
      </c>
      <c r="B10" s="6">
        <v>2</v>
      </c>
      <c r="C10" s="6">
        <v>0</v>
      </c>
      <c r="D10" s="4"/>
      <c r="E10" s="6">
        <v>1</v>
      </c>
      <c r="F10" s="7">
        <f t="shared" si="2"/>
        <v>3</v>
      </c>
      <c r="G10" s="8">
        <v>2</v>
      </c>
      <c r="H10" s="8">
        <v>0</v>
      </c>
      <c r="I10" s="8">
        <v>1</v>
      </c>
      <c r="J10" s="8">
        <v>0</v>
      </c>
    </row>
    <row r="11" spans="1:10" x14ac:dyDescent="0.25">
      <c r="A11" s="9" t="s">
        <v>19</v>
      </c>
      <c r="B11" s="6">
        <v>0</v>
      </c>
      <c r="C11" s="6">
        <v>0</v>
      </c>
      <c r="D11" s="4"/>
      <c r="E11" s="6">
        <v>0</v>
      </c>
      <c r="F11" s="7">
        <f t="shared" si="2"/>
        <v>0</v>
      </c>
      <c r="G11" s="8">
        <v>0</v>
      </c>
      <c r="H11" s="8">
        <v>0</v>
      </c>
      <c r="I11" s="8">
        <v>0</v>
      </c>
      <c r="J11" s="8">
        <v>0</v>
      </c>
    </row>
    <row r="12" spans="1:10" x14ac:dyDescent="0.25">
      <c r="A12" s="9" t="s">
        <v>20</v>
      </c>
      <c r="B12" s="6">
        <v>2</v>
      </c>
      <c r="C12" s="6">
        <v>0</v>
      </c>
      <c r="D12" s="4"/>
      <c r="E12" s="6">
        <v>0</v>
      </c>
      <c r="F12" s="7">
        <f t="shared" si="2"/>
        <v>2</v>
      </c>
      <c r="G12" s="8">
        <v>2</v>
      </c>
      <c r="H12" s="8">
        <v>0</v>
      </c>
      <c r="I12" s="8">
        <v>0</v>
      </c>
      <c r="J12" s="8">
        <v>0</v>
      </c>
    </row>
    <row r="13" spans="1:10" x14ac:dyDescent="0.25">
      <c r="A13" s="9" t="s">
        <v>21</v>
      </c>
      <c r="B13" s="6">
        <v>0</v>
      </c>
      <c r="C13" s="6">
        <v>0</v>
      </c>
      <c r="D13" s="4"/>
      <c r="E13" s="6">
        <v>0</v>
      </c>
      <c r="F13" s="7">
        <f t="shared" si="2"/>
        <v>0</v>
      </c>
      <c r="G13" s="8">
        <v>0</v>
      </c>
      <c r="H13" s="8">
        <v>0</v>
      </c>
      <c r="I13" s="8">
        <v>0</v>
      </c>
      <c r="J13" s="8">
        <v>0</v>
      </c>
    </row>
    <row r="14" spans="1:10" x14ac:dyDescent="0.25">
      <c r="A14" s="9" t="s">
        <v>208</v>
      </c>
      <c r="B14" s="6">
        <v>0</v>
      </c>
      <c r="C14" s="6">
        <v>0</v>
      </c>
      <c r="D14" s="4"/>
      <c r="E14" s="6">
        <v>0</v>
      </c>
      <c r="F14" s="7">
        <f t="shared" si="2"/>
        <v>0</v>
      </c>
      <c r="G14" s="8">
        <v>0</v>
      </c>
      <c r="H14" s="8">
        <v>0</v>
      </c>
      <c r="I14" s="8">
        <v>0</v>
      </c>
      <c r="J14" s="8">
        <v>0</v>
      </c>
    </row>
    <row r="15" spans="1:10" x14ac:dyDescent="0.25">
      <c r="A15" s="9"/>
      <c r="B15" s="67" t="s">
        <v>2</v>
      </c>
      <c r="C15" s="67"/>
      <c r="D15" s="67"/>
      <c r="E15" s="82" t="s">
        <v>3</v>
      </c>
      <c r="F15" s="69" t="s">
        <v>4</v>
      </c>
      <c r="G15" s="64" t="s">
        <v>198</v>
      </c>
      <c r="H15" s="64" t="s">
        <v>199</v>
      </c>
      <c r="I15" s="64" t="s">
        <v>200</v>
      </c>
      <c r="J15" s="64" t="s">
        <v>201</v>
      </c>
    </row>
    <row r="16" spans="1:10" x14ac:dyDescent="0.25">
      <c r="A16" s="12" t="s">
        <v>22</v>
      </c>
      <c r="B16" s="3" t="s">
        <v>11</v>
      </c>
      <c r="C16" s="3" t="s">
        <v>12</v>
      </c>
      <c r="D16" s="4"/>
      <c r="E16" s="82"/>
      <c r="F16" s="69"/>
      <c r="G16" s="64"/>
      <c r="H16" s="64"/>
      <c r="I16" s="64"/>
      <c r="J16" s="64"/>
    </row>
    <row r="17" spans="1:10" x14ac:dyDescent="0.25">
      <c r="A17" s="9" t="s">
        <v>23</v>
      </c>
      <c r="B17" s="6">
        <v>15</v>
      </c>
      <c r="C17" s="6">
        <v>0</v>
      </c>
      <c r="D17" s="13"/>
      <c r="E17" s="6">
        <v>5</v>
      </c>
      <c r="F17" s="7">
        <f t="shared" ref="F17:F23" si="3">SUM(B17:E17)</f>
        <v>20</v>
      </c>
      <c r="G17" s="8">
        <v>16</v>
      </c>
      <c r="H17" s="8">
        <v>0</v>
      </c>
      <c r="I17" s="8">
        <v>4</v>
      </c>
      <c r="J17" s="8">
        <v>0</v>
      </c>
    </row>
    <row r="18" spans="1:10" x14ac:dyDescent="0.25">
      <c r="A18" s="9" t="s">
        <v>24</v>
      </c>
      <c r="B18" s="6">
        <v>11</v>
      </c>
      <c r="C18" s="6">
        <v>0</v>
      </c>
      <c r="D18" s="13"/>
      <c r="E18" s="6">
        <v>2</v>
      </c>
      <c r="F18" s="7">
        <f t="shared" si="3"/>
        <v>13</v>
      </c>
      <c r="G18" s="8">
        <v>10</v>
      </c>
      <c r="H18" s="8">
        <v>0</v>
      </c>
      <c r="I18" s="8">
        <v>3</v>
      </c>
      <c r="J18" s="8">
        <v>0</v>
      </c>
    </row>
    <row r="19" spans="1:10" x14ac:dyDescent="0.25">
      <c r="A19" s="9" t="s">
        <v>25</v>
      </c>
      <c r="B19" s="6">
        <v>0</v>
      </c>
      <c r="C19" s="6">
        <v>0</v>
      </c>
      <c r="D19" s="13"/>
      <c r="E19" s="18">
        <v>0</v>
      </c>
      <c r="F19" s="7">
        <f t="shared" si="3"/>
        <v>0</v>
      </c>
      <c r="G19" s="8">
        <v>0</v>
      </c>
      <c r="H19" s="8">
        <v>0</v>
      </c>
      <c r="I19" s="8">
        <v>0</v>
      </c>
      <c r="J19" s="8">
        <v>0</v>
      </c>
    </row>
    <row r="20" spans="1:10" x14ac:dyDescent="0.25">
      <c r="A20" s="14" t="s">
        <v>26</v>
      </c>
      <c r="B20" s="6">
        <v>0</v>
      </c>
      <c r="C20" s="6">
        <v>0</v>
      </c>
      <c r="D20" s="15"/>
      <c r="E20" s="6">
        <v>0</v>
      </c>
      <c r="F20" s="7">
        <f>SUM(B20:E20)</f>
        <v>0</v>
      </c>
      <c r="G20" s="16">
        <v>0</v>
      </c>
      <c r="H20" s="16">
        <v>0</v>
      </c>
      <c r="I20" s="16">
        <v>0</v>
      </c>
      <c r="J20" s="16">
        <v>0</v>
      </c>
    </row>
    <row r="21" spans="1:10" x14ac:dyDescent="0.25">
      <c r="A21" s="14" t="s">
        <v>27</v>
      </c>
      <c r="B21" s="6">
        <v>0</v>
      </c>
      <c r="C21" s="6">
        <v>0</v>
      </c>
      <c r="D21" s="15"/>
      <c r="E21" s="6">
        <v>0</v>
      </c>
      <c r="F21" s="7">
        <f t="shared" si="3"/>
        <v>0</v>
      </c>
      <c r="G21" s="16">
        <v>0</v>
      </c>
      <c r="H21" s="16">
        <v>0</v>
      </c>
      <c r="I21" s="16">
        <v>0</v>
      </c>
      <c r="J21" s="16">
        <v>0</v>
      </c>
    </row>
    <row r="22" spans="1:10" x14ac:dyDescent="0.25">
      <c r="A22" s="14" t="s">
        <v>28</v>
      </c>
      <c r="B22" s="6">
        <v>0</v>
      </c>
      <c r="C22" s="6">
        <v>0</v>
      </c>
      <c r="D22" s="15"/>
      <c r="E22" s="6">
        <v>0</v>
      </c>
      <c r="F22" s="7">
        <f t="shared" si="3"/>
        <v>0</v>
      </c>
      <c r="G22" s="16">
        <v>0</v>
      </c>
      <c r="H22" s="16">
        <v>0</v>
      </c>
      <c r="I22" s="16">
        <v>0</v>
      </c>
      <c r="J22" s="16">
        <v>0</v>
      </c>
    </row>
    <row r="23" spans="1:10" x14ac:dyDescent="0.25">
      <c r="A23" s="14" t="s">
        <v>29</v>
      </c>
      <c r="B23" s="6">
        <v>0</v>
      </c>
      <c r="C23" s="6">
        <v>0</v>
      </c>
      <c r="D23" s="15"/>
      <c r="E23" s="6">
        <v>0</v>
      </c>
      <c r="F23" s="7">
        <f t="shared" si="3"/>
        <v>0</v>
      </c>
      <c r="G23" s="16">
        <v>0</v>
      </c>
      <c r="H23" s="16">
        <v>0</v>
      </c>
      <c r="I23" s="16">
        <v>0</v>
      </c>
      <c r="J23" s="16">
        <v>0</v>
      </c>
    </row>
    <row r="24" spans="1:10" x14ac:dyDescent="0.25">
      <c r="A24" s="14" t="s">
        <v>30</v>
      </c>
      <c r="B24" s="6">
        <v>0</v>
      </c>
      <c r="C24" s="6">
        <v>0</v>
      </c>
      <c r="D24" s="15"/>
      <c r="E24" s="6">
        <v>0</v>
      </c>
      <c r="F24" s="7">
        <f>SUM(B24:E24)</f>
        <v>0</v>
      </c>
      <c r="G24" s="16">
        <v>0</v>
      </c>
      <c r="H24" s="16">
        <v>0</v>
      </c>
      <c r="I24" s="16">
        <v>0</v>
      </c>
      <c r="J24" s="16">
        <v>0</v>
      </c>
    </row>
    <row r="25" spans="1:10" x14ac:dyDescent="0.25">
      <c r="A25" s="62" t="s">
        <v>31</v>
      </c>
      <c r="B25" s="62"/>
      <c r="C25" s="62"/>
      <c r="D25" s="62"/>
      <c r="E25" s="62"/>
      <c r="F25" s="62"/>
      <c r="G25" s="62"/>
      <c r="H25" s="62"/>
      <c r="I25" s="62"/>
      <c r="J25" s="62"/>
    </row>
    <row r="26" spans="1:10" x14ac:dyDescent="0.25">
      <c r="A26" s="14" t="s">
        <v>32</v>
      </c>
      <c r="B26" s="6">
        <v>0</v>
      </c>
      <c r="C26" s="6">
        <v>0</v>
      </c>
      <c r="D26" s="15"/>
      <c r="E26" s="6">
        <v>0</v>
      </c>
      <c r="F26" s="7">
        <f>SUM(B26:E26)</f>
        <v>0</v>
      </c>
      <c r="G26" s="16">
        <v>0</v>
      </c>
      <c r="H26" s="16">
        <v>0</v>
      </c>
      <c r="I26" s="16">
        <v>0</v>
      </c>
      <c r="J26" s="16">
        <v>0</v>
      </c>
    </row>
    <row r="27" spans="1:10" x14ac:dyDescent="0.25">
      <c r="A27" s="14" t="s">
        <v>33</v>
      </c>
      <c r="B27" s="6">
        <v>0</v>
      </c>
      <c r="C27" s="6">
        <v>0</v>
      </c>
      <c r="D27" s="15"/>
      <c r="E27" s="6">
        <v>0</v>
      </c>
      <c r="F27" s="7">
        <f t="shared" ref="F27:F32" si="4">SUM(B27:E27)</f>
        <v>0</v>
      </c>
      <c r="G27" s="16">
        <v>0</v>
      </c>
      <c r="H27" s="16">
        <v>0</v>
      </c>
      <c r="I27" s="16">
        <v>0</v>
      </c>
      <c r="J27" s="16">
        <v>0</v>
      </c>
    </row>
    <row r="28" spans="1:10" x14ac:dyDescent="0.25">
      <c r="A28" s="14" t="s">
        <v>34</v>
      </c>
      <c r="B28" s="6">
        <v>0</v>
      </c>
      <c r="C28" s="6">
        <v>0</v>
      </c>
      <c r="D28" s="15"/>
      <c r="E28" s="6">
        <v>0</v>
      </c>
      <c r="F28" s="7">
        <f t="shared" si="4"/>
        <v>0</v>
      </c>
      <c r="G28" s="16">
        <v>0</v>
      </c>
      <c r="H28" s="16">
        <v>0</v>
      </c>
      <c r="I28" s="16">
        <v>0</v>
      </c>
      <c r="J28" s="16">
        <v>0</v>
      </c>
    </row>
    <row r="29" spans="1:10" x14ac:dyDescent="0.25">
      <c r="A29" s="14" t="s">
        <v>35</v>
      </c>
      <c r="B29" s="6">
        <v>0</v>
      </c>
      <c r="C29" s="6">
        <v>0</v>
      </c>
      <c r="D29" s="15"/>
      <c r="E29" s="6">
        <v>0</v>
      </c>
      <c r="F29" s="7">
        <f t="shared" si="4"/>
        <v>0</v>
      </c>
      <c r="G29" s="16">
        <v>0</v>
      </c>
      <c r="H29" s="16">
        <v>0</v>
      </c>
      <c r="I29" s="16">
        <v>0</v>
      </c>
      <c r="J29" s="16">
        <v>0</v>
      </c>
    </row>
    <row r="30" spans="1:10" x14ac:dyDescent="0.25">
      <c r="A30" s="14" t="s">
        <v>36</v>
      </c>
      <c r="B30" s="6">
        <v>0</v>
      </c>
      <c r="C30" s="6">
        <v>0</v>
      </c>
      <c r="D30" s="15"/>
      <c r="E30" s="6">
        <v>0</v>
      </c>
      <c r="F30" s="7">
        <f t="shared" si="4"/>
        <v>0</v>
      </c>
      <c r="G30" s="16">
        <v>0</v>
      </c>
      <c r="H30" s="16">
        <v>0</v>
      </c>
      <c r="I30" s="16">
        <v>0</v>
      </c>
      <c r="J30" s="16">
        <v>0</v>
      </c>
    </row>
    <row r="31" spans="1:10" x14ac:dyDescent="0.25">
      <c r="A31" s="14" t="s">
        <v>37</v>
      </c>
      <c r="B31" s="6">
        <v>0</v>
      </c>
      <c r="C31" s="6">
        <v>0</v>
      </c>
      <c r="D31" s="15"/>
      <c r="E31" s="6">
        <v>0</v>
      </c>
      <c r="F31" s="7">
        <f t="shared" si="4"/>
        <v>0</v>
      </c>
      <c r="G31" s="16">
        <v>0</v>
      </c>
      <c r="H31" s="16">
        <v>0</v>
      </c>
      <c r="I31" s="16">
        <v>0</v>
      </c>
      <c r="J31" s="16">
        <v>0</v>
      </c>
    </row>
    <row r="32" spans="1:10" x14ac:dyDescent="0.25">
      <c r="A32" s="14" t="s">
        <v>38</v>
      </c>
      <c r="B32" s="6">
        <v>0</v>
      </c>
      <c r="C32" s="6">
        <v>0</v>
      </c>
      <c r="D32" s="15"/>
      <c r="E32" s="6">
        <v>0</v>
      </c>
      <c r="F32" s="7">
        <f t="shared" si="4"/>
        <v>0</v>
      </c>
      <c r="G32" s="16">
        <v>0</v>
      </c>
      <c r="H32" s="16">
        <v>0</v>
      </c>
      <c r="I32" s="16">
        <v>0</v>
      </c>
      <c r="J32" s="16">
        <v>0</v>
      </c>
    </row>
    <row r="33" spans="1:10" x14ac:dyDescent="0.25">
      <c r="A33" s="9"/>
      <c r="B33" s="67" t="s">
        <v>2</v>
      </c>
      <c r="C33" s="67"/>
      <c r="D33" s="67"/>
      <c r="E33" s="68" t="s">
        <v>3</v>
      </c>
      <c r="F33" s="69" t="s">
        <v>4</v>
      </c>
      <c r="G33" s="64" t="s">
        <v>198</v>
      </c>
      <c r="H33" s="64" t="s">
        <v>199</v>
      </c>
      <c r="I33" s="64" t="s">
        <v>200</v>
      </c>
      <c r="J33" s="64" t="s">
        <v>201</v>
      </c>
    </row>
    <row r="34" spans="1:10" x14ac:dyDescent="0.25">
      <c r="A34" s="12" t="s">
        <v>39</v>
      </c>
      <c r="B34" s="3" t="s">
        <v>11</v>
      </c>
      <c r="C34" s="3" t="s">
        <v>12</v>
      </c>
      <c r="D34" s="4"/>
      <c r="E34" s="68"/>
      <c r="F34" s="69"/>
      <c r="G34" s="64"/>
      <c r="H34" s="64"/>
      <c r="I34" s="64"/>
      <c r="J34" s="64"/>
    </row>
    <row r="35" spans="1:10" x14ac:dyDescent="0.25">
      <c r="A35" s="9" t="s">
        <v>40</v>
      </c>
      <c r="B35" s="6">
        <v>0</v>
      </c>
      <c r="C35" s="6">
        <v>0</v>
      </c>
      <c r="D35" s="13"/>
      <c r="E35" s="6">
        <v>0</v>
      </c>
      <c r="F35" s="7">
        <f>SUM(B35:E35)</f>
        <v>0</v>
      </c>
      <c r="G35" s="6">
        <v>0</v>
      </c>
      <c r="H35" s="6">
        <v>0</v>
      </c>
      <c r="I35" s="6">
        <v>0</v>
      </c>
      <c r="J35" s="6">
        <v>0</v>
      </c>
    </row>
    <row r="36" spans="1:10" ht="30" x14ac:dyDescent="0.25">
      <c r="A36" s="9" t="s">
        <v>41</v>
      </c>
      <c r="B36" s="6">
        <v>0</v>
      </c>
      <c r="C36" s="6">
        <v>0</v>
      </c>
      <c r="D36" s="13"/>
      <c r="E36" s="6">
        <v>0</v>
      </c>
      <c r="F36" s="7">
        <f>SUM(B36:E36)</f>
        <v>0</v>
      </c>
      <c r="G36" s="6">
        <v>0</v>
      </c>
      <c r="H36" s="6">
        <v>0</v>
      </c>
      <c r="I36" s="6">
        <v>0</v>
      </c>
      <c r="J36" s="6">
        <v>0</v>
      </c>
    </row>
    <row r="37" spans="1:10" x14ac:dyDescent="0.25">
      <c r="A37" s="9" t="s">
        <v>42</v>
      </c>
      <c r="B37" s="6">
        <v>0</v>
      </c>
      <c r="C37" s="6">
        <v>0</v>
      </c>
      <c r="D37" s="13"/>
      <c r="E37" s="6">
        <v>0</v>
      </c>
      <c r="F37" s="7">
        <f>SUM(B37:E37)</f>
        <v>0</v>
      </c>
      <c r="G37" s="6">
        <v>0</v>
      </c>
      <c r="H37" s="6">
        <v>0</v>
      </c>
      <c r="I37" s="6">
        <v>0</v>
      </c>
      <c r="J37" s="6">
        <v>0</v>
      </c>
    </row>
    <row r="38" spans="1:10" x14ac:dyDescent="0.25">
      <c r="A38" s="9" t="s">
        <v>43</v>
      </c>
      <c r="B38" s="6">
        <v>0</v>
      </c>
      <c r="C38" s="6">
        <v>0</v>
      </c>
      <c r="D38" s="13"/>
      <c r="E38" s="6">
        <v>0</v>
      </c>
      <c r="F38" s="7">
        <f t="shared" ref="F38:F49" si="5">SUM(B38:E38)</f>
        <v>0</v>
      </c>
      <c r="G38" s="6">
        <v>0</v>
      </c>
      <c r="H38" s="6">
        <v>0</v>
      </c>
      <c r="I38" s="6">
        <v>0</v>
      </c>
      <c r="J38" s="6">
        <v>0</v>
      </c>
    </row>
    <row r="39" spans="1:10" x14ac:dyDescent="0.25">
      <c r="A39" s="9" t="s">
        <v>44</v>
      </c>
      <c r="B39" s="6">
        <v>0</v>
      </c>
      <c r="C39" s="6">
        <v>0</v>
      </c>
      <c r="D39" s="13"/>
      <c r="E39" s="6">
        <v>0</v>
      </c>
      <c r="F39" s="7">
        <f t="shared" si="5"/>
        <v>0</v>
      </c>
      <c r="G39" s="6">
        <v>0</v>
      </c>
      <c r="H39" s="6">
        <v>0</v>
      </c>
      <c r="I39" s="6">
        <v>0</v>
      </c>
      <c r="J39" s="6">
        <v>0</v>
      </c>
    </row>
    <row r="40" spans="1:10" ht="30" x14ac:dyDescent="0.25">
      <c r="A40" s="9" t="s">
        <v>45</v>
      </c>
      <c r="B40" s="6">
        <v>0</v>
      </c>
      <c r="C40" s="6">
        <v>0</v>
      </c>
      <c r="D40" s="13"/>
      <c r="E40" s="6">
        <v>0</v>
      </c>
      <c r="F40" s="7">
        <f t="shared" si="5"/>
        <v>0</v>
      </c>
      <c r="G40" s="6">
        <v>0</v>
      </c>
      <c r="H40" s="6">
        <v>0</v>
      </c>
      <c r="I40" s="6">
        <v>0</v>
      </c>
      <c r="J40" s="6">
        <v>0</v>
      </c>
    </row>
    <row r="41" spans="1:10" x14ac:dyDescent="0.25">
      <c r="A41" s="9" t="s">
        <v>46</v>
      </c>
      <c r="B41" s="6">
        <v>0</v>
      </c>
      <c r="C41" s="6">
        <v>0</v>
      </c>
      <c r="D41" s="13"/>
      <c r="E41" s="6">
        <v>0</v>
      </c>
      <c r="F41" s="7">
        <f t="shared" si="5"/>
        <v>0</v>
      </c>
      <c r="G41" s="6">
        <v>0</v>
      </c>
      <c r="H41" s="6">
        <v>0</v>
      </c>
      <c r="I41" s="6">
        <v>0</v>
      </c>
      <c r="J41" s="6">
        <v>0</v>
      </c>
    </row>
    <row r="42" spans="1:10" x14ac:dyDescent="0.25">
      <c r="A42" s="9" t="s">
        <v>47</v>
      </c>
      <c r="B42" s="6">
        <v>0</v>
      </c>
      <c r="C42" s="6">
        <v>0</v>
      </c>
      <c r="D42" s="13"/>
      <c r="E42" s="6">
        <v>0</v>
      </c>
      <c r="F42" s="7">
        <f t="shared" si="5"/>
        <v>0</v>
      </c>
      <c r="G42" s="6">
        <v>0</v>
      </c>
      <c r="H42" s="6">
        <v>0</v>
      </c>
      <c r="I42" s="6">
        <v>0</v>
      </c>
      <c r="J42" s="6">
        <v>0</v>
      </c>
    </row>
    <row r="43" spans="1:10" ht="30" x14ac:dyDescent="0.25">
      <c r="A43" s="9" t="s">
        <v>48</v>
      </c>
      <c r="B43" s="6">
        <v>0</v>
      </c>
      <c r="C43" s="6">
        <v>0</v>
      </c>
      <c r="D43" s="13"/>
      <c r="E43" s="6">
        <v>0</v>
      </c>
      <c r="F43" s="7">
        <f t="shared" si="5"/>
        <v>0</v>
      </c>
      <c r="G43" s="6">
        <v>0</v>
      </c>
      <c r="H43" s="6">
        <v>0</v>
      </c>
      <c r="I43" s="6">
        <v>0</v>
      </c>
      <c r="J43" s="6">
        <v>0</v>
      </c>
    </row>
    <row r="44" spans="1:10" x14ac:dyDescent="0.25">
      <c r="A44" s="9" t="s">
        <v>49</v>
      </c>
      <c r="B44" s="6">
        <v>0</v>
      </c>
      <c r="C44" s="6">
        <v>0</v>
      </c>
      <c r="D44" s="17"/>
      <c r="E44" s="6">
        <v>0</v>
      </c>
      <c r="F44" s="7">
        <f t="shared" si="5"/>
        <v>0</v>
      </c>
      <c r="G44" s="6">
        <v>0</v>
      </c>
      <c r="H44" s="6">
        <v>0</v>
      </c>
      <c r="I44" s="6">
        <v>0</v>
      </c>
      <c r="J44" s="6">
        <v>0</v>
      </c>
    </row>
    <row r="45" spans="1:10" ht="30" x14ac:dyDescent="0.25">
      <c r="A45" s="9" t="s">
        <v>50</v>
      </c>
      <c r="B45" s="6">
        <v>0</v>
      </c>
      <c r="C45" s="6">
        <v>0</v>
      </c>
      <c r="D45" s="17"/>
      <c r="E45" s="6">
        <v>0</v>
      </c>
      <c r="F45" s="7">
        <f t="shared" si="5"/>
        <v>0</v>
      </c>
      <c r="G45" s="6">
        <v>0</v>
      </c>
      <c r="H45" s="6">
        <v>0</v>
      </c>
      <c r="I45" s="6">
        <v>0</v>
      </c>
      <c r="J45" s="6">
        <v>0</v>
      </c>
    </row>
    <row r="46" spans="1:10" x14ac:dyDescent="0.25">
      <c r="A46" s="9" t="s">
        <v>51</v>
      </c>
      <c r="B46" s="6">
        <v>23</v>
      </c>
      <c r="C46" s="6">
        <v>0</v>
      </c>
      <c r="D46" s="13"/>
      <c r="E46" s="6">
        <v>5</v>
      </c>
      <c r="F46" s="7">
        <f t="shared" si="5"/>
        <v>28</v>
      </c>
      <c r="G46" s="6">
        <v>21</v>
      </c>
      <c r="H46" s="8">
        <v>0</v>
      </c>
      <c r="I46" s="8">
        <v>7</v>
      </c>
      <c r="J46" s="8">
        <v>0</v>
      </c>
    </row>
    <row r="47" spans="1:10" x14ac:dyDescent="0.25">
      <c r="A47" s="9" t="s">
        <v>52</v>
      </c>
      <c r="B47" s="33">
        <v>3</v>
      </c>
      <c r="C47" s="6">
        <v>0</v>
      </c>
      <c r="D47" s="13"/>
      <c r="E47" s="6">
        <v>0</v>
      </c>
      <c r="F47" s="7">
        <f t="shared" si="5"/>
        <v>3</v>
      </c>
      <c r="G47" s="33">
        <v>3</v>
      </c>
      <c r="H47" s="8">
        <v>0</v>
      </c>
      <c r="I47" s="8">
        <v>0</v>
      </c>
      <c r="J47" s="8">
        <v>0</v>
      </c>
    </row>
    <row r="48" spans="1:10" x14ac:dyDescent="0.25">
      <c r="A48" s="9" t="s">
        <v>53</v>
      </c>
      <c r="B48" s="6">
        <v>0</v>
      </c>
      <c r="C48" s="6">
        <v>0</v>
      </c>
      <c r="D48" s="13"/>
      <c r="E48" s="6">
        <v>0</v>
      </c>
      <c r="F48" s="7">
        <f t="shared" si="5"/>
        <v>0</v>
      </c>
      <c r="G48" s="6">
        <v>0</v>
      </c>
      <c r="H48" s="8">
        <v>0</v>
      </c>
      <c r="I48" s="8">
        <v>0</v>
      </c>
      <c r="J48" s="8">
        <v>0</v>
      </c>
    </row>
    <row r="49" spans="1:10" x14ac:dyDescent="0.25">
      <c r="A49" s="9" t="s">
        <v>54</v>
      </c>
      <c r="B49" s="6">
        <v>0</v>
      </c>
      <c r="C49" s="6">
        <v>0</v>
      </c>
      <c r="D49" s="13"/>
      <c r="E49" s="6">
        <v>2</v>
      </c>
      <c r="F49" s="7">
        <f t="shared" si="5"/>
        <v>2</v>
      </c>
      <c r="G49" s="6">
        <v>2</v>
      </c>
      <c r="H49" s="8">
        <v>0</v>
      </c>
      <c r="I49" s="8">
        <v>0</v>
      </c>
      <c r="J49" s="8">
        <v>0</v>
      </c>
    </row>
    <row r="50" spans="1:10" x14ac:dyDescent="0.25">
      <c r="A50" s="9"/>
      <c r="B50" s="67" t="s">
        <v>2</v>
      </c>
      <c r="C50" s="67"/>
      <c r="D50" s="67"/>
      <c r="E50" s="71" t="s">
        <v>3</v>
      </c>
      <c r="F50" s="69" t="s">
        <v>4</v>
      </c>
      <c r="G50" s="64" t="s">
        <v>198</v>
      </c>
      <c r="H50" s="64" t="s">
        <v>199</v>
      </c>
      <c r="I50" s="64" t="s">
        <v>200</v>
      </c>
      <c r="J50" s="64" t="s">
        <v>201</v>
      </c>
    </row>
    <row r="51" spans="1:10" x14ac:dyDescent="0.25">
      <c r="A51" s="12" t="s">
        <v>55</v>
      </c>
      <c r="B51" s="3" t="s">
        <v>11</v>
      </c>
      <c r="C51" s="3" t="s">
        <v>12</v>
      </c>
      <c r="D51" s="4"/>
      <c r="E51" s="71"/>
      <c r="F51" s="69"/>
      <c r="G51" s="64"/>
      <c r="H51" s="64"/>
      <c r="I51" s="64"/>
      <c r="J51" s="64"/>
    </row>
    <row r="52" spans="1:10" x14ac:dyDescent="0.25">
      <c r="A52" s="9" t="s">
        <v>56</v>
      </c>
      <c r="B52" s="6">
        <v>0</v>
      </c>
      <c r="C52" s="6" t="s">
        <v>57</v>
      </c>
      <c r="D52" s="13"/>
      <c r="E52" s="6">
        <v>0</v>
      </c>
      <c r="F52" s="7">
        <f t="shared" ref="F52:F53" si="6">SUM(B52:E52)</f>
        <v>0</v>
      </c>
      <c r="G52" s="8">
        <v>0</v>
      </c>
      <c r="H52" s="8">
        <v>0</v>
      </c>
      <c r="I52" s="8">
        <v>0</v>
      </c>
      <c r="J52" s="8">
        <v>0</v>
      </c>
    </row>
    <row r="53" spans="1:10" x14ac:dyDescent="0.25">
      <c r="A53" s="9" t="s">
        <v>58</v>
      </c>
      <c r="B53" s="6">
        <v>0</v>
      </c>
      <c r="C53" s="6" t="s">
        <v>57</v>
      </c>
      <c r="D53" s="13"/>
      <c r="E53" s="6">
        <v>0</v>
      </c>
      <c r="F53" s="7">
        <f t="shared" si="6"/>
        <v>0</v>
      </c>
      <c r="G53" s="8">
        <v>0</v>
      </c>
      <c r="H53" s="8">
        <v>0</v>
      </c>
      <c r="I53" s="8">
        <v>0</v>
      </c>
      <c r="J53" s="8">
        <v>0</v>
      </c>
    </row>
    <row r="54" spans="1:10" ht="15.75" x14ac:dyDescent="0.25">
      <c r="A54" s="72" t="s">
        <v>59</v>
      </c>
      <c r="B54" s="72"/>
      <c r="C54" s="72"/>
      <c r="D54" s="72"/>
      <c r="E54" s="72"/>
      <c r="F54" s="72"/>
      <c r="G54" s="72"/>
      <c r="H54" s="72"/>
      <c r="I54" s="72"/>
      <c r="J54" s="72"/>
    </row>
    <row r="55" spans="1:10" x14ac:dyDescent="0.25">
      <c r="A55" s="66"/>
      <c r="B55" s="67" t="s">
        <v>2</v>
      </c>
      <c r="C55" s="67"/>
      <c r="D55" s="67"/>
      <c r="E55" s="70" t="s">
        <v>3</v>
      </c>
      <c r="F55" s="69" t="s">
        <v>4</v>
      </c>
      <c r="G55" s="64" t="s">
        <v>198</v>
      </c>
      <c r="H55" s="64" t="s">
        <v>199</v>
      </c>
      <c r="I55" s="64" t="s">
        <v>200</v>
      </c>
      <c r="J55" s="64" t="s">
        <v>201</v>
      </c>
    </row>
    <row r="56" spans="1:10" x14ac:dyDescent="0.25">
      <c r="A56" s="66"/>
      <c r="B56" s="3" t="s">
        <v>11</v>
      </c>
      <c r="C56" s="3" t="s">
        <v>12</v>
      </c>
      <c r="D56" s="2" t="s">
        <v>60</v>
      </c>
      <c r="E56" s="70"/>
      <c r="F56" s="69"/>
      <c r="G56" s="64"/>
      <c r="H56" s="64"/>
      <c r="I56" s="64"/>
      <c r="J56" s="64"/>
    </row>
    <row r="57" spans="1:10" x14ac:dyDescent="0.25">
      <c r="A57" s="9" t="s">
        <v>13</v>
      </c>
      <c r="B57" s="6">
        <v>43</v>
      </c>
      <c r="C57" s="6">
        <v>0</v>
      </c>
      <c r="D57" s="6">
        <v>0</v>
      </c>
      <c r="E57" s="6">
        <v>3</v>
      </c>
      <c r="F57" s="7">
        <f t="shared" ref="F57:F65" si="7">SUM(B57:E57)</f>
        <v>46</v>
      </c>
      <c r="G57" s="8">
        <v>45</v>
      </c>
      <c r="H57" s="8">
        <v>0</v>
      </c>
      <c r="I57" s="8">
        <v>1</v>
      </c>
      <c r="J57" s="8">
        <v>0</v>
      </c>
    </row>
    <row r="58" spans="1:10" x14ac:dyDescent="0.25">
      <c r="A58" s="9" t="s">
        <v>61</v>
      </c>
      <c r="B58" s="10">
        <f>SUM(B59:B65)</f>
        <v>44</v>
      </c>
      <c r="C58" s="10">
        <f t="shared" ref="C58:E58" si="8">SUM(C59:C65)</f>
        <v>0</v>
      </c>
      <c r="D58" s="10">
        <f t="shared" si="8"/>
        <v>0</v>
      </c>
      <c r="E58" s="10">
        <f t="shared" si="8"/>
        <v>3</v>
      </c>
      <c r="F58" s="7">
        <f t="shared" si="7"/>
        <v>47</v>
      </c>
      <c r="G58" s="10">
        <f>SUM(G59:G65)</f>
        <v>46</v>
      </c>
      <c r="H58" s="10">
        <f t="shared" ref="H58:J58" si="9">SUM(H59:H65)</f>
        <v>0</v>
      </c>
      <c r="I58" s="10">
        <f t="shared" si="9"/>
        <v>1</v>
      </c>
      <c r="J58" s="10">
        <f t="shared" si="9"/>
        <v>0</v>
      </c>
    </row>
    <row r="59" spans="1:10" x14ac:dyDescent="0.25">
      <c r="A59" s="9" t="s">
        <v>16</v>
      </c>
      <c r="B59" s="6">
        <v>6</v>
      </c>
      <c r="C59" s="6">
        <v>0</v>
      </c>
      <c r="D59" s="6">
        <v>0</v>
      </c>
      <c r="E59" s="6">
        <v>0</v>
      </c>
      <c r="F59" s="7">
        <f t="shared" si="7"/>
        <v>6</v>
      </c>
      <c r="G59" s="8">
        <v>6</v>
      </c>
      <c r="H59" s="8">
        <v>0</v>
      </c>
      <c r="I59" s="8">
        <v>0</v>
      </c>
      <c r="J59" s="8">
        <v>0</v>
      </c>
    </row>
    <row r="60" spans="1:10" x14ac:dyDescent="0.25">
      <c r="A60" s="9" t="s">
        <v>17</v>
      </c>
      <c r="B60" s="6">
        <v>8</v>
      </c>
      <c r="C60" s="6">
        <v>0</v>
      </c>
      <c r="D60" s="6">
        <v>0</v>
      </c>
      <c r="E60" s="6">
        <v>1</v>
      </c>
      <c r="F60" s="7">
        <f t="shared" si="7"/>
        <v>9</v>
      </c>
      <c r="G60" s="8">
        <v>9</v>
      </c>
      <c r="H60" s="8">
        <v>0</v>
      </c>
      <c r="I60" s="8">
        <v>0</v>
      </c>
      <c r="J60" s="8">
        <v>0</v>
      </c>
    </row>
    <row r="61" spans="1:10" x14ac:dyDescent="0.25">
      <c r="A61" s="9" t="s">
        <v>18</v>
      </c>
      <c r="B61" s="6">
        <v>16</v>
      </c>
      <c r="C61" s="6">
        <v>0</v>
      </c>
      <c r="D61" s="6">
        <v>0</v>
      </c>
      <c r="E61" s="6">
        <v>0</v>
      </c>
      <c r="F61" s="7">
        <f t="shared" si="7"/>
        <v>16</v>
      </c>
      <c r="G61" s="8">
        <v>16</v>
      </c>
      <c r="H61" s="8">
        <v>0</v>
      </c>
      <c r="I61" s="8">
        <v>0</v>
      </c>
      <c r="J61" s="8">
        <v>0</v>
      </c>
    </row>
    <row r="62" spans="1:10" x14ac:dyDescent="0.25">
      <c r="A62" s="9" t="s">
        <v>19</v>
      </c>
      <c r="B62" s="6">
        <v>5</v>
      </c>
      <c r="C62" s="6">
        <v>0</v>
      </c>
      <c r="D62" s="6">
        <v>0</v>
      </c>
      <c r="E62" s="6">
        <v>1</v>
      </c>
      <c r="F62" s="7">
        <f t="shared" si="7"/>
        <v>6</v>
      </c>
      <c r="G62" s="8">
        <v>6</v>
      </c>
      <c r="H62" s="8">
        <v>0</v>
      </c>
      <c r="I62" s="8">
        <v>0</v>
      </c>
      <c r="J62" s="8">
        <v>0</v>
      </c>
    </row>
    <row r="63" spans="1:10" x14ac:dyDescent="0.25">
      <c r="A63" s="9" t="s">
        <v>20</v>
      </c>
      <c r="B63" s="6">
        <v>7</v>
      </c>
      <c r="C63" s="6">
        <v>0</v>
      </c>
      <c r="D63" s="6">
        <v>0</v>
      </c>
      <c r="E63" s="6">
        <v>1</v>
      </c>
      <c r="F63" s="7">
        <f t="shared" si="7"/>
        <v>8</v>
      </c>
      <c r="G63" s="8">
        <v>7</v>
      </c>
      <c r="H63" s="8">
        <v>0</v>
      </c>
      <c r="I63" s="8">
        <v>1</v>
      </c>
      <c r="J63" s="8">
        <v>0</v>
      </c>
    </row>
    <row r="64" spans="1:10" x14ac:dyDescent="0.25">
      <c r="A64" s="9" t="s">
        <v>21</v>
      </c>
      <c r="B64" s="6">
        <v>2</v>
      </c>
      <c r="C64" s="6">
        <v>0</v>
      </c>
      <c r="D64" s="6">
        <v>0</v>
      </c>
      <c r="E64" s="6">
        <v>0</v>
      </c>
      <c r="F64" s="7">
        <f t="shared" si="7"/>
        <v>2</v>
      </c>
      <c r="G64" s="8">
        <v>2</v>
      </c>
      <c r="H64" s="8">
        <v>0</v>
      </c>
      <c r="I64" s="8">
        <v>0</v>
      </c>
      <c r="J64" s="8">
        <v>0</v>
      </c>
    </row>
    <row r="65" spans="1:10" x14ac:dyDescent="0.25">
      <c r="A65" s="9" t="s">
        <v>208</v>
      </c>
      <c r="B65" s="6">
        <v>0</v>
      </c>
      <c r="C65" s="6">
        <v>0</v>
      </c>
      <c r="D65" s="6">
        <v>0</v>
      </c>
      <c r="E65" s="6">
        <v>0</v>
      </c>
      <c r="F65" s="7">
        <f t="shared" si="7"/>
        <v>0</v>
      </c>
      <c r="G65" s="8">
        <v>0</v>
      </c>
      <c r="H65" s="8">
        <v>0</v>
      </c>
      <c r="I65" s="8">
        <v>0</v>
      </c>
      <c r="J65" s="8">
        <v>0</v>
      </c>
    </row>
    <row r="66" spans="1:10" x14ac:dyDescent="0.25">
      <c r="A66" s="9"/>
      <c r="B66" s="67" t="s">
        <v>2</v>
      </c>
      <c r="C66" s="67"/>
      <c r="D66" s="67"/>
      <c r="E66" s="71" t="s">
        <v>3</v>
      </c>
      <c r="F66" s="69" t="s">
        <v>4</v>
      </c>
      <c r="G66" s="64" t="s">
        <v>198</v>
      </c>
      <c r="H66" s="64" t="s">
        <v>199</v>
      </c>
      <c r="I66" s="64" t="s">
        <v>200</v>
      </c>
      <c r="J66" s="64" t="s">
        <v>201</v>
      </c>
    </row>
    <row r="67" spans="1:10" x14ac:dyDescent="0.25">
      <c r="A67" s="12" t="s">
        <v>62</v>
      </c>
      <c r="B67" s="3" t="s">
        <v>11</v>
      </c>
      <c r="C67" s="3" t="s">
        <v>12</v>
      </c>
      <c r="D67" s="2" t="s">
        <v>60</v>
      </c>
      <c r="E67" s="71"/>
      <c r="F67" s="69"/>
      <c r="G67" s="64"/>
      <c r="H67" s="64"/>
      <c r="I67" s="64"/>
      <c r="J67" s="64"/>
    </row>
    <row r="68" spans="1:10" x14ac:dyDescent="0.25">
      <c r="A68" s="9" t="s">
        <v>23</v>
      </c>
      <c r="B68" s="6">
        <v>23</v>
      </c>
      <c r="C68" s="6">
        <v>0</v>
      </c>
      <c r="D68" s="6">
        <v>0</v>
      </c>
      <c r="E68" s="6">
        <v>2</v>
      </c>
      <c r="F68" s="7">
        <f>SUM(B68:E68)</f>
        <v>25</v>
      </c>
      <c r="G68" s="8">
        <v>24</v>
      </c>
      <c r="H68" s="8">
        <v>0</v>
      </c>
      <c r="I68" s="8">
        <v>1</v>
      </c>
      <c r="J68" s="8">
        <v>0</v>
      </c>
    </row>
    <row r="69" spans="1:10" x14ac:dyDescent="0.25">
      <c r="A69" s="9" t="s">
        <v>24</v>
      </c>
      <c r="B69" s="6">
        <v>20</v>
      </c>
      <c r="C69" s="6">
        <v>0</v>
      </c>
      <c r="D69" s="6">
        <v>0</v>
      </c>
      <c r="E69" s="6">
        <v>1</v>
      </c>
      <c r="F69" s="7">
        <f t="shared" ref="F69:F75" si="10">SUM(B69:E69)</f>
        <v>21</v>
      </c>
      <c r="G69" s="8">
        <v>21</v>
      </c>
      <c r="H69" s="8">
        <v>0</v>
      </c>
      <c r="I69" s="8">
        <v>0</v>
      </c>
      <c r="J69" s="8">
        <v>0</v>
      </c>
    </row>
    <row r="70" spans="1:10" x14ac:dyDescent="0.25">
      <c r="A70" s="9" t="s">
        <v>63</v>
      </c>
      <c r="B70" s="6">
        <v>0</v>
      </c>
      <c r="C70" s="6">
        <v>0</v>
      </c>
      <c r="D70" s="6">
        <v>0</v>
      </c>
      <c r="E70" s="6">
        <v>0</v>
      </c>
      <c r="F70" s="7">
        <f t="shared" si="10"/>
        <v>0</v>
      </c>
      <c r="G70" s="8">
        <v>0</v>
      </c>
      <c r="H70" s="8">
        <v>0</v>
      </c>
      <c r="I70" s="8">
        <v>0</v>
      </c>
      <c r="J70" s="8">
        <v>0</v>
      </c>
    </row>
    <row r="71" spans="1:10" x14ac:dyDescent="0.25">
      <c r="A71" s="14" t="s">
        <v>26</v>
      </c>
      <c r="B71" s="6">
        <v>1</v>
      </c>
      <c r="C71" s="6">
        <v>0</v>
      </c>
      <c r="D71" s="6">
        <v>0</v>
      </c>
      <c r="E71" s="6">
        <v>0</v>
      </c>
      <c r="F71" s="7">
        <f t="shared" si="10"/>
        <v>1</v>
      </c>
      <c r="G71" s="16">
        <v>1</v>
      </c>
      <c r="H71" s="8">
        <v>0</v>
      </c>
      <c r="I71" s="8">
        <v>0</v>
      </c>
      <c r="J71" s="8">
        <v>0</v>
      </c>
    </row>
    <row r="72" spans="1:10" x14ac:dyDescent="0.25">
      <c r="A72" s="14" t="s">
        <v>27</v>
      </c>
      <c r="B72" s="6">
        <v>0</v>
      </c>
      <c r="C72" s="6">
        <v>0</v>
      </c>
      <c r="D72" s="6">
        <v>0</v>
      </c>
      <c r="E72" s="6">
        <v>0</v>
      </c>
      <c r="F72" s="7">
        <f t="shared" si="10"/>
        <v>0</v>
      </c>
      <c r="G72" s="16">
        <v>0</v>
      </c>
      <c r="H72" s="8">
        <v>0</v>
      </c>
      <c r="I72" s="8">
        <v>0</v>
      </c>
      <c r="J72" s="8">
        <v>0</v>
      </c>
    </row>
    <row r="73" spans="1:10" x14ac:dyDescent="0.25">
      <c r="A73" s="14" t="s">
        <v>28</v>
      </c>
      <c r="B73" s="6">
        <v>0</v>
      </c>
      <c r="C73" s="6">
        <v>0</v>
      </c>
      <c r="D73" s="6">
        <v>0</v>
      </c>
      <c r="E73" s="6">
        <v>0</v>
      </c>
      <c r="F73" s="7">
        <f t="shared" si="10"/>
        <v>0</v>
      </c>
      <c r="G73" s="16">
        <v>0</v>
      </c>
      <c r="H73" s="8">
        <v>0</v>
      </c>
      <c r="I73" s="8">
        <v>0</v>
      </c>
      <c r="J73" s="8">
        <v>0</v>
      </c>
    </row>
    <row r="74" spans="1:10" x14ac:dyDescent="0.25">
      <c r="A74" s="14" t="s">
        <v>29</v>
      </c>
      <c r="B74" s="6">
        <v>0</v>
      </c>
      <c r="C74" s="6">
        <v>0</v>
      </c>
      <c r="D74" s="6">
        <v>0</v>
      </c>
      <c r="E74" s="6">
        <v>0</v>
      </c>
      <c r="F74" s="7">
        <f t="shared" si="10"/>
        <v>0</v>
      </c>
      <c r="G74" s="16">
        <v>0</v>
      </c>
      <c r="H74" s="8">
        <v>0</v>
      </c>
      <c r="I74" s="8">
        <v>0</v>
      </c>
      <c r="J74" s="8">
        <v>0</v>
      </c>
    </row>
    <row r="75" spans="1:10" x14ac:dyDescent="0.25">
      <c r="A75" s="14" t="s">
        <v>30</v>
      </c>
      <c r="B75" s="6">
        <v>0</v>
      </c>
      <c r="C75" s="6">
        <v>0</v>
      </c>
      <c r="D75" s="6">
        <v>0</v>
      </c>
      <c r="E75" s="6">
        <v>0</v>
      </c>
      <c r="F75" s="7">
        <f t="shared" si="10"/>
        <v>0</v>
      </c>
      <c r="G75" s="16">
        <v>0</v>
      </c>
      <c r="H75" s="8">
        <v>0</v>
      </c>
      <c r="I75" s="8">
        <v>0</v>
      </c>
      <c r="J75" s="8">
        <v>0</v>
      </c>
    </row>
    <row r="76" spans="1:10" x14ac:dyDescent="0.25">
      <c r="A76" s="84" t="s">
        <v>31</v>
      </c>
      <c r="B76" s="84"/>
      <c r="C76" s="84"/>
      <c r="D76" s="84"/>
      <c r="E76" s="84"/>
      <c r="F76" s="84"/>
      <c r="G76" s="84"/>
      <c r="H76" s="84"/>
      <c r="I76" s="84"/>
      <c r="J76" s="84"/>
    </row>
    <row r="77" spans="1:10" x14ac:dyDescent="0.25">
      <c r="A77" s="14" t="s">
        <v>32</v>
      </c>
      <c r="B77" s="6">
        <v>0</v>
      </c>
      <c r="C77" s="6">
        <v>0</v>
      </c>
      <c r="D77" s="6">
        <v>0</v>
      </c>
      <c r="E77" s="6">
        <v>0</v>
      </c>
      <c r="F77" s="7">
        <f>SUM(B77:E77)</f>
        <v>0</v>
      </c>
      <c r="G77" s="16">
        <v>0</v>
      </c>
      <c r="H77" s="16">
        <v>0</v>
      </c>
      <c r="I77" s="16">
        <v>0</v>
      </c>
      <c r="J77" s="16">
        <v>0</v>
      </c>
    </row>
    <row r="78" spans="1:10" x14ac:dyDescent="0.25">
      <c r="A78" s="14" t="s">
        <v>33</v>
      </c>
      <c r="B78" s="6">
        <v>0</v>
      </c>
      <c r="C78" s="6">
        <v>0</v>
      </c>
      <c r="D78" s="6">
        <v>0</v>
      </c>
      <c r="E78" s="6">
        <v>0</v>
      </c>
      <c r="F78" s="7">
        <f t="shared" ref="F78:F83" si="11">SUM(B78:E78)</f>
        <v>0</v>
      </c>
      <c r="G78" s="16">
        <v>0</v>
      </c>
      <c r="H78" s="16">
        <v>0</v>
      </c>
      <c r="I78" s="16">
        <v>0</v>
      </c>
      <c r="J78" s="16">
        <v>0</v>
      </c>
    </row>
    <row r="79" spans="1:10" x14ac:dyDescent="0.25">
      <c r="A79" s="14" t="s">
        <v>34</v>
      </c>
      <c r="B79" s="6">
        <v>0</v>
      </c>
      <c r="C79" s="6">
        <v>0</v>
      </c>
      <c r="D79" s="6">
        <v>0</v>
      </c>
      <c r="E79" s="6">
        <v>0</v>
      </c>
      <c r="F79" s="7">
        <f t="shared" si="11"/>
        <v>0</v>
      </c>
      <c r="G79" s="16">
        <v>0</v>
      </c>
      <c r="H79" s="16">
        <v>0</v>
      </c>
      <c r="I79" s="16">
        <v>0</v>
      </c>
      <c r="J79" s="16">
        <v>0</v>
      </c>
    </row>
    <row r="80" spans="1:10" x14ac:dyDescent="0.25">
      <c r="A80" s="14" t="s">
        <v>35</v>
      </c>
      <c r="B80" s="6">
        <v>0</v>
      </c>
      <c r="C80" s="6">
        <v>0</v>
      </c>
      <c r="D80" s="6">
        <v>0</v>
      </c>
      <c r="E80" s="6">
        <v>0</v>
      </c>
      <c r="F80" s="7">
        <f t="shared" si="11"/>
        <v>0</v>
      </c>
      <c r="G80" s="16">
        <v>0</v>
      </c>
      <c r="H80" s="16">
        <v>0</v>
      </c>
      <c r="I80" s="16">
        <v>0</v>
      </c>
      <c r="J80" s="16">
        <v>0</v>
      </c>
    </row>
    <row r="81" spans="1:10" x14ac:dyDescent="0.25">
      <c r="A81" s="14" t="s">
        <v>36</v>
      </c>
      <c r="B81" s="6">
        <v>0</v>
      </c>
      <c r="C81" s="6">
        <v>0</v>
      </c>
      <c r="D81" s="6">
        <v>0</v>
      </c>
      <c r="E81" s="6">
        <v>0</v>
      </c>
      <c r="F81" s="7">
        <f t="shared" si="11"/>
        <v>0</v>
      </c>
      <c r="G81" s="16">
        <v>0</v>
      </c>
      <c r="H81" s="16">
        <v>0</v>
      </c>
      <c r="I81" s="16">
        <v>0</v>
      </c>
      <c r="J81" s="16">
        <v>0</v>
      </c>
    </row>
    <row r="82" spans="1:10" x14ac:dyDescent="0.25">
      <c r="A82" s="14" t="s">
        <v>37</v>
      </c>
      <c r="B82" s="6">
        <v>0</v>
      </c>
      <c r="C82" s="6">
        <v>0</v>
      </c>
      <c r="D82" s="6">
        <v>0</v>
      </c>
      <c r="E82" s="6">
        <v>0</v>
      </c>
      <c r="F82" s="7">
        <f t="shared" si="11"/>
        <v>0</v>
      </c>
      <c r="G82" s="16">
        <v>0</v>
      </c>
      <c r="H82" s="16">
        <v>0</v>
      </c>
      <c r="I82" s="16">
        <v>0</v>
      </c>
      <c r="J82" s="16">
        <v>0</v>
      </c>
    </row>
    <row r="83" spans="1:10" x14ac:dyDescent="0.25">
      <c r="A83" s="14" t="s">
        <v>38</v>
      </c>
      <c r="B83" s="6">
        <v>0</v>
      </c>
      <c r="C83" s="6">
        <v>0</v>
      </c>
      <c r="D83" s="6">
        <v>0</v>
      </c>
      <c r="E83" s="6">
        <v>0</v>
      </c>
      <c r="F83" s="7">
        <f t="shared" si="11"/>
        <v>0</v>
      </c>
      <c r="G83" s="16">
        <v>0</v>
      </c>
      <c r="H83" s="16">
        <v>0</v>
      </c>
      <c r="I83" s="16">
        <v>0</v>
      </c>
      <c r="J83" s="16">
        <v>0</v>
      </c>
    </row>
    <row r="84" spans="1:10" x14ac:dyDescent="0.25">
      <c r="A84" s="9"/>
      <c r="B84" s="67" t="s">
        <v>2</v>
      </c>
      <c r="C84" s="67"/>
      <c r="D84" s="67"/>
      <c r="E84" s="71" t="s">
        <v>3</v>
      </c>
      <c r="F84" s="69" t="s">
        <v>4</v>
      </c>
      <c r="G84" s="64" t="s">
        <v>198</v>
      </c>
      <c r="H84" s="64" t="s">
        <v>199</v>
      </c>
      <c r="I84" s="64" t="s">
        <v>200</v>
      </c>
      <c r="J84" s="64" t="s">
        <v>201</v>
      </c>
    </row>
    <row r="85" spans="1:10" x14ac:dyDescent="0.25">
      <c r="A85" s="12" t="s">
        <v>64</v>
      </c>
      <c r="B85" s="3" t="s">
        <v>11</v>
      </c>
      <c r="C85" s="3" t="s">
        <v>12</v>
      </c>
      <c r="D85" s="2" t="s">
        <v>60</v>
      </c>
      <c r="E85" s="71"/>
      <c r="F85" s="69"/>
      <c r="G85" s="64"/>
      <c r="H85" s="64"/>
      <c r="I85" s="64"/>
      <c r="J85" s="64"/>
    </row>
    <row r="86" spans="1:10" x14ac:dyDescent="0.25">
      <c r="A86" s="9" t="s">
        <v>40</v>
      </c>
      <c r="B86" s="6">
        <v>0</v>
      </c>
      <c r="C86" s="6">
        <v>0</v>
      </c>
      <c r="D86" s="6">
        <v>0</v>
      </c>
      <c r="E86" s="6">
        <v>0</v>
      </c>
      <c r="F86" s="7">
        <f>SUM(B86:E86)</f>
        <v>0</v>
      </c>
      <c r="G86" s="8">
        <v>0</v>
      </c>
      <c r="H86" s="8">
        <v>0</v>
      </c>
      <c r="I86" s="8">
        <v>0</v>
      </c>
      <c r="J86" s="8">
        <v>0</v>
      </c>
    </row>
    <row r="87" spans="1:10" ht="30" x14ac:dyDescent="0.25">
      <c r="A87" s="19" t="s">
        <v>41</v>
      </c>
      <c r="B87" s="6">
        <v>0</v>
      </c>
      <c r="C87" s="6">
        <v>0</v>
      </c>
      <c r="D87" s="6">
        <v>0</v>
      </c>
      <c r="E87" s="6">
        <v>0</v>
      </c>
      <c r="F87" s="7">
        <f>SUM(B87:E87)</f>
        <v>0</v>
      </c>
      <c r="G87" s="8">
        <v>0</v>
      </c>
      <c r="H87" s="8">
        <v>0</v>
      </c>
      <c r="I87" s="8">
        <v>0</v>
      </c>
      <c r="J87" s="8">
        <v>0</v>
      </c>
    </row>
    <row r="88" spans="1:10" x14ac:dyDescent="0.25">
      <c r="A88" s="9" t="s">
        <v>42</v>
      </c>
      <c r="B88" s="6">
        <v>0</v>
      </c>
      <c r="C88" s="6">
        <v>0</v>
      </c>
      <c r="D88" s="6">
        <v>0</v>
      </c>
      <c r="E88" s="6">
        <v>0</v>
      </c>
      <c r="F88" s="7">
        <f>SUM(B88:E88)</f>
        <v>0</v>
      </c>
      <c r="G88" s="8">
        <v>0</v>
      </c>
      <c r="H88" s="8">
        <v>0</v>
      </c>
      <c r="I88" s="8">
        <v>0</v>
      </c>
      <c r="J88" s="8">
        <v>0</v>
      </c>
    </row>
    <row r="89" spans="1:10" x14ac:dyDescent="0.25">
      <c r="A89" s="9" t="s">
        <v>43</v>
      </c>
      <c r="B89" s="6">
        <v>0</v>
      </c>
      <c r="C89" s="6">
        <v>0</v>
      </c>
      <c r="D89" s="6">
        <v>0</v>
      </c>
      <c r="E89" s="6">
        <v>0</v>
      </c>
      <c r="F89" s="7">
        <f t="shared" ref="F89:F100" si="12">SUM(B89:E89)</f>
        <v>0</v>
      </c>
      <c r="G89" s="8">
        <v>0</v>
      </c>
      <c r="H89" s="8">
        <v>0</v>
      </c>
      <c r="I89" s="8">
        <v>0</v>
      </c>
      <c r="J89" s="8">
        <v>0</v>
      </c>
    </row>
    <row r="90" spans="1:10" x14ac:dyDescent="0.25">
      <c r="A90" s="9" t="s">
        <v>44</v>
      </c>
      <c r="B90" s="6">
        <v>2</v>
      </c>
      <c r="C90" s="6">
        <v>0</v>
      </c>
      <c r="D90" s="6">
        <v>0</v>
      </c>
      <c r="E90" s="6">
        <v>0</v>
      </c>
      <c r="F90" s="7">
        <f t="shared" si="12"/>
        <v>2</v>
      </c>
      <c r="G90" s="8">
        <v>2</v>
      </c>
      <c r="H90" s="8">
        <v>0</v>
      </c>
      <c r="I90" s="8">
        <v>0</v>
      </c>
      <c r="J90" s="8">
        <v>0</v>
      </c>
    </row>
    <row r="91" spans="1:10" ht="30" x14ac:dyDescent="0.25">
      <c r="A91" s="9" t="s">
        <v>45</v>
      </c>
      <c r="B91" s="6">
        <v>0</v>
      </c>
      <c r="C91" s="6">
        <v>0</v>
      </c>
      <c r="D91" s="6">
        <v>0</v>
      </c>
      <c r="E91" s="6">
        <v>0</v>
      </c>
      <c r="F91" s="7">
        <f t="shared" si="12"/>
        <v>0</v>
      </c>
      <c r="G91" s="8">
        <v>0</v>
      </c>
      <c r="H91" s="8">
        <v>0</v>
      </c>
      <c r="I91" s="8">
        <v>0</v>
      </c>
      <c r="J91" s="8">
        <v>0</v>
      </c>
    </row>
    <row r="92" spans="1:10" x14ac:dyDescent="0.25">
      <c r="A92" s="9" t="s">
        <v>46</v>
      </c>
      <c r="B92" s="6">
        <v>0</v>
      </c>
      <c r="C92" s="6">
        <v>0</v>
      </c>
      <c r="D92" s="6">
        <v>0</v>
      </c>
      <c r="E92" s="6">
        <v>0</v>
      </c>
      <c r="F92" s="7">
        <f t="shared" si="12"/>
        <v>0</v>
      </c>
      <c r="G92" s="8">
        <v>0</v>
      </c>
      <c r="H92" s="8">
        <v>0</v>
      </c>
      <c r="I92" s="8">
        <v>0</v>
      </c>
      <c r="J92" s="8">
        <v>0</v>
      </c>
    </row>
    <row r="93" spans="1:10" x14ac:dyDescent="0.25">
      <c r="A93" s="9" t="s">
        <v>47</v>
      </c>
      <c r="B93" s="6">
        <v>0</v>
      </c>
      <c r="C93" s="6">
        <v>0</v>
      </c>
      <c r="D93" s="6">
        <v>0</v>
      </c>
      <c r="E93" s="6">
        <v>0</v>
      </c>
      <c r="F93" s="7">
        <f t="shared" si="12"/>
        <v>0</v>
      </c>
      <c r="G93" s="8">
        <v>0</v>
      </c>
      <c r="H93" s="8">
        <v>0</v>
      </c>
      <c r="I93" s="8">
        <v>0</v>
      </c>
      <c r="J93" s="8">
        <v>0</v>
      </c>
    </row>
    <row r="94" spans="1:10" ht="30" x14ac:dyDescent="0.25">
      <c r="A94" s="9" t="s">
        <v>48</v>
      </c>
      <c r="B94" s="6">
        <v>0</v>
      </c>
      <c r="C94" s="6">
        <v>0</v>
      </c>
      <c r="D94" s="6">
        <v>0</v>
      </c>
      <c r="E94" s="6">
        <v>0</v>
      </c>
      <c r="F94" s="7">
        <f t="shared" si="12"/>
        <v>0</v>
      </c>
      <c r="G94" s="8">
        <v>0</v>
      </c>
      <c r="H94" s="8">
        <v>0</v>
      </c>
      <c r="I94" s="8">
        <v>0</v>
      </c>
      <c r="J94" s="8">
        <v>0</v>
      </c>
    </row>
    <row r="95" spans="1:10" x14ac:dyDescent="0.25">
      <c r="A95" s="9" t="s">
        <v>49</v>
      </c>
      <c r="B95" s="6">
        <v>0</v>
      </c>
      <c r="C95" s="6">
        <v>0</v>
      </c>
      <c r="D95" s="6">
        <v>0</v>
      </c>
      <c r="E95" s="6">
        <v>0</v>
      </c>
      <c r="F95" s="7">
        <f t="shared" si="12"/>
        <v>0</v>
      </c>
      <c r="G95" s="8">
        <v>0</v>
      </c>
      <c r="H95" s="8">
        <v>0</v>
      </c>
      <c r="I95" s="8">
        <v>0</v>
      </c>
      <c r="J95" s="8">
        <v>0</v>
      </c>
    </row>
    <row r="96" spans="1:10" ht="30" x14ac:dyDescent="0.25">
      <c r="A96" s="9" t="s">
        <v>50</v>
      </c>
      <c r="B96" s="6">
        <v>0</v>
      </c>
      <c r="C96" s="6">
        <v>0</v>
      </c>
      <c r="D96" s="6">
        <v>0</v>
      </c>
      <c r="E96" s="6">
        <v>0</v>
      </c>
      <c r="F96" s="7">
        <f t="shared" si="12"/>
        <v>0</v>
      </c>
      <c r="G96" s="8">
        <v>0</v>
      </c>
      <c r="H96" s="8">
        <v>0</v>
      </c>
      <c r="I96" s="8">
        <v>0</v>
      </c>
      <c r="J96" s="8">
        <v>0</v>
      </c>
    </row>
    <row r="97" spans="1:10" x14ac:dyDescent="0.25">
      <c r="A97" s="9" t="s">
        <v>51</v>
      </c>
      <c r="B97" s="6">
        <v>41</v>
      </c>
      <c r="C97" s="6">
        <v>0</v>
      </c>
      <c r="D97" s="6">
        <v>0</v>
      </c>
      <c r="E97" s="6">
        <v>3</v>
      </c>
      <c r="F97" s="7">
        <f t="shared" si="12"/>
        <v>44</v>
      </c>
      <c r="G97" s="8">
        <v>43</v>
      </c>
      <c r="H97" s="8">
        <v>0</v>
      </c>
      <c r="I97" s="8">
        <v>1</v>
      </c>
      <c r="J97" s="8">
        <v>0</v>
      </c>
    </row>
    <row r="98" spans="1:10" x14ac:dyDescent="0.25">
      <c r="A98" s="9" t="s">
        <v>52</v>
      </c>
      <c r="B98" s="6">
        <v>0</v>
      </c>
      <c r="C98" s="6">
        <v>0</v>
      </c>
      <c r="D98" s="6">
        <v>0</v>
      </c>
      <c r="E98" s="6">
        <v>0</v>
      </c>
      <c r="F98" s="7">
        <f t="shared" si="12"/>
        <v>0</v>
      </c>
      <c r="G98" s="8">
        <v>0</v>
      </c>
      <c r="H98" s="8">
        <v>0</v>
      </c>
      <c r="I98" s="8">
        <v>0</v>
      </c>
      <c r="J98" s="8">
        <v>0</v>
      </c>
    </row>
    <row r="99" spans="1:10" x14ac:dyDescent="0.25">
      <c r="A99" s="9" t="s">
        <v>53</v>
      </c>
      <c r="B99" s="6">
        <v>0</v>
      </c>
      <c r="C99" s="6">
        <v>0</v>
      </c>
      <c r="D99" s="6">
        <v>0</v>
      </c>
      <c r="E99" s="6">
        <v>0</v>
      </c>
      <c r="F99" s="7">
        <f t="shared" si="12"/>
        <v>0</v>
      </c>
      <c r="G99" s="8">
        <v>0</v>
      </c>
      <c r="H99" s="8">
        <v>0</v>
      </c>
      <c r="I99" s="8">
        <v>0</v>
      </c>
      <c r="J99" s="8">
        <v>0</v>
      </c>
    </row>
    <row r="100" spans="1:10" x14ac:dyDescent="0.25">
      <c r="A100" s="9" t="s">
        <v>54</v>
      </c>
      <c r="B100" s="6">
        <v>1</v>
      </c>
      <c r="C100" s="6">
        <v>0</v>
      </c>
      <c r="D100" s="6">
        <v>0</v>
      </c>
      <c r="E100" s="6">
        <v>0</v>
      </c>
      <c r="F100" s="7">
        <f t="shared" si="12"/>
        <v>1</v>
      </c>
      <c r="G100" s="8">
        <v>1</v>
      </c>
      <c r="H100" s="8">
        <v>0</v>
      </c>
      <c r="I100" s="8">
        <v>0</v>
      </c>
      <c r="J100" s="8">
        <v>0</v>
      </c>
    </row>
    <row r="101" spans="1:10" x14ac:dyDescent="0.25">
      <c r="A101" s="9"/>
      <c r="B101" s="67" t="s">
        <v>2</v>
      </c>
      <c r="C101" s="67"/>
      <c r="D101" s="67"/>
      <c r="E101" s="71" t="s">
        <v>3</v>
      </c>
      <c r="F101" s="69" t="s">
        <v>4</v>
      </c>
      <c r="G101" s="64" t="s">
        <v>198</v>
      </c>
      <c r="H101" s="64" t="s">
        <v>199</v>
      </c>
      <c r="I101" s="64" t="s">
        <v>200</v>
      </c>
      <c r="J101" s="64" t="s">
        <v>201</v>
      </c>
    </row>
    <row r="102" spans="1:10" x14ac:dyDescent="0.25">
      <c r="A102" s="12" t="s">
        <v>55</v>
      </c>
      <c r="B102" s="3" t="s">
        <v>11</v>
      </c>
      <c r="C102" s="3" t="s">
        <v>12</v>
      </c>
      <c r="D102" s="2" t="s">
        <v>60</v>
      </c>
      <c r="E102" s="71"/>
      <c r="F102" s="69"/>
      <c r="G102" s="64"/>
      <c r="H102" s="64"/>
      <c r="I102" s="64"/>
      <c r="J102" s="64"/>
    </row>
    <row r="103" spans="1:10" x14ac:dyDescent="0.25">
      <c r="A103" s="9" t="s">
        <v>65</v>
      </c>
      <c r="B103" s="6">
        <v>2</v>
      </c>
      <c r="C103" s="6" t="s">
        <v>57</v>
      </c>
      <c r="D103" s="6">
        <v>0</v>
      </c>
      <c r="E103" s="6">
        <v>0</v>
      </c>
      <c r="F103" s="7">
        <f>SUM(B103:E103)</f>
        <v>2</v>
      </c>
      <c r="G103" s="8">
        <v>2</v>
      </c>
      <c r="H103" s="8">
        <v>0</v>
      </c>
      <c r="I103" s="8">
        <v>0</v>
      </c>
      <c r="J103" s="8">
        <v>0</v>
      </c>
    </row>
    <row r="104" spans="1:10" ht="15.75" x14ac:dyDescent="0.25">
      <c r="A104" s="72" t="s">
        <v>101</v>
      </c>
      <c r="B104" s="72"/>
      <c r="C104" s="72"/>
      <c r="D104" s="72"/>
      <c r="E104" s="72"/>
      <c r="F104" s="72"/>
      <c r="G104" s="72"/>
      <c r="H104" s="72"/>
      <c r="I104" s="72"/>
      <c r="J104" s="72"/>
    </row>
    <row r="105" spans="1:10" x14ac:dyDescent="0.25">
      <c r="A105" s="66"/>
      <c r="B105" s="67" t="s">
        <v>2</v>
      </c>
      <c r="C105" s="67"/>
      <c r="D105" s="67"/>
      <c r="E105" s="68" t="s">
        <v>3</v>
      </c>
      <c r="F105" s="69" t="s">
        <v>4</v>
      </c>
      <c r="G105" s="64" t="s">
        <v>198</v>
      </c>
      <c r="H105" s="64" t="s">
        <v>199</v>
      </c>
      <c r="I105" s="64" t="s">
        <v>200</v>
      </c>
      <c r="J105" s="64" t="s">
        <v>201</v>
      </c>
    </row>
    <row r="106" spans="1:10" x14ac:dyDescent="0.25">
      <c r="A106" s="66"/>
      <c r="B106" s="3" t="s">
        <v>11</v>
      </c>
      <c r="C106" s="3" t="s">
        <v>12</v>
      </c>
      <c r="D106" s="4"/>
      <c r="E106" s="68"/>
      <c r="F106" s="69"/>
      <c r="G106" s="64"/>
      <c r="H106" s="64"/>
      <c r="I106" s="64"/>
      <c r="J106" s="64"/>
    </row>
    <row r="107" spans="1:10" x14ac:dyDescent="0.25">
      <c r="A107" s="9" t="s">
        <v>66</v>
      </c>
      <c r="B107" s="97">
        <v>0</v>
      </c>
      <c r="C107" s="97">
        <v>0</v>
      </c>
      <c r="D107" s="97"/>
      <c r="E107" s="97">
        <v>0</v>
      </c>
      <c r="F107" s="7">
        <f t="shared" ref="F107:F109" si="13">SUM(B107:E107)</f>
        <v>0</v>
      </c>
      <c r="G107" s="98">
        <v>0</v>
      </c>
      <c r="H107" s="98">
        <v>0</v>
      </c>
      <c r="I107" s="98">
        <v>0</v>
      </c>
      <c r="J107" s="98">
        <v>0</v>
      </c>
    </row>
    <row r="108" spans="1:10" x14ac:dyDescent="0.25">
      <c r="A108" s="9" t="s">
        <v>67</v>
      </c>
      <c r="B108" s="97">
        <v>0</v>
      </c>
      <c r="C108" s="97">
        <v>0</v>
      </c>
      <c r="D108" s="97"/>
      <c r="E108" s="97">
        <v>0</v>
      </c>
      <c r="F108" s="7">
        <f t="shared" si="13"/>
        <v>0</v>
      </c>
      <c r="G108" s="98">
        <v>0</v>
      </c>
      <c r="H108" s="98">
        <v>0</v>
      </c>
      <c r="I108" s="98">
        <v>0</v>
      </c>
      <c r="J108" s="98">
        <v>0</v>
      </c>
    </row>
    <row r="109" spans="1:10" x14ac:dyDescent="0.25">
      <c r="A109" s="9" t="s">
        <v>204</v>
      </c>
      <c r="B109" s="97">
        <v>0</v>
      </c>
      <c r="C109" s="97">
        <v>0</v>
      </c>
      <c r="D109" s="97"/>
      <c r="E109" s="97">
        <v>0</v>
      </c>
      <c r="F109" s="7">
        <f t="shared" si="13"/>
        <v>0</v>
      </c>
      <c r="G109" s="98">
        <v>0</v>
      </c>
      <c r="H109" s="98">
        <v>0</v>
      </c>
      <c r="I109" s="98">
        <v>0</v>
      </c>
      <c r="J109" s="98">
        <v>0</v>
      </c>
    </row>
    <row r="110" spans="1:10" x14ac:dyDescent="0.25">
      <c r="A110" s="9"/>
      <c r="B110" s="67" t="s">
        <v>2</v>
      </c>
      <c r="C110" s="67"/>
      <c r="D110" s="67"/>
      <c r="E110" s="71" t="s">
        <v>3</v>
      </c>
      <c r="F110" s="69" t="s">
        <v>4</v>
      </c>
      <c r="G110" s="64" t="s">
        <v>198</v>
      </c>
      <c r="H110" s="64" t="s">
        <v>199</v>
      </c>
      <c r="I110" s="64" t="s">
        <v>200</v>
      </c>
      <c r="J110" s="64" t="s">
        <v>201</v>
      </c>
    </row>
    <row r="111" spans="1:10" x14ac:dyDescent="0.25">
      <c r="A111" s="12" t="s">
        <v>62</v>
      </c>
      <c r="B111" s="3" t="s">
        <v>11</v>
      </c>
      <c r="C111" s="3" t="s">
        <v>12</v>
      </c>
      <c r="D111" s="4"/>
      <c r="E111" s="71"/>
      <c r="F111" s="69"/>
      <c r="G111" s="64"/>
      <c r="H111" s="64"/>
      <c r="I111" s="64"/>
      <c r="J111" s="64"/>
    </row>
    <row r="112" spans="1:10" x14ac:dyDescent="0.25">
      <c r="A112" s="9" t="s">
        <v>23</v>
      </c>
      <c r="B112" s="97">
        <v>0</v>
      </c>
      <c r="C112" s="97">
        <v>0</v>
      </c>
      <c r="D112" s="97"/>
      <c r="E112" s="97">
        <v>0</v>
      </c>
      <c r="F112" s="7">
        <f t="shared" ref="F112:F119" si="14">SUM(B112:E112)</f>
        <v>0</v>
      </c>
      <c r="G112" s="98">
        <v>0</v>
      </c>
      <c r="H112" s="98">
        <v>0</v>
      </c>
      <c r="I112" s="98">
        <v>0</v>
      </c>
      <c r="J112" s="98">
        <v>0</v>
      </c>
    </row>
    <row r="113" spans="1:10" x14ac:dyDescent="0.25">
      <c r="A113" s="9" t="s">
        <v>24</v>
      </c>
      <c r="B113" s="97">
        <v>0</v>
      </c>
      <c r="C113" s="97">
        <v>0</v>
      </c>
      <c r="D113" s="97"/>
      <c r="E113" s="97">
        <v>0</v>
      </c>
      <c r="F113" s="7">
        <f t="shared" si="14"/>
        <v>0</v>
      </c>
      <c r="G113" s="98">
        <v>0</v>
      </c>
      <c r="H113" s="98">
        <v>0</v>
      </c>
      <c r="I113" s="98">
        <v>0</v>
      </c>
      <c r="J113" s="98">
        <v>0</v>
      </c>
    </row>
    <row r="114" spans="1:10" x14ac:dyDescent="0.25">
      <c r="A114" s="9" t="s">
        <v>63</v>
      </c>
      <c r="B114" s="97">
        <v>0</v>
      </c>
      <c r="C114" s="97">
        <v>0</v>
      </c>
      <c r="D114" s="97"/>
      <c r="E114" s="97">
        <v>0</v>
      </c>
      <c r="F114" s="7">
        <f t="shared" si="14"/>
        <v>0</v>
      </c>
      <c r="G114" s="98">
        <v>0</v>
      </c>
      <c r="H114" s="98">
        <v>0</v>
      </c>
      <c r="I114" s="98">
        <v>0</v>
      </c>
      <c r="J114" s="98">
        <v>0</v>
      </c>
    </row>
    <row r="115" spans="1:10" x14ac:dyDescent="0.25">
      <c r="A115" s="14" t="s">
        <v>26</v>
      </c>
      <c r="B115" s="97">
        <v>0</v>
      </c>
      <c r="C115" s="97">
        <v>0</v>
      </c>
      <c r="D115" s="97"/>
      <c r="E115" s="97">
        <v>0</v>
      </c>
      <c r="F115" s="7">
        <f t="shared" si="14"/>
        <v>0</v>
      </c>
      <c r="G115" s="98">
        <v>0</v>
      </c>
      <c r="H115" s="98">
        <v>0</v>
      </c>
      <c r="I115" s="98">
        <v>0</v>
      </c>
      <c r="J115" s="98">
        <v>0</v>
      </c>
    </row>
    <row r="116" spans="1:10" x14ac:dyDescent="0.25">
      <c r="A116" s="14" t="s">
        <v>27</v>
      </c>
      <c r="B116" s="97">
        <v>0</v>
      </c>
      <c r="C116" s="97">
        <v>0</v>
      </c>
      <c r="D116" s="97"/>
      <c r="E116" s="97">
        <v>0</v>
      </c>
      <c r="F116" s="7">
        <f t="shared" si="14"/>
        <v>0</v>
      </c>
      <c r="G116" s="98">
        <v>0</v>
      </c>
      <c r="H116" s="98">
        <v>0</v>
      </c>
      <c r="I116" s="98">
        <v>0</v>
      </c>
      <c r="J116" s="98">
        <v>0</v>
      </c>
    </row>
    <row r="117" spans="1:10" x14ac:dyDescent="0.25">
      <c r="A117" s="14" t="s">
        <v>28</v>
      </c>
      <c r="B117" s="97">
        <v>0</v>
      </c>
      <c r="C117" s="97">
        <v>0</v>
      </c>
      <c r="D117" s="97"/>
      <c r="E117" s="97">
        <v>0</v>
      </c>
      <c r="F117" s="7">
        <f t="shared" si="14"/>
        <v>0</v>
      </c>
      <c r="G117" s="98">
        <v>0</v>
      </c>
      <c r="H117" s="98">
        <v>0</v>
      </c>
      <c r="I117" s="98">
        <v>0</v>
      </c>
      <c r="J117" s="98">
        <v>0</v>
      </c>
    </row>
    <row r="118" spans="1:10" x14ac:dyDescent="0.25">
      <c r="A118" s="14" t="s">
        <v>29</v>
      </c>
      <c r="B118" s="97">
        <v>0</v>
      </c>
      <c r="C118" s="97">
        <v>0</v>
      </c>
      <c r="D118" s="97"/>
      <c r="E118" s="97">
        <v>0</v>
      </c>
      <c r="F118" s="7">
        <f t="shared" si="14"/>
        <v>0</v>
      </c>
      <c r="G118" s="98">
        <v>0</v>
      </c>
      <c r="H118" s="98">
        <v>0</v>
      </c>
      <c r="I118" s="98">
        <v>0</v>
      </c>
      <c r="J118" s="98">
        <v>0</v>
      </c>
    </row>
    <row r="119" spans="1:10" x14ac:dyDescent="0.25">
      <c r="A119" s="14" t="s">
        <v>30</v>
      </c>
      <c r="B119" s="97">
        <v>0</v>
      </c>
      <c r="C119" s="97">
        <v>0</v>
      </c>
      <c r="D119" s="97"/>
      <c r="E119" s="97">
        <v>0</v>
      </c>
      <c r="F119" s="7">
        <f t="shared" si="14"/>
        <v>0</v>
      </c>
      <c r="G119" s="98">
        <v>0</v>
      </c>
      <c r="H119" s="98">
        <v>0</v>
      </c>
      <c r="I119" s="98">
        <v>0</v>
      </c>
      <c r="J119" s="98">
        <v>0</v>
      </c>
    </row>
    <row r="120" spans="1:10" x14ac:dyDescent="0.25">
      <c r="A120" s="84" t="s">
        <v>31</v>
      </c>
      <c r="B120" s="84"/>
      <c r="C120" s="84"/>
      <c r="D120" s="84"/>
      <c r="E120" s="84"/>
      <c r="F120" s="84"/>
      <c r="G120" s="84"/>
      <c r="H120" s="84"/>
      <c r="I120" s="84"/>
      <c r="J120" s="84"/>
    </row>
    <row r="121" spans="1:10" x14ac:dyDescent="0.25">
      <c r="A121" s="14" t="s">
        <v>32</v>
      </c>
      <c r="B121" s="97">
        <v>0</v>
      </c>
      <c r="C121" s="97">
        <v>0</v>
      </c>
      <c r="D121" s="97"/>
      <c r="E121" s="97">
        <v>0</v>
      </c>
      <c r="F121" s="7">
        <f>SUM(B121:E121)</f>
        <v>0</v>
      </c>
      <c r="G121" s="98">
        <v>0</v>
      </c>
      <c r="H121" s="98">
        <v>0</v>
      </c>
      <c r="I121" s="98">
        <v>0</v>
      </c>
      <c r="J121" s="98">
        <v>0</v>
      </c>
    </row>
    <row r="122" spans="1:10" x14ac:dyDescent="0.25">
      <c r="A122" s="14" t="s">
        <v>33</v>
      </c>
      <c r="B122" s="97">
        <v>0</v>
      </c>
      <c r="C122" s="97">
        <v>0</v>
      </c>
      <c r="D122" s="97"/>
      <c r="E122" s="97">
        <v>0</v>
      </c>
      <c r="F122" s="7">
        <f t="shared" ref="F122:F127" si="15">SUM(B122:E122)</f>
        <v>0</v>
      </c>
      <c r="G122" s="98">
        <v>0</v>
      </c>
      <c r="H122" s="98">
        <v>0</v>
      </c>
      <c r="I122" s="98">
        <v>0</v>
      </c>
      <c r="J122" s="98">
        <v>0</v>
      </c>
    </row>
    <row r="123" spans="1:10" x14ac:dyDescent="0.25">
      <c r="A123" s="14" t="s">
        <v>34</v>
      </c>
      <c r="B123" s="97">
        <v>0</v>
      </c>
      <c r="C123" s="97">
        <v>0</v>
      </c>
      <c r="D123" s="97"/>
      <c r="E123" s="97">
        <v>0</v>
      </c>
      <c r="F123" s="7">
        <f t="shared" si="15"/>
        <v>0</v>
      </c>
      <c r="G123" s="98">
        <v>0</v>
      </c>
      <c r="H123" s="98">
        <v>0</v>
      </c>
      <c r="I123" s="98">
        <v>0</v>
      </c>
      <c r="J123" s="98">
        <v>0</v>
      </c>
    </row>
    <row r="124" spans="1:10" x14ac:dyDescent="0.25">
      <c r="A124" s="14" t="s">
        <v>35</v>
      </c>
      <c r="B124" s="97">
        <v>0</v>
      </c>
      <c r="C124" s="97">
        <v>0</v>
      </c>
      <c r="D124" s="97"/>
      <c r="E124" s="97">
        <v>0</v>
      </c>
      <c r="F124" s="7">
        <f t="shared" si="15"/>
        <v>0</v>
      </c>
      <c r="G124" s="98">
        <v>0</v>
      </c>
      <c r="H124" s="98">
        <v>0</v>
      </c>
      <c r="I124" s="98">
        <v>0</v>
      </c>
      <c r="J124" s="98">
        <v>0</v>
      </c>
    </row>
    <row r="125" spans="1:10" x14ac:dyDescent="0.25">
      <c r="A125" s="14" t="s">
        <v>36</v>
      </c>
      <c r="B125" s="97">
        <v>0</v>
      </c>
      <c r="C125" s="97">
        <v>0</v>
      </c>
      <c r="D125" s="97"/>
      <c r="E125" s="97">
        <v>0</v>
      </c>
      <c r="F125" s="7">
        <f t="shared" si="15"/>
        <v>0</v>
      </c>
      <c r="G125" s="98">
        <v>0</v>
      </c>
      <c r="H125" s="98">
        <v>0</v>
      </c>
      <c r="I125" s="98">
        <v>0</v>
      </c>
      <c r="J125" s="98">
        <v>0</v>
      </c>
    </row>
    <row r="126" spans="1:10" x14ac:dyDescent="0.25">
      <c r="A126" s="14" t="s">
        <v>37</v>
      </c>
      <c r="B126" s="97">
        <v>0</v>
      </c>
      <c r="C126" s="97">
        <v>0</v>
      </c>
      <c r="D126" s="97"/>
      <c r="E126" s="97">
        <v>0</v>
      </c>
      <c r="F126" s="7">
        <f t="shared" si="15"/>
        <v>0</v>
      </c>
      <c r="G126" s="98">
        <v>0</v>
      </c>
      <c r="H126" s="98">
        <v>0</v>
      </c>
      <c r="I126" s="98">
        <v>0</v>
      </c>
      <c r="J126" s="98">
        <v>0</v>
      </c>
    </row>
    <row r="127" spans="1:10" x14ac:dyDescent="0.25">
      <c r="A127" s="14" t="s">
        <v>38</v>
      </c>
      <c r="B127" s="97">
        <v>0</v>
      </c>
      <c r="C127" s="97">
        <v>0</v>
      </c>
      <c r="D127" s="97"/>
      <c r="E127" s="97">
        <v>0</v>
      </c>
      <c r="F127" s="7">
        <f t="shared" si="15"/>
        <v>0</v>
      </c>
      <c r="G127" s="98">
        <v>0</v>
      </c>
      <c r="H127" s="98">
        <v>0</v>
      </c>
      <c r="I127" s="98">
        <v>0</v>
      </c>
      <c r="J127" s="98">
        <v>0</v>
      </c>
    </row>
    <row r="128" spans="1:10" x14ac:dyDescent="0.25">
      <c r="A128" s="9"/>
      <c r="B128" s="67" t="s">
        <v>2</v>
      </c>
      <c r="C128" s="67"/>
      <c r="D128" s="67"/>
      <c r="E128" s="71" t="s">
        <v>3</v>
      </c>
      <c r="F128" s="69" t="s">
        <v>4</v>
      </c>
      <c r="G128" s="64" t="s">
        <v>198</v>
      </c>
      <c r="H128" s="64" t="s">
        <v>199</v>
      </c>
      <c r="I128" s="64" t="s">
        <v>200</v>
      </c>
      <c r="J128" s="64" t="s">
        <v>201</v>
      </c>
    </row>
    <row r="129" spans="1:10" x14ac:dyDescent="0.25">
      <c r="A129" s="12" t="s">
        <v>64</v>
      </c>
      <c r="B129" s="3" t="s">
        <v>11</v>
      </c>
      <c r="C129" s="3" t="s">
        <v>12</v>
      </c>
      <c r="D129" s="4"/>
      <c r="E129" s="71"/>
      <c r="F129" s="69"/>
      <c r="G129" s="64"/>
      <c r="H129" s="64"/>
      <c r="I129" s="64"/>
      <c r="J129" s="64"/>
    </row>
    <row r="130" spans="1:10" x14ac:dyDescent="0.25">
      <c r="A130" s="9" t="s">
        <v>40</v>
      </c>
      <c r="B130" s="97">
        <v>0</v>
      </c>
      <c r="C130" s="97">
        <v>0</v>
      </c>
      <c r="D130" s="97"/>
      <c r="E130" s="97">
        <v>0</v>
      </c>
      <c r="F130" s="7">
        <f>SUM(B130:E130)</f>
        <v>0</v>
      </c>
      <c r="G130" s="98">
        <v>0</v>
      </c>
      <c r="H130" s="98">
        <v>0</v>
      </c>
      <c r="I130" s="98">
        <v>0</v>
      </c>
      <c r="J130" s="98">
        <v>0</v>
      </c>
    </row>
    <row r="131" spans="1:10" ht="30" x14ac:dyDescent="0.25">
      <c r="A131" s="19" t="s">
        <v>41</v>
      </c>
      <c r="B131" s="97">
        <v>0</v>
      </c>
      <c r="C131" s="97">
        <v>0</v>
      </c>
      <c r="D131" s="97"/>
      <c r="E131" s="97">
        <v>0</v>
      </c>
      <c r="F131" s="7">
        <f t="shared" ref="F131:F144" si="16">SUM(B131:E131)</f>
        <v>0</v>
      </c>
      <c r="G131" s="98">
        <v>0</v>
      </c>
      <c r="H131" s="98">
        <v>0</v>
      </c>
      <c r="I131" s="98">
        <v>0</v>
      </c>
      <c r="J131" s="98">
        <v>0</v>
      </c>
    </row>
    <row r="132" spans="1:10" x14ac:dyDescent="0.25">
      <c r="A132" s="9" t="s">
        <v>42</v>
      </c>
      <c r="B132" s="97">
        <v>0</v>
      </c>
      <c r="C132" s="97">
        <v>0</v>
      </c>
      <c r="D132" s="97"/>
      <c r="E132" s="97">
        <v>0</v>
      </c>
      <c r="F132" s="7">
        <f t="shared" si="16"/>
        <v>0</v>
      </c>
      <c r="G132" s="98">
        <v>0</v>
      </c>
      <c r="H132" s="98">
        <v>0</v>
      </c>
      <c r="I132" s="98">
        <v>0</v>
      </c>
      <c r="J132" s="98">
        <v>0</v>
      </c>
    </row>
    <row r="133" spans="1:10" x14ac:dyDescent="0.25">
      <c r="A133" s="9" t="s">
        <v>43</v>
      </c>
      <c r="B133" s="97">
        <v>0</v>
      </c>
      <c r="C133" s="97">
        <v>0</v>
      </c>
      <c r="D133" s="97"/>
      <c r="E133" s="97">
        <v>0</v>
      </c>
      <c r="F133" s="7">
        <f t="shared" si="16"/>
        <v>0</v>
      </c>
      <c r="G133" s="98">
        <v>0</v>
      </c>
      <c r="H133" s="98">
        <v>0</v>
      </c>
      <c r="I133" s="98">
        <v>0</v>
      </c>
      <c r="J133" s="98">
        <v>0</v>
      </c>
    </row>
    <row r="134" spans="1:10" x14ac:dyDescent="0.25">
      <c r="A134" s="9" t="s">
        <v>44</v>
      </c>
      <c r="B134" s="97">
        <v>0</v>
      </c>
      <c r="C134" s="97">
        <v>0</v>
      </c>
      <c r="D134" s="97"/>
      <c r="E134" s="97">
        <v>0</v>
      </c>
      <c r="F134" s="7">
        <f t="shared" si="16"/>
        <v>0</v>
      </c>
      <c r="G134" s="98">
        <v>0</v>
      </c>
      <c r="H134" s="98">
        <v>0</v>
      </c>
      <c r="I134" s="98">
        <v>0</v>
      </c>
      <c r="J134" s="98">
        <v>0</v>
      </c>
    </row>
    <row r="135" spans="1:10" ht="30" x14ac:dyDescent="0.25">
      <c r="A135" s="9" t="s">
        <v>45</v>
      </c>
      <c r="B135" s="97">
        <v>0</v>
      </c>
      <c r="C135" s="97">
        <v>0</v>
      </c>
      <c r="D135" s="97"/>
      <c r="E135" s="97">
        <v>0</v>
      </c>
      <c r="F135" s="7">
        <f t="shared" si="16"/>
        <v>0</v>
      </c>
      <c r="G135" s="98">
        <v>0</v>
      </c>
      <c r="H135" s="98">
        <v>0</v>
      </c>
      <c r="I135" s="98">
        <v>0</v>
      </c>
      <c r="J135" s="98">
        <v>0</v>
      </c>
    </row>
    <row r="136" spans="1:10" x14ac:dyDescent="0.25">
      <c r="A136" s="9" t="s">
        <v>46</v>
      </c>
      <c r="B136" s="97">
        <v>0</v>
      </c>
      <c r="C136" s="97">
        <v>0</v>
      </c>
      <c r="D136" s="97"/>
      <c r="E136" s="97">
        <v>0</v>
      </c>
      <c r="F136" s="7">
        <f t="shared" si="16"/>
        <v>0</v>
      </c>
      <c r="G136" s="98">
        <v>0</v>
      </c>
      <c r="H136" s="98">
        <v>0</v>
      </c>
      <c r="I136" s="98">
        <v>0</v>
      </c>
      <c r="J136" s="98">
        <v>0</v>
      </c>
    </row>
    <row r="137" spans="1:10" x14ac:dyDescent="0.25">
      <c r="A137" s="9" t="s">
        <v>47</v>
      </c>
      <c r="B137" s="97">
        <v>0</v>
      </c>
      <c r="C137" s="97">
        <v>0</v>
      </c>
      <c r="D137" s="97"/>
      <c r="E137" s="97">
        <v>0</v>
      </c>
      <c r="F137" s="7">
        <f t="shared" si="16"/>
        <v>0</v>
      </c>
      <c r="G137" s="98">
        <v>0</v>
      </c>
      <c r="H137" s="98">
        <v>0</v>
      </c>
      <c r="I137" s="98">
        <v>0</v>
      </c>
      <c r="J137" s="98">
        <v>0</v>
      </c>
    </row>
    <row r="138" spans="1:10" ht="30" x14ac:dyDescent="0.25">
      <c r="A138" s="9" t="s">
        <v>48</v>
      </c>
      <c r="B138" s="97">
        <v>0</v>
      </c>
      <c r="C138" s="97">
        <v>0</v>
      </c>
      <c r="D138" s="97"/>
      <c r="E138" s="97">
        <v>0</v>
      </c>
      <c r="F138" s="7">
        <f t="shared" si="16"/>
        <v>0</v>
      </c>
      <c r="G138" s="98">
        <v>0</v>
      </c>
      <c r="H138" s="98">
        <v>0</v>
      </c>
      <c r="I138" s="98">
        <v>0</v>
      </c>
      <c r="J138" s="98">
        <v>0</v>
      </c>
    </row>
    <row r="139" spans="1:10" x14ac:dyDescent="0.25">
      <c r="A139" s="9" t="s">
        <v>49</v>
      </c>
      <c r="B139" s="97">
        <v>0</v>
      </c>
      <c r="C139" s="97">
        <v>0</v>
      </c>
      <c r="D139" s="97"/>
      <c r="E139" s="97">
        <v>0</v>
      </c>
      <c r="F139" s="7">
        <f t="shared" si="16"/>
        <v>0</v>
      </c>
      <c r="G139" s="98">
        <v>0</v>
      </c>
      <c r="H139" s="98">
        <v>0</v>
      </c>
      <c r="I139" s="98">
        <v>0</v>
      </c>
      <c r="J139" s="98">
        <v>0</v>
      </c>
    </row>
    <row r="140" spans="1:10" ht="30" x14ac:dyDescent="0.25">
      <c r="A140" s="9" t="s">
        <v>50</v>
      </c>
      <c r="B140" s="97">
        <v>0</v>
      </c>
      <c r="C140" s="97">
        <v>0</v>
      </c>
      <c r="D140" s="97"/>
      <c r="E140" s="97">
        <v>0</v>
      </c>
      <c r="F140" s="7">
        <f t="shared" si="16"/>
        <v>0</v>
      </c>
      <c r="G140" s="98">
        <v>0</v>
      </c>
      <c r="H140" s="98">
        <v>0</v>
      </c>
      <c r="I140" s="98">
        <v>0</v>
      </c>
      <c r="J140" s="98">
        <v>0</v>
      </c>
    </row>
    <row r="141" spans="1:10" x14ac:dyDescent="0.25">
      <c r="A141" s="9" t="s">
        <v>51</v>
      </c>
      <c r="B141" s="97">
        <v>0</v>
      </c>
      <c r="C141" s="97">
        <v>0</v>
      </c>
      <c r="D141" s="97"/>
      <c r="E141" s="97">
        <v>0</v>
      </c>
      <c r="F141" s="7">
        <f t="shared" si="16"/>
        <v>0</v>
      </c>
      <c r="G141" s="98">
        <v>0</v>
      </c>
      <c r="H141" s="98">
        <v>0</v>
      </c>
      <c r="I141" s="98">
        <v>0</v>
      </c>
      <c r="J141" s="98">
        <v>0</v>
      </c>
    </row>
    <row r="142" spans="1:10" x14ac:dyDescent="0.25">
      <c r="A142" s="9" t="s">
        <v>52</v>
      </c>
      <c r="B142" s="97">
        <v>0</v>
      </c>
      <c r="C142" s="97">
        <v>0</v>
      </c>
      <c r="D142" s="97"/>
      <c r="E142" s="97">
        <v>0</v>
      </c>
      <c r="F142" s="7">
        <f t="shared" si="16"/>
        <v>0</v>
      </c>
      <c r="G142" s="98">
        <v>0</v>
      </c>
      <c r="H142" s="98">
        <v>0</v>
      </c>
      <c r="I142" s="98">
        <v>0</v>
      </c>
      <c r="J142" s="98">
        <v>0</v>
      </c>
    </row>
    <row r="143" spans="1:10" x14ac:dyDescent="0.25">
      <c r="A143" s="9" t="s">
        <v>53</v>
      </c>
      <c r="B143" s="97">
        <v>0</v>
      </c>
      <c r="C143" s="97">
        <v>0</v>
      </c>
      <c r="D143" s="97"/>
      <c r="E143" s="97">
        <v>0</v>
      </c>
      <c r="F143" s="7">
        <f t="shared" si="16"/>
        <v>0</v>
      </c>
      <c r="G143" s="98">
        <v>0</v>
      </c>
      <c r="H143" s="98">
        <v>0</v>
      </c>
      <c r="I143" s="98">
        <v>0</v>
      </c>
      <c r="J143" s="98">
        <v>0</v>
      </c>
    </row>
    <row r="144" spans="1:10" x14ac:dyDescent="0.25">
      <c r="A144" s="9" t="s">
        <v>54</v>
      </c>
      <c r="B144" s="97">
        <v>0</v>
      </c>
      <c r="C144" s="97">
        <v>0</v>
      </c>
      <c r="D144" s="97"/>
      <c r="E144" s="97">
        <v>0</v>
      </c>
      <c r="F144" s="7">
        <f t="shared" si="16"/>
        <v>0</v>
      </c>
      <c r="G144" s="98">
        <v>0</v>
      </c>
      <c r="H144" s="98">
        <v>0</v>
      </c>
      <c r="I144" s="98">
        <v>0</v>
      </c>
      <c r="J144" s="98">
        <v>0</v>
      </c>
    </row>
    <row r="145" spans="1:10" x14ac:dyDescent="0.25">
      <c r="A145" s="9"/>
      <c r="B145" s="67" t="s">
        <v>2</v>
      </c>
      <c r="C145" s="67"/>
      <c r="D145" s="67"/>
      <c r="E145" s="71" t="s">
        <v>3</v>
      </c>
      <c r="F145" s="69" t="s">
        <v>4</v>
      </c>
      <c r="G145" s="64" t="s">
        <v>198</v>
      </c>
      <c r="H145" s="64" t="s">
        <v>199</v>
      </c>
      <c r="I145" s="64" t="s">
        <v>200</v>
      </c>
      <c r="J145" s="64" t="s">
        <v>201</v>
      </c>
    </row>
    <row r="146" spans="1:10" x14ac:dyDescent="0.25">
      <c r="A146" s="12" t="s">
        <v>55</v>
      </c>
      <c r="B146" s="3" t="s">
        <v>11</v>
      </c>
      <c r="C146" s="3" t="s">
        <v>12</v>
      </c>
      <c r="D146" s="4"/>
      <c r="E146" s="71"/>
      <c r="F146" s="69"/>
      <c r="G146" s="64"/>
      <c r="H146" s="64"/>
      <c r="I146" s="64"/>
      <c r="J146" s="64"/>
    </row>
    <row r="147" spans="1:10" x14ac:dyDescent="0.25">
      <c r="A147" s="9" t="s">
        <v>65</v>
      </c>
      <c r="B147" s="97">
        <v>0</v>
      </c>
      <c r="C147" s="97">
        <v>0</v>
      </c>
      <c r="D147" s="97"/>
      <c r="E147" s="97">
        <v>0</v>
      </c>
      <c r="F147" s="7">
        <f t="shared" ref="F147" si="17">SUM(B147:E147)</f>
        <v>0</v>
      </c>
      <c r="G147" s="98">
        <v>0</v>
      </c>
      <c r="H147" s="98">
        <v>0</v>
      </c>
      <c r="I147" s="98">
        <v>0</v>
      </c>
      <c r="J147" s="98">
        <v>0</v>
      </c>
    </row>
    <row r="148" spans="1:10" ht="15.75" x14ac:dyDescent="0.25">
      <c r="A148" s="72" t="s">
        <v>68</v>
      </c>
      <c r="B148" s="72"/>
      <c r="C148" s="72"/>
      <c r="D148" s="72"/>
      <c r="E148" s="72"/>
      <c r="F148" s="72"/>
      <c r="G148" s="72"/>
      <c r="H148" s="72"/>
      <c r="I148" s="72"/>
      <c r="J148" s="72"/>
    </row>
    <row r="149" spans="1:10" x14ac:dyDescent="0.25">
      <c r="A149" s="66"/>
      <c r="B149" s="67" t="s">
        <v>2</v>
      </c>
      <c r="C149" s="67"/>
      <c r="D149" s="67"/>
      <c r="E149" s="68" t="s">
        <v>3</v>
      </c>
      <c r="F149" s="69" t="s">
        <v>4</v>
      </c>
      <c r="G149" s="64" t="s">
        <v>198</v>
      </c>
      <c r="H149" s="64" t="s">
        <v>199</v>
      </c>
      <c r="I149" s="64" t="s">
        <v>200</v>
      </c>
      <c r="J149" s="64" t="s">
        <v>201</v>
      </c>
    </row>
    <row r="150" spans="1:10" x14ac:dyDescent="0.25">
      <c r="A150" s="66"/>
      <c r="B150" s="3" t="s">
        <v>11</v>
      </c>
      <c r="C150" s="3" t="s">
        <v>12</v>
      </c>
      <c r="D150" s="4"/>
      <c r="E150" s="68"/>
      <c r="F150" s="69"/>
      <c r="G150" s="64"/>
      <c r="H150" s="64"/>
      <c r="I150" s="64"/>
      <c r="J150" s="64"/>
    </row>
    <row r="151" spans="1:10" x14ac:dyDescent="0.25">
      <c r="A151" s="9" t="s">
        <v>13</v>
      </c>
      <c r="B151" s="6">
        <v>2</v>
      </c>
      <c r="C151" s="97">
        <v>0</v>
      </c>
      <c r="D151" s="97"/>
      <c r="E151" s="97">
        <v>0</v>
      </c>
      <c r="F151" s="7">
        <f t="shared" ref="F151:F153" si="18">SUM(B151:E151)</f>
        <v>2</v>
      </c>
      <c r="G151" s="8">
        <v>2</v>
      </c>
      <c r="H151" s="98">
        <v>0</v>
      </c>
      <c r="I151" s="98">
        <v>0</v>
      </c>
      <c r="J151" s="98">
        <v>0</v>
      </c>
    </row>
    <row r="152" spans="1:10" x14ac:dyDescent="0.25">
      <c r="A152" s="9" t="s">
        <v>61</v>
      </c>
      <c r="B152" s="6">
        <v>7</v>
      </c>
      <c r="C152" s="97">
        <v>0</v>
      </c>
      <c r="D152" s="97"/>
      <c r="E152" s="97">
        <v>0</v>
      </c>
      <c r="F152" s="7">
        <f t="shared" si="18"/>
        <v>7</v>
      </c>
      <c r="G152" s="8">
        <v>7</v>
      </c>
      <c r="H152" s="98">
        <v>0</v>
      </c>
      <c r="I152" s="98">
        <v>0</v>
      </c>
      <c r="J152" s="98">
        <v>0</v>
      </c>
    </row>
    <row r="153" spans="1:10" x14ac:dyDescent="0.25">
      <c r="A153" s="9" t="s">
        <v>69</v>
      </c>
      <c r="B153" s="6">
        <v>2</v>
      </c>
      <c r="C153" s="97">
        <v>0</v>
      </c>
      <c r="D153" s="97"/>
      <c r="E153" s="97">
        <v>0</v>
      </c>
      <c r="F153" s="7">
        <f t="shared" si="18"/>
        <v>2</v>
      </c>
      <c r="G153" s="8">
        <v>2</v>
      </c>
      <c r="H153" s="98">
        <v>0</v>
      </c>
      <c r="I153" s="98">
        <v>0</v>
      </c>
      <c r="J153" s="98">
        <v>0</v>
      </c>
    </row>
    <row r="154" spans="1:10" x14ac:dyDescent="0.25">
      <c r="A154" s="9"/>
      <c r="B154" s="67" t="s">
        <v>2</v>
      </c>
      <c r="C154" s="67"/>
      <c r="D154" s="67"/>
      <c r="E154" s="71" t="s">
        <v>3</v>
      </c>
      <c r="F154" s="69" t="s">
        <v>4</v>
      </c>
      <c r="G154" s="64" t="s">
        <v>198</v>
      </c>
      <c r="H154" s="64" t="s">
        <v>199</v>
      </c>
      <c r="I154" s="64" t="s">
        <v>200</v>
      </c>
      <c r="J154" s="64" t="s">
        <v>201</v>
      </c>
    </row>
    <row r="155" spans="1:10" x14ac:dyDescent="0.25">
      <c r="A155" s="12" t="s">
        <v>70</v>
      </c>
      <c r="B155" s="3" t="s">
        <v>11</v>
      </c>
      <c r="C155" s="3" t="s">
        <v>12</v>
      </c>
      <c r="D155" s="4"/>
      <c r="E155" s="71"/>
      <c r="F155" s="69"/>
      <c r="G155" s="64"/>
      <c r="H155" s="64"/>
      <c r="I155" s="64"/>
      <c r="J155" s="64"/>
    </row>
    <row r="156" spans="1:10" x14ac:dyDescent="0.25">
      <c r="A156" s="9" t="s">
        <v>23</v>
      </c>
      <c r="B156" s="6">
        <v>1</v>
      </c>
      <c r="C156" s="97">
        <v>0</v>
      </c>
      <c r="D156" s="97"/>
      <c r="E156" s="97">
        <v>0</v>
      </c>
      <c r="F156" s="7">
        <f t="shared" ref="F156:F163" si="19">SUM(B156:E156)</f>
        <v>1</v>
      </c>
      <c r="G156" s="8">
        <v>1</v>
      </c>
      <c r="H156" s="98">
        <v>0</v>
      </c>
      <c r="I156" s="98">
        <v>0</v>
      </c>
      <c r="J156" s="98">
        <v>0</v>
      </c>
    </row>
    <row r="157" spans="1:10" x14ac:dyDescent="0.25">
      <c r="A157" s="9" t="s">
        <v>24</v>
      </c>
      <c r="B157" s="6">
        <v>1</v>
      </c>
      <c r="C157" s="97">
        <v>0</v>
      </c>
      <c r="D157" s="97"/>
      <c r="E157" s="97">
        <v>0</v>
      </c>
      <c r="F157" s="7">
        <f t="shared" si="19"/>
        <v>1</v>
      </c>
      <c r="G157" s="8">
        <v>1</v>
      </c>
      <c r="H157" s="98">
        <v>0</v>
      </c>
      <c r="I157" s="98">
        <v>0</v>
      </c>
      <c r="J157" s="98">
        <v>0</v>
      </c>
    </row>
    <row r="158" spans="1:10" x14ac:dyDescent="0.25">
      <c r="A158" s="9" t="s">
        <v>63</v>
      </c>
      <c r="B158" s="6">
        <v>0</v>
      </c>
      <c r="C158" s="97">
        <v>0</v>
      </c>
      <c r="D158" s="97"/>
      <c r="E158" s="97">
        <v>0</v>
      </c>
      <c r="F158" s="7">
        <f t="shared" si="19"/>
        <v>0</v>
      </c>
      <c r="G158" s="8">
        <v>0</v>
      </c>
      <c r="H158" s="98">
        <v>0</v>
      </c>
      <c r="I158" s="98">
        <v>0</v>
      </c>
      <c r="J158" s="98">
        <v>0</v>
      </c>
    </row>
    <row r="159" spans="1:10" x14ac:dyDescent="0.25">
      <c r="A159" s="14" t="s">
        <v>26</v>
      </c>
      <c r="B159" s="6">
        <v>0</v>
      </c>
      <c r="C159" s="97">
        <v>0</v>
      </c>
      <c r="D159" s="97"/>
      <c r="E159" s="97">
        <v>0</v>
      </c>
      <c r="F159" s="7">
        <f t="shared" si="19"/>
        <v>0</v>
      </c>
      <c r="G159" s="8">
        <v>0</v>
      </c>
      <c r="H159" s="98">
        <v>0</v>
      </c>
      <c r="I159" s="98">
        <v>0</v>
      </c>
      <c r="J159" s="98">
        <v>0</v>
      </c>
    </row>
    <row r="160" spans="1:10" x14ac:dyDescent="0.25">
      <c r="A160" s="14" t="s">
        <v>27</v>
      </c>
      <c r="B160" s="6">
        <v>0</v>
      </c>
      <c r="C160" s="97">
        <v>0</v>
      </c>
      <c r="D160" s="97"/>
      <c r="E160" s="97">
        <v>0</v>
      </c>
      <c r="F160" s="7">
        <f t="shared" si="19"/>
        <v>0</v>
      </c>
      <c r="G160" s="8">
        <v>0</v>
      </c>
      <c r="H160" s="98">
        <v>0</v>
      </c>
      <c r="I160" s="98">
        <v>0</v>
      </c>
      <c r="J160" s="98">
        <v>0</v>
      </c>
    </row>
    <row r="161" spans="1:10" x14ac:dyDescent="0.25">
      <c r="A161" s="14" t="s">
        <v>28</v>
      </c>
      <c r="B161" s="6">
        <v>0</v>
      </c>
      <c r="C161" s="97">
        <v>0</v>
      </c>
      <c r="D161" s="97"/>
      <c r="E161" s="97">
        <v>0</v>
      </c>
      <c r="F161" s="7">
        <f t="shared" si="19"/>
        <v>0</v>
      </c>
      <c r="G161" s="8">
        <v>0</v>
      </c>
      <c r="H161" s="98">
        <v>0</v>
      </c>
      <c r="I161" s="98">
        <v>0</v>
      </c>
      <c r="J161" s="98">
        <v>0</v>
      </c>
    </row>
    <row r="162" spans="1:10" x14ac:dyDescent="0.25">
      <c r="A162" s="14" t="s">
        <v>29</v>
      </c>
      <c r="B162" s="6">
        <v>0</v>
      </c>
      <c r="C162" s="97">
        <v>0</v>
      </c>
      <c r="D162" s="97"/>
      <c r="E162" s="97">
        <v>0</v>
      </c>
      <c r="F162" s="7">
        <f t="shared" si="19"/>
        <v>0</v>
      </c>
      <c r="G162" s="8">
        <v>0</v>
      </c>
      <c r="H162" s="98">
        <v>0</v>
      </c>
      <c r="I162" s="98">
        <v>0</v>
      </c>
      <c r="J162" s="98">
        <v>0</v>
      </c>
    </row>
    <row r="163" spans="1:10" x14ac:dyDescent="0.25">
      <c r="A163" s="14" t="s">
        <v>30</v>
      </c>
      <c r="B163" s="6">
        <v>0</v>
      </c>
      <c r="C163" s="97">
        <v>0</v>
      </c>
      <c r="D163" s="97"/>
      <c r="E163" s="97">
        <v>0</v>
      </c>
      <c r="F163" s="7">
        <f t="shared" si="19"/>
        <v>0</v>
      </c>
      <c r="G163" s="8">
        <v>0</v>
      </c>
      <c r="H163" s="98">
        <v>0</v>
      </c>
      <c r="I163" s="98">
        <v>0</v>
      </c>
      <c r="J163" s="98">
        <v>0</v>
      </c>
    </row>
    <row r="164" spans="1:10" x14ac:dyDescent="0.25">
      <c r="A164" s="84" t="s">
        <v>31</v>
      </c>
      <c r="B164" s="84"/>
      <c r="C164" s="84"/>
      <c r="D164" s="84"/>
      <c r="E164" s="84"/>
      <c r="F164" s="84"/>
      <c r="G164" s="84"/>
      <c r="H164" s="84"/>
      <c r="I164" s="84"/>
      <c r="J164" s="84"/>
    </row>
    <row r="165" spans="1:10" x14ac:dyDescent="0.25">
      <c r="A165" s="14" t="s">
        <v>32</v>
      </c>
      <c r="B165" s="6">
        <v>0</v>
      </c>
      <c r="C165" s="97">
        <v>0</v>
      </c>
      <c r="D165" s="97"/>
      <c r="E165" s="97">
        <v>0</v>
      </c>
      <c r="F165" s="7">
        <f>SUM(B165:E165)</f>
        <v>0</v>
      </c>
      <c r="G165" s="8">
        <v>0</v>
      </c>
      <c r="H165" s="98">
        <v>0</v>
      </c>
      <c r="I165" s="98">
        <v>0</v>
      </c>
      <c r="J165" s="98">
        <v>0</v>
      </c>
    </row>
    <row r="166" spans="1:10" x14ac:dyDescent="0.25">
      <c r="A166" s="14" t="s">
        <v>33</v>
      </c>
      <c r="B166" s="6">
        <v>0</v>
      </c>
      <c r="C166" s="97">
        <v>0</v>
      </c>
      <c r="D166" s="97"/>
      <c r="E166" s="97">
        <v>0</v>
      </c>
      <c r="F166" s="7">
        <f t="shared" ref="F166:F171" si="20">SUM(B166:E166)</f>
        <v>0</v>
      </c>
      <c r="G166" s="8">
        <v>0</v>
      </c>
      <c r="H166" s="98">
        <v>0</v>
      </c>
      <c r="I166" s="98">
        <v>0</v>
      </c>
      <c r="J166" s="98">
        <v>0</v>
      </c>
    </row>
    <row r="167" spans="1:10" x14ac:dyDescent="0.25">
      <c r="A167" s="14" t="s">
        <v>34</v>
      </c>
      <c r="B167" s="6">
        <v>0</v>
      </c>
      <c r="C167" s="97">
        <v>0</v>
      </c>
      <c r="D167" s="97"/>
      <c r="E167" s="97">
        <v>0</v>
      </c>
      <c r="F167" s="7">
        <f t="shared" si="20"/>
        <v>0</v>
      </c>
      <c r="G167" s="8">
        <v>0</v>
      </c>
      <c r="H167" s="98">
        <v>0</v>
      </c>
      <c r="I167" s="98">
        <v>0</v>
      </c>
      <c r="J167" s="98">
        <v>0</v>
      </c>
    </row>
    <row r="168" spans="1:10" x14ac:dyDescent="0.25">
      <c r="A168" s="14" t="s">
        <v>35</v>
      </c>
      <c r="B168" s="6">
        <v>0</v>
      </c>
      <c r="C168" s="97">
        <v>0</v>
      </c>
      <c r="D168" s="97"/>
      <c r="E168" s="97">
        <v>0</v>
      </c>
      <c r="F168" s="7">
        <f t="shared" si="20"/>
        <v>0</v>
      </c>
      <c r="G168" s="8">
        <v>0</v>
      </c>
      <c r="H168" s="98">
        <v>0</v>
      </c>
      <c r="I168" s="98">
        <v>0</v>
      </c>
      <c r="J168" s="98">
        <v>0</v>
      </c>
    </row>
    <row r="169" spans="1:10" x14ac:dyDescent="0.25">
      <c r="A169" s="14" t="s">
        <v>36</v>
      </c>
      <c r="B169" s="6">
        <v>0</v>
      </c>
      <c r="C169" s="97">
        <v>0</v>
      </c>
      <c r="D169" s="97"/>
      <c r="E169" s="97">
        <v>0</v>
      </c>
      <c r="F169" s="7">
        <f t="shared" si="20"/>
        <v>0</v>
      </c>
      <c r="G169" s="8">
        <v>0</v>
      </c>
      <c r="H169" s="98">
        <v>0</v>
      </c>
      <c r="I169" s="98">
        <v>0</v>
      </c>
      <c r="J169" s="98">
        <v>0</v>
      </c>
    </row>
    <row r="170" spans="1:10" x14ac:dyDescent="0.25">
      <c r="A170" s="14" t="s">
        <v>37</v>
      </c>
      <c r="B170" s="6">
        <v>0</v>
      </c>
      <c r="C170" s="97">
        <v>0</v>
      </c>
      <c r="D170" s="97"/>
      <c r="E170" s="97">
        <v>0</v>
      </c>
      <c r="F170" s="7">
        <f t="shared" si="20"/>
        <v>0</v>
      </c>
      <c r="G170" s="8">
        <v>0</v>
      </c>
      <c r="H170" s="98">
        <v>0</v>
      </c>
      <c r="I170" s="98">
        <v>0</v>
      </c>
      <c r="J170" s="98">
        <v>0</v>
      </c>
    </row>
    <row r="171" spans="1:10" x14ac:dyDescent="0.25">
      <c r="A171" s="14" t="s">
        <v>38</v>
      </c>
      <c r="B171" s="6">
        <v>0</v>
      </c>
      <c r="C171" s="97">
        <v>0</v>
      </c>
      <c r="D171" s="97"/>
      <c r="E171" s="97">
        <v>0</v>
      </c>
      <c r="F171" s="7">
        <f t="shared" si="20"/>
        <v>0</v>
      </c>
      <c r="G171" s="16">
        <v>0</v>
      </c>
      <c r="H171" s="98">
        <v>0</v>
      </c>
      <c r="I171" s="98">
        <v>0</v>
      </c>
      <c r="J171" s="98">
        <v>0</v>
      </c>
    </row>
    <row r="172" spans="1:10" x14ac:dyDescent="0.25">
      <c r="A172" s="9"/>
      <c r="B172" s="67" t="s">
        <v>2</v>
      </c>
      <c r="C172" s="67"/>
      <c r="D172" s="67"/>
      <c r="E172" s="71" t="s">
        <v>3</v>
      </c>
      <c r="F172" s="69" t="s">
        <v>4</v>
      </c>
      <c r="G172" s="64" t="s">
        <v>198</v>
      </c>
      <c r="H172" s="64" t="s">
        <v>199</v>
      </c>
      <c r="I172" s="64" t="s">
        <v>200</v>
      </c>
      <c r="J172" s="64" t="s">
        <v>201</v>
      </c>
    </row>
    <row r="173" spans="1:10" x14ac:dyDescent="0.25">
      <c r="A173" s="12" t="s">
        <v>71</v>
      </c>
      <c r="B173" s="3" t="s">
        <v>11</v>
      </c>
      <c r="C173" s="3" t="s">
        <v>12</v>
      </c>
      <c r="D173" s="4"/>
      <c r="E173" s="71"/>
      <c r="F173" s="69"/>
      <c r="G173" s="64"/>
      <c r="H173" s="64"/>
      <c r="I173" s="64"/>
      <c r="J173" s="64"/>
    </row>
    <row r="174" spans="1:10" x14ac:dyDescent="0.25">
      <c r="A174" s="9" t="s">
        <v>40</v>
      </c>
      <c r="B174" s="6">
        <v>0</v>
      </c>
      <c r="C174" s="97">
        <v>0</v>
      </c>
      <c r="D174" s="97"/>
      <c r="E174" s="97">
        <v>0</v>
      </c>
      <c r="F174" s="7">
        <f>SUM(B174:E174)</f>
        <v>0</v>
      </c>
      <c r="G174" s="8">
        <v>0</v>
      </c>
      <c r="H174" s="98">
        <v>0</v>
      </c>
      <c r="I174" s="98">
        <v>0</v>
      </c>
      <c r="J174" s="98">
        <v>0</v>
      </c>
    </row>
    <row r="175" spans="1:10" ht="30" x14ac:dyDescent="0.25">
      <c r="A175" s="19" t="s">
        <v>41</v>
      </c>
      <c r="B175" s="6">
        <v>0</v>
      </c>
      <c r="C175" s="97">
        <v>0</v>
      </c>
      <c r="D175" s="97"/>
      <c r="E175" s="97">
        <v>0</v>
      </c>
      <c r="F175" s="7">
        <f t="shared" ref="F175:F188" si="21">SUM(B175:E175)</f>
        <v>0</v>
      </c>
      <c r="G175" s="8">
        <v>0</v>
      </c>
      <c r="H175" s="98">
        <v>0</v>
      </c>
      <c r="I175" s="98">
        <v>0</v>
      </c>
      <c r="J175" s="98">
        <v>0</v>
      </c>
    </row>
    <row r="176" spans="1:10" x14ac:dyDescent="0.25">
      <c r="A176" s="9" t="s">
        <v>42</v>
      </c>
      <c r="B176" s="6">
        <v>0</v>
      </c>
      <c r="C176" s="97">
        <v>0</v>
      </c>
      <c r="D176" s="97"/>
      <c r="E176" s="97">
        <v>0</v>
      </c>
      <c r="F176" s="7">
        <f t="shared" si="21"/>
        <v>0</v>
      </c>
      <c r="G176" s="8">
        <v>0</v>
      </c>
      <c r="H176" s="98">
        <v>0</v>
      </c>
      <c r="I176" s="98">
        <v>0</v>
      </c>
      <c r="J176" s="98">
        <v>0</v>
      </c>
    </row>
    <row r="177" spans="1:10" x14ac:dyDescent="0.25">
      <c r="A177" s="9" t="s">
        <v>43</v>
      </c>
      <c r="B177" s="6">
        <v>0</v>
      </c>
      <c r="C177" s="97">
        <v>0</v>
      </c>
      <c r="D177" s="97"/>
      <c r="E177" s="97">
        <v>0</v>
      </c>
      <c r="F177" s="7">
        <f t="shared" si="21"/>
        <v>0</v>
      </c>
      <c r="G177" s="8">
        <v>0</v>
      </c>
      <c r="H177" s="98">
        <v>0</v>
      </c>
      <c r="I177" s="98">
        <v>0</v>
      </c>
      <c r="J177" s="98">
        <v>0</v>
      </c>
    </row>
    <row r="178" spans="1:10" x14ac:dyDescent="0.25">
      <c r="A178" s="9" t="s">
        <v>44</v>
      </c>
      <c r="B178" s="6">
        <v>0</v>
      </c>
      <c r="C178" s="97">
        <v>0</v>
      </c>
      <c r="D178" s="97"/>
      <c r="E178" s="97">
        <v>0</v>
      </c>
      <c r="F178" s="7">
        <f t="shared" si="21"/>
        <v>0</v>
      </c>
      <c r="G178" s="8">
        <v>0</v>
      </c>
      <c r="H178" s="98">
        <v>0</v>
      </c>
      <c r="I178" s="98">
        <v>0</v>
      </c>
      <c r="J178" s="98">
        <v>0</v>
      </c>
    </row>
    <row r="179" spans="1:10" ht="30" x14ac:dyDescent="0.25">
      <c r="A179" s="9" t="s">
        <v>45</v>
      </c>
      <c r="B179" s="6">
        <v>0</v>
      </c>
      <c r="C179" s="97">
        <v>0</v>
      </c>
      <c r="D179" s="97"/>
      <c r="E179" s="97">
        <v>0</v>
      </c>
      <c r="F179" s="7">
        <f t="shared" si="21"/>
        <v>0</v>
      </c>
      <c r="G179" s="8">
        <v>0</v>
      </c>
      <c r="H179" s="98">
        <v>0</v>
      </c>
      <c r="I179" s="98">
        <v>0</v>
      </c>
      <c r="J179" s="98">
        <v>0</v>
      </c>
    </row>
    <row r="180" spans="1:10" x14ac:dyDescent="0.25">
      <c r="A180" s="9" t="s">
        <v>46</v>
      </c>
      <c r="B180" s="6">
        <v>0</v>
      </c>
      <c r="C180" s="97">
        <v>0</v>
      </c>
      <c r="D180" s="97"/>
      <c r="E180" s="97">
        <v>0</v>
      </c>
      <c r="F180" s="7">
        <f t="shared" si="21"/>
        <v>0</v>
      </c>
      <c r="G180" s="8">
        <v>0</v>
      </c>
      <c r="H180" s="98">
        <v>0</v>
      </c>
      <c r="I180" s="98">
        <v>0</v>
      </c>
      <c r="J180" s="98">
        <v>0</v>
      </c>
    </row>
    <row r="181" spans="1:10" x14ac:dyDescent="0.25">
      <c r="A181" s="9" t="s">
        <v>47</v>
      </c>
      <c r="B181" s="6">
        <v>0</v>
      </c>
      <c r="C181" s="97">
        <v>0</v>
      </c>
      <c r="D181" s="97"/>
      <c r="E181" s="97">
        <v>0</v>
      </c>
      <c r="F181" s="7">
        <f t="shared" si="21"/>
        <v>0</v>
      </c>
      <c r="G181" s="8">
        <v>0</v>
      </c>
      <c r="H181" s="98">
        <v>0</v>
      </c>
      <c r="I181" s="98">
        <v>0</v>
      </c>
      <c r="J181" s="98">
        <v>0</v>
      </c>
    </row>
    <row r="182" spans="1:10" ht="30" x14ac:dyDescent="0.25">
      <c r="A182" s="9" t="s">
        <v>48</v>
      </c>
      <c r="B182" s="6">
        <v>0</v>
      </c>
      <c r="C182" s="97">
        <v>0</v>
      </c>
      <c r="D182" s="97"/>
      <c r="E182" s="97">
        <v>0</v>
      </c>
      <c r="F182" s="7">
        <f t="shared" si="21"/>
        <v>0</v>
      </c>
      <c r="G182" s="8">
        <v>0</v>
      </c>
      <c r="H182" s="98">
        <v>0</v>
      </c>
      <c r="I182" s="98">
        <v>0</v>
      </c>
      <c r="J182" s="98">
        <v>0</v>
      </c>
    </row>
    <row r="183" spans="1:10" x14ac:dyDescent="0.25">
      <c r="A183" s="9" t="s">
        <v>49</v>
      </c>
      <c r="B183" s="6">
        <v>0</v>
      </c>
      <c r="C183" s="97">
        <v>0</v>
      </c>
      <c r="D183" s="97"/>
      <c r="E183" s="97">
        <v>0</v>
      </c>
      <c r="F183" s="7">
        <f t="shared" si="21"/>
        <v>0</v>
      </c>
      <c r="G183" s="8">
        <v>0</v>
      </c>
      <c r="H183" s="98">
        <v>0</v>
      </c>
      <c r="I183" s="98">
        <v>0</v>
      </c>
      <c r="J183" s="98">
        <v>0</v>
      </c>
    </row>
    <row r="184" spans="1:10" ht="30" x14ac:dyDescent="0.25">
      <c r="A184" s="9" t="s">
        <v>50</v>
      </c>
      <c r="B184" s="6">
        <v>0</v>
      </c>
      <c r="C184" s="97">
        <v>0</v>
      </c>
      <c r="D184" s="97"/>
      <c r="E184" s="97">
        <v>0</v>
      </c>
      <c r="F184" s="7">
        <f t="shared" si="21"/>
        <v>0</v>
      </c>
      <c r="G184" s="8">
        <v>0</v>
      </c>
      <c r="H184" s="98">
        <v>0</v>
      </c>
      <c r="I184" s="98">
        <v>0</v>
      </c>
      <c r="J184" s="98">
        <v>0</v>
      </c>
    </row>
    <row r="185" spans="1:10" x14ac:dyDescent="0.25">
      <c r="A185" s="9" t="s">
        <v>51</v>
      </c>
      <c r="B185" s="6">
        <v>2</v>
      </c>
      <c r="C185" s="97">
        <v>0</v>
      </c>
      <c r="D185" s="97"/>
      <c r="E185" s="97">
        <v>0</v>
      </c>
      <c r="F185" s="7">
        <f t="shared" si="21"/>
        <v>2</v>
      </c>
      <c r="G185" s="8">
        <v>2</v>
      </c>
      <c r="H185" s="98">
        <v>0</v>
      </c>
      <c r="I185" s="98">
        <v>0</v>
      </c>
      <c r="J185" s="98">
        <v>0</v>
      </c>
    </row>
    <row r="186" spans="1:10" x14ac:dyDescent="0.25">
      <c r="A186" s="9" t="s">
        <v>52</v>
      </c>
      <c r="B186" s="6">
        <v>0</v>
      </c>
      <c r="C186" s="97">
        <v>0</v>
      </c>
      <c r="D186" s="97"/>
      <c r="E186" s="97">
        <v>0</v>
      </c>
      <c r="F186" s="7">
        <f t="shared" si="21"/>
        <v>0</v>
      </c>
      <c r="G186" s="8">
        <v>0</v>
      </c>
      <c r="H186" s="98">
        <v>0</v>
      </c>
      <c r="I186" s="98">
        <v>0</v>
      </c>
      <c r="J186" s="98">
        <v>0</v>
      </c>
    </row>
    <row r="187" spans="1:10" x14ac:dyDescent="0.25">
      <c r="A187" s="9" t="s">
        <v>53</v>
      </c>
      <c r="B187" s="6">
        <v>0</v>
      </c>
      <c r="C187" s="97">
        <v>0</v>
      </c>
      <c r="D187" s="97"/>
      <c r="E187" s="97">
        <v>0</v>
      </c>
      <c r="F187" s="7">
        <f t="shared" si="21"/>
        <v>0</v>
      </c>
      <c r="G187" s="8">
        <v>0</v>
      </c>
      <c r="H187" s="98">
        <v>0</v>
      </c>
      <c r="I187" s="98">
        <v>0</v>
      </c>
      <c r="J187" s="98">
        <v>0</v>
      </c>
    </row>
    <row r="188" spans="1:10" x14ac:dyDescent="0.25">
      <c r="A188" s="9" t="s">
        <v>54</v>
      </c>
      <c r="B188" s="6">
        <v>0</v>
      </c>
      <c r="C188" s="97">
        <v>0</v>
      </c>
      <c r="D188" s="97"/>
      <c r="E188" s="97">
        <v>0</v>
      </c>
      <c r="F188" s="7">
        <f t="shared" si="21"/>
        <v>0</v>
      </c>
      <c r="G188" s="8">
        <v>0</v>
      </c>
      <c r="H188" s="98">
        <v>0</v>
      </c>
      <c r="I188" s="98">
        <v>0</v>
      </c>
      <c r="J188" s="98">
        <v>0</v>
      </c>
    </row>
    <row r="189" spans="1:10" x14ac:dyDescent="0.25">
      <c r="A189" s="9"/>
      <c r="B189" s="67" t="s">
        <v>2</v>
      </c>
      <c r="C189" s="67"/>
      <c r="D189" s="67"/>
      <c r="E189" s="71" t="s">
        <v>3</v>
      </c>
      <c r="F189" s="69" t="s">
        <v>4</v>
      </c>
      <c r="G189" s="64" t="s">
        <v>198</v>
      </c>
      <c r="H189" s="64" t="s">
        <v>199</v>
      </c>
      <c r="I189" s="64" t="s">
        <v>200</v>
      </c>
      <c r="J189" s="64" t="s">
        <v>201</v>
      </c>
    </row>
    <row r="190" spans="1:10" x14ac:dyDescent="0.25">
      <c r="A190" s="12" t="s">
        <v>55</v>
      </c>
      <c r="B190" s="3" t="s">
        <v>11</v>
      </c>
      <c r="C190" s="3" t="s">
        <v>12</v>
      </c>
      <c r="D190" s="4"/>
      <c r="E190" s="71"/>
      <c r="F190" s="69"/>
      <c r="G190" s="64"/>
      <c r="H190" s="64"/>
      <c r="I190" s="64"/>
      <c r="J190" s="64"/>
    </row>
    <row r="191" spans="1:10" x14ac:dyDescent="0.25">
      <c r="A191" s="9" t="s">
        <v>56</v>
      </c>
      <c r="B191" s="104">
        <v>0</v>
      </c>
      <c r="C191" s="97">
        <v>0</v>
      </c>
      <c r="D191" s="97"/>
      <c r="E191" s="97">
        <v>0</v>
      </c>
      <c r="F191" s="7">
        <f t="shared" ref="F191:F192" si="22">SUM(B191:E191)</f>
        <v>0</v>
      </c>
      <c r="G191" s="105">
        <v>0</v>
      </c>
      <c r="H191" s="98">
        <v>0</v>
      </c>
      <c r="I191" s="98">
        <v>0</v>
      </c>
      <c r="J191" s="98">
        <v>0</v>
      </c>
    </row>
    <row r="192" spans="1:10" x14ac:dyDescent="0.25">
      <c r="A192" s="9" t="s">
        <v>58</v>
      </c>
      <c r="B192" s="104">
        <v>0</v>
      </c>
      <c r="C192" s="97">
        <v>0</v>
      </c>
      <c r="D192" s="97"/>
      <c r="E192" s="97">
        <v>0</v>
      </c>
      <c r="F192" s="7">
        <f t="shared" si="22"/>
        <v>0</v>
      </c>
      <c r="G192" s="105">
        <v>0</v>
      </c>
      <c r="H192" s="98">
        <v>0</v>
      </c>
      <c r="I192" s="98">
        <v>0</v>
      </c>
      <c r="J192" s="98">
        <v>0</v>
      </c>
    </row>
    <row r="193" spans="1:10" ht="15.75" x14ac:dyDescent="0.25">
      <c r="A193" s="72" t="s">
        <v>72</v>
      </c>
      <c r="B193" s="72"/>
      <c r="C193" s="72"/>
      <c r="D193" s="72"/>
      <c r="E193" s="72"/>
      <c r="F193" s="72"/>
      <c r="G193" s="72"/>
      <c r="H193" s="72"/>
      <c r="I193" s="72"/>
      <c r="J193" s="72"/>
    </row>
    <row r="194" spans="1:10" x14ac:dyDescent="0.25">
      <c r="A194" s="66"/>
      <c r="B194" s="67" t="s">
        <v>2</v>
      </c>
      <c r="C194" s="67"/>
      <c r="D194" s="67"/>
      <c r="E194" s="70" t="s">
        <v>3</v>
      </c>
      <c r="F194" s="69" t="s">
        <v>4</v>
      </c>
      <c r="G194" s="64" t="s">
        <v>198</v>
      </c>
      <c r="H194" s="64" t="s">
        <v>199</v>
      </c>
      <c r="I194" s="64" t="s">
        <v>200</v>
      </c>
      <c r="J194" s="64" t="s">
        <v>201</v>
      </c>
    </row>
    <row r="195" spans="1:10" x14ac:dyDescent="0.25">
      <c r="A195" s="66"/>
      <c r="B195" s="2" t="s">
        <v>11</v>
      </c>
      <c r="C195" s="2" t="s">
        <v>12</v>
      </c>
      <c r="D195" s="2" t="s">
        <v>60</v>
      </c>
      <c r="E195" s="70"/>
      <c r="F195" s="69"/>
      <c r="G195" s="64"/>
      <c r="H195" s="64"/>
      <c r="I195" s="64"/>
      <c r="J195" s="64"/>
    </row>
    <row r="196" spans="1:10" x14ac:dyDescent="0.25">
      <c r="A196" s="9" t="s">
        <v>13</v>
      </c>
      <c r="B196" s="6">
        <v>2</v>
      </c>
      <c r="C196" s="97">
        <v>0</v>
      </c>
      <c r="D196" s="97">
        <v>0</v>
      </c>
      <c r="E196" s="97">
        <v>0</v>
      </c>
      <c r="F196" s="7">
        <f t="shared" ref="F196:F198" si="23">SUM(B196:E196)</f>
        <v>2</v>
      </c>
      <c r="G196" s="8">
        <v>2</v>
      </c>
      <c r="H196" s="98">
        <v>0</v>
      </c>
      <c r="I196" s="98">
        <v>0</v>
      </c>
      <c r="J196" s="98">
        <v>0</v>
      </c>
    </row>
    <row r="197" spans="1:10" x14ac:dyDescent="0.25">
      <c r="A197" s="9" t="s">
        <v>61</v>
      </c>
      <c r="B197" s="6">
        <v>2</v>
      </c>
      <c r="C197" s="97">
        <v>0</v>
      </c>
      <c r="D197" s="97">
        <v>0</v>
      </c>
      <c r="E197" s="97">
        <v>0</v>
      </c>
      <c r="F197" s="7">
        <f t="shared" si="23"/>
        <v>2</v>
      </c>
      <c r="G197" s="8">
        <v>2</v>
      </c>
      <c r="H197" s="98">
        <v>0</v>
      </c>
      <c r="I197" s="98">
        <v>0</v>
      </c>
      <c r="J197" s="98">
        <v>0</v>
      </c>
    </row>
    <row r="198" spans="1:10" x14ac:dyDescent="0.25">
      <c r="A198" s="9" t="s">
        <v>69</v>
      </c>
      <c r="B198" s="6">
        <v>2</v>
      </c>
      <c r="C198" s="97">
        <v>0</v>
      </c>
      <c r="D198" s="97">
        <v>0</v>
      </c>
      <c r="E198" s="97">
        <v>0</v>
      </c>
      <c r="F198" s="7">
        <f t="shared" si="23"/>
        <v>2</v>
      </c>
      <c r="G198" s="8">
        <v>2</v>
      </c>
      <c r="H198" s="98">
        <v>0</v>
      </c>
      <c r="I198" s="98">
        <v>0</v>
      </c>
      <c r="J198" s="98">
        <v>0</v>
      </c>
    </row>
    <row r="199" spans="1:10" x14ac:dyDescent="0.25">
      <c r="A199" s="9"/>
      <c r="B199" s="67" t="s">
        <v>2</v>
      </c>
      <c r="C199" s="67"/>
      <c r="D199" s="67"/>
      <c r="E199" s="71" t="s">
        <v>3</v>
      </c>
      <c r="F199" s="69" t="s">
        <v>4</v>
      </c>
      <c r="G199" s="64" t="s">
        <v>198</v>
      </c>
      <c r="H199" s="64" t="s">
        <v>199</v>
      </c>
      <c r="I199" s="64" t="s">
        <v>200</v>
      </c>
      <c r="J199" s="64" t="s">
        <v>201</v>
      </c>
    </row>
    <row r="200" spans="1:10" x14ac:dyDescent="0.25">
      <c r="A200" s="12" t="s">
        <v>73</v>
      </c>
      <c r="B200" s="3" t="s">
        <v>11</v>
      </c>
      <c r="C200" s="3" t="s">
        <v>12</v>
      </c>
      <c r="D200" s="2" t="s">
        <v>60</v>
      </c>
      <c r="E200" s="71"/>
      <c r="F200" s="69"/>
      <c r="G200" s="64"/>
      <c r="H200" s="64"/>
      <c r="I200" s="64"/>
      <c r="J200" s="64"/>
    </row>
    <row r="201" spans="1:10" x14ac:dyDescent="0.25">
      <c r="A201" s="9" t="s">
        <v>23</v>
      </c>
      <c r="B201" s="6">
        <v>0</v>
      </c>
      <c r="C201" s="97">
        <v>0</v>
      </c>
      <c r="D201" s="97">
        <v>0</v>
      </c>
      <c r="E201" s="97">
        <v>0</v>
      </c>
      <c r="F201" s="7">
        <f t="shared" ref="F201:F208" si="24">SUM(B201:E201)</f>
        <v>0</v>
      </c>
      <c r="G201" s="8">
        <v>0</v>
      </c>
      <c r="H201" s="98">
        <v>0</v>
      </c>
      <c r="I201" s="98">
        <v>0</v>
      </c>
      <c r="J201" s="98">
        <v>0</v>
      </c>
    </row>
    <row r="202" spans="1:10" x14ac:dyDescent="0.25">
      <c r="A202" s="9" t="s">
        <v>24</v>
      </c>
      <c r="B202" s="6">
        <v>2</v>
      </c>
      <c r="C202" s="97">
        <v>0</v>
      </c>
      <c r="D202" s="97">
        <v>0</v>
      </c>
      <c r="E202" s="97">
        <v>0</v>
      </c>
      <c r="F202" s="7">
        <f t="shared" si="24"/>
        <v>2</v>
      </c>
      <c r="G202" s="8">
        <v>2</v>
      </c>
      <c r="H202" s="98">
        <v>0</v>
      </c>
      <c r="I202" s="98">
        <v>0</v>
      </c>
      <c r="J202" s="98">
        <v>0</v>
      </c>
    </row>
    <row r="203" spans="1:10" x14ac:dyDescent="0.25">
      <c r="A203" s="9" t="s">
        <v>63</v>
      </c>
      <c r="B203" s="18">
        <v>0</v>
      </c>
      <c r="C203" s="97">
        <v>0</v>
      </c>
      <c r="D203" s="97">
        <v>0</v>
      </c>
      <c r="E203" s="97">
        <v>0</v>
      </c>
      <c r="F203" s="7">
        <f t="shared" si="24"/>
        <v>0</v>
      </c>
      <c r="G203" s="8">
        <v>0</v>
      </c>
      <c r="H203" s="98">
        <v>0</v>
      </c>
      <c r="I203" s="98">
        <v>0</v>
      </c>
      <c r="J203" s="98">
        <v>0</v>
      </c>
    </row>
    <row r="204" spans="1:10" x14ac:dyDescent="0.25">
      <c r="A204" s="14" t="s">
        <v>26</v>
      </c>
      <c r="B204" s="6">
        <v>0</v>
      </c>
      <c r="C204" s="97">
        <v>0</v>
      </c>
      <c r="D204" s="97">
        <v>0</v>
      </c>
      <c r="E204" s="97">
        <v>0</v>
      </c>
      <c r="F204" s="7">
        <f>SUM(B204:E204)</f>
        <v>0</v>
      </c>
      <c r="G204" s="8">
        <v>0</v>
      </c>
      <c r="H204" s="98">
        <v>0</v>
      </c>
      <c r="I204" s="98">
        <v>0</v>
      </c>
      <c r="J204" s="98">
        <v>0</v>
      </c>
    </row>
    <row r="205" spans="1:10" x14ac:dyDescent="0.25">
      <c r="A205" s="14" t="s">
        <v>27</v>
      </c>
      <c r="B205" s="6">
        <v>0</v>
      </c>
      <c r="C205" s="97">
        <v>0</v>
      </c>
      <c r="D205" s="97">
        <v>0</v>
      </c>
      <c r="E205" s="97">
        <v>0</v>
      </c>
      <c r="F205" s="7">
        <f t="shared" si="24"/>
        <v>0</v>
      </c>
      <c r="G205" s="8">
        <v>0</v>
      </c>
      <c r="H205" s="98">
        <v>0</v>
      </c>
      <c r="I205" s="98">
        <v>0</v>
      </c>
      <c r="J205" s="98">
        <v>0</v>
      </c>
    </row>
    <row r="206" spans="1:10" x14ac:dyDescent="0.25">
      <c r="A206" s="14" t="s">
        <v>28</v>
      </c>
      <c r="B206" s="6">
        <v>0</v>
      </c>
      <c r="C206" s="97">
        <v>0</v>
      </c>
      <c r="D206" s="97">
        <v>0</v>
      </c>
      <c r="E206" s="97">
        <v>0</v>
      </c>
      <c r="F206" s="7">
        <f t="shared" si="24"/>
        <v>0</v>
      </c>
      <c r="G206" s="8">
        <v>0</v>
      </c>
      <c r="H206" s="98">
        <v>0</v>
      </c>
      <c r="I206" s="98">
        <v>0</v>
      </c>
      <c r="J206" s="98">
        <v>0</v>
      </c>
    </row>
    <row r="207" spans="1:10" x14ac:dyDescent="0.25">
      <c r="A207" s="14" t="s">
        <v>29</v>
      </c>
      <c r="B207" s="6">
        <v>0</v>
      </c>
      <c r="C207" s="97">
        <v>0</v>
      </c>
      <c r="D207" s="97">
        <v>0</v>
      </c>
      <c r="E207" s="97">
        <v>0</v>
      </c>
      <c r="F207" s="7">
        <f t="shared" si="24"/>
        <v>0</v>
      </c>
      <c r="G207" s="8">
        <v>0</v>
      </c>
      <c r="H207" s="98">
        <v>0</v>
      </c>
      <c r="I207" s="98">
        <v>0</v>
      </c>
      <c r="J207" s="98">
        <v>0</v>
      </c>
    </row>
    <row r="208" spans="1:10" x14ac:dyDescent="0.25">
      <c r="A208" s="14" t="s">
        <v>30</v>
      </c>
      <c r="B208" s="6">
        <v>0</v>
      </c>
      <c r="C208" s="97">
        <v>0</v>
      </c>
      <c r="D208" s="97">
        <v>0</v>
      </c>
      <c r="E208" s="97">
        <v>0</v>
      </c>
      <c r="F208" s="7">
        <f t="shared" si="24"/>
        <v>0</v>
      </c>
      <c r="G208" s="8">
        <v>0</v>
      </c>
      <c r="H208" s="98">
        <v>0</v>
      </c>
      <c r="I208" s="98">
        <v>0</v>
      </c>
      <c r="J208" s="98">
        <v>0</v>
      </c>
    </row>
    <row r="209" spans="1:10" x14ac:dyDescent="0.25">
      <c r="A209" s="84" t="s">
        <v>31</v>
      </c>
      <c r="B209" s="84"/>
      <c r="C209" s="84"/>
      <c r="D209" s="84"/>
      <c r="E209" s="84"/>
      <c r="F209" s="84"/>
      <c r="G209" s="84"/>
      <c r="H209" s="84"/>
      <c r="I209" s="84"/>
      <c r="J209" s="84"/>
    </row>
    <row r="210" spans="1:10" x14ac:dyDescent="0.25">
      <c r="A210" s="14" t="s">
        <v>32</v>
      </c>
      <c r="B210" s="6">
        <v>0</v>
      </c>
      <c r="C210" s="97">
        <v>0</v>
      </c>
      <c r="D210" s="97">
        <v>0</v>
      </c>
      <c r="E210" s="97">
        <v>0</v>
      </c>
      <c r="F210" s="7">
        <f>SUM(B210:E210)</f>
        <v>0</v>
      </c>
      <c r="G210" s="8">
        <v>0</v>
      </c>
      <c r="H210" s="98">
        <v>0</v>
      </c>
      <c r="I210" s="98">
        <v>0</v>
      </c>
      <c r="J210" s="98">
        <v>0</v>
      </c>
    </row>
    <row r="211" spans="1:10" x14ac:dyDescent="0.25">
      <c r="A211" s="14" t="s">
        <v>33</v>
      </c>
      <c r="B211" s="6">
        <v>0</v>
      </c>
      <c r="C211" s="97">
        <v>0</v>
      </c>
      <c r="D211" s="97">
        <v>0</v>
      </c>
      <c r="E211" s="97">
        <v>0</v>
      </c>
      <c r="F211" s="7">
        <f t="shared" ref="F211:F216" si="25">SUM(B211:E211)</f>
        <v>0</v>
      </c>
      <c r="G211" s="8">
        <v>0</v>
      </c>
      <c r="H211" s="98">
        <v>0</v>
      </c>
      <c r="I211" s="98">
        <v>0</v>
      </c>
      <c r="J211" s="98">
        <v>0</v>
      </c>
    </row>
    <row r="212" spans="1:10" x14ac:dyDescent="0.25">
      <c r="A212" s="14" t="s">
        <v>34</v>
      </c>
      <c r="B212" s="6">
        <v>0</v>
      </c>
      <c r="C212" s="97">
        <v>0</v>
      </c>
      <c r="D212" s="97">
        <v>0</v>
      </c>
      <c r="E212" s="97">
        <v>0</v>
      </c>
      <c r="F212" s="7">
        <f t="shared" si="25"/>
        <v>0</v>
      </c>
      <c r="G212" s="8">
        <v>0</v>
      </c>
      <c r="H212" s="98">
        <v>0</v>
      </c>
      <c r="I212" s="98">
        <v>0</v>
      </c>
      <c r="J212" s="98">
        <v>0</v>
      </c>
    </row>
    <row r="213" spans="1:10" x14ac:dyDescent="0.25">
      <c r="A213" s="14" t="s">
        <v>35</v>
      </c>
      <c r="B213" s="6">
        <v>0</v>
      </c>
      <c r="C213" s="97">
        <v>0</v>
      </c>
      <c r="D213" s="97">
        <v>0</v>
      </c>
      <c r="E213" s="97">
        <v>0</v>
      </c>
      <c r="F213" s="7">
        <f t="shared" si="25"/>
        <v>0</v>
      </c>
      <c r="G213" s="8">
        <v>0</v>
      </c>
      <c r="H213" s="98">
        <v>0</v>
      </c>
      <c r="I213" s="98">
        <v>0</v>
      </c>
      <c r="J213" s="98">
        <v>0</v>
      </c>
    </row>
    <row r="214" spans="1:10" x14ac:dyDescent="0.25">
      <c r="A214" s="14" t="s">
        <v>36</v>
      </c>
      <c r="B214" s="6">
        <v>0</v>
      </c>
      <c r="C214" s="97">
        <v>0</v>
      </c>
      <c r="D214" s="97">
        <v>0</v>
      </c>
      <c r="E214" s="97">
        <v>0</v>
      </c>
      <c r="F214" s="7">
        <f t="shared" si="25"/>
        <v>0</v>
      </c>
      <c r="G214" s="8">
        <v>0</v>
      </c>
      <c r="H214" s="98">
        <v>0</v>
      </c>
      <c r="I214" s="98">
        <v>0</v>
      </c>
      <c r="J214" s="98">
        <v>0</v>
      </c>
    </row>
    <row r="215" spans="1:10" x14ac:dyDescent="0.25">
      <c r="A215" s="14" t="s">
        <v>37</v>
      </c>
      <c r="B215" s="6">
        <v>0</v>
      </c>
      <c r="C215" s="97">
        <v>0</v>
      </c>
      <c r="D215" s="97">
        <v>0</v>
      </c>
      <c r="E215" s="97">
        <v>0</v>
      </c>
      <c r="F215" s="7">
        <f t="shared" si="25"/>
        <v>0</v>
      </c>
      <c r="G215" s="8">
        <v>0</v>
      </c>
      <c r="H215" s="98">
        <v>0</v>
      </c>
      <c r="I215" s="98">
        <v>0</v>
      </c>
      <c r="J215" s="98">
        <v>0</v>
      </c>
    </row>
    <row r="216" spans="1:10" x14ac:dyDescent="0.25">
      <c r="A216" s="14" t="s">
        <v>38</v>
      </c>
      <c r="B216" s="6">
        <v>0</v>
      </c>
      <c r="C216" s="97">
        <v>0</v>
      </c>
      <c r="D216" s="97">
        <v>0</v>
      </c>
      <c r="E216" s="97">
        <v>0</v>
      </c>
      <c r="F216" s="7">
        <f t="shared" si="25"/>
        <v>0</v>
      </c>
      <c r="G216" s="8">
        <v>0</v>
      </c>
      <c r="H216" s="98">
        <v>0</v>
      </c>
      <c r="I216" s="98">
        <v>0</v>
      </c>
      <c r="J216" s="98">
        <v>0</v>
      </c>
    </row>
    <row r="217" spans="1:10" x14ac:dyDescent="0.25">
      <c r="A217" s="9"/>
      <c r="B217" s="67" t="s">
        <v>2</v>
      </c>
      <c r="C217" s="67"/>
      <c r="D217" s="67"/>
      <c r="E217" s="71"/>
      <c r="F217" s="69" t="s">
        <v>4</v>
      </c>
      <c r="G217" s="64" t="s">
        <v>198</v>
      </c>
      <c r="H217" s="64" t="s">
        <v>199</v>
      </c>
      <c r="I217" s="64" t="s">
        <v>200</v>
      </c>
      <c r="J217" s="64" t="s">
        <v>201</v>
      </c>
    </row>
    <row r="218" spans="1:10" x14ac:dyDescent="0.25">
      <c r="A218" s="12" t="s">
        <v>71</v>
      </c>
      <c r="B218" s="3" t="s">
        <v>11</v>
      </c>
      <c r="C218" s="3" t="s">
        <v>12</v>
      </c>
      <c r="D218" s="2" t="s">
        <v>60</v>
      </c>
      <c r="E218" s="71"/>
      <c r="F218" s="69"/>
      <c r="G218" s="64"/>
      <c r="H218" s="64"/>
      <c r="I218" s="64"/>
      <c r="J218" s="64"/>
    </row>
    <row r="219" spans="1:10" x14ac:dyDescent="0.25">
      <c r="A219" s="9" t="s">
        <v>40</v>
      </c>
      <c r="B219" s="6">
        <v>0</v>
      </c>
      <c r="C219" s="97">
        <v>0</v>
      </c>
      <c r="D219" s="97">
        <v>0</v>
      </c>
      <c r="E219" s="97">
        <v>0</v>
      </c>
      <c r="F219" s="7">
        <f>SUM(B219:E219)</f>
        <v>0</v>
      </c>
      <c r="G219" s="8">
        <v>0</v>
      </c>
      <c r="H219" s="101">
        <v>0</v>
      </c>
      <c r="I219" s="101">
        <v>0</v>
      </c>
      <c r="J219" s="101">
        <v>0</v>
      </c>
    </row>
    <row r="220" spans="1:10" ht="30" x14ac:dyDescent="0.25">
      <c r="A220" s="19" t="s">
        <v>41</v>
      </c>
      <c r="B220" s="6">
        <v>0</v>
      </c>
      <c r="C220" s="97">
        <v>0</v>
      </c>
      <c r="D220" s="97">
        <v>0</v>
      </c>
      <c r="E220" s="97">
        <v>0</v>
      </c>
      <c r="F220" s="7">
        <f t="shared" ref="F220:F233" si="26">SUM(B220:E220)</f>
        <v>0</v>
      </c>
      <c r="G220" s="8">
        <v>0</v>
      </c>
      <c r="H220" s="101">
        <v>0</v>
      </c>
      <c r="I220" s="101">
        <v>0</v>
      </c>
      <c r="J220" s="101">
        <v>0</v>
      </c>
    </row>
    <row r="221" spans="1:10" x14ac:dyDescent="0.25">
      <c r="A221" s="9" t="s">
        <v>42</v>
      </c>
      <c r="B221" s="6">
        <v>0</v>
      </c>
      <c r="C221" s="97">
        <v>0</v>
      </c>
      <c r="D221" s="97">
        <v>0</v>
      </c>
      <c r="E221" s="97">
        <v>0</v>
      </c>
      <c r="F221" s="7">
        <f t="shared" si="26"/>
        <v>0</v>
      </c>
      <c r="G221" s="8">
        <v>0</v>
      </c>
      <c r="H221" s="101">
        <v>0</v>
      </c>
      <c r="I221" s="101">
        <v>0</v>
      </c>
      <c r="J221" s="101">
        <v>0</v>
      </c>
    </row>
    <row r="222" spans="1:10" x14ac:dyDescent="0.25">
      <c r="A222" s="9" t="s">
        <v>43</v>
      </c>
      <c r="B222" s="6">
        <v>0</v>
      </c>
      <c r="C222" s="97">
        <v>0</v>
      </c>
      <c r="D222" s="97">
        <v>0</v>
      </c>
      <c r="E222" s="97">
        <v>0</v>
      </c>
      <c r="F222" s="7">
        <f t="shared" si="26"/>
        <v>0</v>
      </c>
      <c r="G222" s="8">
        <v>0</v>
      </c>
      <c r="H222" s="101">
        <v>0</v>
      </c>
      <c r="I222" s="101">
        <v>0</v>
      </c>
      <c r="J222" s="101">
        <v>0</v>
      </c>
    </row>
    <row r="223" spans="1:10" x14ac:dyDescent="0.25">
      <c r="A223" s="9" t="s">
        <v>44</v>
      </c>
      <c r="B223" s="6">
        <v>0</v>
      </c>
      <c r="C223" s="97">
        <v>0</v>
      </c>
      <c r="D223" s="97">
        <v>0</v>
      </c>
      <c r="E223" s="97">
        <v>0</v>
      </c>
      <c r="F223" s="7">
        <f t="shared" si="26"/>
        <v>0</v>
      </c>
      <c r="G223" s="8">
        <v>0</v>
      </c>
      <c r="H223" s="101">
        <v>0</v>
      </c>
      <c r="I223" s="101">
        <v>0</v>
      </c>
      <c r="J223" s="101">
        <v>0</v>
      </c>
    </row>
    <row r="224" spans="1:10" ht="30" x14ac:dyDescent="0.25">
      <c r="A224" s="9" t="s">
        <v>45</v>
      </c>
      <c r="B224" s="6">
        <v>0</v>
      </c>
      <c r="C224" s="97">
        <v>0</v>
      </c>
      <c r="D224" s="97">
        <v>0</v>
      </c>
      <c r="E224" s="97">
        <v>0</v>
      </c>
      <c r="F224" s="7">
        <f t="shared" si="26"/>
        <v>0</v>
      </c>
      <c r="G224" s="8">
        <v>0</v>
      </c>
      <c r="H224" s="101">
        <v>0</v>
      </c>
      <c r="I224" s="101">
        <v>0</v>
      </c>
      <c r="J224" s="101">
        <v>0</v>
      </c>
    </row>
    <row r="225" spans="1:14" x14ac:dyDescent="0.25">
      <c r="A225" s="9" t="s">
        <v>46</v>
      </c>
      <c r="B225" s="6">
        <v>0</v>
      </c>
      <c r="C225" s="97">
        <v>0</v>
      </c>
      <c r="D225" s="97">
        <v>0</v>
      </c>
      <c r="E225" s="97">
        <v>0</v>
      </c>
      <c r="F225" s="7">
        <f t="shared" si="26"/>
        <v>0</v>
      </c>
      <c r="G225" s="8">
        <v>0</v>
      </c>
      <c r="H225" s="101">
        <v>0</v>
      </c>
      <c r="I225" s="101">
        <v>0</v>
      </c>
      <c r="J225" s="101">
        <v>0</v>
      </c>
    </row>
    <row r="226" spans="1:14" x14ac:dyDescent="0.25">
      <c r="A226" s="9" t="s">
        <v>47</v>
      </c>
      <c r="B226" s="6">
        <v>0</v>
      </c>
      <c r="C226" s="97">
        <v>0</v>
      </c>
      <c r="D226" s="97">
        <v>0</v>
      </c>
      <c r="E226" s="97">
        <v>0</v>
      </c>
      <c r="F226" s="7">
        <f t="shared" si="26"/>
        <v>0</v>
      </c>
      <c r="G226" s="8">
        <v>0</v>
      </c>
      <c r="H226" s="101">
        <v>0</v>
      </c>
      <c r="I226" s="101">
        <v>0</v>
      </c>
      <c r="J226" s="101">
        <v>0</v>
      </c>
    </row>
    <row r="227" spans="1:14" ht="30" x14ac:dyDescent="0.25">
      <c r="A227" s="9" t="s">
        <v>48</v>
      </c>
      <c r="B227" s="6">
        <v>0</v>
      </c>
      <c r="C227" s="97">
        <v>0</v>
      </c>
      <c r="D227" s="97">
        <v>0</v>
      </c>
      <c r="E227" s="97">
        <v>0</v>
      </c>
      <c r="F227" s="7">
        <f t="shared" si="26"/>
        <v>0</v>
      </c>
      <c r="G227" s="8">
        <v>0</v>
      </c>
      <c r="H227" s="101">
        <v>0</v>
      </c>
      <c r="I227" s="101">
        <v>0</v>
      </c>
      <c r="J227" s="101">
        <v>0</v>
      </c>
    </row>
    <row r="228" spans="1:14" x14ac:dyDescent="0.25">
      <c r="A228" s="9" t="s">
        <v>49</v>
      </c>
      <c r="B228" s="6">
        <v>0</v>
      </c>
      <c r="C228" s="97">
        <v>0</v>
      </c>
      <c r="D228" s="97">
        <v>0</v>
      </c>
      <c r="E228" s="97">
        <v>0</v>
      </c>
      <c r="F228" s="7">
        <f t="shared" si="26"/>
        <v>0</v>
      </c>
      <c r="G228" s="8">
        <v>0</v>
      </c>
      <c r="H228" s="101">
        <v>0</v>
      </c>
      <c r="I228" s="101">
        <v>0</v>
      </c>
      <c r="J228" s="101">
        <v>0</v>
      </c>
    </row>
    <row r="229" spans="1:14" ht="30" x14ac:dyDescent="0.25">
      <c r="A229" s="9" t="s">
        <v>50</v>
      </c>
      <c r="B229" s="6">
        <v>0</v>
      </c>
      <c r="C229" s="97">
        <v>0</v>
      </c>
      <c r="D229" s="97">
        <v>0</v>
      </c>
      <c r="E229" s="97">
        <v>0</v>
      </c>
      <c r="F229" s="7">
        <f t="shared" si="26"/>
        <v>0</v>
      </c>
      <c r="G229" s="8">
        <v>0</v>
      </c>
      <c r="H229" s="101">
        <v>0</v>
      </c>
      <c r="I229" s="101">
        <v>0</v>
      </c>
      <c r="J229" s="101">
        <v>0</v>
      </c>
    </row>
    <row r="230" spans="1:14" x14ac:dyDescent="0.25">
      <c r="A230" s="9" t="s">
        <v>51</v>
      </c>
      <c r="B230" s="6">
        <v>2</v>
      </c>
      <c r="C230" s="97">
        <v>0</v>
      </c>
      <c r="D230" s="97">
        <v>0</v>
      </c>
      <c r="E230" s="97">
        <v>0</v>
      </c>
      <c r="F230" s="7">
        <f t="shared" si="26"/>
        <v>2</v>
      </c>
      <c r="G230" s="8">
        <v>2</v>
      </c>
      <c r="H230" s="101">
        <v>0</v>
      </c>
      <c r="I230" s="101">
        <v>0</v>
      </c>
      <c r="J230" s="101">
        <v>0</v>
      </c>
    </row>
    <row r="231" spans="1:14" x14ac:dyDescent="0.25">
      <c r="A231" s="9" t="s">
        <v>52</v>
      </c>
      <c r="B231" s="6">
        <v>0</v>
      </c>
      <c r="C231" s="97">
        <v>0</v>
      </c>
      <c r="D231" s="97">
        <v>0</v>
      </c>
      <c r="E231" s="97">
        <v>0</v>
      </c>
      <c r="F231" s="7">
        <f t="shared" si="26"/>
        <v>0</v>
      </c>
      <c r="G231" s="8">
        <v>0</v>
      </c>
      <c r="H231" s="101">
        <v>0</v>
      </c>
      <c r="I231" s="101">
        <v>0</v>
      </c>
      <c r="J231" s="101">
        <v>0</v>
      </c>
    </row>
    <row r="232" spans="1:14" x14ac:dyDescent="0.25">
      <c r="A232" s="9" t="s">
        <v>53</v>
      </c>
      <c r="B232" s="6">
        <v>0</v>
      </c>
      <c r="C232" s="97">
        <v>0</v>
      </c>
      <c r="D232" s="97">
        <v>0</v>
      </c>
      <c r="E232" s="97">
        <v>0</v>
      </c>
      <c r="F232" s="7">
        <f t="shared" si="26"/>
        <v>0</v>
      </c>
      <c r="G232" s="8">
        <v>0</v>
      </c>
      <c r="H232" s="101">
        <v>0</v>
      </c>
      <c r="I232" s="101">
        <v>0</v>
      </c>
      <c r="J232" s="101">
        <v>0</v>
      </c>
    </row>
    <row r="233" spans="1:14" x14ac:dyDescent="0.25">
      <c r="A233" s="9" t="s">
        <v>54</v>
      </c>
      <c r="B233" s="6">
        <v>0</v>
      </c>
      <c r="C233" s="97">
        <v>0</v>
      </c>
      <c r="D233" s="97">
        <v>0</v>
      </c>
      <c r="E233" s="97">
        <v>0</v>
      </c>
      <c r="F233" s="7">
        <f t="shared" si="26"/>
        <v>0</v>
      </c>
      <c r="G233" s="8">
        <v>0</v>
      </c>
      <c r="H233" s="101">
        <v>0</v>
      </c>
      <c r="I233" s="101">
        <v>0</v>
      </c>
      <c r="J233" s="101">
        <v>0</v>
      </c>
    </row>
    <row r="234" spans="1:14" x14ac:dyDescent="0.25">
      <c r="A234" s="9"/>
      <c r="B234" s="67" t="s">
        <v>2</v>
      </c>
      <c r="C234" s="67"/>
      <c r="D234" s="67"/>
      <c r="E234" s="71" t="s">
        <v>3</v>
      </c>
      <c r="F234" s="69" t="s">
        <v>4</v>
      </c>
      <c r="G234" s="64" t="s">
        <v>198</v>
      </c>
      <c r="H234" s="64" t="s">
        <v>199</v>
      </c>
      <c r="I234" s="64" t="s">
        <v>200</v>
      </c>
      <c r="J234" s="64" t="s">
        <v>201</v>
      </c>
    </row>
    <row r="235" spans="1:14" x14ac:dyDescent="0.25">
      <c r="A235" s="12" t="s">
        <v>55</v>
      </c>
      <c r="B235" s="3" t="s">
        <v>11</v>
      </c>
      <c r="C235" s="3" t="s">
        <v>12</v>
      </c>
      <c r="D235" s="2" t="s">
        <v>60</v>
      </c>
      <c r="E235" s="71"/>
      <c r="F235" s="69"/>
      <c r="G235" s="64"/>
      <c r="H235" s="64"/>
      <c r="I235" s="64"/>
      <c r="J235" s="64"/>
    </row>
    <row r="236" spans="1:14" x14ac:dyDescent="0.25">
      <c r="A236" s="9" t="s">
        <v>65</v>
      </c>
      <c r="B236" s="104">
        <v>0</v>
      </c>
      <c r="C236" s="97">
        <v>0</v>
      </c>
      <c r="D236" s="97">
        <v>0</v>
      </c>
      <c r="E236" s="97">
        <v>0</v>
      </c>
      <c r="F236" s="7">
        <f t="shared" ref="F236" si="27">SUM(B236:E236)</f>
        <v>0</v>
      </c>
      <c r="G236" s="105">
        <v>0</v>
      </c>
      <c r="H236" s="98">
        <v>0</v>
      </c>
      <c r="I236" s="98">
        <v>0</v>
      </c>
      <c r="J236" s="98">
        <v>0</v>
      </c>
      <c r="N236" s="32" t="s">
        <v>210</v>
      </c>
    </row>
    <row r="237" spans="1:14" ht="15.75" x14ac:dyDescent="0.25">
      <c r="A237" s="72" t="s">
        <v>74</v>
      </c>
      <c r="B237" s="72"/>
      <c r="C237" s="72"/>
      <c r="D237" s="72"/>
      <c r="E237" s="72"/>
      <c r="F237" s="72"/>
      <c r="G237" s="72"/>
      <c r="H237" s="72"/>
      <c r="I237" s="72"/>
      <c r="J237" s="72"/>
    </row>
    <row r="238" spans="1:14" x14ac:dyDescent="0.25">
      <c r="A238" s="66"/>
      <c r="B238" s="67" t="s">
        <v>2</v>
      </c>
      <c r="C238" s="67"/>
      <c r="D238" s="67"/>
      <c r="E238" s="70" t="s">
        <v>3</v>
      </c>
      <c r="F238" s="69" t="s">
        <v>4</v>
      </c>
      <c r="G238" s="64" t="s">
        <v>198</v>
      </c>
      <c r="H238" s="64" t="s">
        <v>199</v>
      </c>
      <c r="I238" s="64" t="s">
        <v>200</v>
      </c>
      <c r="J238" s="64" t="s">
        <v>201</v>
      </c>
    </row>
    <row r="239" spans="1:14" x14ac:dyDescent="0.25">
      <c r="A239" s="66"/>
      <c r="B239" s="2" t="s">
        <v>11</v>
      </c>
      <c r="C239" s="2" t="s">
        <v>12</v>
      </c>
      <c r="D239" s="2" t="s">
        <v>60</v>
      </c>
      <c r="E239" s="70"/>
      <c r="F239" s="69"/>
      <c r="G239" s="64"/>
      <c r="H239" s="64"/>
      <c r="I239" s="64"/>
      <c r="J239" s="64"/>
    </row>
    <row r="240" spans="1:14" x14ac:dyDescent="0.25">
      <c r="A240" s="19" t="s">
        <v>102</v>
      </c>
      <c r="B240" s="6">
        <v>6</v>
      </c>
      <c r="C240" s="97">
        <v>0</v>
      </c>
      <c r="D240" s="97">
        <v>0</v>
      </c>
      <c r="E240" s="97">
        <v>0</v>
      </c>
      <c r="F240" s="7">
        <f t="shared" ref="F240:F244" si="28">SUM(B240:E240)</f>
        <v>6</v>
      </c>
      <c r="G240" s="8">
        <v>6</v>
      </c>
      <c r="H240" s="98">
        <v>0</v>
      </c>
      <c r="I240" s="98">
        <v>0</v>
      </c>
      <c r="J240" s="98">
        <v>0</v>
      </c>
    </row>
    <row r="241" spans="1:10" x14ac:dyDescent="0.25">
      <c r="A241" s="9" t="s">
        <v>75</v>
      </c>
      <c r="B241" s="10">
        <f>SUM(B242:B244)</f>
        <v>6</v>
      </c>
      <c r="C241" s="10">
        <f t="shared" ref="C241:E241" si="29">SUM(C242:C244)</f>
        <v>0</v>
      </c>
      <c r="D241" s="10">
        <f t="shared" si="29"/>
        <v>0</v>
      </c>
      <c r="E241" s="10">
        <f t="shared" si="29"/>
        <v>0</v>
      </c>
      <c r="F241" s="7">
        <f t="shared" si="28"/>
        <v>6</v>
      </c>
      <c r="G241" s="10">
        <f>SUM(G242:G244)</f>
        <v>6</v>
      </c>
      <c r="H241" s="10">
        <f t="shared" ref="H241:J241" si="30">SUM(H242:H244)</f>
        <v>0</v>
      </c>
      <c r="I241" s="10">
        <f t="shared" si="30"/>
        <v>0</v>
      </c>
      <c r="J241" s="10">
        <f t="shared" si="30"/>
        <v>0</v>
      </c>
    </row>
    <row r="242" spans="1:10" x14ac:dyDescent="0.25">
      <c r="A242" s="22" t="s">
        <v>103</v>
      </c>
      <c r="B242" s="6">
        <v>0</v>
      </c>
      <c r="C242" s="97">
        <v>0</v>
      </c>
      <c r="D242" s="97">
        <v>0</v>
      </c>
      <c r="E242" s="97">
        <v>0</v>
      </c>
      <c r="F242" s="7">
        <f t="shared" si="28"/>
        <v>0</v>
      </c>
      <c r="G242" s="8">
        <v>0</v>
      </c>
      <c r="H242" s="98">
        <v>0</v>
      </c>
      <c r="I242" s="98">
        <v>0</v>
      </c>
      <c r="J242" s="98">
        <v>0</v>
      </c>
    </row>
    <row r="243" spans="1:10" x14ac:dyDescent="0.25">
      <c r="A243" s="22" t="s">
        <v>104</v>
      </c>
      <c r="B243" s="6">
        <v>6</v>
      </c>
      <c r="C243" s="97">
        <v>0</v>
      </c>
      <c r="D243" s="97">
        <v>0</v>
      </c>
      <c r="E243" s="97">
        <v>0</v>
      </c>
      <c r="F243" s="7">
        <f t="shared" si="28"/>
        <v>6</v>
      </c>
      <c r="G243" s="8">
        <v>6</v>
      </c>
      <c r="H243" s="98">
        <v>0</v>
      </c>
      <c r="I243" s="98">
        <v>0</v>
      </c>
      <c r="J243" s="98">
        <v>0</v>
      </c>
    </row>
    <row r="244" spans="1:10" x14ac:dyDescent="0.25">
      <c r="A244" s="22" t="s">
        <v>208</v>
      </c>
      <c r="B244" s="6">
        <v>0</v>
      </c>
      <c r="C244" s="97">
        <v>0</v>
      </c>
      <c r="D244" s="97">
        <v>0</v>
      </c>
      <c r="E244" s="97">
        <v>0</v>
      </c>
      <c r="F244" s="7">
        <f t="shared" si="28"/>
        <v>0</v>
      </c>
      <c r="G244" s="8">
        <v>0</v>
      </c>
      <c r="H244" s="98">
        <v>0</v>
      </c>
      <c r="I244" s="98">
        <v>0</v>
      </c>
      <c r="J244" s="98">
        <v>0</v>
      </c>
    </row>
    <row r="245" spans="1:10" x14ac:dyDescent="0.25">
      <c r="A245" s="9"/>
      <c r="B245" s="67" t="s">
        <v>2</v>
      </c>
      <c r="C245" s="67"/>
      <c r="D245" s="67"/>
      <c r="E245" s="71" t="s">
        <v>3</v>
      </c>
      <c r="F245" s="69" t="s">
        <v>4</v>
      </c>
      <c r="G245" s="64" t="s">
        <v>198</v>
      </c>
      <c r="H245" s="64" t="s">
        <v>199</v>
      </c>
      <c r="I245" s="64" t="s">
        <v>200</v>
      </c>
      <c r="J245" s="64" t="s">
        <v>201</v>
      </c>
    </row>
    <row r="246" spans="1:10" x14ac:dyDescent="0.25">
      <c r="A246" s="12" t="s">
        <v>76</v>
      </c>
      <c r="B246" s="3" t="s">
        <v>11</v>
      </c>
      <c r="C246" s="3" t="s">
        <v>12</v>
      </c>
      <c r="D246" s="2" t="s">
        <v>60</v>
      </c>
      <c r="E246" s="71"/>
      <c r="F246" s="69"/>
      <c r="G246" s="64"/>
      <c r="H246" s="64"/>
      <c r="I246" s="64"/>
      <c r="J246" s="64"/>
    </row>
    <row r="247" spans="1:10" x14ac:dyDescent="0.25">
      <c r="A247" s="9" t="s">
        <v>23</v>
      </c>
      <c r="B247" s="6">
        <v>4</v>
      </c>
      <c r="C247" s="97">
        <v>0</v>
      </c>
      <c r="D247" s="97">
        <v>0</v>
      </c>
      <c r="E247" s="97">
        <v>0</v>
      </c>
      <c r="F247" s="7">
        <f t="shared" ref="F247:F254" si="31">SUM(B247:E247)</f>
        <v>4</v>
      </c>
      <c r="G247" s="8">
        <v>4</v>
      </c>
      <c r="H247" s="98">
        <v>0</v>
      </c>
      <c r="I247" s="98">
        <v>0</v>
      </c>
      <c r="J247" s="98">
        <v>0</v>
      </c>
    </row>
    <row r="248" spans="1:10" x14ac:dyDescent="0.25">
      <c r="A248" s="9" t="s">
        <v>24</v>
      </c>
      <c r="B248" s="6">
        <v>1</v>
      </c>
      <c r="C248" s="97">
        <v>0</v>
      </c>
      <c r="D248" s="97">
        <v>0</v>
      </c>
      <c r="E248" s="97">
        <v>0</v>
      </c>
      <c r="F248" s="7">
        <f t="shared" si="31"/>
        <v>1</v>
      </c>
      <c r="G248" s="8">
        <v>1</v>
      </c>
      <c r="H248" s="98">
        <v>0</v>
      </c>
      <c r="I248" s="98">
        <v>0</v>
      </c>
      <c r="J248" s="98">
        <v>0</v>
      </c>
    </row>
    <row r="249" spans="1:10" x14ac:dyDescent="0.25">
      <c r="A249" s="9" t="s">
        <v>63</v>
      </c>
      <c r="B249" s="6">
        <v>0</v>
      </c>
      <c r="C249" s="97">
        <v>0</v>
      </c>
      <c r="D249" s="97">
        <v>0</v>
      </c>
      <c r="E249" s="97">
        <v>0</v>
      </c>
      <c r="F249" s="7">
        <f t="shared" si="31"/>
        <v>0</v>
      </c>
      <c r="G249" s="8">
        <v>0</v>
      </c>
      <c r="H249" s="98">
        <v>0</v>
      </c>
      <c r="I249" s="98">
        <v>0</v>
      </c>
      <c r="J249" s="98">
        <v>0</v>
      </c>
    </row>
    <row r="250" spans="1:10" x14ac:dyDescent="0.25">
      <c r="A250" s="14" t="s">
        <v>26</v>
      </c>
      <c r="B250" s="6">
        <v>1</v>
      </c>
      <c r="C250" s="97">
        <v>0</v>
      </c>
      <c r="D250" s="97">
        <v>0</v>
      </c>
      <c r="E250" s="97">
        <v>0</v>
      </c>
      <c r="F250" s="7">
        <f t="shared" si="31"/>
        <v>1</v>
      </c>
      <c r="G250" s="8">
        <v>1</v>
      </c>
      <c r="H250" s="98">
        <v>0</v>
      </c>
      <c r="I250" s="98">
        <v>0</v>
      </c>
      <c r="J250" s="98">
        <v>0</v>
      </c>
    </row>
    <row r="251" spans="1:10" x14ac:dyDescent="0.25">
      <c r="A251" s="14" t="s">
        <v>27</v>
      </c>
      <c r="B251" s="6">
        <v>0</v>
      </c>
      <c r="C251" s="97">
        <v>0</v>
      </c>
      <c r="D251" s="97">
        <v>0</v>
      </c>
      <c r="E251" s="97">
        <v>0</v>
      </c>
      <c r="F251" s="7">
        <f t="shared" si="31"/>
        <v>0</v>
      </c>
      <c r="G251" s="8">
        <v>0</v>
      </c>
      <c r="H251" s="98">
        <v>0</v>
      </c>
      <c r="I251" s="98">
        <v>0</v>
      </c>
      <c r="J251" s="98">
        <v>0</v>
      </c>
    </row>
    <row r="252" spans="1:10" x14ac:dyDescent="0.25">
      <c r="A252" s="14" t="s">
        <v>28</v>
      </c>
      <c r="B252" s="6">
        <v>0</v>
      </c>
      <c r="C252" s="97">
        <v>0</v>
      </c>
      <c r="D252" s="97">
        <v>0</v>
      </c>
      <c r="E252" s="97">
        <v>0</v>
      </c>
      <c r="F252" s="7">
        <f t="shared" si="31"/>
        <v>0</v>
      </c>
      <c r="G252" s="8">
        <v>0</v>
      </c>
      <c r="H252" s="98">
        <v>0</v>
      </c>
      <c r="I252" s="98">
        <v>0</v>
      </c>
      <c r="J252" s="98">
        <v>0</v>
      </c>
    </row>
    <row r="253" spans="1:10" x14ac:dyDescent="0.25">
      <c r="A253" s="14" t="s">
        <v>29</v>
      </c>
      <c r="B253" s="6">
        <v>0</v>
      </c>
      <c r="C253" s="97">
        <v>0</v>
      </c>
      <c r="D253" s="97">
        <v>0</v>
      </c>
      <c r="E253" s="97">
        <v>0</v>
      </c>
      <c r="F253" s="7">
        <f t="shared" si="31"/>
        <v>0</v>
      </c>
      <c r="G253" s="8">
        <v>0</v>
      </c>
      <c r="H253" s="98">
        <v>0</v>
      </c>
      <c r="I253" s="98">
        <v>0</v>
      </c>
      <c r="J253" s="98">
        <v>0</v>
      </c>
    </row>
    <row r="254" spans="1:10" x14ac:dyDescent="0.25">
      <c r="A254" s="14" t="s">
        <v>30</v>
      </c>
      <c r="B254" s="6">
        <v>0</v>
      </c>
      <c r="C254" s="97">
        <v>0</v>
      </c>
      <c r="D254" s="97">
        <v>0</v>
      </c>
      <c r="E254" s="97">
        <v>0</v>
      </c>
      <c r="F254" s="7">
        <f t="shared" si="31"/>
        <v>0</v>
      </c>
      <c r="G254" s="8">
        <v>0</v>
      </c>
      <c r="H254" s="98">
        <v>0</v>
      </c>
      <c r="I254" s="98">
        <v>0</v>
      </c>
      <c r="J254" s="98">
        <v>0</v>
      </c>
    </row>
    <row r="255" spans="1:10" x14ac:dyDescent="0.25">
      <c r="A255" s="62" t="s">
        <v>31</v>
      </c>
      <c r="B255" s="63"/>
      <c r="C255" s="63"/>
      <c r="D255" s="63"/>
      <c r="E255" s="63"/>
      <c r="F255" s="63"/>
      <c r="G255" s="63"/>
      <c r="H255" s="63"/>
      <c r="I255" s="63"/>
      <c r="J255" s="63"/>
    </row>
    <row r="256" spans="1:10" x14ac:dyDescent="0.25">
      <c r="A256" s="14" t="s">
        <v>32</v>
      </c>
      <c r="B256" s="6">
        <v>0</v>
      </c>
      <c r="C256" s="97">
        <v>0</v>
      </c>
      <c r="D256" s="97">
        <v>0</v>
      </c>
      <c r="E256" s="97">
        <v>0</v>
      </c>
      <c r="F256" s="7">
        <f>SUM(B256:E256)</f>
        <v>0</v>
      </c>
      <c r="G256" s="8">
        <v>0</v>
      </c>
      <c r="H256" s="98">
        <v>0</v>
      </c>
      <c r="I256" s="98">
        <v>0</v>
      </c>
      <c r="J256" s="98">
        <v>0</v>
      </c>
    </row>
    <row r="257" spans="1:15" x14ac:dyDescent="0.25">
      <c r="A257" s="14" t="s">
        <v>33</v>
      </c>
      <c r="B257" s="6">
        <v>0</v>
      </c>
      <c r="C257" s="97">
        <v>0</v>
      </c>
      <c r="D257" s="97">
        <v>0</v>
      </c>
      <c r="E257" s="97">
        <v>0</v>
      </c>
      <c r="F257" s="7">
        <f t="shared" ref="F257:F262" si="32">SUM(B257:E257)</f>
        <v>0</v>
      </c>
      <c r="G257" s="8">
        <v>0</v>
      </c>
      <c r="H257" s="98">
        <v>0</v>
      </c>
      <c r="I257" s="98">
        <v>0</v>
      </c>
      <c r="J257" s="98">
        <v>0</v>
      </c>
    </row>
    <row r="258" spans="1:15" x14ac:dyDescent="0.25">
      <c r="A258" s="14" t="s">
        <v>34</v>
      </c>
      <c r="B258" s="6">
        <v>0</v>
      </c>
      <c r="C258" s="97">
        <v>0</v>
      </c>
      <c r="D258" s="97">
        <v>0</v>
      </c>
      <c r="E258" s="97">
        <v>0</v>
      </c>
      <c r="F258" s="7">
        <f t="shared" si="32"/>
        <v>0</v>
      </c>
      <c r="G258" s="8">
        <v>0</v>
      </c>
      <c r="H258" s="98">
        <v>0</v>
      </c>
      <c r="I258" s="98">
        <v>0</v>
      </c>
      <c r="J258" s="98">
        <v>0</v>
      </c>
    </row>
    <row r="259" spans="1:15" x14ac:dyDescent="0.25">
      <c r="A259" s="14" t="s">
        <v>35</v>
      </c>
      <c r="B259" s="6">
        <v>0</v>
      </c>
      <c r="C259" s="97">
        <v>0</v>
      </c>
      <c r="D259" s="97">
        <v>0</v>
      </c>
      <c r="E259" s="97">
        <v>0</v>
      </c>
      <c r="F259" s="7">
        <f t="shared" si="32"/>
        <v>0</v>
      </c>
      <c r="G259" s="8">
        <v>0</v>
      </c>
      <c r="H259" s="98">
        <v>0</v>
      </c>
      <c r="I259" s="98">
        <v>0</v>
      </c>
      <c r="J259" s="98">
        <v>0</v>
      </c>
    </row>
    <row r="260" spans="1:15" x14ac:dyDescent="0.25">
      <c r="A260" s="14" t="s">
        <v>36</v>
      </c>
      <c r="B260" s="6">
        <v>0</v>
      </c>
      <c r="C260" s="97">
        <v>0</v>
      </c>
      <c r="D260" s="97">
        <v>0</v>
      </c>
      <c r="E260" s="97">
        <v>0</v>
      </c>
      <c r="F260" s="7">
        <f t="shared" si="32"/>
        <v>0</v>
      </c>
      <c r="G260" s="8">
        <v>0</v>
      </c>
      <c r="H260" s="98">
        <v>0</v>
      </c>
      <c r="I260" s="98">
        <v>0</v>
      </c>
      <c r="J260" s="98">
        <v>0</v>
      </c>
    </row>
    <row r="261" spans="1:15" x14ac:dyDescent="0.25">
      <c r="A261" s="14" t="s">
        <v>37</v>
      </c>
      <c r="B261" s="6">
        <v>0</v>
      </c>
      <c r="C261" s="97">
        <v>0</v>
      </c>
      <c r="D261" s="97">
        <v>0</v>
      </c>
      <c r="E261" s="97">
        <v>0</v>
      </c>
      <c r="F261" s="7">
        <f t="shared" si="32"/>
        <v>0</v>
      </c>
      <c r="G261" s="8">
        <v>0</v>
      </c>
      <c r="H261" s="98">
        <v>0</v>
      </c>
      <c r="I261" s="98">
        <v>0</v>
      </c>
      <c r="J261" s="98">
        <v>0</v>
      </c>
    </row>
    <row r="262" spans="1:15" x14ac:dyDescent="0.25">
      <c r="A262" s="14" t="s">
        <v>38</v>
      </c>
      <c r="B262" s="6">
        <v>0</v>
      </c>
      <c r="C262" s="97">
        <v>0</v>
      </c>
      <c r="D262" s="97">
        <v>0</v>
      </c>
      <c r="E262" s="97">
        <v>0</v>
      </c>
      <c r="F262" s="7">
        <f t="shared" si="32"/>
        <v>0</v>
      </c>
      <c r="G262" s="8">
        <v>0</v>
      </c>
      <c r="H262" s="98">
        <v>0</v>
      </c>
      <c r="I262" s="98">
        <v>0</v>
      </c>
      <c r="J262" s="98">
        <v>0</v>
      </c>
    </row>
    <row r="263" spans="1:15" x14ac:dyDescent="0.25">
      <c r="A263" s="9"/>
      <c r="B263" s="67" t="s">
        <v>2</v>
      </c>
      <c r="C263" s="67"/>
      <c r="D263" s="67"/>
      <c r="E263" s="71" t="s">
        <v>3</v>
      </c>
      <c r="F263" s="69" t="s">
        <v>4</v>
      </c>
      <c r="G263" s="64" t="s">
        <v>198</v>
      </c>
      <c r="H263" s="64" t="s">
        <v>199</v>
      </c>
      <c r="I263" s="64" t="s">
        <v>200</v>
      </c>
      <c r="J263" s="64" t="s">
        <v>201</v>
      </c>
    </row>
    <row r="264" spans="1:15" x14ac:dyDescent="0.25">
      <c r="A264" s="12" t="s">
        <v>77</v>
      </c>
      <c r="B264" s="3" t="s">
        <v>11</v>
      </c>
      <c r="C264" s="3" t="s">
        <v>12</v>
      </c>
      <c r="D264" s="2" t="s">
        <v>60</v>
      </c>
      <c r="E264" s="71"/>
      <c r="F264" s="69"/>
      <c r="G264" s="64"/>
      <c r="H264" s="64"/>
      <c r="I264" s="64"/>
      <c r="J264" s="64"/>
    </row>
    <row r="265" spans="1:15" x14ac:dyDescent="0.25">
      <c r="A265" s="9" t="s">
        <v>40</v>
      </c>
      <c r="B265" s="6">
        <v>0</v>
      </c>
      <c r="C265" s="97">
        <v>0</v>
      </c>
      <c r="D265" s="97">
        <v>0</v>
      </c>
      <c r="E265" s="97">
        <v>0</v>
      </c>
      <c r="F265" s="7">
        <f>SUM(B265:E265)</f>
        <v>0</v>
      </c>
      <c r="G265" s="8">
        <v>0</v>
      </c>
      <c r="H265" s="98">
        <v>0</v>
      </c>
      <c r="I265" s="98">
        <v>0</v>
      </c>
      <c r="J265" s="98">
        <v>0</v>
      </c>
    </row>
    <row r="266" spans="1:15" ht="30" x14ac:dyDescent="0.25">
      <c r="A266" s="19" t="s">
        <v>41</v>
      </c>
      <c r="B266" s="6">
        <v>0</v>
      </c>
      <c r="C266" s="97">
        <v>0</v>
      </c>
      <c r="D266" s="97">
        <v>0</v>
      </c>
      <c r="E266" s="97">
        <v>0</v>
      </c>
      <c r="F266" s="7">
        <f t="shared" ref="F266:F279" si="33">SUM(B266:E266)</f>
        <v>0</v>
      </c>
      <c r="G266" s="8">
        <v>0</v>
      </c>
      <c r="H266" s="98">
        <v>0</v>
      </c>
      <c r="I266" s="98">
        <v>0</v>
      </c>
      <c r="J266" s="98">
        <v>0</v>
      </c>
    </row>
    <row r="267" spans="1:15" x14ac:dyDescent="0.25">
      <c r="A267" s="9" t="s">
        <v>42</v>
      </c>
      <c r="B267" s="6">
        <v>0</v>
      </c>
      <c r="C267" s="97">
        <v>0</v>
      </c>
      <c r="D267" s="97">
        <v>0</v>
      </c>
      <c r="E267" s="97">
        <v>0</v>
      </c>
      <c r="F267" s="7">
        <f t="shared" si="33"/>
        <v>0</v>
      </c>
      <c r="G267" s="8">
        <v>0</v>
      </c>
      <c r="H267" s="98">
        <v>0</v>
      </c>
      <c r="I267" s="98">
        <v>0</v>
      </c>
      <c r="J267" s="98">
        <v>0</v>
      </c>
    </row>
    <row r="268" spans="1:15" x14ac:dyDescent="0.25">
      <c r="A268" s="9" t="s">
        <v>43</v>
      </c>
      <c r="B268" s="6">
        <v>0</v>
      </c>
      <c r="C268" s="97">
        <v>0</v>
      </c>
      <c r="D268" s="97">
        <v>0</v>
      </c>
      <c r="E268" s="97">
        <v>0</v>
      </c>
      <c r="F268" s="7">
        <f t="shared" si="33"/>
        <v>0</v>
      </c>
      <c r="G268" s="8">
        <v>0</v>
      </c>
      <c r="H268" s="98">
        <v>0</v>
      </c>
      <c r="I268" s="98">
        <v>0</v>
      </c>
      <c r="J268" s="98">
        <v>0</v>
      </c>
    </row>
    <row r="269" spans="1:15" x14ac:dyDescent="0.25">
      <c r="A269" s="9" t="s">
        <v>44</v>
      </c>
      <c r="B269" s="6">
        <v>0</v>
      </c>
      <c r="C269" s="97">
        <v>0</v>
      </c>
      <c r="D269" s="97">
        <v>0</v>
      </c>
      <c r="E269" s="97">
        <v>0</v>
      </c>
      <c r="F269" s="7">
        <f t="shared" si="33"/>
        <v>0</v>
      </c>
      <c r="G269" s="8">
        <v>0</v>
      </c>
      <c r="H269" s="98">
        <v>0</v>
      </c>
      <c r="I269" s="98">
        <v>0</v>
      </c>
      <c r="J269" s="98">
        <v>0</v>
      </c>
    </row>
    <row r="270" spans="1:15" ht="30" x14ac:dyDescent="0.25">
      <c r="A270" s="9" t="s">
        <v>45</v>
      </c>
      <c r="B270" s="6">
        <v>0</v>
      </c>
      <c r="C270" s="97">
        <v>0</v>
      </c>
      <c r="D270" s="97">
        <v>0</v>
      </c>
      <c r="E270" s="97">
        <v>0</v>
      </c>
      <c r="F270" s="7">
        <f t="shared" si="33"/>
        <v>0</v>
      </c>
      <c r="G270" s="8">
        <v>0</v>
      </c>
      <c r="H270" s="98">
        <v>0</v>
      </c>
      <c r="I270" s="98">
        <v>0</v>
      </c>
      <c r="J270" s="98">
        <v>0</v>
      </c>
      <c r="O270" s="103"/>
    </row>
    <row r="271" spans="1:15" x14ac:dyDescent="0.25">
      <c r="A271" s="9" t="s">
        <v>46</v>
      </c>
      <c r="B271" s="6">
        <v>0</v>
      </c>
      <c r="C271" s="97">
        <v>0</v>
      </c>
      <c r="D271" s="97">
        <v>0</v>
      </c>
      <c r="E271" s="97">
        <v>0</v>
      </c>
      <c r="F271" s="7">
        <f t="shared" si="33"/>
        <v>0</v>
      </c>
      <c r="G271" s="8">
        <v>0</v>
      </c>
      <c r="H271" s="98">
        <v>0</v>
      </c>
      <c r="I271" s="98">
        <v>0</v>
      </c>
      <c r="J271" s="98">
        <v>0</v>
      </c>
    </row>
    <row r="272" spans="1:15" x14ac:dyDescent="0.25">
      <c r="A272" s="9" t="s">
        <v>47</v>
      </c>
      <c r="B272" s="6">
        <v>0</v>
      </c>
      <c r="C272" s="97">
        <v>0</v>
      </c>
      <c r="D272" s="97">
        <v>0</v>
      </c>
      <c r="E272" s="97">
        <v>0</v>
      </c>
      <c r="F272" s="7">
        <f t="shared" si="33"/>
        <v>0</v>
      </c>
      <c r="G272" s="8">
        <v>0</v>
      </c>
      <c r="H272" s="98">
        <v>0</v>
      </c>
      <c r="I272" s="98">
        <v>0</v>
      </c>
      <c r="J272" s="98">
        <v>0</v>
      </c>
    </row>
    <row r="273" spans="1:10" ht="30" x14ac:dyDescent="0.25">
      <c r="A273" s="9" t="s">
        <v>48</v>
      </c>
      <c r="B273" s="6">
        <v>0</v>
      </c>
      <c r="C273" s="97">
        <v>0</v>
      </c>
      <c r="D273" s="97">
        <v>0</v>
      </c>
      <c r="E273" s="97">
        <v>0</v>
      </c>
      <c r="F273" s="7">
        <f t="shared" si="33"/>
        <v>0</v>
      </c>
      <c r="G273" s="8">
        <v>0</v>
      </c>
      <c r="H273" s="98">
        <v>0</v>
      </c>
      <c r="I273" s="98">
        <v>0</v>
      </c>
      <c r="J273" s="98">
        <v>0</v>
      </c>
    </row>
    <row r="274" spans="1:10" x14ac:dyDescent="0.25">
      <c r="A274" s="9" t="s">
        <v>49</v>
      </c>
      <c r="B274" s="6">
        <v>0</v>
      </c>
      <c r="C274" s="97">
        <v>0</v>
      </c>
      <c r="D274" s="97">
        <v>0</v>
      </c>
      <c r="E274" s="97">
        <v>0</v>
      </c>
      <c r="F274" s="7">
        <f t="shared" si="33"/>
        <v>0</v>
      </c>
      <c r="G274" s="8">
        <v>0</v>
      </c>
      <c r="H274" s="98">
        <v>0</v>
      </c>
      <c r="I274" s="98">
        <v>0</v>
      </c>
      <c r="J274" s="98">
        <v>0</v>
      </c>
    </row>
    <row r="275" spans="1:10" ht="30" x14ac:dyDescent="0.25">
      <c r="A275" s="9" t="s">
        <v>50</v>
      </c>
      <c r="B275" s="6">
        <v>0</v>
      </c>
      <c r="C275" s="97">
        <v>0</v>
      </c>
      <c r="D275" s="97">
        <v>0</v>
      </c>
      <c r="E275" s="97">
        <v>0</v>
      </c>
      <c r="F275" s="7">
        <f t="shared" si="33"/>
        <v>0</v>
      </c>
      <c r="G275" s="8">
        <v>0</v>
      </c>
      <c r="H275" s="98">
        <v>0</v>
      </c>
      <c r="I275" s="98">
        <v>0</v>
      </c>
      <c r="J275" s="98">
        <v>0</v>
      </c>
    </row>
    <row r="276" spans="1:10" x14ac:dyDescent="0.25">
      <c r="A276" s="9" t="s">
        <v>51</v>
      </c>
      <c r="B276" s="6">
        <v>6</v>
      </c>
      <c r="C276" s="97">
        <v>0</v>
      </c>
      <c r="D276" s="97">
        <v>0</v>
      </c>
      <c r="E276" s="97">
        <v>0</v>
      </c>
      <c r="F276" s="7">
        <f t="shared" si="33"/>
        <v>6</v>
      </c>
      <c r="G276" s="8">
        <v>6</v>
      </c>
      <c r="H276" s="98">
        <v>0</v>
      </c>
      <c r="I276" s="98">
        <v>0</v>
      </c>
      <c r="J276" s="98">
        <v>0</v>
      </c>
    </row>
    <row r="277" spans="1:10" x14ac:dyDescent="0.25">
      <c r="A277" s="9" t="s">
        <v>52</v>
      </c>
      <c r="B277" s="6">
        <v>0</v>
      </c>
      <c r="C277" s="97">
        <v>0</v>
      </c>
      <c r="D277" s="97">
        <v>0</v>
      </c>
      <c r="E277" s="97">
        <v>0</v>
      </c>
      <c r="F277" s="7">
        <f t="shared" si="33"/>
        <v>0</v>
      </c>
      <c r="G277" s="8">
        <v>0</v>
      </c>
      <c r="H277" s="98">
        <v>0</v>
      </c>
      <c r="I277" s="98">
        <v>0</v>
      </c>
      <c r="J277" s="98">
        <v>0</v>
      </c>
    </row>
    <row r="278" spans="1:10" x14ac:dyDescent="0.25">
      <c r="A278" s="9" t="s">
        <v>53</v>
      </c>
      <c r="B278" s="6">
        <v>0</v>
      </c>
      <c r="C278" s="97">
        <v>0</v>
      </c>
      <c r="D278" s="97">
        <v>0</v>
      </c>
      <c r="E278" s="97">
        <v>0</v>
      </c>
      <c r="F278" s="7">
        <f t="shared" si="33"/>
        <v>0</v>
      </c>
      <c r="G278" s="8">
        <v>0</v>
      </c>
      <c r="H278" s="98">
        <v>0</v>
      </c>
      <c r="I278" s="98">
        <v>0</v>
      </c>
      <c r="J278" s="98">
        <v>0</v>
      </c>
    </row>
    <row r="279" spans="1:10" x14ac:dyDescent="0.25">
      <c r="A279" s="9" t="s">
        <v>54</v>
      </c>
      <c r="B279" s="6">
        <v>0</v>
      </c>
      <c r="C279" s="97">
        <v>0</v>
      </c>
      <c r="D279" s="97">
        <v>0</v>
      </c>
      <c r="E279" s="97">
        <v>0</v>
      </c>
      <c r="F279" s="7">
        <f t="shared" si="33"/>
        <v>0</v>
      </c>
      <c r="G279" s="8">
        <v>0</v>
      </c>
      <c r="H279" s="98">
        <v>0</v>
      </c>
      <c r="I279" s="98">
        <v>0</v>
      </c>
      <c r="J279" s="98">
        <v>0</v>
      </c>
    </row>
    <row r="280" spans="1:10" x14ac:dyDescent="0.25">
      <c r="A280" s="9"/>
      <c r="B280" s="67" t="s">
        <v>2</v>
      </c>
      <c r="C280" s="67"/>
      <c r="D280" s="67"/>
      <c r="E280" s="71" t="s">
        <v>3</v>
      </c>
      <c r="F280" s="69" t="s">
        <v>4</v>
      </c>
      <c r="G280" s="64" t="s">
        <v>198</v>
      </c>
      <c r="H280" s="64" t="s">
        <v>199</v>
      </c>
      <c r="I280" s="64" t="s">
        <v>200</v>
      </c>
      <c r="J280" s="64" t="s">
        <v>201</v>
      </c>
    </row>
    <row r="281" spans="1:10" x14ac:dyDescent="0.25">
      <c r="A281" s="12" t="s">
        <v>55</v>
      </c>
      <c r="B281" s="3" t="s">
        <v>11</v>
      </c>
      <c r="C281" s="3" t="s">
        <v>12</v>
      </c>
      <c r="D281" s="2" t="s">
        <v>60</v>
      </c>
      <c r="E281" s="71"/>
      <c r="F281" s="69"/>
      <c r="G281" s="64"/>
      <c r="H281" s="64"/>
      <c r="I281" s="64"/>
      <c r="J281" s="64"/>
    </row>
    <row r="282" spans="1:10" x14ac:dyDescent="0.25">
      <c r="A282" s="9" t="s">
        <v>65</v>
      </c>
      <c r="B282" s="104">
        <v>0</v>
      </c>
      <c r="C282" s="97">
        <v>0</v>
      </c>
      <c r="D282" s="97">
        <v>0</v>
      </c>
      <c r="E282" s="97">
        <v>0</v>
      </c>
      <c r="F282" s="7">
        <f t="shared" ref="F282" si="34">SUM(B282:E282)</f>
        <v>0</v>
      </c>
      <c r="G282" s="105">
        <v>0</v>
      </c>
      <c r="H282" s="98">
        <v>0</v>
      </c>
      <c r="I282" s="98">
        <v>0</v>
      </c>
      <c r="J282" s="98">
        <v>0</v>
      </c>
    </row>
    <row r="283" spans="1:10" ht="15.75" x14ac:dyDescent="0.25">
      <c r="A283" s="72" t="s">
        <v>78</v>
      </c>
      <c r="B283" s="72"/>
      <c r="C283" s="72"/>
      <c r="D283" s="72"/>
      <c r="E283" s="72"/>
      <c r="F283" s="72"/>
      <c r="G283" s="72"/>
      <c r="H283" s="72"/>
      <c r="I283" s="72"/>
      <c r="J283" s="72"/>
    </row>
    <row r="284" spans="1:10" x14ac:dyDescent="0.25">
      <c r="A284" s="66"/>
      <c r="B284" s="67" t="s">
        <v>2</v>
      </c>
      <c r="C284" s="67"/>
      <c r="D284" s="67"/>
      <c r="E284" s="70" t="s">
        <v>3</v>
      </c>
      <c r="F284" s="69" t="s">
        <v>4</v>
      </c>
      <c r="G284" s="64" t="s">
        <v>198</v>
      </c>
      <c r="H284" s="64" t="s">
        <v>199</v>
      </c>
      <c r="I284" s="64" t="s">
        <v>200</v>
      </c>
      <c r="J284" s="64" t="s">
        <v>201</v>
      </c>
    </row>
    <row r="285" spans="1:10" x14ac:dyDescent="0.25">
      <c r="A285" s="66"/>
      <c r="B285" s="2" t="s">
        <v>11</v>
      </c>
      <c r="C285" s="2" t="s">
        <v>12</v>
      </c>
      <c r="D285" s="2" t="s">
        <v>60</v>
      </c>
      <c r="E285" s="70"/>
      <c r="F285" s="69"/>
      <c r="G285" s="64"/>
      <c r="H285" s="64"/>
      <c r="I285" s="64"/>
      <c r="J285" s="64"/>
    </row>
    <row r="286" spans="1:10" x14ac:dyDescent="0.25">
      <c r="A286" s="23" t="s">
        <v>79</v>
      </c>
      <c r="B286" s="6">
        <v>2</v>
      </c>
      <c r="C286" s="97">
        <v>0</v>
      </c>
      <c r="D286" s="97">
        <v>0</v>
      </c>
      <c r="E286" s="6">
        <v>1</v>
      </c>
      <c r="F286" s="7">
        <f t="shared" ref="F286:F294" si="35">SUM(B286:E286)</f>
        <v>3</v>
      </c>
      <c r="G286" s="8">
        <v>3</v>
      </c>
      <c r="H286" s="98">
        <v>0</v>
      </c>
      <c r="I286" s="98">
        <v>0</v>
      </c>
      <c r="J286" s="98">
        <v>0</v>
      </c>
    </row>
    <row r="287" spans="1:10" x14ac:dyDescent="0.25">
      <c r="A287" s="24" t="s">
        <v>80</v>
      </c>
      <c r="B287" s="10">
        <f>SUM(B288+B289)</f>
        <v>4</v>
      </c>
      <c r="C287" s="10">
        <f t="shared" ref="C287:E287" si="36">SUM(C288+C289)</f>
        <v>0</v>
      </c>
      <c r="D287" s="10">
        <f t="shared" si="36"/>
        <v>0</v>
      </c>
      <c r="E287" s="10">
        <f t="shared" si="36"/>
        <v>2</v>
      </c>
      <c r="F287" s="7">
        <f t="shared" si="35"/>
        <v>6</v>
      </c>
      <c r="G287" s="10">
        <f t="shared" ref="G287" si="37">SUM(G288:G289)</f>
        <v>6</v>
      </c>
      <c r="H287" s="10">
        <f t="shared" ref="H287:J287" si="38">SUM(H288:H289)</f>
        <v>0</v>
      </c>
      <c r="I287" s="10">
        <f t="shared" si="38"/>
        <v>0</v>
      </c>
      <c r="J287" s="10">
        <f t="shared" si="38"/>
        <v>0</v>
      </c>
    </row>
    <row r="288" spans="1:10" x14ac:dyDescent="0.25">
      <c r="A288" s="23" t="s">
        <v>81</v>
      </c>
      <c r="B288" s="10">
        <f>SUM(B290+B292)</f>
        <v>2</v>
      </c>
      <c r="C288" s="10">
        <f t="shared" ref="C288:D289" si="39">SUM(C290+C292)</f>
        <v>0</v>
      </c>
      <c r="D288" s="10">
        <f t="shared" si="39"/>
        <v>0</v>
      </c>
      <c r="E288" s="10">
        <v>1</v>
      </c>
      <c r="F288" s="7">
        <f t="shared" si="35"/>
        <v>3</v>
      </c>
      <c r="G288" s="10">
        <f t="shared" ref="G288" si="40">SUM(G290+G292)</f>
        <v>3</v>
      </c>
      <c r="H288" s="10">
        <f t="shared" ref="H288:J289" si="41">SUM(H290+H292)</f>
        <v>0</v>
      </c>
      <c r="I288" s="10">
        <f t="shared" si="41"/>
        <v>0</v>
      </c>
      <c r="J288" s="10">
        <f t="shared" si="41"/>
        <v>0</v>
      </c>
    </row>
    <row r="289" spans="1:10" x14ac:dyDescent="0.25">
      <c r="A289" s="23" t="s">
        <v>82</v>
      </c>
      <c r="B289" s="25">
        <f>SUM(B291+B293)</f>
        <v>2</v>
      </c>
      <c r="C289" s="25">
        <f t="shared" si="39"/>
        <v>0</v>
      </c>
      <c r="D289" s="25">
        <f t="shared" si="39"/>
        <v>0</v>
      </c>
      <c r="E289" s="25">
        <v>1</v>
      </c>
      <c r="F289" s="7">
        <f t="shared" si="35"/>
        <v>3</v>
      </c>
      <c r="G289" s="25">
        <f t="shared" ref="G289" si="42">SUM(G291+G293)</f>
        <v>3</v>
      </c>
      <c r="H289" s="25">
        <f t="shared" si="41"/>
        <v>0</v>
      </c>
      <c r="I289" s="25">
        <f t="shared" si="41"/>
        <v>0</v>
      </c>
      <c r="J289" s="25">
        <f t="shared" si="41"/>
        <v>0</v>
      </c>
    </row>
    <row r="290" spans="1:10" x14ac:dyDescent="0.25">
      <c r="A290" s="26" t="s">
        <v>83</v>
      </c>
      <c r="B290" s="6">
        <v>0</v>
      </c>
      <c r="C290" s="97">
        <v>0</v>
      </c>
      <c r="D290" s="97">
        <v>0</v>
      </c>
      <c r="E290" s="6">
        <v>0</v>
      </c>
      <c r="F290" s="7">
        <f t="shared" si="35"/>
        <v>0</v>
      </c>
      <c r="G290" s="8">
        <v>0</v>
      </c>
      <c r="H290" s="98">
        <v>0</v>
      </c>
      <c r="I290" s="98">
        <v>0</v>
      </c>
      <c r="J290" s="98">
        <v>0</v>
      </c>
    </row>
    <row r="291" spans="1:10" x14ac:dyDescent="0.25">
      <c r="A291" s="26" t="s">
        <v>84</v>
      </c>
      <c r="B291" s="6">
        <v>0</v>
      </c>
      <c r="C291" s="97">
        <v>0</v>
      </c>
      <c r="D291" s="97">
        <v>0</v>
      </c>
      <c r="E291" s="6">
        <v>0</v>
      </c>
      <c r="F291" s="11">
        <f t="shared" si="35"/>
        <v>0</v>
      </c>
      <c r="G291" s="16">
        <v>0</v>
      </c>
      <c r="H291" s="98">
        <v>0</v>
      </c>
      <c r="I291" s="98">
        <v>0</v>
      </c>
      <c r="J291" s="98">
        <v>0</v>
      </c>
    </row>
    <row r="292" spans="1:10" x14ac:dyDescent="0.25">
      <c r="A292" s="26" t="s">
        <v>85</v>
      </c>
      <c r="B292" s="6">
        <v>2</v>
      </c>
      <c r="C292" s="97">
        <v>0</v>
      </c>
      <c r="D292" s="97">
        <v>0</v>
      </c>
      <c r="E292" s="6">
        <v>1</v>
      </c>
      <c r="F292" s="11">
        <f t="shared" si="35"/>
        <v>3</v>
      </c>
      <c r="G292" s="16">
        <v>3</v>
      </c>
      <c r="H292" s="98">
        <v>0</v>
      </c>
      <c r="I292" s="98">
        <v>0</v>
      </c>
      <c r="J292" s="98">
        <v>0</v>
      </c>
    </row>
    <row r="293" spans="1:10" x14ac:dyDescent="0.25">
      <c r="A293" s="26" t="s">
        <v>86</v>
      </c>
      <c r="B293" s="6">
        <v>2</v>
      </c>
      <c r="C293" s="97">
        <v>0</v>
      </c>
      <c r="D293" s="97">
        <v>0</v>
      </c>
      <c r="E293" s="6">
        <v>1</v>
      </c>
      <c r="F293" s="11">
        <f t="shared" si="35"/>
        <v>3</v>
      </c>
      <c r="G293" s="16">
        <v>3</v>
      </c>
      <c r="H293" s="98">
        <v>0</v>
      </c>
      <c r="I293" s="98">
        <v>0</v>
      </c>
      <c r="J293" s="98">
        <v>0</v>
      </c>
    </row>
    <row r="294" spans="1:10" x14ac:dyDescent="0.25">
      <c r="A294" s="26" t="s">
        <v>204</v>
      </c>
      <c r="B294" s="6">
        <v>0</v>
      </c>
      <c r="C294" s="97">
        <v>0</v>
      </c>
      <c r="D294" s="97">
        <v>0</v>
      </c>
      <c r="E294" s="6">
        <v>0</v>
      </c>
      <c r="F294" s="11">
        <f t="shared" si="35"/>
        <v>0</v>
      </c>
      <c r="G294" s="16">
        <v>0</v>
      </c>
      <c r="H294" s="98">
        <v>0</v>
      </c>
      <c r="I294" s="98">
        <v>0</v>
      </c>
      <c r="J294" s="98">
        <v>0</v>
      </c>
    </row>
    <row r="295" spans="1:10" x14ac:dyDescent="0.25">
      <c r="A295" s="9"/>
      <c r="B295" s="67" t="s">
        <v>2</v>
      </c>
      <c r="C295" s="67"/>
      <c r="D295" s="67"/>
      <c r="E295" s="71" t="s">
        <v>3</v>
      </c>
      <c r="F295" s="69" t="s">
        <v>4</v>
      </c>
      <c r="G295" s="64" t="s">
        <v>198</v>
      </c>
      <c r="H295" s="64" t="s">
        <v>199</v>
      </c>
      <c r="I295" s="64" t="s">
        <v>200</v>
      </c>
      <c r="J295" s="64" t="s">
        <v>201</v>
      </c>
    </row>
    <row r="296" spans="1:10" x14ac:dyDescent="0.25">
      <c r="A296" s="12" t="s">
        <v>76</v>
      </c>
      <c r="B296" s="3" t="s">
        <v>11</v>
      </c>
      <c r="C296" s="3" t="s">
        <v>12</v>
      </c>
      <c r="D296" s="2" t="s">
        <v>60</v>
      </c>
      <c r="E296" s="71"/>
      <c r="F296" s="69"/>
      <c r="G296" s="64"/>
      <c r="H296" s="64"/>
      <c r="I296" s="64"/>
      <c r="J296" s="64"/>
    </row>
    <row r="297" spans="1:10" x14ac:dyDescent="0.25">
      <c r="A297" s="9" t="s">
        <v>23</v>
      </c>
      <c r="B297" s="6">
        <v>2</v>
      </c>
      <c r="C297" s="97">
        <v>0</v>
      </c>
      <c r="D297" s="97">
        <v>0</v>
      </c>
      <c r="E297" s="6">
        <v>1</v>
      </c>
      <c r="F297" s="7">
        <f t="shared" ref="F297:F312" si="43">SUM(B297:E297)</f>
        <v>3</v>
      </c>
      <c r="G297" s="8">
        <v>3</v>
      </c>
      <c r="H297" s="98">
        <v>0</v>
      </c>
      <c r="I297" s="98">
        <v>0</v>
      </c>
      <c r="J297" s="98">
        <v>0</v>
      </c>
    </row>
    <row r="298" spans="1:10" x14ac:dyDescent="0.25">
      <c r="A298" s="9" t="s">
        <v>24</v>
      </c>
      <c r="B298" s="6">
        <v>0</v>
      </c>
      <c r="C298" s="97">
        <v>0</v>
      </c>
      <c r="D298" s="97">
        <v>0</v>
      </c>
      <c r="E298" s="6">
        <v>0</v>
      </c>
      <c r="F298" s="7">
        <f t="shared" si="43"/>
        <v>0</v>
      </c>
      <c r="G298" s="8">
        <v>0</v>
      </c>
      <c r="H298" s="98">
        <v>0</v>
      </c>
      <c r="I298" s="98">
        <v>0</v>
      </c>
      <c r="J298" s="98">
        <v>0</v>
      </c>
    </row>
    <row r="299" spans="1:10" x14ac:dyDescent="0.25">
      <c r="A299" s="9" t="s">
        <v>63</v>
      </c>
      <c r="B299" s="6">
        <v>0</v>
      </c>
      <c r="C299" s="97">
        <v>0</v>
      </c>
      <c r="D299" s="97">
        <v>0</v>
      </c>
      <c r="E299" s="6">
        <v>0</v>
      </c>
      <c r="F299" s="7">
        <f t="shared" si="43"/>
        <v>0</v>
      </c>
      <c r="G299" s="8">
        <v>0</v>
      </c>
      <c r="H299" s="98">
        <v>0</v>
      </c>
      <c r="I299" s="98">
        <v>0</v>
      </c>
      <c r="J299" s="98">
        <v>0</v>
      </c>
    </row>
    <row r="300" spans="1:10" x14ac:dyDescent="0.25">
      <c r="A300" s="14" t="s">
        <v>26</v>
      </c>
      <c r="B300" s="6">
        <v>0</v>
      </c>
      <c r="C300" s="97">
        <v>0</v>
      </c>
      <c r="D300" s="97">
        <v>0</v>
      </c>
      <c r="E300" s="6">
        <v>0</v>
      </c>
      <c r="F300" s="7">
        <f t="shared" si="43"/>
        <v>0</v>
      </c>
      <c r="G300" s="8">
        <v>0</v>
      </c>
      <c r="H300" s="98">
        <v>0</v>
      </c>
      <c r="I300" s="98">
        <v>0</v>
      </c>
      <c r="J300" s="98">
        <v>0</v>
      </c>
    </row>
    <row r="301" spans="1:10" x14ac:dyDescent="0.25">
      <c r="A301" s="14" t="s">
        <v>27</v>
      </c>
      <c r="B301" s="6">
        <v>0</v>
      </c>
      <c r="C301" s="97">
        <v>0</v>
      </c>
      <c r="D301" s="97">
        <v>0</v>
      </c>
      <c r="E301" s="6">
        <v>0</v>
      </c>
      <c r="F301" s="7">
        <f t="shared" si="43"/>
        <v>0</v>
      </c>
      <c r="G301" s="8">
        <v>0</v>
      </c>
      <c r="H301" s="98">
        <v>0</v>
      </c>
      <c r="I301" s="98">
        <v>0</v>
      </c>
      <c r="J301" s="98">
        <v>0</v>
      </c>
    </row>
    <row r="302" spans="1:10" x14ac:dyDescent="0.25">
      <c r="A302" s="14" t="s">
        <v>28</v>
      </c>
      <c r="B302" s="6">
        <v>0</v>
      </c>
      <c r="C302" s="97">
        <v>0</v>
      </c>
      <c r="D302" s="97">
        <v>0</v>
      </c>
      <c r="E302" s="6">
        <v>0</v>
      </c>
      <c r="F302" s="7">
        <f t="shared" si="43"/>
        <v>0</v>
      </c>
      <c r="G302" s="8">
        <v>0</v>
      </c>
      <c r="H302" s="98">
        <v>0</v>
      </c>
      <c r="I302" s="98">
        <v>0</v>
      </c>
      <c r="J302" s="98">
        <v>0</v>
      </c>
    </row>
    <row r="303" spans="1:10" x14ac:dyDescent="0.25">
      <c r="A303" s="14" t="s">
        <v>29</v>
      </c>
      <c r="B303" s="6">
        <v>0</v>
      </c>
      <c r="C303" s="97">
        <v>0</v>
      </c>
      <c r="D303" s="97">
        <v>0</v>
      </c>
      <c r="E303" s="6">
        <v>0</v>
      </c>
      <c r="F303" s="7">
        <f t="shared" si="43"/>
        <v>0</v>
      </c>
      <c r="G303" s="8">
        <v>0</v>
      </c>
      <c r="H303" s="98">
        <v>0</v>
      </c>
      <c r="I303" s="98">
        <v>0</v>
      </c>
      <c r="J303" s="98">
        <v>0</v>
      </c>
    </row>
    <row r="304" spans="1:10" x14ac:dyDescent="0.25">
      <c r="A304" s="14" t="s">
        <v>30</v>
      </c>
      <c r="B304" s="6">
        <v>0</v>
      </c>
      <c r="C304" s="97">
        <v>0</v>
      </c>
      <c r="D304" s="97">
        <v>0</v>
      </c>
      <c r="E304" s="6">
        <v>0</v>
      </c>
      <c r="F304" s="7">
        <f t="shared" si="43"/>
        <v>0</v>
      </c>
      <c r="G304" s="8">
        <v>0</v>
      </c>
      <c r="H304" s="98">
        <v>0</v>
      </c>
      <c r="I304" s="98">
        <v>0</v>
      </c>
      <c r="J304" s="98">
        <v>0</v>
      </c>
    </row>
    <row r="305" spans="1:10" x14ac:dyDescent="0.25">
      <c r="A305" s="62" t="s">
        <v>31</v>
      </c>
      <c r="B305" s="63"/>
      <c r="C305" s="63"/>
      <c r="D305" s="63"/>
      <c r="E305" s="63"/>
      <c r="F305" s="63"/>
      <c r="G305" s="63"/>
      <c r="H305" s="63"/>
      <c r="I305" s="63"/>
      <c r="J305" s="63"/>
    </row>
    <row r="306" spans="1:10" x14ac:dyDescent="0.25">
      <c r="A306" s="14" t="s">
        <v>32</v>
      </c>
      <c r="B306" s="6">
        <v>0</v>
      </c>
      <c r="C306" s="97">
        <v>0</v>
      </c>
      <c r="D306" s="97">
        <v>0</v>
      </c>
      <c r="E306" s="6">
        <v>0</v>
      </c>
      <c r="F306" s="7">
        <f t="shared" si="43"/>
        <v>0</v>
      </c>
      <c r="G306" s="8">
        <v>0</v>
      </c>
      <c r="H306" s="98">
        <v>0</v>
      </c>
      <c r="I306" s="98">
        <v>0</v>
      </c>
      <c r="J306" s="98">
        <v>0</v>
      </c>
    </row>
    <row r="307" spans="1:10" x14ac:dyDescent="0.25">
      <c r="A307" s="14" t="s">
        <v>33</v>
      </c>
      <c r="B307" s="6">
        <v>0</v>
      </c>
      <c r="C307" s="97">
        <v>0</v>
      </c>
      <c r="D307" s="97">
        <v>0</v>
      </c>
      <c r="E307" s="6">
        <v>0</v>
      </c>
      <c r="F307" s="7">
        <f t="shared" si="43"/>
        <v>0</v>
      </c>
      <c r="G307" s="8">
        <v>0</v>
      </c>
      <c r="H307" s="98">
        <v>0</v>
      </c>
      <c r="I307" s="98">
        <v>0</v>
      </c>
      <c r="J307" s="98">
        <v>0</v>
      </c>
    </row>
    <row r="308" spans="1:10" x14ac:dyDescent="0.25">
      <c r="A308" s="14" t="s">
        <v>34</v>
      </c>
      <c r="B308" s="6">
        <v>0</v>
      </c>
      <c r="C308" s="97">
        <v>0</v>
      </c>
      <c r="D308" s="97">
        <v>0</v>
      </c>
      <c r="E308" s="6">
        <v>0</v>
      </c>
      <c r="F308" s="7">
        <f t="shared" si="43"/>
        <v>0</v>
      </c>
      <c r="G308" s="8">
        <v>0</v>
      </c>
      <c r="H308" s="98">
        <v>0</v>
      </c>
      <c r="I308" s="98">
        <v>0</v>
      </c>
      <c r="J308" s="98">
        <v>0</v>
      </c>
    </row>
    <row r="309" spans="1:10" x14ac:dyDescent="0.25">
      <c r="A309" s="14" t="s">
        <v>35</v>
      </c>
      <c r="B309" s="6">
        <v>0</v>
      </c>
      <c r="C309" s="97">
        <v>0</v>
      </c>
      <c r="D309" s="97">
        <v>0</v>
      </c>
      <c r="E309" s="6">
        <v>0</v>
      </c>
      <c r="F309" s="7">
        <f t="shared" si="43"/>
        <v>0</v>
      </c>
      <c r="G309" s="8">
        <v>0</v>
      </c>
      <c r="H309" s="98">
        <v>0</v>
      </c>
      <c r="I309" s="98">
        <v>0</v>
      </c>
      <c r="J309" s="98">
        <v>0</v>
      </c>
    </row>
    <row r="310" spans="1:10" x14ac:dyDescent="0.25">
      <c r="A310" s="14" t="s">
        <v>36</v>
      </c>
      <c r="B310" s="6">
        <v>0</v>
      </c>
      <c r="C310" s="97">
        <v>0</v>
      </c>
      <c r="D310" s="97">
        <v>0</v>
      </c>
      <c r="E310" s="6">
        <v>0</v>
      </c>
      <c r="F310" s="7">
        <f t="shared" si="43"/>
        <v>0</v>
      </c>
      <c r="G310" s="8">
        <v>0</v>
      </c>
      <c r="H310" s="98">
        <v>0</v>
      </c>
      <c r="I310" s="98">
        <v>0</v>
      </c>
      <c r="J310" s="98">
        <v>0</v>
      </c>
    </row>
    <row r="311" spans="1:10" x14ac:dyDescent="0.25">
      <c r="A311" s="14" t="s">
        <v>37</v>
      </c>
      <c r="B311" s="6">
        <v>0</v>
      </c>
      <c r="C311" s="97">
        <v>0</v>
      </c>
      <c r="D311" s="97">
        <v>0</v>
      </c>
      <c r="E311" s="6">
        <v>0</v>
      </c>
      <c r="F311" s="7">
        <f t="shared" si="43"/>
        <v>0</v>
      </c>
      <c r="G311" s="8">
        <v>0</v>
      </c>
      <c r="H311" s="98">
        <v>0</v>
      </c>
      <c r="I311" s="98">
        <v>0</v>
      </c>
      <c r="J311" s="98">
        <v>0</v>
      </c>
    </row>
    <row r="312" spans="1:10" x14ac:dyDescent="0.25">
      <c r="A312" s="14" t="s">
        <v>38</v>
      </c>
      <c r="B312" s="6">
        <v>0</v>
      </c>
      <c r="C312" s="97">
        <v>0</v>
      </c>
      <c r="D312" s="97">
        <v>0</v>
      </c>
      <c r="E312" s="6">
        <v>0</v>
      </c>
      <c r="F312" s="7">
        <f t="shared" si="43"/>
        <v>0</v>
      </c>
      <c r="G312" s="8">
        <v>0</v>
      </c>
      <c r="H312" s="98">
        <v>0</v>
      </c>
      <c r="I312" s="98">
        <v>0</v>
      </c>
      <c r="J312" s="98">
        <v>0</v>
      </c>
    </row>
    <row r="313" spans="1:10" x14ac:dyDescent="0.25">
      <c r="A313" s="9"/>
      <c r="B313" s="67" t="s">
        <v>2</v>
      </c>
      <c r="C313" s="67"/>
      <c r="D313" s="67"/>
      <c r="E313" s="71" t="s">
        <v>3</v>
      </c>
      <c r="F313" s="69" t="s">
        <v>4</v>
      </c>
      <c r="G313" s="64" t="s">
        <v>198</v>
      </c>
      <c r="H313" s="64" t="s">
        <v>199</v>
      </c>
      <c r="I313" s="64" t="s">
        <v>200</v>
      </c>
      <c r="J313" s="64" t="s">
        <v>201</v>
      </c>
    </row>
    <row r="314" spans="1:10" x14ac:dyDescent="0.25">
      <c r="A314" s="12" t="s">
        <v>77</v>
      </c>
      <c r="B314" s="3" t="s">
        <v>11</v>
      </c>
      <c r="C314" s="3" t="s">
        <v>12</v>
      </c>
      <c r="D314" s="2" t="s">
        <v>60</v>
      </c>
      <c r="E314" s="71"/>
      <c r="F314" s="69"/>
      <c r="G314" s="64"/>
      <c r="H314" s="64"/>
      <c r="I314" s="64"/>
      <c r="J314" s="64"/>
    </row>
    <row r="315" spans="1:10" x14ac:dyDescent="0.25">
      <c r="A315" s="9" t="s">
        <v>40</v>
      </c>
      <c r="B315" s="6">
        <v>0</v>
      </c>
      <c r="C315" s="97">
        <v>0</v>
      </c>
      <c r="D315" s="97">
        <v>0</v>
      </c>
      <c r="E315" s="6">
        <v>0</v>
      </c>
      <c r="F315" s="7">
        <f>SUM(B315:E315)</f>
        <v>0</v>
      </c>
      <c r="G315" s="8">
        <v>0</v>
      </c>
      <c r="H315" s="98">
        <v>0</v>
      </c>
      <c r="I315" s="98">
        <v>0</v>
      </c>
      <c r="J315" s="98">
        <v>0</v>
      </c>
    </row>
    <row r="316" spans="1:10" ht="30" x14ac:dyDescent="0.25">
      <c r="A316" s="19" t="s">
        <v>41</v>
      </c>
      <c r="B316" s="6">
        <v>0</v>
      </c>
      <c r="C316" s="97">
        <v>0</v>
      </c>
      <c r="D316" s="97">
        <v>0</v>
      </c>
      <c r="E316" s="6">
        <v>0</v>
      </c>
      <c r="F316" s="7">
        <f t="shared" ref="F316:F328" si="44">SUM(B316:E316)</f>
        <v>0</v>
      </c>
      <c r="G316" s="8">
        <v>0</v>
      </c>
      <c r="H316" s="98">
        <v>0</v>
      </c>
      <c r="I316" s="98">
        <v>0</v>
      </c>
      <c r="J316" s="98">
        <v>0</v>
      </c>
    </row>
    <row r="317" spans="1:10" x14ac:dyDescent="0.25">
      <c r="A317" s="9" t="s">
        <v>42</v>
      </c>
      <c r="B317" s="6">
        <v>0</v>
      </c>
      <c r="C317" s="97">
        <v>0</v>
      </c>
      <c r="D317" s="97">
        <v>0</v>
      </c>
      <c r="E317" s="6">
        <v>0</v>
      </c>
      <c r="F317" s="7">
        <f t="shared" si="44"/>
        <v>0</v>
      </c>
      <c r="G317" s="8">
        <v>0</v>
      </c>
      <c r="H317" s="98">
        <v>0</v>
      </c>
      <c r="I317" s="98">
        <v>0</v>
      </c>
      <c r="J317" s="98">
        <v>0</v>
      </c>
    </row>
    <row r="318" spans="1:10" x14ac:dyDescent="0.25">
      <c r="A318" s="9" t="s">
        <v>43</v>
      </c>
      <c r="B318" s="6">
        <v>0</v>
      </c>
      <c r="C318" s="97">
        <v>0</v>
      </c>
      <c r="D318" s="97">
        <v>0</v>
      </c>
      <c r="E318" s="6">
        <v>0</v>
      </c>
      <c r="F318" s="7">
        <f t="shared" si="44"/>
        <v>0</v>
      </c>
      <c r="G318" s="8">
        <v>0</v>
      </c>
      <c r="H318" s="98">
        <v>0</v>
      </c>
      <c r="I318" s="98">
        <v>0</v>
      </c>
      <c r="J318" s="98">
        <v>0</v>
      </c>
    </row>
    <row r="319" spans="1:10" x14ac:dyDescent="0.25">
      <c r="A319" s="9" t="s">
        <v>44</v>
      </c>
      <c r="B319" s="6">
        <v>0</v>
      </c>
      <c r="C319" s="97">
        <v>0</v>
      </c>
      <c r="D319" s="97">
        <v>0</v>
      </c>
      <c r="E319" s="6">
        <v>0</v>
      </c>
      <c r="F319" s="7">
        <f t="shared" si="44"/>
        <v>0</v>
      </c>
      <c r="G319" s="8">
        <v>0</v>
      </c>
      <c r="H319" s="98">
        <v>0</v>
      </c>
      <c r="I319" s="98">
        <v>0</v>
      </c>
      <c r="J319" s="98">
        <v>0</v>
      </c>
    </row>
    <row r="320" spans="1:10" ht="30" x14ac:dyDescent="0.25">
      <c r="A320" s="9" t="s">
        <v>45</v>
      </c>
      <c r="B320" s="6">
        <v>0</v>
      </c>
      <c r="C320" s="97">
        <v>0</v>
      </c>
      <c r="D320" s="97">
        <v>0</v>
      </c>
      <c r="E320" s="6">
        <v>0</v>
      </c>
      <c r="F320" s="7">
        <f t="shared" si="44"/>
        <v>0</v>
      </c>
      <c r="G320" s="8">
        <v>0</v>
      </c>
      <c r="H320" s="98">
        <v>0</v>
      </c>
      <c r="I320" s="98">
        <v>0</v>
      </c>
      <c r="J320" s="98">
        <v>0</v>
      </c>
    </row>
    <row r="321" spans="1:10" x14ac:dyDescent="0.25">
      <c r="A321" s="9" t="s">
        <v>46</v>
      </c>
      <c r="B321" s="6">
        <v>0</v>
      </c>
      <c r="C321" s="97">
        <v>0</v>
      </c>
      <c r="D321" s="97">
        <v>0</v>
      </c>
      <c r="E321" s="6">
        <v>0</v>
      </c>
      <c r="F321" s="7">
        <f t="shared" si="44"/>
        <v>0</v>
      </c>
      <c r="G321" s="8">
        <v>0</v>
      </c>
      <c r="H321" s="98">
        <v>0</v>
      </c>
      <c r="I321" s="98">
        <v>0</v>
      </c>
      <c r="J321" s="98">
        <v>0</v>
      </c>
    </row>
    <row r="322" spans="1:10" x14ac:dyDescent="0.25">
      <c r="A322" s="9" t="s">
        <v>47</v>
      </c>
      <c r="B322" s="6">
        <v>0</v>
      </c>
      <c r="C322" s="97">
        <v>0</v>
      </c>
      <c r="D322" s="97">
        <v>0</v>
      </c>
      <c r="E322" s="6">
        <v>0</v>
      </c>
      <c r="F322" s="7">
        <f t="shared" si="44"/>
        <v>0</v>
      </c>
      <c r="G322" s="8">
        <v>0</v>
      </c>
      <c r="H322" s="98">
        <v>0</v>
      </c>
      <c r="I322" s="98">
        <v>0</v>
      </c>
      <c r="J322" s="98">
        <v>0</v>
      </c>
    </row>
    <row r="323" spans="1:10" ht="30" x14ac:dyDescent="0.25">
      <c r="A323" s="9" t="s">
        <v>48</v>
      </c>
      <c r="B323" s="6">
        <v>0</v>
      </c>
      <c r="C323" s="97">
        <v>0</v>
      </c>
      <c r="D323" s="97">
        <v>0</v>
      </c>
      <c r="E323" s="6">
        <v>0</v>
      </c>
      <c r="F323" s="7">
        <f t="shared" si="44"/>
        <v>0</v>
      </c>
      <c r="G323" s="8">
        <v>0</v>
      </c>
      <c r="H323" s="98">
        <v>0</v>
      </c>
      <c r="I323" s="98">
        <v>0</v>
      </c>
      <c r="J323" s="98">
        <v>0</v>
      </c>
    </row>
    <row r="324" spans="1:10" x14ac:dyDescent="0.25">
      <c r="A324" s="9" t="s">
        <v>49</v>
      </c>
      <c r="B324" s="6">
        <v>0</v>
      </c>
      <c r="C324" s="97">
        <v>0</v>
      </c>
      <c r="D324" s="97">
        <v>0</v>
      </c>
      <c r="E324" s="6">
        <v>0</v>
      </c>
      <c r="F324" s="7">
        <f t="shared" si="44"/>
        <v>0</v>
      </c>
      <c r="G324" s="8">
        <v>0</v>
      </c>
      <c r="H324" s="98">
        <v>0</v>
      </c>
      <c r="I324" s="98">
        <v>0</v>
      </c>
      <c r="J324" s="98">
        <v>0</v>
      </c>
    </row>
    <row r="325" spans="1:10" ht="30" x14ac:dyDescent="0.25">
      <c r="A325" s="9" t="s">
        <v>50</v>
      </c>
      <c r="B325" s="6">
        <v>0</v>
      </c>
      <c r="C325" s="97">
        <v>0</v>
      </c>
      <c r="D325" s="97">
        <v>0</v>
      </c>
      <c r="E325" s="6">
        <v>0</v>
      </c>
      <c r="F325" s="7">
        <f t="shared" si="44"/>
        <v>0</v>
      </c>
      <c r="G325" s="8">
        <v>0</v>
      </c>
      <c r="H325" s="98">
        <v>0</v>
      </c>
      <c r="I325" s="98">
        <v>0</v>
      </c>
      <c r="J325" s="98">
        <v>0</v>
      </c>
    </row>
    <row r="326" spans="1:10" x14ac:dyDescent="0.25">
      <c r="A326" s="9" t="s">
        <v>51</v>
      </c>
      <c r="B326" s="6">
        <v>2</v>
      </c>
      <c r="C326" s="97">
        <v>0</v>
      </c>
      <c r="D326" s="97">
        <v>0</v>
      </c>
      <c r="E326" s="6">
        <v>1</v>
      </c>
      <c r="F326" s="7">
        <f t="shared" si="44"/>
        <v>3</v>
      </c>
      <c r="G326" s="8">
        <v>3</v>
      </c>
      <c r="H326" s="98">
        <v>0</v>
      </c>
      <c r="I326" s="98">
        <v>0</v>
      </c>
      <c r="J326" s="98">
        <v>0</v>
      </c>
    </row>
    <row r="327" spans="1:10" x14ac:dyDescent="0.25">
      <c r="A327" s="9" t="s">
        <v>52</v>
      </c>
      <c r="B327" s="6">
        <v>0</v>
      </c>
      <c r="C327" s="97">
        <v>0</v>
      </c>
      <c r="D327" s="97">
        <v>0</v>
      </c>
      <c r="E327" s="6">
        <v>0</v>
      </c>
      <c r="F327" s="7">
        <f t="shared" si="44"/>
        <v>0</v>
      </c>
      <c r="G327" s="8">
        <v>0</v>
      </c>
      <c r="H327" s="98">
        <v>0</v>
      </c>
      <c r="I327" s="98">
        <v>0</v>
      </c>
      <c r="J327" s="98">
        <v>0</v>
      </c>
    </row>
    <row r="328" spans="1:10" x14ac:dyDescent="0.25">
      <c r="A328" s="9" t="s">
        <v>53</v>
      </c>
      <c r="B328" s="6">
        <v>0</v>
      </c>
      <c r="C328" s="97">
        <v>0</v>
      </c>
      <c r="D328" s="97">
        <v>0</v>
      </c>
      <c r="E328" s="6">
        <v>0</v>
      </c>
      <c r="F328" s="7">
        <f t="shared" si="44"/>
        <v>0</v>
      </c>
      <c r="G328" s="8">
        <v>0</v>
      </c>
      <c r="H328" s="98">
        <v>0</v>
      </c>
      <c r="I328" s="98">
        <v>0</v>
      </c>
      <c r="J328" s="98">
        <v>0</v>
      </c>
    </row>
    <row r="329" spans="1:10" x14ac:dyDescent="0.25">
      <c r="A329" s="9" t="s">
        <v>54</v>
      </c>
      <c r="B329" s="6">
        <v>0</v>
      </c>
      <c r="C329" s="97">
        <v>0</v>
      </c>
      <c r="D329" s="97">
        <v>0</v>
      </c>
      <c r="E329" s="6">
        <v>0</v>
      </c>
      <c r="F329" s="7">
        <f t="shared" ref="F329" si="45">SUM(B329:E329)</f>
        <v>0</v>
      </c>
      <c r="G329" s="8">
        <v>0</v>
      </c>
      <c r="H329" s="98">
        <v>0</v>
      </c>
      <c r="I329" s="98">
        <v>0</v>
      </c>
      <c r="J329" s="98">
        <v>0</v>
      </c>
    </row>
    <row r="330" spans="1:10" x14ac:dyDescent="0.25">
      <c r="A330" s="9"/>
      <c r="B330" s="67" t="s">
        <v>2</v>
      </c>
      <c r="C330" s="67"/>
      <c r="D330" s="67"/>
      <c r="E330" s="71" t="s">
        <v>3</v>
      </c>
      <c r="F330" s="69" t="s">
        <v>4</v>
      </c>
      <c r="G330" s="64" t="s">
        <v>198</v>
      </c>
      <c r="H330" s="64" t="s">
        <v>199</v>
      </c>
      <c r="I330" s="64" t="s">
        <v>200</v>
      </c>
      <c r="J330" s="64" t="s">
        <v>201</v>
      </c>
    </row>
    <row r="331" spans="1:10" x14ac:dyDescent="0.25">
      <c r="A331" s="12" t="s">
        <v>55</v>
      </c>
      <c r="B331" s="3" t="s">
        <v>11</v>
      </c>
      <c r="C331" s="3" t="s">
        <v>12</v>
      </c>
      <c r="D331" s="2" t="s">
        <v>60</v>
      </c>
      <c r="E331" s="71"/>
      <c r="F331" s="69"/>
      <c r="G331" s="64"/>
      <c r="H331" s="64"/>
      <c r="I331" s="64"/>
      <c r="J331" s="64"/>
    </row>
    <row r="332" spans="1:10" x14ac:dyDescent="0.25">
      <c r="A332" s="9" t="s">
        <v>56</v>
      </c>
      <c r="B332" s="104">
        <v>0</v>
      </c>
      <c r="C332" s="97">
        <v>0</v>
      </c>
      <c r="D332" s="97">
        <v>0</v>
      </c>
      <c r="E332" s="104">
        <v>0</v>
      </c>
      <c r="F332" s="7">
        <f t="shared" ref="F332:F333" si="46">SUM(B332:E332)</f>
        <v>0</v>
      </c>
      <c r="G332" s="105">
        <v>0</v>
      </c>
      <c r="H332" s="98">
        <v>0</v>
      </c>
      <c r="I332" s="98">
        <v>0</v>
      </c>
      <c r="J332" s="98">
        <v>0</v>
      </c>
    </row>
    <row r="333" spans="1:10" x14ac:dyDescent="0.25">
      <c r="A333" s="9" t="s">
        <v>58</v>
      </c>
      <c r="B333" s="104">
        <v>0</v>
      </c>
      <c r="C333" s="97">
        <v>0</v>
      </c>
      <c r="D333" s="97">
        <v>0</v>
      </c>
      <c r="E333" s="104">
        <v>0</v>
      </c>
      <c r="F333" s="7">
        <f t="shared" si="46"/>
        <v>0</v>
      </c>
      <c r="G333" s="105">
        <v>0</v>
      </c>
      <c r="H333" s="98">
        <v>0</v>
      </c>
      <c r="I333" s="98">
        <v>0</v>
      </c>
      <c r="J333" s="98">
        <v>0</v>
      </c>
    </row>
    <row r="334" spans="1:10" ht="15.75" x14ac:dyDescent="0.25">
      <c r="A334" s="72" t="s">
        <v>89</v>
      </c>
      <c r="B334" s="72"/>
      <c r="C334" s="72"/>
      <c r="D334" s="72"/>
      <c r="E334" s="72"/>
      <c r="F334" s="72"/>
      <c r="G334" s="72"/>
      <c r="H334" s="72"/>
      <c r="I334" s="72"/>
      <c r="J334" s="72"/>
    </row>
    <row r="335" spans="1:10" x14ac:dyDescent="0.25">
      <c r="A335" s="27"/>
      <c r="B335" s="67" t="s">
        <v>2</v>
      </c>
      <c r="C335" s="67"/>
      <c r="D335" s="67"/>
      <c r="E335" s="70" t="s">
        <v>3</v>
      </c>
      <c r="F335" s="69" t="s">
        <v>4</v>
      </c>
      <c r="G335" s="64" t="s">
        <v>198</v>
      </c>
      <c r="H335" s="64" t="s">
        <v>199</v>
      </c>
      <c r="I335" s="64" t="s">
        <v>200</v>
      </c>
      <c r="J335" s="64" t="s">
        <v>201</v>
      </c>
    </row>
    <row r="336" spans="1:10" x14ac:dyDescent="0.25">
      <c r="A336" s="27"/>
      <c r="B336" s="3" t="s">
        <v>11</v>
      </c>
      <c r="C336" s="3" t="s">
        <v>12</v>
      </c>
      <c r="D336" s="2" t="s">
        <v>60</v>
      </c>
      <c r="E336" s="70"/>
      <c r="F336" s="69"/>
      <c r="G336" s="64"/>
      <c r="H336" s="64"/>
      <c r="I336" s="64"/>
      <c r="J336" s="64"/>
    </row>
    <row r="337" spans="1:10" x14ac:dyDescent="0.25">
      <c r="A337" s="9" t="s">
        <v>90</v>
      </c>
      <c r="B337" s="6">
        <v>5</v>
      </c>
      <c r="C337" s="6">
        <v>0</v>
      </c>
      <c r="D337" s="6">
        <v>0</v>
      </c>
      <c r="E337" s="6">
        <v>5</v>
      </c>
      <c r="F337" s="7">
        <f t="shared" ref="F337:F340" si="47">SUM(B337:E337)</f>
        <v>10</v>
      </c>
      <c r="G337" s="8">
        <v>9</v>
      </c>
      <c r="H337" s="8">
        <v>0</v>
      </c>
      <c r="I337" s="8">
        <v>1</v>
      </c>
      <c r="J337" s="8">
        <v>0</v>
      </c>
    </row>
    <row r="338" spans="1:10" x14ac:dyDescent="0.25">
      <c r="A338" s="9" t="s">
        <v>91</v>
      </c>
      <c r="B338" s="6">
        <v>1</v>
      </c>
      <c r="C338" s="6">
        <v>0</v>
      </c>
      <c r="D338" s="6">
        <v>0</v>
      </c>
      <c r="E338" s="6">
        <v>2</v>
      </c>
      <c r="F338" s="7">
        <f t="shared" si="47"/>
        <v>3</v>
      </c>
      <c r="G338" s="8">
        <v>3</v>
      </c>
      <c r="H338" s="8">
        <v>0</v>
      </c>
      <c r="I338" s="8">
        <v>0</v>
      </c>
      <c r="J338" s="8">
        <v>0</v>
      </c>
    </row>
    <row r="339" spans="1:10" x14ac:dyDescent="0.25">
      <c r="A339" s="9" t="s">
        <v>92</v>
      </c>
      <c r="B339" s="6">
        <v>0</v>
      </c>
      <c r="C339" s="6">
        <v>0</v>
      </c>
      <c r="D339" s="6">
        <v>0</v>
      </c>
      <c r="E339" s="6">
        <v>0</v>
      </c>
      <c r="F339" s="7">
        <f t="shared" si="47"/>
        <v>0</v>
      </c>
      <c r="G339" s="8">
        <v>0</v>
      </c>
      <c r="H339" s="8">
        <v>0</v>
      </c>
      <c r="I339" s="8">
        <v>0</v>
      </c>
      <c r="J339" s="8">
        <v>0</v>
      </c>
    </row>
    <row r="340" spans="1:10" x14ac:dyDescent="0.25">
      <c r="A340" s="9" t="s">
        <v>93</v>
      </c>
      <c r="B340" s="6">
        <v>6</v>
      </c>
      <c r="C340" s="6">
        <v>0</v>
      </c>
      <c r="D340" s="6">
        <v>0</v>
      </c>
      <c r="E340" s="6">
        <v>0</v>
      </c>
      <c r="F340" s="7">
        <f t="shared" si="47"/>
        <v>6</v>
      </c>
      <c r="G340" s="8">
        <v>4</v>
      </c>
      <c r="H340" s="8">
        <v>0</v>
      </c>
      <c r="I340" s="8">
        <v>2</v>
      </c>
      <c r="J340" s="8">
        <v>0</v>
      </c>
    </row>
    <row r="341" spans="1:10" ht="18.75" x14ac:dyDescent="0.3">
      <c r="A341" s="65" t="s">
        <v>94</v>
      </c>
      <c r="B341" s="65"/>
      <c r="C341" s="65"/>
      <c r="D341" s="65"/>
      <c r="E341" s="65"/>
      <c r="F341" s="65"/>
      <c r="G341" s="65"/>
      <c r="H341" s="65"/>
      <c r="I341" s="65"/>
      <c r="J341" s="65"/>
    </row>
    <row r="342" spans="1:10" x14ac:dyDescent="0.25">
      <c r="A342" s="66"/>
      <c r="B342" s="67" t="s">
        <v>2</v>
      </c>
      <c r="C342" s="67"/>
      <c r="D342" s="67"/>
      <c r="E342" s="68" t="s">
        <v>3</v>
      </c>
      <c r="F342" s="69" t="s">
        <v>4</v>
      </c>
      <c r="G342" s="64" t="s">
        <v>198</v>
      </c>
      <c r="H342" s="64" t="s">
        <v>199</v>
      </c>
      <c r="I342" s="64" t="s">
        <v>200</v>
      </c>
      <c r="J342" s="64" t="s">
        <v>201</v>
      </c>
    </row>
    <row r="343" spans="1:10" x14ac:dyDescent="0.25">
      <c r="A343" s="66"/>
      <c r="B343" s="2" t="s">
        <v>11</v>
      </c>
      <c r="C343" s="2" t="s">
        <v>12</v>
      </c>
      <c r="D343" s="2" t="s">
        <v>60</v>
      </c>
      <c r="E343" s="68"/>
      <c r="F343" s="69"/>
      <c r="G343" s="64"/>
      <c r="H343" s="64"/>
      <c r="I343" s="64"/>
      <c r="J343" s="64"/>
    </row>
    <row r="344" spans="1:10" x14ac:dyDescent="0.25">
      <c r="A344" s="9" t="s">
        <v>95</v>
      </c>
      <c r="B344" s="10">
        <f>SUM(B5,B57,B107)</f>
        <v>52</v>
      </c>
      <c r="C344" s="10">
        <f>SUM(C5,C57,C107)</f>
        <v>0</v>
      </c>
      <c r="D344" s="10">
        <f>SUM(D5,D57,D107)</f>
        <v>0</v>
      </c>
      <c r="E344" s="10">
        <f>SUM(E5,E57,E107)</f>
        <v>5</v>
      </c>
      <c r="F344" s="7">
        <f t="shared" ref="F344:F345" si="48">SUM(B344:E344)</f>
        <v>57</v>
      </c>
      <c r="G344" s="30">
        <f t="shared" ref="G344:J345" si="49">SUM(G5,G57,G107)</f>
        <v>54</v>
      </c>
      <c r="H344" s="30">
        <f t="shared" si="49"/>
        <v>0</v>
      </c>
      <c r="I344" s="30">
        <f t="shared" si="49"/>
        <v>3</v>
      </c>
      <c r="J344" s="30">
        <f t="shared" si="49"/>
        <v>0</v>
      </c>
    </row>
    <row r="345" spans="1:10" x14ac:dyDescent="0.25">
      <c r="A345" s="9" t="s">
        <v>96</v>
      </c>
      <c r="B345" s="10">
        <f>SUM(B346:B353)</f>
        <v>70</v>
      </c>
      <c r="C345" s="10">
        <f>SUM(C346:C353)</f>
        <v>0</v>
      </c>
      <c r="D345" s="10">
        <f>SUM(D346:D353)</f>
        <v>0</v>
      </c>
      <c r="E345" s="10">
        <f>SUM(E346:E353)</f>
        <v>10</v>
      </c>
      <c r="F345" s="7">
        <f t="shared" si="48"/>
        <v>80</v>
      </c>
      <c r="G345" s="30">
        <f t="shared" si="49"/>
        <v>72</v>
      </c>
      <c r="H345" s="30">
        <f t="shared" si="49"/>
        <v>0</v>
      </c>
      <c r="I345" s="30">
        <f t="shared" si="49"/>
        <v>8</v>
      </c>
      <c r="J345" s="30">
        <f t="shared" si="49"/>
        <v>0</v>
      </c>
    </row>
    <row r="346" spans="1:10" x14ac:dyDescent="0.25">
      <c r="A346" s="9" t="s">
        <v>15</v>
      </c>
      <c r="B346" s="10">
        <f>SUM(B7,B108)</f>
        <v>14</v>
      </c>
      <c r="C346" s="10">
        <f>SUM(C7,C108)</f>
        <v>0</v>
      </c>
      <c r="D346" s="10">
        <f>SUM(D7,D108)</f>
        <v>0</v>
      </c>
      <c r="E346" s="10">
        <f>SUM(E7,E108)</f>
        <v>5</v>
      </c>
      <c r="F346" s="7">
        <f t="shared" ref="F346:F352" si="50">SUM(B346:E346)</f>
        <v>19</v>
      </c>
      <c r="G346" s="30">
        <f t="shared" ref="G346:J346" si="51">SUM(G7, G108)</f>
        <v>14</v>
      </c>
      <c r="H346" s="30">
        <f t="shared" si="51"/>
        <v>0</v>
      </c>
      <c r="I346" s="30">
        <f t="shared" si="51"/>
        <v>5</v>
      </c>
      <c r="J346" s="30">
        <f t="shared" si="51"/>
        <v>0</v>
      </c>
    </row>
    <row r="347" spans="1:10" x14ac:dyDescent="0.25">
      <c r="A347" s="9" t="s">
        <v>16</v>
      </c>
      <c r="B347" s="10">
        <f t="shared" ref="B347:E353" si="52">SUM(B8,B59)</f>
        <v>8</v>
      </c>
      <c r="C347" s="10">
        <f t="shared" si="52"/>
        <v>0</v>
      </c>
      <c r="D347" s="10">
        <f t="shared" si="52"/>
        <v>0</v>
      </c>
      <c r="E347" s="10">
        <f t="shared" si="52"/>
        <v>1</v>
      </c>
      <c r="F347" s="7">
        <f t="shared" si="50"/>
        <v>9</v>
      </c>
      <c r="G347" s="30">
        <f t="shared" ref="G347:J353" si="53">SUM(G8,G59)</f>
        <v>9</v>
      </c>
      <c r="H347" s="30">
        <f t="shared" si="53"/>
        <v>0</v>
      </c>
      <c r="I347" s="30">
        <f t="shared" si="53"/>
        <v>0</v>
      </c>
      <c r="J347" s="30">
        <f t="shared" si="53"/>
        <v>0</v>
      </c>
    </row>
    <row r="348" spans="1:10" x14ac:dyDescent="0.25">
      <c r="A348" s="9" t="s">
        <v>97</v>
      </c>
      <c r="B348" s="10">
        <f t="shared" si="52"/>
        <v>14</v>
      </c>
      <c r="C348" s="10">
        <f t="shared" si="52"/>
        <v>0</v>
      </c>
      <c r="D348" s="10">
        <f t="shared" si="52"/>
        <v>0</v>
      </c>
      <c r="E348" s="10">
        <f t="shared" si="52"/>
        <v>1</v>
      </c>
      <c r="F348" s="7">
        <f t="shared" si="50"/>
        <v>15</v>
      </c>
      <c r="G348" s="30">
        <f t="shared" si="53"/>
        <v>14</v>
      </c>
      <c r="H348" s="30">
        <f t="shared" si="53"/>
        <v>0</v>
      </c>
      <c r="I348" s="30">
        <f t="shared" si="53"/>
        <v>1</v>
      </c>
      <c r="J348" s="30">
        <f t="shared" si="53"/>
        <v>0</v>
      </c>
    </row>
    <row r="349" spans="1:10" x14ac:dyDescent="0.25">
      <c r="A349" s="9" t="s">
        <v>98</v>
      </c>
      <c r="B349" s="10">
        <f t="shared" si="52"/>
        <v>18</v>
      </c>
      <c r="C349" s="10">
        <f t="shared" si="52"/>
        <v>0</v>
      </c>
      <c r="D349" s="10">
        <f t="shared" si="52"/>
        <v>0</v>
      </c>
      <c r="E349" s="10">
        <f t="shared" si="52"/>
        <v>1</v>
      </c>
      <c r="F349" s="7">
        <f t="shared" si="50"/>
        <v>19</v>
      </c>
      <c r="G349" s="30">
        <f t="shared" si="53"/>
        <v>18</v>
      </c>
      <c r="H349" s="30">
        <f t="shared" si="53"/>
        <v>0</v>
      </c>
      <c r="I349" s="30">
        <f t="shared" si="53"/>
        <v>1</v>
      </c>
      <c r="J349" s="30">
        <f t="shared" si="53"/>
        <v>0</v>
      </c>
    </row>
    <row r="350" spans="1:10" x14ac:dyDescent="0.25">
      <c r="A350" s="9" t="s">
        <v>99</v>
      </c>
      <c r="B350" s="10">
        <f t="shared" si="52"/>
        <v>5</v>
      </c>
      <c r="C350" s="10">
        <f t="shared" si="52"/>
        <v>0</v>
      </c>
      <c r="D350" s="10">
        <f t="shared" si="52"/>
        <v>0</v>
      </c>
      <c r="E350" s="10">
        <f t="shared" si="52"/>
        <v>1</v>
      </c>
      <c r="F350" s="7">
        <f t="shared" si="50"/>
        <v>6</v>
      </c>
      <c r="G350" s="30">
        <f t="shared" si="53"/>
        <v>6</v>
      </c>
      <c r="H350" s="30">
        <f t="shared" si="53"/>
        <v>0</v>
      </c>
      <c r="I350" s="30">
        <f t="shared" si="53"/>
        <v>0</v>
      </c>
      <c r="J350" s="30">
        <f t="shared" si="53"/>
        <v>0</v>
      </c>
    </row>
    <row r="351" spans="1:10" x14ac:dyDescent="0.25">
      <c r="A351" s="9" t="s">
        <v>100</v>
      </c>
      <c r="B351" s="10">
        <f t="shared" si="52"/>
        <v>9</v>
      </c>
      <c r="C351" s="10">
        <f t="shared" si="52"/>
        <v>0</v>
      </c>
      <c r="D351" s="10">
        <f t="shared" si="52"/>
        <v>0</v>
      </c>
      <c r="E351" s="10">
        <f t="shared" si="52"/>
        <v>1</v>
      </c>
      <c r="F351" s="7">
        <f t="shared" si="50"/>
        <v>10</v>
      </c>
      <c r="G351" s="30">
        <f t="shared" si="53"/>
        <v>9</v>
      </c>
      <c r="H351" s="30">
        <f t="shared" si="53"/>
        <v>0</v>
      </c>
      <c r="I351" s="30">
        <f t="shared" si="53"/>
        <v>1</v>
      </c>
      <c r="J351" s="30">
        <f t="shared" si="53"/>
        <v>0</v>
      </c>
    </row>
    <row r="352" spans="1:10" x14ac:dyDescent="0.25">
      <c r="A352" s="9" t="s">
        <v>21</v>
      </c>
      <c r="B352" s="10">
        <f t="shared" si="52"/>
        <v>2</v>
      </c>
      <c r="C352" s="10">
        <f t="shared" si="52"/>
        <v>0</v>
      </c>
      <c r="D352" s="10">
        <f t="shared" si="52"/>
        <v>0</v>
      </c>
      <c r="E352" s="10">
        <f t="shared" si="52"/>
        <v>0</v>
      </c>
      <c r="F352" s="7">
        <f t="shared" si="50"/>
        <v>2</v>
      </c>
      <c r="G352" s="30">
        <f t="shared" si="53"/>
        <v>2</v>
      </c>
      <c r="H352" s="30">
        <f t="shared" si="53"/>
        <v>0</v>
      </c>
      <c r="I352" s="30">
        <f t="shared" si="53"/>
        <v>0</v>
      </c>
      <c r="J352" s="30">
        <f t="shared" si="53"/>
        <v>0</v>
      </c>
    </row>
    <row r="353" spans="1:10" x14ac:dyDescent="0.25">
      <c r="A353" s="9" t="s">
        <v>208</v>
      </c>
      <c r="B353" s="10">
        <f t="shared" si="52"/>
        <v>0</v>
      </c>
      <c r="C353" s="10">
        <f t="shared" si="52"/>
        <v>0</v>
      </c>
      <c r="D353" s="10">
        <f t="shared" si="52"/>
        <v>0</v>
      </c>
      <c r="E353" s="10">
        <f t="shared" si="52"/>
        <v>0</v>
      </c>
      <c r="F353" s="7">
        <f t="shared" ref="F353" si="54">SUM(B353:E353)</f>
        <v>0</v>
      </c>
      <c r="G353" s="30">
        <f t="shared" si="53"/>
        <v>0</v>
      </c>
      <c r="H353" s="30">
        <f t="shared" si="53"/>
        <v>0</v>
      </c>
      <c r="I353" s="30">
        <f t="shared" si="53"/>
        <v>0</v>
      </c>
      <c r="J353" s="30">
        <f t="shared" si="53"/>
        <v>0</v>
      </c>
    </row>
  </sheetData>
  <sheetProtection algorithmName="SHA-512" hashValue="0eOmz6atlo47tdmfsJ3fCxcAV2QeGuvD4FyME4C85mTiHimYgZFqbXi43qjEUVK9v2xNGf7b6kK0qCP6kI7CJQ==" saltValue="HUhoMFWeeWjCAJAJMbVXeA==" spinCount="100000" sheet="1" objects="1" scenarios="1"/>
  <mergeCells count="235">
    <mergeCell ref="J15:J16"/>
    <mergeCell ref="A25:J25"/>
    <mergeCell ref="B15:D15"/>
    <mergeCell ref="E15:E16"/>
    <mergeCell ref="F15:F16"/>
    <mergeCell ref="G15:G16"/>
    <mergeCell ref="H15:H16"/>
    <mergeCell ref="I15:I16"/>
    <mergeCell ref="A1:J1"/>
    <mergeCell ref="A2:J2"/>
    <mergeCell ref="A3:A4"/>
    <mergeCell ref="B3:D3"/>
    <mergeCell ref="E3:E4"/>
    <mergeCell ref="F3:F4"/>
    <mergeCell ref="G3:G4"/>
    <mergeCell ref="H3:H4"/>
    <mergeCell ref="I3:I4"/>
    <mergeCell ref="J3:J4"/>
    <mergeCell ref="I50:I51"/>
    <mergeCell ref="J50:J51"/>
    <mergeCell ref="J33:J34"/>
    <mergeCell ref="B50:D50"/>
    <mergeCell ref="E50:E51"/>
    <mergeCell ref="F50:F51"/>
    <mergeCell ref="G50:G51"/>
    <mergeCell ref="H50:H51"/>
    <mergeCell ref="B33:D33"/>
    <mergeCell ref="E33:E34"/>
    <mergeCell ref="F33:F34"/>
    <mergeCell ref="G33:G34"/>
    <mergeCell ref="H33:H34"/>
    <mergeCell ref="I33:I34"/>
    <mergeCell ref="A54:J54"/>
    <mergeCell ref="A55:A56"/>
    <mergeCell ref="B55:D55"/>
    <mergeCell ref="E55:E56"/>
    <mergeCell ref="F55:F56"/>
    <mergeCell ref="G55:G56"/>
    <mergeCell ref="H55:H56"/>
    <mergeCell ref="I55:I56"/>
    <mergeCell ref="J55:J56"/>
    <mergeCell ref="A76:J76"/>
    <mergeCell ref="B84:D84"/>
    <mergeCell ref="E84:E85"/>
    <mergeCell ref="F84:F85"/>
    <mergeCell ref="G84:G85"/>
    <mergeCell ref="H84:H85"/>
    <mergeCell ref="B66:D66"/>
    <mergeCell ref="E66:E67"/>
    <mergeCell ref="F66:F67"/>
    <mergeCell ref="G66:G67"/>
    <mergeCell ref="H66:H67"/>
    <mergeCell ref="I66:I67"/>
    <mergeCell ref="J66:J67"/>
    <mergeCell ref="J101:J102"/>
    <mergeCell ref="A104:J104"/>
    <mergeCell ref="B101:D101"/>
    <mergeCell ref="E101:E102"/>
    <mergeCell ref="F101:F102"/>
    <mergeCell ref="G101:G102"/>
    <mergeCell ref="H101:H102"/>
    <mergeCell ref="I101:I102"/>
    <mergeCell ref="I84:I85"/>
    <mergeCell ref="J84:J85"/>
    <mergeCell ref="J110:J111"/>
    <mergeCell ref="A120:J120"/>
    <mergeCell ref="B110:D110"/>
    <mergeCell ref="E110:E111"/>
    <mergeCell ref="F110:F111"/>
    <mergeCell ref="G110:G111"/>
    <mergeCell ref="H110:H111"/>
    <mergeCell ref="I110:I111"/>
    <mergeCell ref="I105:I106"/>
    <mergeCell ref="J105:J106"/>
    <mergeCell ref="A105:A106"/>
    <mergeCell ref="B105:D105"/>
    <mergeCell ref="E105:E106"/>
    <mergeCell ref="F105:F106"/>
    <mergeCell ref="G105:G106"/>
    <mergeCell ref="H105:H106"/>
    <mergeCell ref="I145:I146"/>
    <mergeCell ref="J145:J146"/>
    <mergeCell ref="J128:J129"/>
    <mergeCell ref="B145:D145"/>
    <mergeCell ref="E145:E146"/>
    <mergeCell ref="F145:F146"/>
    <mergeCell ref="G145:G146"/>
    <mergeCell ref="H145:H146"/>
    <mergeCell ref="B128:D128"/>
    <mergeCell ref="E128:E129"/>
    <mergeCell ref="F128:F129"/>
    <mergeCell ref="G128:G129"/>
    <mergeCell ref="H128:H129"/>
    <mergeCell ref="I128:I129"/>
    <mergeCell ref="A148:J148"/>
    <mergeCell ref="A149:A150"/>
    <mergeCell ref="B149:D149"/>
    <mergeCell ref="E149:E150"/>
    <mergeCell ref="F149:F150"/>
    <mergeCell ref="G149:G150"/>
    <mergeCell ref="H149:H150"/>
    <mergeCell ref="I149:I150"/>
    <mergeCell ref="J149:J150"/>
    <mergeCell ref="A164:J164"/>
    <mergeCell ref="B172:D172"/>
    <mergeCell ref="E172:E173"/>
    <mergeCell ref="F172:F173"/>
    <mergeCell ref="G172:G173"/>
    <mergeCell ref="H172:H173"/>
    <mergeCell ref="B154:D154"/>
    <mergeCell ref="E154:E155"/>
    <mergeCell ref="F154:F155"/>
    <mergeCell ref="G154:G155"/>
    <mergeCell ref="H154:H155"/>
    <mergeCell ref="I154:I155"/>
    <mergeCell ref="J154:J155"/>
    <mergeCell ref="J189:J190"/>
    <mergeCell ref="A193:J193"/>
    <mergeCell ref="B189:D189"/>
    <mergeCell ref="E189:E190"/>
    <mergeCell ref="F189:F190"/>
    <mergeCell ref="G189:G190"/>
    <mergeCell ref="H189:H190"/>
    <mergeCell ref="I189:I190"/>
    <mergeCell ref="I172:I173"/>
    <mergeCell ref="J172:J173"/>
    <mergeCell ref="J199:J200"/>
    <mergeCell ref="A209:J209"/>
    <mergeCell ref="B199:D199"/>
    <mergeCell ref="E199:E200"/>
    <mergeCell ref="F199:F200"/>
    <mergeCell ref="G199:G200"/>
    <mergeCell ref="H199:H200"/>
    <mergeCell ref="I199:I200"/>
    <mergeCell ref="I194:I195"/>
    <mergeCell ref="J194:J195"/>
    <mergeCell ref="A194:A195"/>
    <mergeCell ref="B194:D194"/>
    <mergeCell ref="E194:E195"/>
    <mergeCell ref="F194:F195"/>
    <mergeCell ref="G194:G195"/>
    <mergeCell ref="H194:H195"/>
    <mergeCell ref="I234:I235"/>
    <mergeCell ref="J234:J235"/>
    <mergeCell ref="J217:J218"/>
    <mergeCell ref="B234:D234"/>
    <mergeCell ref="E234:E235"/>
    <mergeCell ref="F234:F235"/>
    <mergeCell ref="G234:G235"/>
    <mergeCell ref="H234:H235"/>
    <mergeCell ref="B217:D217"/>
    <mergeCell ref="E217:E218"/>
    <mergeCell ref="F217:F218"/>
    <mergeCell ref="G217:G218"/>
    <mergeCell ref="H217:H218"/>
    <mergeCell ref="I217:I218"/>
    <mergeCell ref="A237:J237"/>
    <mergeCell ref="A238:A239"/>
    <mergeCell ref="B238:D238"/>
    <mergeCell ref="E238:E239"/>
    <mergeCell ref="F238:F239"/>
    <mergeCell ref="G238:G239"/>
    <mergeCell ref="H238:H239"/>
    <mergeCell ref="I238:I239"/>
    <mergeCell ref="J238:J239"/>
    <mergeCell ref="I263:I264"/>
    <mergeCell ref="J263:J264"/>
    <mergeCell ref="A255:J255"/>
    <mergeCell ref="B263:D263"/>
    <mergeCell ref="E263:E264"/>
    <mergeCell ref="F263:F264"/>
    <mergeCell ref="G263:G264"/>
    <mergeCell ref="H263:H264"/>
    <mergeCell ref="B245:D245"/>
    <mergeCell ref="E245:E246"/>
    <mergeCell ref="F245:F246"/>
    <mergeCell ref="G245:G246"/>
    <mergeCell ref="H245:H246"/>
    <mergeCell ref="I245:I246"/>
    <mergeCell ref="J245:J246"/>
    <mergeCell ref="I284:I285"/>
    <mergeCell ref="J284:J285"/>
    <mergeCell ref="A284:A285"/>
    <mergeCell ref="B284:D284"/>
    <mergeCell ref="E284:E285"/>
    <mergeCell ref="F284:F285"/>
    <mergeCell ref="G284:G285"/>
    <mergeCell ref="H284:H285"/>
    <mergeCell ref="J280:J281"/>
    <mergeCell ref="A283:J283"/>
    <mergeCell ref="B280:D280"/>
    <mergeCell ref="E280:E281"/>
    <mergeCell ref="F280:F281"/>
    <mergeCell ref="G280:G281"/>
    <mergeCell ref="H280:H281"/>
    <mergeCell ref="I280:I281"/>
    <mergeCell ref="J295:J296"/>
    <mergeCell ref="B313:D313"/>
    <mergeCell ref="E313:E314"/>
    <mergeCell ref="F313:F314"/>
    <mergeCell ref="G313:G314"/>
    <mergeCell ref="H313:H314"/>
    <mergeCell ref="B295:D295"/>
    <mergeCell ref="E295:E296"/>
    <mergeCell ref="F295:F296"/>
    <mergeCell ref="G295:G296"/>
    <mergeCell ref="H295:H296"/>
    <mergeCell ref="I295:I296"/>
    <mergeCell ref="A305:J305"/>
    <mergeCell ref="J330:J331"/>
    <mergeCell ref="A334:J334"/>
    <mergeCell ref="B330:D330"/>
    <mergeCell ref="E330:E331"/>
    <mergeCell ref="F330:F331"/>
    <mergeCell ref="G330:G331"/>
    <mergeCell ref="H330:H331"/>
    <mergeCell ref="I330:I331"/>
    <mergeCell ref="I313:I314"/>
    <mergeCell ref="J313:J314"/>
    <mergeCell ref="I342:I343"/>
    <mergeCell ref="J342:J343"/>
    <mergeCell ref="A342:A343"/>
    <mergeCell ref="B342:D342"/>
    <mergeCell ref="E342:E343"/>
    <mergeCell ref="F342:F343"/>
    <mergeCell ref="G342:G343"/>
    <mergeCell ref="H342:H343"/>
    <mergeCell ref="J335:J336"/>
    <mergeCell ref="A341:J341"/>
    <mergeCell ref="B335:D335"/>
    <mergeCell ref="E335:E336"/>
    <mergeCell ref="F335:F336"/>
    <mergeCell ref="G335:G336"/>
    <mergeCell ref="H335:H336"/>
    <mergeCell ref="I335:I336"/>
  </mergeCells>
  <pageMargins left="0.7" right="0.7" top="0.75" bottom="0.75" header="0.3" footer="0.3"/>
  <ignoredErrors>
    <ignoredError sqref="F6 F58 F241 F288:F289 F344:F352" 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FC2ED9-4214-45D8-96E6-69929EC5DECC}">
  <sheetPr>
    <tabColor theme="9" tint="0.79998168889431442"/>
  </sheetPr>
  <dimension ref="A1:J358"/>
  <sheetViews>
    <sheetView topLeftCell="A197" zoomScale="110" zoomScaleNormal="110" workbookViewId="0">
      <selection activeCell="G103" sqref="G103"/>
    </sheetView>
  </sheetViews>
  <sheetFormatPr defaultRowHeight="15" x14ac:dyDescent="0.25"/>
  <cols>
    <col min="1" max="1" width="51.42578125" style="32" customWidth="1"/>
    <col min="2" max="4" width="9.140625" style="32"/>
    <col min="5" max="5" width="12.140625" style="32" bestFit="1" customWidth="1"/>
    <col min="6" max="7" width="9.85546875" style="32" bestFit="1" customWidth="1"/>
    <col min="8" max="16384" width="9.140625" style="32"/>
  </cols>
  <sheetData>
    <row r="1" spans="1:7" ht="18.75" x14ac:dyDescent="0.3">
      <c r="A1" s="91" t="s">
        <v>203</v>
      </c>
      <c r="B1" s="92"/>
      <c r="C1" s="92"/>
      <c r="D1" s="92"/>
      <c r="E1" s="92"/>
      <c r="F1" s="92"/>
      <c r="G1" s="93"/>
    </row>
    <row r="2" spans="1:7" ht="15.75" x14ac:dyDescent="0.25">
      <c r="A2" s="94" t="s">
        <v>1</v>
      </c>
      <c r="B2" s="95"/>
      <c r="C2" s="95"/>
      <c r="D2" s="95"/>
      <c r="E2" s="95"/>
      <c r="F2" s="95"/>
      <c r="G2" s="96"/>
    </row>
    <row r="3" spans="1:7" x14ac:dyDescent="0.25">
      <c r="A3" s="66"/>
      <c r="B3" s="67" t="s">
        <v>2</v>
      </c>
      <c r="C3" s="67"/>
      <c r="D3" s="67"/>
      <c r="E3" s="68" t="s">
        <v>3</v>
      </c>
      <c r="F3" s="69" t="s">
        <v>4</v>
      </c>
      <c r="G3" s="69" t="s">
        <v>202</v>
      </c>
    </row>
    <row r="4" spans="1:7" x14ac:dyDescent="0.25">
      <c r="A4" s="66"/>
      <c r="B4" s="3" t="s">
        <v>11</v>
      </c>
      <c r="C4" s="3" t="s">
        <v>12</v>
      </c>
      <c r="D4" s="4"/>
      <c r="E4" s="68"/>
      <c r="F4" s="69"/>
      <c r="G4" s="69"/>
    </row>
    <row r="5" spans="1:7" x14ac:dyDescent="0.25">
      <c r="A5" s="5" t="s">
        <v>13</v>
      </c>
      <c r="B5" s="6">
        <f>SUM('R1'!B5+'R1a'!B5+'R2'!B5+'R2a'!B5+'R3'!B5+'R4'!B5+'R5'!B5+'R6'!B5+'R7'!B5+'R8'!B5+'R9'!B5+'R10'!B5+'R11'!B5+'R12'!B5+'R13'!B5+'R14'!B5)</f>
        <v>263</v>
      </c>
      <c r="C5" s="6">
        <f>SUM('R1'!C5+'R1a'!C5+'R2'!C5+'R2a'!C5+'R3'!C5+'R4'!C5+'R5'!C5+'R6'!C5+'R7'!C5+'R8'!C5+'R9'!C5+'R10'!C5+'R11'!C5+'R12'!C5+'R13'!C5+'R14'!C5)</f>
        <v>120</v>
      </c>
      <c r="D5" s="40"/>
      <c r="E5" s="6">
        <f>SUM('R1'!E5+'R1a'!E5+'R2'!E5+'R2a'!E5+'R3'!E5+'R4'!E5+'R5'!E5+'R6'!E5+'R7'!E5+'R8'!E5+'R9'!E5+'R10'!E5+'R11'!E5+'R12'!E5+'R13'!E5+'R14'!E5)</f>
        <v>12</v>
      </c>
      <c r="F5" s="7">
        <f>SUM(B5:E5)</f>
        <v>395</v>
      </c>
      <c r="G5" s="7">
        <v>427</v>
      </c>
    </row>
    <row r="6" spans="1:7" x14ac:dyDescent="0.25">
      <c r="A6" s="9" t="s">
        <v>14</v>
      </c>
      <c r="B6" s="10">
        <f>SUM(B7:B14)</f>
        <v>840</v>
      </c>
      <c r="C6" s="10">
        <f t="shared" ref="C6:E6" si="0">SUM(C7:C14)</f>
        <v>400</v>
      </c>
      <c r="D6" s="10">
        <f t="shared" si="0"/>
        <v>0</v>
      </c>
      <c r="E6" s="10">
        <f t="shared" si="0"/>
        <v>42</v>
      </c>
      <c r="F6" s="7">
        <f>SUM(B6:E6)</f>
        <v>1282</v>
      </c>
      <c r="G6" s="7">
        <v>1410</v>
      </c>
    </row>
    <row r="7" spans="1:7" x14ac:dyDescent="0.25">
      <c r="A7" s="9" t="s">
        <v>15</v>
      </c>
      <c r="B7" s="6">
        <f>SUM('R1'!B7+'R1a'!B7+'R2'!B7+'R2a'!B7+'R3'!B7+'R4'!B7+'R5'!B7+'R6'!B7+'R7'!B7+'R8'!B7+'R9'!B7+'R10'!B7+'R11'!B7+'R12'!B7+'R13'!B7+'R14'!B7)</f>
        <v>535</v>
      </c>
      <c r="C7" s="6">
        <f>SUM('R1'!C7+'R1a'!C7+'R2'!C7+'R2a'!C7+'R3'!C7+'R4'!C7+'R5'!C7+'R6'!C7+'R7'!C7+'R8'!C7+'R9'!C7+'R10'!C7+'R11'!C7+'R12'!C7+'R13'!C7+'R14'!C7)</f>
        <v>265</v>
      </c>
      <c r="D7" s="40"/>
      <c r="E7" s="6">
        <f>SUM('R1'!E7+'R1a'!E7+'R2'!E7+'R2a'!E7+'R3'!E7+'R4'!E7+'R5'!E7+'R6'!E7+'R7'!E7+'R8'!E7+'R9'!E7+'R10'!E7+'R11'!E7+'R12'!E7+'R13'!E7+'R14'!E7)</f>
        <v>23</v>
      </c>
      <c r="F7" s="7">
        <f t="shared" ref="F7:F13" si="1">SUM(B7:E7)</f>
        <v>823</v>
      </c>
      <c r="G7" s="7">
        <v>909</v>
      </c>
    </row>
    <row r="8" spans="1:7" x14ac:dyDescent="0.25">
      <c r="A8" s="9" t="s">
        <v>16</v>
      </c>
      <c r="B8" s="6">
        <f>SUM('R1'!B8+'R1a'!B8+'R2'!B8+'R2a'!B8+'R3'!B8+'R4'!B8+'R5'!B8+'R6'!B8+'R7'!B8+'R8'!B8+'R9'!B8+'R10'!B8+'R11'!B8+'R12'!B8+'R13'!B8+'R14'!B8)</f>
        <v>30</v>
      </c>
      <c r="C8" s="6">
        <f>SUM('R1'!C8+'R1a'!C8+'R2'!C8+'R2a'!C8+'R3'!C8+'R4'!C8+'R5'!C8+'R6'!C8+'R7'!C8+'R8'!C8+'R9'!C8+'R10'!C8+'R11'!C8+'R12'!C8+'R13'!C8+'R14'!C8)</f>
        <v>22</v>
      </c>
      <c r="D8" s="40"/>
      <c r="E8" s="6">
        <f>SUM('R1'!E8+'R1a'!E8+'R2'!E8+'R2a'!E8+'R3'!E8+'R4'!E8+'R5'!E8+'R6'!E8+'R7'!E8+'R8'!E8+'R9'!E8+'R10'!E8+'R11'!E8+'R12'!E8+'R13'!E8+'R14'!E8)</f>
        <v>5</v>
      </c>
      <c r="F8" s="7">
        <f t="shared" si="1"/>
        <v>57</v>
      </c>
      <c r="G8" s="7">
        <v>62</v>
      </c>
    </row>
    <row r="9" spans="1:7" x14ac:dyDescent="0.25">
      <c r="A9" s="9" t="s">
        <v>17</v>
      </c>
      <c r="B9" s="6">
        <f>SUM('R1'!B9+'R1a'!B9+'R2'!B9+'R2a'!B9+'R3'!B9+'R4'!B9+'R5'!B9+'R6'!B9+'R7'!B9+'R8'!B9+'R9'!B9+'R10'!B9+'R11'!B9+'R12'!B9+'R13'!B9+'R14'!B9)</f>
        <v>139</v>
      </c>
      <c r="C9" s="6">
        <f>SUM('R1'!C9+'R1a'!C9+'R2'!C9+'R2a'!C9+'R3'!C9+'R4'!C9+'R5'!C9+'R6'!C9+'R7'!C9+'R8'!C9+'R9'!C9+'R10'!C9+'R11'!C9+'R12'!C9+'R13'!C9+'R14'!C9)</f>
        <v>63</v>
      </c>
      <c r="D9" s="40"/>
      <c r="E9" s="6">
        <f>SUM('R1'!E9+'R1a'!E9+'R2'!E9+'R2a'!E9+'R3'!E9+'R4'!E9+'R5'!E9+'R6'!E9+'R7'!E9+'R8'!E9+'R9'!E9+'R10'!E9+'R11'!E9+'R12'!E9+'R13'!E9+'R14'!E9)</f>
        <v>2</v>
      </c>
      <c r="F9" s="7">
        <f t="shared" si="1"/>
        <v>204</v>
      </c>
      <c r="G9" s="7">
        <v>227</v>
      </c>
    </row>
    <row r="10" spans="1:7" x14ac:dyDescent="0.25">
      <c r="A10" s="9" t="s">
        <v>18</v>
      </c>
      <c r="B10" s="6">
        <f>SUM('R1'!B10+'R1a'!B10+'R2'!B10+'R2a'!B10+'R3'!B10+'R4'!B10+'R5'!B10+'R6'!B10+'R7'!B10+'R8'!B10+'R9'!B10+'R10'!B10+'R11'!B10+'R12'!B10+'R13'!B10+'R14'!B10)</f>
        <v>99</v>
      </c>
      <c r="C10" s="6">
        <f>SUM('R1'!C10+'R1a'!C10+'R2'!C10+'R2a'!C10+'R3'!C10+'R4'!C10+'R5'!C10+'R6'!C10+'R7'!C10+'R8'!C10+'R9'!C10+'R10'!C10+'R11'!C10+'R12'!C10+'R13'!C10+'R14'!C10)</f>
        <v>36</v>
      </c>
      <c r="D10" s="40"/>
      <c r="E10" s="6">
        <f>SUM('R1'!E10+'R1a'!E10+'R2'!E10+'R2a'!E10+'R3'!E10+'R4'!E10+'R5'!E10+'R6'!E10+'R7'!E10+'R8'!E10+'R9'!E10+'R10'!E10+'R11'!E10+'R12'!E10+'R13'!E10+'R14'!E10)</f>
        <v>5</v>
      </c>
      <c r="F10" s="7">
        <f t="shared" si="1"/>
        <v>140</v>
      </c>
      <c r="G10" s="7">
        <v>159</v>
      </c>
    </row>
    <row r="11" spans="1:7" x14ac:dyDescent="0.25">
      <c r="A11" s="9" t="s">
        <v>19</v>
      </c>
      <c r="B11" s="6">
        <f>SUM('R1'!B11+'R1a'!B11+'R2'!B11+'R2a'!B11+'R3'!B11+'R4'!B11+'R5'!B11+'R6'!B11+'R7'!B11+'R8'!B11+'R9'!B11+'R10'!B11+'R11'!B11+'R12'!B11+'R13'!B11+'R14'!B11)</f>
        <v>27</v>
      </c>
      <c r="C11" s="6">
        <f>SUM('R1'!C11+'R1a'!C11+'R2'!C11+'R2a'!C11+'R3'!C11+'R4'!C11+'R5'!C11+'R6'!C11+'R7'!C11+'R8'!C11+'R9'!C11+'R10'!C11+'R11'!C11+'R12'!C11+'R13'!C11+'R14'!C11)</f>
        <v>11</v>
      </c>
      <c r="D11" s="40"/>
      <c r="E11" s="6">
        <f>SUM('R1'!E11+'R1a'!E11+'R2'!E11+'R2a'!E11+'R3'!E11+'R4'!E11+'R5'!E11+'R6'!E11+'R7'!E11+'R8'!E11+'R9'!E11+'R10'!E11+'R11'!E11+'R12'!E11+'R13'!E11+'R14'!E11)</f>
        <v>4</v>
      </c>
      <c r="F11" s="7">
        <f t="shared" si="1"/>
        <v>42</v>
      </c>
      <c r="G11" s="7">
        <v>37</v>
      </c>
    </row>
    <row r="12" spans="1:7" x14ac:dyDescent="0.25">
      <c r="A12" s="9" t="s">
        <v>20</v>
      </c>
      <c r="B12" s="6">
        <f>SUM('R1'!B12+'R1a'!B12+'R2'!B12+'R2a'!B12+'R3'!B12+'R4'!B12+'R5'!B12+'R6'!B12+'R7'!B12+'R8'!B12+'R9'!B12+'R10'!B12+'R11'!B12+'R12'!B12+'R13'!B12+'R14'!B12)</f>
        <v>7</v>
      </c>
      <c r="C12" s="6">
        <f>SUM('R1'!C12+'R1a'!C12+'R2'!C12+'R2a'!C12+'R3'!C12+'R4'!C12+'R5'!C12+'R6'!C12+'R7'!C12+'R8'!C12+'R9'!C12+'R10'!C12+'R11'!C12+'R12'!C12+'R13'!C12+'R14'!C12)</f>
        <v>2</v>
      </c>
      <c r="D12" s="40"/>
      <c r="E12" s="6">
        <f>SUM('R1'!E12+'R1a'!E12+'R2'!E12+'R2a'!E12+'R3'!E12+'R4'!E12+'R5'!E12+'R6'!E12+'R7'!E12+'R8'!E12+'R9'!E12+'R10'!E12+'R11'!E12+'R12'!E12+'R13'!E12+'R14'!E12)</f>
        <v>1</v>
      </c>
      <c r="F12" s="7">
        <f t="shared" si="1"/>
        <v>10</v>
      </c>
      <c r="G12" s="7">
        <v>14</v>
      </c>
    </row>
    <row r="13" spans="1:7" x14ac:dyDescent="0.25">
      <c r="A13" s="9" t="s">
        <v>21</v>
      </c>
      <c r="B13" s="6">
        <f>SUM('R1'!B13+'R1a'!B13+'R2'!B13+'R2a'!B13+'R3'!B13+'R4'!B13+'R5'!B13+'R6'!B13+'R7'!B13+'R8'!B13+'R9'!B13+'R10'!B13+'R11'!B13+'R12'!B13+'R13'!B13+'R14'!B13)</f>
        <v>2</v>
      </c>
      <c r="C13" s="6">
        <f>SUM('R1'!C13+'R1a'!C13+'R2'!C13+'R2a'!C13+'R3'!C13+'R4'!C13+'R5'!C13+'R6'!C13+'R7'!C13+'R8'!C13+'R9'!C13+'R10'!C13+'R11'!C13+'R12'!C13+'R13'!C13+'R14'!C13)</f>
        <v>1</v>
      </c>
      <c r="D13" s="40"/>
      <c r="E13" s="6">
        <f>SUM('R1'!E13+'R1a'!E13+'R2'!E13+'R2a'!E13+'R3'!E13+'R4'!E13+'R5'!E13+'R6'!E13+'R7'!E13+'R8'!E13+'R9'!E13+'R10'!E13+'R11'!E13+'R12'!E13+'R13'!E13+'R14'!E13)</f>
        <v>0</v>
      </c>
      <c r="F13" s="7">
        <f t="shared" si="1"/>
        <v>3</v>
      </c>
      <c r="G13" s="7">
        <v>2</v>
      </c>
    </row>
    <row r="14" spans="1:7" x14ac:dyDescent="0.25">
      <c r="A14" s="9" t="s">
        <v>208</v>
      </c>
      <c r="B14" s="6">
        <f>SUM('R1'!B14+'R1a'!B14+'R2'!B14+'R2a'!B14+'R3'!B14+'R4'!B14+'R5'!B14+'R6'!B14+'R7'!B14+'R8'!B14+'R9'!B14+'R10'!B14+'R11'!B14+'R12'!B14+'R13'!B14+'R14'!B14)</f>
        <v>1</v>
      </c>
      <c r="C14" s="6">
        <f>SUM('R1'!C14+'R1a'!C14+'R2'!C14+'R2a'!C15+'R3'!C14+'R4'!C14+'R5'!C14+'R6'!C14+'R7'!C14+'R8'!C14+'R9'!C14+'R10'!C14+'R11'!C14+'R12'!C14+'R13'!C14+'R14'!C14)</f>
        <v>0</v>
      </c>
      <c r="D14" s="40"/>
      <c r="E14" s="6">
        <f>SUM('R1'!E14+'R1a'!E14+'R2'!E14+'R2a'!E14+'R3'!E14+'R4'!E14+'R5'!E14+'R6'!E14+'R7'!E14+'R8'!E14+'R9'!E14+'R10'!E14+'R11'!E14+'R12'!E14+'R13'!E14+'R14'!E14)</f>
        <v>2</v>
      </c>
      <c r="F14" s="7">
        <f t="shared" ref="F14" si="2">SUM(B14:E14)</f>
        <v>3</v>
      </c>
      <c r="G14" s="7">
        <v>0</v>
      </c>
    </row>
    <row r="15" spans="1:7" ht="15" customHeight="1" x14ac:dyDescent="0.25">
      <c r="A15" s="9"/>
      <c r="B15" s="67" t="s">
        <v>2</v>
      </c>
      <c r="C15" s="67"/>
      <c r="D15" s="67"/>
      <c r="E15" s="82" t="s">
        <v>3</v>
      </c>
      <c r="F15" s="69" t="s">
        <v>4</v>
      </c>
      <c r="G15" s="69" t="s">
        <v>202</v>
      </c>
    </row>
    <row r="16" spans="1:7" x14ac:dyDescent="0.25">
      <c r="A16" s="12" t="s">
        <v>22</v>
      </c>
      <c r="B16" s="3" t="s">
        <v>11</v>
      </c>
      <c r="C16" s="3" t="s">
        <v>12</v>
      </c>
      <c r="D16" s="4"/>
      <c r="E16" s="82"/>
      <c r="F16" s="69"/>
      <c r="G16" s="69"/>
    </row>
    <row r="17" spans="1:10" x14ac:dyDescent="0.25">
      <c r="A17" s="9" t="s">
        <v>23</v>
      </c>
      <c r="B17" s="6">
        <f>SUM('R1'!B17+'R1a'!B17+'R2'!B17+'R2a'!B17+'R3'!B17+'R4'!B17+'R5'!B17+'R6'!B17+'R7'!B17+'R8'!B17+'R9'!B17+'R10'!B17+'R11'!B17+'R12'!B17+'R13'!B17+'R14'!B17)</f>
        <v>505</v>
      </c>
      <c r="C17" s="6">
        <f>SUM('R1'!C17+'R1a'!C17+'R2'!C17+'R2a'!C17+'R3'!C17+'R4'!C17+'R5'!C17+'R6'!C17+'R7'!C17+'R8'!C17+'R9'!C17+'R10'!C17+'R11'!C17+'R12'!C17+'R13'!C17+'R14'!C17)</f>
        <v>261</v>
      </c>
      <c r="D17" s="40"/>
      <c r="E17" s="6">
        <f>SUM('R1'!E17+'R1a'!E17+'R2'!E17+'R2a'!E17+'R3'!E17+'R4'!E17+'R5'!E17+'R6'!E17+'R7'!E17+'R8'!E17+'R9'!E17+'R10'!E17+'R11'!E17+'R12'!E17+'R13'!E17+'R14'!E17)</f>
        <v>23</v>
      </c>
      <c r="F17" s="7">
        <f t="shared" ref="F17:F23" si="3">SUM(B17:E17)</f>
        <v>789</v>
      </c>
      <c r="G17" s="7">
        <v>871</v>
      </c>
    </row>
    <row r="18" spans="1:10" x14ac:dyDescent="0.25">
      <c r="A18" s="9" t="s">
        <v>24</v>
      </c>
      <c r="B18" s="6">
        <f>SUM('R1'!B18+'R1a'!B18+'R2'!B18+'R2a'!B18+'R3'!B18+'R4'!B18+'R5'!B18+'R6'!B18+'R7'!B18+'R8'!B18+'R9'!B18+'R10'!B18+'R11'!B18+'R12'!B18+'R13'!B18+'R14'!B18)</f>
        <v>334</v>
      </c>
      <c r="C18" s="6">
        <f>SUM('R1'!C18+'R1a'!C18+'R2'!C18+'R2a'!C18+'R3'!C18+'R4'!C18+'R5'!C18+'R6'!C18+'R7'!C18+'R8'!C18+'R9'!C18+'R10'!C18+'R11'!C18+'R12'!C18+'R13'!C18+'R14'!C18)</f>
        <v>137</v>
      </c>
      <c r="D18" s="40"/>
      <c r="E18" s="6">
        <f>SUM('R1'!E18+'R1a'!E18+'R2'!E18+'R2a'!E18+'R3'!E18+'R4'!E18+'R5'!E18+'R6'!E18+'R7'!E18+'R8'!E18+'R9'!E18+'R10'!E18+'R11'!E18+'R12'!E18+'R13'!E18+'R14'!E18)</f>
        <v>13</v>
      </c>
      <c r="F18" s="7">
        <f t="shared" si="3"/>
        <v>484</v>
      </c>
      <c r="G18" s="7">
        <v>526</v>
      </c>
    </row>
    <row r="19" spans="1:10" x14ac:dyDescent="0.25">
      <c r="A19" s="9" t="s">
        <v>25</v>
      </c>
      <c r="B19" s="6">
        <f>SUM('R1'!B19+'R1a'!B19+'R2'!B19+'R2a'!B19+'R3'!B19+'R4'!B19+'R5'!B19+'R6'!B19+'R7'!B19+'R8'!B19+'R9'!B19+'R10'!B19+'R11'!B19+'R12'!B19+'R13'!B19+'R14'!B19)</f>
        <v>0</v>
      </c>
      <c r="C19" s="6">
        <f>SUM('R1'!C19+'R1a'!C19+'R2'!C19+'R2a'!C19+'R3'!C19+'R4'!C19+'R5'!C19+'R6'!C19+'R7'!C19+'R8'!C19+'R9'!C19+'R10'!C19+'R11'!C19+'R12'!C19+'R13'!C19+'R14'!C19)</f>
        <v>0</v>
      </c>
      <c r="D19" s="40"/>
      <c r="E19" s="6">
        <f>SUM('R1'!E19+'R1a'!E19+'R2'!E19+'R2a'!E19+'R3'!E19+'R4'!E19+'R5'!E19+'R6'!E19+'R7'!E19+'R8'!E19+'R9'!E19+'R10'!E19+'R11'!E19+'R12'!E19+'R13'!E19+'R14'!E19)</f>
        <v>0</v>
      </c>
      <c r="F19" s="7">
        <f t="shared" si="3"/>
        <v>0</v>
      </c>
      <c r="G19" s="7">
        <v>0</v>
      </c>
    </row>
    <row r="20" spans="1:10" x14ac:dyDescent="0.25">
      <c r="A20" s="19" t="s">
        <v>26</v>
      </c>
      <c r="B20" s="6">
        <f>SUM('R1'!B20+'R1a'!B20+'R2'!B20+'R2a'!B20+'R3'!B20+'R4'!B20+'R5'!B20+'R6'!B20+'R7'!B20+'R8'!B20+'R9'!B20+'R10'!B20+'R11'!B20+'R12'!B20+'R13'!B20+'R14'!B20)</f>
        <v>0</v>
      </c>
      <c r="C20" s="6">
        <f>SUM('R1'!C20+'R1a'!C20+'R2'!C20+'R2a'!C20+'R3'!C20+'R4'!C20+'R5'!C20+'R6'!C20+'R7'!C20+'R8'!C20+'R9'!C20+'R10'!C20+'R11'!C20+'R12'!C20+'R13'!C20+'R14'!C20)</f>
        <v>0</v>
      </c>
      <c r="D20" s="40"/>
      <c r="E20" s="6">
        <f>SUM('R1'!E20+'R1a'!E20+'R2'!E20+'R2a'!E20+'R3'!E20+'R4'!E20+'R5'!E20+'R6'!E20+'R7'!E20+'R8'!E20+'R9'!E20+'R10'!E20+'R11'!E20+'R12'!E20+'R13'!E20+'R14'!E20)</f>
        <v>0</v>
      </c>
      <c r="F20" s="7">
        <f t="shared" si="3"/>
        <v>0</v>
      </c>
      <c r="G20" s="7">
        <v>3</v>
      </c>
    </row>
    <row r="21" spans="1:10" x14ac:dyDescent="0.25">
      <c r="A21" s="19" t="s">
        <v>27</v>
      </c>
      <c r="B21" s="6">
        <f>SUM('R1'!B21+'R1a'!B21+'R2'!B21+'R2a'!B21+'R3'!B21+'R4'!B21+'R5'!B21+'R6'!B21+'R7'!B21+'R8'!B21+'R9'!B21+'R10'!B21+'R11'!B21+'R12'!B21+'R13'!B21+'R14'!B21)</f>
        <v>0</v>
      </c>
      <c r="C21" s="6">
        <f>SUM('R1'!C21+'R1a'!C21+'R2'!C21+'R2a'!C21+'R3'!C21+'R4'!C21+'R5'!C21+'R6'!C21+'R7'!C21+'R8'!C21+'R9'!C21+'R10'!C21+'R11'!C21+'R12'!C21+'R13'!C21+'R14'!C21)</f>
        <v>1</v>
      </c>
      <c r="D21" s="40"/>
      <c r="E21" s="6">
        <f>SUM('R1'!E21+'R1a'!E21+'R2'!E21+'R2a'!E21+'R3'!E21+'R4'!E21+'R5'!E21+'R6'!E21+'R7'!E21+'R8'!E21+'R9'!E21+'R10'!E21+'R11'!E21+'R12'!E21+'R13'!E21+'R14'!E21)</f>
        <v>0</v>
      </c>
      <c r="F21" s="7">
        <f t="shared" si="3"/>
        <v>1</v>
      </c>
      <c r="G21" s="7">
        <v>3</v>
      </c>
    </row>
    <row r="22" spans="1:10" x14ac:dyDescent="0.25">
      <c r="A22" s="19" t="s">
        <v>28</v>
      </c>
      <c r="B22" s="6">
        <f>SUM('R1'!B22+'R1a'!B22+'R2'!B22+'R2a'!B22+'R3'!B22+'R4'!B22+'R5'!B22+'R6'!B22+'R7'!B22+'R8'!B22+'R9'!B22+'R10'!B22+'R11'!B22+'R12'!B22+'R13'!B22+'R14'!B22)</f>
        <v>0</v>
      </c>
      <c r="C22" s="6">
        <f>SUM('R1'!C22+'R1a'!C22+'R2'!C22+'R2a'!C22+'R3'!C22+'R4'!C22+'R5'!C22+'R6'!C22+'R7'!C22+'R8'!C22+'R9'!C22+'R10'!C22+'R11'!C22+'R12'!C22+'R13'!C22+'R14'!C22)</f>
        <v>1</v>
      </c>
      <c r="D22" s="40"/>
      <c r="E22" s="6">
        <f>SUM('R1'!E22+'R1a'!E22+'R2'!E22+'R2a'!E22+'R3'!E22+'R4'!E22+'R5'!E22+'R6'!E22+'R7'!E22+'R8'!E22+'R9'!E22+'R10'!E22+'R11'!E22+'R12'!E22+'R13'!E22+'R14'!E22)</f>
        <v>0</v>
      </c>
      <c r="F22" s="7">
        <f t="shared" si="3"/>
        <v>1</v>
      </c>
      <c r="G22" s="7">
        <v>1</v>
      </c>
    </row>
    <row r="23" spans="1:10" x14ac:dyDescent="0.25">
      <c r="A23" s="19" t="s">
        <v>29</v>
      </c>
      <c r="B23" s="6">
        <f>SUM('R1'!B23+'R1a'!B23+'R2'!B23+'R2a'!B23+'R3'!B23+'R4'!B23+'R5'!B23+'R6'!B23+'R7'!B23+'R8'!B23+'R9'!B23+'R10'!B23+'R11'!B23+'R12'!B23+'R13'!B23+'R14'!B23)</f>
        <v>0</v>
      </c>
      <c r="C23" s="6">
        <f>SUM('R1'!C23+'R1a'!C23+'R2'!C23+'R2a'!C23+'R3'!C23+'R4'!C23+'R5'!C23+'R6'!C23+'R7'!C23+'R8'!C23+'R9'!C23+'R10'!C23+'R11'!C23+'R12'!C23+'R13'!C23+'R14'!C23)</f>
        <v>0</v>
      </c>
      <c r="D23" s="40"/>
      <c r="E23" s="6">
        <f>SUM('R1'!E23+'R1a'!E23+'R2'!E23+'R2a'!E23+'R3'!E23+'R4'!E23+'R5'!E23+'R6'!E23+'R7'!E23+'R8'!E23+'R9'!E23+'R10'!E23+'R11'!E23+'R12'!E23+'R13'!E23+'R14'!E23)</f>
        <v>0</v>
      </c>
      <c r="F23" s="7">
        <f t="shared" si="3"/>
        <v>0</v>
      </c>
      <c r="G23" s="7">
        <v>0</v>
      </c>
    </row>
    <row r="24" spans="1:10" x14ac:dyDescent="0.25">
      <c r="A24" s="19" t="s">
        <v>30</v>
      </c>
      <c r="B24" s="6">
        <f>SUM('R1'!B24+'R1a'!B24+'R2'!B24+'R2a'!B24+'R3'!B24+'R4'!B24+'R5'!B24+'R6'!B24+'R7'!B24+'R8'!B24+'R9'!B24+'R10'!B24+'R11'!B24+'R12'!B24+'R13'!B24+'R14'!B24)</f>
        <v>1</v>
      </c>
      <c r="C24" s="6">
        <f>SUM('R1'!C24+'R1a'!C24+'R2'!C24+'R2a'!C24+'R3'!C24+'R4'!C24+'R5'!C24+'R6'!C24+'R7'!C24+'R8'!C24+'R9'!C24+'R10'!C24+'R11'!C24+'R12'!C24+'R13'!C24+'R14'!C24)</f>
        <v>0</v>
      </c>
      <c r="D24" s="40"/>
      <c r="E24" s="6">
        <f>SUM('R1'!E24+'R1a'!E24+'R2'!E24+'R2a'!E24+'R3'!E24+'R4'!E24+'R5'!E24+'R6'!E24+'R7'!E24+'R8'!E24+'R9'!E24+'R10'!E24+'R11'!E24+'R12'!E24+'R13'!E24+'R14'!E24)</f>
        <v>0</v>
      </c>
      <c r="F24" s="7">
        <f>SUM(B24:E24)</f>
        <v>1</v>
      </c>
      <c r="G24" s="7">
        <v>0</v>
      </c>
    </row>
    <row r="25" spans="1:10" ht="15" customHeight="1" x14ac:dyDescent="0.25">
      <c r="A25" s="62" t="s">
        <v>31</v>
      </c>
      <c r="B25" s="63"/>
      <c r="C25" s="63"/>
      <c r="D25" s="63"/>
      <c r="E25" s="63"/>
      <c r="F25" s="63"/>
      <c r="G25" s="35"/>
      <c r="H25" s="38"/>
      <c r="I25" s="38"/>
      <c r="J25" s="38"/>
    </row>
    <row r="26" spans="1:10" x14ac:dyDescent="0.25">
      <c r="A26" s="19" t="s">
        <v>32</v>
      </c>
      <c r="B26" s="6">
        <f>SUM('R1'!B26+'R1a'!B26+'R2'!B26+'R2a'!B26+'R3'!B26+'R4'!B26+'R5'!B26+'R6'!B26+'R7'!B26+'R8'!B26+'R9'!B26+'R10'!B26+'R11'!B26+'R12'!B26+'R13'!B26+'R14'!B26)</f>
        <v>1</v>
      </c>
      <c r="C26" s="6">
        <f>SUM('R1'!C26+'R1a'!C26+'R2'!C26+'R2a'!C26+'R3'!C26+'R4'!C26+'R5'!C26+'R6'!C26+'R7'!C26+'R8'!C26+'R9'!C26+'R10'!C26+'R11'!C26+'R12'!C26+'R13'!C26+'R14'!C26)</f>
        <v>0</v>
      </c>
      <c r="D26" s="15"/>
      <c r="E26" s="6">
        <f>SUM('R1'!E26+'R1a'!E26+'R2'!E26+'R2a'!E26+'R3'!E26+'R4'!E26+'R5'!E26+'R6'!E26+'R7'!E26+'R8'!E26+'R9'!E26+'R10'!E26+'R11'!E26+'R12'!E26+'R13'!E26+'R14'!E26)</f>
        <v>0</v>
      </c>
      <c r="F26" s="7">
        <f>SUM(B26:E26)</f>
        <v>1</v>
      </c>
      <c r="G26" s="7">
        <v>0</v>
      </c>
    </row>
    <row r="27" spans="1:10" x14ac:dyDescent="0.25">
      <c r="A27" s="19" t="s">
        <v>33</v>
      </c>
      <c r="B27" s="6">
        <f>SUM('R1'!B27+'R1a'!B27+'R2'!B27+'R2a'!B27+'R3'!B27+'R4'!B27+'R5'!B27+'R6'!B27+'R7'!B27+'R8'!B27+'R9'!B27+'R10'!B27+'R11'!B27+'R12'!B27+'R13'!B27+'R14'!B27)</f>
        <v>0</v>
      </c>
      <c r="C27" s="6">
        <f>SUM('R1'!C27+'R1a'!C27+'R2'!C27+'R2a'!C27+'R3'!C27+'R4'!C27+'R5'!C27+'R6'!C27+'R7'!C27+'R8'!C27+'R9'!C27+'R10'!C27+'R11'!C27+'R12'!C27+'R13'!C27+'R14'!C27)</f>
        <v>0</v>
      </c>
      <c r="D27" s="15"/>
      <c r="E27" s="6">
        <f>SUM('R1'!E27+'R1a'!E27+'R2'!E27+'R2a'!E27+'R3'!E27+'R4'!E27+'R5'!E27+'R6'!E27+'R7'!E27+'R8'!E27+'R9'!E27+'R10'!E27+'R11'!E27+'R12'!E27+'R13'!E27+'R14'!E27)</f>
        <v>0</v>
      </c>
      <c r="F27" s="7">
        <f t="shared" ref="F27:F32" si="4">SUM(B27:E27)</f>
        <v>0</v>
      </c>
      <c r="G27" s="7">
        <v>0</v>
      </c>
    </row>
    <row r="28" spans="1:10" x14ac:dyDescent="0.25">
      <c r="A28" s="19" t="s">
        <v>34</v>
      </c>
      <c r="B28" s="6">
        <f>SUM('R1'!B28+'R1a'!B28+'R2'!B28+'R2a'!B28+'R3'!B28+'R4'!B28+'R5'!B28+'R6'!B28+'R7'!B28+'R8'!B28+'R9'!B28+'R10'!B28+'R11'!B28+'R12'!B28+'R13'!B28+'R14'!B28)</f>
        <v>0</v>
      </c>
      <c r="C28" s="6">
        <f>SUM('R1'!C28+'R1a'!C28+'R2'!C28+'R2a'!C28+'R3'!C28+'R4'!C28+'R5'!C28+'R6'!C28+'R7'!C28+'R8'!C28+'R9'!C28+'R10'!C28+'R11'!C28+'R12'!C28+'R13'!C28+'R14'!C28)</f>
        <v>0</v>
      </c>
      <c r="D28" s="15"/>
      <c r="E28" s="6">
        <f>SUM('R1'!E28+'R1a'!E28+'R2'!E28+'R2a'!E28+'R3'!E28+'R4'!E28+'R5'!E28+'R6'!E28+'R7'!E28+'R8'!E28+'R9'!E28+'R10'!E28+'R11'!E28+'R12'!E28+'R13'!E28+'R14'!E28)</f>
        <v>0</v>
      </c>
      <c r="F28" s="7">
        <f t="shared" si="4"/>
        <v>0</v>
      </c>
      <c r="G28" s="7">
        <v>0</v>
      </c>
    </row>
    <row r="29" spans="1:10" x14ac:dyDescent="0.25">
      <c r="A29" s="19" t="s">
        <v>35</v>
      </c>
      <c r="B29" s="6">
        <f>SUM('R1'!B29+'R1a'!B29+'R2'!B29+'R2a'!B29+'R3'!B29+'R4'!B29+'R5'!B29+'R6'!B29+'R7'!B29+'R8'!B29+'R9'!B29+'R10'!B29+'R11'!B29+'R12'!B29+'R13'!B29+'R14'!B29)</f>
        <v>1</v>
      </c>
      <c r="C29" s="6">
        <f>SUM('R1'!C29+'R1a'!C29+'R2'!C29+'R2a'!C29+'R3'!C29+'R4'!C29+'R5'!C29+'R6'!C29+'R7'!C29+'R8'!C29+'R9'!C29+'R10'!C29+'R11'!C29+'R12'!C29+'R13'!C29+'R14'!C29)</f>
        <v>0</v>
      </c>
      <c r="D29" s="15"/>
      <c r="E29" s="6">
        <f>SUM('R1'!E29+'R1a'!E29+'R2'!E29+'R2a'!E29+'R3'!E29+'R4'!E29+'R5'!E29+'R6'!E29+'R7'!E29+'R8'!E29+'R9'!E29+'R10'!E29+'R11'!E29+'R12'!E29+'R13'!E29+'R14'!E29)</f>
        <v>0</v>
      </c>
      <c r="F29" s="7">
        <f t="shared" si="4"/>
        <v>1</v>
      </c>
      <c r="G29" s="7">
        <v>0</v>
      </c>
    </row>
    <row r="30" spans="1:10" x14ac:dyDescent="0.25">
      <c r="A30" s="19" t="s">
        <v>36</v>
      </c>
      <c r="B30" s="6">
        <f>SUM('R1'!B30+'R1a'!B30+'R2'!B30+'R2a'!B30+'R3'!B30+'R4'!B30+'R5'!B30+'R6'!B30+'R7'!B30+'R8'!B30+'R9'!B30+'R10'!B30+'R11'!B30+'R12'!B30+'R13'!B30+'R14'!B30)</f>
        <v>0</v>
      </c>
      <c r="C30" s="6">
        <f>SUM('R1'!C30+'R1a'!C30+'R2'!C30+'R2a'!C30+'R3'!C30+'R4'!C30+'R5'!C30+'R6'!C30+'R7'!C30+'R8'!C30+'R9'!C30+'R10'!C30+'R11'!C30+'R12'!C30+'R13'!C30+'R14'!C30)</f>
        <v>0</v>
      </c>
      <c r="D30" s="15"/>
      <c r="E30" s="6">
        <f>SUM('R1'!E30+'R1a'!E30+'R2'!E30+'R2a'!E30+'R3'!E30+'R4'!E30+'R5'!E30+'R6'!E30+'R7'!E30+'R8'!E30+'R9'!E30+'R10'!E30+'R11'!E30+'R12'!E30+'R13'!E30+'R14'!E30)</f>
        <v>0</v>
      </c>
      <c r="F30" s="7">
        <f t="shared" si="4"/>
        <v>0</v>
      </c>
      <c r="G30" s="7">
        <v>0</v>
      </c>
    </row>
    <row r="31" spans="1:10" x14ac:dyDescent="0.25">
      <c r="A31" s="19" t="s">
        <v>37</v>
      </c>
      <c r="B31" s="6">
        <f>SUM('R1'!B31+'R1a'!B31+'R2'!B31+'R2a'!B31+'R3'!B31+'R4'!B31+'R5'!B31+'R6'!B31+'R7'!B31+'R8'!B31+'R9'!B31+'R10'!B31+'R11'!B31+'R12'!B31+'R13'!B31+'R14'!B31)</f>
        <v>0</v>
      </c>
      <c r="C31" s="6">
        <f>SUM('R1'!C31+'R1a'!C31+'R2'!C31+'R2a'!C31+'R3'!C31+'R4'!C31+'R5'!C31+'R6'!C31+'R7'!C31+'R8'!C31+'R9'!C31+'R10'!C31+'R11'!C31+'R12'!C31+'R13'!C31+'R14'!C31)</f>
        <v>0</v>
      </c>
      <c r="D31" s="15"/>
      <c r="E31" s="6">
        <f>SUM('R1'!E31+'R1a'!E31+'R2'!E31+'R2a'!E31+'R3'!E31+'R4'!E31+'R5'!E31+'R6'!E31+'R7'!E31+'R8'!E31+'R9'!E31+'R10'!E31+'R11'!E31+'R12'!E31+'R13'!E31+'R14'!E31)</f>
        <v>0</v>
      </c>
      <c r="F31" s="7">
        <f t="shared" si="4"/>
        <v>0</v>
      </c>
      <c r="G31" s="7">
        <v>0</v>
      </c>
    </row>
    <row r="32" spans="1:10" x14ac:dyDescent="0.25">
      <c r="A32" s="19" t="s">
        <v>38</v>
      </c>
      <c r="B32" s="6">
        <f>SUM('R1'!B32+'R1a'!B32+'R2'!B32+'R2a'!B32+'R3'!B32+'R4'!B32+'R5'!B32+'R6'!B32+'R7'!B32+'R8'!B32+'R9'!B32+'R10'!B32+'R11'!B32+'R12'!B32+'R13'!B32+'R14'!B32)</f>
        <v>0</v>
      </c>
      <c r="C32" s="6">
        <f>SUM('R1'!C32+'R1a'!C32+'R2'!C32+'R2a'!C32+'R3'!C32+'R4'!C32+'R5'!C32+'R6'!C32+'R7'!C32+'R8'!C32+'R9'!C32+'R10'!C32+'R11'!C32+'R12'!C32+'R13'!C32+'R14'!C32)</f>
        <v>0</v>
      </c>
      <c r="D32" s="15"/>
      <c r="E32" s="6">
        <f>SUM('R1'!E32+'R1a'!E32+'R2'!E32+'R2a'!E32+'R3'!E32+'R4'!E32+'R5'!E32+'R6'!E32+'R7'!E32+'R8'!E32+'R9'!E32+'R10'!E32+'R11'!E32+'R12'!E32+'R13'!E32+'R14'!E32)</f>
        <v>0</v>
      </c>
      <c r="F32" s="7">
        <f t="shared" si="4"/>
        <v>0</v>
      </c>
      <c r="G32" s="11">
        <v>0</v>
      </c>
    </row>
    <row r="33" spans="1:7" x14ac:dyDescent="0.25">
      <c r="A33" s="9"/>
      <c r="B33" s="67" t="s">
        <v>2</v>
      </c>
      <c r="C33" s="67"/>
      <c r="D33" s="67"/>
      <c r="E33" s="68" t="s">
        <v>3</v>
      </c>
      <c r="F33" s="69" t="s">
        <v>4</v>
      </c>
      <c r="G33" s="69" t="s">
        <v>202</v>
      </c>
    </row>
    <row r="34" spans="1:7" x14ac:dyDescent="0.25">
      <c r="A34" s="12" t="s">
        <v>39</v>
      </c>
      <c r="B34" s="3" t="s">
        <v>11</v>
      </c>
      <c r="C34" s="3" t="s">
        <v>12</v>
      </c>
      <c r="D34" s="4"/>
      <c r="E34" s="68"/>
      <c r="F34" s="69"/>
      <c r="G34" s="69"/>
    </row>
    <row r="35" spans="1:7" x14ac:dyDescent="0.25">
      <c r="A35" s="9" t="s">
        <v>40</v>
      </c>
      <c r="B35" s="6">
        <f>SUM('R1'!B35+'R1a'!B35+'R2'!B35+'R2a'!B35+'R3'!B35+'R4'!B35+'R5'!B35+'R6'!B35+'R7'!B35+'R8'!B35+'R9'!B35+'R10'!B35+'R11'!B35+'R12'!B35+'R13'!B35+'R14'!B37)</f>
        <v>0</v>
      </c>
      <c r="C35" s="6">
        <f>SUM('R1'!C35+'R1a'!C35+'R2'!C35+'R2a'!C35+'R3'!C35+'R4'!C35+'R5'!C35+'R6'!C35+'R7'!C35+'R8'!C35+'R9'!C35+'R10'!C35+'R11'!C35+'R12'!C35+'R13'!C35+'R14'!C35)</f>
        <v>4</v>
      </c>
      <c r="D35" s="13"/>
      <c r="E35" s="6">
        <f>SUM('R1'!E35+'R1a'!E35+'R2'!E35+'R2a'!E35+'R3'!E35+'R4'!E35+'R5'!E35+'R6'!E35+'R7'!E35+'R8'!E35+'R9'!E35+'R10'!E35+'R11'!E35+'R12'!E35+'R13'!E35+'R14'!E35)</f>
        <v>0</v>
      </c>
      <c r="F35" s="7">
        <f>SUM(B35:E35)</f>
        <v>4</v>
      </c>
      <c r="G35" s="7">
        <v>3</v>
      </c>
    </row>
    <row r="36" spans="1:7" ht="30" x14ac:dyDescent="0.25">
      <c r="A36" s="9" t="s">
        <v>41</v>
      </c>
      <c r="B36" s="6">
        <f>SUM('R1'!B36+'R1a'!B36+'R2'!B36+'R2a'!B36+'R3'!B36+'R4'!B36+'R5'!B36+'R6'!B36+'R7'!B36+'R8'!B36+'R9'!B36+'R10'!B36+'R11'!B36+'R12'!B36+'R13'!B36+'R14'!B38)</f>
        <v>5</v>
      </c>
      <c r="C36" s="6">
        <f>SUM('R1'!C36+'R1a'!C36+'R2'!C36+'R2a'!C36+'R3'!C36+'R4'!C36+'R5'!C36+'R6'!C36+'R7'!C36+'R8'!C36+'R9'!C36+'R10'!C36+'R11'!C36+'R12'!C36+'R13'!C36+'R14'!C36)</f>
        <v>0</v>
      </c>
      <c r="D36" s="13"/>
      <c r="E36" s="6">
        <f>SUM('R1'!E36+'R1a'!E36+'R2'!E36+'R2a'!E36+'R3'!E36+'R4'!E36+'R5'!E36+'R6'!E36+'R7'!E36+'R8'!E36+'R9'!E36+'R10'!E36+'R11'!E36+'R12'!E36+'R13'!E36+'R14'!E36)</f>
        <v>0</v>
      </c>
      <c r="F36" s="7">
        <f>SUM(B36:E36)</f>
        <v>5</v>
      </c>
      <c r="G36" s="7">
        <v>0</v>
      </c>
    </row>
    <row r="37" spans="1:7" x14ac:dyDescent="0.25">
      <c r="A37" s="9" t="s">
        <v>42</v>
      </c>
      <c r="B37" s="6">
        <f>SUM('R1'!B37+'R1a'!B37+'R2'!B37+'R2a'!B37+'R3'!B37+'R4'!B37+'R5'!B37+'R6'!B37+'R7'!B37+'R8'!B37+'R9'!B37+'R10'!B37+'R11'!B37+'R12'!B37+'R13'!B37+'R14'!B39)</f>
        <v>3</v>
      </c>
      <c r="C37" s="6">
        <f>SUM('R1'!C37+'R1a'!C37+'R2'!C37+'R2a'!C37+'R3'!C37+'R4'!C37+'R5'!C37+'R6'!C37+'R7'!C37+'R8'!C37+'R9'!C37+'R10'!C37+'R11'!C37+'R12'!C37+'R13'!C37+'R14'!C37)</f>
        <v>0</v>
      </c>
      <c r="D37" s="13"/>
      <c r="E37" s="6">
        <f>SUM('R1'!E37+'R1a'!E37+'R2'!E37+'R2a'!E37+'R3'!E37+'R4'!E37+'R5'!E37+'R6'!E37+'R7'!E37+'R8'!E37+'R9'!E37+'R10'!E37+'R11'!E37+'R12'!E37+'R13'!E37+'R14'!E37)</f>
        <v>0</v>
      </c>
      <c r="F37" s="7">
        <f t="shared" ref="F37:F49" si="5">SUM(B37:E37)</f>
        <v>3</v>
      </c>
      <c r="G37" s="7">
        <v>3</v>
      </c>
    </row>
    <row r="38" spans="1:7" x14ac:dyDescent="0.25">
      <c r="A38" s="9" t="s">
        <v>43</v>
      </c>
      <c r="B38" s="6">
        <f>SUM('R1'!B38+'R1a'!B38+'R2'!B38+'R2a'!B38+'R3'!B38+'R4'!B38+'R5'!B38+'R6'!B38+'R7'!B38+'R8'!B38+'R9'!B38+'R10'!B38+'R11'!B38+'R12'!B38+'R13'!B38+'R14'!B40)</f>
        <v>9</v>
      </c>
      <c r="C38" s="6">
        <f>SUM('R1'!C38+'R1a'!C38+'R2'!C38+'R2a'!C38+'R3'!C38+'R4'!C38+'R5'!C38+'R6'!C38+'R7'!C38+'R8'!C38+'R9'!C38+'R10'!C38+'R11'!C38+'R12'!C38+'R13'!C38+'R14'!C38)</f>
        <v>0</v>
      </c>
      <c r="D38" s="13"/>
      <c r="E38" s="6">
        <f>SUM('R1'!E38+'R1a'!E38+'R2'!E38+'R2a'!E38+'R3'!E38+'R4'!E38+'R5'!E38+'R6'!E38+'R7'!E38+'R8'!E38+'R9'!E38+'R10'!E38+'R11'!E38+'R12'!E38+'R13'!E38+'R14'!E38)</f>
        <v>0</v>
      </c>
      <c r="F38" s="7">
        <f t="shared" si="5"/>
        <v>9</v>
      </c>
      <c r="G38" s="7">
        <v>0</v>
      </c>
    </row>
    <row r="39" spans="1:7" x14ac:dyDescent="0.25">
      <c r="A39" s="9" t="s">
        <v>44</v>
      </c>
      <c r="B39" s="6">
        <f>SUM('R1'!B39+'R1a'!B39+'R2'!B39+'R2a'!B39+'R3'!B39+'R4'!B39+'R5'!B39+'R6'!B39+'R7'!B39+'R8'!B39+'R9'!B39+'R10'!B39+'R11'!B39+'R12'!B39+'R13'!B39+'R14'!B41)</f>
        <v>215</v>
      </c>
      <c r="C39" s="6">
        <f>SUM('R1'!C39+'R1a'!C39+'R2'!C39+'R2a'!C39+'R3'!C39+'R4'!C39+'R5'!C39+'R6'!C39+'R7'!C39+'R8'!C39+'R9'!C39+'R10'!C39+'R11'!C39+'R12'!C39+'R13'!C39+'R14'!C39)</f>
        <v>139</v>
      </c>
      <c r="D39" s="13"/>
      <c r="E39" s="6">
        <f>SUM('R1'!E39+'R1a'!E39+'R2'!E39+'R2a'!E39+'R3'!E39+'R4'!E39+'R5'!E39+'R6'!E39+'R7'!E39+'R8'!E39+'R9'!E39+'R10'!E39+'R11'!E39+'R12'!E39+'R13'!E39+'R14'!E39)</f>
        <v>8</v>
      </c>
      <c r="F39" s="7">
        <f t="shared" si="5"/>
        <v>362</v>
      </c>
      <c r="G39" s="7">
        <v>500</v>
      </c>
    </row>
    <row r="40" spans="1:7" ht="30" x14ac:dyDescent="0.25">
      <c r="A40" s="9" t="s">
        <v>45</v>
      </c>
      <c r="B40" s="6">
        <f>SUM('R1'!B40+'R1a'!B40+'R2'!B40+'R2a'!B40+'R3'!B40+'R4'!B40+'R5'!B40+'R6'!B40+'R7'!B40+'R8'!B40+'R9'!B40+'R10'!B40+'R11'!B40+'R12'!B40+'R13'!B40+'R14'!B42)</f>
        <v>8</v>
      </c>
      <c r="C40" s="6">
        <f>SUM('R1'!C40+'R1a'!C40+'R2'!C40+'R2a'!C40+'R3'!C40+'R4'!C40+'R5'!C40+'R6'!C40+'R7'!C40+'R8'!C40+'R9'!C40+'R10'!C40+'R11'!C40+'R12'!C40+'R13'!C40+'R14'!C40)</f>
        <v>13</v>
      </c>
      <c r="D40" s="13"/>
      <c r="E40" s="6">
        <f>SUM('R1'!E40+'R1a'!E40+'R2'!E40+'R2a'!E40+'R3'!E40+'R4'!E40+'R5'!E40+'R6'!E40+'R7'!E40+'R8'!E40+'R9'!E40+'R10'!E40+'R11'!E40+'R12'!E40+'R13'!E40+'R14'!E40)</f>
        <v>1</v>
      </c>
      <c r="F40" s="7">
        <f t="shared" si="5"/>
        <v>22</v>
      </c>
      <c r="G40" s="7">
        <v>0</v>
      </c>
    </row>
    <row r="41" spans="1:7" x14ac:dyDescent="0.25">
      <c r="A41" s="9" t="s">
        <v>46</v>
      </c>
      <c r="B41" s="6">
        <f>SUM('R1'!B41+'R1a'!B41+'R2'!B41+'R2a'!B41+'R3'!B41+'R4'!B41+'R5'!B41+'R6'!B41+'R7'!B41+'R8'!B41+'R9'!B41+'R10'!B41+'R11'!B41+'R12'!B41+'R13'!B41+'R14'!B43)</f>
        <v>30</v>
      </c>
      <c r="C41" s="6">
        <f>SUM('R1'!C41+'R1a'!C41+'R2'!C41+'R2a'!C41+'R3'!C41+'R4'!C41+'R5'!C41+'R6'!C41+'R7'!C41+'R8'!C41+'R9'!C41+'R10'!C41+'R11'!C41+'R12'!C41+'R13'!C41+'R14'!C41)</f>
        <v>14</v>
      </c>
      <c r="D41" s="13"/>
      <c r="E41" s="6">
        <f>SUM('R1'!E41+'R1a'!E41+'R2'!E41+'R2a'!E41+'R3'!E41+'R4'!E41+'R5'!E41+'R6'!E41+'R7'!E41+'R8'!E41+'R9'!E41+'R10'!E41+'R11'!E41+'R12'!E41+'R13'!E41+'R14'!E41)</f>
        <v>0</v>
      </c>
      <c r="F41" s="7">
        <f t="shared" si="5"/>
        <v>44</v>
      </c>
      <c r="G41" s="7">
        <v>105</v>
      </c>
    </row>
    <row r="42" spans="1:7" x14ac:dyDescent="0.25">
      <c r="A42" s="9" t="s">
        <v>47</v>
      </c>
      <c r="B42" s="6">
        <f>SUM('R1'!B42+'R1a'!B42+'R2'!B42+'R2a'!B42+'R3'!B42+'R4'!B42+'R5'!B42+'R6'!B42+'R7'!B42+'R8'!B42+'R9'!B42+'R10'!B42+'R11'!B42+'R12'!B42+'R13'!B42+'R14'!B44)</f>
        <v>0</v>
      </c>
      <c r="C42" s="6">
        <f>SUM('R1'!C42+'R1a'!C42+'R2'!C42+'R2a'!C42+'R3'!C42+'R4'!C42+'R5'!C42+'R6'!C42+'R7'!C42+'R8'!C42+'R9'!C42+'R10'!C42+'R11'!C42+'R12'!C42+'R13'!C42+'R14'!C42)</f>
        <v>0</v>
      </c>
      <c r="D42" s="13"/>
      <c r="E42" s="6">
        <f>SUM('R1'!E42+'R1a'!E42+'R2'!E42+'R2a'!E42+'R3'!E42+'R4'!E42+'R5'!E42+'R6'!E42+'R7'!E42+'R8'!E42+'R9'!E42+'R10'!E42+'R11'!E42+'R12'!E42+'R13'!E42+'R14'!E42)</f>
        <v>0</v>
      </c>
      <c r="F42" s="7">
        <f t="shared" si="5"/>
        <v>0</v>
      </c>
      <c r="G42" s="7">
        <v>0</v>
      </c>
    </row>
    <row r="43" spans="1:7" x14ac:dyDescent="0.25">
      <c r="A43" s="9" t="s">
        <v>48</v>
      </c>
      <c r="B43" s="6">
        <f>SUM('R1'!B43+'R1a'!B43+'R2'!B43+'R2a'!B43+'R3'!B43+'R4'!B43+'R5'!B43+'R6'!B43+'R7'!B43+'R8'!B43+'R9'!B43+'R10'!B43+'R11'!B43+'R12'!B43+'R13'!B43+'R14'!B45)</f>
        <v>0</v>
      </c>
      <c r="C43" s="6">
        <f>SUM('R1'!C43+'R1a'!C43+'R2'!C43+'R2a'!C43+'R3'!C43+'R4'!C43+'R5'!C43+'R6'!C43+'R7'!C43+'R8'!C43+'R9'!C43+'R10'!C43+'R11'!C43+'R12'!C43+'R13'!C43+'R14'!C43)</f>
        <v>0</v>
      </c>
      <c r="D43" s="13"/>
      <c r="E43" s="6">
        <f>SUM('R1'!E43+'R1a'!E43+'R2'!E43+'R2a'!E43+'R3'!E43+'R4'!E43+'R5'!E43+'R6'!E43+'R7'!E43+'R8'!E43+'R9'!E43+'R10'!E43+'R11'!E43+'R12'!E43+'R13'!E43+'R14'!E43)</f>
        <v>0</v>
      </c>
      <c r="F43" s="7">
        <f t="shared" si="5"/>
        <v>0</v>
      </c>
      <c r="G43" s="7">
        <v>0</v>
      </c>
    </row>
    <row r="44" spans="1:7" x14ac:dyDescent="0.25">
      <c r="A44" s="9" t="s">
        <v>49</v>
      </c>
      <c r="B44" s="6">
        <f>SUM('R1'!B44+'R1a'!B44+'R2'!B44+'R2a'!B44+'R3'!B44+'R4'!B44+'R5'!B44+'R6'!B44+'R7'!B44+'R8'!B44+'R9'!B44+'R10'!B44+'R11'!B44+'R12'!B44+'R13'!B44+'R14'!B46)</f>
        <v>23</v>
      </c>
      <c r="C44" s="6">
        <f>SUM('R1'!C44+'R1a'!C44+'R2'!C44+'R2a'!C44+'R3'!C44+'R4'!C44+'R5'!C44+'R6'!C44+'R7'!C44+'R8'!C44+'R9'!C44+'R10'!C44+'R11'!C44+'R12'!C44+'R13'!C44+'R14'!C44)</f>
        <v>0</v>
      </c>
      <c r="D44" s="17"/>
      <c r="E44" s="6">
        <f>SUM('R1'!E44+'R1a'!E44+'R2'!E44+'R2a'!E44+'R3'!E44+'R4'!E44+'R5'!E44+'R6'!E44+'R7'!E44+'R8'!E44+'R9'!E44+'R10'!E44+'R11'!E44+'R12'!E44+'R13'!E44+'R14'!E44)</f>
        <v>0</v>
      </c>
      <c r="F44" s="7">
        <f t="shared" si="5"/>
        <v>23</v>
      </c>
      <c r="G44" s="7">
        <v>2</v>
      </c>
    </row>
    <row r="45" spans="1:7" ht="30" x14ac:dyDescent="0.25">
      <c r="A45" s="9" t="s">
        <v>50</v>
      </c>
      <c r="B45" s="6">
        <f>SUM('R1'!B45+'R1a'!B45+'R2'!B45+'R2a'!B45+'R3'!B45+'R4'!B45+'R5'!B45+'R6'!B45+'R7'!B45+'R8'!B45+'R9'!B45+'R10'!B45+'R11'!B45+'R12'!B45+'R13'!B45+'R14'!B47)</f>
        <v>3</v>
      </c>
      <c r="C45" s="6">
        <f>SUM('R1'!C45+'R1a'!C45+'R2'!C45+'R2a'!C45+'R3'!C45+'R4'!C45+'R5'!C45+'R6'!C45+'R7'!C45+'R8'!C45+'R9'!C45+'R10'!C45+'R11'!C45+'R12'!C45+'R13'!C45+'R14'!C45)</f>
        <v>0</v>
      </c>
      <c r="D45" s="17"/>
      <c r="E45" s="6">
        <f>SUM('R1'!E45+'R1a'!E45+'R2'!E45+'R2a'!E45+'R3'!E45+'R4'!E45+'R5'!E45+'R6'!E45+'R7'!E45+'R8'!E45+'R9'!E45+'R10'!E45+'R11'!E45+'R12'!E45+'R13'!E45+'R14'!E45)</f>
        <v>0</v>
      </c>
      <c r="F45" s="7">
        <f t="shared" si="5"/>
        <v>3</v>
      </c>
      <c r="G45" s="7">
        <v>0</v>
      </c>
    </row>
    <row r="46" spans="1:7" x14ac:dyDescent="0.25">
      <c r="A46" s="9" t="s">
        <v>51</v>
      </c>
      <c r="B46" s="6">
        <f>SUM('R1'!B46+'R1a'!B46+'R2'!B46+'R2a'!B46+'R3'!B46+'R4'!B46+'R5'!B46+'R6'!B46+'R7'!B46+'R8'!B46+'R9'!B46+'R10'!B46+'R11'!B46+'R12'!B46+'R13'!B46+'R14'!B48)</f>
        <v>460</v>
      </c>
      <c r="C46" s="6">
        <f>SUM('R1'!C46+'R1a'!C46+'R2'!C46+'R2a'!C46+'R3'!C46+'R4'!C46+'R5'!C46+'R6'!C46+'R7'!C46+'R8'!C46+'R9'!C46+'R10'!C46+'R11'!C46+'R12'!C46+'R13'!C46+'R14'!C46)</f>
        <v>192</v>
      </c>
      <c r="D46" s="13"/>
      <c r="E46" s="6">
        <f>SUM('R1'!E46+'R1a'!E46+'R2'!E46+'R2a'!E46+'R3'!E46+'R4'!E46+'R5'!E46+'R6'!E46+'R7'!E46+'R8'!E46+'R9'!E46+'R10'!E46+'R11'!E46+'R12'!E46+'R13'!E46+'R14'!E46)</f>
        <v>28</v>
      </c>
      <c r="F46" s="7">
        <f t="shared" si="5"/>
        <v>680</v>
      </c>
      <c r="G46" s="7">
        <v>761</v>
      </c>
    </row>
    <row r="47" spans="1:7" x14ac:dyDescent="0.25">
      <c r="A47" s="9" t="s">
        <v>52</v>
      </c>
      <c r="B47" s="6">
        <f>SUM('R1'!B47+'R1a'!B47+'R2'!B47+'R2a'!B47+'R3'!B47+'R4'!B47+'R5'!B47+'R6'!B47+'R7'!B47+'R8'!B47+'R9'!B47+'R10'!B47+'R11'!B47+'R12'!B47+'R13'!B47+'R14'!B49)</f>
        <v>25</v>
      </c>
      <c r="C47" s="6">
        <f>SUM('R1'!C47+'R1a'!C47+'R2'!C47+'R2a'!C47+'R3'!C47+'R4'!C47+'R5'!C47+'R6'!C47+'R7'!C47+'R8'!C47+'R9'!C47+'R10'!C47+'R11'!C47+'R12'!C47+'R13'!C47+'R14'!C47)</f>
        <v>10</v>
      </c>
      <c r="D47" s="13"/>
      <c r="E47" s="6">
        <f>SUM('R1'!E47+'R1a'!E47+'R2'!E47+'R2a'!E47+'R3'!E47+'R4'!E47+'R5'!E47+'R6'!E47+'R7'!E47+'R8'!E47+'R9'!E47+'R10'!E47+'R11'!E47+'R12'!E47+'R13'!E47+'R14'!E47)</f>
        <v>3</v>
      </c>
      <c r="F47" s="7">
        <f t="shared" si="5"/>
        <v>38</v>
      </c>
      <c r="G47" s="7">
        <v>0</v>
      </c>
    </row>
    <row r="48" spans="1:7" x14ac:dyDescent="0.25">
      <c r="A48" s="9" t="s">
        <v>53</v>
      </c>
      <c r="B48" s="6">
        <f>SUM('R1'!B48+'R1a'!B48+'R2'!B48+'R2a'!B48+'R3'!B48+'R4'!B48+'R5'!B48+'R6'!B48+'R7'!B48+'R8'!B48+'R9'!B48+'R10'!B48+'R11'!B48+'R12'!B48+'R13'!B48+'R14'!B48)</f>
        <v>4</v>
      </c>
      <c r="C48" s="6">
        <f>SUM('R1'!C48+'R1a'!C48+'R2'!C48+'R2a'!C48+'R3'!C48+'R4'!C48+'R5'!C48+'R6'!C48+'R7'!C48+'R8'!C48+'R9'!C48+'R10'!C48+'R11'!C48+'R12'!C48+'R13'!C48+'R14'!C48)</f>
        <v>5</v>
      </c>
      <c r="D48" s="13"/>
      <c r="E48" s="6">
        <f>SUM('R1'!E48+'R1a'!E48+'R2'!E48+'R2a'!E48+'R3'!E48+'R4'!E48+'R5'!E48+'R6'!E48+'R7'!E48+'R8'!E48+'R9'!E48+'R10'!E48+'R11'!E48+'R12'!E48+'R13'!E48+'R14'!E48)</f>
        <v>0</v>
      </c>
      <c r="F48" s="7">
        <f t="shared" si="5"/>
        <v>9</v>
      </c>
      <c r="G48" s="7">
        <v>0</v>
      </c>
    </row>
    <row r="49" spans="1:7" x14ac:dyDescent="0.25">
      <c r="A49" s="9" t="s">
        <v>54</v>
      </c>
      <c r="B49" s="6">
        <f>SUM('R1'!B49+'R1a'!B49+'R2'!B49+'R2a'!B49+'R3'!B49+'R4'!B49+'R5'!B49+'R6'!B49+'R7'!B49+'R8'!B49+'R9'!B49+'R10'!B49+'R11'!B49+'R12'!B49+'R13'!B49+'R14'!B49)</f>
        <v>52</v>
      </c>
      <c r="C49" s="6">
        <f>SUM('R1'!C49+'R1a'!C49+'R2'!C49+'R2a'!C49+'R3'!C49+'R4'!C49+'R5'!C49+'R6'!C49+'R7'!C49+'R8'!C49+'R9'!C49+'R10'!C49+'R11'!C49+'R12'!C49+'R13'!C49+'R14'!C49)</f>
        <v>23</v>
      </c>
      <c r="D49" s="13"/>
      <c r="E49" s="6">
        <f>SUM('R1'!E49+'R1a'!E49+'R2'!E49+'R2a'!E49+'R3'!E49+'R4'!E49+'R5'!E49+'R6'!E49+'R7'!E49+'R8'!E49+'R9'!E49+'R10'!E49+'R11'!E49+'R12'!E49+'R13'!E49+'R14'!E49)</f>
        <v>2</v>
      </c>
      <c r="F49" s="7">
        <f t="shared" si="5"/>
        <v>77</v>
      </c>
      <c r="G49" s="7">
        <v>0</v>
      </c>
    </row>
    <row r="50" spans="1:7" ht="15" customHeight="1" x14ac:dyDescent="0.25">
      <c r="A50" s="9"/>
      <c r="B50" s="67" t="s">
        <v>2</v>
      </c>
      <c r="C50" s="67"/>
      <c r="D50" s="67"/>
      <c r="E50" s="71" t="s">
        <v>3</v>
      </c>
      <c r="F50" s="69" t="s">
        <v>4</v>
      </c>
      <c r="G50" s="69" t="s">
        <v>202</v>
      </c>
    </row>
    <row r="51" spans="1:7" x14ac:dyDescent="0.25">
      <c r="A51" s="12" t="s">
        <v>55</v>
      </c>
      <c r="B51" s="3" t="s">
        <v>11</v>
      </c>
      <c r="C51" s="3" t="s">
        <v>12</v>
      </c>
      <c r="D51" s="41"/>
      <c r="E51" s="71"/>
      <c r="F51" s="69"/>
      <c r="G51" s="69"/>
    </row>
    <row r="52" spans="1:7" x14ac:dyDescent="0.25">
      <c r="A52" s="9" t="s">
        <v>56</v>
      </c>
      <c r="B52" s="6">
        <f>SUM('R1'!B52+'R1a'!B52+'R2'!B52+'R2a'!B52+'R3'!B52+'R4'!B52+'R5'!B52+'R6'!B52+'R7'!B52+'R8'!B52+'R9'!B52+'R10'!B52+'R11'!B52+'R12'!B52+'R13'!B52+'R14'!B52)</f>
        <v>15</v>
      </c>
      <c r="C52" s="6" t="s">
        <v>57</v>
      </c>
      <c r="D52" s="41"/>
      <c r="E52" s="6">
        <f>SUM('R1'!E52+'R1a'!E52+'R2'!E52+'R2a'!E52+'R3'!E52+'R4'!E52+'R5'!E52+'R6'!E52+'R7'!E52+'R8'!E52+'R9'!E52+'R10'!E52+'R11'!E52+'R12'!E52+'R13'!E52+'R14'!E52)</f>
        <v>0</v>
      </c>
      <c r="F52" s="7">
        <f t="shared" ref="F52:F53" si="6">SUM(B52:E52)</f>
        <v>15</v>
      </c>
      <c r="G52" s="7">
        <v>12</v>
      </c>
    </row>
    <row r="53" spans="1:7" x14ac:dyDescent="0.25">
      <c r="A53" s="9" t="s">
        <v>58</v>
      </c>
      <c r="B53" s="6">
        <f>SUM('R1'!B53+'R1a'!B53+'R2'!B53+'R2a'!B53+'R3'!B53+'R4'!B53+'R5'!B53+'R6'!B53+'R7'!B53+'R8'!B53+'R9'!B53+'R10'!B53+'R11'!B53+'R12'!B53+'R13'!B53+'R14'!B53)</f>
        <v>43</v>
      </c>
      <c r="C53" s="6" t="s">
        <v>57</v>
      </c>
      <c r="D53" s="41"/>
      <c r="E53" s="6">
        <f>SUM('R1'!E53+'R1a'!E53+'R2'!E53+'R2a'!E53+'R3'!E53+'R4'!E53+'R5'!E53+'R6'!E53+'R7'!E53+'R8'!E53+'R9'!E53+'R10'!E53+'R11'!E53+'R12'!E53+'R13'!E53+'R14'!E53)</f>
        <v>0</v>
      </c>
      <c r="F53" s="7">
        <f t="shared" si="6"/>
        <v>43</v>
      </c>
      <c r="G53" s="7">
        <v>37</v>
      </c>
    </row>
    <row r="54" spans="1:7" ht="15.75" x14ac:dyDescent="0.25">
      <c r="A54" s="72" t="s">
        <v>59</v>
      </c>
      <c r="B54" s="72"/>
      <c r="C54" s="72"/>
      <c r="D54" s="72"/>
      <c r="E54" s="72"/>
      <c r="F54" s="72"/>
      <c r="G54" s="1"/>
    </row>
    <row r="55" spans="1:7" x14ac:dyDescent="0.25">
      <c r="A55" s="66"/>
      <c r="B55" s="67" t="s">
        <v>2</v>
      </c>
      <c r="C55" s="67"/>
      <c r="D55" s="67"/>
      <c r="E55" s="70" t="s">
        <v>3</v>
      </c>
      <c r="F55" s="69" t="s">
        <v>4</v>
      </c>
      <c r="G55" s="69" t="s">
        <v>202</v>
      </c>
    </row>
    <row r="56" spans="1:7" x14ac:dyDescent="0.25">
      <c r="A56" s="66"/>
      <c r="B56" s="3" t="s">
        <v>11</v>
      </c>
      <c r="C56" s="3" t="s">
        <v>12</v>
      </c>
      <c r="D56" s="2" t="s">
        <v>60</v>
      </c>
      <c r="E56" s="70"/>
      <c r="F56" s="69"/>
      <c r="G56" s="69"/>
    </row>
    <row r="57" spans="1:7" x14ac:dyDescent="0.25">
      <c r="A57" s="9" t="s">
        <v>13</v>
      </c>
      <c r="B57" s="6">
        <f>SUM('R1'!B57+'R1a'!B57+'R2'!B57+'R2a'!B57+'R3'!B57+'R4'!B57+'R5'!B57+'R6'!B57+'R7'!B57+'R8'!B57+'R9'!B57+'R10'!B57+'R11'!B57+'R12'!B57+'R13'!B57+'R14'!B57)</f>
        <v>1864</v>
      </c>
      <c r="C57" s="6">
        <f>SUM('R1'!C57+'R1a'!C57+'R2'!C57+'R2a'!C57+'R3'!C57+'R4'!C57+'R5'!C57+'R6'!C57+'R7'!C57+'R8'!C57+'R9'!C57+'R10'!C57+'R11'!C57+'R12'!C57+'R13'!C57+'R14'!C57)</f>
        <v>289</v>
      </c>
      <c r="D57" s="6">
        <f>SUM('R1'!D57+'R1a'!D57+'R2'!D57+'R2a'!D57+'R3'!D57+'R4'!D57+'R5'!D57+'R6'!D57+'R7'!D57+'R8'!D57+'R9'!D57+'R10'!D57+'R11'!D57+'R12'!D57+'R13'!D57+'R14'!D57)</f>
        <v>13</v>
      </c>
      <c r="E57" s="6">
        <f>SUM('R1'!E57+'R1a'!E57+'R2'!E57+'R2a'!E57+'R3'!E57+'R4'!E57+'R5'!E57+'R6'!E57+'R7'!E57+'R8'!E57+'R9'!E57+'R10'!E57+'R11'!E57+'R12'!E57+'R13'!E57+'R14'!E57)</f>
        <v>1037</v>
      </c>
      <c r="F57" s="7">
        <f t="shared" ref="F57:F64" si="7">SUM(B57:E57)</f>
        <v>3203</v>
      </c>
      <c r="G57" s="7">
        <v>2922</v>
      </c>
    </row>
    <row r="58" spans="1:7" x14ac:dyDescent="0.25">
      <c r="A58" s="9" t="s">
        <v>61</v>
      </c>
      <c r="B58" s="10">
        <f>SUM(B59:B65)</f>
        <v>1887</v>
      </c>
      <c r="C58" s="10">
        <f t="shared" ref="C58:E58" si="8">SUM(C59:C65)</f>
        <v>300</v>
      </c>
      <c r="D58" s="10">
        <f t="shared" si="8"/>
        <v>13</v>
      </c>
      <c r="E58" s="10">
        <f t="shared" si="8"/>
        <v>1096</v>
      </c>
      <c r="F58" s="7">
        <f t="shared" si="7"/>
        <v>3296</v>
      </c>
      <c r="G58" s="7">
        <v>2974</v>
      </c>
    </row>
    <row r="59" spans="1:7" x14ac:dyDescent="0.25">
      <c r="A59" s="9" t="s">
        <v>16</v>
      </c>
      <c r="B59" s="6">
        <f>SUM('R1'!B59+'R1a'!B59+'R2'!B59+'R2a'!B59+'R3'!B59+'R4'!B59+'R5'!B59+'R6'!B59+'R7'!B59+'R8'!B59+'R9'!B59+'R10'!B59+'R11'!B59+'R12'!B59+'R13'!B59+'R14'!B59)</f>
        <v>109</v>
      </c>
      <c r="C59" s="6">
        <f>SUM('R1'!C59+'R1a'!C59+'R2'!C59+'R2a'!C59+'R3'!C59+'R4'!C59+'R5'!C59+'R6'!C59+'R7'!C59+'R8'!C59+'R9'!C59+'R10'!C59+'R11'!C59+'R12'!C59+'R13'!C59+'R14'!C59)</f>
        <v>28</v>
      </c>
      <c r="D59" s="6">
        <f>SUM('R1'!D59+'R1a'!D59+'R2'!D59+'R2a'!D59+'R3'!D59+'R4'!D59+'R5'!D59+'R6'!D59+'R7'!D59+'R8'!D59+'R9'!D59+'R10'!D59+'R11'!D59+'R12'!D59+'R13'!D59+'R14'!D59)</f>
        <v>0</v>
      </c>
      <c r="E59" s="6">
        <f>SUM('R1'!E59+'R1a'!E59+'R2'!E59+'R2a'!E59+'R3'!E59+'R4'!E59+'R5'!E59+'R6'!E59+'R7'!E59+'R8'!E59+'R9'!E59+'R10'!E59+'R11'!E59+'R12'!E59+'R13'!E59+'R14'!E59)</f>
        <v>67</v>
      </c>
      <c r="F59" s="7">
        <f t="shared" si="7"/>
        <v>204</v>
      </c>
      <c r="G59" s="7">
        <v>176</v>
      </c>
    </row>
    <row r="60" spans="1:7" x14ac:dyDescent="0.25">
      <c r="A60" s="9" t="s">
        <v>17</v>
      </c>
      <c r="B60" s="6">
        <f>SUM('R1'!B60+'R1a'!B60+'R2'!B60+'R2a'!B60+'R3'!B60+'R4'!B60+'R5'!B60+'R6'!B60+'R7'!B60+'R8'!B60+'R9'!B60+'R10'!B60+'R11'!B60+'R12'!B60+'R13'!B60+'R14'!B60)</f>
        <v>311</v>
      </c>
      <c r="C60" s="6">
        <f>SUM('R1'!C60+'R1a'!C60+'R2'!C60+'R2a'!C60+'R3'!C60+'R4'!C60+'R5'!C60+'R6'!C60+'R7'!C60+'R8'!C60+'R9'!C60+'R10'!C60+'R11'!C60+'R12'!C60+'R13'!C60+'R14'!C60)</f>
        <v>73</v>
      </c>
      <c r="D60" s="6">
        <f>SUM('R1'!D60+'R1a'!D60+'R2'!D60+'R2a'!D60+'R3'!D60+'R4'!D60+'R5'!D60+'R6'!D60+'R7'!D60+'R8'!D60+'R9'!D60+'R10'!D60+'R11'!D60+'R12'!D60+'R13'!D60+'R14'!D60)</f>
        <v>0</v>
      </c>
      <c r="E60" s="6">
        <f>SUM('R1'!E60+'R1a'!E60+'R2'!E60+'R2a'!E60+'R3'!E60+'R4'!E60+'R5'!E60+'R6'!E60+'R7'!E60+'R8'!E60+'R9'!E60+'R10'!E60+'R11'!E60+'R12'!E60+'R13'!E60+'R14'!E60)</f>
        <v>188</v>
      </c>
      <c r="F60" s="7">
        <f t="shared" si="7"/>
        <v>572</v>
      </c>
      <c r="G60" s="7">
        <v>482</v>
      </c>
    </row>
    <row r="61" spans="1:7" x14ac:dyDescent="0.25">
      <c r="A61" s="9" t="s">
        <v>18</v>
      </c>
      <c r="B61" s="6">
        <f>SUM('R1'!B61+'R1a'!B61+'R2'!B61+'R2a'!B61+'R3'!B61+'R4'!B61+'R5'!B61+'R6'!B61+'R7'!B61+'R8'!B61+'R9'!B61+'R10'!B61+'R11'!B61+'R12'!B61+'R13'!B61+'R14'!B61)</f>
        <v>429</v>
      </c>
      <c r="C61" s="6">
        <f>SUM('R1'!C61+'R1a'!C61+'R2'!C61+'R2a'!C61+'R3'!C61+'R4'!C61+'R5'!C61+'R6'!C61+'R7'!C61+'R8'!C61+'R9'!C61+'R10'!C61+'R11'!C61+'R12'!C61+'R13'!C61+'R14'!C61)</f>
        <v>71</v>
      </c>
      <c r="D61" s="6">
        <f>SUM('R1'!D61+'R1a'!D61+'R2'!D61+'R2a'!D61+'R3'!D61+'R4'!D61+'R5'!D61+'R6'!D61+'R7'!D61+'R8'!D61+'R9'!D61+'R10'!D61+'R11'!D61+'R12'!D61+'R13'!D61+'R14'!D61)</f>
        <v>0</v>
      </c>
      <c r="E61" s="6">
        <f>SUM('R1'!E61+'R1a'!E61+'R2'!E61+'R2a'!E61+'R3'!E61+'R4'!E61+'R5'!E61+'R6'!E61+'R7'!E61+'R8'!E61+'R9'!E61+'R10'!E61+'R11'!E61+'R12'!E61+'R13'!E61+'R14'!E61)</f>
        <v>286</v>
      </c>
      <c r="F61" s="7">
        <f t="shared" si="7"/>
        <v>786</v>
      </c>
      <c r="G61" s="7">
        <v>689</v>
      </c>
    </row>
    <row r="62" spans="1:7" x14ac:dyDescent="0.25">
      <c r="A62" s="9" t="s">
        <v>19</v>
      </c>
      <c r="B62" s="6">
        <f>SUM('R1'!B62+'R1a'!B62+'R2'!B62+'R2a'!B62+'R3'!B62+'R4'!B62+'R5'!B62+'R6'!B62+'R7'!B62+'R8'!B62+'R9'!B62+'R10'!B62+'R11'!B62+'R12'!B62+'R13'!B62+'R14'!B62)</f>
        <v>466</v>
      </c>
      <c r="C62" s="6">
        <f>SUM('R1'!C62+'R1a'!C62+'R2'!C62+'R2a'!C62+'R3'!C62+'R4'!C62+'R5'!C62+'R6'!C62+'R7'!C62+'R8'!C62+'R9'!C62+'R10'!C62+'R11'!C62+'R12'!C62+'R13'!C62+'R14'!C62)</f>
        <v>43</v>
      </c>
      <c r="D62" s="6">
        <f>SUM('R1'!D62+'R1a'!D62+'R2'!D62+'R2a'!D62+'R3'!D62+'R4'!D62+'R5'!D62+'R6'!D62+'R7'!D62+'R8'!D62+'R9'!D62+'R10'!D62+'R11'!D62+'R12'!D62+'R13'!D62+'R14'!D62)</f>
        <v>3</v>
      </c>
      <c r="E62" s="6">
        <f>SUM('R1'!E62+'R1a'!E62+'R2'!E62+'R2a'!E62+'R3'!E62+'R4'!E62+'R5'!E62+'R6'!E62+'R7'!E62+'R8'!E62+'R9'!E62+'R10'!E62+'R11'!E62+'R12'!E62+'R13'!E62+'R14'!E62)</f>
        <v>299</v>
      </c>
      <c r="F62" s="7">
        <f t="shared" si="7"/>
        <v>811</v>
      </c>
      <c r="G62" s="7">
        <v>752</v>
      </c>
    </row>
    <row r="63" spans="1:7" x14ac:dyDescent="0.25">
      <c r="A63" s="9" t="s">
        <v>20</v>
      </c>
      <c r="B63" s="6">
        <f>SUM('R1'!B63+'R1a'!B63+'R2'!B63+'R2a'!B63+'R3'!B63+'R4'!B63+'R5'!B63+'R6'!B63+'R7'!B63+'R8'!B63+'R9'!B63+'R10'!B63+'R11'!B63+'R12'!B63+'R13'!B63+'R14'!B63)</f>
        <v>436</v>
      </c>
      <c r="C63" s="6">
        <f>SUM('R1'!C63+'R1a'!C63+'R2'!C63+'R2a'!C63+'R3'!C63+'R4'!C63+'R5'!C63+'R6'!C63+'R7'!C63+'R8'!C63+'R9'!C63+'R10'!C63+'R11'!C63+'R12'!C63+'R13'!C63+'R14'!C63)</f>
        <v>61</v>
      </c>
      <c r="D63" s="6">
        <f>SUM('R1'!D63+'R1a'!D63+'R2'!D63+'R2a'!D63+'R3'!D63+'R4'!D63+'R5'!D63+'R6'!D63+'R7'!D63+'R8'!D63+'R9'!D63+'R10'!D63+'R11'!D63+'R12'!D63+'R13'!D63+'R14'!D63)</f>
        <v>8</v>
      </c>
      <c r="E63" s="6">
        <f>SUM('R1'!E63+'R1a'!E63+'R2'!E63+'R2a'!E63+'R3'!E63+'R4'!E63+'R5'!E63+'R6'!E63+'R7'!E63+'R8'!E63+'R9'!E63+'R10'!E63+'R11'!E63+'R12'!E63+'R13'!E63+'R14'!E63)</f>
        <v>199</v>
      </c>
      <c r="F63" s="7">
        <f t="shared" si="7"/>
        <v>704</v>
      </c>
      <c r="G63" s="7">
        <v>690</v>
      </c>
    </row>
    <row r="64" spans="1:7" x14ac:dyDescent="0.25">
      <c r="A64" s="9" t="s">
        <v>21</v>
      </c>
      <c r="B64" s="6">
        <f>SUM('R1'!B64+'R1a'!B64+'R2'!B64+'R2a'!B64+'R3'!B64+'R4'!B64+'R5'!B64+'R6'!B64+'R7'!B64+'R8'!B64+'R9'!B64+'R10'!B64+'R11'!B64+'R12'!B64+'R13'!B64+'R14'!B64)</f>
        <v>135</v>
      </c>
      <c r="C64" s="6">
        <f>SUM('R1'!C64+'R1a'!C64+'R2'!C64+'R2a'!C64+'R3'!C64+'R4'!C64+'R5'!C64+'R6'!C64+'R7'!C64+'R8'!C64+'R9'!C64+'R10'!C64+'R11'!C64+'R12'!C64+'R13'!C64+'R14'!C64)</f>
        <v>23</v>
      </c>
      <c r="D64" s="6">
        <f>SUM('R1'!D64+'R1a'!D64+'R2'!D64+'R2a'!D64+'R3'!D64+'R4'!D64+'R5'!D64+'R6'!D64+'R7'!D64+'R8'!D64+'R9'!D64+'R10'!D64+'R11'!D64+'R12'!D64+'R13'!D64+'R14'!D64)</f>
        <v>2</v>
      </c>
      <c r="E64" s="6">
        <f>SUM('R1'!E64+'R1a'!E64+'R2'!E64+'R2a'!E64+'R3'!E64+'R4'!E64+'R5'!E64+'R6'!E64+'R7'!E64+'R8'!E64+'R9'!E64+'R10'!E64+'R11'!E64+'R12'!E64+'R13'!E64+'R14'!E64)</f>
        <v>41</v>
      </c>
      <c r="F64" s="7">
        <f t="shared" si="7"/>
        <v>201</v>
      </c>
      <c r="G64" s="7">
        <v>185</v>
      </c>
    </row>
    <row r="65" spans="1:7" x14ac:dyDescent="0.25">
      <c r="A65" s="9" t="s">
        <v>208</v>
      </c>
      <c r="B65" s="6">
        <f>SUM('R1'!B65+'R1a'!B65+'R2'!B65+'R2a'!B65+'R3'!B65+'R4'!B65+'R5'!B65+'R6'!B65+'R7'!B65+'R8'!B65+'R9'!B65+'R10'!B65+'R11'!B65+'R12'!B65+'R13'!B65+'R14'!B65)</f>
        <v>1</v>
      </c>
      <c r="C65" s="6">
        <f>SUM('R1'!C65+'R1a'!C65+'R2'!C65+'R2a'!C66+'R3'!C65+'R4'!C65+'R5'!C65+'R6'!C65+'R7'!C65+'R8'!C65+'R9'!C65+'R10'!C65+'R11'!C65+'R12'!C65+'R13'!C65+'R14'!C65)</f>
        <v>1</v>
      </c>
      <c r="D65" s="6">
        <f>SUM('R1'!D65+'R1a'!D65+'R2'!D65+'R2a'!D66+'R3'!D65+'R4'!D65+'R5'!D65+'R6'!D65+'R7'!D65+'R8'!D65+'R9'!D65+'R10'!D65+'R11'!D65+'R12'!D65+'R13'!D65+'R14'!D65)</f>
        <v>0</v>
      </c>
      <c r="E65" s="6">
        <f>SUM('R1'!E65+'R1a'!E65+'R2'!E65+'R2a'!E65+'R3'!E65+'R4'!E65+'R5'!E65+'R6'!E65+'R7'!E65+'R8'!E65+'R9'!E65+'R10'!E65+'R11'!E65+'R12'!E65+'R13'!E65+'R14'!E65)</f>
        <v>16</v>
      </c>
      <c r="F65" s="7">
        <f t="shared" ref="F65" si="9">SUM(B65:E65)</f>
        <v>18</v>
      </c>
      <c r="G65" s="7">
        <v>0</v>
      </c>
    </row>
    <row r="66" spans="1:7" ht="15" customHeight="1" x14ac:dyDescent="0.25">
      <c r="A66" s="9"/>
      <c r="B66" s="67" t="s">
        <v>2</v>
      </c>
      <c r="C66" s="67"/>
      <c r="D66" s="67"/>
      <c r="E66" s="71" t="s">
        <v>3</v>
      </c>
      <c r="F66" s="69" t="s">
        <v>4</v>
      </c>
      <c r="G66" s="69" t="s">
        <v>202</v>
      </c>
    </row>
    <row r="67" spans="1:7" x14ac:dyDescent="0.25">
      <c r="A67" s="12" t="s">
        <v>62</v>
      </c>
      <c r="B67" s="3" t="s">
        <v>11</v>
      </c>
      <c r="C67" s="3" t="s">
        <v>12</v>
      </c>
      <c r="D67" s="2" t="s">
        <v>60</v>
      </c>
      <c r="E67" s="71"/>
      <c r="F67" s="69"/>
      <c r="G67" s="69"/>
    </row>
    <row r="68" spans="1:7" x14ac:dyDescent="0.25">
      <c r="A68" s="9" t="s">
        <v>23</v>
      </c>
      <c r="B68" s="6">
        <f>SUM('R1'!B68+'R1a'!B68+'R2'!B68+'R2a'!B68+'R3'!B68+'R4'!B68+'R5'!B68+'R6'!B68+'R7'!B68+'R8'!B68+'R9'!B68+'R10'!B68+'R11'!B68+'R12'!B68+'R13'!B68+'R14'!B68)</f>
        <v>632</v>
      </c>
      <c r="C68" s="6">
        <f>SUM('R1'!C68+'R1a'!C68+'R2'!C68+'R2a'!C68+'R3'!C68+'R4'!C68+'R5'!C68+'R6'!C68+'R7'!C68+'R8'!C68+'R9'!C68+'R10'!C68+'R11'!C68+'R12'!C68+'R13'!C68+'R14'!C68)</f>
        <v>165</v>
      </c>
      <c r="D68" s="6">
        <f>SUM('R1'!D68+'R1a'!D68+'R2'!D68+'R2a'!D68+'R3'!D68+'R4'!D68+'R5'!D68+'R6'!D68+'R7'!D68+'R8'!D68+'R9'!D68+'R10'!D68+'R11'!D68+'R12'!D68+'R13'!D68+'R14'!D68)</f>
        <v>2</v>
      </c>
      <c r="E68" s="6">
        <f>SUM('R1'!E68+'R1a'!E68+'R2'!E68+'R2a'!E68+'R3'!E68+'R4'!E68+'R5'!E68+'R6'!E68+'R7'!E68+'R8'!E68+'R9'!E68+'R10'!E68+'R11'!E68+'R12'!E68+'R13'!E68+'R14'!E68)</f>
        <v>355</v>
      </c>
      <c r="F68" s="7">
        <f>SUM(B68:E68)</f>
        <v>1154</v>
      </c>
      <c r="G68" s="7">
        <v>1026</v>
      </c>
    </row>
    <row r="69" spans="1:7" x14ac:dyDescent="0.25">
      <c r="A69" s="9" t="s">
        <v>24</v>
      </c>
      <c r="B69" s="6">
        <f>SUM('R1'!B69+'R1a'!B69+'R2'!B69+'R2a'!B69+'R3'!B69+'R4'!B69+'R5'!B69+'R6'!B69+'R7'!B69+'R8'!B69+'R9'!B69+'R10'!B69+'R11'!B69+'R12'!B69+'R13'!B69+'R14'!B69)</f>
        <v>1242</v>
      </c>
      <c r="C69" s="6">
        <f>SUM('R1'!C69+'R1a'!C69+'R2'!C69+'R2a'!C69+'R3'!C69+'R4'!C69+'R5'!C69+'R6'!C69+'R7'!C69+'R8'!C69+'R9'!C69+'R10'!C69+'R11'!C69+'R12'!C69+'R13'!C69+'R14'!C69)</f>
        <v>133</v>
      </c>
      <c r="D69" s="6">
        <f>SUM('R1'!D69+'R1a'!D69+'R2'!D69+'R2a'!D69+'R3'!D69+'R4'!D69+'R5'!D69+'R6'!D69+'R7'!D69+'R8'!D69+'R9'!D69+'R10'!D69+'R11'!D69+'R12'!D69+'R13'!D69+'R14'!D69)</f>
        <v>11</v>
      </c>
      <c r="E69" s="6">
        <f>SUM('R1'!E69+'R1a'!E69+'R2'!E69+'R2a'!E69+'R3'!E69+'R4'!E69+'R5'!E69+'R6'!E69+'R7'!E69+'R8'!E69+'R9'!E69+'R10'!E69+'R11'!E69+'R12'!E69+'R13'!E69+'R14'!E69)</f>
        <v>728</v>
      </c>
      <c r="F69" s="7">
        <f t="shared" ref="F69:F74" si="10">SUM(B69:E69)</f>
        <v>2114</v>
      </c>
      <c r="G69" s="7">
        <v>1876</v>
      </c>
    </row>
    <row r="70" spans="1:7" x14ac:dyDescent="0.25">
      <c r="A70" s="9" t="s">
        <v>63</v>
      </c>
      <c r="B70" s="6">
        <f>SUM('R1'!B70+'R1a'!B70+'R2'!B70+'R2a'!B70+'R3'!B70+'R4'!B70+'R5'!B70+'R6'!B70+'R7'!B70+'R8'!B70+'R9'!B70+'R10'!B70+'R11'!B70+'R12'!B70+'R13'!B70+'R14'!B70)</f>
        <v>0</v>
      </c>
      <c r="C70" s="6">
        <f>SUM('R1'!C70+'R1a'!C70+'R2'!C70+'R2a'!C70+'R3'!C70+'R4'!C70+'R5'!C70+'R6'!C70+'R7'!C70+'R8'!C70+'R9'!C70+'R10'!C70+'R11'!C70+'R12'!C70+'R13'!C70+'R14'!C70)</f>
        <v>0</v>
      </c>
      <c r="D70" s="6">
        <f>SUM('R1'!D70+'R1a'!D70+'R2'!D70+'R2a'!D70+'R3'!D70+'R4'!D70+'R5'!D70+'R6'!D70+'R7'!D70+'R8'!D70+'R9'!D70+'R10'!D70+'R11'!D70+'R12'!D70+'R13'!D70+'R14'!D70)</f>
        <v>0</v>
      </c>
      <c r="E70" s="6">
        <f>SUM('R1'!E70+'R1a'!E70+'R2'!E70+'R2a'!E70+'R3'!E70+'R4'!E70+'R5'!E70+'R6'!E70+'R7'!E70+'R8'!E70+'R9'!E70+'R10'!E70+'R11'!E70+'R12'!E70+'R13'!E70+'R14'!E70)</f>
        <v>0</v>
      </c>
      <c r="F70" s="7">
        <f t="shared" si="10"/>
        <v>0</v>
      </c>
      <c r="G70" s="7">
        <v>0</v>
      </c>
    </row>
    <row r="71" spans="1:7" x14ac:dyDescent="0.25">
      <c r="A71" s="19" t="s">
        <v>26</v>
      </c>
      <c r="B71" s="6">
        <f>SUM('R1'!B71+'R1a'!B71+'R2'!B71+'R2a'!B71+'R3'!B71+'R4'!B71+'R5'!B71+'R6'!B71+'R7'!B71+'R8'!B71+'R9'!B71+'R10'!B71+'R11'!B71+'R12'!B71+'R13'!B71+'R14'!B71)</f>
        <v>1</v>
      </c>
      <c r="C71" s="6">
        <f>SUM('R1'!C71+'R1a'!C71+'R2'!C71+'R2a'!C71+'R3'!C71+'R4'!C71+'R5'!C71+'R6'!C71+'R7'!C71+'R8'!C71+'R9'!C71+'R10'!C71+'R11'!C71+'R12'!C71+'R13'!C71+'R14'!C71)</f>
        <v>0</v>
      </c>
      <c r="D71" s="6">
        <f>SUM('R1'!D71+'R1a'!D71+'R2'!D71+'R2a'!D71+'R3'!D71+'R4'!D71+'R5'!D71+'R6'!D71+'R7'!D71+'R8'!D71+'R9'!D71+'R10'!D71+'R11'!D71+'R12'!D71+'R13'!D71+'R14'!D71)</f>
        <v>0</v>
      </c>
      <c r="E71" s="6">
        <f>SUM('R1'!E71+'R1a'!E71+'R2'!E71+'R2a'!E71+'R3'!E71+'R4'!E71+'R5'!E71+'R6'!E71+'R7'!E71+'R8'!E71+'R9'!E71+'R10'!E71+'R11'!E71+'R12'!E71+'R13'!E71+'R14'!E71)</f>
        <v>5</v>
      </c>
      <c r="F71" s="7">
        <f t="shared" si="10"/>
        <v>6</v>
      </c>
      <c r="G71" s="7">
        <v>14</v>
      </c>
    </row>
    <row r="72" spans="1:7" x14ac:dyDescent="0.25">
      <c r="A72" s="19" t="s">
        <v>27</v>
      </c>
      <c r="B72" s="6">
        <f>SUM('R1'!B72+'R1a'!B72+'R2'!B72+'R2a'!B72+'R3'!B72+'R4'!B72+'R5'!B72+'R6'!B72+'R7'!B72+'R8'!B72+'R9'!B72+'R10'!B72+'R11'!B72+'R12'!B72+'R13'!B72+'R14'!B72)</f>
        <v>6</v>
      </c>
      <c r="C72" s="6">
        <f>SUM('R1'!C72+'R1a'!C72+'R2'!C72+'R2a'!C72+'R3'!C72+'R4'!C72+'R5'!C72+'R6'!C72+'R7'!C72+'R8'!C72+'R9'!C72+'R10'!C72+'R11'!C72+'R12'!C72+'R13'!C72+'R14'!C72)</f>
        <v>0</v>
      </c>
      <c r="D72" s="6">
        <f>SUM('R1'!D72+'R1a'!D72+'R2'!D72+'R2a'!D72+'R3'!D72+'R4'!D72+'R5'!D72+'R6'!D72+'R7'!D72+'R8'!D72+'R9'!D72+'R10'!D72+'R11'!D72+'R12'!D72+'R13'!D72+'R14'!D72)</f>
        <v>0</v>
      </c>
      <c r="E72" s="6">
        <f>SUM('R1'!E72+'R1a'!E72+'R2'!E72+'R2a'!E72+'R3'!E72+'R4'!E72+'R5'!E72+'R6'!E72+'R7'!E72+'R8'!E72+'R9'!E72+'R10'!E72+'R11'!E72+'R12'!E72+'R13'!E72+'R14'!E72)</f>
        <v>1</v>
      </c>
      <c r="F72" s="7">
        <f t="shared" si="10"/>
        <v>7</v>
      </c>
      <c r="G72" s="7">
        <v>10</v>
      </c>
    </row>
    <row r="73" spans="1:7" x14ac:dyDescent="0.25">
      <c r="A73" s="19" t="s">
        <v>28</v>
      </c>
      <c r="B73" s="6">
        <f>SUM('R1'!B73+'R1a'!B73+'R2'!B73+'R2a'!B73+'R3'!B73+'R4'!B73+'R5'!B73+'R6'!B73+'R7'!B73+'R8'!B73+'R9'!B73+'R10'!B73+'R11'!B73+'R12'!B73+'R13'!B73+'R14'!B73)</f>
        <v>0</v>
      </c>
      <c r="C73" s="6">
        <f>SUM('R1'!C73+'R1a'!C73+'R2'!C73+'R2a'!C73+'R3'!C73+'R4'!C73+'R5'!C73+'R6'!C73+'R7'!C73+'R8'!C73+'R9'!C73+'R10'!C73+'R11'!C73+'R12'!C73+'R13'!C73+'R14'!C73)</f>
        <v>0</v>
      </c>
      <c r="D73" s="6">
        <f>SUM('R1'!D73+'R1a'!D73+'R2'!D73+'R2a'!D73+'R3'!D73+'R4'!D73+'R5'!D73+'R6'!D73+'R7'!D73+'R8'!D73+'R9'!D73+'R10'!D73+'R11'!D73+'R12'!D73+'R13'!D73+'R14'!D73)</f>
        <v>0</v>
      </c>
      <c r="E73" s="6">
        <f>SUM('R1'!E73+'R1a'!E73+'R2'!E73+'R2a'!E73+'R3'!E73+'R4'!E73+'R5'!E73+'R6'!E73+'R7'!E73+'R8'!E73+'R9'!E73+'R10'!E73+'R11'!E73+'R12'!E73+'R13'!E73+'R14'!E73)</f>
        <v>0</v>
      </c>
      <c r="F73" s="7">
        <f t="shared" si="10"/>
        <v>0</v>
      </c>
      <c r="G73" s="7">
        <v>0</v>
      </c>
    </row>
    <row r="74" spans="1:7" x14ac:dyDescent="0.25">
      <c r="A74" s="19" t="s">
        <v>29</v>
      </c>
      <c r="B74" s="6">
        <f>SUM('R1'!B74+'R1a'!B74+'R2'!B74+'R2a'!B74+'R3'!B74+'R4'!B74+'R5'!B74+'R6'!B74+'R7'!B74+'R8'!B74+'R9'!B74+'R10'!B74+'R11'!B74+'R12'!B74+'R13'!B74+'R14'!B74)</f>
        <v>0</v>
      </c>
      <c r="C74" s="6">
        <f>SUM('R1'!C74+'R1a'!C74+'R2'!C74+'R2a'!C74+'R3'!C74+'R4'!C74+'R5'!C74+'R6'!C74+'R7'!C74+'R8'!C74+'R9'!C74+'R10'!C74+'R11'!C74+'R12'!C74+'R13'!C74+'R14'!C74)</f>
        <v>0</v>
      </c>
      <c r="D74" s="6">
        <f>SUM('R1'!D74+'R1a'!D74+'R2'!D74+'R2a'!D74+'R3'!D74+'R4'!D74+'R5'!D74+'R6'!D74+'R7'!D74+'R8'!D74+'R9'!D74+'R10'!D74+'R11'!D74+'R12'!D74+'R13'!D74+'R14'!D74)</f>
        <v>0</v>
      </c>
      <c r="E74" s="6">
        <f>SUM('R1'!E74+'R1a'!E74+'R2'!E74+'R2a'!E74+'R3'!E74+'R4'!E74+'R5'!E74+'R6'!E74+'R7'!E74+'R8'!E74+'R9'!E74+'R10'!E74+'R11'!E74+'R12'!E74+'R13'!E74+'R14'!E74)</f>
        <v>0</v>
      </c>
      <c r="F74" s="7">
        <f t="shared" si="10"/>
        <v>0</v>
      </c>
      <c r="G74" s="7">
        <v>0</v>
      </c>
    </row>
    <row r="75" spans="1:7" x14ac:dyDescent="0.25">
      <c r="A75" s="19" t="s">
        <v>30</v>
      </c>
      <c r="B75" s="6">
        <f>SUM('R1'!B75+'R1a'!B75+'R2'!B75+'R2a'!B75+'R3'!B75+'R4'!B75+'R5'!B75+'R6'!B75+'R7'!B75+'R8'!B75+'R9'!B75+'R10'!B75+'R11'!B75+'R12'!B75+'R13'!B75+'R14'!B75)</f>
        <v>6</v>
      </c>
      <c r="C75" s="6">
        <f>SUM('R1'!C75+'R1a'!C75+'R2'!C75+'R2a'!C75+'R3'!C75+'R4'!C75+'R5'!C75+'R6'!C75+'R7'!C75+'R8'!C75+'R9'!C75+'R10'!C75+'R11'!C75+'R12'!C75+'R13'!C75+'R14'!C75)</f>
        <v>0</v>
      </c>
      <c r="D75" s="6">
        <f>SUM('R1'!D75+'R1a'!D75+'R2'!D75+'R2a'!D75+'R3'!D75+'R4'!D75+'R5'!D75+'R6'!D75+'R7'!D75+'R8'!D75+'R9'!D75+'R10'!D75+'R11'!D75+'R12'!D75+'R13'!D75+'R14'!D75)</f>
        <v>0</v>
      </c>
      <c r="E75" s="6">
        <f>SUM('R1'!E75+'R1a'!E75+'R2'!E75+'R2a'!E75+'R3'!E75+'R4'!E75+'R5'!E75+'R6'!E75+'R7'!E75+'R8'!E75+'R9'!E75+'R10'!E75+'R11'!E75+'R12'!E75+'R13'!E75+'R14'!E75)</f>
        <v>1</v>
      </c>
      <c r="F75" s="7">
        <f t="shared" ref="F75" si="11">SUM(B75:E75)</f>
        <v>7</v>
      </c>
      <c r="G75" s="7">
        <v>0</v>
      </c>
    </row>
    <row r="76" spans="1:7" ht="15" customHeight="1" x14ac:dyDescent="0.25">
      <c r="A76" s="84" t="s">
        <v>31</v>
      </c>
      <c r="B76" s="84"/>
      <c r="C76" s="84"/>
      <c r="D76" s="84"/>
      <c r="E76" s="84"/>
      <c r="F76" s="84"/>
      <c r="G76" s="84"/>
    </row>
    <row r="77" spans="1:7" x14ac:dyDescent="0.25">
      <c r="A77" s="19" t="s">
        <v>32</v>
      </c>
      <c r="B77" s="6">
        <f>SUM('R1'!B77+'R1a'!B77+'R2'!B77+'R2a'!B77+'R3'!B77+'R4'!B77+'R5'!B77+'R6'!B77+'R7'!B77+'R8'!B77+'R9'!B77+'R10'!B77+'R11'!B77+'R12'!B77+'R13'!B77+'R14'!B77)</f>
        <v>3</v>
      </c>
      <c r="C77" s="6">
        <f>SUM('R1'!C77+'R1a'!C77+'R2'!C77+'R2a'!C77+'R3'!C77+'R4'!C77+'R5'!C77+'R6'!C77+'R7'!C77+'R8'!C77+'R9'!C77+'R10'!C77+'R11'!C77+'R12'!C77+'R13'!C77+'R14'!C77)</f>
        <v>0</v>
      </c>
      <c r="D77" s="6">
        <f>SUM('R1'!D77+'R1a'!D77+'R2'!D77+'R2a'!D77+'R3'!D77+'R4'!D77+'R5'!D77+'R6'!D77+'R7'!D77+'R8'!D77+'R9'!D77+'R10'!D77+'R11'!D77+'R12'!D77+'R13'!D77+'R14'!D77)</f>
        <v>0</v>
      </c>
      <c r="E77" s="6">
        <f>SUM('R1'!E77+'R1a'!E77+'R2'!E77+'R2a'!E77+'R3'!E77+'R4'!E77+'R5'!E77+'R6'!E77+'R7'!E77+'R8'!E77+'R9'!E77+'R10'!E77+'R11'!E77+'R12'!E77+'R13'!E77+'R14'!E77)</f>
        <v>0</v>
      </c>
      <c r="F77" s="7">
        <f>SUM(B77:E77)</f>
        <v>3</v>
      </c>
      <c r="G77" s="7">
        <v>0</v>
      </c>
    </row>
    <row r="78" spans="1:7" x14ac:dyDescent="0.25">
      <c r="A78" s="19" t="s">
        <v>33</v>
      </c>
      <c r="B78" s="6">
        <f>SUM('R1'!B78+'R1a'!B78+'R2'!B78+'R2a'!B78+'R3'!B78+'R4'!B78+'R5'!B78+'R6'!B78+'R7'!B78+'R8'!B78+'R9'!B78+'R10'!B78+'R11'!B78+'R12'!B78+'R13'!B78+'R14'!B78)</f>
        <v>2</v>
      </c>
      <c r="C78" s="6">
        <f>SUM('R1'!C78+'R1a'!C78+'R2'!C78+'R2a'!C78+'R3'!C78+'R4'!C78+'R5'!C78+'R6'!C78+'R7'!C78+'R8'!C78+'R9'!C78+'R10'!C78+'R11'!C78+'R12'!C78+'R13'!C78+'R14'!C78)</f>
        <v>0</v>
      </c>
      <c r="D78" s="6">
        <f>SUM('R1'!D78+'R1a'!D78+'R2'!D78+'R2a'!D78+'R3'!D78+'R4'!D78+'R5'!D78+'R6'!D78+'R7'!D78+'R8'!D78+'R9'!D78+'R10'!D78+'R11'!D78+'R12'!D78+'R13'!D78+'R14'!D78)</f>
        <v>0</v>
      </c>
      <c r="E78" s="6">
        <f>SUM('R1'!E78+'R1a'!E78+'R2'!E78+'R2a'!E78+'R3'!E78+'R4'!E78+'R5'!E78+'R6'!E78+'R7'!E78+'R8'!E78+'R9'!E78+'R10'!E78+'R11'!E78+'R12'!E78+'R13'!E78+'R14'!E78)</f>
        <v>0</v>
      </c>
      <c r="F78" s="7">
        <f t="shared" ref="F78:F83" si="12">SUM(B78:E78)</f>
        <v>2</v>
      </c>
      <c r="G78" s="7">
        <v>0</v>
      </c>
    </row>
    <row r="79" spans="1:7" x14ac:dyDescent="0.25">
      <c r="A79" s="19" t="s">
        <v>34</v>
      </c>
      <c r="B79" s="6">
        <f>SUM('R1'!B79+'R1a'!B79+'R2'!B79+'R2a'!B79+'R3'!B79+'R4'!B79+'R5'!B79+'R6'!B79+'R7'!B79+'R8'!B79+'R9'!B79+'R10'!B79+'R11'!B79+'R12'!B79+'R13'!B79+'R14'!B79)</f>
        <v>0</v>
      </c>
      <c r="C79" s="6">
        <f>SUM('R1'!C79+'R1a'!C79+'R2'!C79+'R2a'!C79+'R3'!C79+'R4'!C79+'R5'!C79+'R6'!C79+'R7'!C79+'R8'!C79+'R9'!C79+'R10'!C79+'R11'!C79+'R12'!C79+'R13'!C79+'R14'!C79)</f>
        <v>0</v>
      </c>
      <c r="D79" s="6">
        <f>SUM('R1'!D79+'R1a'!D79+'R2'!D79+'R2a'!D79+'R3'!D79+'R4'!D79+'R5'!D79+'R6'!D79+'R7'!D79+'R8'!D79+'R9'!D79+'R10'!D79+'R11'!D79+'R12'!D79+'R13'!D79+'R14'!D79)</f>
        <v>0</v>
      </c>
      <c r="E79" s="6">
        <f>SUM('R1'!E79+'R1a'!E79+'R2'!E79+'R2a'!E79+'R3'!E79+'R4'!E79+'R5'!E79+'R6'!E79+'R7'!E79+'R8'!E79+'R9'!E79+'R10'!E79+'R11'!E79+'R12'!E79+'R13'!E79+'R14'!E79)</f>
        <v>0</v>
      </c>
      <c r="F79" s="7">
        <f t="shared" si="12"/>
        <v>0</v>
      </c>
      <c r="G79" s="7">
        <v>0</v>
      </c>
    </row>
    <row r="80" spans="1:7" x14ac:dyDescent="0.25">
      <c r="A80" s="19" t="s">
        <v>35</v>
      </c>
      <c r="B80" s="6">
        <f>SUM('R1'!B80+'R1a'!B80+'R2'!B80+'R2a'!B80+'R3'!B80+'R4'!B80+'R5'!B80+'R6'!B80+'R7'!B80+'R8'!B80+'R9'!B80+'R10'!B80+'R11'!B80+'R12'!B80+'R13'!B80+'R14'!B80)</f>
        <v>5</v>
      </c>
      <c r="C80" s="6">
        <f>SUM('R1'!C80+'R1a'!C80+'R2'!C80+'R2a'!C80+'R3'!C80+'R4'!C80+'R5'!C80+'R6'!C80+'R7'!C80+'R8'!C80+'R9'!C80+'R10'!C80+'R11'!C80+'R12'!C80+'R13'!C80+'R14'!C80)</f>
        <v>0</v>
      </c>
      <c r="D80" s="6">
        <f>SUM('R1'!D80+'R1a'!D80+'R2'!D80+'R2a'!D80+'R3'!D80+'R4'!D80+'R5'!D80+'R6'!D80+'R7'!D80+'R8'!D80+'R9'!D80+'R10'!D80+'R11'!D80+'R12'!D80+'R13'!D80+'R14'!D80)</f>
        <v>0</v>
      </c>
      <c r="E80" s="6">
        <f>SUM('R1'!E80+'R1a'!E80+'R2'!E80+'R2a'!E80+'R3'!E80+'R4'!E80+'R5'!E80+'R6'!E80+'R7'!E80+'R8'!E80+'R9'!E80+'R10'!E80+'R11'!E80+'R12'!E80+'R13'!E80+'R14'!E80)</f>
        <v>0</v>
      </c>
      <c r="F80" s="7">
        <f t="shared" si="12"/>
        <v>5</v>
      </c>
      <c r="G80" s="7">
        <v>0</v>
      </c>
    </row>
    <row r="81" spans="1:7" x14ac:dyDescent="0.25">
      <c r="A81" s="19" t="s">
        <v>36</v>
      </c>
      <c r="B81" s="6">
        <f>SUM('R1'!B81+'R1a'!B81+'R2'!B81+'R2a'!B81+'R3'!B81+'R4'!B81+'R5'!B81+'R6'!B81+'R7'!B81+'R8'!B81+'R9'!B81+'R10'!B81+'R11'!B81+'R12'!B81+'R13'!B81+'R14'!B81)</f>
        <v>1</v>
      </c>
      <c r="C81" s="6">
        <f>SUM('R1'!C81+'R1a'!C81+'R2'!C81+'R2a'!C81+'R3'!C81+'R4'!C81+'R5'!C81+'R6'!C81+'R7'!C81+'R8'!C81+'R9'!C81+'R10'!C81+'R11'!C81+'R12'!C81+'R13'!C81+'R14'!C81)</f>
        <v>0</v>
      </c>
      <c r="D81" s="6">
        <f>SUM('R1'!D81+'R1a'!D81+'R2'!D81+'R2a'!D81+'R3'!D81+'R4'!D81+'R5'!D81+'R6'!D81+'R7'!D81+'R8'!D81+'R9'!D81+'R10'!D81+'R11'!D81+'R12'!D81+'R13'!D81+'R14'!D81)</f>
        <v>0</v>
      </c>
      <c r="E81" s="6">
        <f>SUM('R1'!E81+'R1a'!E81+'R2'!E81+'R2a'!E81+'R3'!E81+'R4'!E81+'R5'!E81+'R6'!E81+'R7'!E81+'R8'!E81+'R9'!E81+'R10'!E81+'R11'!E81+'R12'!E81+'R13'!E81+'R14'!E81)</f>
        <v>0</v>
      </c>
      <c r="F81" s="7">
        <f t="shared" si="12"/>
        <v>1</v>
      </c>
      <c r="G81" s="7">
        <v>0</v>
      </c>
    </row>
    <row r="82" spans="1:7" x14ac:dyDescent="0.25">
      <c r="A82" s="19" t="s">
        <v>37</v>
      </c>
      <c r="B82" s="6">
        <f>SUM('R1'!B82+'R1a'!B82+'R2'!B82+'R2a'!B82+'R3'!B82+'R4'!B82+'R5'!B82+'R6'!B82+'R7'!B82+'R8'!B82+'R9'!B82+'R10'!B82+'R11'!B82+'R12'!B82+'R13'!B82+'R14'!B82)</f>
        <v>1</v>
      </c>
      <c r="C82" s="6">
        <f>SUM('R1'!C82+'R1a'!C82+'R2'!C82+'R2a'!C82+'R3'!C82+'R4'!C82+'R5'!C82+'R6'!C82+'R7'!C82+'R8'!C82+'R9'!C82+'R10'!C82+'R11'!C82+'R12'!C82+'R13'!C82+'R14'!C82)</f>
        <v>0</v>
      </c>
      <c r="D82" s="6">
        <f>SUM('R1'!D82+'R1a'!D82+'R2'!D82+'R2a'!D82+'R3'!D82+'R4'!D82+'R5'!D82+'R6'!D82+'R7'!D82+'R8'!D82+'R9'!D82+'R10'!D82+'R11'!D82+'R12'!D82+'R13'!D82+'R14'!D82)</f>
        <v>0</v>
      </c>
      <c r="E82" s="6">
        <f>SUM('R1'!E82+'R1a'!E82+'R2'!E82+'R2a'!E82+'R3'!E82+'R4'!E82+'R5'!E82+'R6'!E82+'R7'!E82+'R8'!E82+'R9'!E82+'R10'!E82+'R11'!E82+'R12'!E82+'R13'!E82+'R14'!E82)</f>
        <v>0</v>
      </c>
      <c r="F82" s="7">
        <f t="shared" si="12"/>
        <v>1</v>
      </c>
      <c r="G82" s="7">
        <v>0</v>
      </c>
    </row>
    <row r="83" spans="1:7" x14ac:dyDescent="0.25">
      <c r="A83" s="19" t="s">
        <v>38</v>
      </c>
      <c r="B83" s="6">
        <f>SUM('R1'!B83+'R1a'!B83+'R2'!B83+'R2a'!B83+'R3'!B83+'R4'!B83+'R5'!B83+'R6'!B83+'R7'!B83+'R8'!B83+'R9'!B83+'R10'!B83+'R11'!B83+'R12'!B83+'R13'!B83+'R14'!B83)</f>
        <v>0</v>
      </c>
      <c r="C83" s="6">
        <f>SUM('R1'!C83+'R1a'!C83+'R2'!C83+'R2a'!C83+'R3'!C83+'R4'!C83+'R5'!C83+'R6'!C83+'R7'!C83+'R8'!C83+'R9'!C83+'R10'!C83+'R11'!C83+'R12'!C83+'R13'!C83+'R14'!C83)</f>
        <v>0</v>
      </c>
      <c r="D83" s="6">
        <f>SUM('R1'!D83+'R1a'!D83+'R2'!D83+'R2a'!D83+'R3'!D83+'R4'!D83+'R5'!D83+'R6'!D83+'R7'!D83+'R8'!D83+'R9'!D83+'R10'!D83+'R11'!D83+'R12'!D83+'R13'!D83+'R14'!D83)</f>
        <v>0</v>
      </c>
      <c r="E83" s="6">
        <f>SUM('R1'!E83+'R1a'!E83+'R2'!E83+'R2a'!E83+'R3'!E83+'R4'!E83+'R5'!E83+'R6'!E83+'R7'!E83+'R8'!E83+'R9'!E83+'R10'!E83+'R11'!E83+'R12'!E83+'R13'!E83+'R14'!E83)</f>
        <v>0</v>
      </c>
      <c r="F83" s="7">
        <f t="shared" si="12"/>
        <v>0</v>
      </c>
      <c r="G83" s="7">
        <v>0</v>
      </c>
    </row>
    <row r="84" spans="1:7" x14ac:dyDescent="0.25">
      <c r="A84" s="9"/>
      <c r="B84" s="67" t="s">
        <v>2</v>
      </c>
      <c r="C84" s="67"/>
      <c r="D84" s="67"/>
      <c r="E84" s="71" t="s">
        <v>3</v>
      </c>
      <c r="F84" s="69" t="s">
        <v>4</v>
      </c>
      <c r="G84" s="69" t="s">
        <v>202</v>
      </c>
    </row>
    <row r="85" spans="1:7" ht="30" customHeight="1" x14ac:dyDescent="0.25">
      <c r="A85" s="12" t="s">
        <v>64</v>
      </c>
      <c r="B85" s="3" t="s">
        <v>11</v>
      </c>
      <c r="C85" s="3" t="s">
        <v>12</v>
      </c>
      <c r="D85" s="2" t="s">
        <v>60</v>
      </c>
      <c r="E85" s="71"/>
      <c r="F85" s="69"/>
      <c r="G85" s="69"/>
    </row>
    <row r="86" spans="1:7" x14ac:dyDescent="0.25">
      <c r="A86" s="9" t="s">
        <v>40</v>
      </c>
      <c r="B86" s="6">
        <f>SUM('R1'!B86+'R1a'!B86+'R2'!B86+'R2a'!B86+'R3'!B86+'R4'!B86+'R5'!B86+'R6'!B86+'R7'!B86+'R8'!B86+'R9'!B86+'R10'!B86+'R11'!B86+'R12'!B86+'R13'!B86+'R14'!B86)</f>
        <v>10</v>
      </c>
      <c r="C86" s="6">
        <f>SUM('R1'!C86+'R1a'!C86+'R2'!C86+'R2a'!C86+'R3'!C86+'R4'!C86+'R5'!C86+'R6'!C86+'R7'!C86+'R8'!C86+'R9'!C86+'R10'!C86+'R11'!C86+'R12'!C86+'R13'!C86+'R14'!C86)</f>
        <v>1</v>
      </c>
      <c r="D86" s="6">
        <f>SUM('R1'!D86+'R1a'!D86+'R2'!D86+'R2a'!D86+'R3'!D86+'R4'!D86+'R5'!D86+'R6'!D86+'R7'!D86+'R8'!D86+'R9'!D86+'R10'!D86+'R11'!D86+'R12'!D86+'R13'!D86+'R14'!D86)</f>
        <v>0</v>
      </c>
      <c r="E86" s="6">
        <f>SUM('R1'!E86+'R1a'!E86+'R2'!E86+'R2a'!E86+'R3'!E86+'R4'!E86+'R5'!E86+'R6'!E86+'R7'!E86+'R8'!E86+'R9'!E86+'R10'!E86+'R11'!E86+'R12'!E86+'R13'!E86+'R14'!E86)</f>
        <v>11</v>
      </c>
      <c r="F86" s="7">
        <f>SUM(B86:E86)</f>
        <v>22</v>
      </c>
      <c r="G86" s="7">
        <v>0</v>
      </c>
    </row>
    <row r="87" spans="1:7" ht="30" x14ac:dyDescent="0.25">
      <c r="A87" s="19" t="s">
        <v>41</v>
      </c>
      <c r="B87" s="6">
        <f>SUM('R1'!B87+'R1a'!B87+'R2'!B87+'R2a'!B87+'R3'!B87+'R4'!B87+'R5'!B87+'R6'!B87+'R7'!B87+'R8'!B87+'R9'!B87+'R10'!B87+'R11'!B87+'R12'!B87+'R13'!B87+'R14'!B87)</f>
        <v>7</v>
      </c>
      <c r="C87" s="6">
        <f>SUM('R1'!C87+'R1a'!C87+'R2'!C87+'R2a'!C87+'R3'!C87+'R4'!C87+'R5'!C87+'R6'!C87+'R7'!C87+'R8'!C87+'R9'!C87+'R10'!C87+'R11'!C87+'R12'!C87+'R13'!C87+'R14'!C87)</f>
        <v>0</v>
      </c>
      <c r="D87" s="6">
        <f>SUM('R1'!D87+'R1a'!D87+'R2'!D87+'R2a'!D87+'R3'!D87+'R4'!D87+'R5'!D87+'R6'!D87+'R7'!D87+'R8'!D87+'R9'!D87+'R10'!D87+'R11'!D87+'R12'!D87+'R13'!D87+'R14'!D87)</f>
        <v>0</v>
      </c>
      <c r="E87" s="6">
        <f>SUM('R1'!E87+'R1a'!E87+'R2'!E87+'R2a'!E87+'R3'!E87+'R4'!E87+'R5'!E87+'R6'!E87+'R7'!E87+'R8'!E87+'R9'!E87+'R10'!E87+'R11'!E87+'R12'!E87+'R13'!E87+'R14'!E87)</f>
        <v>4</v>
      </c>
      <c r="F87" s="7">
        <f>SUM(B87:E87)</f>
        <v>11</v>
      </c>
      <c r="G87" s="7">
        <v>27</v>
      </c>
    </row>
    <row r="88" spans="1:7" x14ac:dyDescent="0.25">
      <c r="A88" s="9" t="s">
        <v>42</v>
      </c>
      <c r="B88" s="6">
        <f>SUM('R1'!B88+'R1a'!B88+'R2'!B88+'R2a'!B88+'R3'!B88+'R4'!B88+'R5'!B88+'R6'!B88+'R7'!B88+'R8'!B88+'R9'!B88+'R10'!B88+'R11'!B88+'R12'!B88+'R13'!B88+'R14'!B88)</f>
        <v>5</v>
      </c>
      <c r="C88" s="6">
        <f>SUM('R1'!C88+'R1a'!C88+'R2'!C88+'R2a'!C88+'R3'!C88+'R4'!C88+'R5'!C88+'R6'!C88+'R7'!C88+'R8'!C88+'R9'!C88+'R10'!C88+'R11'!C88+'R12'!C88+'R13'!C88+'R14'!C88)</f>
        <v>1</v>
      </c>
      <c r="D88" s="6">
        <f>SUM('R1'!D88+'R1a'!D88+'R2'!D88+'R2a'!D88+'R3'!D88+'R4'!D88+'R5'!D88+'R6'!D88+'R7'!D88+'R8'!D88+'R9'!D88+'R10'!D88+'R11'!D88+'R12'!D88+'R13'!D88+'R14'!D88)</f>
        <v>1</v>
      </c>
      <c r="E88" s="6">
        <f>SUM('R1'!E88+'R1a'!E88+'R2'!E88+'R2a'!E88+'R3'!E88+'R4'!E88+'R5'!E88+'R6'!E88+'R7'!E88+'R8'!E88+'R9'!E88+'R10'!E88+'R11'!E88+'R12'!E88+'R13'!E88+'R14'!E88)</f>
        <v>2</v>
      </c>
      <c r="F88" s="7">
        <f>SUM(B88:E88)</f>
        <v>9</v>
      </c>
      <c r="G88" s="7">
        <v>0</v>
      </c>
    </row>
    <row r="89" spans="1:7" x14ac:dyDescent="0.25">
      <c r="A89" s="9" t="s">
        <v>43</v>
      </c>
      <c r="B89" s="6">
        <f>SUM('R1'!B89+'R1a'!B89+'R2'!B89+'R2a'!B89+'R3'!B89+'R4'!B89+'R5'!B89+'R6'!B89+'R7'!B89+'R8'!B89+'R9'!B89+'R10'!B89+'R11'!B89+'R12'!B89+'R13'!B89+'R14'!B89)</f>
        <v>0</v>
      </c>
      <c r="C89" s="6">
        <f>SUM('R1'!C89+'R1a'!C89+'R2'!C89+'R2a'!C89+'R3'!C89+'R4'!C89+'R5'!C89+'R6'!C89+'R7'!C89+'R8'!C89+'R9'!C89+'R10'!C89+'R11'!C89+'R12'!C89+'R13'!C89+'R14'!C89)</f>
        <v>0</v>
      </c>
      <c r="D89" s="6">
        <f>SUM('R1'!D89+'R1a'!D89+'R2'!D89+'R2a'!D89+'R3'!D89+'R4'!D89+'R5'!D89+'R6'!D89+'R7'!D89+'R8'!D89+'R9'!D89+'R10'!D89+'R11'!D89+'R12'!D89+'R13'!D89+'R14'!D89)</f>
        <v>0</v>
      </c>
      <c r="E89" s="6">
        <f>SUM('R1'!E89+'R1a'!E89+'R2'!E89+'R2a'!E89+'R3'!E89+'R4'!E89+'R5'!E89+'R6'!E89+'R7'!E89+'R8'!E89+'R9'!E89+'R10'!E89+'R11'!E89+'R12'!E89+'R13'!E89+'R14'!E89)</f>
        <v>0</v>
      </c>
      <c r="F89" s="7">
        <f t="shared" ref="F89:F100" si="13">SUM(B89:E89)</f>
        <v>0</v>
      </c>
      <c r="G89" s="7">
        <v>16</v>
      </c>
    </row>
    <row r="90" spans="1:7" x14ac:dyDescent="0.25">
      <c r="A90" s="9" t="s">
        <v>44</v>
      </c>
      <c r="B90" s="6">
        <f>SUM('R1'!B90+'R1a'!B90+'R2'!B90+'R2a'!B90+'R3'!B90+'R4'!B90+'R5'!B90+'R6'!B90+'R7'!B90+'R8'!B90+'R9'!B90+'R10'!B90+'R11'!B90+'R12'!B90+'R13'!B90+'R14'!B90)</f>
        <v>386</v>
      </c>
      <c r="C90" s="6">
        <f>SUM('R1'!C90+'R1a'!C90+'R2'!C90+'R2a'!C90+'R3'!C90+'R4'!C90+'R5'!C90+'R6'!C90+'R7'!C90+'R8'!C90+'R9'!C90+'R10'!C90+'R11'!C90+'R12'!C90+'R13'!C90+'R14'!C90)</f>
        <v>68</v>
      </c>
      <c r="D90" s="6">
        <f>SUM('R1'!D90+'R1a'!D90+'R2'!D90+'R2a'!D90+'R3'!D90+'R4'!D90+'R5'!D90+'R6'!D90+'R7'!D90+'R8'!D90+'R9'!D90+'R10'!D90+'R11'!D90+'R12'!D90+'R13'!D90+'R14'!D90)</f>
        <v>5</v>
      </c>
      <c r="E90" s="6">
        <f>SUM('R1'!E90+'R1a'!E90+'R2'!E90+'R2a'!E90+'R3'!E90+'R4'!E90+'R5'!E90+'R6'!E90+'R7'!E90+'R8'!E90+'R9'!E90+'R10'!E90+'R11'!E90+'R12'!E90+'R13'!E90+'R14'!E90)</f>
        <v>143</v>
      </c>
      <c r="F90" s="7">
        <f t="shared" si="13"/>
        <v>602</v>
      </c>
      <c r="G90" s="7">
        <v>0</v>
      </c>
    </row>
    <row r="91" spans="1:7" ht="30" x14ac:dyDescent="0.25">
      <c r="A91" s="9" t="s">
        <v>45</v>
      </c>
      <c r="B91" s="6">
        <f>SUM('R1'!B91+'R1a'!B91+'R2'!B91+'R2a'!B91+'R3'!B91+'R4'!B91+'R5'!B91+'R6'!B91+'R7'!B91+'R8'!B91+'R9'!B91+'R10'!B91+'R11'!B91+'R12'!B91+'R13'!B91+'R14'!B91)</f>
        <v>5</v>
      </c>
      <c r="C91" s="6">
        <f>SUM('R1'!C91+'R1a'!C91+'R2'!C91+'R2a'!C91+'R3'!C91+'R4'!C91+'R5'!C91+'R6'!C91+'R7'!C91+'R8'!C91+'R9'!C91+'R10'!C91+'R11'!C91+'R12'!C91+'R13'!C91+'R14'!C91)</f>
        <v>1</v>
      </c>
      <c r="D91" s="6">
        <f>SUM('R1'!D91+'R1a'!D91+'R2'!D91+'R2a'!D91+'R3'!D91+'R4'!D91+'R5'!D91+'R6'!D91+'R7'!D91+'R8'!D91+'R9'!D91+'R10'!D91+'R11'!D91+'R12'!D91+'R13'!D91+'R14'!D91)</f>
        <v>0</v>
      </c>
      <c r="E91" s="6">
        <f>SUM('R1'!E91+'R1a'!E91+'R2'!E91+'R2a'!E91+'R3'!E91+'R4'!E91+'R5'!E91+'R6'!E91+'R7'!E91+'R8'!E91+'R9'!E91+'R10'!E91+'R11'!E91+'R12'!E91+'R13'!E91+'R14'!E91)</f>
        <v>4</v>
      </c>
      <c r="F91" s="7">
        <f t="shared" si="13"/>
        <v>10</v>
      </c>
      <c r="G91" s="7">
        <v>582</v>
      </c>
    </row>
    <row r="92" spans="1:7" x14ac:dyDescent="0.25">
      <c r="A92" s="9" t="s">
        <v>46</v>
      </c>
      <c r="B92" s="6">
        <f>SUM('R1'!B92+'R1a'!B92+'R2'!B92+'R2a'!B92+'R3'!B92+'R4'!B92+'R5'!B92+'R6'!B92+'R7'!B92+'R8'!B92+'R9'!B92+'R10'!B92+'R11'!B92+'R12'!B92+'R13'!B92+'R14'!B92)</f>
        <v>43</v>
      </c>
      <c r="C92" s="6">
        <f>SUM('R1'!C92+'R1a'!C92+'R2'!C92+'R2a'!C92+'R3'!C92+'R4'!C92+'R5'!C92+'R6'!C92+'R7'!C92+'R8'!C92+'R9'!C92+'R10'!C92+'R11'!C92+'R12'!C92+'R13'!C92+'R14'!C92)</f>
        <v>4</v>
      </c>
      <c r="D92" s="6">
        <f>SUM('R1'!D92+'R1a'!D92+'R2'!D92+'R2a'!D92+'R3'!D92+'R4'!D92+'R5'!D92+'R6'!D92+'R7'!D92+'R8'!D92+'R9'!D92+'R10'!D92+'R11'!D92+'R12'!D92+'R13'!D92+'R14'!D92)</f>
        <v>0</v>
      </c>
      <c r="E92" s="6">
        <f>SUM('R1'!E92+'R1a'!E92+'R2'!E92+'R2a'!E92+'R3'!E92+'R4'!E92+'R5'!E92+'R6'!E92+'R7'!E92+'R8'!E92+'R9'!E92+'R10'!E92+'R11'!E92+'R12'!E92+'R13'!E92+'R14'!E92)</f>
        <v>21</v>
      </c>
      <c r="F92" s="7">
        <f t="shared" si="13"/>
        <v>68</v>
      </c>
      <c r="G92" s="7">
        <v>0</v>
      </c>
    </row>
    <row r="93" spans="1:7" x14ac:dyDescent="0.25">
      <c r="A93" s="9" t="s">
        <v>47</v>
      </c>
      <c r="B93" s="6">
        <f>SUM('R1'!B93+'R1a'!B93+'R2'!B93+'R2a'!B93+'R3'!B93+'R4'!B93+'R5'!B93+'R6'!B93+'R7'!B93+'R8'!B93+'R9'!B93+'R10'!B93+'R11'!B93+'R12'!B93+'R13'!B93+'R14'!B93)</f>
        <v>0</v>
      </c>
      <c r="C93" s="6">
        <f>SUM('R1'!C93+'R1a'!C93+'R2'!C93+'R2a'!C93+'R3'!C93+'R4'!C93+'R5'!C93+'R6'!C93+'R7'!C93+'R8'!C93+'R9'!C93+'R10'!C93+'R11'!C93+'R12'!C93+'R13'!C93+'R14'!C93)</f>
        <v>0</v>
      </c>
      <c r="D93" s="6">
        <f>SUM('R1'!D93+'R1a'!D93+'R2'!D93+'R2a'!D93+'R3'!D93+'R4'!D93+'R5'!D93+'R6'!D93+'R7'!D93+'R8'!D93+'R9'!D93+'R10'!D93+'R11'!D93+'R12'!D93+'R13'!D93+'R14'!D93)</f>
        <v>0</v>
      </c>
      <c r="E93" s="6">
        <f>SUM('R1'!E93+'R1a'!E93+'R2'!E93+'R2a'!E93+'R3'!E93+'R4'!E93+'R5'!E93+'R6'!E93+'R7'!E93+'R8'!E93+'R9'!E93+'R10'!E93+'R11'!E93+'R12'!E93+'R13'!E93+'R14'!E93)</f>
        <v>1</v>
      </c>
      <c r="F93" s="7">
        <f t="shared" si="13"/>
        <v>1</v>
      </c>
      <c r="G93" s="7">
        <v>87</v>
      </c>
    </row>
    <row r="94" spans="1:7" x14ac:dyDescent="0.25">
      <c r="A94" s="9" t="s">
        <v>48</v>
      </c>
      <c r="B94" s="6">
        <f>SUM('R1'!B94+'R1a'!B94+'R2'!B94+'R2a'!B94+'R3'!B94+'R4'!B94+'R5'!B94+'R6'!B94+'R7'!B94+'R8'!B94+'R9'!B94+'R10'!B94+'R11'!B94+'R12'!B94+'R13'!B94+'R14'!B94)</f>
        <v>0</v>
      </c>
      <c r="C94" s="6">
        <f>SUM('R1'!C94+'R1a'!C94+'R2'!C94+'R2a'!C94+'R3'!C94+'R4'!C94+'R5'!C94+'R6'!C94+'R7'!C94+'R8'!C94+'R9'!C94+'R10'!C94+'R11'!C94+'R12'!C94+'R13'!C94+'R14'!C94)</f>
        <v>0</v>
      </c>
      <c r="D94" s="6">
        <f>SUM('R1'!D94+'R1a'!D94+'R2'!D94+'R2a'!D94+'R3'!D94+'R4'!D94+'R5'!D94+'R6'!D94+'R7'!D94+'R8'!D94+'R9'!D94+'R10'!D94+'R11'!D94+'R12'!D94+'R13'!D94+'R14'!D94)</f>
        <v>0</v>
      </c>
      <c r="E94" s="6">
        <f>SUM('R1'!E94+'R1a'!E94+'R2'!E94+'R2a'!E94+'R3'!E94+'R4'!E94+'R5'!E94+'R6'!E94+'R7'!E94+'R8'!E94+'R9'!E94+'R10'!E94+'R11'!E94+'R12'!E94+'R13'!E94+'R14'!E94)</f>
        <v>0</v>
      </c>
      <c r="F94" s="7">
        <f t="shared" si="13"/>
        <v>0</v>
      </c>
      <c r="G94" s="7">
        <v>0</v>
      </c>
    </row>
    <row r="95" spans="1:7" x14ac:dyDescent="0.25">
      <c r="A95" s="9" t="s">
        <v>49</v>
      </c>
      <c r="B95" s="6">
        <f>SUM('R1'!B95+'R1a'!B95+'R2'!B95+'R2a'!B95+'R3'!B95+'R4'!B95+'R5'!B95+'R6'!B95+'R7'!B95+'R8'!B95+'R9'!B95+'R10'!B95+'R11'!B95+'R12'!B95+'R13'!B95+'R14'!B95)</f>
        <v>5</v>
      </c>
      <c r="C95" s="6">
        <f>SUM('R1'!C95+'R1a'!C95+'R2'!C95+'R2a'!C95+'R3'!C95+'R4'!C95+'R5'!C95+'R6'!C95+'R7'!C95+'R8'!C95+'R9'!C95+'R10'!C95+'R11'!C95+'R12'!C95+'R13'!C95+'R14'!C95)</f>
        <v>0</v>
      </c>
      <c r="D95" s="6">
        <f>SUM('R1'!D95+'R1a'!D95+'R2'!D95+'R2a'!D95+'R3'!D95+'R4'!D95+'R5'!D95+'R6'!D95+'R7'!D95+'R8'!D95+'R9'!D95+'R10'!D95+'R11'!D95+'R12'!D95+'R13'!D95+'R14'!D95)</f>
        <v>0</v>
      </c>
      <c r="E95" s="6">
        <f>SUM('R1'!E95+'R1a'!E95+'R2'!E95+'R2a'!E95+'R3'!E95+'R4'!E95+'R5'!E95+'R6'!E95+'R7'!E95+'R8'!E95+'R9'!E95+'R10'!E95+'R11'!E95+'R12'!E95+'R13'!E95+'R14'!E95)</f>
        <v>4</v>
      </c>
      <c r="F95" s="7">
        <f t="shared" si="13"/>
        <v>9</v>
      </c>
      <c r="G95" s="7">
        <v>0</v>
      </c>
    </row>
    <row r="96" spans="1:7" ht="30" x14ac:dyDescent="0.25">
      <c r="A96" s="9" t="s">
        <v>50</v>
      </c>
      <c r="B96" s="6">
        <f>SUM('R1'!B96+'R1a'!B96+'R2'!B96+'R2a'!B96+'R3'!B96+'R4'!B96+'R5'!B96+'R6'!B96+'R7'!B96+'R8'!B96+'R9'!B96+'R10'!B96+'R11'!B96+'R12'!B96+'R13'!B96+'R14'!B96)</f>
        <v>0</v>
      </c>
      <c r="C96" s="6">
        <f>SUM('R1'!C96+'R1a'!C96+'R2'!C96+'R2a'!C96+'R3'!C96+'R4'!C96+'R5'!C96+'R6'!C96+'R7'!C96+'R8'!C96+'R9'!C96+'R10'!C96+'R11'!C96+'R12'!C96+'R13'!C96+'R14'!C96)</f>
        <v>0</v>
      </c>
      <c r="D96" s="6">
        <f>SUM('R1'!D96+'R1a'!D96+'R2'!D96+'R2a'!D96+'R3'!D96+'R4'!D96+'R5'!D96+'R6'!D96+'R7'!D96+'R8'!D96+'R9'!D96+'R10'!D96+'R11'!D96+'R12'!D96+'R13'!D96+'R14'!D96)</f>
        <v>0</v>
      </c>
      <c r="E96" s="6">
        <f>SUM('R1'!E96+'R1a'!E96+'R2'!E96+'R2a'!E96+'R3'!E96+'R4'!E96+'R5'!E96+'R6'!E96+'R7'!E96+'R8'!E96+'R9'!E96+'R10'!E96+'R11'!E96+'R12'!E96+'R13'!E96+'R14'!E96)</f>
        <v>1</v>
      </c>
      <c r="F96" s="7">
        <f t="shared" si="13"/>
        <v>1</v>
      </c>
      <c r="G96" s="7">
        <v>18</v>
      </c>
    </row>
    <row r="97" spans="1:7" x14ac:dyDescent="0.25">
      <c r="A97" s="9" t="s">
        <v>51</v>
      </c>
      <c r="B97" s="6">
        <f>SUM('R1'!B97+'R1a'!B97+'R2'!B97+'R2a'!B97+'R3'!B97+'R4'!B97+'R5'!B97+'R6'!B97+'R7'!B97+'R8'!B97+'R9'!B97+'R10'!B97+'R11'!B97+'R12'!B97+'R13'!B97+'R14'!B97)</f>
        <v>1334</v>
      </c>
      <c r="C97" s="6">
        <f>SUM('R1'!C97+'R1a'!C97+'R2'!C97+'R2a'!C97+'R3'!C97+'R4'!C97+'R5'!C97+'R6'!C97+'R7'!C97+'R8'!C97+'R9'!C97+'R10'!C97+'R11'!C97+'R12'!C97+'R13'!C97+'R14'!C97)</f>
        <v>204</v>
      </c>
      <c r="D97" s="6">
        <f>SUM('R1'!D97+'R1a'!D97+'R2'!D97+'R2a'!D97+'R3'!D97+'R4'!D97+'R5'!D97+'R6'!D97+'R7'!D97+'R8'!D97+'R9'!D97+'R10'!D97+'R11'!D97+'R12'!D97+'R13'!D97+'R14'!D97)</f>
        <v>7</v>
      </c>
      <c r="E97" s="6">
        <f>SUM('R1'!E97+'R1a'!E97+'R2'!E97+'R2a'!E97+'R3'!E97+'R4'!E97+'R5'!E97+'R6'!E97+'R7'!E97+'R8'!E97+'R9'!E97+'R10'!E97+'R11'!E97+'R12'!E97+'R13'!E97+'R14'!E97)</f>
        <v>840</v>
      </c>
      <c r="F97" s="7">
        <f t="shared" si="13"/>
        <v>2385</v>
      </c>
      <c r="G97" s="7">
        <v>2154</v>
      </c>
    </row>
    <row r="98" spans="1:7" x14ac:dyDescent="0.25">
      <c r="A98" s="9" t="s">
        <v>52</v>
      </c>
      <c r="B98" s="6">
        <f>SUM('R1'!B98+'R1a'!B98+'R2'!B98+'R2a'!B98+'R3'!B98+'R4'!B98+'R5'!B98+'R6'!B98+'R7'!B98+'R8'!B98+'R9'!B98+'R10'!B98+'R11'!B98+'R12'!B98+'R13'!B98+'R14'!B98)</f>
        <v>28</v>
      </c>
      <c r="C98" s="6">
        <f>SUM('R1'!C98+'R1a'!C98+'R2'!C98+'R2a'!C98+'R3'!C98+'R4'!C98+'R5'!C98+'R6'!C98+'R7'!C98+'R8'!C98+'R9'!C98+'R10'!C98+'R11'!C98+'R12'!C98+'R13'!C98+'R14'!C98)</f>
        <v>8</v>
      </c>
      <c r="D98" s="6">
        <f>SUM('R1'!D98+'R1a'!D98+'R2'!D98+'R2a'!D98+'R3'!D98+'R4'!D98+'R5'!D98+'R6'!D98+'R7'!D98+'R8'!D98+'R9'!D98+'R10'!D98+'R11'!D98+'R12'!D98+'R13'!D98+'R14'!D98)</f>
        <v>0</v>
      </c>
      <c r="E98" s="6">
        <f>SUM('R1'!E98+'R1a'!E98+'R2'!E98+'R2a'!E98+'R3'!E98+'R4'!E98+'R5'!E98+'R6'!E98+'R7'!E98+'R8'!E98+'R9'!E98+'R10'!E98+'R11'!E98+'R12'!E98+'R13'!E98+'R14'!E98)</f>
        <v>14</v>
      </c>
      <c r="F98" s="7">
        <f t="shared" si="13"/>
        <v>50</v>
      </c>
      <c r="G98" s="7">
        <v>0</v>
      </c>
    </row>
    <row r="99" spans="1:7" x14ac:dyDescent="0.25">
      <c r="A99" s="9" t="s">
        <v>53</v>
      </c>
      <c r="B99" s="6">
        <f>SUM('R1'!B99+'R1a'!B99+'R2'!B99+'R2a'!B99+'R3'!B99+'R4'!B99+'R5'!B99+'R6'!B99+'R7'!B99+'R8'!B99+'R9'!B99+'R10'!B99+'R11'!B99+'R12'!B99+'R13'!B99+'R14'!B99)</f>
        <v>6</v>
      </c>
      <c r="C99" s="6">
        <f>SUM('R1'!C99+'R1a'!C99+'R2'!C99+'R2a'!C99+'R3'!C99+'R4'!C99+'R5'!C99+'R6'!C99+'R7'!C99+'R8'!C99+'R9'!C99+'R10'!C99+'R11'!C99+'R12'!C99+'R13'!C99+'R14'!C99)</f>
        <v>1</v>
      </c>
      <c r="D99" s="6">
        <f>SUM('R1'!D99+'R1a'!D99+'R2'!D99+'R2a'!D99+'R3'!D99+'R4'!D99+'R5'!D99+'R6'!D99+'R7'!D99+'R8'!D99+'R9'!D99+'R10'!D99+'R11'!D99+'R12'!D99+'R13'!D99+'R14'!D99)</f>
        <v>0</v>
      </c>
      <c r="E99" s="6">
        <f>SUM('R1'!E99+'R1a'!E99+'R2'!E99+'R2a'!E99+'R3'!E99+'R4'!E99+'R5'!E99+'R6'!E99+'R7'!E99+'R8'!E99+'R9'!E99+'R10'!E99+'R11'!E99+'R12'!E99+'R13'!E99+'R14'!E99)</f>
        <v>3</v>
      </c>
      <c r="F99" s="7">
        <f t="shared" si="13"/>
        <v>10</v>
      </c>
      <c r="G99" s="7">
        <v>0</v>
      </c>
    </row>
    <row r="100" spans="1:7" x14ac:dyDescent="0.25">
      <c r="A100" s="9" t="s">
        <v>54</v>
      </c>
      <c r="B100" s="6">
        <f>SUM('R1'!B100+'R1a'!B100+'R2'!B100+'R2a'!B100+'R3'!B100+'R4'!B100+'R5'!B100+'R6'!B100+'R7'!B100+'R8'!B100+'R9'!B100+'R10'!B100+'R11'!B100+'R12'!B100+'R13'!B100+'R14'!B100)</f>
        <v>37</v>
      </c>
      <c r="C100" s="6">
        <f>SUM('R1'!C100+'R1a'!C100+'R2'!C100+'R2a'!C100+'R3'!C100+'R4'!C100+'R5'!C100+'R6'!C100+'R7'!C100+'R8'!C100+'R9'!C100+'R10'!C100+'R11'!C100+'R12'!C100+'R13'!C100+'R14'!C100)</f>
        <v>9</v>
      </c>
      <c r="D100" s="6">
        <f>SUM('R1'!D100+'R1a'!D100+'R2'!D100+'R2a'!D100+'R3'!D100+'R4'!D100+'R5'!D100+'R6'!D100+'R7'!D100+'R8'!D100+'R9'!D100+'R10'!D100+'R11'!D100+'R12'!D100+'R13'!D100+'R14'!D100)</f>
        <v>0</v>
      </c>
      <c r="E100" s="6">
        <f>SUM('R1'!E100+'R1a'!E100+'R2'!E100+'R2a'!E100+'R3'!E100+'R4'!E100+'R5'!E100+'R6'!E100+'R7'!E100+'R8'!E100+'R9'!E100+'R10'!E100+'R11'!E100+'R12'!E100+'R13'!E100+'R14'!E100)</f>
        <v>27</v>
      </c>
      <c r="F100" s="7">
        <f t="shared" si="13"/>
        <v>73</v>
      </c>
      <c r="G100" s="7">
        <v>0</v>
      </c>
    </row>
    <row r="101" spans="1:7" ht="15" customHeight="1" x14ac:dyDescent="0.25">
      <c r="A101" s="9"/>
      <c r="B101" s="67" t="s">
        <v>2</v>
      </c>
      <c r="C101" s="67"/>
      <c r="D101" s="67"/>
      <c r="E101" s="71" t="s">
        <v>3</v>
      </c>
      <c r="F101" s="69" t="s">
        <v>4</v>
      </c>
      <c r="G101" s="69" t="s">
        <v>202</v>
      </c>
    </row>
    <row r="102" spans="1:7" x14ac:dyDescent="0.25">
      <c r="A102" s="12" t="s">
        <v>55</v>
      </c>
      <c r="B102" s="3" t="s">
        <v>11</v>
      </c>
      <c r="C102" s="3" t="s">
        <v>12</v>
      </c>
      <c r="D102" s="2" t="s">
        <v>60</v>
      </c>
      <c r="E102" s="71"/>
      <c r="F102" s="69"/>
      <c r="G102" s="69"/>
    </row>
    <row r="103" spans="1:7" x14ac:dyDescent="0.25">
      <c r="A103" s="9"/>
      <c r="B103" s="57">
        <f>SUM('R14'!B103+'R13'!B103+'R12'!B103+'R11'!B103+'R10'!B103+'R9'!B103+'R8'!B103+'R7'!B103+'R6'!B103+'R5'!B103+'R4'!B103+'R3'!B103+'R2a'!B103+'R2'!B103+'R1a'!B103+'R1'!B103)</f>
        <v>321</v>
      </c>
      <c r="C103" s="57" t="s">
        <v>57</v>
      </c>
      <c r="D103" s="57">
        <f>SUM('R14'!D103+'R13'!D103+'R12'!D103+'R11'!D103+'R10'!D103+'R9'!D103+'R8'!D103+'R7'!D103+'R6'!D103+'R5'!D103+'R4'!D103+'R3'!D103+'R2a'!D103+'R2'!D103+'R1a'!D103+'R1'!D103)</f>
        <v>1</v>
      </c>
      <c r="E103" s="57">
        <f>SUM('R14'!E103+'R13'!E103+'R12'!E103+'R11'!E103+'R10'!E103+'R9'!E103+'R8'!E103+'R7'!E103+'R6'!E103+'R5'!E103+'R4'!E103+'R3'!E103+'R2a'!E103+'R2'!E103+'R1a'!E103+'R1'!E103)</f>
        <v>0</v>
      </c>
      <c r="F103" s="60">
        <f>SUM(B103:E103)</f>
        <v>322</v>
      </c>
      <c r="G103" s="59"/>
    </row>
    <row r="104" spans="1:7" ht="15.75" x14ac:dyDescent="0.25">
      <c r="A104" s="72" t="s">
        <v>101</v>
      </c>
      <c r="B104" s="72"/>
      <c r="C104" s="72"/>
      <c r="D104" s="72"/>
      <c r="E104" s="72"/>
      <c r="F104" s="72"/>
      <c r="G104" s="72"/>
    </row>
    <row r="105" spans="1:7" x14ac:dyDescent="0.25">
      <c r="A105" s="66"/>
      <c r="B105" s="67" t="s">
        <v>2</v>
      </c>
      <c r="C105" s="67"/>
      <c r="D105" s="67"/>
      <c r="E105" s="68" t="s">
        <v>3</v>
      </c>
      <c r="F105" s="69" t="s">
        <v>4</v>
      </c>
      <c r="G105" s="69" t="s">
        <v>202</v>
      </c>
    </row>
    <row r="106" spans="1:7" x14ac:dyDescent="0.25">
      <c r="A106" s="66"/>
      <c r="B106" s="3" t="s">
        <v>11</v>
      </c>
      <c r="C106" s="3" t="s">
        <v>12</v>
      </c>
      <c r="D106" s="4"/>
      <c r="E106" s="68"/>
      <c r="F106" s="69"/>
      <c r="G106" s="69"/>
    </row>
    <row r="107" spans="1:7" x14ac:dyDescent="0.25">
      <c r="A107" s="9" t="s">
        <v>66</v>
      </c>
      <c r="B107" s="6">
        <f>SUM('R1'!B107+'R1a'!B107+'R2'!B107+'R2a'!B107+'R3'!B107+'R4'!B107+'R5'!B107+'R6'!B107+'R7'!B107+'R8'!B107+'R9'!B107+'R10'!B107+'R11'!B107+'R12'!B107+'R13'!B107+'R14'!B107)</f>
        <v>6</v>
      </c>
      <c r="C107" s="6">
        <f>SUM('R1'!C107+'R1a'!C107+'R2'!C107+'R2a'!C107+'R3'!C107+'R4'!C107+'R5'!C107+'R6'!C107+'R7'!C107+'R8'!C107+'R9'!C107+'R10'!C107+'R11'!C107+'R12'!C107+'R13'!C107+'R14'!C107)</f>
        <v>0</v>
      </c>
      <c r="D107" s="13"/>
      <c r="E107" s="6">
        <f>SUM('R1'!E107+'R1a'!E107+'R2'!E107+'R2a'!E107+'R3'!E107+'R4'!E107+'R5'!E107+'R6'!E107+'R7'!E107+'R8'!E107+'R9'!E107+'R10'!E107+'R11'!E107+'R12'!E107+'R13'!E107+'R14'!E107)</f>
        <v>0</v>
      </c>
      <c r="F107" s="7">
        <f t="shared" ref="F107:F109" si="14">SUM(B107:E107)</f>
        <v>6</v>
      </c>
      <c r="G107" s="7">
        <v>14</v>
      </c>
    </row>
    <row r="108" spans="1:7" x14ac:dyDescent="0.25">
      <c r="A108" s="9" t="s">
        <v>207</v>
      </c>
      <c r="B108" s="6">
        <f>SUM('R1'!B108+'R1a'!B108+'R2'!B108+'R2a'!B108+'R3'!B108+'R4'!B108+'R5'!B108+'R6'!B108+'R7'!B108+'R8'!B108+'R9'!B108+'R10'!B108+'R11'!B108+'R12'!B108+'R13'!B108+'R14'!B108)</f>
        <v>6</v>
      </c>
      <c r="C108" s="6">
        <f>SUM('R1'!C108+'R1a'!C108+'R2'!C108+'R2a'!C108+'R3'!C108+'R4'!C108+'R5'!C108+'R6'!C108+'R7'!C108+'R8'!C108+'R9'!C108+'R10'!C108+'R11'!C108+'R12'!C108+'R13'!C108+'R14'!C108)</f>
        <v>0</v>
      </c>
      <c r="D108" s="13"/>
      <c r="E108" s="6">
        <f>SUM('R1'!E108+'R1a'!E108+'R2'!E108+'R2a'!E108+'R3'!E108+'R4'!E108+'R5'!E108+'R6'!E108+'R7'!E108+'R8'!E108+'R9'!E108+'R10'!E108+'R11'!E108+'R12'!E108+'R13'!E108+'R14'!E108)</f>
        <v>0</v>
      </c>
      <c r="F108" s="7">
        <f t="shared" si="14"/>
        <v>6</v>
      </c>
      <c r="G108" s="7">
        <v>14</v>
      </c>
    </row>
    <row r="109" spans="1:7" x14ac:dyDescent="0.25">
      <c r="A109" s="9" t="s">
        <v>204</v>
      </c>
      <c r="B109" s="6">
        <f>SUM('R1'!B109+'R1a'!B109+'R2'!B109+'R2a'!B109+'R3'!B109+'R4'!B109+'R5'!B109+'R6'!B109+'R7'!B109+'R8'!B109+'R9'!B109+'R10'!B109+'R11'!B109+'R12'!B109+'R13'!B109+'R14'!B109)</f>
        <v>0</v>
      </c>
      <c r="C109" s="6">
        <f>SUM('R1'!C109+'R1a'!C109+'R2'!C109+'R2a'!C110+'R3'!C109+'R4'!C109+'R5'!C109+'R6'!C109+'R7'!C109+'R8'!C110+'R9'!C109+'R10'!C109+'R11'!C109+'R12'!C109+'R13'!C109+'R14'!C109)</f>
        <v>0</v>
      </c>
      <c r="D109" s="13"/>
      <c r="E109" s="6">
        <f>SUM('R1'!E109+'R1a'!E109+'R2'!E109+'R2a'!E109+'R3'!E109+'R4'!E109+'R5'!E109+'R6'!E109+'R7'!E109+'R8'!E109+'R9'!E109+'R10'!E109+'R11'!E109+'R12'!E109+'R13'!E109+'R14'!E109)</f>
        <v>0</v>
      </c>
      <c r="F109" s="7">
        <f t="shared" si="14"/>
        <v>0</v>
      </c>
      <c r="G109" s="7">
        <v>0</v>
      </c>
    </row>
    <row r="110" spans="1:7" ht="15" customHeight="1" x14ac:dyDescent="0.25">
      <c r="A110" s="9"/>
      <c r="B110" s="67" t="s">
        <v>2</v>
      </c>
      <c r="C110" s="67"/>
      <c r="D110" s="67"/>
      <c r="E110" s="71" t="s">
        <v>3</v>
      </c>
      <c r="F110" s="69" t="s">
        <v>4</v>
      </c>
      <c r="G110" s="69" t="s">
        <v>202</v>
      </c>
    </row>
    <row r="111" spans="1:7" x14ac:dyDescent="0.25">
      <c r="A111" s="12" t="s">
        <v>62</v>
      </c>
      <c r="B111" s="3" t="s">
        <v>11</v>
      </c>
      <c r="C111" s="3" t="s">
        <v>12</v>
      </c>
      <c r="D111" s="4"/>
      <c r="E111" s="71"/>
      <c r="F111" s="69"/>
      <c r="G111" s="69"/>
    </row>
    <row r="112" spans="1:7" x14ac:dyDescent="0.25">
      <c r="A112" s="9" t="s">
        <v>23</v>
      </c>
      <c r="B112" s="6">
        <f>SUM('R1'!B112+'R1a'!B112+'R2'!B112+'R2a'!B112+'R3'!B112+'R4'!B112+'R5'!B112+'R6'!B112+'R7'!B112+'R8'!B112+'R9'!B112+'R10'!B112+'R11'!B112+'R12'!B112+'R13'!B112+'R14'!B112)</f>
        <v>2</v>
      </c>
      <c r="C112" s="6">
        <f>SUM('R1'!C112+'R1a'!C112+'R2'!C112+'R2a'!C112+'R3'!C112+'R4'!C112+'R5'!C112+'R6'!C112+'R7'!C112+'R8'!C112+'R9'!C112+'R10'!C112+'R11'!C112+'R12'!C112+'R13'!C112+'R14'!C112)</f>
        <v>0</v>
      </c>
      <c r="D112" s="4"/>
      <c r="E112" s="6">
        <f>SUM('R1'!E112+'R1a'!E112+'R2'!E112+'R2a'!E112+'R3'!E112+'R4'!E112+'R5'!E112+'R6'!E112+'R7'!E112+'R8'!E112+'R9'!E112+'R10'!E112+'R11'!E112+'R12'!E112+'R13'!E112+'R14'!E112)</f>
        <v>0</v>
      </c>
      <c r="F112" s="7">
        <f t="shared" ref="F112:F118" si="15">SUM(B112:E112)</f>
        <v>2</v>
      </c>
      <c r="G112" s="7"/>
    </row>
    <row r="113" spans="1:7" x14ac:dyDescent="0.25">
      <c r="A113" s="9" t="s">
        <v>24</v>
      </c>
      <c r="B113" s="6">
        <f>SUM('R1'!B113+'R1a'!B113+'R2'!B113+'R2a'!B113+'R3'!B113+'R4'!B113+'R5'!B113+'R6'!B113+'R7'!B113+'R8'!B113+'R9'!B113+'R10'!B113+'R11'!B113+'R12'!B113+'R13'!B113+'R14'!B113)</f>
        <v>4</v>
      </c>
      <c r="C113" s="6">
        <f>SUM('R1'!C113+'R1a'!C113+'R2'!C113+'R2a'!C113+'R3'!C113+'R4'!C113+'R5'!C113+'R6'!C113+'R7'!C113+'R8'!C113+'R9'!C113+'R10'!C113+'R11'!C113+'R12'!C113+'R13'!C113+'R14'!C113)</f>
        <v>0</v>
      </c>
      <c r="D113" s="4"/>
      <c r="E113" s="6">
        <f>SUM('R1'!E113+'R1a'!E113+'R2'!E113+'R2a'!E113+'R3'!E113+'R4'!E113+'R5'!E113+'R6'!E113+'R7'!E113+'R8'!E113+'R9'!E113+'R10'!E113+'R11'!E113+'R12'!E113+'R13'!E113+'R14'!E113)</f>
        <v>0</v>
      </c>
      <c r="F113" s="7">
        <f t="shared" si="15"/>
        <v>4</v>
      </c>
      <c r="G113" s="7">
        <v>5</v>
      </c>
    </row>
    <row r="114" spans="1:7" x14ac:dyDescent="0.25">
      <c r="A114" s="9" t="s">
        <v>63</v>
      </c>
      <c r="B114" s="6">
        <f>SUM('R1'!B114+'R1a'!B114+'R2'!B114+'R2a'!B114+'R3'!B114+'R4'!B114+'R5'!B114+'R6'!B114+'R7'!B114+'R8'!B114+'R9'!B114+'R10'!B114+'R11'!B114+'R12'!B114+'R13'!B114+'R14'!B114)</f>
        <v>0</v>
      </c>
      <c r="C114" s="6">
        <f>SUM('R1'!C114+'R1a'!C114+'R2'!C114+'R2a'!C114+'R3'!C114+'R4'!C114+'R5'!C114+'R6'!C114+'R7'!C114+'R8'!C114+'R9'!C114+'R10'!C114+'R11'!C114+'R12'!C114+'R13'!C114+'R14'!C114)</f>
        <v>0</v>
      </c>
      <c r="D114" s="4"/>
      <c r="E114" s="6">
        <f>SUM('R1'!E114+'R1a'!E114+'R2'!E114+'R2a'!E114+'R3'!E114+'R4'!E114+'R5'!E114+'R6'!E114+'R7'!E114+'R8'!E114+'R9'!E114+'R10'!E114+'R11'!E114+'R12'!E114+'R13'!E114+'R14'!E114)</f>
        <v>0</v>
      </c>
      <c r="F114" s="7">
        <f t="shared" si="15"/>
        <v>0</v>
      </c>
      <c r="G114" s="7">
        <v>8</v>
      </c>
    </row>
    <row r="115" spans="1:7" x14ac:dyDescent="0.25">
      <c r="A115" s="19" t="s">
        <v>26</v>
      </c>
      <c r="B115" s="6">
        <f>SUM('R1'!B115+'R1a'!B115+'R2'!B115+'R2a'!B115+'R3'!B115+'R4'!B115+'R5'!B115+'R6'!B115+'R7'!B115+'R8'!B115+'R9'!B115+'R10'!B115+'R11'!B115+'R12'!B115+'R13'!B115+'R14'!B115)</f>
        <v>0</v>
      </c>
      <c r="C115" s="6">
        <f>SUM('R1'!C115+'R1a'!C115+'R2'!C115+'R2a'!C115+'R3'!C115+'R4'!C115+'R5'!C115+'R6'!C115+'R7'!C115+'R8'!C115+'R9'!C115+'R10'!C115+'R11'!C115+'R12'!C115+'R13'!C115+'R14'!C115)</f>
        <v>0</v>
      </c>
      <c r="D115" s="4"/>
      <c r="E115" s="6">
        <f>SUM('R1'!E115+'R1a'!E115+'R2'!E115+'R2a'!E115+'R3'!E115+'R4'!E115+'R5'!E115+'R6'!E115+'R7'!E115+'R8'!E115+'R9'!E115+'R10'!E115+'R11'!E115+'R12'!E115+'R13'!E115+'R14'!E115)</f>
        <v>0</v>
      </c>
      <c r="F115" s="7">
        <f t="shared" si="15"/>
        <v>0</v>
      </c>
      <c r="G115" s="7">
        <v>0</v>
      </c>
    </row>
    <row r="116" spans="1:7" x14ac:dyDescent="0.25">
      <c r="A116" s="19" t="s">
        <v>27</v>
      </c>
      <c r="B116" s="6">
        <f>SUM('R1'!B116+'R1a'!B116+'R2'!B116+'R2a'!B116+'R3'!B116+'R4'!B116+'R5'!B116+'R6'!B116+'R7'!B116+'R8'!B116+'R9'!B116+'R10'!B116+'R11'!B116+'R12'!B116+'R13'!B116+'R14'!B116)</f>
        <v>0</v>
      </c>
      <c r="C116" s="6">
        <f>SUM('R1'!C116+'R1a'!C116+'R2'!C116+'R2a'!C116+'R3'!C116+'R4'!C116+'R5'!C116+'R6'!C116+'R7'!C116+'R8'!C116+'R9'!C116+'R10'!C116+'R11'!C116+'R12'!C116+'R13'!C116+'R14'!C116)</f>
        <v>0</v>
      </c>
      <c r="D116" s="4"/>
      <c r="E116" s="6">
        <f>SUM('R1'!E116+'R1a'!E116+'R2'!E116+'R2a'!E116+'R3'!E116+'R4'!E116+'R5'!E116+'R6'!E116+'R7'!E116+'R8'!E116+'R9'!E116+'R10'!E116+'R11'!E116+'R12'!E116+'R13'!E116+'R14'!E116)</f>
        <v>0</v>
      </c>
      <c r="F116" s="7">
        <f t="shared" si="15"/>
        <v>0</v>
      </c>
      <c r="G116" s="7">
        <v>1</v>
      </c>
    </row>
    <row r="117" spans="1:7" x14ac:dyDescent="0.25">
      <c r="A117" s="19" t="s">
        <v>28</v>
      </c>
      <c r="B117" s="6">
        <f>SUM('R1'!B117+'R1a'!B117+'R2'!B117+'R2a'!B117+'R3'!B117+'R4'!B117+'R5'!B117+'R6'!B117+'R7'!B117+'R8'!B117+'R9'!B117+'R10'!B117+'R11'!B117+'R12'!B117+'R13'!B117+'R14'!B117)</f>
        <v>0</v>
      </c>
      <c r="C117" s="6">
        <f>SUM('R1'!C117+'R1a'!C117+'R2'!C117+'R2a'!C117+'R3'!C117+'R4'!C117+'R5'!C117+'R6'!C117+'R7'!C117+'R8'!C117+'R9'!C117+'R10'!C117+'R11'!C117+'R12'!C117+'R13'!C117+'R14'!C117)</f>
        <v>0</v>
      </c>
      <c r="D117" s="4"/>
      <c r="E117" s="6">
        <f>SUM('R1'!E117+'R1a'!E117+'R2'!E117+'R2a'!E117+'R3'!E117+'R4'!E117+'R5'!E117+'R6'!E117+'R7'!E117+'R8'!E117+'R9'!E117+'R10'!E117+'R11'!E117+'R12'!E117+'R13'!E117+'R14'!E117)</f>
        <v>0</v>
      </c>
      <c r="F117" s="7">
        <f t="shared" si="15"/>
        <v>0</v>
      </c>
      <c r="G117" s="7">
        <v>0</v>
      </c>
    </row>
    <row r="118" spans="1:7" x14ac:dyDescent="0.25">
      <c r="A118" s="19" t="s">
        <v>29</v>
      </c>
      <c r="B118" s="6">
        <f>SUM('R1'!B118+'R1a'!B118+'R2'!B118+'R2a'!B118+'R3'!B118+'R4'!B118+'R5'!B118+'R6'!B118+'R7'!B118+'R8'!B118+'R9'!B118+'R10'!B118+'R11'!B118+'R12'!B118+'R13'!B118+'R14'!B118)</f>
        <v>0</v>
      </c>
      <c r="C118" s="6">
        <f>SUM('R1'!C118+'R1a'!C118+'R2'!C118+'R2a'!C118+'R3'!C118+'R4'!C118+'R5'!C118+'R6'!C118+'R7'!C118+'R8'!C118+'R9'!C118+'R10'!C118+'R11'!C118+'R12'!C118+'R13'!C118+'R14'!C118)</f>
        <v>0</v>
      </c>
      <c r="D118" s="4"/>
      <c r="E118" s="6">
        <f>SUM('R1'!E118+'R1a'!E118+'R2'!E118+'R2a'!E118+'R3'!E118+'R4'!E118+'R5'!E118+'R6'!E118+'R7'!E118+'R8'!E118+'R9'!E118+'R10'!E118+'R11'!E118+'R12'!E118+'R13'!E118+'R14'!E118)</f>
        <v>0</v>
      </c>
      <c r="F118" s="7">
        <f t="shared" si="15"/>
        <v>0</v>
      </c>
      <c r="G118" s="7">
        <v>0</v>
      </c>
    </row>
    <row r="119" spans="1:7" x14ac:dyDescent="0.25">
      <c r="A119" s="19" t="s">
        <v>30</v>
      </c>
      <c r="B119" s="6">
        <f>SUM('R1'!B119+'R1a'!B119+'R2'!B119+'R2a'!B119+'R3'!B119+'R4'!B119+'R5'!B119+'R6'!B119+'R7'!B119+'R8'!B119+'R9'!B119+'R10'!B119+'R11'!B119+'R12'!B119+'R13'!B119+'R14'!B119)</f>
        <v>0</v>
      </c>
      <c r="C119" s="6">
        <f>SUM('R1'!C119+'R1a'!C119+'R2'!C119+'R2a'!C119+'R3'!C119+'R4'!C119+'R5'!C119+'R6'!C119+'R7'!C119+'R8'!C119+'R9'!C119+'R10'!C119+'R11'!C119+'R12'!C119+'R13'!C119+'R14'!C119)</f>
        <v>0</v>
      </c>
      <c r="D119" s="4"/>
      <c r="E119" s="6">
        <f>SUM('R1'!E119+'R1a'!E119+'R2'!E119+'R2a'!E119+'R3'!E119+'R4'!E119+'R5'!E119+'R6'!E119+'R7'!E119+'R8'!E119+'R9'!E119+'R10'!E119+'R11'!E119+'R12'!E119+'R13'!E119+'R14'!E119)</f>
        <v>0</v>
      </c>
      <c r="F119" s="7"/>
      <c r="G119" s="7"/>
    </row>
    <row r="120" spans="1:7" ht="15" customHeight="1" x14ac:dyDescent="0.25">
      <c r="A120" s="84" t="s">
        <v>31</v>
      </c>
      <c r="B120" s="84"/>
      <c r="C120" s="84"/>
      <c r="D120" s="84"/>
      <c r="E120" s="84"/>
      <c r="F120" s="84"/>
      <c r="G120" s="84"/>
    </row>
    <row r="121" spans="1:7" x14ac:dyDescent="0.25">
      <c r="A121" s="19" t="s">
        <v>32</v>
      </c>
      <c r="B121" s="6">
        <f>SUM('R1'!B121+'R1a'!B121+'R2'!B121+'R2a'!B121+'R3'!B121+'R4'!B121+'R5'!B121+'R6'!B121+'R7'!B121+'R8'!B121+'R9'!B121+'R10'!B121+'R11'!B121+'R12'!B121+'R13'!B121+'R14'!B121)</f>
        <v>0</v>
      </c>
      <c r="C121" s="6">
        <f>SUM('R1'!C121+'R1a'!C121+'R2'!C121+'R2a'!C121+'R3'!C121+'R4'!C121+'R5'!C121+'R6'!C121+'R7'!C121+'R8'!C121+'R9'!C121+'R10'!C121+'R11'!C121+'R12'!C121+'R13'!C121+'R14'!C121)</f>
        <v>0</v>
      </c>
      <c r="D121" s="4"/>
      <c r="E121" s="6">
        <f>SUM('R1'!E121+'R1a'!E121+'R2'!E121+'R2a'!E121+'R3'!E121+'R4'!E121+'R5'!E121+'R6'!E121+'R7'!E121+'R8'!E121+'R9'!E121+'R10'!E121+'R11'!E121+'R12'!E121+'R13'!E121+'R14'!E121)</f>
        <v>0</v>
      </c>
      <c r="F121" s="7">
        <f>SUM(B121:E121)</f>
        <v>0</v>
      </c>
      <c r="G121" s="7">
        <v>0</v>
      </c>
    </row>
    <row r="122" spans="1:7" x14ac:dyDescent="0.25">
      <c r="A122" s="19" t="s">
        <v>33</v>
      </c>
      <c r="B122" s="6">
        <f>SUM('R1'!B122+'R1a'!B122+'R2'!B122+'R2a'!B122+'R3'!B122+'R4'!B122+'R5'!B122+'R6'!B122+'R7'!B122+'R8'!B122+'R9'!B122+'R10'!B122+'R11'!B122+'R12'!B122+'R13'!B122+'R14'!B122)</f>
        <v>0</v>
      </c>
      <c r="C122" s="6">
        <f>SUM('R1'!C122+'R1a'!C122+'R2'!C122+'R2a'!C122+'R3'!C122+'R4'!C122+'R5'!C122+'R6'!C122+'R7'!C122+'R8'!C122+'R9'!C122+'R10'!C122+'R11'!C122+'R12'!C122+'R13'!C122+'R14'!C122)</f>
        <v>0</v>
      </c>
      <c r="D122" s="4"/>
      <c r="E122" s="6">
        <f>SUM('R1'!E122+'R1a'!E122+'R2'!E122+'R2a'!E122+'R3'!E122+'R4'!E122+'R5'!E122+'R6'!E122+'R7'!E122+'R8'!E122+'R9'!E122+'R10'!E122+'R11'!E122+'R12'!E122+'R13'!E122+'R14'!E122)</f>
        <v>0</v>
      </c>
      <c r="F122" s="7">
        <f t="shared" ref="F122:F127" si="16">SUM(B122:E122)</f>
        <v>0</v>
      </c>
      <c r="G122" s="7">
        <v>0</v>
      </c>
    </row>
    <row r="123" spans="1:7" x14ac:dyDescent="0.25">
      <c r="A123" s="19" t="s">
        <v>34</v>
      </c>
      <c r="B123" s="6">
        <f>SUM('R1'!B123+'R1a'!B123+'R2'!B123+'R2a'!B123+'R3'!B123+'R4'!B123+'R5'!B123+'R6'!B123+'R7'!B123+'R8'!B123+'R9'!B123+'R10'!B123+'R11'!B123+'R12'!B123+'R13'!B123+'R14'!B123)</f>
        <v>0</v>
      </c>
      <c r="C123" s="6">
        <f>SUM('R1'!C123+'R1a'!C123+'R2'!C123+'R2a'!C123+'R3'!C123+'R4'!C123+'R5'!C123+'R6'!C123+'R7'!C123+'R8'!C123+'R9'!C123+'R10'!C123+'R11'!C123+'R12'!C123+'R13'!C123+'R14'!C123)</f>
        <v>0</v>
      </c>
      <c r="D123" s="4"/>
      <c r="E123" s="6">
        <f>SUM('R1'!E123+'R1a'!E123+'R2'!E123+'R2a'!E123+'R3'!E123+'R4'!E123+'R5'!E123+'R6'!E123+'R7'!E123+'R8'!E123+'R9'!E123+'R10'!E123+'R11'!E123+'R12'!E123+'R13'!E123+'R14'!E123)</f>
        <v>0</v>
      </c>
      <c r="F123" s="7">
        <f t="shared" si="16"/>
        <v>0</v>
      </c>
      <c r="G123" s="7">
        <v>0</v>
      </c>
    </row>
    <row r="124" spans="1:7" x14ac:dyDescent="0.25">
      <c r="A124" s="19" t="s">
        <v>35</v>
      </c>
      <c r="B124" s="6">
        <f>SUM('R1'!B124+'R1a'!B124+'R2'!B124+'R2a'!B124+'R3'!B124+'R4'!B124+'R5'!B124+'R6'!B124+'R7'!B124+'R8'!B124+'R9'!B124+'R10'!B124+'R11'!B124+'R12'!B124+'R13'!B124+'R14'!B124)</f>
        <v>0</v>
      </c>
      <c r="C124" s="6">
        <f>SUM('R1'!C124+'R1a'!C124+'R2'!C124+'R2a'!C124+'R3'!C124+'R4'!C124+'R5'!C124+'R6'!C124+'R7'!C124+'R8'!C124+'R9'!C124+'R10'!C124+'R11'!C124+'R12'!C124+'R13'!C124+'R14'!C124)</f>
        <v>0</v>
      </c>
      <c r="D124" s="4"/>
      <c r="E124" s="6">
        <f>SUM('R1'!E124+'R1a'!E124+'R2'!E124+'R2a'!E124+'R3'!E124+'R4'!E124+'R5'!E124+'R6'!E124+'R7'!E124+'R8'!E124+'R9'!E124+'R10'!E124+'R11'!E124+'R12'!E124+'R13'!E124+'R14'!E124)</f>
        <v>0</v>
      </c>
      <c r="F124" s="7">
        <f t="shared" si="16"/>
        <v>0</v>
      </c>
      <c r="G124" s="7">
        <v>0</v>
      </c>
    </row>
    <row r="125" spans="1:7" x14ac:dyDescent="0.25">
      <c r="A125" s="19" t="s">
        <v>36</v>
      </c>
      <c r="B125" s="6">
        <f>SUM('R1'!B125+'R1a'!B125+'R2'!B125+'R2a'!B125+'R3'!B125+'R4'!B125+'R5'!B125+'R6'!B125+'R7'!B125+'R8'!B125+'R9'!B125+'R10'!B125+'R11'!B125+'R12'!B125+'R13'!B125+'R14'!B125)</f>
        <v>0</v>
      </c>
      <c r="C125" s="6">
        <f>SUM('R1'!C125+'R1a'!C125+'R2'!C125+'R2a'!C125+'R3'!C125+'R4'!C125+'R5'!C125+'R6'!C125+'R7'!C125+'R8'!C125+'R9'!C125+'R10'!C125+'R11'!C125+'R12'!C125+'R13'!C125+'R14'!C125)</f>
        <v>0</v>
      </c>
      <c r="D125" s="4"/>
      <c r="E125" s="6">
        <f>SUM('R1'!E125+'R1a'!E125+'R2'!E125+'R2a'!E125+'R3'!E125+'R4'!E125+'R5'!E125+'R6'!E125+'R7'!E125+'R8'!E125+'R9'!E125+'R10'!E125+'R11'!E125+'R12'!E125+'R13'!E125+'R14'!E125)</f>
        <v>0</v>
      </c>
      <c r="F125" s="7">
        <f t="shared" si="16"/>
        <v>0</v>
      </c>
      <c r="G125" s="7">
        <v>0</v>
      </c>
    </row>
    <row r="126" spans="1:7" x14ac:dyDescent="0.25">
      <c r="A126" s="19" t="s">
        <v>37</v>
      </c>
      <c r="B126" s="6">
        <f>SUM('R1'!B126+'R1a'!B126+'R2'!B126+'R2a'!B126+'R3'!B126+'R4'!B126+'R5'!B126+'R6'!B126+'R7'!B126+'R8'!B126+'R9'!B126+'R10'!B126+'R11'!B126+'R12'!B126+'R13'!B126+'R14'!B126)</f>
        <v>0</v>
      </c>
      <c r="C126" s="6">
        <f>SUM('R1'!C126+'R1a'!C126+'R2'!C126+'R2a'!C126+'R3'!C126+'R4'!C126+'R5'!C126+'R6'!C126+'R7'!C126+'R8'!C126+'R9'!C126+'R10'!C126+'R11'!C126+'R12'!C126+'R13'!C126+'R14'!C126)</f>
        <v>0</v>
      </c>
      <c r="D126" s="4"/>
      <c r="E126" s="6">
        <f>SUM('R1'!E126+'R1a'!E126+'R2'!E126+'R2a'!E126+'R3'!E126+'R4'!E126+'R5'!E126+'R6'!E126+'R7'!E126+'R8'!E126+'R9'!E126+'R10'!E126+'R11'!E126+'R12'!E126+'R13'!E126+'R14'!E126)</f>
        <v>0</v>
      </c>
      <c r="F126" s="7">
        <f t="shared" si="16"/>
        <v>0</v>
      </c>
      <c r="G126" s="7">
        <v>0</v>
      </c>
    </row>
    <row r="127" spans="1:7" x14ac:dyDescent="0.25">
      <c r="A127" s="19" t="s">
        <v>38</v>
      </c>
      <c r="B127" s="6">
        <f>SUM('R1'!B127+'R1a'!B127+'R2'!B127+'R2a'!B127+'R3'!B127+'R4'!B127+'R5'!B127+'R6'!B127+'R7'!B127+'R8'!B127+'R9'!B127+'R10'!B127+'R11'!B127+'R12'!B127+'R13'!B127+'R14'!B127)</f>
        <v>0</v>
      </c>
      <c r="C127" s="6">
        <f>SUM('R1'!C127+'R1a'!C127+'R2'!C127+'R2a'!C127+'R3'!C127+'R4'!C127+'R5'!C127+'R6'!C127+'R7'!C127+'R8'!C127+'R9'!C127+'R10'!C127+'R11'!C127+'R12'!C127+'R13'!C127+'R14'!C127)</f>
        <v>0</v>
      </c>
      <c r="D127" s="4"/>
      <c r="E127" s="6">
        <f>SUM('R1'!E127+'R1a'!E127+'R2'!E127+'R2a'!E127+'R3'!E127+'R4'!E127+'R5'!E127+'R6'!E127+'R7'!E127+'R8'!E127+'R9'!E127+'R10'!E127+'R11'!E127+'R12'!E127+'R13'!E127+'R14'!E127)</f>
        <v>0</v>
      </c>
      <c r="F127" s="7">
        <f t="shared" si="16"/>
        <v>0</v>
      </c>
      <c r="G127" s="7">
        <v>0</v>
      </c>
    </row>
    <row r="128" spans="1:7" x14ac:dyDescent="0.25">
      <c r="A128" s="9"/>
      <c r="B128" s="67" t="s">
        <v>2</v>
      </c>
      <c r="C128" s="67"/>
      <c r="D128" s="67"/>
      <c r="E128" s="71" t="s">
        <v>3</v>
      </c>
      <c r="F128" s="69" t="s">
        <v>4</v>
      </c>
      <c r="G128" s="69" t="s">
        <v>202</v>
      </c>
    </row>
    <row r="129" spans="1:7" x14ac:dyDescent="0.25">
      <c r="A129" s="12" t="s">
        <v>64</v>
      </c>
      <c r="B129" s="3" t="s">
        <v>11</v>
      </c>
      <c r="C129" s="3" t="s">
        <v>12</v>
      </c>
      <c r="D129" s="4"/>
      <c r="E129" s="71"/>
      <c r="F129" s="69"/>
      <c r="G129" s="69"/>
    </row>
    <row r="130" spans="1:7" x14ac:dyDescent="0.25">
      <c r="A130" s="9" t="s">
        <v>40</v>
      </c>
      <c r="B130" s="6" t="e">
        <f>SUM('R1'!B130+'R1a'!B130+'R2'!B130+'R2a'!B130+'R3'!B130+'R4'!B130+'R5'!B130+'R6'!B130+'R7'!B130+'R8'!#REF!+'R9'!B130+'R10'!B130+'R11'!B130+'R12'!B130+'R13'!B130+'R14'!B130)</f>
        <v>#REF!</v>
      </c>
      <c r="C130" s="6">
        <f>SUM('R1'!C130+'R1a'!C130+'R2'!C130+'R2a'!C130+'R3'!C130+'R4'!C130+'R5'!C130+'R6'!C130+'R7'!C130+'R8'!C130+'R9'!C130+'R10'!C130+'R11'!C130+'R12'!C130+'R13'!C130+'R14'!C130)</f>
        <v>0</v>
      </c>
      <c r="D130" s="4"/>
      <c r="E130" s="6">
        <f>SUM('R1'!E130+'R1a'!E130+'R2'!E130+'R2a'!E130+'R3'!E130+'R4'!E130+'R5'!E130+'R6'!E130+'R7'!E130+'R8'!E130+'R9'!E130+'R10'!E130+'R11'!E130+'R12'!E130+'R13'!E130+'R14'!E130)</f>
        <v>0</v>
      </c>
      <c r="F130" s="7" t="e">
        <f>SUM(B130:E130)</f>
        <v>#REF!</v>
      </c>
      <c r="G130" s="7">
        <v>0</v>
      </c>
    </row>
    <row r="131" spans="1:7" ht="30" x14ac:dyDescent="0.25">
      <c r="A131" s="19" t="s">
        <v>41</v>
      </c>
      <c r="B131" s="6">
        <f>SUM('R1'!B131+'R1a'!B131+'R2'!B131+'R2a'!B131+'R3'!B131+'R4'!B131+'R5'!B131+'R6'!B131+'R7'!B131+'R8'!B130+'R9'!B131+'R10'!B131+'R11'!B131+'R12'!B131+'R13'!B131+'R14'!B131)</f>
        <v>0</v>
      </c>
      <c r="C131" s="6">
        <f>SUM('R1'!C131+'R1a'!C131+'R2'!C131+'R2a'!C131+'R3'!C131+'R4'!C131+'R5'!C131+'R6'!C131+'R7'!C131+'R8'!C131+'R9'!C131+'R10'!C131+'R11'!C131+'R12'!C131+'R13'!C131+'R14'!C131)</f>
        <v>0</v>
      </c>
      <c r="D131" s="4"/>
      <c r="E131" s="6">
        <f>SUM('R1'!E131+'R1a'!E131+'R2'!E131+'R2a'!E131+'R3'!E131+'R4'!E131+'R5'!E131+'R6'!E131+'R7'!E131+'R8'!E131+'R9'!E131+'R10'!E131+'R11'!E131+'R12'!E131+'R13'!E131+'R14'!E131)</f>
        <v>0</v>
      </c>
      <c r="F131" s="7">
        <f t="shared" ref="F131:F144" si="17">SUM(B131:E131)</f>
        <v>0</v>
      </c>
      <c r="G131" s="7">
        <v>0</v>
      </c>
    </row>
    <row r="132" spans="1:7" x14ac:dyDescent="0.25">
      <c r="A132" s="9" t="s">
        <v>42</v>
      </c>
      <c r="B132" s="6">
        <f>SUM('R1'!B132+'R1a'!B132+'R2'!B132+'R2a'!B132+'R3'!B132+'R4'!B132+'R5'!B132+'R6'!B132+'R7'!B132+'R8'!B132+'R9'!B132+'R10'!B132+'R11'!B132+'R12'!B132+'R13'!B132+'R14'!B132)</f>
        <v>0</v>
      </c>
      <c r="C132" s="6">
        <f>SUM('R1'!C132+'R1a'!C132+'R2'!C132+'R2a'!C132+'R3'!C132+'R4'!C132+'R5'!C132+'R6'!C132+'R7'!C132+'R8'!C132+'R9'!C132+'R10'!C132+'R11'!C132+'R12'!C132+'R13'!C132+'R14'!C132)</f>
        <v>0</v>
      </c>
      <c r="D132" s="4"/>
      <c r="E132" s="6">
        <f>SUM('R1'!E132+'R1a'!E132+'R2'!E132+'R2a'!E132+'R3'!E132+'R4'!E132+'R5'!E132+'R6'!E132+'R7'!E132+'R8'!E132+'R9'!E132+'R10'!E132+'R11'!E132+'R12'!E132+'R13'!E132+'R14'!E132)</f>
        <v>0</v>
      </c>
      <c r="F132" s="7">
        <f t="shared" si="17"/>
        <v>0</v>
      </c>
      <c r="G132" s="7">
        <v>0</v>
      </c>
    </row>
    <row r="133" spans="1:7" x14ac:dyDescent="0.25">
      <c r="A133" s="9" t="s">
        <v>43</v>
      </c>
      <c r="B133" s="6">
        <f>SUM('R1'!B133+'R1a'!B133+'R2'!B133+'R2a'!B133+'R3'!B133+'R4'!B133+'R5'!B133+'R6'!B133+'R7'!B133+'R8'!B133+'R9'!B133+'R10'!B133+'R11'!B133+'R12'!B133+'R13'!B133+'R14'!B133)</f>
        <v>0</v>
      </c>
      <c r="C133" s="6">
        <f>SUM('R1'!C133+'R1a'!C133+'R2'!C133+'R2a'!C133+'R3'!C133+'R4'!C133+'R5'!C133+'R6'!C133+'R7'!C133+'R8'!C133+'R9'!C133+'R10'!C133+'R11'!C133+'R12'!C133+'R13'!C133+'R14'!C133)</f>
        <v>0</v>
      </c>
      <c r="D133" s="4"/>
      <c r="E133" s="6">
        <f>SUM('R1'!E133+'R1a'!E133+'R2'!E133+'R2a'!E133+'R3'!E133+'R4'!E133+'R5'!E133+'R6'!E133+'R7'!E133+'R8'!E133+'R9'!E133+'R10'!E133+'R11'!E133+'R12'!E133+'R13'!E133+'R14'!E133)</f>
        <v>0</v>
      </c>
      <c r="F133" s="7">
        <f t="shared" si="17"/>
        <v>0</v>
      </c>
      <c r="G133" s="7">
        <v>0</v>
      </c>
    </row>
    <row r="134" spans="1:7" x14ac:dyDescent="0.25">
      <c r="A134" s="9" t="s">
        <v>44</v>
      </c>
      <c r="B134" s="6">
        <f>SUM('R1'!B134+'R1a'!B134+'R2'!B134+'R2a'!B134+'R3'!B134+'R4'!B134+'R5'!B134+'R6'!B134+'R7'!B134+'R8'!B134+'R9'!B134+'R10'!B134+'R11'!B134+'R12'!B134+'R13'!B134+'R14'!B134)</f>
        <v>1</v>
      </c>
      <c r="C134" s="6">
        <f>SUM('R1'!C134+'R1a'!C134+'R2'!C134+'R2a'!C134+'R3'!C134+'R4'!C134+'R5'!C134+'R6'!C134+'R7'!C134+'R8'!C134+'R9'!C134+'R10'!C134+'R11'!C134+'R12'!C134+'R13'!C134+'R14'!C134)</f>
        <v>0</v>
      </c>
      <c r="D134" s="4"/>
      <c r="E134" s="6">
        <f>SUM('R1'!E134+'R1a'!E134+'R2'!E134+'R2a'!E134+'R3'!E134+'R4'!E134+'R5'!E134+'R6'!E134+'R7'!E134+'R8'!E134+'R9'!E134+'R10'!E134+'R11'!E134+'R12'!E134+'R13'!E134+'R14'!E134)</f>
        <v>0</v>
      </c>
      <c r="F134" s="7">
        <f t="shared" si="17"/>
        <v>1</v>
      </c>
      <c r="G134" s="7">
        <v>0</v>
      </c>
    </row>
    <row r="135" spans="1:7" ht="30" x14ac:dyDescent="0.25">
      <c r="A135" s="9" t="s">
        <v>45</v>
      </c>
      <c r="B135" s="6">
        <f>SUM('R1'!B135+'R1a'!B135+'R2'!B135+'R2a'!B135+'R3'!B135+'R4'!B135+'R5'!B135+'R6'!B135+'R7'!B135+'R8'!B135+'R9'!B135+'R10'!B135+'R11'!B135+'R12'!B135+'R13'!B135+'R14'!B135)</f>
        <v>0</v>
      </c>
      <c r="C135" s="6">
        <f>SUM('R1'!C135+'R1a'!C135+'R2'!C135+'R2a'!C135+'R3'!C135+'R4'!C135+'R5'!C135+'R6'!C135+'R7'!C135+'R8'!C135+'R9'!C135+'R10'!C135+'R11'!C135+'R12'!C135+'R13'!C135+'R14'!C135)</f>
        <v>0</v>
      </c>
      <c r="D135" s="4"/>
      <c r="E135" s="6">
        <f>SUM('R1'!E135+'R1a'!E135+'R2'!E135+'R2a'!E135+'R3'!E135+'R4'!E135+'R5'!E135+'R6'!E135+'R7'!E135+'R8'!E135+'R9'!E135+'R10'!E135+'R11'!E135+'R12'!E135+'R13'!E135+'R14'!E135)</f>
        <v>0</v>
      </c>
      <c r="F135" s="7">
        <f t="shared" si="17"/>
        <v>0</v>
      </c>
      <c r="G135" s="7">
        <v>0</v>
      </c>
    </row>
    <row r="136" spans="1:7" x14ac:dyDescent="0.25">
      <c r="A136" s="9" t="s">
        <v>46</v>
      </c>
      <c r="B136" s="6">
        <f>SUM('R1'!B136+'R1a'!B136+'R2'!B136+'R2a'!B136+'R3'!B136+'R4'!B136+'R5'!B136+'R6'!B136+'R7'!B136+'R8'!B136+'R9'!B136+'R10'!B136+'R11'!B136+'R12'!B136+'R13'!B136+'R14'!B136)</f>
        <v>0</v>
      </c>
      <c r="C136" s="6">
        <f>SUM('R1'!C136+'R1a'!C136+'R2'!C136+'R2a'!C136+'R3'!C136+'R4'!C136+'R5'!C136+'R6'!C136+'R7'!C136+'R8'!C136+'R9'!C136+'R10'!C136+'R11'!C136+'R12'!C136+'R13'!C136+'R14'!C136)</f>
        <v>0</v>
      </c>
      <c r="D136" s="4"/>
      <c r="E136" s="6">
        <f>SUM('R1'!E136+'R1a'!E136+'R2'!E136+'R2a'!E136+'R3'!E136+'R4'!E136+'R5'!E136+'R6'!E136+'R7'!E136+'R8'!E136+'R9'!E136+'R10'!E136+'R11'!E136+'R12'!E136+'R13'!E136+'R14'!E136)</f>
        <v>0</v>
      </c>
      <c r="F136" s="7">
        <f t="shared" si="17"/>
        <v>0</v>
      </c>
      <c r="G136" s="7">
        <v>1</v>
      </c>
    </row>
    <row r="137" spans="1:7" x14ac:dyDescent="0.25">
      <c r="A137" s="9" t="s">
        <v>47</v>
      </c>
      <c r="B137" s="6">
        <f>SUM('R1'!B137+'R1a'!B137+'R2'!B137+'R2a'!B137+'R3'!B137+'R4'!B137+'R5'!B137+'R6'!B137+'R7'!B137+'R8'!B137+'R9'!B137+'R10'!B137+'R11'!B137+'R12'!B137+'R13'!B137+'R14'!B137)</f>
        <v>0</v>
      </c>
      <c r="C137" s="6">
        <f>SUM('R1'!C137+'R1a'!C137+'R2'!C137+'R2a'!C137+'R3'!C137+'R4'!C137+'R5'!C137+'R6'!C137+'R7'!C137+'R8'!C137+'R9'!C137+'R10'!C137+'R11'!C137+'R12'!C137+'R13'!C137+'R14'!C137)</f>
        <v>0</v>
      </c>
      <c r="D137" s="4"/>
      <c r="E137" s="6">
        <f>SUM('R1'!E137+'R1a'!E137+'R2'!E137+'R2a'!E137+'R3'!E137+'R4'!E137+'R5'!E137+'R6'!E137+'R7'!E137+'R8'!E137+'R9'!E137+'R10'!E137+'R11'!E137+'R12'!E137+'R13'!E137+'R14'!E137)</f>
        <v>0</v>
      </c>
      <c r="F137" s="7">
        <f t="shared" si="17"/>
        <v>0</v>
      </c>
      <c r="G137" s="7">
        <v>0</v>
      </c>
    </row>
    <row r="138" spans="1:7" x14ac:dyDescent="0.25">
      <c r="A138" s="9" t="s">
        <v>48</v>
      </c>
      <c r="B138" s="6">
        <f>SUM('R1'!B138+'R1a'!B138+'R2'!B138+'R2a'!B138+'R3'!B138+'R4'!B138+'R5'!B138+'R6'!B138+'R7'!B138+'R8'!B138+'R9'!B138+'R10'!B138+'R11'!B138+'R12'!B138+'R13'!B138+'R14'!B138)</f>
        <v>0</v>
      </c>
      <c r="C138" s="6">
        <f>SUM('R1'!C138+'R1a'!C138+'R2'!C138+'R2a'!C138+'R3'!C138+'R4'!C138+'R5'!C138+'R6'!C138+'R7'!C138+'R8'!C138+'R9'!C138+'R10'!C138+'R11'!C138+'R12'!C138+'R13'!C138+'R14'!C138)</f>
        <v>0</v>
      </c>
      <c r="D138" s="4"/>
      <c r="E138" s="6">
        <f>SUM('R1'!E138+'R1a'!E138+'R2'!E138+'R2a'!E138+'R3'!E138+'R4'!E138+'R5'!E138+'R6'!E138+'R7'!E138+'R8'!E138+'R9'!E138+'R10'!E138+'R11'!E138+'R12'!E138+'R13'!E138+'R14'!E138)</f>
        <v>0</v>
      </c>
      <c r="F138" s="7">
        <f t="shared" si="17"/>
        <v>0</v>
      </c>
      <c r="G138" s="7">
        <v>0</v>
      </c>
    </row>
    <row r="139" spans="1:7" x14ac:dyDescent="0.25">
      <c r="A139" s="9" t="s">
        <v>49</v>
      </c>
      <c r="B139" s="6">
        <f>SUM('R1'!B139+'R1a'!B139+'R2'!B139+'R2a'!B139+'R3'!B139+'R4'!B139+'R5'!B139+'R6'!B139+'R7'!B139+'R8'!B139+'R9'!B139+'R10'!B139+'R11'!B139+'R12'!B139+'R13'!B139+'R14'!B139)</f>
        <v>0</v>
      </c>
      <c r="C139" s="6">
        <f>SUM('R1'!C139+'R1a'!C139+'R2'!C139+'R2a'!C139+'R3'!C139+'R4'!C139+'R5'!C139+'R6'!C139+'R7'!C139+'R8'!C139+'R9'!C139+'R10'!C139+'R11'!C139+'R12'!C139+'R13'!C139+'R14'!C139)</f>
        <v>0</v>
      </c>
      <c r="D139" s="4"/>
      <c r="E139" s="6">
        <f>SUM('R1'!E139+'R1a'!E139+'R2'!E139+'R2a'!E139+'R3'!E139+'R4'!E139+'R5'!E139+'R6'!E139+'R7'!E139+'R8'!E139+'R9'!E139+'R10'!E139+'R11'!E139+'R12'!E139+'R13'!E139+'R14'!E139)</f>
        <v>0</v>
      </c>
      <c r="F139" s="7">
        <f t="shared" si="17"/>
        <v>0</v>
      </c>
      <c r="G139" s="7">
        <v>0</v>
      </c>
    </row>
    <row r="140" spans="1:7" ht="30" x14ac:dyDescent="0.25">
      <c r="A140" s="9" t="s">
        <v>50</v>
      </c>
      <c r="B140" s="6">
        <f>SUM('R1'!B140+'R1a'!B140+'R2'!B140+'R2a'!B140+'R3'!B140+'R4'!B140+'R5'!B140+'R6'!B140+'R7'!B140+'R8'!B140+'R9'!B140+'R10'!B140+'R11'!B140+'R12'!B140+'R13'!B140+'R14'!B140)</f>
        <v>0</v>
      </c>
      <c r="C140" s="6">
        <f>SUM('R1'!C140+'R1a'!C140+'R2'!C140+'R2a'!C140+'R3'!C140+'R4'!C140+'R5'!C140+'R6'!C140+'R7'!C140+'R8'!C140+'R9'!C140+'R10'!C140+'R11'!C140+'R12'!C140+'R13'!C140+'R14'!C140)</f>
        <v>0</v>
      </c>
      <c r="D140" s="4"/>
      <c r="E140" s="6">
        <f>SUM('R1'!E140+'R1a'!E140+'R2'!E140+'R2a'!E140+'R3'!E140+'R4'!E140+'R5'!E140+'R6'!E140+'R7'!E140+'R8'!E140+'R9'!E140+'R10'!E140+'R11'!E140+'R12'!E140+'R13'!E140+'R14'!E140)</f>
        <v>0</v>
      </c>
      <c r="F140" s="7">
        <f t="shared" si="17"/>
        <v>0</v>
      </c>
      <c r="G140" s="7">
        <v>0</v>
      </c>
    </row>
    <row r="141" spans="1:7" x14ac:dyDescent="0.25">
      <c r="A141" s="9" t="s">
        <v>51</v>
      </c>
      <c r="B141" s="6">
        <f>SUM('R1'!B141+'R1a'!B141+'R2'!B141+'R2a'!B141+'R3'!B141+'R4'!B141+'R5'!B141+'R6'!B141+'R7'!B141+'R8'!B141+'R9'!B141+'R10'!B141+'R11'!B141+'R12'!B141+'R13'!B141+'R14'!B141)</f>
        <v>5</v>
      </c>
      <c r="C141" s="6">
        <f>SUM('R1'!C141+'R1a'!C141+'R2'!C141+'R2a'!C141+'R3'!C141+'R4'!C141+'R5'!C141+'R6'!C141+'R7'!C141+'R8'!C141+'R9'!C141+'R10'!C141+'R11'!C141+'R12'!C141+'R13'!C141+'R14'!C141)</f>
        <v>0</v>
      </c>
      <c r="D141" s="4"/>
      <c r="E141" s="6">
        <f>SUM('R1'!E141+'R1a'!E141+'R2'!E141+'R2a'!E141+'R3'!E141+'R4'!E141+'R5'!E141+'R6'!E141+'R7'!E141+'R8'!E141+'R9'!E141+'R10'!E141+'R11'!E141+'R12'!E141+'R13'!E141+'R14'!E141)</f>
        <v>0</v>
      </c>
      <c r="F141" s="7">
        <f t="shared" si="17"/>
        <v>5</v>
      </c>
      <c r="G141" s="7">
        <v>0</v>
      </c>
    </row>
    <row r="142" spans="1:7" x14ac:dyDescent="0.25">
      <c r="A142" s="9" t="s">
        <v>52</v>
      </c>
      <c r="B142" s="6">
        <f>SUM('R1'!B142+'R1a'!B142+'R2'!B142+'R2a'!B142+'R3'!B142+'R4'!B142+'R5'!B142+'R6'!B142+'R7'!B142+'R8'!B142+'R9'!B142+'R10'!B142+'R11'!B142+'R12'!B142+'R13'!B142+'R14'!B142)</f>
        <v>0</v>
      </c>
      <c r="C142" s="6">
        <f>SUM('R1'!C142+'R1a'!C142+'R2'!C142+'R2a'!C142+'R3'!C142+'R4'!C142+'R5'!C142+'R6'!C142+'R7'!C142+'R8'!C142+'R9'!C142+'R10'!C142+'R11'!C142+'R12'!C142+'R13'!C142+'R14'!C142)</f>
        <v>0</v>
      </c>
      <c r="D142" s="4"/>
      <c r="E142" s="6">
        <f>SUM('R1'!E142+'R1a'!E142+'R2'!E142+'R2a'!E142+'R3'!E142+'R4'!E142+'R5'!E142+'R6'!E142+'R7'!E142+'R8'!E142+'R9'!E142+'R10'!E142+'R11'!E142+'R12'!E142+'R13'!E142+'R14'!E142)</f>
        <v>0</v>
      </c>
      <c r="F142" s="7">
        <f t="shared" si="17"/>
        <v>0</v>
      </c>
      <c r="G142" s="7">
        <v>0</v>
      </c>
    </row>
    <row r="143" spans="1:7" x14ac:dyDescent="0.25">
      <c r="A143" s="9" t="s">
        <v>53</v>
      </c>
      <c r="B143" s="6">
        <f>SUM('R1'!B143+'R1a'!B143+'R2'!B143+'R2a'!B143+'R3'!B143+'R4'!B143+'R5'!B143+'R6'!B143+'R7'!B143+'R8'!B143+'R9'!B143+'R10'!B143+'R11'!B143+'R12'!B143+'R13'!B143+'R14'!B143)</f>
        <v>0</v>
      </c>
      <c r="C143" s="6">
        <f>SUM('R1'!C143+'R1a'!C143+'R2'!C143+'R2a'!C143+'R3'!C143+'R4'!C143+'R5'!C143+'R6'!C143+'R7'!C143+'R8'!C143+'R9'!C143+'R10'!C143+'R11'!C143+'R12'!C143+'R13'!C143+'R14'!C143)</f>
        <v>0</v>
      </c>
      <c r="D143" s="4"/>
      <c r="E143" s="6">
        <f>SUM('R1'!E143+'R1a'!E143+'R2'!E143+'R2a'!E143+'R3'!E143+'R4'!E143+'R5'!E143+'R6'!E143+'R7'!E143+'R8'!E143+'R9'!E143+'R10'!E143+'R11'!E143+'R12'!E143+'R13'!E143+'R14'!E143)</f>
        <v>0</v>
      </c>
      <c r="F143" s="7">
        <f t="shared" si="17"/>
        <v>0</v>
      </c>
      <c r="G143" s="7">
        <v>10</v>
      </c>
    </row>
    <row r="144" spans="1:7" x14ac:dyDescent="0.25">
      <c r="A144" s="9" t="s">
        <v>54</v>
      </c>
      <c r="B144" s="6">
        <f>SUM('R1'!B144+'R1a'!B144+'R2'!B144+'R2a'!B144+'R3'!B144+'R4'!B144+'R5'!B144+'R6'!B144+'R7'!B144+'R8'!B144+'R9'!B144+'R10'!B144+'R11'!B144+'R12'!B144+'R13'!B144+'R14'!B144)</f>
        <v>0</v>
      </c>
      <c r="C144" s="6">
        <f>SUM('R1'!C144+'R1a'!C144+'R2'!C144+'R2a'!C144+'R3'!C144+'R4'!C144+'R5'!C144+'R6'!C144+'R7'!C144+'R8'!C144+'R9'!C144+'R10'!C144+'R11'!C144+'R12'!C144+'R13'!C144+'R14'!C144)</f>
        <v>0</v>
      </c>
      <c r="D144" s="4"/>
      <c r="E144" s="6">
        <f>SUM('R1'!E144+'R1a'!E144+'R2'!E144+'R2a'!E144+'R3'!E144+'R4'!E144+'R5'!E144+'R6'!E144+'R7'!E144+'R8'!E144+'R9'!E144+'R10'!E144+'R11'!E144+'R12'!E144+'R13'!E144+'R14'!E144)</f>
        <v>0</v>
      </c>
      <c r="F144" s="7">
        <f t="shared" si="17"/>
        <v>0</v>
      </c>
      <c r="G144" s="7">
        <v>0</v>
      </c>
    </row>
    <row r="145" spans="1:7" ht="15" customHeight="1" x14ac:dyDescent="0.25">
      <c r="A145" s="9"/>
      <c r="B145" s="67" t="s">
        <v>2</v>
      </c>
      <c r="C145" s="67"/>
      <c r="D145" s="67"/>
      <c r="E145" s="71" t="s">
        <v>3</v>
      </c>
      <c r="F145" s="69" t="s">
        <v>4</v>
      </c>
      <c r="G145" s="69">
        <v>0</v>
      </c>
    </row>
    <row r="146" spans="1:7" x14ac:dyDescent="0.25">
      <c r="A146" s="12" t="s">
        <v>55</v>
      </c>
      <c r="B146" s="3" t="s">
        <v>11</v>
      </c>
      <c r="C146" s="3" t="s">
        <v>12</v>
      </c>
      <c r="D146" s="4"/>
      <c r="E146" s="71"/>
      <c r="F146" s="69"/>
      <c r="G146" s="69">
        <v>0</v>
      </c>
    </row>
    <row r="147" spans="1:7" x14ac:dyDescent="0.25">
      <c r="A147" s="9" t="s">
        <v>65</v>
      </c>
      <c r="B147" s="6">
        <f>SUM('R1'!B147+'R1a'!B147+'R2'!B147+'R2a'!B147+'R3'!B147+'R4'!B147+'R5'!B147+'R6'!B147+'R7'!B147+'R8'!B147+'R9'!B147+'R10'!B147+'R11'!B147+'R12'!B147+'R13'!B147+'R14'!B147)</f>
        <v>0</v>
      </c>
      <c r="C147" s="6">
        <f>SUM('R1'!C147+'R1a'!C147+'R2'!C147+'R2a'!C147+'R3'!C147+'R4'!C147+'R5'!C147+'R6'!C147+'R7'!C147+'R8'!C147+'R9'!C147+'R10'!C147+'R11'!C147+'R12'!C147+'R13'!C147+'R14'!C147)</f>
        <v>0</v>
      </c>
      <c r="D147" s="4"/>
      <c r="E147" s="6">
        <f>SUM('R1'!E147+'R1a'!E147+'R2'!E147+'R2a'!E147+'R3'!E147+'R4'!E147+'R5'!E147+'R6'!E147+'R7'!E147+'R8'!E147+'R9'!E147+'R10'!E147+'R11'!E147+'R12'!E147+'R13'!E147+'R14'!E147)</f>
        <v>0</v>
      </c>
      <c r="F147" s="7">
        <f t="shared" ref="F147" si="18">SUM(B147:E147)</f>
        <v>0</v>
      </c>
      <c r="G147" s="7">
        <v>0</v>
      </c>
    </row>
    <row r="148" spans="1:7" ht="15.75" x14ac:dyDescent="0.25">
      <c r="A148" s="72" t="s">
        <v>68</v>
      </c>
      <c r="B148" s="72"/>
      <c r="C148" s="72"/>
      <c r="D148" s="72"/>
      <c r="E148" s="72"/>
      <c r="F148" s="72"/>
      <c r="G148" s="72"/>
    </row>
    <row r="149" spans="1:7" x14ac:dyDescent="0.25">
      <c r="A149" s="66"/>
      <c r="B149" s="67" t="s">
        <v>2</v>
      </c>
      <c r="C149" s="67"/>
      <c r="D149" s="67"/>
      <c r="E149" s="68" t="s">
        <v>3</v>
      </c>
      <c r="F149" s="69" t="s">
        <v>4</v>
      </c>
      <c r="G149" s="69" t="s">
        <v>202</v>
      </c>
    </row>
    <row r="150" spans="1:7" x14ac:dyDescent="0.25">
      <c r="A150" s="66"/>
      <c r="B150" s="3" t="s">
        <v>11</v>
      </c>
      <c r="C150" s="3" t="s">
        <v>12</v>
      </c>
      <c r="D150" s="4"/>
      <c r="E150" s="68"/>
      <c r="F150" s="69"/>
      <c r="G150" s="69"/>
    </row>
    <row r="151" spans="1:7" x14ac:dyDescent="0.25">
      <c r="A151" s="9" t="s">
        <v>13</v>
      </c>
      <c r="B151" s="6">
        <f>SUM('R1'!B151+'R1a'!B151+'R2'!B151+'R2a'!B151+'R3'!B151+'R4'!B151+'R5'!B151+'R6'!B151+'R7'!B151+'R8'!B151+'R9'!B151+'R10'!B151+'R11'!B151+'R12'!B151+'R13'!B151+'R14'!B151)</f>
        <v>8</v>
      </c>
      <c r="C151" s="6">
        <f>SUM('R1'!C151+'R1a'!C151+'R2'!C151+'R2a'!C151+'R3'!C151+'R4'!C151+'R5'!C151+'R6'!C151+'R7'!C151+'R8'!C151+'R9'!C151+'R10'!C151+'R11'!C151+'R12'!C151+'R13'!C151+'R14'!C151)</f>
        <v>0</v>
      </c>
      <c r="D151" s="13"/>
      <c r="E151" s="6">
        <f>SUM('R1'!E151+'R1a'!E151+'R2'!E151+'R2a'!E151+'R3'!E151+'R4'!E151+'R5'!E151+'R6'!E151+'R7'!E151+'R8'!E151+'R9'!E151+'R10'!E151+'R11'!E151+'R12'!E151+'R13'!E151+'R14'!E151)</f>
        <v>3</v>
      </c>
      <c r="F151" s="7">
        <f t="shared" ref="F151:F153" si="19">SUM(B151:E151)</f>
        <v>11</v>
      </c>
      <c r="G151" s="7">
        <v>7</v>
      </c>
    </row>
    <row r="152" spans="1:7" x14ac:dyDescent="0.25">
      <c r="A152" s="9" t="s">
        <v>61</v>
      </c>
      <c r="B152" s="6">
        <f>SUM('R1'!B152+'R1a'!B152+'R2'!B152+'R2a'!B152+'R3'!B152+'R4'!B152+'R5'!B152+'R6'!B152+'R7'!B152+'R8'!B152+'R9'!B152+'R10'!B152+'R11'!B152+'R12'!B152+'R13'!B152+'R14'!B152)</f>
        <v>24</v>
      </c>
      <c r="C152" s="6">
        <f>SUM('R1'!C152+'R1a'!C152+'R2'!C152+'R2a'!C152+'R3'!C152+'R4'!C152+'R5'!C152+'R6'!C152+'R7'!C152+'R8'!C152+'R9'!C152+'R10'!C152+'R11'!C152+'R12'!C152+'R13'!C152+'R14'!C152)</f>
        <v>0</v>
      </c>
      <c r="D152" s="13"/>
      <c r="E152" s="6">
        <f>SUM('R1'!E152+'R1a'!E152+'R2'!E152+'R2a'!E152+'R3'!E152+'R4'!E152+'R5'!E152+'R6'!E152+'R7'!E152+'R8'!E152+'R9'!E152+'R10'!E152+'R11'!E152+'R12'!E152+'R13'!E152+'R14'!E152)</f>
        <v>3</v>
      </c>
      <c r="F152" s="7">
        <f t="shared" si="19"/>
        <v>27</v>
      </c>
      <c r="G152" s="7">
        <v>26</v>
      </c>
    </row>
    <row r="153" spans="1:7" x14ac:dyDescent="0.25">
      <c r="A153" s="9" t="s">
        <v>69</v>
      </c>
      <c r="B153" s="6">
        <f>SUM('R1'!B153+'R1a'!B153+'R2'!B153+'R2a'!B153+'R3'!B153+'R4'!B153+'R5'!B153+'R6'!B153+'R7'!B153+'R8'!B153+'R9'!B153+'R10'!B153+'R11'!B153+'R12'!B153+'R13'!B153+'R14'!B153)</f>
        <v>8</v>
      </c>
      <c r="C153" s="6">
        <f>SUM('R1'!C153+'R1a'!C153+'R2'!C153+'R2a'!C153+'R3'!C153+'R4'!C153+'R5'!C153+'R6'!C153+'R7'!C153+'R8'!C153+'R9'!C153+'R10'!C153+'R11'!C153+'R12'!C153+'R13'!C153+'R14'!C153)</f>
        <v>0</v>
      </c>
      <c r="D153" s="13"/>
      <c r="E153" s="6">
        <f>SUM('R1'!E153+'R1a'!E153+'R2'!E153+'R2a'!E153+'R3'!E153+'R4'!E153+'R5'!E153+'R6'!E153+'R7'!E153+'R8'!E153+'R9'!E153+'R10'!E153+'R11'!E153+'R12'!E153+'R13'!E153+'R14'!E153)</f>
        <v>3</v>
      </c>
      <c r="F153" s="7">
        <f t="shared" si="19"/>
        <v>11</v>
      </c>
      <c r="G153" s="7">
        <v>7</v>
      </c>
    </row>
    <row r="154" spans="1:7" ht="15" customHeight="1" x14ac:dyDescent="0.25">
      <c r="A154" s="9"/>
      <c r="B154" s="67" t="s">
        <v>2</v>
      </c>
      <c r="C154" s="67"/>
      <c r="D154" s="67"/>
      <c r="E154" s="71" t="s">
        <v>3</v>
      </c>
      <c r="F154" s="69" t="s">
        <v>4</v>
      </c>
      <c r="G154" s="69" t="s">
        <v>202</v>
      </c>
    </row>
    <row r="155" spans="1:7" x14ac:dyDescent="0.25">
      <c r="A155" s="12" t="s">
        <v>70</v>
      </c>
      <c r="B155" s="3" t="s">
        <v>11</v>
      </c>
      <c r="C155" s="3" t="s">
        <v>12</v>
      </c>
      <c r="D155" s="4"/>
      <c r="E155" s="71"/>
      <c r="F155" s="69"/>
      <c r="G155" s="69"/>
    </row>
    <row r="156" spans="1:7" x14ac:dyDescent="0.25">
      <c r="A156" s="9" t="s">
        <v>23</v>
      </c>
      <c r="B156" s="6">
        <f>SUM('R1'!B156+'R1a'!B156+'R2'!B156+'R2a'!B156+'R3'!B156+'R4'!B156+'R5'!B156+'R6'!B156+'R7'!B156+'R8'!B156+'R9'!B156+'R10'!B156+'R11'!B156+'R12'!B156+'R13'!B156+'R14'!B156)</f>
        <v>4</v>
      </c>
      <c r="C156" s="6">
        <f>SUM('R1'!C156+'R1a'!C156+'R2'!C156+'R2a'!C156+'R3'!C156+'R4'!C156+'R5'!C156+'R6'!C156+'R7'!C156+'R8'!C156+'R9'!C156+'R10'!C156+'R11'!C156+'R12'!C156+'R13'!C156+'R14'!C156)</f>
        <v>0</v>
      </c>
      <c r="D156" s="13"/>
      <c r="E156" s="6">
        <f>SUM('R1'!E156+'R1a'!E156+'R2'!E156+'R2a'!E156+'R3'!E156+'R4'!E156+'R5'!E156+'R6'!E156+'R7'!E156+'R8'!E156+'R9'!E156+'R10'!E156+'R11'!E156+'R12'!E156+'R13'!E156+'R14'!E156)</f>
        <v>1</v>
      </c>
      <c r="F156" s="7">
        <f t="shared" ref="F156:F162" si="20">SUM(B156:E156)</f>
        <v>5</v>
      </c>
      <c r="G156" s="7">
        <v>2</v>
      </c>
    </row>
    <row r="157" spans="1:7" x14ac:dyDescent="0.25">
      <c r="A157" s="9" t="s">
        <v>24</v>
      </c>
      <c r="B157" s="6">
        <f>SUM('R1'!B157+'R1a'!B157+'R2'!B157+'R2a'!B157+'R3'!B157+'R4'!B157+'R5'!B157+'R6'!B157+'R7'!B157+'R8'!B157+'R9'!B157+'R10'!B157+'R11'!B157+'R12'!B157+'R13'!B157+'R14'!B157)</f>
        <v>4</v>
      </c>
      <c r="C157" s="6">
        <f>SUM('R1'!C157+'R1a'!C157+'R2'!C157+'R2a'!C157+'R3'!C157+'R4'!C157+'R5'!C157+'R6'!C157+'R7'!C157+'R8'!C157+'R9'!C157+'R10'!C157+'R11'!C157+'R12'!C157+'R13'!C157+'R14'!C157)</f>
        <v>0</v>
      </c>
      <c r="D157" s="13"/>
      <c r="E157" s="6">
        <f>SUM('R1'!E157+'R1a'!E157+'R2'!E157+'R2a'!E157+'R3'!E157+'R4'!E157+'R5'!E157+'R6'!E157+'R7'!E157+'R8'!E157+'R9'!E157+'R10'!E157+'R11'!E157+'R12'!E157+'R13'!E157+'R14'!E157)</f>
        <v>2</v>
      </c>
      <c r="F157" s="7">
        <f t="shared" si="20"/>
        <v>6</v>
      </c>
      <c r="G157" s="7">
        <v>5</v>
      </c>
    </row>
    <row r="158" spans="1:7" x14ac:dyDescent="0.25">
      <c r="A158" s="9" t="s">
        <v>63</v>
      </c>
      <c r="B158" s="6">
        <f>SUM('R1'!B158+'R1a'!B158+'R2'!B158+'R2a'!B158+'R3'!B158+'R4'!B158+'R5'!B158+'R6'!B158+'R7'!B158+'R8'!B158+'R9'!B158+'R10'!B158+'R11'!B158+'R12'!B158+'R13'!B158+'R14'!B158)</f>
        <v>0</v>
      </c>
      <c r="C158" s="6">
        <f>SUM('R1'!C158+'R1a'!C158+'R2'!C158+'R2a'!C158+'R3'!C158+'R4'!C158+'R5'!C158+'R6'!C158+'R7'!C158+'R8'!C158+'R9'!C158+'R10'!C158+'R11'!C158+'R12'!C158+'R13'!C158+'R14'!C158)</f>
        <v>0</v>
      </c>
      <c r="D158" s="13"/>
      <c r="E158" s="6">
        <f>SUM('R1'!E158+'R1a'!E158+'R2'!E158+'R2a'!E158+'R3'!E158+'R4'!E158+'R5'!E158+'R6'!E158+'R7'!E158+'R8'!E158+'R9'!E158+'R10'!E158+'R11'!E158+'R12'!E158+'R13'!E158+'R14'!E158)</f>
        <v>0</v>
      </c>
      <c r="F158" s="7">
        <f t="shared" si="20"/>
        <v>0</v>
      </c>
      <c r="G158" s="7">
        <v>0</v>
      </c>
    </row>
    <row r="159" spans="1:7" x14ac:dyDescent="0.25">
      <c r="A159" s="19" t="s">
        <v>26</v>
      </c>
      <c r="B159" s="6">
        <f>SUM('R1'!B159+'R1a'!B159+'R2'!B159+'R2a'!B159+'R3'!B159+'R4'!B159+'R5'!B159+'R6'!B159+'R7'!B159+'R8'!B159+'R9'!B159+'R10'!B159+'R11'!B159+'R12'!B159+'R13'!B159+'R14'!B159)</f>
        <v>0</v>
      </c>
      <c r="C159" s="6">
        <f>SUM('R1'!C159+'R1a'!C159+'R2'!C159+'R2a'!C159+'R3'!C159+'R4'!C159+'R5'!C159+'R6'!C159+'R7'!C159+'R8'!C159+'R9'!C159+'R10'!C159+'R11'!C159+'R12'!C159+'R13'!C159+'R14'!C159)</f>
        <v>0</v>
      </c>
      <c r="D159" s="13"/>
      <c r="E159" s="6">
        <f>SUM('R1'!E159+'R1a'!E159+'R2'!E159+'R2a'!E159+'R3'!E159+'R4'!E159+'R5'!E159+'R6'!E159+'R7'!E159+'R8'!E159+'R9'!E159+'R10'!E159+'R11'!E159+'R12'!E159+'R13'!E159+'R14'!E159)</f>
        <v>0</v>
      </c>
      <c r="F159" s="7">
        <f t="shared" si="20"/>
        <v>0</v>
      </c>
      <c r="G159" s="7">
        <v>0</v>
      </c>
    </row>
    <row r="160" spans="1:7" x14ac:dyDescent="0.25">
      <c r="A160" s="19" t="s">
        <v>27</v>
      </c>
      <c r="B160" s="6">
        <f>SUM('R1'!B160+'R1a'!B160+'R2'!B160+'R2a'!B160+'R3'!B160+'R4'!B160+'R5'!B160+'R6'!B160+'R7'!B160+'R8'!B160+'R9'!B160+'R10'!B160+'R11'!B160+'R12'!B160+'R13'!B160+'R14'!B160)</f>
        <v>0</v>
      </c>
      <c r="C160" s="6">
        <f>SUM('R1'!C160+'R1a'!C160+'R2'!C160+'R2a'!C160+'R3'!C160+'R4'!C160+'R5'!C160+'R6'!C160+'R7'!C160+'R8'!C160+'R9'!C160+'R10'!C160+'R11'!C160+'R12'!C160+'R13'!C160+'R14'!C160)</f>
        <v>0</v>
      </c>
      <c r="D160" s="13"/>
      <c r="E160" s="6">
        <f>SUM('R1'!E160+'R1a'!E160+'R2'!E160+'R2a'!E160+'R3'!E160+'R4'!E160+'R5'!E160+'R6'!E160+'R7'!E160+'R8'!E160+'R9'!E160+'R10'!E160+'R11'!E160+'R12'!E160+'R13'!E160+'R14'!E160)</f>
        <v>0</v>
      </c>
      <c r="F160" s="7">
        <f t="shared" si="20"/>
        <v>0</v>
      </c>
      <c r="G160" s="7">
        <v>0</v>
      </c>
    </row>
    <row r="161" spans="1:7" x14ac:dyDescent="0.25">
      <c r="A161" s="19" t="s">
        <v>28</v>
      </c>
      <c r="B161" s="6">
        <f>SUM('R1'!B161+'R1a'!B161+'R2'!B161+'R2a'!B161+'R3'!B161+'R4'!B161+'R5'!B161+'R6'!B161+'R7'!B161+'R8'!B161+'R9'!B161+'R10'!B161+'R11'!B161+'R12'!B161+'R13'!B161+'R14'!B161)</f>
        <v>0</v>
      </c>
      <c r="C161" s="6">
        <f>SUM('R1'!C161+'R1a'!C161+'R2'!C161+'R2a'!C161+'R3'!C161+'R4'!C161+'R5'!C161+'R6'!C161+'R7'!C161+'R8'!C161+'R9'!C161+'R10'!C161+'R11'!C161+'R12'!C161+'R13'!C161+'R14'!C161)</f>
        <v>0</v>
      </c>
      <c r="D161" s="13"/>
      <c r="E161" s="6">
        <f>SUM('R1'!E161+'R1a'!E161+'R2'!E161+'R2a'!E161+'R3'!E161+'R4'!E161+'R5'!E161+'R6'!E161+'R7'!E161+'R8'!E161+'R9'!E161+'R10'!E161+'R11'!E161+'R12'!E161+'R13'!E161+'R14'!E161)</f>
        <v>0</v>
      </c>
      <c r="F161" s="7">
        <f t="shared" si="20"/>
        <v>0</v>
      </c>
      <c r="G161" s="7">
        <v>0</v>
      </c>
    </row>
    <row r="162" spans="1:7" x14ac:dyDescent="0.25">
      <c r="A162" s="19" t="s">
        <v>29</v>
      </c>
      <c r="B162" s="6">
        <f>SUM('R1'!B162+'R1a'!B162+'R2'!B162+'R2a'!B162+'R3'!B162+'R4'!B162+'R5'!B162+'R6'!B162+'R7'!B162+'R8'!B162+'R9'!B162+'R10'!B162+'R11'!B162+'R12'!B162+'R13'!B162+'R14'!B162)</f>
        <v>0</v>
      </c>
      <c r="C162" s="6">
        <f>SUM('R1'!C162+'R1a'!C162+'R2'!C162+'R2a'!C162+'R3'!C162+'R4'!C162+'R5'!C162+'R6'!C162+'R7'!C162+'R8'!C162+'R9'!C162+'R10'!C162+'R11'!C162+'R12'!C162+'R13'!C162+'R14'!C162)</f>
        <v>0</v>
      </c>
      <c r="D162" s="13"/>
      <c r="E162" s="6">
        <f>SUM('R1'!E162+'R1a'!E162+'R2'!E162+'R2a'!E162+'R3'!E162+'R4'!E162+'R5'!E162+'R6'!E162+'R7'!E162+'R8'!E162+'R9'!E162+'R10'!E162+'R11'!E162+'R12'!E162+'R13'!E162+'R14'!E162)</f>
        <v>0</v>
      </c>
      <c r="F162" s="7">
        <f t="shared" si="20"/>
        <v>0</v>
      </c>
      <c r="G162" s="7">
        <v>0</v>
      </c>
    </row>
    <row r="163" spans="1:7" x14ac:dyDescent="0.25">
      <c r="A163" s="19" t="s">
        <v>30</v>
      </c>
      <c r="B163" s="6">
        <f>SUM('R1'!B163+'R1a'!B163+'R2'!B163+'R2a'!B163+'R3'!B163+'R4'!B163+'R5'!B163+'R6'!B163+'R7'!B163+'R8'!B163+'R9'!B163+'R10'!B163+'R11'!B163+'R12'!B163+'R13'!B163+'R14'!B163)</f>
        <v>0</v>
      </c>
      <c r="C163" s="6">
        <f>SUM('R1'!C163+'R1a'!C163+'R2'!C163+'R2a'!C163+'R3'!C163+'R4'!C163+'R5'!C163+'R6'!C163+'R7'!C163+'R8'!C163+'R9'!C163+'R10'!C163+'R11'!C163+'R12'!C163+'R13'!C163+'R14'!C163)</f>
        <v>0</v>
      </c>
      <c r="D163" s="13"/>
      <c r="E163" s="6">
        <f>SUM('R1'!E163+'R1a'!E163+'R2'!E163+'R2a'!E163+'R3'!E163+'R4'!E163+'R5'!E163+'R6'!E163+'R7'!E163+'R8'!E163+'R9'!E163+'R10'!E163+'R11'!E163+'R12'!E163+'R13'!E163+'R14'!E163)</f>
        <v>0</v>
      </c>
      <c r="F163" s="7"/>
      <c r="G163" s="7"/>
    </row>
    <row r="164" spans="1:7" ht="15" customHeight="1" x14ac:dyDescent="0.25">
      <c r="A164" s="84" t="s">
        <v>31</v>
      </c>
      <c r="B164" s="84"/>
      <c r="C164" s="84"/>
      <c r="D164" s="84"/>
      <c r="E164" s="84"/>
      <c r="F164" s="84"/>
      <c r="G164" s="84"/>
    </row>
    <row r="165" spans="1:7" x14ac:dyDescent="0.25">
      <c r="A165" s="19" t="s">
        <v>32</v>
      </c>
      <c r="B165" s="6">
        <f>SUM('R1'!B165+'R1a'!B165+'R2'!B165+'R2a'!B165+'R3'!B165+'R4'!B165+'R5'!B165+'R6'!B165+'R7'!B165+'R8'!B165+'R9'!B165+'R10'!B165+'R11'!B165+'R12'!B165+'R13'!B165+'R14'!B165)</f>
        <v>0</v>
      </c>
      <c r="C165" s="6">
        <f>SUM('R1'!C165+'R1a'!C165+'R2'!C165+'R2a'!C165+'R3'!C165+'R4'!C165+'R5'!C165+'R6'!C165+'R7'!C165+'R8'!C165+'R9'!C165+'R10'!C165+'R11'!C165+'R12'!C165+'R13'!C165+'R14'!C165)</f>
        <v>0</v>
      </c>
      <c r="D165" s="13"/>
      <c r="E165" s="6">
        <f>SUM('R1'!E165+'R1a'!E165+'R2'!E165+'R2a'!E165+'R3'!E165+'R4'!E165+'R5'!E165+'R6'!E165+'R7'!E165+'R8'!E165+'R9'!E165+'R10'!E165+'R11'!E165+'R12'!E165+'R13'!E165+'R14'!E165)</f>
        <v>0</v>
      </c>
      <c r="F165" s="7">
        <f>SUM(B165:E165)</f>
        <v>0</v>
      </c>
      <c r="G165" s="7">
        <v>0</v>
      </c>
    </row>
    <row r="166" spans="1:7" x14ac:dyDescent="0.25">
      <c r="A166" s="19" t="s">
        <v>33</v>
      </c>
      <c r="B166" s="6">
        <f>SUM('R1'!B166+'R1a'!B166+'R2'!B166+'R2a'!B166+'R3'!B166+'R4'!B166+'R5'!B166+'R6'!B166+'R7'!B166+'R8'!B166+'R9'!B166+'R10'!B166+'R11'!B166+'R12'!B166+'R13'!B166+'R14'!B166)</f>
        <v>0</v>
      </c>
      <c r="C166" s="6">
        <f>SUM('R1'!C166+'R1a'!C166+'R2'!C166+'R2a'!C166+'R3'!C166+'R4'!C166+'R5'!C166+'R6'!C166+'R7'!C166+'R8'!C166+'R9'!C166+'R10'!C166+'R11'!C166+'R12'!C166+'R13'!C166+'R14'!C166)</f>
        <v>0</v>
      </c>
      <c r="D166" s="13"/>
      <c r="E166" s="6">
        <f>SUM('R1'!E166+'R1a'!E166+'R2'!E166+'R2a'!E166+'R3'!E166+'R4'!E166+'R5'!E166+'R6'!E166+'R7'!E166+'R8'!E166+'R9'!E166+'R10'!E166+'R11'!E166+'R12'!E166+'R13'!E166+'R14'!E166)</f>
        <v>0</v>
      </c>
      <c r="F166" s="7">
        <f t="shared" ref="F166:F171" si="21">SUM(B166:E166)</f>
        <v>0</v>
      </c>
      <c r="G166" s="7">
        <v>0</v>
      </c>
    </row>
    <row r="167" spans="1:7" x14ac:dyDescent="0.25">
      <c r="A167" s="19" t="s">
        <v>34</v>
      </c>
      <c r="B167" s="6">
        <f>SUM('R1'!B167+'R1a'!B167+'R2'!B167+'R2a'!B167+'R3'!B167+'R4'!B167+'R5'!B167+'R6'!B167+'R7'!B167+'R8'!B167+'R9'!B167+'R10'!B167+'R11'!B167+'R12'!B167+'R13'!B167+'R14'!B167)</f>
        <v>0</v>
      </c>
      <c r="C167" s="6">
        <f>SUM('R1'!C167+'R1a'!C167+'R2'!C167+'R2a'!C167+'R3'!C167+'R4'!C167+'R5'!C167+'R6'!C167+'R7'!C167+'R8'!C167+'R9'!C167+'R10'!C167+'R11'!C167+'R12'!C167+'R13'!C167+'R14'!C167)</f>
        <v>0</v>
      </c>
      <c r="D167" s="13"/>
      <c r="E167" s="6">
        <f>SUM('R1'!E167+'R1a'!E167+'R2'!E167+'R2a'!E167+'R3'!E167+'R4'!E167+'R5'!E167+'R6'!E167+'R7'!E167+'R8'!E167+'R9'!E167+'R10'!E167+'R11'!E167+'R12'!E167+'R13'!E167+'R14'!E167)</f>
        <v>0</v>
      </c>
      <c r="F167" s="7">
        <f t="shared" si="21"/>
        <v>0</v>
      </c>
      <c r="G167" s="7">
        <v>0</v>
      </c>
    </row>
    <row r="168" spans="1:7" x14ac:dyDescent="0.25">
      <c r="A168" s="19" t="s">
        <v>35</v>
      </c>
      <c r="B168" s="6">
        <f>SUM('R1'!B168+'R1a'!B168+'R2'!B168+'R2a'!B168+'R3'!B168+'R4'!B168+'R5'!B168+'R6'!B168+'R7'!B168+'R8'!B168+'R9'!B168+'R10'!B168+'R11'!B168+'R12'!B168+'R13'!B168+'R14'!B168)</f>
        <v>0</v>
      </c>
      <c r="C168" s="6">
        <f>SUM('R1'!C168+'R1a'!C168+'R2'!C168+'R2a'!C168+'R3'!C168+'R4'!C168+'R5'!C168+'R6'!C168+'R7'!C168+'R8'!C168+'R9'!C168+'R10'!C168+'R11'!C168+'R12'!C168+'R13'!C168+'R14'!C168)</f>
        <v>0</v>
      </c>
      <c r="D168" s="13"/>
      <c r="E168" s="6">
        <f>SUM('R1'!E168+'R1a'!E168+'R2'!E168+'R2a'!E168+'R3'!E168+'R4'!E168+'R5'!E168+'R6'!E168+'R7'!E168+'R8'!E168+'R9'!E168+'R10'!E168+'R11'!E168+'R12'!E168+'R13'!E168+'R14'!E168)</f>
        <v>0</v>
      </c>
      <c r="F168" s="7">
        <f t="shared" si="21"/>
        <v>0</v>
      </c>
      <c r="G168" s="7">
        <v>0</v>
      </c>
    </row>
    <row r="169" spans="1:7" x14ac:dyDescent="0.25">
      <c r="A169" s="19" t="s">
        <v>36</v>
      </c>
      <c r="B169" s="6">
        <f>SUM('R1'!B169+'R1a'!B169+'R2'!B169+'R2a'!B169+'R3'!B169+'R4'!B169+'R5'!B169+'R6'!B169+'R7'!B169+'R8'!B169+'R9'!B169+'R10'!B169+'R11'!B169+'R12'!B169+'R13'!B169+'R14'!B169)</f>
        <v>0</v>
      </c>
      <c r="C169" s="6">
        <f>SUM('R1'!C169+'R1a'!C169+'R2'!C169+'R2a'!C169+'R3'!C169+'R4'!C169+'R5'!C169+'R6'!C169+'R7'!C169+'R8'!C169+'R9'!C169+'R10'!C169+'R11'!C169+'R12'!C169+'R13'!C169+'R14'!C169)</f>
        <v>0</v>
      </c>
      <c r="D169" s="13"/>
      <c r="E169" s="6">
        <f>SUM('R1'!E169+'R1a'!E169+'R2'!E169+'R2a'!E169+'R3'!E169+'R4'!E169+'R5'!E169+'R6'!E169+'R7'!E169+'R8'!E169+'R9'!E169+'R10'!E169+'R11'!E169+'R12'!E169+'R13'!E169+'R14'!E169)</f>
        <v>0</v>
      </c>
      <c r="F169" s="7">
        <f t="shared" si="21"/>
        <v>0</v>
      </c>
      <c r="G169" s="7">
        <v>0</v>
      </c>
    </row>
    <row r="170" spans="1:7" x14ac:dyDescent="0.25">
      <c r="A170" s="19" t="s">
        <v>37</v>
      </c>
      <c r="B170" s="6">
        <f>SUM('R1'!B170+'R1a'!B170+'R2'!B170+'R2a'!B170+'R3'!B170+'R4'!B170+'R5'!B170+'R6'!B170+'R7'!B170+'R8'!B170+'R9'!B170+'R10'!B170+'R11'!B170+'R12'!B170+'R13'!B170+'R14'!B170)</f>
        <v>0</v>
      </c>
      <c r="C170" s="6">
        <f>SUM('R1'!C170+'R1a'!C170+'R2'!C170+'R2a'!C170+'R3'!C170+'R4'!C170+'R5'!C170+'R6'!C170+'R7'!C170+'R8'!C170+'R9'!C170+'R10'!C170+'R11'!C170+'R12'!C170+'R13'!C170+'R14'!C170)</f>
        <v>0</v>
      </c>
      <c r="D170" s="13"/>
      <c r="E170" s="6">
        <f>SUM('R1'!E170+'R1a'!E170+'R2'!E170+'R2a'!E170+'R3'!E170+'R4'!E170+'R5'!E170+'R6'!E170+'R7'!E170+'R8'!E170+'R9'!E170+'R10'!E170+'R11'!E170+'R12'!E170+'R13'!E170+'R14'!E170)</f>
        <v>0</v>
      </c>
      <c r="F170" s="7">
        <f t="shared" si="21"/>
        <v>0</v>
      </c>
      <c r="G170" s="7">
        <v>0</v>
      </c>
    </row>
    <row r="171" spans="1:7" x14ac:dyDescent="0.25">
      <c r="A171" s="19" t="s">
        <v>38</v>
      </c>
      <c r="B171" s="6">
        <f>SUM('R1'!B171+'R1a'!B171+'R2'!B171+'R2a'!B171+'R3'!B171+'R4'!B171+'R5'!B171+'R6'!B171+'R7'!B171+'R8'!B171+'R9'!B171+'R10'!B171+'R11'!B171+'R12'!B171+'R13'!B171+'R14'!B171)</f>
        <v>0</v>
      </c>
      <c r="C171" s="6">
        <f>SUM('R1'!C171+'R1a'!C171+'R2'!C171+'R2a'!C171+'R3'!C171+'R4'!C171+'R5'!C171+'R6'!C171+'R7'!C171+'R8'!C171+'R9'!C171+'R10'!C171+'R11'!C171+'R12'!C171+'R13'!C171+'R14'!C171)</f>
        <v>0</v>
      </c>
      <c r="D171" s="13"/>
      <c r="E171" s="6">
        <f>SUM('R1'!E171+'R1a'!E171+'R2'!E171+'R2a'!E171+'R3'!E171+'R4'!E171+'R5'!E171+'R6'!E171+'R7'!E171+'R8'!E171+'R9'!E171+'R10'!E171+'R11'!E171+'R12'!E171+'R13'!E171+'R14'!E171)</f>
        <v>0</v>
      </c>
      <c r="F171" s="7">
        <f t="shared" si="21"/>
        <v>0</v>
      </c>
      <c r="G171" s="11">
        <v>0</v>
      </c>
    </row>
    <row r="172" spans="1:7" ht="15" customHeight="1" x14ac:dyDescent="0.25">
      <c r="A172" s="9"/>
      <c r="B172" s="67" t="s">
        <v>2</v>
      </c>
      <c r="C172" s="67"/>
      <c r="D172" s="67"/>
      <c r="E172" s="71" t="s">
        <v>3</v>
      </c>
      <c r="F172" s="69" t="s">
        <v>4</v>
      </c>
      <c r="G172" s="69" t="s">
        <v>202</v>
      </c>
    </row>
    <row r="173" spans="1:7" x14ac:dyDescent="0.25">
      <c r="A173" s="12" t="s">
        <v>71</v>
      </c>
      <c r="B173" s="3" t="s">
        <v>11</v>
      </c>
      <c r="C173" s="3" t="s">
        <v>12</v>
      </c>
      <c r="D173" s="4"/>
      <c r="E173" s="71"/>
      <c r="F173" s="69"/>
      <c r="G173" s="69"/>
    </row>
    <row r="174" spans="1:7" x14ac:dyDescent="0.25">
      <c r="A174" s="9" t="s">
        <v>40</v>
      </c>
      <c r="B174" s="6">
        <f>SUM('R1'!B174+'R1a'!B174+'R2'!B174+'R2a'!B174+'R3'!B174+'R4'!B174+'R5'!B174+'R6'!B174+'R7'!B174+'R8'!B174+'R9'!B174+'R10'!B174+'R11'!B174+'R12'!B174+'R13'!B174+'R14'!B174)</f>
        <v>0</v>
      </c>
      <c r="C174" s="6">
        <f>SUM('R1'!C174+'R1a'!C174+'R2'!C174+'R2a'!C174+'R3'!C174+'R4'!C174+'R5'!C174+'R6'!C174+'R7'!C174+'R8'!C174+'R9'!C174+'R10'!C174+'R11'!C174+'R12'!C174+'R13'!C174+'R14'!C174)</f>
        <v>0</v>
      </c>
      <c r="D174" s="13"/>
      <c r="E174" s="6">
        <f>SUM('R1'!E174+'R1a'!E174+'R2'!E174+'R2a'!E174+'R3'!E174+'R4'!E174+'R5'!E174+'R6'!E174+'R7'!E174+'R8'!E174+'R9'!E174+'R10'!E174+'R11'!E174+'R12'!E174+'R13'!E174+'R14'!E174)</f>
        <v>0</v>
      </c>
      <c r="F174" s="7">
        <f>SUM(B174:E174)</f>
        <v>0</v>
      </c>
      <c r="G174" s="11">
        <v>0</v>
      </c>
    </row>
    <row r="175" spans="1:7" ht="30" x14ac:dyDescent="0.25">
      <c r="A175" s="19" t="s">
        <v>41</v>
      </c>
      <c r="B175" s="6">
        <f>SUM('R1'!B175+'R1a'!B175+'R2'!B175+'R2a'!B175+'R3'!B175+'R4'!B175+'R5'!B175+'R6'!B175+'R7'!B175+'R8'!B175+'R9'!B175+'R10'!B175+'R11'!B175+'R12'!B175+'R13'!B175+'R14'!B175)</f>
        <v>0</v>
      </c>
      <c r="C175" s="6">
        <f>SUM('R1'!C175+'R1a'!C175+'R2'!C175+'R2a'!C175+'R3'!C175+'R4'!C175+'R5'!C175+'R6'!C175+'R7'!C175+'R8'!C175+'R9'!C175+'R10'!C175+'R11'!C175+'R12'!C175+'R13'!C175+'R14'!C175)</f>
        <v>0</v>
      </c>
      <c r="D175" s="13"/>
      <c r="E175" s="6">
        <f>SUM('R1'!E175+'R1a'!E175+'R2'!E175+'R2a'!E175+'R3'!E175+'R4'!E175+'R5'!E175+'R6'!E175+'R7'!E175+'R8'!E175+'R9'!E175+'R10'!E175+'R11'!E175+'R12'!E175+'R13'!E175+'R14'!E175)</f>
        <v>0</v>
      </c>
      <c r="F175" s="7">
        <f t="shared" ref="F175:F188" si="22">SUM(B175:E175)</f>
        <v>0</v>
      </c>
      <c r="G175" s="7">
        <v>0</v>
      </c>
    </row>
    <row r="176" spans="1:7" x14ac:dyDescent="0.25">
      <c r="A176" s="9" t="s">
        <v>42</v>
      </c>
      <c r="B176" s="6">
        <f>SUM('R1'!B176+'R1a'!B176+'R2'!B176+'R2a'!B176+'R3'!B176+'R4'!B176+'R5'!B176+'R6'!B176+'R7'!B176+'R8'!B176+'R9'!B176+'R10'!B176+'R11'!B176+'R12'!B176+'R13'!B176+'R14'!B176)</f>
        <v>0</v>
      </c>
      <c r="C176" s="6">
        <f>SUM('R1'!C176+'R1a'!C176+'R2'!C176+'R2a'!C176+'R3'!C176+'R4'!C176+'R5'!C176+'R6'!C176+'R7'!C176+'R8'!C176+'R9'!C176+'R10'!C176+'R11'!C176+'R12'!C176+'R13'!C176+'R14'!C176)</f>
        <v>0</v>
      </c>
      <c r="D176" s="13"/>
      <c r="E176" s="6">
        <f>SUM('R1'!E176+'R1a'!E176+'R2'!E176+'R2a'!E176+'R3'!E176+'R4'!E176+'R5'!E176+'R6'!E176+'R7'!E176+'R8'!E176+'R9'!E176+'R10'!E176+'R11'!E176+'R12'!E176+'R13'!E176+'R14'!E176)</f>
        <v>0</v>
      </c>
      <c r="F176" s="7">
        <f t="shared" si="22"/>
        <v>0</v>
      </c>
      <c r="G176" s="7">
        <v>0</v>
      </c>
    </row>
    <row r="177" spans="1:7" x14ac:dyDescent="0.25">
      <c r="A177" s="9" t="s">
        <v>43</v>
      </c>
      <c r="B177" s="6">
        <f>SUM('R1'!B177+'R1a'!B177+'R2'!B177+'R2a'!B177+'R3'!B177+'R4'!B177+'R5'!B177+'R6'!B177+'R7'!B177+'R8'!B177+'R9'!B177+'R10'!B177+'R11'!B177+'R12'!B177+'R13'!B177+'R14'!B177)</f>
        <v>0</v>
      </c>
      <c r="C177" s="6">
        <f>SUM('R1'!C177+'R1a'!C177+'R2'!C177+'R2a'!C177+'R3'!C177+'R4'!C177+'R5'!C177+'R6'!C177+'R7'!C177+'R8'!C177+'R9'!C177+'R10'!C177+'R11'!C177+'R12'!C177+'R13'!C177+'R14'!C177)</f>
        <v>0</v>
      </c>
      <c r="D177" s="13"/>
      <c r="E177" s="6">
        <f>SUM('R1'!E177+'R1a'!E177+'R2'!E177+'R2a'!E177+'R3'!E177+'R4'!E177+'R5'!E177+'R6'!E177+'R7'!E177+'R8'!E177+'R9'!E177+'R10'!E177+'R11'!E177+'R12'!E177+'R13'!E177+'R14'!E177)</f>
        <v>0</v>
      </c>
      <c r="F177" s="7">
        <f t="shared" si="22"/>
        <v>0</v>
      </c>
      <c r="G177" s="7">
        <v>0</v>
      </c>
    </row>
    <row r="178" spans="1:7" x14ac:dyDescent="0.25">
      <c r="A178" s="9" t="s">
        <v>44</v>
      </c>
      <c r="B178" s="6">
        <f>SUM('R1'!B178+'R1a'!B178+'R2'!B178+'R2a'!B178+'R3'!B178+'R4'!B178+'R5'!B178+'R6'!B178+'R7'!B178+'R8'!B178+'R9'!B178+'R10'!B178+'R11'!B178+'R12'!B178+'R13'!B178+'R14'!B178)</f>
        <v>0</v>
      </c>
      <c r="C178" s="6">
        <f>SUM('R1'!C178+'R1a'!C178+'R2'!C178+'R2a'!C178+'R3'!C178+'R4'!C178+'R5'!C178+'R6'!C178+'R7'!C178+'R8'!C178+'R9'!C178+'R10'!C178+'R11'!C178+'R12'!C178+'R13'!C178+'R14'!C178)</f>
        <v>0</v>
      </c>
      <c r="D178" s="13"/>
      <c r="E178" s="6">
        <f>SUM('R1'!E178+'R1a'!E178+'R2'!E178+'R2a'!E178+'R3'!E178+'R4'!E178+'R5'!E178+'R6'!E178+'R7'!E178+'R8'!E178+'R9'!E178+'R10'!E178+'R11'!E178+'R12'!E178+'R13'!E178+'R14'!E178)</f>
        <v>0</v>
      </c>
      <c r="F178" s="7">
        <f t="shared" si="22"/>
        <v>0</v>
      </c>
      <c r="G178" s="7">
        <v>0</v>
      </c>
    </row>
    <row r="179" spans="1:7" ht="30" x14ac:dyDescent="0.25">
      <c r="A179" s="9" t="s">
        <v>45</v>
      </c>
      <c r="B179" s="6">
        <f>SUM('R1'!B179+'R1a'!B179+'R2'!B179+'R2a'!B179+'R3'!B179+'R4'!B179+'R5'!B179+'R6'!B179+'R7'!B179+'R8'!B179+'R9'!B179+'R10'!B179+'R11'!B179+'R12'!B179+'R13'!B179+'R14'!B179)</f>
        <v>0</v>
      </c>
      <c r="C179" s="6">
        <f>SUM('R1'!C179+'R1a'!C179+'R2'!C179+'R2a'!C179+'R3'!C179+'R4'!C179+'R5'!C179+'R6'!C179+'R7'!C179+'R8'!C179+'R9'!C179+'R10'!C179+'R11'!C179+'R12'!C179+'R13'!C179+'R14'!C179)</f>
        <v>0</v>
      </c>
      <c r="D179" s="13"/>
      <c r="E179" s="6">
        <f>SUM('R1'!E179+'R1a'!E179+'R2'!E179+'R2a'!E179+'R3'!E179+'R4'!E179+'R5'!E179+'R6'!E179+'R7'!E179+'R8'!E179+'R9'!E179+'R10'!E179+'R11'!E179+'R12'!E179+'R13'!E179+'R14'!E179)</f>
        <v>0</v>
      </c>
      <c r="F179" s="7">
        <f t="shared" si="22"/>
        <v>0</v>
      </c>
      <c r="G179" s="7">
        <v>1</v>
      </c>
    </row>
    <row r="180" spans="1:7" x14ac:dyDescent="0.25">
      <c r="A180" s="9" t="s">
        <v>46</v>
      </c>
      <c r="B180" s="6">
        <f>SUM('R1'!B180+'R1a'!B180+'R2'!B180+'R2a'!B180+'R3'!B180+'R4'!B180+'R5'!B180+'R6'!B180+'R7'!B180+'R8'!B180+'R9'!B180+'R10'!B180+'R11'!B180+'R12'!B180+'R13'!B180+'R14'!B180)</f>
        <v>0</v>
      </c>
      <c r="C180" s="6">
        <f>SUM('R1'!C180+'R1a'!C180+'R2'!C180+'R2a'!C180+'R3'!C180+'R4'!C180+'R5'!C180+'R6'!C180+'R7'!C180+'R8'!C180+'R9'!C180+'R10'!C180+'R11'!C180+'R12'!C180+'R13'!C180+'R14'!C180)</f>
        <v>0</v>
      </c>
      <c r="D180" s="13"/>
      <c r="E180" s="6">
        <f>SUM('R1'!E180+'R1a'!E180+'R2'!E180+'R2a'!E180+'R3'!E180+'R4'!E180+'R5'!E180+'R6'!E180+'R7'!E180+'R8'!E180+'R9'!E180+'R10'!E180+'R11'!E180+'R12'!E180+'R13'!E180+'R14'!E180)</f>
        <v>0</v>
      </c>
      <c r="F180" s="7">
        <f t="shared" si="22"/>
        <v>0</v>
      </c>
      <c r="G180" s="7">
        <v>0</v>
      </c>
    </row>
    <row r="181" spans="1:7" x14ac:dyDescent="0.25">
      <c r="A181" s="9" t="s">
        <v>47</v>
      </c>
      <c r="B181" s="6">
        <f>SUM('R1'!B181+'R1a'!B181+'R2'!B181+'R2a'!B181+'R3'!B181+'R4'!B181+'R5'!B181+'R6'!B181+'R7'!B181+'R8'!B181+'R9'!B181+'R10'!B181+'R11'!B181+'R12'!B181+'R13'!B181+'R14'!B181)</f>
        <v>0</v>
      </c>
      <c r="C181" s="6">
        <f>SUM('R1'!C181+'R1a'!C181+'R2'!C181+'R2a'!C181+'R3'!C181+'R4'!C181+'R5'!C181+'R6'!C181+'R7'!C181+'R8'!C181+'R9'!C181+'R10'!C181+'R11'!C181+'R12'!C181+'R13'!C181+'R14'!C181)</f>
        <v>0</v>
      </c>
      <c r="D181" s="13"/>
      <c r="E181" s="6">
        <f>SUM('R1'!E181+'R1a'!E181+'R2'!E181+'R2a'!E181+'R3'!E181+'R4'!E181+'R5'!E181+'R6'!E181+'R7'!E181+'R8'!E181+'R9'!E181+'R10'!E181+'R11'!E181+'R12'!E181+'R13'!E181+'R14'!E181)</f>
        <v>0</v>
      </c>
      <c r="F181" s="7">
        <f t="shared" si="22"/>
        <v>0</v>
      </c>
      <c r="G181" s="7">
        <v>0</v>
      </c>
    </row>
    <row r="182" spans="1:7" x14ac:dyDescent="0.25">
      <c r="A182" s="9" t="s">
        <v>48</v>
      </c>
      <c r="B182" s="6">
        <f>SUM('R1'!B182+'R1a'!B182+'R2'!B182+'R2a'!B182+'R3'!B182+'R4'!B182+'R5'!B182+'R6'!B182+'R7'!B182+'R8'!B182+'R9'!B182+'R10'!B182+'R11'!B182+'R12'!B182+'R13'!B182+'R14'!B182)</f>
        <v>0</v>
      </c>
      <c r="C182" s="6">
        <f>SUM('R1'!C182+'R1a'!C182+'R2'!C182+'R2a'!C182+'R3'!C182+'R4'!C182+'R5'!C182+'R6'!C182+'R7'!C182+'R8'!C182+'R9'!C182+'R10'!C182+'R11'!C182+'R12'!C182+'R13'!C182+'R14'!C182)</f>
        <v>0</v>
      </c>
      <c r="D182" s="13"/>
      <c r="E182" s="6">
        <f>SUM('R1'!E182+'R1a'!E182+'R2'!E182+'R2a'!E182+'R3'!E182+'R4'!E182+'R5'!E182+'R6'!E182+'R7'!E182+'R8'!E182+'R9'!E182+'R10'!E182+'R11'!E182+'R12'!E182+'R13'!E182+'R14'!E182)</f>
        <v>0</v>
      </c>
      <c r="F182" s="7">
        <f t="shared" si="22"/>
        <v>0</v>
      </c>
      <c r="G182" s="7">
        <v>0</v>
      </c>
    </row>
    <row r="183" spans="1:7" x14ac:dyDescent="0.25">
      <c r="A183" s="9" t="s">
        <v>49</v>
      </c>
      <c r="B183" s="6">
        <f>SUM('R1'!B183+'R1a'!B183+'R2'!B183+'R2a'!B183+'R3'!B183+'R4'!B183+'R5'!B183+'R6'!B183+'R7'!B183+'R8'!B183+'R9'!B183+'R10'!B183+'R11'!B183+'R12'!B183+'R13'!B183+'R14'!B183)</f>
        <v>0</v>
      </c>
      <c r="C183" s="6">
        <f>SUM('R1'!C183+'R1a'!C183+'R2'!C183+'R2a'!C183+'R3'!C183+'R4'!C183+'R5'!C183+'R6'!C183+'R7'!C183+'R8'!C183+'R9'!C183+'R10'!C183+'R11'!C183+'R12'!C183+'R13'!C183+'R14'!C183)</f>
        <v>0</v>
      </c>
      <c r="D183" s="13"/>
      <c r="E183" s="6" t="e">
        <f>SUM('R1'!E183+'R1a'!E183+'R2'!E183+'R2a'!E183+'R3'!E183+'R4'!E183+'R5'!E183+'R6'!E183+'R7'!E183+'R8'!E183+'R9'!E183+'R10'!E183+'R11'!E183+'R12'!E183+'R13'!E183+'R14'!E183)</f>
        <v>#VALUE!</v>
      </c>
      <c r="F183" s="7" t="e">
        <f t="shared" si="22"/>
        <v>#VALUE!</v>
      </c>
      <c r="G183" s="7">
        <v>0</v>
      </c>
    </row>
    <row r="184" spans="1:7" ht="30" x14ac:dyDescent="0.25">
      <c r="A184" s="9" t="s">
        <v>50</v>
      </c>
      <c r="B184" s="6">
        <f>SUM('R1'!B184+'R1a'!B184+'R2'!B184+'R2a'!B184+'R3'!B184+'R4'!B184+'R5'!B184+'R6'!B184+'R7'!B184+'R8'!B184+'R9'!B184+'R10'!B184+'R11'!B184+'R12'!B184+'R13'!B184+'R14'!B184)</f>
        <v>0</v>
      </c>
      <c r="C184" s="6">
        <f>SUM('R1'!C184+'R1a'!C184+'R2'!C184+'R2a'!C184+'R3'!C184+'R4'!C184+'R5'!C184+'R6'!C184+'R7'!C184+'R8'!C184+'R9'!C184+'R10'!C184+'R11'!C184+'R12'!C184+'R13'!C184+'R14'!C184)</f>
        <v>0</v>
      </c>
      <c r="D184" s="13"/>
      <c r="E184" s="6">
        <f>SUM('R1'!E184+'R1a'!E184+'R2'!E184+'R2a'!E184+'R3'!E184+'R4'!E184+'R5'!E184+'R6'!E184+'R7'!E184+'R8'!E184+'R9'!E184+'R10'!E184+'R11'!E184+'R12'!E184+'R13'!E184+'R14'!E184)</f>
        <v>0</v>
      </c>
      <c r="F184" s="7">
        <f t="shared" si="22"/>
        <v>0</v>
      </c>
      <c r="G184" s="7">
        <v>0</v>
      </c>
    </row>
    <row r="185" spans="1:7" x14ac:dyDescent="0.25">
      <c r="A185" s="9" t="s">
        <v>51</v>
      </c>
      <c r="B185" s="6">
        <f>SUM('R1'!B185+'R1a'!B185+'R2'!B185+'R2a'!B185+'R3'!B185+'R4'!B185+'R5'!B185+'R6'!B185+'R7'!B185+'R8'!B185+'R9'!B185+'R10'!B185+'R11'!B185+'R12'!B185+'R13'!B185+'R14'!B185)</f>
        <v>7</v>
      </c>
      <c r="C185" s="6">
        <f>SUM('R1'!C185+'R1a'!C185+'R2'!C185+'R2a'!C185+'R3'!C185+'R4'!C185+'R5'!C185+'R6'!C185+'R7'!C185+'R8'!C185+'R9'!C185+'R10'!C185+'R11'!C185+'R12'!C185+'R13'!C185+'R14'!C185)</f>
        <v>0</v>
      </c>
      <c r="D185" s="13"/>
      <c r="E185" s="6">
        <f>SUM('R1'!E185+'R1a'!E185+'R2'!E185+'R2a'!E185+'R3'!E185+'R4'!E185+'R5'!E185+'R6'!E185+'R7'!E185+'R8'!E185+'R9'!E185+'R10'!E185+'R11'!E185+'R12'!E185+'R13'!E185+'R14'!E185)</f>
        <v>2</v>
      </c>
      <c r="F185" s="7">
        <f t="shared" si="22"/>
        <v>9</v>
      </c>
      <c r="G185" s="7">
        <v>0</v>
      </c>
    </row>
    <row r="186" spans="1:7" x14ac:dyDescent="0.25">
      <c r="A186" s="9" t="s">
        <v>52</v>
      </c>
      <c r="B186" s="6">
        <f>SUM('R1'!B186+'R1a'!B186+'R2'!B186+'R2a'!B186+'R3'!B186+'R4'!B186+'R5'!B186+'R6'!B186+'R7'!B186+'R8'!B186+'R9'!B186+'R10'!B186+'R11'!B186+'R12'!B186+'R13'!B186+'R14'!B186)</f>
        <v>0</v>
      </c>
      <c r="C186" s="6">
        <f>SUM('R1'!C186+'R1a'!C186+'R2'!C186+'R2a'!C186+'R3'!C186+'R4'!C186+'R5'!C186+'R6'!C186+'R7'!C186+'R8'!C186+'R9'!C186+'R10'!C186+'R11'!C186+'R12'!C186+'R13'!C186+'R14'!C186)</f>
        <v>0</v>
      </c>
      <c r="D186" s="13"/>
      <c r="E186" s="6">
        <f>SUM('R1'!E186+'R1a'!E186+'R2'!E186+'R2a'!E186+'R3'!E186+'R4'!E186+'R5'!E186+'R6'!E186+'R7'!E186+'R8'!E186+'R9'!E186+'R10'!E186+'R11'!E186+'R12'!E186+'R13'!E186+'R14'!E186)</f>
        <v>0</v>
      </c>
      <c r="F186" s="7">
        <f t="shared" si="22"/>
        <v>0</v>
      </c>
      <c r="G186" s="7">
        <v>6</v>
      </c>
    </row>
    <row r="187" spans="1:7" x14ac:dyDescent="0.25">
      <c r="A187" s="9" t="s">
        <v>53</v>
      </c>
      <c r="B187" s="6">
        <f>SUM('R1'!B187+'R1a'!B187+'R2'!B187+'R2a'!B187+'R3'!B187+'R4'!B187+'R5'!B187+'R6'!B187+'R7'!B187+'R8'!B187+'R9'!B187+'R10'!B187+'R11'!B187+'R12'!B187+'R13'!B187+'R14'!B187)</f>
        <v>0</v>
      </c>
      <c r="C187" s="6">
        <f>SUM('R1'!C187+'R1a'!C187+'R2'!C187+'R2a'!C187+'R3'!C187+'R4'!C187+'R5'!C187+'R6'!C187+'R7'!C187+'R8'!C187+'R9'!C187+'R10'!C187+'R11'!C187+'R12'!C187+'R13'!C187+'R14'!C187)</f>
        <v>0</v>
      </c>
      <c r="D187" s="13"/>
      <c r="E187" s="6">
        <f>SUM('R1'!E187+'R1a'!E187+'R2'!E187+'R2a'!E187+'R3'!E187+'R4'!E187+'R5'!E187+'R6'!E187+'R7'!E187+'R8'!E187+'R9'!E187+'R10'!E187+'R11'!E187+'R12'!E187+'R13'!E187+'R14'!E187)</f>
        <v>0</v>
      </c>
      <c r="F187" s="7">
        <f t="shared" si="22"/>
        <v>0</v>
      </c>
      <c r="G187" s="7">
        <v>0</v>
      </c>
    </row>
    <row r="188" spans="1:7" x14ac:dyDescent="0.25">
      <c r="A188" s="9" t="s">
        <v>54</v>
      </c>
      <c r="B188" s="6">
        <f>SUM('R1'!B188+'R1a'!B188+'R2'!B188+'R2a'!B188+'R3'!B188+'R4'!B188+'R5'!B188+'R6'!B188+'R7'!B188+'R8'!B188+'R9'!B188+'R10'!B188+'R11'!B188+'R12'!B188+'R13'!B188+'R14'!B188)</f>
        <v>1</v>
      </c>
      <c r="C188" s="6">
        <f>SUM('R1'!C188+'R1a'!C188+'R2'!C188+'R2a'!C188+'R3'!C188+'R4'!C188+'R5'!C188+'R6'!C188+'R7'!C188+'R8'!C188+'R9'!C188+'R10'!C188+'R11'!C188+'R12'!C188+'R13'!C188+'R14'!C188)</f>
        <v>0</v>
      </c>
      <c r="D188" s="13"/>
      <c r="E188" s="6">
        <f>SUM('R1'!E188+'R1a'!E188+'R2'!E188+'R2a'!E188+'R3'!E188+'R4'!E188+'R5'!E188+'R6'!E188+'R7'!E188+'R8'!E188+'R9'!E188+'R10'!E188+'R11'!E188+'R12'!E188+'R13'!E188+'R14'!E188)</f>
        <v>1</v>
      </c>
      <c r="F188" s="7">
        <f t="shared" si="22"/>
        <v>2</v>
      </c>
      <c r="G188" s="7">
        <v>0</v>
      </c>
    </row>
    <row r="189" spans="1:7" ht="15" customHeight="1" x14ac:dyDescent="0.25">
      <c r="A189" s="9"/>
      <c r="B189" s="67" t="s">
        <v>2</v>
      </c>
      <c r="C189" s="67"/>
      <c r="D189" s="67"/>
      <c r="E189" s="71" t="s">
        <v>3</v>
      </c>
      <c r="F189" s="69" t="s">
        <v>4</v>
      </c>
      <c r="G189" s="69" t="s">
        <v>202</v>
      </c>
    </row>
    <row r="190" spans="1:7" x14ac:dyDescent="0.25">
      <c r="A190" s="12" t="s">
        <v>55</v>
      </c>
      <c r="B190" s="3" t="s">
        <v>11</v>
      </c>
      <c r="C190" s="3" t="s">
        <v>12</v>
      </c>
      <c r="D190" s="4"/>
      <c r="E190" s="71"/>
      <c r="F190" s="69"/>
      <c r="G190" s="69"/>
    </row>
    <row r="191" spans="1:7" x14ac:dyDescent="0.25">
      <c r="A191" s="9" t="s">
        <v>56</v>
      </c>
      <c r="B191" s="6">
        <f>SUM('R1'!B191+'R1a'!B191+'R2'!B191+'R2a'!B191+'R3'!B191+'R4'!B191+'R5'!B191+'R6'!B191+'R7'!B191+'R8'!B191+'R9'!B191+'R10'!B191+'R11'!B191+'R12'!B191+'R13'!B191+'R14'!B191)</f>
        <v>0</v>
      </c>
      <c r="C191" s="6">
        <f>SUM('R1'!C191+'R1a'!C191+'R2'!C191+'R2a'!C191+'R3'!C191+'R4'!C191+'R5'!C191+'R6'!C191+'R7'!C191+'R8'!C191+'R9'!C191+'R10'!C191+'R11'!C191+'R12'!C191+'R13'!C191+'R14'!C191)</f>
        <v>0</v>
      </c>
      <c r="D191" s="4"/>
      <c r="E191" s="6">
        <f>SUM('R1'!E191+'R1a'!E191+'R2'!E191+'R2a'!E191+'R3'!E191+'R4'!E191+'R5'!E191+'R6'!E191+'R7'!E191+'R8'!E191+'R9'!E191+'R10'!E191+'R11'!E191+'R12'!E191+'R13'!E191+'R14'!E191)</f>
        <v>0</v>
      </c>
      <c r="F191" s="7">
        <f t="shared" ref="F191:F192" si="23">SUM(B191:E191)</f>
        <v>0</v>
      </c>
      <c r="G191" s="7">
        <v>1</v>
      </c>
    </row>
    <row r="192" spans="1:7" x14ac:dyDescent="0.25">
      <c r="A192" s="9" t="s">
        <v>58</v>
      </c>
      <c r="B192" s="6">
        <f>SUM('R1'!B192+'R1a'!B192+'R2'!B192+'R2a'!B192+'R3'!B192+'R4'!B192+'R5'!B192+'R6'!B192+'R7'!B192+'R8'!B192+'R9'!B192+'R10'!B192+'R11'!B192+'R12'!B192+'R13'!B192+'R14'!B192)</f>
        <v>0</v>
      </c>
      <c r="C192" s="6">
        <f>SUM('R1'!C192+'R1a'!C192+'R2'!C192+'R2a'!C192+'R3'!C192+'R4'!C192+'R5'!C192+'R6'!C192+'R7'!C192+'R8'!C192+'R9'!C192+'R10'!C192+'R11'!C192+'R12'!C192+'R13'!C192+'R14'!C192)</f>
        <v>0</v>
      </c>
      <c r="D192" s="4"/>
      <c r="E192" s="6">
        <f>SUM('R1'!E192+'R1a'!E192+'R2'!E192+'R2a'!E192+'R3'!E192+'R4'!E192+'R5'!E192+'R6'!E192+'R7'!E192+'R8'!E192+'R9'!E192+'R10'!E192+'R11'!E192+'R12'!E192+'R13'!E192+'R14'!E192)</f>
        <v>0</v>
      </c>
      <c r="F192" s="7">
        <f t="shared" si="23"/>
        <v>0</v>
      </c>
      <c r="G192" s="7">
        <v>3</v>
      </c>
    </row>
    <row r="193" spans="1:7" ht="15.75" x14ac:dyDescent="0.25">
      <c r="A193" s="72" t="s">
        <v>72</v>
      </c>
      <c r="B193" s="72"/>
      <c r="C193" s="72"/>
      <c r="D193" s="72"/>
      <c r="E193" s="72"/>
      <c r="F193" s="72"/>
      <c r="G193" s="1"/>
    </row>
    <row r="194" spans="1:7" x14ac:dyDescent="0.25">
      <c r="A194" s="66"/>
      <c r="B194" s="67" t="s">
        <v>2</v>
      </c>
      <c r="C194" s="67"/>
      <c r="D194" s="67"/>
      <c r="E194" s="70" t="s">
        <v>3</v>
      </c>
      <c r="F194" s="69" t="s">
        <v>4</v>
      </c>
      <c r="G194" s="69" t="s">
        <v>202</v>
      </c>
    </row>
    <row r="195" spans="1:7" x14ac:dyDescent="0.25">
      <c r="A195" s="66"/>
      <c r="B195" s="2" t="s">
        <v>11</v>
      </c>
      <c r="C195" s="2" t="s">
        <v>12</v>
      </c>
      <c r="D195" s="2" t="s">
        <v>60</v>
      </c>
      <c r="E195" s="70"/>
      <c r="F195" s="69"/>
      <c r="G195" s="69"/>
    </row>
    <row r="196" spans="1:7" x14ac:dyDescent="0.25">
      <c r="A196" s="9" t="s">
        <v>13</v>
      </c>
      <c r="B196" s="6">
        <f>SUM('R1'!B196+'R1a'!B196+'R2'!B196+'R2a'!B196+'R3'!B196+'R4'!B196+'R5'!B196+'R6'!B196+'R7'!B196+'R8'!B196+'R9'!B196+'R10'!B196+'R11'!B196+'R12'!B196+'R13'!B196+'R14'!B196)</f>
        <v>132</v>
      </c>
      <c r="C196" s="6">
        <f>SUM('R1'!C196+'R1a'!C196+'R2'!C196+'R2a'!C196+'R3'!C196+'R4'!C196+'R5'!C196+'R6'!C196+'R7'!C196+'R8'!C196+'R9'!C196+'R10'!C196+'R11'!C196+'R12'!C196+'R13'!C196+'R14'!C196)</f>
        <v>48</v>
      </c>
      <c r="D196" s="6">
        <f>SUM('R1'!D196+'R1a'!D196+'R2'!D196+'R2a'!D196+'R3'!D196+'R4'!D196+'R5'!D196+'R6'!D196+'R7'!D196+'R8'!D196+'R9'!D196+'R10'!D196+'R11'!D196+'R12'!D196+'R13'!D196+'R14'!D196)</f>
        <v>12</v>
      </c>
      <c r="E196" s="6">
        <f>SUM('R1'!E196+'R1a'!E196+'R2'!E196+'R2a'!E196+'R3'!E196+'R4'!E196+'R5'!E196+'R6'!E196+'R7'!E196+'R8'!E196+'R9'!E196+'R10'!E196+'R11'!E196+'R12'!E196+'R13'!E196+'R14'!E196)</f>
        <v>52</v>
      </c>
      <c r="F196" s="7">
        <f t="shared" ref="F196:F198" si="24">SUM(B196:E196)</f>
        <v>244</v>
      </c>
      <c r="G196" s="7">
        <v>299</v>
      </c>
    </row>
    <row r="197" spans="1:7" x14ac:dyDescent="0.25">
      <c r="A197" s="9" t="s">
        <v>61</v>
      </c>
      <c r="B197" s="6">
        <f>SUM('R1'!B197+'R1a'!B197+'R2'!B197+'R2a'!B197+'R3'!B197+'R4'!B197+'R5'!B197+'R6'!B197+'R7'!B197+'R8'!B197+'R9'!B197+'R10'!B197+'R11'!B197+'R12'!B197+'R13'!B197+'R14'!B197)</f>
        <v>132</v>
      </c>
      <c r="C197" s="6">
        <f>SUM('R1'!C197+'R1a'!C197+'R2'!C197+'R2a'!C197+'R3'!C197+'R4'!C197+'R5'!C197+'R6'!C197+'R7'!C197+'R8'!C197+'R9'!C197+'R10'!C197+'R11'!C197+'R12'!C197+'R13'!C197+'R14'!C197)</f>
        <v>49</v>
      </c>
      <c r="D197" s="6">
        <f>SUM('R1'!D197+'R1a'!D197+'R2'!D197+'R2a'!D197+'R3'!D197+'R4'!D197+'R5'!D197+'R6'!D197+'R7'!D197+'R8'!D197+'R9'!D197+'R10'!D197+'R11'!D197+'R12'!D197+'R13'!D197+'R14'!D197)</f>
        <v>12</v>
      </c>
      <c r="E197" s="6">
        <f>SUM('R1'!E197+'R1a'!E197+'R2'!E197+'R2a'!E197+'R3'!E197+'R4'!E197+'R5'!E197+'R6'!E197+'R7'!E197+'R8'!E197+'R9'!E197+'R10'!E197+'R11'!E197+'R12'!E197+'R13'!E197+'R14'!E197)</f>
        <v>56</v>
      </c>
      <c r="F197" s="7">
        <f t="shared" si="24"/>
        <v>249</v>
      </c>
      <c r="G197" s="7">
        <v>302</v>
      </c>
    </row>
    <row r="198" spans="1:7" x14ac:dyDescent="0.25">
      <c r="A198" s="9" t="s">
        <v>69</v>
      </c>
      <c r="B198" s="6">
        <f>SUM('R1'!B198+'R1a'!B198+'R2'!B198+'R2a'!B198+'R3'!B198+'R4'!B198+'R5'!B198+'R6'!B198+'R7'!B198+'R8'!B198+'R9'!B198+'R10'!B198+'R11'!B198+'R12'!B198+'R13'!B198+'R14'!B198)</f>
        <v>132</v>
      </c>
      <c r="C198" s="6">
        <f>SUM('R1'!C198+'R1a'!C198+'R2'!C198+'R2a'!C198+'R3'!C198+'R4'!C198+'R5'!C198+'R6'!C198+'R7'!C198+'R8'!C198+'R9'!C198+'R10'!C198+'R11'!C198+'R12'!C198+'R13'!C198+'R14'!C198)</f>
        <v>48</v>
      </c>
      <c r="D198" s="6">
        <f>SUM('R1'!D198+'R1a'!D198+'R2'!D198+'R2a'!D198+'R3'!D198+'R4'!D198+'R5'!D198+'R6'!D198+'R7'!D198+'R8'!D198+'R9'!D198+'R10'!D198+'R11'!D198+'R12'!D198+'R13'!D198+'R14'!D198)</f>
        <v>12</v>
      </c>
      <c r="E198" s="6">
        <f>SUM('R1'!E198+'R1a'!E198+'R2'!E198+'R2a'!E198+'R3'!E198+'R4'!E198+'R5'!E198+'R6'!E198+'R7'!E198+'R8'!E198+'R9'!E198+'R10'!E198+'R11'!E198+'R12'!E198+'R13'!E198+'R14'!E198)</f>
        <v>52</v>
      </c>
      <c r="F198" s="7">
        <f t="shared" si="24"/>
        <v>244</v>
      </c>
      <c r="G198" s="7">
        <v>299</v>
      </c>
    </row>
    <row r="199" spans="1:7" ht="15" customHeight="1" x14ac:dyDescent="0.25">
      <c r="A199" s="9"/>
      <c r="B199" s="67" t="s">
        <v>2</v>
      </c>
      <c r="C199" s="67"/>
      <c r="D199" s="67"/>
      <c r="E199" s="71" t="s">
        <v>3</v>
      </c>
      <c r="F199" s="69" t="s">
        <v>4</v>
      </c>
      <c r="G199" s="69" t="s">
        <v>202</v>
      </c>
    </row>
    <row r="200" spans="1:7" x14ac:dyDescent="0.25">
      <c r="A200" s="12" t="s">
        <v>73</v>
      </c>
      <c r="B200" s="3" t="s">
        <v>11</v>
      </c>
      <c r="C200" s="3" t="s">
        <v>12</v>
      </c>
      <c r="D200" s="2" t="s">
        <v>60</v>
      </c>
      <c r="E200" s="71"/>
      <c r="F200" s="69"/>
      <c r="G200" s="69"/>
    </row>
    <row r="201" spans="1:7" x14ac:dyDescent="0.25">
      <c r="A201" s="9" t="s">
        <v>23</v>
      </c>
      <c r="B201" s="6">
        <f>SUM('R1'!B201+'R1a'!B201+'R2'!B201+'R2a'!B201+'R3'!B201+'R4'!B201+'R5'!B201+'R6'!B201+'R7'!B201+'R8'!B201+'R9'!B201+'R10'!B201+'R11'!B201+'R12'!B201+'R13'!B201+'R14'!B201)</f>
        <v>8</v>
      </c>
      <c r="C201" s="6">
        <f>SUM('R1'!C201+'R1a'!C201+'R2'!C201+'R2a'!C201+'R3'!C201+'R4'!C201+'R5'!C201+'R6'!C201+'R7'!C201+'R8'!C201+'R9'!C201+'R10'!C201+'R11'!C201+'R12'!C201+'R13'!C201+'R14'!C201)</f>
        <v>5</v>
      </c>
      <c r="D201" s="6">
        <f>SUM('R1'!D201+'R1a'!D201+'R2'!D201+'R2a'!D201+'R3'!D201+'R4'!D201+'R5'!D201+'R6'!D201+'R7'!D201+'R8'!D201+'R9'!D201+'R10'!D201+'R11'!D201+'R12'!D201+'R13'!D201+'R14'!D201)</f>
        <v>2</v>
      </c>
      <c r="E201" s="6">
        <f>SUM('R1'!E201+'R1a'!E201+'R2'!E201+'R2a'!E201+'R3'!E201+'R4'!E201+'R5'!E201+'R6'!E201+'R7'!E201+'R8'!E201+'R9'!E201+'R10'!E201+'R11'!E201+'R12'!E201+'R13'!E201+'R14'!E201)</f>
        <v>2</v>
      </c>
      <c r="F201" s="7">
        <f>SUM(B201:E201)</f>
        <v>17</v>
      </c>
      <c r="G201" s="7">
        <v>27</v>
      </c>
    </row>
    <row r="202" spans="1:7" x14ac:dyDescent="0.25">
      <c r="A202" s="9" t="s">
        <v>24</v>
      </c>
      <c r="B202" s="6">
        <f>SUM('R1'!B202+'R1a'!B202+'R2'!B202+'R2a'!B202+'R3'!B202+'R4'!B202+'R5'!B202+'R6'!B202+'R7'!B202+'R8'!B202+'R9'!B202+'R10'!B202+'R11'!B202+'R12'!B202+'R13'!B202+'R14'!B202)</f>
        <v>124</v>
      </c>
      <c r="C202" s="6">
        <f>SUM('R1'!C202+'R1a'!C202+'R2'!C202+'R2a'!C202+'R3'!C202+'R4'!C202+'R5'!C202+'R6'!C202+'R7'!C202+'R8'!C202+'R9'!C202+'R10'!C202+'R11'!C202+'R12'!C202+'R13'!C202+'R14'!C202)</f>
        <v>43</v>
      </c>
      <c r="D202" s="6">
        <f>SUM('R1'!D202+'R1a'!D202+'R2'!D202+'R2a'!D202+'R3'!D202+'R4'!D202+'R5'!D202+'R6'!D202+'R7'!D202+'R8'!D202+'R9'!D202+'R10'!D202+'R11'!D202+'R12'!D202+'R13'!D202+'R14'!D202)</f>
        <v>10</v>
      </c>
      <c r="E202" s="6">
        <f>SUM('R1'!E202+'R1a'!E202+'R2'!E202+'R2a'!E202+'R3'!E202+'R4'!E202+'R5'!E202+'R6'!E202+'R7'!E202+'R8'!E202+'R9'!E202+'R10'!E202+'R11'!E202+'R12'!E202+'R13'!E202+'R14'!E202)</f>
        <v>49</v>
      </c>
      <c r="F202" s="7">
        <f t="shared" ref="F202:F207" si="25">SUM(B202:E202)</f>
        <v>226</v>
      </c>
      <c r="G202" s="7">
        <v>270</v>
      </c>
    </row>
    <row r="203" spans="1:7" x14ac:dyDescent="0.25">
      <c r="A203" s="9" t="s">
        <v>63</v>
      </c>
      <c r="B203" s="6">
        <f>SUM('R1'!B203+'R1a'!B203+'R2'!B203+'R2a'!B203+'R3'!B203+'R4'!B203+'R5'!B203+'R6'!B203+'R7'!B203+'R8'!B203+'R9'!B203+'R10'!B203+'R11'!B203+'R12'!B203+'R13'!B203+'R14'!B203)</f>
        <v>0</v>
      </c>
      <c r="C203" s="6">
        <f>SUM('R1'!C203+'R1a'!C203+'R2'!C203+'R2a'!C203+'R3'!C203+'R4'!C203+'R5'!C203+'R6'!C203+'R7'!C203+'R8'!C203+'R9'!C203+'R10'!C203+'R11'!C203+'R12'!C203+'R13'!C203+'R14'!C203)</f>
        <v>0</v>
      </c>
      <c r="D203" s="6">
        <f>SUM('R1'!D203+'R1a'!D203+'R2'!D203+'R2a'!D203+'R3'!D203+'R4'!D203+'R5'!D203+'R6'!D203+'R7'!D203+'R8'!D203+'R9'!D203+'R10'!D203+'R11'!D203+'R12'!D203+'R13'!D203+'R14'!D203)</f>
        <v>0</v>
      </c>
      <c r="E203" s="6">
        <f>SUM('R1'!E203+'R1a'!E203+'R2'!E203+'R2a'!E203+'R3'!E203+'R4'!E203+'R5'!E203+'R6'!E203+'R7'!E203+'R8'!E203+'R9'!E203+'R10'!E203+'R11'!E203+'R12'!E203+'R13'!E203+'R14'!E203)</f>
        <v>0</v>
      </c>
      <c r="F203" s="7">
        <f t="shared" si="25"/>
        <v>0</v>
      </c>
      <c r="G203" s="7">
        <v>0</v>
      </c>
    </row>
    <row r="204" spans="1:7" x14ac:dyDescent="0.25">
      <c r="A204" s="19" t="s">
        <v>26</v>
      </c>
      <c r="B204" s="6">
        <f>SUM('R1'!B204+'R1a'!B204+'R2'!B204+'R2a'!B204+'R3'!B204+'R4'!B204+'R5'!B204+'R6'!B204+'R7'!B204+'R8'!B204+'R9'!B204+'R10'!B204+'R11'!B204+'R12'!B204+'R13'!B204+'R14'!B204)</f>
        <v>0</v>
      </c>
      <c r="C204" s="6">
        <f>SUM('R1'!C204+'R1a'!C204+'R2'!C204+'R2a'!C204+'R3'!C204+'R4'!C204+'R5'!C204+'R6'!C204+'R7'!C204+'R8'!C204+'R9'!C204+'R10'!C204+'R11'!C204+'R12'!C204+'R13'!C204+'R14'!C204)</f>
        <v>0</v>
      </c>
      <c r="D204" s="6">
        <f>SUM('R1'!D204+'R1a'!D204+'R2'!D204+'R2a'!D204+'R3'!D204+'R4'!D204+'R5'!D204+'R6'!D204+'R7'!D204+'R8'!D204+'R9'!D204+'R10'!D204+'R11'!D204+'R12'!D204+'R13'!D204+'R14'!D204)</f>
        <v>0</v>
      </c>
      <c r="E204" s="6">
        <f>SUM('R1'!E204+'R1a'!E204+'R2'!E204+'R2a'!E204+'R3'!E204+'R4'!E204+'R5'!E204+'R6'!E204+'R7'!E204+'R8'!E204+'R9'!E204+'R10'!E204+'R11'!E204+'R12'!E204+'R13'!E204+'R14'!E204)</f>
        <v>0</v>
      </c>
      <c r="F204" s="7">
        <f t="shared" si="25"/>
        <v>0</v>
      </c>
      <c r="G204" s="7">
        <v>1</v>
      </c>
    </row>
    <row r="205" spans="1:7" x14ac:dyDescent="0.25">
      <c r="A205" s="19" t="s">
        <v>27</v>
      </c>
      <c r="B205" s="6">
        <f>SUM('R1'!B205+'R1a'!B205+'R2'!B205+'R2a'!B205+'R3'!B205+'R4'!B205+'R5'!B205+'R6'!B205+'R7'!B205+'R8'!B205+'R9'!B205+'R10'!B205+'R11'!B205+'R12'!B205+'R13'!B205+'R14'!B205)</f>
        <v>0</v>
      </c>
      <c r="C205" s="6">
        <f>SUM('R1'!C205+'R1a'!C205+'R2'!C205+'R2a'!C205+'R3'!C205+'R4'!C205+'R5'!C205+'R6'!C205+'R7'!C205+'R8'!C205+'R9'!C205+'R10'!C205+'R11'!C205+'R12'!C205+'R13'!C205+'R14'!C205)</f>
        <v>0</v>
      </c>
      <c r="D205" s="6">
        <f>SUM('R1'!D205+'R1a'!D205+'R2'!D205+'R2a'!D205+'R3'!D205+'R4'!D205+'R5'!D205+'R6'!D205+'R7'!D205+'R8'!D205+'R9'!D205+'R10'!D205+'R11'!D205+'R12'!D205+'R13'!D205+'R14'!D205)</f>
        <v>0</v>
      </c>
      <c r="E205" s="6">
        <f>SUM('R1'!E205+'R1a'!E205+'R2'!E205+'R2a'!E205+'R3'!E205+'R4'!E205+'R5'!E205+'R6'!E205+'R7'!E205+'R8'!E205+'R9'!E205+'R10'!E205+'R11'!E205+'R12'!E205+'R13'!E205+'R14'!E205)</f>
        <v>0</v>
      </c>
      <c r="F205" s="7">
        <f t="shared" si="25"/>
        <v>0</v>
      </c>
      <c r="G205" s="7">
        <v>1</v>
      </c>
    </row>
    <row r="206" spans="1:7" x14ac:dyDescent="0.25">
      <c r="A206" s="19" t="s">
        <v>28</v>
      </c>
      <c r="B206" s="6">
        <f>SUM('R1'!B206+'R1a'!B206+'R2'!B206+'R2a'!B206+'R3'!B206+'R4'!B206+'R5'!B206+'R6'!B206+'R7'!B206+'R8'!B206+'R9'!B206+'R10'!B206+'R11'!B206+'R12'!B206+'R13'!B206+'R14'!B206)</f>
        <v>0</v>
      </c>
      <c r="C206" s="6">
        <f>SUM('R1'!C206+'R1a'!C206+'R2'!C206+'R2a'!C206+'R3'!C206+'R4'!C206+'R5'!C206+'R6'!C206+'R7'!C206+'R8'!C206+'R9'!C206+'R10'!C206+'R11'!C206+'R12'!C206+'R13'!C206+'R14'!C206)</f>
        <v>0</v>
      </c>
      <c r="D206" s="6">
        <f>SUM('R1'!D206+'R1a'!D206+'R2'!D206+'R2a'!D206+'R3'!D206+'R4'!D206+'R5'!D206+'R6'!D206+'R7'!D206+'R8'!D206+'R9'!D206+'R10'!D206+'R11'!D206+'R12'!D206+'R13'!D206+'R14'!D206)</f>
        <v>0</v>
      </c>
      <c r="E206" s="6">
        <f>SUM('R1'!E206+'R1a'!E206+'R2'!E206+'R2a'!E206+'R3'!E206+'R4'!E206+'R5'!E206+'R6'!E206+'R7'!E206+'R8'!E206+'R9'!E206+'R10'!E206+'R11'!E206+'R12'!E206+'R13'!E206+'R14'!E206)</f>
        <v>0</v>
      </c>
      <c r="F206" s="7">
        <f t="shared" si="25"/>
        <v>0</v>
      </c>
      <c r="G206" s="7">
        <v>0</v>
      </c>
    </row>
    <row r="207" spans="1:7" x14ac:dyDescent="0.25">
      <c r="A207" s="19" t="s">
        <v>29</v>
      </c>
      <c r="B207" s="6">
        <f>SUM('R1'!B207+'R1a'!B207+'R2'!B207+'R2a'!B207+'R3'!B207+'R4'!B207+'R5'!B207+'R6'!B207+'R7'!B207+'R8'!B207+'R9'!B207+'R10'!B207+'R11'!B207+'R12'!B207+'R13'!B207+'R14'!B207)</f>
        <v>0</v>
      </c>
      <c r="C207" s="6">
        <f>SUM('R1'!C207+'R1a'!C207+'R2'!C207+'R2a'!C207+'R3'!C207+'R4'!C207+'R5'!C207+'R6'!C207+'R7'!C207+'R8'!C207+'R9'!C207+'R10'!C207+'R11'!C207+'R12'!C207+'R13'!C207+'R14'!C207)</f>
        <v>0</v>
      </c>
      <c r="D207" s="6">
        <f>SUM('R1'!D207+'R1a'!D207+'R2'!D207+'R2a'!D207+'R3'!D207+'R4'!D207+'R5'!D207+'R6'!D207+'R7'!D207+'R8'!D207+'R9'!D207+'R10'!D207+'R11'!D207+'R12'!D207+'R13'!D207+'R14'!D207)</f>
        <v>0</v>
      </c>
      <c r="E207" s="6">
        <f>SUM('R1'!E207+'R1a'!E207+'R2'!E207+'R2a'!E207+'R3'!E207+'R4'!E207+'R5'!E207+'R6'!E207+'R7'!E207+'R8'!E207+'R9'!E207+'R10'!E207+'R11'!E207+'R12'!E207+'R13'!E207+'R14'!E207)</f>
        <v>0</v>
      </c>
      <c r="F207" s="7">
        <f t="shared" si="25"/>
        <v>0</v>
      </c>
      <c r="G207" s="7">
        <v>0</v>
      </c>
    </row>
    <row r="208" spans="1:7" x14ac:dyDescent="0.25">
      <c r="A208" s="19" t="s">
        <v>30</v>
      </c>
      <c r="B208" s="6">
        <f>SUM('R1'!B208+'R1a'!B208+'R2'!B208+'R2a'!B208+'R3'!B208+'R4'!B208+'R5'!B208+'R6'!B208+'R7'!B208+'R8'!B208+'R9'!B208+'R10'!B208+'R11'!B208+'R12'!B208+'R13'!B208+'R14'!B208)</f>
        <v>0</v>
      </c>
      <c r="C208" s="6">
        <f>SUM('R1'!C208+'R1a'!C208+'R2'!C208+'R2a'!C208+'R3'!C208+'R4'!C208+'R5'!C208+'R6'!C208+'R7'!C208+'R8'!C208+'R9'!C208+'R10'!C208+'R11'!C208+'R12'!C208+'R13'!C208+'R14'!C208)</f>
        <v>0</v>
      </c>
      <c r="D208" s="6">
        <f>SUM('R1'!D208+'R1a'!D208+'R2'!D208+'R2a'!D208+'R3'!D208+'R4'!D208+'R5'!D208+'R6'!D208+'R7'!D208+'R8'!D208+'R9'!D208+'R10'!D208+'R11'!D208+'R12'!D208+'R13'!D208+'R14'!D208)</f>
        <v>0</v>
      </c>
      <c r="E208" s="6">
        <f>SUM('R1'!E208+'R1a'!E208+'R2'!E208+'R2a'!E208+'R3'!E208+'R4'!E208+'R5'!E208+'R6'!E208+'R7'!E208+'R8'!E208+'R9'!E208+'R10'!E208+'R11'!E208+'R12'!E208+'R13'!E208+'R14'!E208)</f>
        <v>1</v>
      </c>
      <c r="F208" s="7">
        <f t="shared" ref="F208" si="26">SUM(B208:E208)</f>
        <v>1</v>
      </c>
      <c r="G208" s="7">
        <v>1</v>
      </c>
    </row>
    <row r="209" spans="1:7" ht="15" customHeight="1" x14ac:dyDescent="0.25">
      <c r="A209" s="62" t="s">
        <v>31</v>
      </c>
      <c r="B209" s="63"/>
      <c r="C209" s="63"/>
      <c r="D209" s="63"/>
      <c r="E209" s="63"/>
      <c r="F209" s="63"/>
      <c r="G209" s="35"/>
    </row>
    <row r="210" spans="1:7" x14ac:dyDescent="0.25">
      <c r="A210" s="19" t="s">
        <v>32</v>
      </c>
      <c r="B210" s="6">
        <f>SUM('R1'!B210+'R1a'!B210+'R2'!B210+'R2a'!B210+'R3'!B210+'R4'!B210+'R5'!B210+'R6'!B210+'R7'!B210+'R8'!B210+'R9'!B210+'R10'!B210+'R11'!B210+'R12'!B210+'R13'!B210+'R14'!B210)</f>
        <v>0</v>
      </c>
      <c r="C210" s="6">
        <f>SUM('R1'!C210+'R1a'!C210+'R2'!C210+'R2a'!C210+'R3'!C210+'R4'!C210+'R5'!C210+'R6'!C210+'R7'!C210+'R8'!C210+'R9'!C210+'R10'!C210+'R11'!C210+'R12'!C210+'R13'!C210+'R14'!C210)</f>
        <v>0</v>
      </c>
      <c r="D210" s="6">
        <f>SUM('R1'!D210+'R1a'!D210+'R2'!D210+'R2a'!D210+'R3'!D210+'R4'!D210+'R5'!D210+'R6'!D210+'R7'!D210+'R8'!D210+'R9'!D210+'R10'!D210+'R11'!D210+'R12'!D210+'R13'!D210+'R14'!D210)</f>
        <v>0</v>
      </c>
      <c r="E210" s="6">
        <f>SUM('R1'!E210+'R1a'!E210+'R2'!E210+'R2a'!E210+'R3'!E210+'R4'!E210+'R5'!E210+'R6'!E210+'R7'!E210+'R8'!E210+'R9'!E210+'R10'!E210+'R11'!E210+'R12'!E210+'R13'!E210+'R14'!E210)</f>
        <v>0</v>
      </c>
      <c r="F210" s="7">
        <f>SUM(B210:E210)</f>
        <v>0</v>
      </c>
      <c r="G210" s="7">
        <v>0</v>
      </c>
    </row>
    <row r="211" spans="1:7" x14ac:dyDescent="0.25">
      <c r="A211" s="19" t="s">
        <v>33</v>
      </c>
      <c r="B211" s="6">
        <f>SUM('R1'!B211+'R1a'!B211+'R2'!B211+'R2a'!B211+'R3'!B211+'R4'!B211+'R5'!B211+'R6'!B211+'R7'!B211+'R8'!B211+'R9'!B211+'R10'!B211+'R11'!B211+'R12'!B211+'R13'!B211+'R14'!B211)</f>
        <v>0</v>
      </c>
      <c r="C211" s="6">
        <f>SUM('R1'!C211+'R1a'!C211+'R2'!C211+'R2a'!C211+'R3'!C211+'R4'!C211+'R5'!C211+'R6'!C211+'R7'!C211+'R8'!C211+'R9'!C211+'R10'!C211+'R11'!C211+'R12'!C211+'R13'!C211+'R14'!C211)</f>
        <v>0</v>
      </c>
      <c r="D211" s="6">
        <f>SUM('R1'!D211+'R1a'!D211+'R2'!D211+'R2a'!D211+'R3'!D211+'R4'!D211+'R5'!D211+'R6'!D211+'R7'!D211+'R8'!D211+'R9'!D211+'R10'!D211+'R11'!D211+'R12'!D211+'R13'!D211+'R14'!D211)</f>
        <v>0</v>
      </c>
      <c r="E211" s="6">
        <f>SUM('R1'!E211+'R1a'!E211+'R2'!E211+'R2a'!E211+'R3'!E211+'R4'!E211+'R5'!E211+'R6'!E211+'R7'!E211+'R8'!E211+'R9'!E211+'R10'!E211+'R11'!E211+'R12'!E211+'R13'!E211+'R14'!E211)</f>
        <v>1</v>
      </c>
      <c r="F211" s="7">
        <f t="shared" ref="F211:F216" si="27">SUM(B211:E211)</f>
        <v>1</v>
      </c>
      <c r="G211" s="7">
        <v>0</v>
      </c>
    </row>
    <row r="212" spans="1:7" x14ac:dyDescent="0.25">
      <c r="A212" s="19" t="s">
        <v>34</v>
      </c>
      <c r="B212" s="6">
        <f>SUM('R1'!B212+'R1a'!B212+'R2'!B212+'R2a'!B212+'R3'!B212+'R4'!B212+'R5'!B212+'R6'!B212+'R7'!B212+'R8'!B212+'R9'!B212+'R10'!B212+'R11'!B212+'R12'!B212+'R13'!B212+'R14'!B212)</f>
        <v>0</v>
      </c>
      <c r="C212" s="6">
        <f>SUM('R1'!C212+'R1a'!C212+'R2'!C212+'R2a'!C212+'R3'!C212+'R4'!C212+'R5'!C212+'R6'!C212+'R7'!C212+'R8'!C212+'R9'!C212+'R10'!C212+'R11'!C212+'R12'!C212+'R13'!C212+'R14'!C212)</f>
        <v>0</v>
      </c>
      <c r="D212" s="6">
        <f>SUM('R1'!D212+'R1a'!D212+'R2'!D212+'R2a'!D212+'R3'!D212+'R4'!D212+'R5'!D212+'R6'!D212+'R7'!D212+'R8'!D212+'R9'!D212+'R10'!D212+'R11'!D212+'R12'!D212+'R13'!D212+'R14'!D212)</f>
        <v>0</v>
      </c>
      <c r="E212" s="6">
        <f>SUM('R1'!E212+'R1a'!E212+'R2'!E212+'R2a'!E212+'R3'!E212+'R4'!E212+'R5'!E212+'R6'!E212+'R7'!E212+'R8'!E212+'R9'!E212+'R10'!E212+'R11'!E212+'R12'!E212+'R13'!E212+'R14'!E212)</f>
        <v>0</v>
      </c>
      <c r="F212" s="7">
        <f t="shared" si="27"/>
        <v>0</v>
      </c>
      <c r="G212" s="7">
        <v>0</v>
      </c>
    </row>
    <row r="213" spans="1:7" x14ac:dyDescent="0.25">
      <c r="A213" s="19" t="s">
        <v>35</v>
      </c>
      <c r="B213" s="6">
        <f>SUM('R1'!B213+'R1a'!B213+'R2'!B213+'R2a'!B213+'R3'!B213+'R4'!B213+'R5'!B213+'R6'!B213+'R7'!B213+'R8'!B213+'R9'!B213+'R10'!B213+'R11'!B213+'R12'!B213+'R13'!B213+'R14'!B213)</f>
        <v>0</v>
      </c>
      <c r="C213" s="6">
        <f>SUM('R1'!C213+'R1a'!C213+'R2'!C213+'R2a'!C213+'R3'!C213+'R4'!C213+'R5'!C213+'R6'!C213+'R7'!C213+'R8'!C213+'R9'!C213+'R10'!C213+'R11'!C213+'R12'!C213+'R13'!C213+'R14'!C213)</f>
        <v>0</v>
      </c>
      <c r="D213" s="6">
        <f>SUM('R1'!D213+'R1a'!D213+'R2'!D213+'R2a'!D213+'R3'!D213+'R4'!D213+'R5'!D213+'R6'!D213+'R7'!D213+'R8'!D213+'R9'!D213+'R10'!D213+'R11'!D213+'R12'!D213+'R13'!D213+'R14'!D213)</f>
        <v>0</v>
      </c>
      <c r="E213" s="6">
        <f>SUM('R1'!E213+'R1a'!E213+'R2'!E213+'R2a'!E213+'R3'!E213+'R4'!E213+'R5'!E213+'R6'!E213+'R7'!E213+'R8'!E213+'R9'!E213+'R10'!E213+'R11'!E213+'R12'!E213+'R13'!E213+'R14'!E213)</f>
        <v>1</v>
      </c>
      <c r="F213" s="7">
        <f t="shared" si="27"/>
        <v>1</v>
      </c>
      <c r="G213" s="7">
        <v>0</v>
      </c>
    </row>
    <row r="214" spans="1:7" x14ac:dyDescent="0.25">
      <c r="A214" s="19" t="s">
        <v>36</v>
      </c>
      <c r="B214" s="6">
        <f>SUM('R1'!B214+'R1a'!B214+'R2'!B214+'R2a'!B214+'R3'!B214+'R4'!B214+'R5'!B214+'R6'!B214+'R7'!B214+'R8'!B214+'R9'!B214+'R10'!B214+'R11'!B214+'R12'!B214+'R13'!B214+'R14'!B214)</f>
        <v>0</v>
      </c>
      <c r="C214" s="6">
        <f>SUM('R1'!C214+'R1a'!C214+'R2'!C214+'R2a'!C214+'R3'!C214+'R4'!C214+'R5'!C214+'R6'!C214+'R7'!C214+'R8'!C214+'R9'!C214+'R10'!C214+'R11'!C214+'R12'!C214+'R13'!C214+'R14'!C214)</f>
        <v>0</v>
      </c>
      <c r="D214" s="6">
        <f>SUM('R1'!D214+'R1a'!D214+'R2'!D214+'R2a'!D214+'R3'!D214+'R4'!D214+'R5'!D214+'R6'!D214+'R7'!D214+'R8'!D214+'R9'!D214+'R10'!D214+'R11'!D214+'R12'!D214+'R13'!D214+'R14'!D214)</f>
        <v>0</v>
      </c>
      <c r="E214" s="6">
        <f>SUM('R1'!E214+'R1a'!E214+'R2'!E214+'R2a'!E214+'R3'!E214+'R4'!E214+'R5'!E214+'R6'!E214+'R7'!E214+'R8'!E214+'R9'!E214+'R10'!E214+'R11'!E214+'R12'!E214+'R13'!E214+'R14'!E214)</f>
        <v>0</v>
      </c>
      <c r="F214" s="7">
        <f t="shared" si="27"/>
        <v>0</v>
      </c>
      <c r="G214" s="7">
        <v>0</v>
      </c>
    </row>
    <row r="215" spans="1:7" x14ac:dyDescent="0.25">
      <c r="A215" s="19" t="s">
        <v>37</v>
      </c>
      <c r="B215" s="6">
        <f>SUM('R1'!B215+'R1a'!B215+'R2'!B215+'R2a'!B215+'R3'!B215+'R4'!B215+'R5'!B215+'R6'!B215+'R7'!B215+'R8'!B215+'R9'!B215+'R10'!B215+'R11'!B215+'R12'!B215+'R13'!B215+'R14'!B215)</f>
        <v>0</v>
      </c>
      <c r="C215" s="6">
        <f>SUM('R1'!C215+'R1a'!C215+'R2'!C215+'R2a'!C215+'R3'!C215+'R4'!C215+'R5'!C215+'R6'!C215+'R7'!C215+'R8'!C215+'R9'!C215+'R10'!C215+'R11'!C215+'R12'!C215+'R13'!C215+'R14'!C215)</f>
        <v>0</v>
      </c>
      <c r="D215" s="6">
        <f>SUM('R1'!D215+'R1a'!D215+'R2'!D215+'R2a'!D215+'R3'!D215+'R4'!D215+'R5'!D215+'R6'!D215+'R7'!D215+'R8'!D215+'R9'!D215+'R10'!D215+'R11'!D215+'R12'!D215+'R13'!D215+'R14'!D215)</f>
        <v>0</v>
      </c>
      <c r="E215" s="6">
        <f>SUM('R1'!E215+'R1a'!E215+'R2'!E215+'R2a'!E215+'R3'!E215+'R4'!E215+'R5'!E215+'R6'!E215+'R7'!E215+'R8'!E215+'R9'!E215+'R10'!E215+'R11'!E215+'R12'!E215+'R13'!E215+'R14'!E215)</f>
        <v>0</v>
      </c>
      <c r="F215" s="7">
        <f t="shared" si="27"/>
        <v>0</v>
      </c>
      <c r="G215" s="11">
        <v>0</v>
      </c>
    </row>
    <row r="216" spans="1:7" x14ac:dyDescent="0.25">
      <c r="A216" s="19" t="s">
        <v>38</v>
      </c>
      <c r="B216" s="6">
        <f>SUM('R1'!B216+'R1a'!B216+'R2'!B216+'R2a'!B216+'R3'!B216+'R4'!B216+'R5'!B216+'R6'!B216+'R7'!B216+'R8'!B216+'R9'!B216+'R10'!B216+'R11'!B216+'R12'!B216+'R13'!B216+'R14'!B216)</f>
        <v>0</v>
      </c>
      <c r="C216" s="6">
        <f>SUM('R1'!C216+'R1a'!C216+'R2'!C216+'R2a'!C216+'R3'!C216+'R4'!C216+'R5'!C216+'R6'!C216+'R7'!C216+'R8'!C216+'R9'!C216+'R10'!C216+'R11'!C216+'R12'!C216+'R13'!C216+'R14'!C216)</f>
        <v>0</v>
      </c>
      <c r="D216" s="6">
        <f>SUM('R1'!D216+'R1a'!D216+'R2'!D216+'R2a'!D216+'R3'!D216+'R4'!D216+'R5'!D216+'R6'!D216+'R7'!D216+'R8'!D216+'R9'!D216+'R10'!D216+'R11'!D216+'R12'!D216+'R13'!D216+'R14'!D216)</f>
        <v>0</v>
      </c>
      <c r="E216" s="6">
        <f>SUM('R1'!E216+'R1a'!E216+'R2'!E216+'R2a'!E216+'R3'!E216+'R4'!E216+'R5'!E216+'R6'!E216+'R7'!E216+'R8'!E216+'R9'!E216+'R10'!E216+'R11'!E216+'R12'!E216+'R13'!E216+'R14'!E216)</f>
        <v>0</v>
      </c>
      <c r="F216" s="7">
        <f t="shared" si="27"/>
        <v>0</v>
      </c>
      <c r="G216" s="11">
        <v>0</v>
      </c>
    </row>
    <row r="217" spans="1:7" ht="15" customHeight="1" x14ac:dyDescent="0.25">
      <c r="A217" s="9"/>
      <c r="B217" s="67" t="s">
        <v>2</v>
      </c>
      <c r="C217" s="67"/>
      <c r="D217" s="67"/>
      <c r="E217" s="71" t="s">
        <v>3</v>
      </c>
      <c r="F217" s="69" t="s">
        <v>4</v>
      </c>
      <c r="G217" s="69" t="s">
        <v>202</v>
      </c>
    </row>
    <row r="218" spans="1:7" x14ac:dyDescent="0.25">
      <c r="A218" s="12" t="s">
        <v>71</v>
      </c>
      <c r="B218" s="3" t="s">
        <v>11</v>
      </c>
      <c r="C218" s="3" t="s">
        <v>12</v>
      </c>
      <c r="D218" s="2" t="s">
        <v>60</v>
      </c>
      <c r="E218" s="71"/>
      <c r="F218" s="69"/>
      <c r="G218" s="69"/>
    </row>
    <row r="219" spans="1:7" x14ac:dyDescent="0.25">
      <c r="A219" s="9" t="s">
        <v>40</v>
      </c>
      <c r="B219" s="6">
        <f>SUM('R1'!B219+'R1a'!B219+'R2'!B219+'R2a'!B219+'R3'!B219+'R4'!B219+'R5'!B219+'R6'!B219+'R7'!B219+'R8'!B219+'R9'!B219+'R10'!B219+'R11'!B219+'R12'!B219+'R13'!B219+'R14'!B219)</f>
        <v>0</v>
      </c>
      <c r="C219" s="6">
        <f>SUM('R1'!C219+'R1a'!C219+'R2'!C219+'R2a'!C219+'R3'!C219+'R4'!C219+'R5'!C219+'R6'!C219+'R7'!C219+'R8'!C219+'R9'!C219+'R10'!C219+'R11'!C219+'R12'!C219+'R13'!C219+'R14'!C219)</f>
        <v>1</v>
      </c>
      <c r="D219" s="6">
        <f>SUM('R1'!D219+'R1a'!D219+'R2'!D219+'R2a'!D219+'R3'!D219+'R4'!D219+'R5'!D219+'R6'!D219+'R7'!D219+'R8'!D219+'R9'!D219+'R10'!D219+'R11'!D219+'R12'!D219+'R13'!D219+'R14'!D219)</f>
        <v>0</v>
      </c>
      <c r="E219" s="6">
        <f>SUM('R1'!E219+'R1a'!E219+'R2'!E219+'R2a'!E219+'R3'!E219+'R4'!E219+'R5'!E219+'R6'!E219+'R7'!E219+'R8'!E219+'R9'!E219+'R10'!E219+'R11'!E219+'R12'!E219+'R13'!E219+'R14'!E219)</f>
        <v>1</v>
      </c>
      <c r="F219" s="7">
        <f>SUM(B219:E219)</f>
        <v>2</v>
      </c>
      <c r="G219" s="7">
        <v>2</v>
      </c>
    </row>
    <row r="220" spans="1:7" ht="30" x14ac:dyDescent="0.25">
      <c r="A220" s="19" t="s">
        <v>41</v>
      </c>
      <c r="B220" s="6">
        <f>SUM('R1'!B220+'R1a'!B220+'R2'!B220+'R2a'!B220+'R3'!B220+'R4'!B220+'R5'!B220+'R6'!B220+'R7'!B220+'R8'!B220+'R9'!B220+'R10'!B220+'R11'!B220+'R12'!B220+'R13'!B220+'R14'!B220)</f>
        <v>0</v>
      </c>
      <c r="C220" s="6">
        <f>SUM('R1'!C220+'R1a'!C220+'R2'!C220+'R2a'!C220+'R3'!C220+'R4'!C220+'R5'!C220+'R6'!C220+'R7'!C220+'R8'!C220+'R9'!C220+'R10'!C220+'R11'!C220+'R12'!C220+'R13'!C220+'R14'!C220)</f>
        <v>0</v>
      </c>
      <c r="D220" s="6">
        <f>SUM('R1'!D220+'R1a'!D220+'R2'!D220+'R2a'!D220+'R3'!D220+'R4'!D220+'R5'!D220+'R6'!D220+'R7'!D220+'R8'!D220+'R9'!D220+'R10'!D220+'R11'!D220+'R12'!D220+'R13'!D220+'R14'!D220)</f>
        <v>0</v>
      </c>
      <c r="E220" s="6">
        <f>SUM('R1'!E220+'R1a'!E220+'R2'!E220+'R2a'!E220+'R3'!E220+'R4'!E220+'R5'!E220+'R6'!E220+'R7'!E220+'R8'!E220+'R9'!E220+'R10'!E220+'R11'!E220+'R12'!E220+'R13'!E220+'R14'!E220)</f>
        <v>0</v>
      </c>
      <c r="F220" s="7">
        <f t="shared" ref="F220:F233" si="28">SUM(B220:E220)</f>
        <v>0</v>
      </c>
      <c r="G220" s="7">
        <v>0</v>
      </c>
    </row>
    <row r="221" spans="1:7" x14ac:dyDescent="0.25">
      <c r="A221" s="9" t="s">
        <v>42</v>
      </c>
      <c r="B221" s="6">
        <f>SUM('R1'!B221+'R1a'!B221+'R2'!B221+'R2a'!B221+'R3'!B221+'R4'!B221+'R5'!B221+'R6'!B221+'R7'!B221+'R8'!B221+'R9'!B221+'R10'!B221+'R11'!B221+'R12'!B221+'R13'!B221+'R14'!B221)</f>
        <v>0</v>
      </c>
      <c r="C221" s="6">
        <f>SUM('R1'!C221+'R1a'!C221+'R2'!C221+'R2a'!C221+'R3'!C221+'R4'!C221+'R5'!C221+'R6'!C221+'R7'!C221+'R8'!C221+'R9'!C221+'R10'!C221+'R11'!C221+'R12'!C221+'R13'!C221+'R14'!C221)</f>
        <v>0</v>
      </c>
      <c r="D221" s="6">
        <f>SUM('R1'!D221+'R1a'!D221+'R2'!D221+'R2a'!D221+'R3'!D221+'R4'!D221+'R5'!D221+'R6'!D221+'R7'!D221+'R8'!D221+'R9'!D221+'R10'!D221+'R11'!D221+'R12'!D221+'R13'!D221+'R14'!D221)</f>
        <v>1</v>
      </c>
      <c r="E221" s="6">
        <f>SUM('R1'!E221+'R1a'!E221+'R2'!E221+'R2a'!E221+'R3'!E221+'R4'!E221+'R5'!E221+'R6'!E221+'R7'!E221+'R8'!E221+'R9'!E221+'R10'!E221+'R11'!E221+'R12'!E221+'R13'!E221+'R14'!E221)</f>
        <v>0</v>
      </c>
      <c r="F221" s="7">
        <f t="shared" si="28"/>
        <v>1</v>
      </c>
      <c r="G221" s="7">
        <v>2</v>
      </c>
    </row>
    <row r="222" spans="1:7" x14ac:dyDescent="0.25">
      <c r="A222" s="9" t="s">
        <v>43</v>
      </c>
      <c r="B222" s="6">
        <f>SUM('R1'!B222+'R1a'!B222+'R2'!B222+'R2a'!B222+'R3'!B222+'R4'!B222+'R5'!B222+'R6'!B222+'R7'!B222+'R8'!B222+'R9'!B222+'R10'!B222+'R11'!B222+'R12'!B222+'R13'!B222+'R14'!B222)</f>
        <v>0</v>
      </c>
      <c r="C222" s="6">
        <f>SUM('R1'!C222+'R1a'!C222+'R2'!C222+'R2a'!C222+'R3'!C222+'R4'!C222+'R5'!C222+'R6'!C222+'R7'!C222+'R8'!C222+'R9'!C222+'R10'!C222+'R11'!C222+'R12'!C222+'R13'!C222+'R14'!C222)</f>
        <v>0</v>
      </c>
      <c r="D222" s="6">
        <f>SUM('R1'!D222+'R1a'!D222+'R2'!D222+'R2a'!D222+'R3'!D222+'R4'!D222+'R5'!D222+'R6'!D222+'R7'!D222+'R8'!D222+'R9'!D222+'R10'!D222+'R11'!D222+'R12'!D222+'R13'!D222+'R14'!D222)</f>
        <v>0</v>
      </c>
      <c r="E222" s="6">
        <f>SUM('R1'!E222+'R1a'!E222+'R2'!E222+'R2a'!E222+'R3'!E222+'R4'!E222+'R5'!E222+'R6'!E222+'R7'!E222+'R8'!E222+'R9'!E222+'R10'!E222+'R11'!E222+'R12'!E222+'R13'!E222+'R14'!E222)</f>
        <v>0</v>
      </c>
      <c r="F222" s="7">
        <f t="shared" si="28"/>
        <v>0</v>
      </c>
      <c r="G222" s="7">
        <v>0</v>
      </c>
    </row>
    <row r="223" spans="1:7" x14ac:dyDescent="0.25">
      <c r="A223" s="9" t="s">
        <v>44</v>
      </c>
      <c r="B223" s="6">
        <f>SUM('R1'!B223+'R1a'!B223+'R2'!B223+'R2a'!B223+'R3'!B223+'R4'!B223+'R5'!B223+'R6'!B223+'R7'!B223+'R8'!B223+'R9'!B223+'R10'!B223+'R11'!B223+'R12'!B223+'R13'!B223+'R14'!B223)</f>
        <v>24</v>
      </c>
      <c r="C223" s="6">
        <f>SUM('R1'!C223+'R1a'!C223+'R2'!C223+'R2a'!C223+'R3'!C223+'R4'!C223+'R5'!C223+'R6'!C223+'R7'!C223+'R8'!C223+'R9'!C223+'R10'!C223+'R11'!C223+'R12'!C223+'R13'!C223+'R14'!C223)</f>
        <v>12</v>
      </c>
      <c r="D223" s="6">
        <f>SUM('R1'!D223+'R1a'!D223+'R2'!D223+'R2a'!D223+'R3'!D223+'R4'!D223+'R5'!D223+'R6'!D223+'R7'!D223+'R8'!D223+'R9'!D223+'R10'!D223+'R11'!D223+'R12'!D223+'R13'!D223+'R14'!D223)</f>
        <v>4</v>
      </c>
      <c r="E223" s="6">
        <f>SUM('R1'!E223+'R1a'!E223+'R2'!E223+'R2a'!E223+'R3'!E223+'R4'!E223+'R5'!E223+'R6'!E223+'R7'!E223+'R8'!E223+'R9'!E223+'R10'!E223+'R11'!E223+'R12'!E223+'R13'!E223+'R14'!E223)</f>
        <v>6</v>
      </c>
      <c r="F223" s="7">
        <f t="shared" si="28"/>
        <v>46</v>
      </c>
      <c r="G223" s="7">
        <v>74</v>
      </c>
    </row>
    <row r="224" spans="1:7" ht="30" x14ac:dyDescent="0.25">
      <c r="A224" s="9" t="s">
        <v>45</v>
      </c>
      <c r="B224" s="6">
        <f>SUM('R1'!B224+'R1a'!B224+'R2'!B224+'R2a'!B224+'R3'!B224+'R4'!B224+'R5'!B224+'R6'!B224+'R7'!B224+'R8'!B224+'R9'!B224+'R10'!B224+'R11'!B224+'R12'!B224+'R13'!B224+'R14'!B224)</f>
        <v>0</v>
      </c>
      <c r="C224" s="6">
        <f>SUM('R1'!C224+'R1a'!C224+'R2'!C224+'R2a'!C224+'R3'!C224+'R4'!C224+'R5'!C224+'R6'!C224+'R7'!C224+'R8'!C224+'R9'!C224+'R10'!C224+'R11'!C224+'R12'!C224+'R13'!C224+'R14'!C224)</f>
        <v>0</v>
      </c>
      <c r="D224" s="6">
        <f>SUM('R1'!D224+'R1a'!D224+'R2'!D224+'R2a'!D224+'R3'!D224+'R4'!D224+'R5'!D224+'R6'!D224+'R7'!D224+'R8'!D224+'R9'!D224+'R10'!D224+'R11'!D224+'R12'!D224+'R13'!D224+'R14'!D224)</f>
        <v>0</v>
      </c>
      <c r="E224" s="6">
        <f>SUM('R1'!E224+'R1a'!E224+'R2'!E224+'R2a'!E224+'R3'!E224+'R4'!E224+'R5'!E224+'R6'!E224+'R7'!E224+'R8'!E224+'R9'!E224+'R10'!E224+'R11'!E224+'R12'!E224+'R13'!E224+'R14'!E224)</f>
        <v>1</v>
      </c>
      <c r="F224" s="7">
        <f t="shared" si="28"/>
        <v>1</v>
      </c>
      <c r="G224" s="7">
        <v>0</v>
      </c>
    </row>
    <row r="225" spans="1:7" x14ac:dyDescent="0.25">
      <c r="A225" s="9" t="s">
        <v>46</v>
      </c>
      <c r="B225" s="6">
        <f>SUM('R1'!B225+'R1a'!B225+'R2'!B225+'R2a'!B225+'R3'!B225+'R4'!B225+'R5'!B225+'R6'!B225+'R7'!B225+'R8'!B225+'R9'!B225+'R10'!B225+'R11'!B225+'R12'!B225+'R13'!B225+'R14'!B225)</f>
        <v>1</v>
      </c>
      <c r="C225" s="6">
        <f>SUM('R1'!C225+'R1a'!C225+'R2'!C225+'R2a'!C225+'R3'!C225+'R4'!C225+'R5'!C225+'R6'!C225+'R7'!C225+'R8'!C225+'R9'!C225+'R10'!C225+'R11'!C225+'R12'!C225+'R13'!C225+'R14'!C225)</f>
        <v>2</v>
      </c>
      <c r="D225" s="6">
        <f>SUM('R1'!D225+'R1a'!D225+'R2'!D225+'R2a'!D225+'R3'!D225+'R4'!D225+'R5'!D225+'R6'!D225+'R7'!D225+'R8'!D225+'R9'!D225+'R10'!D225+'R11'!D225+'R12'!D225+'R13'!D225+'R14'!D225)</f>
        <v>0</v>
      </c>
      <c r="E225" s="6">
        <f>SUM('R1'!E225+'R1a'!E225+'R2'!E225+'R2a'!E225+'R3'!E225+'R4'!E225+'R5'!E225+'R6'!E225+'R7'!E225+'R8'!E225+'R9'!E225+'R10'!E225+'R11'!E225+'R12'!E225+'R13'!E225+'R14'!E225)</f>
        <v>2</v>
      </c>
      <c r="F225" s="7">
        <f t="shared" si="28"/>
        <v>5</v>
      </c>
      <c r="G225" s="7">
        <v>10</v>
      </c>
    </row>
    <row r="226" spans="1:7" x14ac:dyDescent="0.25">
      <c r="A226" s="9" t="s">
        <v>47</v>
      </c>
      <c r="B226" s="6">
        <f>SUM('R1'!B226+'R1a'!B226+'R2'!B226+'R2a'!B226+'R3'!B226+'R4'!B226+'R5'!B226+'R6'!B226+'R7'!B226+'R8'!B226+'R9'!B226+'R10'!B226+'R11'!B226+'R12'!B226+'R13'!B226+'R14'!B226)</f>
        <v>0</v>
      </c>
      <c r="C226" s="6">
        <f>SUM('R1'!C226+'R1a'!C226+'R2'!C226+'R2a'!C226+'R3'!C226+'R4'!C226+'R5'!C226+'R6'!C226+'R7'!C226+'R8'!C226+'R9'!C226+'R10'!C226+'R11'!C226+'R12'!C226+'R13'!C226+'R14'!C226)</f>
        <v>0</v>
      </c>
      <c r="D226" s="6">
        <f>SUM('R1'!D226+'R1a'!D226+'R2'!D226+'R2a'!D226+'R3'!D226+'R4'!D226+'R5'!D226+'R6'!D226+'R7'!D226+'R8'!D226+'R9'!D226+'R10'!D226+'R11'!D226+'R12'!D226+'R13'!D226+'R14'!D226)</f>
        <v>0</v>
      </c>
      <c r="E226" s="6">
        <f>SUM('R1'!E226+'R1a'!E226+'R2'!E226+'R2a'!E226+'R3'!E226+'R4'!E226+'R5'!E226+'R6'!E226+'R7'!E226+'R8'!E226+'R9'!E226+'R10'!E226+'R11'!E226+'R12'!E226+'R13'!E226+'R14'!E226)</f>
        <v>0</v>
      </c>
      <c r="F226" s="7">
        <f t="shared" si="28"/>
        <v>0</v>
      </c>
      <c r="G226" s="7">
        <v>0</v>
      </c>
    </row>
    <row r="227" spans="1:7" x14ac:dyDescent="0.25">
      <c r="A227" s="9" t="s">
        <v>48</v>
      </c>
      <c r="B227" s="6">
        <f>SUM('R1'!B227+'R1a'!B227+'R2'!B227+'R2a'!B227+'R3'!B227+'R4'!B227+'R5'!B227+'R6'!B227+'R7'!B227+'R8'!B227+'R9'!B227+'R10'!B227+'R11'!B227+'R12'!B227+'R13'!B227+'R14'!B227)</f>
        <v>0</v>
      </c>
      <c r="C227" s="6">
        <f>SUM('R1'!C227+'R1a'!C227+'R2'!C227+'R2a'!C227+'R3'!C227+'R4'!C227+'R5'!C227+'R6'!C227+'R7'!C227+'R8'!C227+'R9'!C227+'R10'!C227+'R11'!C227+'R12'!C227+'R13'!C227+'R14'!C227)</f>
        <v>0</v>
      </c>
      <c r="D227" s="6">
        <f>SUM('R1'!D227+'R1a'!D227+'R2'!D227+'R2a'!D227+'R3'!D227+'R4'!D227+'R5'!D227+'R6'!D227+'R7'!D227+'R8'!D227+'R9'!D227+'R10'!D227+'R11'!D227+'R12'!D227+'R13'!D227+'R14'!D227)</f>
        <v>0</v>
      </c>
      <c r="E227" s="6">
        <f>SUM('R1'!E227+'R1a'!E227+'R2'!E227+'R2a'!E227+'R3'!E227+'R4'!E227+'R5'!E227+'R6'!E227+'R7'!E227+'R8'!E227+'R9'!E227+'R10'!E227+'R11'!E227+'R12'!E227+'R13'!E227+'R14'!E227)</f>
        <v>0</v>
      </c>
      <c r="F227" s="7">
        <f t="shared" si="28"/>
        <v>0</v>
      </c>
      <c r="G227" s="7">
        <v>0</v>
      </c>
    </row>
    <row r="228" spans="1:7" x14ac:dyDescent="0.25">
      <c r="A228" s="9" t="s">
        <v>49</v>
      </c>
      <c r="B228" s="6">
        <f>SUM('R1'!B228+'R1a'!B228+'R2'!B228+'R2a'!B228+'R3'!B228+'R4'!B228+'R5'!B228+'R6'!B228+'R7'!B228+'R8'!B228+'R9'!B228+'R10'!B228+'R11'!B228+'R12'!B228+'R13'!B228+'R14'!B228)</f>
        <v>0</v>
      </c>
      <c r="C228" s="6">
        <f>SUM('R1'!C228+'R1a'!C228+'R2'!C228+'R2a'!C228+'R3'!C228+'R4'!C228+'R5'!C228+'R6'!C228+'R7'!C228+'R8'!C228+'R9'!C228+'R10'!C228+'R11'!C228+'R12'!C228+'R13'!C228+'R14'!C228)</f>
        <v>0</v>
      </c>
      <c r="D228" s="6">
        <f>SUM('R1'!D228+'R1a'!D228+'R2'!D228+'R2a'!D228+'R3'!D228+'R4'!D228+'R5'!D228+'R6'!D228+'R7'!D228+'R8'!D228+'R9'!D228+'R10'!D228+'R11'!D228+'R12'!D228+'R13'!D228+'R14'!D228)</f>
        <v>0</v>
      </c>
      <c r="E228" s="6">
        <f>SUM('R1'!E228+'R1a'!E228+'R2'!E228+'R2a'!E228+'R3'!E228+'R4'!E228+'R5'!E228+'R6'!E228+'R7'!E228+'R8'!E228+'R9'!E228+'R10'!E228+'R11'!E228+'R12'!E228+'R13'!E228+'R14'!E228)</f>
        <v>0</v>
      </c>
      <c r="F228" s="7">
        <f t="shared" si="28"/>
        <v>0</v>
      </c>
      <c r="G228" s="7">
        <v>3</v>
      </c>
    </row>
    <row r="229" spans="1:7" ht="30" x14ac:dyDescent="0.25">
      <c r="A229" s="9" t="s">
        <v>50</v>
      </c>
      <c r="B229" s="6">
        <f>SUM('R1'!B229+'R1a'!B229+'R2'!B229+'R2a'!B229+'R3'!B229+'R4'!B229+'R5'!B229+'R6'!B229+'R7'!B229+'R8'!B229+'R9'!B229+'R10'!B229+'R11'!B229+'R12'!B229+'R13'!B229+'R14'!B229)</f>
        <v>0</v>
      </c>
      <c r="C229" s="6">
        <f>SUM('R1'!C229+'R1a'!C229+'R2'!C229+'R2a'!C229+'R3'!C229+'R4'!C229+'R5'!C229+'R6'!C229+'R7'!C229+'R8'!C229+'R9'!C229+'R10'!C229+'R11'!C229+'R12'!C229+'R13'!C229+'R14'!C229)</f>
        <v>0</v>
      </c>
      <c r="D229" s="6">
        <f>SUM('R1'!D229+'R1a'!D229+'R2'!D229+'R2a'!D229+'R3'!D229+'R4'!D229+'R5'!D229+'R6'!D229+'R7'!D229+'R8'!D229+'R9'!D229+'R10'!D229+'R11'!D229+'R12'!D229+'R13'!D229+'R14'!D229)</f>
        <v>0</v>
      </c>
      <c r="E229" s="6">
        <f>SUM('R1'!E229+'R1a'!E229+'R2'!E229+'R2a'!E229+'R3'!E229+'R4'!E229+'R5'!E229+'R6'!E229+'R7'!E229+'R8'!E229+'R9'!E229+'R10'!E229+'R11'!E229+'R12'!E229+'R13'!E229+'R14'!E229)</f>
        <v>0</v>
      </c>
      <c r="F229" s="7">
        <f t="shared" si="28"/>
        <v>0</v>
      </c>
      <c r="G229" s="7">
        <v>0</v>
      </c>
    </row>
    <row r="230" spans="1:7" x14ac:dyDescent="0.25">
      <c r="A230" s="9" t="s">
        <v>51</v>
      </c>
      <c r="B230" s="6">
        <f>SUM('R1'!B230+'R1a'!B230+'R2'!B230+'R2a'!B230+'R3'!B230+'R4'!B230+'R5'!B230+'R6'!B230+'R7'!B230+'R8'!B230+'R9'!B230+'R10'!B230+'R11'!B230+'R12'!B230+'R13'!B230+'R14'!B230)</f>
        <v>99</v>
      </c>
      <c r="C230" s="6">
        <f>SUM('R1'!C230+'R1a'!C230+'R2'!C230+'R2a'!C230+'R3'!C230+'R4'!C230+'R5'!C230+'R6'!C230+'R7'!C230+'R8'!C230+'R9'!C230+'R10'!C230+'R11'!C230+'R12'!C230+'R13'!C230+'R14'!C230)</f>
        <v>31</v>
      </c>
      <c r="D230" s="6">
        <f>SUM('R1'!D230+'R1a'!D230+'R2'!D230+'R2a'!D230+'R3'!D230+'R4'!D230+'R5'!D230+'R6'!D230+'R7'!D230+'R8'!D230+'R9'!D230+'R10'!D230+'R11'!D230+'R12'!D230+'R13'!D230+'R14'!D230)</f>
        <v>7</v>
      </c>
      <c r="E230" s="6">
        <f>SUM('R1'!E230+'R1a'!E230+'R2'!E230+'R2a'!E230+'R3'!E230+'R4'!E230+'R5'!E230+'R6'!E230+'R7'!E230+'R8'!E230+'R9'!E230+'R10'!E230+'R11'!E230+'R12'!E230+'R13'!E230+'R14'!E230)</f>
        <v>38</v>
      </c>
      <c r="F230" s="7">
        <f t="shared" si="28"/>
        <v>175</v>
      </c>
      <c r="G230" s="7">
        <v>204</v>
      </c>
    </row>
    <row r="231" spans="1:7" x14ac:dyDescent="0.25">
      <c r="A231" s="9" t="s">
        <v>52</v>
      </c>
      <c r="B231" s="6">
        <f>SUM('R1'!B231+'R1a'!B231+'R2'!B231+'R2a'!B231+'R3'!B231+'R4'!B231+'R5'!B231+'R6'!B231+'R7'!B231+'R8'!B231+'R9'!B231+'R10'!B231+'R11'!B231+'R12'!B231+'R13'!B231+'R14'!B231)</f>
        <v>3</v>
      </c>
      <c r="C231" s="6">
        <f>SUM('R1'!C231+'R1a'!C231+'R2'!C231+'R2a'!C231+'R3'!C231+'R4'!C231+'R5'!C231+'R6'!C231+'R7'!C231+'R8'!C231+'R9'!C231+'R10'!C231+'R11'!C231+'R12'!C231+'R13'!C231+'R14'!C231)</f>
        <v>0</v>
      </c>
      <c r="D231" s="6">
        <f>SUM('R1'!D231+'R1a'!D231+'R2'!D231+'R2a'!D231+'R3'!D231+'R4'!D231+'R5'!D231+'R6'!D231+'R7'!D231+'R8'!D231+'R9'!D231+'R10'!D231+'R11'!D231+'R12'!D231+'R13'!D231+'R14'!D231)</f>
        <v>0</v>
      </c>
      <c r="E231" s="6">
        <f>SUM('R1'!E231+'R1a'!E231+'R2'!E231+'R2a'!E231+'R3'!E231+'R4'!E231+'R5'!E231+'R6'!E231+'R7'!E231+'R8'!E231+'R9'!E231+'R10'!E231+'R11'!E231+'R12'!E231+'R13'!E231+'R14'!E231)</f>
        <v>0</v>
      </c>
      <c r="F231" s="7">
        <f t="shared" si="28"/>
        <v>3</v>
      </c>
      <c r="G231" s="7">
        <v>0</v>
      </c>
    </row>
    <row r="232" spans="1:7" x14ac:dyDescent="0.25">
      <c r="A232" s="9" t="s">
        <v>53</v>
      </c>
      <c r="B232" s="6">
        <f>SUM('R1'!B232+'R1a'!B232+'R2'!B232+'R2a'!B232+'R3'!B232+'R4'!B232+'R5'!B232+'R6'!B232+'R7'!B232+'R8'!B232+'R9'!B232+'R10'!B232+'R11'!B232+'R12'!B232+'R13'!B232+'R14'!B232)</f>
        <v>0</v>
      </c>
      <c r="C232" s="6">
        <f>SUM('R1'!C232+'R1a'!C232+'R2'!C232+'R2a'!C232+'R3'!C232+'R4'!C232+'R5'!C232+'R6'!C232+'R7'!C232+'R8'!C232+'R9'!C232+'R10'!C232+'R11'!C232+'R12'!C232+'R13'!C232+'R14'!C232)</f>
        <v>1</v>
      </c>
      <c r="D232" s="6">
        <f>SUM('R1'!D232+'R1a'!D232+'R2'!D232+'R2a'!D232+'R3'!D232+'R4'!D232+'R5'!D232+'R6'!D232+'R7'!D232+'R8'!D232+'R9'!D232+'R10'!D232+'R11'!D232+'R12'!D232+'R13'!D232+'R14'!D232)</f>
        <v>0</v>
      </c>
      <c r="E232" s="6">
        <f>SUM('R1'!E232+'R1a'!E232+'R2'!E232+'R2a'!E232+'R3'!E232+'R4'!E232+'R5'!E232+'R6'!E232+'R7'!E232+'R8'!E232+'R9'!E232+'R10'!E232+'R11'!E232+'R12'!E232+'R13'!E232+'R14'!E232)</f>
        <v>0</v>
      </c>
      <c r="F232" s="7">
        <f t="shared" si="28"/>
        <v>1</v>
      </c>
      <c r="G232" s="7">
        <v>0</v>
      </c>
    </row>
    <row r="233" spans="1:7" x14ac:dyDescent="0.25">
      <c r="A233" s="9" t="s">
        <v>54</v>
      </c>
      <c r="B233" s="6">
        <f>SUM('R1'!B233+'R1a'!B233+'R2'!B233+'R2a'!B233+'R3'!B233+'R4'!B233+'R5'!B233+'R6'!B233+'R7'!B233+'R8'!B233+'R9'!B233+'R10'!B233+'R11'!B233+'R12'!B233+'R13'!B233+'R14'!B233)</f>
        <v>4</v>
      </c>
      <c r="C233" s="6">
        <f>SUM('R1'!C233+'R1a'!C233+'R2'!C233+'R2a'!C233+'R3'!C233+'R4'!C233+'R5'!C233+'R6'!C233+'R7'!C233+'R8'!C233+'R9'!C233+'R10'!C233+'R11'!C233+'R12'!C233+'R13'!C233+'R14'!C233)</f>
        <v>0</v>
      </c>
      <c r="D233" s="6">
        <f>SUM('R1'!D233+'R1a'!D233+'R2'!D233+'R2a'!D233+'R3'!D233+'R4'!D233+'R5'!D233+'R6'!D233+'R7'!D233+'R8'!D233+'R9'!D233+'R10'!D233+'R11'!D233+'R12'!D233+'R13'!D233+'R14'!D233)</f>
        <v>0</v>
      </c>
      <c r="E233" s="6">
        <f>SUM('R1'!E233+'R1a'!E233+'R2'!E233+'R2a'!E233+'R3'!E233+'R4'!E233+'R5'!E233+'R6'!E233+'R7'!E233+'R8'!E233+'R9'!E233+'R10'!E233+'R11'!E233+'R12'!E233+'R13'!E233+'R14'!E233)</f>
        <v>4</v>
      </c>
      <c r="F233" s="7">
        <f t="shared" si="28"/>
        <v>8</v>
      </c>
      <c r="G233" s="7">
        <v>0</v>
      </c>
    </row>
    <row r="234" spans="1:7" ht="15" customHeight="1" x14ac:dyDescent="0.25">
      <c r="A234" s="9"/>
      <c r="B234" s="67" t="s">
        <v>2</v>
      </c>
      <c r="C234" s="67"/>
      <c r="D234" s="67"/>
      <c r="E234" s="71" t="s">
        <v>3</v>
      </c>
      <c r="F234" s="69" t="s">
        <v>4</v>
      </c>
      <c r="G234" s="69" t="s">
        <v>202</v>
      </c>
    </row>
    <row r="235" spans="1:7" x14ac:dyDescent="0.25">
      <c r="A235" s="12" t="s">
        <v>55</v>
      </c>
      <c r="B235" s="3" t="s">
        <v>11</v>
      </c>
      <c r="C235" s="3" t="s">
        <v>12</v>
      </c>
      <c r="D235" s="2" t="s">
        <v>60</v>
      </c>
      <c r="E235" s="71"/>
      <c r="F235" s="69"/>
      <c r="G235" s="69"/>
    </row>
    <row r="236" spans="1:7" x14ac:dyDescent="0.25">
      <c r="A236" s="9" t="s">
        <v>65</v>
      </c>
      <c r="B236" s="6">
        <f>SUM('R1'!B236+'R1a'!B236+'R2'!B236+'R2a'!B236+'R3'!B236+'R4'!B236+'R5'!B236+'R6'!B236+'R7'!B236+'R8'!B236+'R9'!B236+'R10'!B236+'R11'!B236+'R12'!B236+'R13'!B236+'R14'!B236)</f>
        <v>32</v>
      </c>
      <c r="C236" s="6" t="s">
        <v>57</v>
      </c>
      <c r="D236" s="6">
        <f>SUM('R1'!D236+'R1a'!D236+'R2'!D236+'R2a'!D236+'R3'!D236+'R4'!D236+'R5'!D236+'R6'!D236+'R7'!D236+'R8'!D236+'R9'!D236+'R10'!D236+'R11'!D236+'R12'!D236+'R13'!D236+'R14'!D236)</f>
        <v>1</v>
      </c>
      <c r="E236" s="6">
        <f>SUM('R1'!E236+'R1a'!E236+'R2'!E236+'R2a'!E236+'R3'!E236+'R4'!E236+'R5'!E236+'R6'!E236+'R7'!E236+'R8'!E236+'R9'!E236+'R10'!E236+'R11'!E236+'R12'!E236+'R13'!E236+'R14'!E236)</f>
        <v>0</v>
      </c>
      <c r="F236" s="7">
        <f>SUM(B236:E236)</f>
        <v>33</v>
      </c>
      <c r="G236" s="7">
        <v>32</v>
      </c>
    </row>
    <row r="237" spans="1:7" ht="15.75" x14ac:dyDescent="0.25">
      <c r="A237" s="72" t="s">
        <v>74</v>
      </c>
      <c r="B237" s="72"/>
      <c r="C237" s="72"/>
      <c r="D237" s="72"/>
      <c r="E237" s="72"/>
      <c r="F237" s="72"/>
      <c r="G237" s="1"/>
    </row>
    <row r="238" spans="1:7" x14ac:dyDescent="0.25">
      <c r="A238" s="66"/>
      <c r="B238" s="67" t="s">
        <v>2</v>
      </c>
      <c r="C238" s="67"/>
      <c r="D238" s="67"/>
      <c r="E238" s="70" t="s">
        <v>3</v>
      </c>
      <c r="F238" s="69" t="s">
        <v>4</v>
      </c>
      <c r="G238" s="69" t="s">
        <v>202</v>
      </c>
    </row>
    <row r="239" spans="1:7" x14ac:dyDescent="0.25">
      <c r="A239" s="66"/>
      <c r="B239" s="2" t="s">
        <v>11</v>
      </c>
      <c r="C239" s="2" t="s">
        <v>12</v>
      </c>
      <c r="D239" s="2" t="s">
        <v>60</v>
      </c>
      <c r="E239" s="70"/>
      <c r="F239" s="69"/>
      <c r="G239" s="69"/>
    </row>
    <row r="240" spans="1:7" x14ac:dyDescent="0.25">
      <c r="A240" s="19" t="s">
        <v>102</v>
      </c>
      <c r="B240" s="6">
        <f>SUM('R1'!B240+'R1a'!B240+'R2'!B240+'R2a'!B240+'R3'!B240+'R4'!B240+'R5'!B240+'R6'!B240+'R7'!B240+'R8'!B240+'R9'!B240+'R10'!B240+'R11'!B240+'R12'!B240+'R13'!B240+'R14'!B240)</f>
        <v>107</v>
      </c>
      <c r="C240" s="6">
        <f>SUM('R1'!C240+'R1a'!C240+'R2'!C240+'R2a'!C240+'R3'!C240+'R4'!C240+'R5'!C240+'R6'!C240+'R7'!C240+'R8'!C240+'R9'!C240+'R10'!C240+'R11'!C240+'R12'!C240+'R13'!C240+'R14'!C240)</f>
        <v>26</v>
      </c>
      <c r="D240" s="6">
        <f>SUM('R1'!D240+'R1a'!D240+'R2'!D240+'R2a'!D240+'R3'!D240+'R4'!D240+'R5'!D240+'R6'!D240+'R7'!D240+'R8'!D240+'R9'!D240+'R10'!D240+'R11'!D240+'R12'!D240+'R13'!D240+'R14'!D240)</f>
        <v>0</v>
      </c>
      <c r="E240" s="6">
        <f>SUM('R1'!E240+'R1a'!E240+'R2'!E240+'R2a'!E240+'R3'!E240+'R4'!E240+'R5'!E240+'R6'!E240+'R7'!E240+'R8'!E240+'R9'!E240+'R10'!E240+'R11'!E240+'R12'!E240+'R13'!E240+'R14'!E240)</f>
        <v>57</v>
      </c>
      <c r="F240" s="7">
        <f t="shared" ref="F240:F243" si="29">SUM(B240:E240)</f>
        <v>190</v>
      </c>
      <c r="G240" s="7">
        <v>178</v>
      </c>
    </row>
    <row r="241" spans="1:7" x14ac:dyDescent="0.25">
      <c r="A241" s="9" t="s">
        <v>75</v>
      </c>
      <c r="B241" s="10">
        <f>SUM(B242:B243)</f>
        <v>108</v>
      </c>
      <c r="C241" s="10">
        <f t="shared" ref="C241:E241" si="30">SUM(C242:C243)</f>
        <v>26</v>
      </c>
      <c r="D241" s="10">
        <f t="shared" si="30"/>
        <v>0</v>
      </c>
      <c r="E241" s="10">
        <f t="shared" si="30"/>
        <v>60</v>
      </c>
      <c r="F241" s="7">
        <f t="shared" si="29"/>
        <v>194</v>
      </c>
      <c r="G241" s="7">
        <v>179</v>
      </c>
    </row>
    <row r="242" spans="1:7" x14ac:dyDescent="0.25">
      <c r="A242" s="9" t="s">
        <v>103</v>
      </c>
      <c r="B242" s="6">
        <f>SUM('R1'!B242+'R1a'!B242+'R2'!B242+'R2a'!B242+'R3'!B242+'R4'!B242+'R5'!B242+'R6'!B242+'R7'!B242+'R8'!B242+'R9'!B242+'R10'!B242+'R11'!B242+'R12'!B242+'R13'!B242+'R14'!B242)</f>
        <v>6</v>
      </c>
      <c r="C242" s="6">
        <f>SUM('R1'!C242+'R1a'!C242+'R2'!C242+'R2a'!C242+'R3'!C242+'R4'!C242+'R5'!C242+'R6'!C242+'R7'!C242+'R8'!C242+'R9'!C242+'R10'!C242+'R11'!C242+'R12'!C242+'R13'!C242+'R14'!C242)</f>
        <v>0</v>
      </c>
      <c r="D242" s="6">
        <f>SUM('R1'!D242+'R1a'!D242+'R2'!D242+'R2a'!D242+'R3'!D242+'R4'!D242+'R5'!D242+'R6'!D242+'R7'!D242+'R8'!D242+'R9'!D242+'R10'!D242+'R11'!D242+'R12'!D242+'R13'!D242+'R14'!D242)</f>
        <v>0</v>
      </c>
      <c r="E242" s="6">
        <f>SUM('R1'!E242+'R1a'!E242+'R2'!E242+'R2a'!E242+'R3'!E242+'R4'!E242+'R5'!E242+'R6'!E242+'R7'!E242+'R8'!E242+'R9'!E242+'R10'!E242+'R11'!E242+'R12'!E242+'R13'!E242+'R14'!E242)</f>
        <v>0</v>
      </c>
      <c r="F242" s="7">
        <f>SUM(B242:E242)</f>
        <v>6</v>
      </c>
      <c r="G242" s="7">
        <v>14</v>
      </c>
    </row>
    <row r="243" spans="1:7" x14ac:dyDescent="0.25">
      <c r="A243" s="9" t="s">
        <v>104</v>
      </c>
      <c r="B243" s="6">
        <f>SUM('R1'!B243+'R1a'!B243+'R2'!B243+'R2a'!B243+'R3'!B243+'R4'!B243+'R5'!B243+'R6'!B243+'R7'!B243+'R8'!B243+'R9'!B243+'R10'!B243+'R11'!B243+'R12'!B243+'R13'!B243+'R14'!B243)</f>
        <v>102</v>
      </c>
      <c r="C243" s="6">
        <f>SUM('R1'!C243+'R1a'!C243+'R2'!C243+'R2a'!C243+'R3'!C243+'R4'!C243+'R5'!C243+'R6'!C243+'R7'!C243+'R8'!C243+'R9'!C243+'R10'!C243+'R11'!C243+'R12'!C243+'R13'!C243+'R14'!C243)</f>
        <v>26</v>
      </c>
      <c r="D243" s="6">
        <f>SUM('R1'!D243+'R1a'!D243+'R2'!D243+'R2a'!D243+'R3'!D243+'R4'!D243+'R5'!D243+'R6'!D243+'R7'!D243+'R8'!D243+'R9'!D243+'R10'!D243+'R11'!D243+'R12'!D243+'R13'!D243+'R14'!D243)</f>
        <v>0</v>
      </c>
      <c r="E243" s="6">
        <f>SUM('R1'!E243+'R1a'!E243+'R2'!E243+'R2a'!E243+'R3'!E243+'R4'!E243+'R5'!E243+'R6'!E243+'R7'!E243+'R8'!E243+'R9'!E243+'R10'!E243+'R11'!E243+'R12'!E243+'R13'!E243+'R14'!E243)</f>
        <v>60</v>
      </c>
      <c r="F243" s="7">
        <f t="shared" si="29"/>
        <v>188</v>
      </c>
      <c r="G243" s="11">
        <v>165</v>
      </c>
    </row>
    <row r="244" spans="1:7" x14ac:dyDescent="0.25">
      <c r="A244" s="9" t="s">
        <v>208</v>
      </c>
      <c r="B244" s="6">
        <f>SUM('R1'!B244+'R1a'!B244+'R2'!B244+'R2a'!B244+'R3'!B244+'R4'!B244+'R5'!B244+'R6'!B244+'R7'!B244+'R8'!B244+'R9'!B244+'R10'!B244+'R11'!B244+'R12'!B244+'R13'!B244+'R14'!B244)</f>
        <v>0</v>
      </c>
      <c r="C244" s="6">
        <f>SUM('R1'!C244+'R1a'!C244+'R2'!C244+'R2a'!C244+'R3'!C244+'R4'!C244+'R5'!C244+'R6'!C244+'R7'!C244+'R8'!C244+'R9'!C244+'R10'!C244+'R11'!C244+'R12'!C244+'R13'!C244+'R14'!C244)</f>
        <v>0</v>
      </c>
      <c r="D244" s="6">
        <f>SUM('R1'!D244+'R1a'!D244+'R2'!D244+'R2a'!D244+'R3'!D244+'R4'!D244+'R5'!D244+'R6'!D244+'R7'!D244+'R8'!D244+'R9'!D244+'R10'!D244+'R11'!D244+'R12'!D244+'R13'!D244+'R14'!D244)</f>
        <v>0</v>
      </c>
      <c r="E244" s="6">
        <f>SUM('R1'!E244+'R1a'!E244+'R2'!E244+'R2a'!E244+'R3'!E244+'R4'!E244+'R5'!E244+'R6'!E244+'R7'!E244+'R8'!E244+'R9'!E244+'R10'!E244+'R11'!E244+'R12'!E244+'R13'!E244+'R14'!E244)</f>
        <v>0</v>
      </c>
      <c r="F244" s="7"/>
      <c r="G244" s="11"/>
    </row>
    <row r="245" spans="1:7" ht="15" customHeight="1" x14ac:dyDescent="0.25">
      <c r="A245" s="9"/>
      <c r="B245" s="67" t="s">
        <v>2</v>
      </c>
      <c r="C245" s="67"/>
      <c r="D245" s="67"/>
      <c r="E245" s="71" t="s">
        <v>3</v>
      </c>
      <c r="F245" s="69" t="s">
        <v>4</v>
      </c>
      <c r="G245" s="69" t="s">
        <v>202</v>
      </c>
    </row>
    <row r="246" spans="1:7" x14ac:dyDescent="0.25">
      <c r="A246" s="12" t="s">
        <v>76</v>
      </c>
      <c r="B246" s="3" t="s">
        <v>11</v>
      </c>
      <c r="C246" s="3" t="s">
        <v>12</v>
      </c>
      <c r="D246" s="2" t="s">
        <v>60</v>
      </c>
      <c r="E246" s="71"/>
      <c r="F246" s="69"/>
      <c r="G246" s="69"/>
    </row>
    <row r="247" spans="1:7" x14ac:dyDescent="0.25">
      <c r="A247" s="9" t="s">
        <v>23</v>
      </c>
      <c r="B247" s="6">
        <f>SUM('R1'!B247+'R1a'!B247+'R2'!B247+'R2a'!B247+'R3'!B247+'R4'!B247+'R5'!B247+'R6'!B247+'R7'!B247+'R8'!B247+'R9'!B247+'R10'!B247+'R11'!B247+'R12'!B247+'R13'!B247+'R14'!B247)</f>
        <v>48</v>
      </c>
      <c r="C247" s="6">
        <f>SUM('R1'!C247+'R1a'!C247+'R2'!C247+'R2a'!C247+'R3'!C247+'R4'!C247+'R5'!C247+'R6'!C247+'R7'!C247+'R8'!C247+'R9'!C247+'R10'!C247+'R11'!C247+'R12'!C247+'R13'!C247+'R14'!C247)</f>
        <v>18</v>
      </c>
      <c r="D247" s="6">
        <f>SUM('R1'!D247+'R1a'!D247+'R2'!D247+'R2a'!D247+'R3'!D247+'R4'!D247+'R5'!D247+'R6'!D247+'R7'!D247+'R8'!D247+'R9'!D247+'R10'!D247+'R11'!D247+'R12'!D247+'R13'!D247+'R14'!D247)</f>
        <v>0</v>
      </c>
      <c r="E247" s="6">
        <f>SUM('R1'!E247+'R1a'!E247+'R2'!E247+'R2a'!E247+'R3'!E247+'R4'!E247+'R5'!E247+'R6'!E247+'R7'!E247+'R8'!E247+'R9'!E247+'R10'!E247+'R11'!E247+'R12'!E247+'R13'!E247+'R14'!E247)</f>
        <v>22</v>
      </c>
      <c r="F247" s="7">
        <f t="shared" ref="F247:F254" si="31">SUM(B247:E247)</f>
        <v>88</v>
      </c>
      <c r="G247" s="7">
        <v>77</v>
      </c>
    </row>
    <row r="248" spans="1:7" x14ac:dyDescent="0.25">
      <c r="A248" s="9" t="s">
        <v>24</v>
      </c>
      <c r="B248" s="6">
        <f>SUM('R1'!B248+'R1a'!B248+'R2'!B248+'R2a'!B248+'R3'!B248+'R4'!B248+'R5'!B248+'R6'!B248+'R7'!B248+'R8'!B248+'R9'!B248+'R10'!B248+'R11'!B248+'R12'!B248+'R13'!B248+'R14'!B248)</f>
        <v>57</v>
      </c>
      <c r="C248" s="6">
        <f>SUM('R1'!C248+'R1a'!C248+'R2'!C248+'R2a'!C248+'R3'!C248+'R4'!C248+'R5'!C248+'R6'!C248+'R7'!C248+'R8'!C248+'R9'!C248+'R10'!C248+'R11'!C248+'R12'!C248+'R13'!C248+'R14'!C248)</f>
        <v>8</v>
      </c>
      <c r="D248" s="6">
        <f>SUM('R1'!D248+'R1a'!D248+'R2'!D248+'R2a'!D248+'R3'!D248+'R4'!D248+'R5'!D248+'R6'!D248+'R7'!D248+'R8'!D248+'R9'!D248+'R10'!D248+'R11'!D248+'R12'!D248+'R13'!D248+'R14'!D248)</f>
        <v>0</v>
      </c>
      <c r="E248" s="6">
        <f>SUM('R1'!E248+'R1a'!E248+'R2'!E248+'R2a'!E248+'R3'!E248+'R4'!E248+'R5'!E248+'R6'!E248+'R7'!E248+'R8'!E248+'R9'!E248+'R10'!E248+'R11'!E248+'R12'!E248+'R13'!E248+'R14'!E248)</f>
        <v>34</v>
      </c>
      <c r="F248" s="7">
        <f t="shared" si="31"/>
        <v>99</v>
      </c>
      <c r="G248" s="7">
        <v>77</v>
      </c>
    </row>
    <row r="249" spans="1:7" x14ac:dyDescent="0.25">
      <c r="A249" s="9" t="s">
        <v>63</v>
      </c>
      <c r="B249" s="6">
        <f>SUM('R1'!B249+'R1a'!B249+'R2'!B249+'R2a'!B249+'R3'!B249+'R4'!B249+'R5'!B249+'R6'!B249+'R7'!B249+'R8'!B249+'R9'!B249+'R10'!B249+'R11'!B249+'R12'!B249+'R13'!B249+'R14'!B249)</f>
        <v>0</v>
      </c>
      <c r="C249" s="6">
        <f>SUM('R1'!C249+'R1a'!C249+'R2'!C249+'R2a'!C249+'R3'!C249+'R4'!C249+'R5'!C249+'R6'!C249+'R7'!C249+'R8'!C249+'R9'!C249+'R10'!C249+'R11'!C249+'R12'!C249+'R13'!C249+'R14'!C249)</f>
        <v>0</v>
      </c>
      <c r="D249" s="6">
        <f>SUM('R1'!D249+'R1a'!D249+'R2'!D249+'R2a'!D249+'R3'!D249+'R4'!D249+'R5'!D249+'R6'!D249+'R7'!D249+'R8'!D249+'R9'!D249+'R10'!D249+'R11'!D249+'R12'!D249+'R13'!D249+'R14'!D249)</f>
        <v>0</v>
      </c>
      <c r="E249" s="6">
        <f>SUM('R1'!E249+'R1a'!E249+'R2'!E249+'R2a'!E249+'R3'!E249+'R4'!E249+'R5'!E249+'R6'!E249+'R7'!E249+'R8'!E249+'R9'!E249+'R10'!E249+'R11'!E249+'R12'!E249+'R13'!E249+'R14'!E249)</f>
        <v>0</v>
      </c>
      <c r="F249" s="7">
        <f t="shared" si="31"/>
        <v>0</v>
      </c>
      <c r="G249" s="7">
        <v>77</v>
      </c>
    </row>
    <row r="250" spans="1:7" x14ac:dyDescent="0.25">
      <c r="A250" s="19" t="s">
        <v>26</v>
      </c>
      <c r="B250" s="6">
        <f>SUM('R1'!B250+'R1a'!B250+'R2'!B250+'R2a'!B250+'R3'!B250+'R4'!B250+'R5'!B250+'R6'!B250+'R7'!B250+'R8'!B250+'R9'!B250+'R10'!B250+'R11'!B250+'R12'!B250+'R13'!B250+'R14'!B250)</f>
        <v>1</v>
      </c>
      <c r="C250" s="6">
        <f>SUM('R1'!C250+'R1a'!C250+'R2'!C250+'R2a'!C250+'R3'!C250+'R4'!C250+'R5'!C250+'R6'!C250+'R7'!C250+'R8'!C250+'R9'!C250+'R10'!C250+'R11'!C250+'R12'!C250+'R13'!C250+'R14'!C250)</f>
        <v>0</v>
      </c>
      <c r="D250" s="6">
        <f>SUM('R1'!D250+'R1a'!D250+'R2'!D250+'R2a'!D250+'R3'!D250+'R4'!D250+'R5'!D250+'R6'!D250+'R7'!D250+'R8'!D250+'R9'!D250+'R10'!D250+'R11'!D250+'R12'!D250+'R13'!D250+'R14'!D250)</f>
        <v>0</v>
      </c>
      <c r="E250" s="6">
        <f>SUM('R1'!E250+'R1a'!E250+'R2'!E250+'R2a'!E250+'R3'!E250+'R4'!E250+'R5'!E250+'R6'!E250+'R7'!E250+'R8'!E250+'R9'!E250+'R10'!E250+'R11'!E250+'R12'!E250+'R13'!E250+'R14'!E250)</f>
        <v>1</v>
      </c>
      <c r="F250" s="7">
        <f t="shared" si="31"/>
        <v>2</v>
      </c>
      <c r="G250" s="7">
        <v>77</v>
      </c>
    </row>
    <row r="251" spans="1:7" x14ac:dyDescent="0.25">
      <c r="A251" s="19" t="s">
        <v>27</v>
      </c>
      <c r="B251" s="6">
        <f>SUM('R1'!B251+'R1a'!B251+'R2'!B251+'R2a'!B251+'R3'!B251+'R4'!B251+'R5'!B251+'R6'!B251+'R7'!B251+'R8'!B251+'R9'!B251+'R10'!B251+'R11'!B251+'R12'!B251+'R13'!B251+'R14'!B251)</f>
        <v>2</v>
      </c>
      <c r="C251" s="6">
        <f>SUM('R1'!C251+'R1a'!C251+'R2'!C251+'R2a'!C251+'R3'!C251+'R4'!C251+'R5'!C251+'R6'!C251+'R7'!C251+'R8'!C251+'R9'!C251+'R10'!C251+'R11'!C251+'R12'!C251+'R13'!C251+'R14'!C251)</f>
        <v>0</v>
      </c>
      <c r="D251" s="6">
        <f>SUM('R1'!D251+'R1a'!D251+'R2'!D251+'R2a'!D251+'R3'!D251+'R4'!D251+'R5'!D251+'R6'!D251+'R7'!D251+'R8'!D251+'R9'!D251+'R10'!D251+'R11'!D251+'R12'!D251+'R13'!D251+'R14'!D251)</f>
        <v>0</v>
      </c>
      <c r="E251" s="6">
        <f>SUM('R1'!E251+'R1a'!E251+'R2'!E251+'R2a'!E251+'R3'!E251+'R4'!E251+'R5'!E251+'R6'!E251+'R7'!E251+'R8'!E251+'R9'!E251+'R10'!E251+'R11'!E251+'R12'!E251+'R13'!E251+'R14'!E251)</f>
        <v>0</v>
      </c>
      <c r="F251" s="7">
        <f t="shared" si="31"/>
        <v>2</v>
      </c>
      <c r="G251" s="7">
        <v>77</v>
      </c>
    </row>
    <row r="252" spans="1:7" x14ac:dyDescent="0.25">
      <c r="A252" s="19" t="s">
        <v>28</v>
      </c>
      <c r="B252" s="6">
        <f>SUM('R1'!B252+'R1a'!B252+'R2'!B252+'R2a'!B252+'R3'!B252+'R4'!B252+'R5'!B252+'R6'!B252+'R7'!B252+'R8'!B252+'R9'!B252+'R10'!B252+'R11'!B252+'R12'!B252+'R13'!B252+'R14'!B252)</f>
        <v>0</v>
      </c>
      <c r="C252" s="6">
        <f>SUM('R1'!C252+'R1a'!C252+'R2'!C252+'R2a'!C252+'R3'!C252+'R4'!C252+'R5'!C252+'R6'!C252+'R7'!C252+'R8'!C252+'R9'!C252+'R10'!C252+'R11'!C252+'R12'!C252+'R13'!C252+'R14'!C252)</f>
        <v>0</v>
      </c>
      <c r="D252" s="6">
        <f>SUM('R1'!D252+'R1a'!D252+'R2'!D252+'R2a'!D252+'R3'!D252+'R4'!D252+'R5'!D252+'R6'!D252+'R7'!D252+'R8'!D252+'R9'!D252+'R10'!D252+'R11'!D252+'R12'!D252+'R13'!D252+'R14'!D252)</f>
        <v>0</v>
      </c>
      <c r="E252" s="6">
        <f>SUM('R1'!E252+'R1a'!E252+'R2'!E252+'R2a'!E252+'R3'!E252+'R4'!E252+'R5'!E252+'R6'!E252+'R7'!E252+'R8'!E252+'R9'!E252+'R10'!E252+'R11'!E252+'R12'!E252+'R13'!E252+'R14'!E252)</f>
        <v>0</v>
      </c>
      <c r="F252" s="7">
        <f t="shared" si="31"/>
        <v>0</v>
      </c>
      <c r="G252" s="7">
        <v>77</v>
      </c>
    </row>
    <row r="253" spans="1:7" x14ac:dyDescent="0.25">
      <c r="A253" s="19" t="s">
        <v>29</v>
      </c>
      <c r="B253" s="6">
        <f>SUM('R1'!B253+'R1a'!B253+'R2'!B253+'R2a'!B253+'R3'!B253+'R4'!B253+'R5'!B253+'R6'!B253+'R7'!B253+'R8'!B253+'R9'!B253+'R10'!B253+'R11'!B253+'R12'!B253+'R13'!B253+'R14'!B253)</f>
        <v>0</v>
      </c>
      <c r="C253" s="6">
        <f>SUM('R1'!C253+'R1a'!C253+'R2'!C253+'R2a'!C253+'R3'!C253+'R4'!C253+'R5'!C253+'R6'!C253+'R7'!C253+'R8'!C253+'R9'!C253+'R10'!C253+'R11'!C253+'R12'!C253+'R13'!C253+'R14'!C253)</f>
        <v>0</v>
      </c>
      <c r="D253" s="6">
        <f>SUM('R1'!D253+'R1a'!D253+'R2'!D253+'R2a'!D253+'R3'!D253+'R4'!D253+'R5'!D253+'R6'!D253+'R7'!D253+'R8'!D253+'R9'!D253+'R10'!D253+'R11'!D253+'R12'!D253+'R13'!D253+'R14'!D253)</f>
        <v>0</v>
      </c>
      <c r="E253" s="6">
        <f>SUM('R1'!E253+'R1a'!E253+'R2'!E253+'R2a'!E253+'R3'!E253+'R4'!E253+'R5'!E253+'R6'!E253+'R7'!E253+'R8'!E253+'R9'!E253+'R10'!E253+'R11'!E253+'R12'!E253+'R13'!E253+'R14'!E253)</f>
        <v>0</v>
      </c>
      <c r="F253" s="7">
        <f t="shared" si="31"/>
        <v>0</v>
      </c>
      <c r="G253" s="7">
        <v>77</v>
      </c>
    </row>
    <row r="254" spans="1:7" x14ac:dyDescent="0.25">
      <c r="A254" s="19" t="s">
        <v>30</v>
      </c>
      <c r="B254" s="6">
        <f>SUM('R1'!B254+'R1a'!B254+'R2'!B254+'R2a'!B254+'R3'!B254+'R4'!B254+'R5'!B254+'R6'!B254+'R7'!B254+'R8'!B254+'R9'!B254+'R10'!B254+'R11'!B254+'R12'!B254+'R13'!B254+'R14'!B254)</f>
        <v>0</v>
      </c>
      <c r="C254" s="6">
        <f>SUM('R1'!C254+'R1a'!C254+'R2'!C254+'R2a'!C254+'R3'!C254+'R4'!C254+'R5'!C254+'R6'!C254+'R7'!C254+'R8'!C254+'R9'!C254+'R10'!C254+'R11'!C254+'R12'!C254+'R13'!C254+'R14'!C254)</f>
        <v>0</v>
      </c>
      <c r="D254" s="6">
        <f>SUM('R1'!D254+'R1a'!D254+'R2'!D254+'R2a'!D254+'R3'!D254+'R4'!D254+'R5'!D254+'R6'!D254+'R7'!D254+'R8'!D254+'R9'!D254+'R10'!D254+'R11'!D254+'R12'!D254+'R13'!D254+'R14'!D254)</f>
        <v>0</v>
      </c>
      <c r="E254" s="6">
        <f>SUM('R1'!E254+'R1a'!E254+'R2'!E254+'R2a'!E254+'R3'!E254+'R4'!E254+'R5'!E254+'R6'!E254+'R7'!E254+'R8'!E254+'R9'!E254+'R10'!E254+'R11'!E254+'R12'!E254+'R13'!E254+'R14'!E254)</f>
        <v>0</v>
      </c>
      <c r="F254" s="7">
        <f t="shared" si="31"/>
        <v>0</v>
      </c>
      <c r="G254" s="7">
        <v>77</v>
      </c>
    </row>
    <row r="255" spans="1:7" ht="15" customHeight="1" x14ac:dyDescent="0.25">
      <c r="A255" s="62" t="s">
        <v>31</v>
      </c>
      <c r="B255" s="63"/>
      <c r="C255" s="63"/>
      <c r="D255" s="63"/>
      <c r="E255" s="63"/>
      <c r="F255" s="63"/>
      <c r="G255" s="35"/>
    </row>
    <row r="256" spans="1:7" x14ac:dyDescent="0.25">
      <c r="A256" s="19" t="s">
        <v>32</v>
      </c>
      <c r="B256" s="6">
        <f>SUM('R1'!B256+'R1a'!B256+'R2'!B256+'R2a'!B256+'R3'!B256+'R4'!B256+'R5'!B256+'R6'!B256+'R7'!B256+'R8'!B256+'R9'!B256+'R10'!B256+'R11'!B256+'R12'!B256+'R13'!B256+'R14'!B256)</f>
        <v>0</v>
      </c>
      <c r="C256" s="6">
        <f>SUM('R1'!C256+'R1a'!C256+'R2'!C256+'R2a'!C256+'R3'!C256+'R4'!C256+'R5'!C256+'R6'!C256+'R7'!C256+'R8'!C256+'R9'!C256+'R10'!C256+'R11'!C256+'R12'!C256+'R13'!C256+'R14'!C256)</f>
        <v>0</v>
      </c>
      <c r="D256" s="6">
        <f>SUM('R1'!D256+'R1a'!D256+'R2'!D256+'R2a'!D256+'R3'!D256+'R4'!D256+'R5'!D256+'R6'!D256+'R7'!D256+'R8'!D256+'R9'!D256+'R10'!D256+'R11'!D256+'R12'!D256+'R13'!D256+'R14'!D256)</f>
        <v>0</v>
      </c>
      <c r="E256" s="6">
        <f>SUM('R1'!E256+'R1a'!E256+'R2'!E256+'R2a'!E256+'R3'!E256+'R4'!E256+'R5'!E256+'R6'!E256+'R7'!E256+'R8'!E256+'R9'!E256+'R10'!E256+'R11'!E256+'R12'!E256+'R13'!E256+'R14'!E256)</f>
        <v>0</v>
      </c>
      <c r="F256" s="7">
        <f>SUM(B256:E256)</f>
        <v>0</v>
      </c>
      <c r="G256" s="7">
        <v>0</v>
      </c>
    </row>
    <row r="257" spans="1:7" x14ac:dyDescent="0.25">
      <c r="A257" s="19" t="s">
        <v>33</v>
      </c>
      <c r="B257" s="6">
        <f>SUM('R1'!B257+'R1a'!B257+'R2'!B257+'R2a'!B257+'R3'!B257+'R4'!B257+'R5'!B257+'R6'!B257+'R7'!B257+'R8'!B257+'R9'!B257+'R10'!B257+'R11'!B257+'R12'!B257+'R13'!B257+'R14'!B257)</f>
        <v>0</v>
      </c>
      <c r="C257" s="6">
        <f>SUM('R1'!C257+'R1a'!C257+'R2'!C257+'R2a'!C257+'R3'!C257+'R4'!C257+'R5'!C257+'R6'!C257+'R7'!C257+'R8'!C257+'R9'!C257+'R10'!C257+'R11'!C257+'R12'!C257+'R13'!C257+'R14'!C257)</f>
        <v>0</v>
      </c>
      <c r="D257" s="6">
        <f>SUM('R1'!D257+'R1a'!D257+'R2'!D257+'R2a'!D257+'R3'!D257+'R4'!D257+'R5'!D257+'R6'!D257+'R7'!D257+'R8'!D257+'R9'!D257+'R10'!D257+'R11'!D257+'R12'!D257+'R13'!D257+'R14'!D257)</f>
        <v>0</v>
      </c>
      <c r="E257" s="6">
        <f>SUM('R1'!E257+'R1a'!E257+'R2'!E257+'R2a'!E257+'R3'!E257+'R4'!E257+'R5'!E257+'R6'!E257+'R7'!E257+'R8'!E257+'R9'!E257+'R10'!E257+'R11'!E257+'R12'!E257+'R13'!E257+'R14'!E257)</f>
        <v>0</v>
      </c>
      <c r="F257" s="7">
        <f t="shared" ref="F257:F262" si="32">SUM(B257:E257)</f>
        <v>0</v>
      </c>
      <c r="G257" s="7">
        <v>0</v>
      </c>
    </row>
    <row r="258" spans="1:7" x14ac:dyDescent="0.25">
      <c r="A258" s="19" t="s">
        <v>34</v>
      </c>
      <c r="B258" s="6">
        <f>SUM('R1'!B258+'R1a'!B258+'R2'!B258+'R2a'!B258+'R3'!B258+'R4'!B258+'R5'!B258+'R6'!B258+'R7'!B258+'R8'!B258+'R9'!B258+'R10'!B258+'R11'!B258+'R12'!B258+'R13'!B258+'R14'!B258)</f>
        <v>0</v>
      </c>
      <c r="C258" s="6">
        <f>SUM('R1'!C258+'R1a'!C258+'R2'!C258+'R2a'!C258+'R3'!C258+'R4'!C258+'R5'!C258+'R6'!C258+'R7'!C258+'R8'!C258+'R9'!C258+'R10'!C258+'R11'!C258+'R12'!C258+'R13'!C258+'R14'!C258)</f>
        <v>0</v>
      </c>
      <c r="D258" s="6">
        <f>SUM('R1'!D258+'R1a'!D258+'R2'!D258+'R2a'!D258+'R3'!D258+'R4'!D258+'R5'!D258+'R6'!D258+'R7'!D258+'R8'!D258+'R9'!D258+'R10'!D258+'R11'!D258+'R12'!D258+'R13'!D258+'R14'!D258)</f>
        <v>0</v>
      </c>
      <c r="E258" s="6">
        <f>SUM('R1'!E258+'R1a'!E258+'R2'!E258+'R2a'!E258+'R3'!E258+'R4'!E258+'R5'!E258+'R6'!E258+'R7'!E258+'R8'!E258+'R9'!E258+'R10'!E258+'R11'!E258+'R12'!E258+'R13'!E258+'R14'!E258)</f>
        <v>0</v>
      </c>
      <c r="F258" s="7">
        <f t="shared" si="32"/>
        <v>0</v>
      </c>
      <c r="G258" s="7">
        <v>0</v>
      </c>
    </row>
    <row r="259" spans="1:7" x14ac:dyDescent="0.25">
      <c r="A259" s="19" t="s">
        <v>35</v>
      </c>
      <c r="B259" s="6">
        <f>SUM('R1'!B259+'R1a'!B259+'R2'!B259+'R2a'!B259+'R3'!B259+'R4'!B259+'R5'!B259+'R6'!B259+'R7'!B259+'R8'!B259+'R9'!B259+'R10'!B259+'R11'!B259+'R12'!B259+'R13'!B259+'R14'!B259)</f>
        <v>0</v>
      </c>
      <c r="C259" s="6">
        <f>SUM('R1'!C259+'R1a'!C259+'R2'!C259+'R2a'!C259+'R3'!C259+'R4'!C259+'R5'!C259+'R6'!C259+'R7'!C259+'R8'!C259+'R9'!C259+'R10'!C259+'R11'!C259+'R12'!C259+'R13'!C259+'R14'!C259)</f>
        <v>0</v>
      </c>
      <c r="D259" s="6">
        <f>SUM('R1'!D259+'R1a'!D259+'R2'!D259+'R2a'!D259+'R3'!D259+'R4'!D259+'R5'!D259+'R6'!D259+'R7'!D259+'R8'!D259+'R9'!D259+'R10'!D259+'R11'!D259+'R12'!D259+'R13'!D259+'R14'!D259)</f>
        <v>0</v>
      </c>
      <c r="E259" s="6">
        <f>SUM('R1'!E259+'R1a'!E259+'R2'!E259+'R2a'!E259+'R3'!E259+'R4'!E259+'R5'!E259+'R6'!E259+'R7'!E259+'R8'!E259+'R9'!E259+'R10'!E259+'R11'!E259+'R12'!E259+'R13'!E259+'R14'!E259)</f>
        <v>0</v>
      </c>
      <c r="F259" s="7">
        <f t="shared" si="32"/>
        <v>0</v>
      </c>
      <c r="G259" s="7">
        <v>0</v>
      </c>
    </row>
    <row r="260" spans="1:7" x14ac:dyDescent="0.25">
      <c r="A260" s="19" t="s">
        <v>36</v>
      </c>
      <c r="B260" s="6">
        <f>SUM('R1'!B260+'R1a'!B260+'R2'!B260+'R2a'!B260+'R3'!B260+'R4'!B260+'R5'!B260+'R6'!B260+'R7'!B260+'R8'!B260+'R9'!B260+'R10'!B260+'R11'!B260+'R12'!B260+'R13'!B260+'R14'!B260)</f>
        <v>0</v>
      </c>
      <c r="C260" s="6">
        <f>SUM('R1'!C260+'R1a'!C260+'R2'!C260+'R2a'!C260+'R3'!C260+'R4'!C260+'R5'!C260+'R6'!C260+'R7'!C260+'R8'!C260+'R9'!C260+'R10'!C260+'R11'!C260+'R12'!C260+'R13'!C260+'R14'!C260)</f>
        <v>0</v>
      </c>
      <c r="D260" s="6">
        <f>SUM('R1'!D260+'R1a'!D260+'R2'!D260+'R2a'!D260+'R3'!D260+'R4'!D260+'R5'!D260+'R6'!D260+'R7'!D260+'R8'!D260+'R9'!D260+'R10'!D260+'R11'!D260+'R12'!D260+'R13'!D260+'R14'!D260)</f>
        <v>0</v>
      </c>
      <c r="E260" s="6">
        <f>SUM('R1'!E260+'R1a'!E260+'R2'!E260+'R2a'!E260+'R3'!E260+'R4'!E260+'R5'!E260+'R6'!E260+'R7'!E260+'R8'!E260+'R9'!E260+'R10'!E260+'R11'!E260+'R12'!E260+'R13'!E260+'R14'!E260)</f>
        <v>0</v>
      </c>
      <c r="F260" s="7">
        <f t="shared" si="32"/>
        <v>0</v>
      </c>
      <c r="G260" s="7">
        <v>0</v>
      </c>
    </row>
    <row r="261" spans="1:7" x14ac:dyDescent="0.25">
      <c r="A261" s="19" t="s">
        <v>37</v>
      </c>
      <c r="B261" s="6">
        <f>SUM('R1'!B261+'R1a'!B261+'R2'!B261+'R2a'!B261+'R3'!B261+'R4'!B261+'R5'!B261+'R6'!B261+'R7'!B261+'R8'!B261+'R9'!B261+'R10'!B261+'R11'!B261+'R12'!B261+'R13'!B261+'R14'!B261)</f>
        <v>0</v>
      </c>
      <c r="C261" s="6">
        <f>SUM('R1'!C261+'R1a'!C261+'R2'!C261+'R2a'!C261+'R3'!C261+'R4'!C261+'R5'!C261+'R6'!C261+'R7'!C261+'R8'!C261+'R9'!C261+'R10'!C261+'R11'!C261+'R12'!C261+'R13'!C261+'R14'!C261)</f>
        <v>0</v>
      </c>
      <c r="D261" s="6">
        <f>SUM('R1'!D261+'R1a'!D261+'R2'!D261+'R2a'!D261+'R3'!D261+'R4'!D261+'R5'!D261+'R6'!D261+'R7'!D261+'R8'!D261+'R9'!D261+'R10'!D261+'R11'!D261+'R12'!D261+'R13'!D261+'R14'!D261)</f>
        <v>0</v>
      </c>
      <c r="E261" s="6">
        <f>SUM('R1'!E261+'R1a'!E261+'R2'!E261+'R2a'!E261+'R3'!E261+'R4'!E261+'R5'!E261+'R6'!E261+'R7'!E261+'R8'!E261+'R9'!E261+'R10'!E261+'R11'!E261+'R12'!E261+'R13'!E261+'R14'!E261)</f>
        <v>0</v>
      </c>
      <c r="F261" s="7">
        <f t="shared" si="32"/>
        <v>0</v>
      </c>
      <c r="G261" s="11">
        <v>0</v>
      </c>
    </row>
    <row r="262" spans="1:7" x14ac:dyDescent="0.25">
      <c r="A262" s="19" t="s">
        <v>38</v>
      </c>
      <c r="B262" s="6">
        <f>SUM('R1'!B262+'R1a'!B262+'R2'!B262+'R2a'!B262+'R3'!B262+'R4'!B262+'R5'!B262+'R6'!B262+'R7'!B262+'R8'!B262+'R9'!B262+'R10'!B262+'R11'!B262+'R12'!B262+'R13'!B262+'R14'!B262)</f>
        <v>0</v>
      </c>
      <c r="C262" s="6">
        <f>SUM('R1'!C262+'R1a'!C262+'R2'!C262+'R2a'!C262+'R3'!C262+'R4'!C262+'R5'!C262+'R6'!C262+'R7'!C262+'R8'!C262+'R9'!C262+'R10'!C262+'R11'!C262+'R12'!C262+'R13'!C262+'R14'!C262)</f>
        <v>0</v>
      </c>
      <c r="D262" s="6">
        <f>SUM('R1'!D262+'R1a'!D262+'R2'!D262+'R2a'!D262+'R3'!D262+'R4'!D262+'R5'!D262+'R6'!D262+'R7'!D262+'R8'!D262+'R9'!D262+'R10'!D262+'R11'!D262+'R12'!D262+'R13'!D262+'R14'!D262)</f>
        <v>0</v>
      </c>
      <c r="E262" s="6">
        <f>SUM('R1'!E262+'R1a'!E262+'R2'!E262+'R2a'!E262+'R3'!E262+'R4'!E262+'R5'!E262+'R6'!E262+'R7'!E262+'R8'!E262+'R9'!E262+'R10'!E262+'R11'!E262+'R12'!E262+'R13'!E262+'R14'!E262)</f>
        <v>0</v>
      </c>
      <c r="F262" s="7">
        <f t="shared" si="32"/>
        <v>0</v>
      </c>
      <c r="G262" s="11">
        <v>0</v>
      </c>
    </row>
    <row r="263" spans="1:7" ht="15" customHeight="1" x14ac:dyDescent="0.25">
      <c r="A263" s="9"/>
      <c r="B263" s="67" t="s">
        <v>2</v>
      </c>
      <c r="C263" s="67"/>
      <c r="D263" s="67"/>
      <c r="E263" s="71" t="s">
        <v>3</v>
      </c>
      <c r="F263" s="69" t="s">
        <v>4</v>
      </c>
      <c r="G263" s="69" t="s">
        <v>202</v>
      </c>
    </row>
    <row r="264" spans="1:7" x14ac:dyDescent="0.25">
      <c r="A264" s="12" t="s">
        <v>77</v>
      </c>
      <c r="B264" s="3" t="s">
        <v>11</v>
      </c>
      <c r="C264" s="3" t="s">
        <v>12</v>
      </c>
      <c r="D264" s="2" t="s">
        <v>60</v>
      </c>
      <c r="E264" s="71"/>
      <c r="F264" s="69"/>
      <c r="G264" s="69"/>
    </row>
    <row r="265" spans="1:7" x14ac:dyDescent="0.25">
      <c r="A265" s="9" t="s">
        <v>40</v>
      </c>
      <c r="B265" s="6">
        <f>SUM('R1'!B265+'R1a'!B265+'R2'!B265+'R2a'!B265+'R3'!B265+'R4'!B265+'R5'!B265+'R6'!B265+'R7'!B265+'R8'!B265+'R9'!B265+'R10'!B265+'R11'!B265+'R12'!B265+'R13'!B265+'R14'!B265)</f>
        <v>1</v>
      </c>
      <c r="C265" s="6">
        <f>SUM('R1'!C265+'R1a'!C265+'R2'!C265+'R2a'!C265+'R3'!C265+'R4'!C265+'R5'!C265+'R6'!C265+'R7'!C265+'R8'!C265+'R9'!C265+'R10'!C265+'R11'!C265+'R12'!C265+'R13'!C265+'R14'!C265)</f>
        <v>0</v>
      </c>
      <c r="D265" s="6">
        <f>SUM('R1'!D265+'R1a'!D265+'R2'!D265+'R2a'!D265+'R3'!D265+'R4'!D265+'R5'!D265+'R6'!D265+'R7'!D265+'R8'!D265+'R9'!D265+'R10'!D265+'R11'!D265+'R12'!D265+'R13'!D265+'R14'!D265)</f>
        <v>0</v>
      </c>
      <c r="E265" s="6">
        <f>SUM('R1'!E265+'R1a'!E265+'R2'!E265+'R2a'!E265+'R3'!E265+'R4'!E265+'R5'!E265+'R6'!E265+'R7'!E265+'R8'!E265+'R9'!E265+'R10'!E265+'R11'!E265+'R12'!E265+'R13'!E265+'R14'!E265)</f>
        <v>1</v>
      </c>
      <c r="F265" s="7">
        <f>SUM(B265:E265)</f>
        <v>2</v>
      </c>
      <c r="G265" s="7">
        <v>1</v>
      </c>
    </row>
    <row r="266" spans="1:7" ht="30" x14ac:dyDescent="0.25">
      <c r="A266" s="19" t="s">
        <v>41</v>
      </c>
      <c r="B266" s="6">
        <f>SUM('R1'!B266+'R1a'!B266+'R2'!B266+'R2a'!B266+'R3'!B266+'R4'!B266+'R5'!B266+'R6'!B266+'R7'!B266+'R8'!B266+'R9'!B266+'R10'!B266+'R11'!B266+'R12'!B266+'R13'!B266+'R14'!B266)</f>
        <v>0</v>
      </c>
      <c r="C266" s="6">
        <f>SUM('R1'!C266+'R1a'!C266+'R2'!C266+'R2a'!C266+'R3'!C266+'R4'!C266+'R5'!C266+'R6'!C266+'R7'!C266+'R8'!C266+'R9'!C266+'R10'!C266+'R11'!C266+'R12'!C266+'R13'!C266+'R14'!C266)</f>
        <v>0</v>
      </c>
      <c r="D266" s="6">
        <f>SUM('R1'!D266+'R1a'!D266+'R2'!D266+'R2a'!D266+'R3'!D266+'R4'!D266+'R5'!D266+'R6'!D266+'R7'!D266+'R8'!D266+'R9'!D266+'R10'!D266+'R11'!D266+'R12'!D266+'R13'!D266+'R14'!D266)</f>
        <v>0</v>
      </c>
      <c r="E266" s="6">
        <f>SUM('R1'!E266+'R1a'!E266+'R2'!E266+'R2a'!E266+'R3'!E266+'R4'!E266+'R5'!E266+'R6'!E266+'R7'!E266+'R8'!E266+'R9'!E266+'R10'!E266+'R11'!E266+'R12'!E266+'R13'!E266+'R14'!E266)</f>
        <v>0</v>
      </c>
      <c r="F266" s="7">
        <f t="shared" ref="F266:F279" si="33">SUM(B266:E266)</f>
        <v>0</v>
      </c>
      <c r="G266" s="7">
        <v>0</v>
      </c>
    </row>
    <row r="267" spans="1:7" x14ac:dyDescent="0.25">
      <c r="A267" s="9" t="s">
        <v>42</v>
      </c>
      <c r="B267" s="6">
        <f>SUM('R1'!B267+'R1a'!B267+'R2'!B267+'R2a'!B267+'R3'!B267+'R4'!B267+'R5'!B267+'R6'!B267+'R7'!B267+'R8'!B267+'R9'!B267+'R10'!B267+'R11'!B267+'R12'!B267+'R13'!B267+'R14'!B267)</f>
        <v>1</v>
      </c>
      <c r="C267" s="6">
        <f>SUM('R1'!C267+'R1a'!C267+'R2'!C267+'R2a'!C267+'R3'!C267+'R4'!C267+'R5'!C267+'R6'!C267+'R7'!C267+'R8'!C267+'R9'!C267+'R10'!C267+'R11'!C267+'R12'!C267+'R13'!C267+'R14'!C267)</f>
        <v>0</v>
      </c>
      <c r="D267" s="6">
        <f>SUM('R1'!D267+'R1a'!D267+'R2'!D267+'R2a'!D267+'R3'!D267+'R4'!D267+'R5'!D267+'R6'!D267+'R7'!D267+'R8'!D267+'R9'!D267+'R10'!D267+'R11'!D267+'R12'!D267+'R13'!D267+'R14'!D267)</f>
        <v>0</v>
      </c>
      <c r="E267" s="6">
        <f>SUM('R1'!E267+'R1a'!E267+'R2'!E267+'R2a'!E267+'R3'!E267+'R4'!E267+'R5'!E267+'R6'!E267+'R7'!E267+'R8'!E267+'R9'!E267+'R10'!E267+'R11'!E267+'R12'!E267+'R13'!E267+'R14'!E267)</f>
        <v>2</v>
      </c>
      <c r="F267" s="7">
        <f t="shared" si="33"/>
        <v>3</v>
      </c>
      <c r="G267" s="7">
        <v>1</v>
      </c>
    </row>
    <row r="268" spans="1:7" x14ac:dyDescent="0.25">
      <c r="A268" s="9" t="s">
        <v>43</v>
      </c>
      <c r="B268" s="6">
        <f>SUM('R1'!B268+'R1a'!B268+'R2'!B268+'R2a'!B268+'R3'!B268+'R4'!B268+'R5'!B268+'R6'!B268+'R7'!B268+'R8'!B268+'R9'!B268+'R10'!B268+'R11'!B268+'R12'!B268+'R13'!B268+'R14'!B268)</f>
        <v>0</v>
      </c>
      <c r="C268" s="6">
        <f>SUM('R1'!C268+'R1a'!C268+'R2'!C268+'R2a'!C268+'R3'!C268+'R4'!C268+'R5'!C268+'R6'!C268+'R7'!C268+'R8'!C268+'R9'!C268+'R10'!C268+'R11'!C268+'R12'!C268+'R13'!C268+'R14'!C268)</f>
        <v>0</v>
      </c>
      <c r="D268" s="6">
        <f>SUM('R1'!D268+'R1a'!D268+'R2'!D268+'R2a'!D268+'R3'!D268+'R4'!D268+'R5'!D268+'R6'!D268+'R7'!D268+'R8'!D268+'R9'!D268+'R10'!D268+'R11'!D268+'R12'!D268+'R13'!D268+'R14'!D268)</f>
        <v>0</v>
      </c>
      <c r="E268" s="6">
        <f>SUM('R1'!E268+'R1a'!E268+'R2'!E268+'R2a'!E268+'R3'!E268+'R4'!E268+'R5'!E268+'R6'!E268+'R7'!E268+'R8'!E268+'R9'!E268+'R10'!E268+'R11'!E268+'R12'!E268+'R13'!E268+'R14'!E268)</f>
        <v>0</v>
      </c>
      <c r="F268" s="7">
        <f t="shared" si="33"/>
        <v>0</v>
      </c>
      <c r="G268" s="7">
        <v>0</v>
      </c>
    </row>
    <row r="269" spans="1:7" x14ac:dyDescent="0.25">
      <c r="A269" s="9" t="s">
        <v>44</v>
      </c>
      <c r="B269" s="6">
        <f>SUM('R1'!B269+'R1a'!B269+'R2'!B269+'R2a'!B269+'R3'!B269+'R4'!B269+'R5'!B269+'R6'!B269+'R7'!B269+'R8'!B269+'R9'!B269+'R10'!B269+'R11'!B269+'R12'!B269+'R13'!B269+'R14'!B269)</f>
        <v>22</v>
      </c>
      <c r="C269" s="6">
        <f>SUM('R1'!C269+'R1a'!C269+'R2'!C269+'R2a'!C269+'R3'!C269+'R4'!C269+'R5'!C269+'R6'!C269+'R7'!C269+'R8'!C269+'R9'!C269+'R10'!C269+'R11'!C269+'R12'!C269+'R13'!C269+'R14'!C269)</f>
        <v>11</v>
      </c>
      <c r="D269" s="6">
        <f>SUM('R1'!D269+'R1a'!D269+'R2'!D269+'R2a'!D269+'R3'!D269+'R4'!D269+'R5'!D269+'R6'!D269+'R7'!D269+'R8'!D269+'R9'!D269+'R10'!D269+'R11'!D269+'R12'!D269+'R13'!D269+'R14'!D269)</f>
        <v>0</v>
      </c>
      <c r="E269" s="6">
        <f>SUM('R1'!E269+'R1a'!E269+'R2'!E269+'R2a'!E269+'R3'!E269+'R4'!E269+'R5'!E269+'R6'!E269+'R7'!E269+'R8'!E269+'R9'!E269+'R10'!E269+'R11'!E269+'R12'!E269+'R13'!E269+'R14'!E269)</f>
        <v>6</v>
      </c>
      <c r="F269" s="7">
        <f t="shared" si="33"/>
        <v>39</v>
      </c>
      <c r="G269" s="7">
        <v>37</v>
      </c>
    </row>
    <row r="270" spans="1:7" ht="30" x14ac:dyDescent="0.25">
      <c r="A270" s="9" t="s">
        <v>45</v>
      </c>
      <c r="B270" s="6">
        <f>SUM('R1'!B270+'R1a'!B270+'R2'!B270+'R2a'!B270+'R3'!B270+'R4'!B270+'R5'!B270+'R6'!B270+'R7'!B270+'R8'!B270+'R9'!B270+'R10'!B270+'R11'!B270+'R12'!B270+'R13'!B270+'R14'!B270)</f>
        <v>0</v>
      </c>
      <c r="C270" s="6">
        <f>SUM('R1'!C270+'R1a'!C270+'R2'!C270+'R2a'!C270+'R3'!C270+'R4'!C270+'R5'!C270+'R6'!C270+'R7'!C270+'R8'!C270+'R9'!C270+'R10'!C270+'R11'!C270+'R12'!C270+'R13'!C270+'R14'!C270)</f>
        <v>0</v>
      </c>
      <c r="D270" s="6">
        <f>SUM('R1'!D270+'R1a'!D270+'R2'!D270+'R2a'!D270+'R3'!D270+'R4'!D270+'R5'!D270+'R6'!D270+'R7'!D270+'R8'!D270+'R9'!D270+'R10'!D270+'R11'!D270+'R12'!D270+'R13'!D270+'R14'!D270)</f>
        <v>0</v>
      </c>
      <c r="E270" s="6">
        <f>SUM('R1'!E270+'R1a'!E270+'R2'!E270+'R2a'!E270+'R3'!E270+'R4'!E270+'R5'!E270+'R6'!E270+'R7'!E270+'R8'!E270+'R9'!E270+'R10'!E270+'R11'!E270+'R12'!E270+'R13'!E270+'R14'!E270)</f>
        <v>1</v>
      </c>
      <c r="F270" s="7">
        <f t="shared" si="33"/>
        <v>1</v>
      </c>
      <c r="G270" s="7">
        <v>0</v>
      </c>
    </row>
    <row r="271" spans="1:7" x14ac:dyDescent="0.25">
      <c r="A271" s="9" t="s">
        <v>46</v>
      </c>
      <c r="B271" s="6">
        <f>SUM('R1'!B271+'R1a'!B271+'R2'!B271+'R2a'!B271+'R3'!B271+'R4'!B271+'R5'!B271+'R6'!B271+'R7'!B271+'R8'!B271+'R9'!B271+'R10'!B271+'R11'!B271+'R12'!B271+'R13'!B271+'R14'!B271)</f>
        <v>0</v>
      </c>
      <c r="C271" s="6">
        <f>SUM('R1'!C271+'R1a'!C271+'R2'!C271+'R2a'!C271+'R3'!C271+'R4'!C271+'R5'!C271+'R6'!C271+'R7'!C271+'R8'!C271+'R9'!C271+'R10'!C271+'R11'!C271+'R12'!C271+'R13'!C271+'R14'!C271)</f>
        <v>0</v>
      </c>
      <c r="D271" s="6">
        <f>SUM('R1'!D271+'R1a'!D271+'R2'!D271+'R2a'!D271+'R3'!D271+'R4'!D271+'R5'!D271+'R6'!D271+'R7'!D271+'R8'!D271+'R9'!D271+'R10'!D271+'R11'!D271+'R12'!D271+'R13'!D271+'R14'!D271)</f>
        <v>0</v>
      </c>
      <c r="E271" s="6">
        <f>SUM('R1'!E271+'R1a'!E271+'R2'!E271+'R2a'!E271+'R3'!E271+'R4'!E271+'R5'!E271+'R6'!E271+'R7'!E271+'R8'!E271+'R9'!E271+'R10'!E271+'R11'!E271+'R12'!E271+'R13'!E271+'R14'!E271)</f>
        <v>4</v>
      </c>
      <c r="F271" s="7">
        <f t="shared" si="33"/>
        <v>4</v>
      </c>
      <c r="G271" s="7">
        <v>12</v>
      </c>
    </row>
    <row r="272" spans="1:7" x14ac:dyDescent="0.25">
      <c r="A272" s="9" t="s">
        <v>47</v>
      </c>
      <c r="B272" s="6">
        <f>SUM('R1'!B272+'R1a'!B272+'R2'!B272+'R2a'!B272+'R3'!B272+'R4'!B272+'R5'!B272+'R6'!B272+'R7'!B272+'R8'!B272+'R9'!B272+'R10'!B272+'R11'!B272+'R12'!B272+'R13'!B272+'R14'!B272)</f>
        <v>0</v>
      </c>
      <c r="C272" s="6">
        <f>SUM('R1'!C272+'R1a'!C272+'R2'!C272+'R2a'!C272+'R3'!C272+'R4'!C272+'R5'!C272+'R6'!C272+'R7'!C272+'R8'!C272+'R9'!C272+'R10'!C272+'R11'!C272+'R12'!C272+'R13'!C272+'R14'!C272)</f>
        <v>0</v>
      </c>
      <c r="D272" s="6">
        <f>SUM('R1'!D272+'R1a'!D272+'R2'!D272+'R2a'!D272+'R3'!D272+'R4'!D272+'R5'!D272+'R6'!D272+'R7'!D272+'R8'!D272+'R9'!D272+'R10'!D272+'R11'!D272+'R12'!D272+'R13'!D272+'R14'!D272)</f>
        <v>0</v>
      </c>
      <c r="E272" s="6">
        <f>SUM('R1'!E272+'R1a'!E272+'R2'!E272+'R2a'!E272+'R3'!E272+'R4'!E272+'R5'!E272+'R6'!E272+'R7'!E272+'R8'!E272+'R9'!E272+'R10'!E272+'R11'!E272+'R12'!E272+'R13'!E272+'R14'!E272)</f>
        <v>0</v>
      </c>
      <c r="F272" s="7">
        <f t="shared" si="33"/>
        <v>0</v>
      </c>
      <c r="G272" s="7">
        <v>0</v>
      </c>
    </row>
    <row r="273" spans="1:7" x14ac:dyDescent="0.25">
      <c r="A273" s="9" t="s">
        <v>48</v>
      </c>
      <c r="B273" s="6">
        <f>SUM('R1'!B273+'R1a'!B273+'R2'!B273+'R2a'!B273+'R3'!B273+'R4'!B273+'R5'!B273+'R6'!B273+'R7'!B273+'R8'!B273+'R9'!B273+'R10'!B273+'R11'!B273+'R12'!B273+'R13'!B273+'R14'!B273)</f>
        <v>0</v>
      </c>
      <c r="C273" s="6">
        <f>SUM('R1'!C273+'R1a'!C273+'R2'!C273+'R2a'!C273+'R3'!C273+'R4'!C273+'R5'!C273+'R6'!C273+'R7'!C273+'R8'!C273+'R9'!C273+'R10'!C273+'R11'!C273+'R12'!C273+'R13'!C273+'R14'!C273)</f>
        <v>0</v>
      </c>
      <c r="D273" s="6">
        <f>SUM('R1'!D273+'R1a'!D273+'R2'!D273+'R2a'!D273+'R3'!D273+'R4'!D273+'R5'!D273+'R6'!D273+'R7'!D273+'R8'!D273+'R9'!D273+'R10'!D273+'R11'!D273+'R12'!D273+'R13'!D273+'R14'!D273)</f>
        <v>0</v>
      </c>
      <c r="E273" s="6">
        <f>SUM('R1'!E273+'R1a'!E273+'R2'!E273+'R2a'!E273+'R3'!E273+'R4'!E273+'R5'!E273+'R6'!E273+'R7'!E273+'R8'!E273+'R9'!E273+'R10'!E273+'R11'!E273+'R12'!E273+'R13'!E273+'R14'!E273)</f>
        <v>0</v>
      </c>
      <c r="F273" s="7">
        <f t="shared" si="33"/>
        <v>0</v>
      </c>
      <c r="G273" s="7">
        <v>0</v>
      </c>
    </row>
    <row r="274" spans="1:7" x14ac:dyDescent="0.25">
      <c r="A274" s="9" t="s">
        <v>49</v>
      </c>
      <c r="B274" s="6">
        <f>SUM('R1'!B274+'R1a'!B274+'R2'!B274+'R2a'!B274+'R3'!B274+'R4'!B274+'R5'!B274+'R6'!B274+'R7'!B274+'R8'!B274+'R9'!B274+'R10'!B274+'R11'!B274+'R12'!B274+'R13'!B274+'R14'!B274)</f>
        <v>0</v>
      </c>
      <c r="C274" s="6">
        <f>SUM('R1'!C274+'R1a'!C274+'R2'!C274+'R2a'!C274+'R3'!C274+'R4'!C274+'R5'!C274+'R6'!C274+'R7'!C274+'R8'!C274+'R9'!C274+'R10'!C274+'R11'!C274+'R12'!C274+'R13'!C274+'R14'!C274)</f>
        <v>0</v>
      </c>
      <c r="D274" s="6">
        <f>SUM('R1'!D274+'R1a'!D274+'R2'!D274+'R2a'!D274+'R3'!D274+'R4'!D274+'R5'!D274+'R6'!D274+'R7'!D274+'R8'!D274+'R9'!D274+'R10'!D274+'R11'!D274+'R12'!D274+'R13'!D274+'R14'!D274)</f>
        <v>0</v>
      </c>
      <c r="E274" s="6">
        <f>SUM('R1'!E274+'R1a'!E274+'R2'!E274+'R2a'!E274+'R3'!E274+'R4'!E274+'R5'!E274+'R6'!E274+'R7'!E274+'R8'!E274+'R9'!E274+'R10'!E274+'R11'!E274+'R12'!E274+'R13'!E274+'R14'!E274)</f>
        <v>0</v>
      </c>
      <c r="F274" s="7">
        <f t="shared" si="33"/>
        <v>0</v>
      </c>
      <c r="G274" s="7">
        <v>0</v>
      </c>
    </row>
    <row r="275" spans="1:7" ht="30" x14ac:dyDescent="0.25">
      <c r="A275" s="9" t="s">
        <v>50</v>
      </c>
      <c r="B275" s="6">
        <f>SUM('R1'!B275+'R1a'!B275+'R2'!B275+'R2a'!B275+'R3'!B275+'R4'!B275+'R5'!B275+'R6'!B275+'R7'!B275+'R8'!B275+'R9'!B275+'R10'!B275+'R11'!B275+'R12'!B275+'R13'!B275+'R14'!B275)</f>
        <v>0</v>
      </c>
      <c r="C275" s="6">
        <f>SUM('R1'!C275+'R1a'!C275+'R2'!C275+'R2a'!C275+'R3'!C275+'R4'!C275+'R5'!C275+'R6'!C275+'R7'!C275+'R8'!C275+'R9'!C275+'R10'!C275+'R11'!C275+'R12'!C275+'R13'!C275+'R14'!C275)</f>
        <v>0</v>
      </c>
      <c r="D275" s="6">
        <f>SUM('R1'!D275+'R1a'!D275+'R2'!D275+'R2a'!D275+'R3'!D275+'R4'!D275+'R5'!D275+'R6'!D275+'R7'!D275+'R8'!D275+'R9'!D275+'R10'!D275+'R11'!D275+'R12'!D275+'R13'!D275+'R14'!D275)</f>
        <v>0</v>
      </c>
      <c r="E275" s="6">
        <f>SUM('R1'!E275+'R1a'!E275+'R2'!E275+'R2a'!E275+'R3'!E275+'R4'!E275+'R5'!E275+'R6'!E275+'R7'!E275+'R8'!E275+'R9'!E275+'R10'!E275+'R11'!E275+'R12'!E275+'R13'!E275+'R14'!E275)</f>
        <v>0</v>
      </c>
      <c r="F275" s="7">
        <f t="shared" si="33"/>
        <v>0</v>
      </c>
      <c r="G275" s="7">
        <v>0</v>
      </c>
    </row>
    <row r="276" spans="1:7" x14ac:dyDescent="0.25">
      <c r="A276" s="9" t="s">
        <v>51</v>
      </c>
      <c r="B276" s="6">
        <f>SUM('R1'!B276+'R1a'!B276+'R2'!B276+'R2a'!B276+'R3'!B276+'R4'!B276+'R5'!B276+'R6'!B276+'R7'!B276+'R8'!B276+'R9'!B276+'R10'!B276+'R11'!B276+'R12'!B276+'R13'!B276+'R14'!B276)</f>
        <v>66</v>
      </c>
      <c r="C276" s="6">
        <f>SUM('R1'!C276+'R1a'!C276+'R2'!C276+'R2a'!C276+'R3'!C276+'R4'!C276+'R5'!C276+'R6'!C276+'R7'!C276+'R8'!C276+'R9'!C276+'R10'!C276+'R11'!C276+'R12'!C276+'R13'!C276+'R14'!C276)</f>
        <v>10</v>
      </c>
      <c r="D276" s="6">
        <f>SUM('R1'!D276+'R1a'!D276+'R2'!D276+'R2a'!D276+'R3'!D276+'R4'!D276+'R5'!D276+'R6'!D276+'R7'!D276+'R8'!D276+'R9'!D276+'R10'!D276+'R11'!D276+'R12'!D276+'R13'!D276+'R14'!D276)</f>
        <v>0</v>
      </c>
      <c r="E276" s="6">
        <f>SUM('R1'!E276+'R1a'!E276+'R2'!E276+'R2a'!E276+'R3'!E276+'R4'!E276+'R5'!E276+'R6'!E276+'R7'!E276+'R8'!E276+'R9'!E276+'R10'!E276+'R11'!E276+'R12'!E276+'R13'!E276+'R14'!E276)</f>
        <v>41</v>
      </c>
      <c r="F276" s="7">
        <f t="shared" si="33"/>
        <v>117</v>
      </c>
      <c r="G276" s="7">
        <v>125</v>
      </c>
    </row>
    <row r="277" spans="1:7" x14ac:dyDescent="0.25">
      <c r="A277" s="9" t="s">
        <v>52</v>
      </c>
      <c r="B277" s="6">
        <f>SUM('R1'!B277+'R1a'!B277+'R2'!B277+'R2a'!B277+'R3'!B277+'R4'!B277+'R5'!B277+'R6'!B277+'R7'!B277+'R8'!B277+'R9'!B277+'R10'!B277+'R11'!B277+'R12'!B277+'R13'!B277+'R14'!B277)</f>
        <v>8</v>
      </c>
      <c r="C277" s="6">
        <f>SUM('R1'!C277+'R1a'!C277+'R2'!C277+'R2a'!C277+'R3'!C277+'R4'!C277+'R5'!C277+'R6'!C277+'R7'!C277+'R8'!C277+'R9'!C277+'R10'!C277+'R11'!C277+'R12'!C277+'R13'!C277+'R14'!C277)</f>
        <v>1</v>
      </c>
      <c r="D277" s="6">
        <f>SUM('R1'!D277+'R1a'!D277+'R2'!D277+'R2a'!D277+'R3'!D277+'R4'!D277+'R5'!D277+'R6'!D277+'R7'!D277+'R8'!D277+'R9'!D277+'R10'!D277+'R11'!D277+'R12'!D277+'R13'!D277+'R14'!D277)</f>
        <v>0</v>
      </c>
      <c r="E277" s="6">
        <f>SUM('R1'!E277+'R1a'!E277+'R2'!E277+'R2a'!E277+'R3'!E277+'R4'!E277+'R5'!E277+'R6'!E277+'R7'!E277+'R8'!E277+'R9'!E277+'R10'!E277+'R11'!E277+'R12'!E277+'R13'!E277+'R14'!E277)</f>
        <v>1</v>
      </c>
      <c r="F277" s="7">
        <f t="shared" si="33"/>
        <v>10</v>
      </c>
      <c r="G277" s="7">
        <v>0</v>
      </c>
    </row>
    <row r="278" spans="1:7" x14ac:dyDescent="0.25">
      <c r="A278" s="9" t="s">
        <v>53</v>
      </c>
      <c r="B278" s="6">
        <f>SUM('R1'!B278+'R1a'!B278+'R2'!B278+'R2a'!B278+'R3'!B278+'R4'!B278+'R5'!B278+'R6'!B278+'R7'!B278+'R8'!B278+'R9'!B278+'R10'!B278+'R11'!B278+'R12'!B278+'R13'!B278+'R14'!B278)</f>
        <v>2</v>
      </c>
      <c r="C278" s="6">
        <f>SUM('R1'!C278+'R1a'!C278+'R2'!C278+'R2a'!C278+'R3'!C278+'R4'!C278+'R5'!C278+'R6'!C278+'R7'!C278+'R8'!C278+'R9'!C278+'R10'!C278+'R11'!C278+'R12'!C278+'R13'!C278+'R14'!C278)</f>
        <v>0</v>
      </c>
      <c r="D278" s="6">
        <f>SUM('R1'!D278+'R1a'!D278+'R2'!D278+'R2a'!D278+'R3'!D278+'R4'!D278+'R5'!D278+'R6'!D278+'R7'!D278+'R8'!D278+'R9'!D278+'R10'!D278+'R11'!D278+'R12'!D278+'R13'!D278+'R14'!D278)</f>
        <v>0</v>
      </c>
      <c r="E278" s="6">
        <f>SUM('R1'!E278+'R1a'!E278+'R2'!E278+'R2a'!E278+'R3'!E278+'R4'!E278+'R5'!E278+'R6'!E278+'R7'!E278+'R8'!E278+'R9'!E278+'R10'!E278+'R11'!E278+'R12'!E278+'R13'!E278+'R14'!E278)</f>
        <v>0</v>
      </c>
      <c r="F278" s="7">
        <f t="shared" si="33"/>
        <v>2</v>
      </c>
      <c r="G278" s="7">
        <v>0</v>
      </c>
    </row>
    <row r="279" spans="1:7" x14ac:dyDescent="0.25">
      <c r="A279" s="9" t="s">
        <v>54</v>
      </c>
      <c r="B279" s="6">
        <f>SUM('R1'!B279+'R1a'!B279+'R2'!B279+'R2a'!B279+'R3'!B279+'R4'!B279+'R5'!B279+'R6'!B279+'R7'!B279+'R8'!B279+'R9'!B279+'R10'!B279+'R11'!B279+'R12'!B279+'R13'!B279+'R14'!B279)</f>
        <v>5</v>
      </c>
      <c r="C279" s="6">
        <f>SUM('R1'!C279+'R1a'!C279+'R2'!C279+'R2a'!C279+'R3'!C279+'R4'!C279+'R5'!C279+'R6'!C279+'R7'!C279+'R8'!C279+'R9'!C279+'R10'!C279+'R11'!C279+'R12'!C279+'R13'!C279+'R14'!C279)</f>
        <v>2</v>
      </c>
      <c r="D279" s="6">
        <f>SUM('R1'!D279+'R1a'!D279+'R2'!D279+'R2a'!D279+'R3'!D279+'R4'!D279+'R5'!D279+'R6'!D279+'R7'!D279+'R8'!D279+'R9'!D279+'R10'!D279+'R11'!D279+'R12'!D279+'R13'!D279+'R14'!D279)</f>
        <v>0</v>
      </c>
      <c r="E279" s="6">
        <f>SUM('R1'!E279+'R1a'!E279+'R2'!E279+'R2a'!E279+'R3'!E279+'R4'!E279+'R5'!E279+'R6'!E279+'R7'!E279+'R8'!E279+'R9'!E279+'R10'!E279+'R11'!E279+'R12'!E279+'R13'!E279+'R14'!E279)</f>
        <v>3</v>
      </c>
      <c r="F279" s="7">
        <f t="shared" si="33"/>
        <v>10</v>
      </c>
      <c r="G279" s="7">
        <v>0</v>
      </c>
    </row>
    <row r="280" spans="1:7" ht="15" customHeight="1" x14ac:dyDescent="0.25">
      <c r="A280" s="9"/>
      <c r="B280" s="67" t="s">
        <v>2</v>
      </c>
      <c r="C280" s="67"/>
      <c r="D280" s="67"/>
      <c r="E280" s="71" t="s">
        <v>3</v>
      </c>
      <c r="F280" s="69" t="s">
        <v>4</v>
      </c>
      <c r="G280" s="69" t="s">
        <v>202</v>
      </c>
    </row>
    <row r="281" spans="1:7" x14ac:dyDescent="0.25">
      <c r="A281" s="12" t="s">
        <v>55</v>
      </c>
      <c r="B281" s="3" t="s">
        <v>11</v>
      </c>
      <c r="C281" s="3" t="s">
        <v>12</v>
      </c>
      <c r="D281" s="2" t="s">
        <v>60</v>
      </c>
      <c r="E281" s="71"/>
      <c r="F281" s="69"/>
      <c r="G281" s="69"/>
    </row>
    <row r="282" spans="1:7" x14ac:dyDescent="0.25">
      <c r="A282" s="9" t="s">
        <v>65</v>
      </c>
      <c r="B282" s="6">
        <f>SUM('R1'!B282+'R1a'!B282+'R2'!B282+'R2a'!B282+'R3'!B282+'R4'!B282+'R5'!B282+'R6'!B282+'R7'!B282+'R8'!B282+'R9'!B282+'R10'!B282+'R11'!B282+'R12'!B282+'R13'!B282+'R14'!B282)</f>
        <v>8</v>
      </c>
      <c r="C282" s="6" t="s">
        <v>57</v>
      </c>
      <c r="D282" s="6">
        <f>SUM('R1'!D282+'R1a'!D282+'R2'!D282+'R2a'!D282+'R3'!D282+'R4'!D282+'R5'!D282+'R6'!D282+'R7'!D282+'R8'!D282+'R9'!D282+'R10'!D282+'R11'!D282+'R12'!D282+'R13'!D282+'R14'!D282)</f>
        <v>0</v>
      </c>
      <c r="E282" s="6">
        <f>SUM('R1'!E282+'R1a'!E282+'R2'!E282+'R2a'!E282+'R3'!E282+'R4'!E282+'R5'!E282+'R6'!E282+'R7'!E282+'R8'!E282+'R9'!E282+'R10'!E282+'R11'!E282+'R12'!E282+'R13'!E282+'R14'!E282)</f>
        <v>0</v>
      </c>
      <c r="F282" s="7">
        <f t="shared" ref="F282" si="34">SUM(B282:E282)</f>
        <v>8</v>
      </c>
      <c r="G282" s="7">
        <v>10</v>
      </c>
    </row>
    <row r="283" spans="1:7" ht="15.75" x14ac:dyDescent="0.25">
      <c r="A283" s="72" t="s">
        <v>78</v>
      </c>
      <c r="B283" s="72"/>
      <c r="C283" s="72"/>
      <c r="D283" s="72"/>
      <c r="E283" s="72"/>
      <c r="F283" s="72"/>
      <c r="G283" s="1"/>
    </row>
    <row r="284" spans="1:7" x14ac:dyDescent="0.25">
      <c r="A284" s="66"/>
      <c r="B284" s="67" t="s">
        <v>2</v>
      </c>
      <c r="C284" s="67"/>
      <c r="D284" s="67"/>
      <c r="E284" s="70" t="s">
        <v>3</v>
      </c>
      <c r="F284" s="69" t="s">
        <v>4</v>
      </c>
      <c r="G284" s="69" t="s">
        <v>202</v>
      </c>
    </row>
    <row r="285" spans="1:7" x14ac:dyDescent="0.25">
      <c r="A285" s="66"/>
      <c r="B285" s="2" t="s">
        <v>11</v>
      </c>
      <c r="C285" s="2" t="s">
        <v>12</v>
      </c>
      <c r="D285" s="2" t="s">
        <v>60</v>
      </c>
      <c r="E285" s="70"/>
      <c r="F285" s="69"/>
      <c r="G285" s="69"/>
    </row>
    <row r="286" spans="1:7" x14ac:dyDescent="0.25">
      <c r="A286" s="23" t="s">
        <v>79</v>
      </c>
      <c r="B286" s="6">
        <f>SUM('R1'!B286+'R1a'!B286+'R2'!B286+'R2a'!B286+'R3'!B286+'R4'!B286+'R5'!B286+'R6'!B286+'R7'!B286+'R8'!B286+'R9'!B286+'R10'!B286+'R11'!B286+'R12'!B286+'R13'!B286+'R14'!B286)</f>
        <v>24</v>
      </c>
      <c r="C286" s="6">
        <f>SUM('R1'!C286+'R1a'!C286+'R2'!C286+'R2a'!C286+'R3'!C286+'R4'!C286+'R5'!C286+'R6'!C286+'R7'!C286+'R8'!C286+'R9'!C286+'R10'!C286+'R11'!C286+'R12'!C286+'R13'!C286+'R14'!C286)</f>
        <v>17</v>
      </c>
      <c r="D286" s="6">
        <f>SUM('R1'!D286+'R1a'!D286+'R2'!D286+'R2a'!D286+'R3'!D286+'R4'!D286+'R5'!D286+'R6'!D286+'R7'!D286+'R8'!D286+'R9'!D286+'R10'!D286+'R11'!D286+'R12'!D286+'R13'!D286+'R14'!D286)</f>
        <v>0</v>
      </c>
      <c r="E286" s="6">
        <f>SUM('R1'!E286+'R1a'!E286+'R2'!E286+'R2a'!E286+'R3'!E286+'R4'!E286+'R5'!E286+'R6'!E286+'R7'!E286+'R8'!E286+'R9'!E286+'R10'!E286+'R11'!E286+'R12'!E286+'R13'!E286+'R14'!E286)</f>
        <v>1</v>
      </c>
      <c r="F286" s="7">
        <f t="shared" ref="F286:F293" si="35">SUM(B286:E286)</f>
        <v>42</v>
      </c>
      <c r="G286" s="7">
        <v>41</v>
      </c>
    </row>
    <row r="287" spans="1:7" x14ac:dyDescent="0.25">
      <c r="A287" s="23" t="s">
        <v>80</v>
      </c>
      <c r="B287" s="10">
        <f>SUM(B288+B289)</f>
        <v>65</v>
      </c>
      <c r="C287" s="10">
        <f t="shared" ref="C287:E287" si="36">SUM(C288+C289)</f>
        <v>46</v>
      </c>
      <c r="D287" s="10">
        <f t="shared" si="36"/>
        <v>0</v>
      </c>
      <c r="E287" s="10">
        <f t="shared" si="36"/>
        <v>2</v>
      </c>
      <c r="F287" s="7">
        <f t="shared" si="35"/>
        <v>113</v>
      </c>
      <c r="G287" s="7">
        <v>106</v>
      </c>
    </row>
    <row r="288" spans="1:7" x14ac:dyDescent="0.25">
      <c r="A288" s="23" t="s">
        <v>81</v>
      </c>
      <c r="B288" s="10">
        <f>SUM(B290+B292)</f>
        <v>26</v>
      </c>
      <c r="C288" s="10">
        <f t="shared" ref="C288:E289" si="37">SUM(C290+C292)</f>
        <v>17</v>
      </c>
      <c r="D288" s="10">
        <f t="shared" si="37"/>
        <v>0</v>
      </c>
      <c r="E288" s="10">
        <f t="shared" si="37"/>
        <v>1</v>
      </c>
      <c r="F288" s="7">
        <f t="shared" si="35"/>
        <v>44</v>
      </c>
      <c r="G288" s="7">
        <v>45</v>
      </c>
    </row>
    <row r="289" spans="1:7" x14ac:dyDescent="0.25">
      <c r="A289" s="23" t="s">
        <v>82</v>
      </c>
      <c r="B289" s="25">
        <f>SUM(B291+B293)</f>
        <v>39</v>
      </c>
      <c r="C289" s="25">
        <f t="shared" si="37"/>
        <v>29</v>
      </c>
      <c r="D289" s="25">
        <f t="shared" si="37"/>
        <v>0</v>
      </c>
      <c r="E289" s="25">
        <f t="shared" si="37"/>
        <v>1</v>
      </c>
      <c r="F289" s="7">
        <f t="shared" si="35"/>
        <v>69</v>
      </c>
      <c r="G289" s="7">
        <v>61</v>
      </c>
    </row>
    <row r="290" spans="1:7" x14ac:dyDescent="0.25">
      <c r="A290" s="26" t="s">
        <v>83</v>
      </c>
      <c r="B290" s="6">
        <f>SUM('R1'!B290+'R1a'!B290+'R2'!B290+'R2a'!B290+'R3'!B290+'R4'!B290+'R5'!B290+'R6'!B290+'R7'!B290+'R8'!B290+'R9'!B290+'R10'!B290+'R11'!B290+'R12'!B290+'R13'!B290+'R14'!B290)</f>
        <v>0</v>
      </c>
      <c r="C290" s="6">
        <f>SUM('R1'!C290+'R1a'!C290+'R2'!C290+'R2a'!C290+'R3'!C290+'R4'!C290+'R5'!C290+'R6'!C290+'R7'!C290+'R8'!C290+'R9'!C290+'R10'!C290+'R11'!C290+'R12'!C290+'R13'!C290+'R14'!C290)</f>
        <v>0</v>
      </c>
      <c r="D290" s="6">
        <f>SUM('R1'!D290+'R1a'!D290+'R2'!D290+'R2a'!D290+'R3'!D290+'R4'!D290+'R5'!D290+'R6'!D290+'R7'!D290+'R8'!D290+'R9'!D290+'R10'!D290+'R11'!D290+'R12'!D290+'R13'!D290+'R14'!D290)</f>
        <v>0</v>
      </c>
      <c r="E290" s="6">
        <f>SUM('R1'!E290+'R1a'!E290+'R2'!E290+'R2a'!E290+'R3'!E290+'R4'!E290+'R5'!E290+'R6'!E290+'R7'!E290+'R8'!E290+'R9'!E290+'R10'!E290+'R11'!E290+'R12'!E290+'R13'!E290+'R14'!E290)</f>
        <v>0</v>
      </c>
      <c r="F290" s="7">
        <f t="shared" si="35"/>
        <v>0</v>
      </c>
      <c r="G290" s="7">
        <v>0</v>
      </c>
    </row>
    <row r="291" spans="1:7" x14ac:dyDescent="0.25">
      <c r="A291" s="26" t="s">
        <v>84</v>
      </c>
      <c r="B291" s="6">
        <f>SUM('R1'!B291+'R1a'!B291+'R2'!B291+'R2a'!B291+'R3'!B291+'R4'!B291+'R5'!B291+'R6'!B291+'R7'!B291+'R8'!B291+'R9'!B291+'R10'!B291+'R11'!B291+'R12'!B291+'R13'!B291+'R14'!B291)</f>
        <v>0</v>
      </c>
      <c r="C291" s="6">
        <f>SUM('R1'!C291+'R1a'!C291+'R2'!C291+'R2a'!C291+'R3'!C291+'R4'!C291+'R5'!C291+'R6'!C291+'R7'!C291+'R8'!C291+'R9'!C291+'R10'!C291+'R11'!C291+'R12'!C291+'R13'!C291+'R14'!C291)</f>
        <v>0</v>
      </c>
      <c r="D291" s="6">
        <f>SUM('R1'!D291+'R1a'!D291+'R2'!D291+'R2a'!D291+'R3'!D291+'R4'!D291+'R5'!D291+'R6'!D291+'R7'!D291+'R8'!D291+'R9'!D291+'R10'!D291+'R11'!D291+'R12'!D291+'R13'!D291+'R14'!D291)</f>
        <v>0</v>
      </c>
      <c r="E291" s="6">
        <f>SUM('R1'!E291+'R1a'!E291+'R2'!E291+'R2a'!E291+'R3'!E291+'R4'!E291+'R5'!E291+'R6'!E291+'R7'!E291+'R8'!E291+'R9'!E291+'R10'!E291+'R11'!E291+'R12'!E291+'R13'!E291+'R14'!E291)</f>
        <v>0</v>
      </c>
      <c r="F291" s="11">
        <f t="shared" si="35"/>
        <v>0</v>
      </c>
      <c r="G291" s="7">
        <v>0</v>
      </c>
    </row>
    <row r="292" spans="1:7" x14ac:dyDescent="0.25">
      <c r="A292" s="26" t="s">
        <v>85</v>
      </c>
      <c r="B292" s="6">
        <f>SUM('R1'!B292+'R1a'!B292+'R2'!B292+'R2a'!B292+'R3'!B292+'R4'!B292+'R5'!B292+'R6'!B292+'R7'!B292+'R8'!B292+'R9'!B292+'R10'!B292+'R11'!B292+'R12'!B292+'R13'!B292+'R14'!B292)</f>
        <v>26</v>
      </c>
      <c r="C292" s="6">
        <f>SUM('R1'!C292+'R1a'!C292+'R2'!C292+'R2a'!C292+'R3'!C292+'R4'!C292+'R5'!C292+'R6'!C292+'R7'!C292+'R8'!C292+'R9'!C292+'R10'!C292+'R11'!C292+'R12'!C292+'R13'!C292+'R14'!C292)</f>
        <v>17</v>
      </c>
      <c r="D292" s="6">
        <f>SUM('R1'!D292+'R1a'!D292+'R2'!D292+'R2a'!D292+'R3'!D292+'R4'!D292+'R5'!D292+'R6'!D292+'R7'!D292+'R8'!D292+'R9'!D292+'R10'!D292+'R11'!D292+'R12'!D292+'R13'!D292+'R14'!D292)</f>
        <v>0</v>
      </c>
      <c r="E292" s="6">
        <f>SUM('R1'!E292+'R1a'!E292+'R2'!E292+'R2a'!E292+'R3'!E292+'R4'!E292+'R5'!E292+'R6'!E292+'R7'!E292+'R8'!E292+'R9'!E292+'R10'!E292+'R11'!E292+'R12'!E292+'R13'!E292+'R14'!E292)</f>
        <v>1</v>
      </c>
      <c r="F292" s="11">
        <f t="shared" si="35"/>
        <v>44</v>
      </c>
      <c r="G292" s="7">
        <v>45</v>
      </c>
    </row>
    <row r="293" spans="1:7" x14ac:dyDescent="0.25">
      <c r="A293" s="26" t="s">
        <v>86</v>
      </c>
      <c r="B293" s="6">
        <f>SUM('R1'!B293+'R1a'!B293+'R2'!B293+'R2a'!B293+'R3'!B293+'R4'!B293+'R5'!B293+'R6'!B293+'R7'!B293+'R8'!B293+'R9'!B293+'R10'!B293+'R11'!B293+'R12'!B293+'R13'!B293+'R14'!B293)</f>
        <v>39</v>
      </c>
      <c r="C293" s="6">
        <f>SUM('R1'!C293+'R1a'!C293+'R2'!C293+'R2a'!C293+'R3'!C293+'R4'!C293+'R5'!C293+'R6'!C293+'R7'!C293+'R8'!C293+'R9'!C293+'R10'!C293+'R11'!C293+'R12'!C293+'R13'!C293+'R14'!C293)</f>
        <v>29</v>
      </c>
      <c r="D293" s="6">
        <f>SUM('R1'!D293+'R1a'!D293+'R2'!D293+'R2a'!D293+'R3'!D293+'R4'!D293+'R5'!D293+'R6'!D293+'R7'!D293+'R8'!D293+'R9'!D293+'R10'!D293+'R11'!D293+'R12'!D293+'R13'!D293+'R14'!D293)</f>
        <v>0</v>
      </c>
      <c r="E293" s="6">
        <f>SUM('R1'!E293+'R1a'!E293+'R2'!E293+'R2a'!E293+'R3'!E293+'R4'!E293+'R5'!E293+'R6'!E293+'R7'!E293+'R8'!E293+'R9'!E293+'R10'!E293+'R11'!E293+'R12'!E293+'R13'!E293+'R14'!E293)</f>
        <v>1</v>
      </c>
      <c r="F293" s="11">
        <f t="shared" si="35"/>
        <v>69</v>
      </c>
      <c r="G293" s="11">
        <v>61</v>
      </c>
    </row>
    <row r="294" spans="1:7" x14ac:dyDescent="0.25">
      <c r="A294" s="26" t="s">
        <v>204</v>
      </c>
      <c r="B294" s="6">
        <f>SUM('R1'!B294+'R1a'!B294+'R2'!B294+'R2a'!B294+'R3'!B294+'R4'!B294+'R5'!B294+'R6'!B294+'R7'!B294+'R8'!B294+'R9'!B294+'R10'!B294+'R11'!B294+'R12'!B294+'R13'!B294+'R14'!B294)</f>
        <v>0</v>
      </c>
      <c r="C294" s="6">
        <f>SUM('R1'!C294+'R1a'!C294+'R2'!C294+'R2a'!C294+'R3'!C294+'R4'!C294+'R5'!C294+'R6'!C294+'R7'!C294+'R8'!C294+'R9'!C294+'R10'!C294+'R11'!C294+'R12'!C294+'R13'!C294+'R14'!C294)</f>
        <v>0</v>
      </c>
      <c r="D294" s="6">
        <f>SUM('R1'!D294+'R1a'!D294+'R2'!D294+'R2a'!D294+'R3'!D294+'R4'!D294+'R5'!D294+'R6'!D294+'R7'!D294+'R8'!D294+'R9'!D294+'R10'!D294+'R11'!D294+'R12'!D294+'R13'!D294+'R14'!D294)</f>
        <v>0</v>
      </c>
      <c r="E294" s="6">
        <f>SUM('R1'!E294+'R1a'!E294+'R2'!E294+'R2a'!E294+'R3'!E294+'R4'!E294+'R5'!E294+'R6'!E294+'R7'!E294+'R8'!E294+'R9'!E294+'R10'!E294+'R11'!E294+'R12'!E294+'R13'!E294+'R14'!E294)</f>
        <v>0</v>
      </c>
      <c r="F294" s="11"/>
      <c r="G294" s="11"/>
    </row>
    <row r="295" spans="1:7" ht="15" customHeight="1" x14ac:dyDescent="0.25">
      <c r="A295" s="9"/>
      <c r="B295" s="67" t="s">
        <v>2</v>
      </c>
      <c r="C295" s="67"/>
      <c r="D295" s="67"/>
      <c r="E295" s="71" t="s">
        <v>3</v>
      </c>
      <c r="F295" s="69" t="s">
        <v>4</v>
      </c>
      <c r="G295" s="69" t="s">
        <v>202</v>
      </c>
    </row>
    <row r="296" spans="1:7" x14ac:dyDescent="0.25">
      <c r="A296" s="12" t="s">
        <v>87</v>
      </c>
      <c r="B296" s="3" t="s">
        <v>11</v>
      </c>
      <c r="C296" s="3" t="s">
        <v>12</v>
      </c>
      <c r="D296" s="2" t="s">
        <v>60</v>
      </c>
      <c r="E296" s="71"/>
      <c r="F296" s="69"/>
      <c r="G296" s="69"/>
    </row>
    <row r="297" spans="1:7" x14ac:dyDescent="0.25">
      <c r="A297" s="9" t="s">
        <v>23</v>
      </c>
      <c r="B297" s="6">
        <f>SUM('R1'!B297+'R1a'!B297+'R2'!B297+'R2a'!B297+'R3'!B297+'R4'!B297+'R5'!B297+'R6'!B297+'R7'!B297+'R8'!B297+'R9'!B297+'R10'!B297+'R11'!B297+'R12'!B297+'R13'!B297+'R14'!B297)</f>
        <v>25</v>
      </c>
      <c r="C297" s="6">
        <f>SUM('R1'!C297+'R1a'!C297+'R2'!C297+'R2a'!C297+'R3'!C297+'R4'!C297+'R5'!C297+'R6'!C297+'R7'!C297+'R8'!C297+'R9'!C297+'R10'!C297+'R11'!C297+'R12'!C297+'R13'!C297+'R14'!C297)</f>
        <v>16</v>
      </c>
      <c r="D297" s="6">
        <f>SUM('R1'!D297+'R1a'!D297+'R2'!D297+'R2a'!D297+'R3'!D297+'R4'!D297+'R5'!D297+'R6'!D297+'R7'!D297+'R8'!D297+'R9'!D297+'R10'!D297+'R11'!D297+'R12'!D297+'R13'!D297+'R14'!D297)</f>
        <v>0</v>
      </c>
      <c r="E297" s="6">
        <f>SUM('R1'!E297+'R1a'!E297+'R2'!E297+'R2a'!E297+'R3'!E297+'R4'!E297+'R5'!E297+'R6'!E297+'R7'!E297+'R8'!E297+'R9'!E297+'R10'!E297+'R11'!E297+'R12'!E297+'R13'!E297+'R14'!E297)</f>
        <v>1</v>
      </c>
      <c r="F297" s="7">
        <f t="shared" ref="F297:F312" si="38">SUM(B297:E297)</f>
        <v>42</v>
      </c>
      <c r="G297" s="7">
        <v>41</v>
      </c>
    </row>
    <row r="298" spans="1:7" x14ac:dyDescent="0.25">
      <c r="A298" s="9" t="s">
        <v>24</v>
      </c>
      <c r="B298" s="6">
        <f>SUM('R1'!B298+'R1a'!B298+'R2'!B298+'R2a'!B298+'R3'!B298+'R4'!B298+'R5'!B298+'R6'!B298+'R7'!B298+'R8'!B298+'R9'!B298+'R10'!B298+'R11'!B298+'R12'!B298+'R13'!B298+'R14'!B298)</f>
        <v>1</v>
      </c>
      <c r="C298" s="6">
        <f>SUM('R1'!C298+'R1a'!C298+'R2'!C298+'R2a'!C298+'R3'!C298+'R4'!C298+'R5'!C298+'R6'!C298+'R7'!C298+'R8'!C298+'R9'!C298+'R10'!C298+'R11'!C298+'R12'!C298+'R13'!C298+'R14'!C298)</f>
        <v>0</v>
      </c>
      <c r="D298" s="6">
        <f>SUM('R1'!D298+'R1a'!D298+'R2'!D298+'R2a'!D298+'R3'!D298+'R4'!D298+'R5'!D298+'R6'!D298+'R7'!D298+'R8'!D298+'R9'!D298+'R10'!D298+'R11'!D298+'R12'!D298+'R13'!D298+'R14'!D298)</f>
        <v>0</v>
      </c>
      <c r="E298" s="6">
        <f>SUM('R1'!E298+'R1a'!E298+'R2'!E298+'R2a'!E298+'R3'!E298+'R4'!E298+'R5'!E298+'R6'!E298+'R7'!E298+'R8'!E298+'R9'!E298+'R10'!E298+'R11'!E298+'R12'!E298+'R13'!E298+'R14'!E298)</f>
        <v>0</v>
      </c>
      <c r="F298" s="7">
        <f t="shared" si="38"/>
        <v>1</v>
      </c>
      <c r="G298" s="7">
        <v>4</v>
      </c>
    </row>
    <row r="299" spans="1:7" x14ac:dyDescent="0.25">
      <c r="A299" s="9" t="s">
        <v>63</v>
      </c>
      <c r="B299" s="6">
        <f>SUM('R1'!B299+'R1a'!B299+'R2'!B299+'R2a'!B299+'R3'!B299+'R4'!B299+'R5'!B299+'R6'!B299+'R7'!B299+'R8'!B299+'R9'!B299+'R10'!B299+'R11'!B299+'R12'!B299+'R13'!B299+'R14'!B299)</f>
        <v>0</v>
      </c>
      <c r="C299" s="6">
        <f>SUM('R1'!C299+'R1a'!C299+'R2'!C299+'R2a'!C299+'R3'!C299+'R4'!C299+'R5'!C299+'R6'!C299+'R7'!C299+'R8'!C299+'R9'!C299+'R10'!C299+'R11'!C299+'R12'!C299+'R13'!C299+'R14'!C299)</f>
        <v>0</v>
      </c>
      <c r="D299" s="6">
        <f>SUM('R1'!D299+'R1a'!D299+'R2'!D299+'R2a'!D299+'R3'!D299+'R4'!D299+'R5'!D299+'R6'!D299+'R7'!D299+'R8'!D299+'R9'!D299+'R10'!D299+'R11'!D299+'R12'!D299+'R13'!D299+'R14'!D299)</f>
        <v>0</v>
      </c>
      <c r="E299" s="6">
        <f>SUM('R1'!E299+'R1a'!E299+'R2'!E299+'R2a'!E299+'R3'!E299+'R4'!E299+'R5'!E299+'R6'!E299+'R7'!E299+'R8'!E299+'R9'!E299+'R10'!E299+'R11'!E299+'R12'!E299+'R13'!E299+'R14'!E299)</f>
        <v>0</v>
      </c>
      <c r="F299" s="7">
        <f t="shared" si="38"/>
        <v>0</v>
      </c>
      <c r="G299" s="7">
        <v>0</v>
      </c>
    </row>
    <row r="300" spans="1:7" x14ac:dyDescent="0.25">
      <c r="A300" s="19" t="s">
        <v>26</v>
      </c>
      <c r="B300" s="6">
        <f>SUM('R1'!B300+'R1a'!B300+'R2'!B300+'R2a'!B300+'R3'!B300+'R4'!B300+'R5'!B300+'R6'!B300+'R7'!B300+'R8'!B300+'R9'!B300+'R10'!B300+'R11'!B300+'R12'!B300+'R13'!B300+'R14'!B300)</f>
        <v>0</v>
      </c>
      <c r="C300" s="6">
        <f>SUM('R1'!C300+'R1a'!C300+'R2'!C300+'R2a'!C300+'R3'!C300+'R4'!C300+'R5'!C300+'R6'!C300+'R7'!C300+'R8'!C300+'R9'!C300+'R10'!C300+'R11'!C300+'R12'!C300+'R13'!C300+'R14'!C300)</f>
        <v>0</v>
      </c>
      <c r="D300" s="6">
        <f>SUM('R1'!D300+'R1a'!D300+'R2'!D300+'R2a'!D300+'R3'!D300+'R4'!D300+'R5'!D300+'R6'!D300+'R7'!D300+'R8'!D300+'R9'!D300+'R10'!D300+'R11'!D300+'R12'!D300+'R13'!D300+'R14'!D300)</f>
        <v>0</v>
      </c>
      <c r="E300" s="6">
        <f>SUM('R1'!E300+'R1a'!E300+'R2'!E300+'R2a'!E300+'R3'!E300+'R4'!E300+'R5'!E300+'R6'!E300+'R7'!E300+'R8'!E300+'R9'!E300+'R10'!E300+'R11'!E300+'R12'!E300+'R13'!E300+'R14'!E300)</f>
        <v>0</v>
      </c>
      <c r="F300" s="7">
        <f t="shared" si="38"/>
        <v>0</v>
      </c>
      <c r="G300" s="7">
        <v>0</v>
      </c>
    </row>
    <row r="301" spans="1:7" x14ac:dyDescent="0.25">
      <c r="A301" s="19" t="s">
        <v>27</v>
      </c>
      <c r="B301" s="6">
        <f>SUM('R1'!B301+'R1a'!B301+'R2'!B301+'R2a'!B301+'R3'!B301+'R4'!B301+'R5'!B301+'R6'!B301+'R7'!B301+'R8'!B301+'R9'!B301+'R10'!B301+'R11'!B301+'R12'!B301+'R13'!B301+'R14'!B301)</f>
        <v>0</v>
      </c>
      <c r="C301" s="6">
        <f>SUM('R1'!C301+'R1a'!C301+'R2'!C301+'R2a'!C301+'R3'!C301+'R4'!C301+'R5'!C301+'R6'!C301+'R7'!C301+'R8'!C301+'R9'!C301+'R10'!C301+'R11'!C301+'R12'!C301+'R13'!C301+'R14'!C301)</f>
        <v>0</v>
      </c>
      <c r="D301" s="6">
        <f>SUM('R1'!D301+'R1a'!D301+'R2'!D301+'R2a'!D301+'R3'!D301+'R4'!D301+'R5'!D301+'R6'!D301+'R7'!D301+'R8'!D301+'R9'!D301+'R10'!D301+'R11'!D301+'R12'!D301+'R13'!D301+'R14'!D301)</f>
        <v>0</v>
      </c>
      <c r="E301" s="6">
        <f>SUM('R1'!E301+'R1a'!E301+'R2'!E301+'R2a'!E301+'R3'!E301+'R4'!E301+'R5'!E301+'R6'!E301+'R7'!E301+'R8'!E301+'R9'!E301+'R10'!E301+'R11'!E301+'R12'!E301+'R13'!E301+'R14'!E301)</f>
        <v>0</v>
      </c>
      <c r="F301" s="7">
        <f t="shared" si="38"/>
        <v>0</v>
      </c>
      <c r="G301" s="7">
        <v>0</v>
      </c>
    </row>
    <row r="302" spans="1:7" x14ac:dyDescent="0.25">
      <c r="A302" s="19" t="s">
        <v>28</v>
      </c>
      <c r="B302" s="6">
        <f>SUM('R1'!B302+'R1a'!B302+'R2'!B302+'R2a'!B302+'R3'!B302+'R4'!B302+'R5'!B302+'R6'!B302+'R7'!B302+'R8'!B302+'R9'!B302+'R10'!B302+'R11'!B302+'R12'!B302+'R13'!B302+'R14'!B302)</f>
        <v>0</v>
      </c>
      <c r="C302" s="6">
        <f>SUM('R1'!C302+'R1a'!C302+'R2'!C302+'R2a'!C302+'R3'!C302+'R4'!C302+'R5'!C302+'R6'!C302+'R7'!C302+'R8'!C302+'R9'!C302+'R10'!C302+'R11'!C302+'R12'!C302+'R13'!C302+'R14'!C302)</f>
        <v>0</v>
      </c>
      <c r="D302" s="6">
        <f>SUM('R1'!D302+'R1a'!D302+'R2'!D302+'R2a'!D302+'R3'!D302+'R4'!D302+'R5'!D302+'R6'!D302+'R7'!D302+'R8'!D302+'R9'!D302+'R10'!D302+'R11'!D302+'R12'!D302+'R13'!D302+'R14'!D302)</f>
        <v>0</v>
      </c>
      <c r="E302" s="6">
        <f>SUM('R1'!E302+'R1a'!E302+'R2'!E302+'R2a'!E302+'R3'!E302+'R4'!E302+'R5'!E302+'R6'!E302+'R7'!E302+'R8'!E302+'R9'!E302+'R10'!E302+'R11'!E302+'R12'!E302+'R13'!E302+'R14'!E302)</f>
        <v>0</v>
      </c>
      <c r="F302" s="7">
        <f t="shared" si="38"/>
        <v>0</v>
      </c>
      <c r="G302" s="7">
        <v>0</v>
      </c>
    </row>
    <row r="303" spans="1:7" x14ac:dyDescent="0.25">
      <c r="A303" s="19" t="s">
        <v>29</v>
      </c>
      <c r="B303" s="6">
        <f>SUM('R1'!B303+'R1a'!B303+'R2'!B303+'R2a'!B303+'R3'!B303+'R4'!B303+'R5'!B303+'R6'!B303+'R7'!B303+'R8'!B303+'R9'!B303+'R10'!B303+'R11'!B303+'R12'!B303+'R13'!B303+'R14'!B303)</f>
        <v>0</v>
      </c>
      <c r="C303" s="6">
        <f>SUM('R1'!C303+'R1a'!C303+'R2'!C303+'R2a'!C303+'R3'!C303+'R4'!C303+'R5'!C303+'R6'!C303+'R7'!C303+'R8'!C303+'R9'!C303+'R10'!C303+'R11'!C303+'R12'!C303+'R13'!C303+'R14'!C303)</f>
        <v>0</v>
      </c>
      <c r="D303" s="6">
        <f>SUM('R1'!D303+'R1a'!D303+'R2'!D303+'R2a'!D303+'R3'!D303+'R4'!D303+'R5'!D303+'R6'!D303+'R7'!D303+'R8'!D303+'R9'!D303+'R10'!D303+'R11'!D303+'R12'!D303+'R13'!D303+'R14'!D303)</f>
        <v>0</v>
      </c>
      <c r="E303" s="6">
        <f>SUM('R1'!E303+'R1a'!E303+'R2'!E303+'R2a'!E303+'R3'!E303+'R4'!E303+'R5'!E303+'R6'!E303+'R7'!E303+'R8'!E303+'R9'!E303+'R10'!E303+'R11'!E303+'R12'!E303+'R13'!E303+'R14'!E303)</f>
        <v>0</v>
      </c>
      <c r="F303" s="7">
        <f t="shared" si="38"/>
        <v>0</v>
      </c>
      <c r="G303" s="7">
        <v>0</v>
      </c>
    </row>
    <row r="304" spans="1:7" x14ac:dyDescent="0.25">
      <c r="A304" s="19" t="s">
        <v>30</v>
      </c>
      <c r="B304" s="6">
        <f>SUM('R1'!B304+'R1a'!B304+'R2'!B304+'R2a'!B304+'R3'!B304+'R4'!B304+'R5'!B304+'R6'!B304+'R7'!B304+'R8'!B304+'R9'!B304+'R10'!B304+'R11'!B304+'R12'!B304+'R13'!B304+'R14'!B304)</f>
        <v>0</v>
      </c>
      <c r="C304" s="6">
        <f>SUM('R1'!C304+'R1a'!C304+'R2'!C304+'R2a'!C304+'R3'!C304+'R4'!C304+'R5'!C304+'R6'!C304+'R7'!C304+'R8'!C304+'R9'!C304+'R10'!C304+'R11'!C304+'R12'!C304+'R13'!C304+'R14'!C304)</f>
        <v>0</v>
      </c>
      <c r="D304" s="6">
        <f>SUM('R1'!D304+'R1a'!D304+'R2'!D304+'R2a'!D304+'R3'!D304+'R4'!D304+'R5'!D304+'R6'!D304+'R7'!D304+'R8'!D304+'R9'!D304+'R10'!D304+'R11'!D304+'R12'!D304+'R13'!D304+'R14'!D304)</f>
        <v>0</v>
      </c>
      <c r="E304" s="6">
        <f>SUM('R1'!E304+'R1a'!E304+'R2'!E304+'R2a'!E304+'R3'!E304+'R4'!E304+'R5'!E304+'R6'!E304+'R7'!E304+'R8'!E304+'R9'!E304+'R10'!E304+'R11'!E304+'R12'!E304+'R13'!E304+'R14'!E304)</f>
        <v>0</v>
      </c>
      <c r="F304" s="7">
        <f t="shared" ref="F304" si="39">SUM(B304:E304)</f>
        <v>0</v>
      </c>
      <c r="G304" s="7">
        <v>1</v>
      </c>
    </row>
    <row r="305" spans="1:7" ht="15" customHeight="1" x14ac:dyDescent="0.25">
      <c r="A305" s="62" t="s">
        <v>31</v>
      </c>
      <c r="B305" s="63"/>
      <c r="C305" s="63"/>
      <c r="D305" s="63"/>
      <c r="E305" s="63"/>
      <c r="F305" s="63"/>
      <c r="G305" s="35"/>
    </row>
    <row r="306" spans="1:7" x14ac:dyDescent="0.25">
      <c r="A306" s="19" t="s">
        <v>32</v>
      </c>
      <c r="B306" s="6">
        <f>SUM('R1'!B306+'R1a'!B306+'R2'!B306+'R2a'!B306+'R3'!B306+'R4'!B306+'R5'!B306+'R6'!B306+'R7'!B306+'R8'!B306+'R9'!B306+'R10'!B306+'R11'!B306+'R12'!B306+'R13'!B306+'R14'!B306)</f>
        <v>0</v>
      </c>
      <c r="C306" s="6" t="e">
        <f>SUM('R1'!C306+'R1a'!C306+'R2'!C306+'R2a'!C306+'R3'!C306+'R4'!C306+'R5'!C306+'R6'!C306+'R7'!C306+'R8'!#REF!+'R9'!C306+'R10'!C306+'R11'!C306+'R12'!C306+'R13'!C306+'R14'!C306)</f>
        <v>#REF!</v>
      </c>
      <c r="D306" s="6">
        <f>SUM('R1'!D306+'R1a'!D306+'R2'!D306+'R2a'!D306+'R3'!D306+'R4'!D306+'R5'!D306+'R6'!D306+'R7'!D306+'R8'!D306+'R9'!D306+'R10'!D306+'R11'!D306+'R12'!D306+'R13'!D306+'R14'!D306)</f>
        <v>0</v>
      </c>
      <c r="E306" s="6">
        <f>SUM('R1'!E306+'R1a'!E306+'R2'!E306+'R2a'!E306+'R3'!E306+'R4'!E306+'R5'!E306+'R6'!E306+'R7'!E306+'R8'!E306+'R9'!E306+'R10'!E306+'R11'!E306+'R12'!E306+'R13'!E306+'R14'!E306)</f>
        <v>0</v>
      </c>
      <c r="F306" s="7" t="e">
        <f t="shared" si="38"/>
        <v>#REF!</v>
      </c>
      <c r="G306" s="7">
        <v>0</v>
      </c>
    </row>
    <row r="307" spans="1:7" x14ac:dyDescent="0.25">
      <c r="A307" s="19" t="s">
        <v>33</v>
      </c>
      <c r="B307" s="6">
        <f>SUM('R1'!B307+'R1a'!B307+'R2'!B307+'R2a'!B307+'R3'!B307+'R4'!B307+'R5'!B307+'R6'!B307+'R7'!B307+'R8'!B307+'R9'!B307+'R10'!B307+'R11'!B307+'R12'!B307+'R13'!B307+'R14'!B307)</f>
        <v>0</v>
      </c>
      <c r="C307" s="6">
        <f>SUM('R1'!C307+'R1a'!C307+'R2'!C307+'R2a'!C307+'R3'!C307+'R4'!C307+'R5'!C307+'R6'!C307+'R7'!C307+'R8'!C306+'R9'!C307+'R10'!C307+'R11'!C307+'R12'!C307+'R13'!C307+'R14'!C307)</f>
        <v>0</v>
      </c>
      <c r="D307" s="6">
        <f>SUM('R1'!D307+'R1a'!D307+'R2'!D307+'R2a'!D307+'R3'!D307+'R4'!D307+'R5'!D307+'R6'!D307+'R7'!D307+'R8'!D307+'R9'!D307+'R10'!D307+'R11'!D307+'R12'!D307+'R13'!D307+'R14'!D307)</f>
        <v>0</v>
      </c>
      <c r="E307" s="6">
        <f>SUM('R1'!E307+'R1a'!E307+'R2'!E307+'R2a'!E307+'R3'!E307+'R4'!E307+'R5'!E307+'R6'!E307+'R7'!E307+'R8'!E307+'R9'!E307+'R10'!E307+'R11'!E307+'R12'!E307+'R13'!E307+'R14'!E307)</f>
        <v>0</v>
      </c>
      <c r="F307" s="7">
        <f t="shared" si="38"/>
        <v>0</v>
      </c>
      <c r="G307" s="7">
        <v>0</v>
      </c>
    </row>
    <row r="308" spans="1:7" x14ac:dyDescent="0.25">
      <c r="A308" s="19" t="s">
        <v>34</v>
      </c>
      <c r="B308" s="6">
        <f>SUM('R1'!B308+'R1a'!B308+'R2'!B308+'R2a'!B308+'R3'!B308+'R4'!B308+'R5'!B308+'R6'!B308+'R7'!B308+'R8'!B308+'R9'!B308+'R10'!B308+'R11'!B308+'R12'!B308+'R13'!B308+'R14'!B308)</f>
        <v>0</v>
      </c>
      <c r="C308" s="6">
        <f>SUM('R1'!C308+'R1a'!C308+'R2'!C308+'R2a'!C308+'R3'!C308+'R4'!C308+'R5'!C308+'R6'!C308+'R7'!C308+'R8'!C308+'R9'!C308+'R10'!C308+'R11'!C308+'R12'!C308+'R13'!C308+'R14'!C308)</f>
        <v>0</v>
      </c>
      <c r="D308" s="6">
        <f>SUM('R1'!D308+'R1a'!D308+'R2'!D308+'R2a'!D308+'R3'!D308+'R4'!D308+'R5'!D308+'R6'!D308+'R7'!D308+'R8'!D308+'R9'!D308+'R10'!D308+'R11'!D308+'R12'!D308+'R13'!D308+'R14'!D308)</f>
        <v>0</v>
      </c>
      <c r="E308" s="6">
        <f>SUM('R1'!E308+'R1a'!E308+'R2'!E308+'R2a'!E308+'R3'!E308+'R4'!E308+'R5'!E308+'R6'!E308+'R7'!E308+'R8'!E308+'R9'!E308+'R10'!E308+'R11'!E308+'R12'!E308+'R13'!E308+'R14'!E308)</f>
        <v>0</v>
      </c>
      <c r="F308" s="7">
        <f t="shared" si="38"/>
        <v>0</v>
      </c>
      <c r="G308" s="7">
        <v>0</v>
      </c>
    </row>
    <row r="309" spans="1:7" x14ac:dyDescent="0.25">
      <c r="A309" s="19" t="s">
        <v>35</v>
      </c>
      <c r="B309" s="6">
        <f>SUM('R1'!B309+'R1a'!B309+'R2'!B309+'R2a'!B309+'R3'!B309+'R4'!B309+'R5'!B309+'R6'!B309+'R7'!B309+'R8'!B309+'R9'!B309+'R10'!B309+'R11'!B309+'R12'!B309+'R13'!B309+'R14'!B309)</f>
        <v>0</v>
      </c>
      <c r="C309" s="6">
        <f>SUM('R1'!C309+'R1a'!C309+'R2'!C309+'R2a'!C309+'R3'!C309+'R4'!C309+'R5'!C309+'R6'!C309+'R7'!C309+'R8'!C309+'R9'!C309+'R10'!C309+'R11'!C309+'R12'!C309+'R13'!C309+'R14'!C309)</f>
        <v>0</v>
      </c>
      <c r="D309" s="6">
        <f>SUM('R1'!D309+'R1a'!D309+'R2'!D309+'R2a'!D309+'R3'!D309+'R4'!D309+'R5'!D309+'R6'!D309+'R7'!D309+'R8'!D309+'R9'!D309+'R10'!D309+'R11'!D309+'R12'!D309+'R13'!D309+'R14'!D309)</f>
        <v>0</v>
      </c>
      <c r="E309" s="6">
        <f>SUM('R1'!E309+'R1a'!E309+'R2'!E309+'R2a'!E309+'R3'!E309+'R4'!E309+'R5'!E309+'R6'!E309+'R7'!E309+'R8'!E309+'R9'!E309+'R10'!E309+'R11'!E309+'R12'!E309+'R13'!E309+'R14'!E309)</f>
        <v>0</v>
      </c>
      <c r="F309" s="7">
        <f t="shared" si="38"/>
        <v>0</v>
      </c>
      <c r="G309" s="7">
        <v>0</v>
      </c>
    </row>
    <row r="310" spans="1:7" x14ac:dyDescent="0.25">
      <c r="A310" s="19" t="s">
        <v>36</v>
      </c>
      <c r="B310" s="6">
        <f>SUM('R1'!B310+'R1a'!B310+'R2'!B310+'R2a'!B310+'R3'!B310+'R4'!B310+'R5'!B310+'R6'!B310+'R7'!B310+'R8'!B310+'R9'!B310+'R10'!B310+'R11'!B310+'R12'!B310+'R13'!B310+'R14'!B310)</f>
        <v>0</v>
      </c>
      <c r="C310" s="6">
        <f>SUM('R1'!C310+'R1a'!C310+'R2'!C310+'R2a'!C310+'R3'!C310+'R4'!C310+'R5'!C310+'R6'!C310+'R7'!C310+'R8'!C310+'R9'!C310+'R10'!C310+'R11'!C310+'R12'!C310+'R13'!C310+'R14'!C310)</f>
        <v>0</v>
      </c>
      <c r="D310" s="6">
        <f>SUM('R1'!D310+'R1a'!D310+'R2'!D310+'R2a'!D310+'R3'!D310+'R4'!D310+'R5'!D310+'R6'!D310+'R7'!D310+'R8'!D310+'R9'!D310+'R10'!D310+'R11'!D310+'R12'!D310+'R13'!D310+'R14'!D310)</f>
        <v>0</v>
      </c>
      <c r="E310" s="6">
        <f>SUM('R1'!E310+'R1a'!E310+'R2'!E310+'R2a'!E310+'R3'!E310+'R4'!E310+'R5'!E310+'R6'!E310+'R7'!E310+'R8'!E310+'R9'!E310+'R10'!E310+'R11'!E310+'R12'!E310+'R13'!E310+'R14'!E310)</f>
        <v>0</v>
      </c>
      <c r="F310" s="7">
        <f t="shared" si="38"/>
        <v>0</v>
      </c>
      <c r="G310" s="7">
        <v>0</v>
      </c>
    </row>
    <row r="311" spans="1:7" x14ac:dyDescent="0.25">
      <c r="A311" s="19" t="s">
        <v>37</v>
      </c>
      <c r="B311" s="6">
        <f>SUM('R1'!B311+'R1a'!B311+'R2'!B311+'R2a'!B311+'R3'!B311+'R4'!B311+'R5'!B311+'R6'!B311+'R7'!B311+'R8'!B311+'R9'!B311+'R10'!B311+'R11'!B311+'R12'!B311+'R13'!B311+'R14'!B311)</f>
        <v>0</v>
      </c>
      <c r="C311" s="6">
        <f>SUM('R1'!C311+'R1a'!C311+'R2'!C311+'R2a'!C311+'R3'!C311+'R4'!C311+'R5'!C311+'R6'!C311+'R7'!C311+'R8'!C311+'R9'!C311+'R10'!C311+'R11'!C311+'R12'!C311+'R13'!C311+'R14'!C311)</f>
        <v>0</v>
      </c>
      <c r="D311" s="6">
        <f>SUM('R1'!D311+'R1a'!D311+'R2'!D311+'R2a'!D311+'R3'!D311+'R4'!D311+'R5'!D311+'R6'!D311+'R7'!D311+'R8'!D311+'R9'!D311+'R10'!D311+'R11'!D311+'R12'!D311+'R13'!D311+'R14'!D311)</f>
        <v>0</v>
      </c>
      <c r="E311" s="6">
        <f>SUM('R1'!E311+'R1a'!E311+'R2'!E311+'R2a'!E311+'R3'!E311+'R4'!E311+'R5'!E311+'R6'!E311+'R7'!E311+'R8'!E311+'R9'!E311+'R10'!E311+'R11'!E311+'R12'!E311+'R13'!E311+'R14'!E311)</f>
        <v>0</v>
      </c>
      <c r="F311" s="7">
        <f t="shared" si="38"/>
        <v>0</v>
      </c>
      <c r="G311" s="7">
        <v>0</v>
      </c>
    </row>
    <row r="312" spans="1:7" x14ac:dyDescent="0.25">
      <c r="A312" s="19" t="s">
        <v>38</v>
      </c>
      <c r="B312" s="6">
        <f>SUM('R1'!B312+'R1a'!B312+'R2'!B312+'R2a'!B312+'R3'!B312+'R4'!B312+'R5'!B312+'R6'!B312+'R7'!B312+'R8'!B312+'R9'!B312+'R10'!B312+'R11'!B312+'R12'!B312+'R13'!B312+'R14'!B312)</f>
        <v>0</v>
      </c>
      <c r="C312" s="6">
        <f>SUM('R1'!C312+'R1a'!C312+'R2'!C312+'R2a'!C312+'R3'!C312+'R4'!C312+'R5'!C312+'R6'!C312+'R7'!C312+'R8'!C312+'R9'!C312+'R10'!C312+'R11'!C312+'R12'!C312+'R13'!C312+'R14'!C312)</f>
        <v>0</v>
      </c>
      <c r="D312" s="6">
        <f>SUM('R1'!D312+'R1a'!D312+'R2'!D312+'R2a'!D312+'R3'!D312+'R4'!D312+'R5'!D312+'R6'!D312+'R7'!D312+'R8'!D312+'R9'!D312+'R10'!D312+'R11'!D312+'R12'!D312+'R13'!D312+'R14'!D312)</f>
        <v>0</v>
      </c>
      <c r="E312" s="6">
        <f>SUM('R1'!E312+'R1a'!E312+'R2'!E312+'R2a'!E312+'R3'!E312+'R4'!E312+'R5'!E312+'R6'!E312+'R7'!E312+'R8'!E312+'R9'!E312+'R10'!E312+'R11'!E312+'R12'!E312+'R13'!E312+'R14'!E312)</f>
        <v>0</v>
      </c>
      <c r="F312" s="7">
        <f t="shared" si="38"/>
        <v>0</v>
      </c>
      <c r="G312" s="7">
        <v>0</v>
      </c>
    </row>
    <row r="313" spans="1:7" ht="15" customHeight="1" x14ac:dyDescent="0.25">
      <c r="A313" s="9"/>
      <c r="B313" s="67" t="s">
        <v>2</v>
      </c>
      <c r="C313" s="67"/>
      <c r="D313" s="67"/>
      <c r="E313" s="71" t="s">
        <v>3</v>
      </c>
      <c r="F313" s="69" t="s">
        <v>4</v>
      </c>
      <c r="G313" s="69" t="s">
        <v>202</v>
      </c>
    </row>
    <row r="314" spans="1:7" x14ac:dyDescent="0.25">
      <c r="A314" s="12" t="s">
        <v>88</v>
      </c>
      <c r="B314" s="3" t="s">
        <v>11</v>
      </c>
      <c r="C314" s="3" t="s">
        <v>12</v>
      </c>
      <c r="D314" s="2" t="s">
        <v>60</v>
      </c>
      <c r="E314" s="71"/>
      <c r="F314" s="69"/>
      <c r="G314" s="69"/>
    </row>
    <row r="315" spans="1:7" x14ac:dyDescent="0.25">
      <c r="A315" s="9" t="s">
        <v>40</v>
      </c>
      <c r="B315" s="6">
        <f>SUM('R1'!B315+'R1a'!B315+'R2'!B315+'R2a'!B315+'R3'!B315+'R4'!B315+'R5'!B315+'R6'!B315+'R7'!B315+'R8'!B315+'R9'!B315+'R10'!B315+'R11'!B315+'R12'!B315+'R13'!B315+'R14'!B315)</f>
        <v>0</v>
      </c>
      <c r="C315" s="6">
        <f>SUM('R1'!C315+'R1a'!C315+'R2'!C315+'R2a'!C315+'R3'!C315+'R4'!C315+'R5'!C315+'R6'!C315+'R7'!C315+'R8'!C315+'R9'!C315+'R10'!C315+'R11'!C315+'R12'!C315+'R13'!C315+'R14'!C315)</f>
        <v>0</v>
      </c>
      <c r="D315" s="6">
        <f>SUM('R1'!D315+'R1a'!D315+'R2'!D315+'R2a'!D315+'R3'!D315+'R4'!D315+'R5'!D315+'R6'!D315+'R7'!D315+'R8'!D315+'R9'!D315+'R10'!D315+'R11'!D315+'R12'!D315+'R13'!D315+'R14'!D315)</f>
        <v>0</v>
      </c>
      <c r="E315" s="6">
        <f>SUM('R1'!E315+'R1a'!E315+'R2'!E315+'R2a'!E315+'R3'!E315+'R4'!E315+'R5'!E315+'R6'!E315+'R7'!E315+'R8'!E315+'R9'!E315+'R10'!E315+'R11'!E315+'R12'!E315+'R13'!E315+'R14'!E315)</f>
        <v>0</v>
      </c>
      <c r="F315" s="7">
        <f>SUM(B315:E315)</f>
        <v>0</v>
      </c>
      <c r="G315" s="7">
        <v>0</v>
      </c>
    </row>
    <row r="316" spans="1:7" ht="30" x14ac:dyDescent="0.25">
      <c r="A316" s="19" t="s">
        <v>41</v>
      </c>
      <c r="B316" s="6">
        <f>SUM('R1'!B316+'R1a'!B316+'R2'!B316+'R2a'!B316+'R3'!B316+'R4'!B316+'R5'!B316+'R6'!B316+'R7'!B316+'R8'!B316+'R9'!B316+'R10'!B316+'R11'!B316+'R12'!B316+'R13'!B316+'R14'!B316)</f>
        <v>2</v>
      </c>
      <c r="C316" s="6">
        <f>SUM('R1'!C316+'R1a'!C316+'R2'!C316+'R2a'!C316+'R3'!C316+'R4'!C316+'R5'!C316+'R6'!C316+'R7'!C316+'R8'!C316+'R9'!C316+'R10'!C316+'R11'!C316+'R12'!C316+'R13'!C316+'R14'!C316)</f>
        <v>0</v>
      </c>
      <c r="D316" s="6">
        <f>SUM('R1'!D316+'R1a'!D316+'R2'!D316+'R2a'!D316+'R3'!D316+'R4'!D316+'R5'!D316+'R6'!D316+'R7'!D316+'R8'!D316+'R9'!D316+'R10'!D316+'R11'!D316+'R12'!D316+'R13'!D316+'R14'!D316)</f>
        <v>0</v>
      </c>
      <c r="E316" s="6">
        <f>SUM('R1'!E316+'R1a'!E316+'R2'!E316+'R2a'!E316+'R3'!E316+'R4'!E316+'R5'!E316+'R6'!E316+'R7'!E316+'R8'!E316+'R9'!E316+'R10'!E316+'R11'!E316+'R12'!E316+'R13'!E316+'R14'!E316)</f>
        <v>0</v>
      </c>
      <c r="F316" s="7">
        <f t="shared" ref="F316:F329" si="40">SUM(B316:E316)</f>
        <v>2</v>
      </c>
      <c r="G316" s="7">
        <v>0</v>
      </c>
    </row>
    <row r="317" spans="1:7" x14ac:dyDescent="0.25">
      <c r="A317" s="9" t="s">
        <v>42</v>
      </c>
      <c r="B317" s="6">
        <f>SUM('R1'!B317+'R1a'!B317+'R2'!B317+'R2a'!B317+'R3'!B317+'R4'!B317+'R5'!B317+'R6'!B317+'R7'!B317+'R8'!B317+'R9'!B317+'R10'!B317+'R11'!B317+'R12'!B317+'R13'!B317+'R14'!B317)</f>
        <v>0</v>
      </c>
      <c r="C317" s="6">
        <f>SUM('R1'!C317+'R1a'!C317+'R2'!C317+'R2a'!C317+'R3'!C317+'R4'!C317+'R5'!C317+'R6'!C317+'R7'!C317+'R8'!C317+'R9'!C317+'R10'!C317+'R11'!C317+'R12'!C317+'R13'!C317+'R14'!C317)</f>
        <v>0</v>
      </c>
      <c r="D317" s="6">
        <f>SUM('R1'!D317+'R1a'!D317+'R2'!D317+'R2a'!D317+'R3'!D317+'R4'!D317+'R5'!D317+'R6'!D317+'R7'!D317+'R8'!D317+'R9'!D317+'R10'!D317+'R11'!D317+'R12'!D317+'R13'!D317+'R14'!D317)</f>
        <v>0</v>
      </c>
      <c r="E317" s="6">
        <f>SUM('R1'!E317+'R1a'!E317+'R2'!E317+'R2a'!E317+'R3'!E317+'R4'!E317+'R5'!E317+'R6'!E317+'R7'!E317+'R8'!E317+'R9'!E317+'R10'!E317+'R11'!E317+'R12'!E317+'R13'!E317+'R14'!E317)</f>
        <v>0</v>
      </c>
      <c r="F317" s="7">
        <f t="shared" si="40"/>
        <v>0</v>
      </c>
      <c r="G317" s="7">
        <v>0</v>
      </c>
    </row>
    <row r="318" spans="1:7" x14ac:dyDescent="0.25">
      <c r="A318" s="9" t="s">
        <v>43</v>
      </c>
      <c r="B318" s="6">
        <f>SUM('R1'!B318+'R1a'!B318+'R2'!B318+'R2a'!B318+'R3'!B318+'R4'!B318+'R5'!B318+'R6'!B318+'R7'!B318+'R8'!B318+'R9'!B318+'R10'!B318+'R11'!B318+'R12'!B318+'R13'!B318+'R14'!B318)</f>
        <v>0</v>
      </c>
      <c r="C318" s="6">
        <f>SUM('R1'!C318+'R1a'!C318+'R2'!C318+'R2a'!C318+'R3'!C318+'R4'!C318+'R5'!C318+'R6'!C318+'R7'!C318+'R8'!C318+'R9'!C318+'R10'!C318+'R11'!C318+'R12'!C318+'R13'!C318+'R14'!C318)</f>
        <v>0</v>
      </c>
      <c r="D318" s="6">
        <f>SUM('R1'!D318+'R1a'!D318+'R2'!D318+'R2a'!D318+'R3'!D318+'R4'!D318+'R5'!D318+'R6'!D318+'R7'!D318+'R8'!D318+'R9'!D318+'R10'!D318+'R11'!D318+'R12'!D318+'R13'!D318+'R14'!D318)</f>
        <v>0</v>
      </c>
      <c r="E318" s="6">
        <f>SUM('R1'!E318+'R1a'!E318+'R2'!E318+'R2a'!E318+'R3'!E318+'R4'!E318+'R5'!E318+'R6'!E318+'R7'!E318+'R8'!E318+'R9'!E318+'R10'!E318+'R11'!E318+'R12'!E318+'R13'!E318+'R14'!E318)</f>
        <v>0</v>
      </c>
      <c r="F318" s="7">
        <f t="shared" si="40"/>
        <v>0</v>
      </c>
      <c r="G318" s="7">
        <v>0</v>
      </c>
    </row>
    <row r="319" spans="1:7" x14ac:dyDescent="0.25">
      <c r="A319" s="9" t="s">
        <v>44</v>
      </c>
      <c r="B319" s="6">
        <f>SUM('R1'!B319+'R1a'!B319+'R2'!B319+'R2a'!B319+'R3'!B319+'R4'!B319+'R5'!B319+'R6'!B319+'R7'!B319+'R8'!B319+'R9'!B319+'R10'!B319+'R11'!B319+'R12'!B319+'R13'!B319+'R14'!B319)</f>
        <v>9</v>
      </c>
      <c r="C319" s="6">
        <f>SUM('R1'!C319+'R1a'!C319+'R2'!C319+'R2a'!C319+'R3'!C319+'R4'!C319+'R5'!C319+'R6'!C319+'R7'!C319+'R8'!C319+'R9'!C319+'R10'!C319+'R11'!C319+'R12'!C319+'R13'!C319+'R14'!C319)</f>
        <v>9</v>
      </c>
      <c r="D319" s="6">
        <f>SUM('R1'!D319+'R1a'!D319+'R2'!D319+'R2a'!D319+'R3'!D319+'R4'!D319+'R5'!D319+'R6'!D319+'R7'!D319+'R8'!D319+'R9'!D319+'R10'!D319+'R11'!D319+'R12'!D319+'R13'!D319+'R14'!D319)</f>
        <v>0</v>
      </c>
      <c r="E319" s="6">
        <f>SUM('R1'!E319+'R1a'!E319+'R2'!E319+'R2a'!E319+'R3'!E319+'R4'!E319+'R5'!E319+'R6'!E319+'R7'!E319+'R8'!E319+'R9'!E319+'R10'!E319+'R11'!E319+'R12'!E319+'R13'!E319+'R14'!E319)</f>
        <v>0</v>
      </c>
      <c r="F319" s="7">
        <f t="shared" si="40"/>
        <v>18</v>
      </c>
      <c r="G319" s="7">
        <v>17</v>
      </c>
    </row>
    <row r="320" spans="1:7" ht="30" x14ac:dyDescent="0.25">
      <c r="A320" s="9" t="s">
        <v>45</v>
      </c>
      <c r="B320" s="6">
        <f>SUM('R1'!B320+'R1a'!B320+'R2'!B320+'R2a'!B320+'R3'!B320+'R4'!B320+'R5'!B320+'R6'!B320+'R7'!B320+'R8'!B320+'R9'!B320+'R10'!B320+'R11'!B320+'R12'!B320+'R13'!B320+'R14'!B320)</f>
        <v>0</v>
      </c>
      <c r="C320" s="6">
        <f>SUM('R1'!C320+'R1a'!C320+'R2'!C320+'R2a'!C320+'R3'!C320+'R4'!C320+'R5'!C320+'R6'!C320+'R7'!C320+'R8'!C320+'R9'!C320+'R10'!C320+'R11'!C320+'R12'!C320+'R13'!C320+'R14'!C320)</f>
        <v>0</v>
      </c>
      <c r="D320" s="6">
        <f>SUM('R1'!D320+'R1a'!D320+'R2'!D320+'R2a'!D320+'R3'!D320+'R4'!D320+'R5'!D320+'R6'!D320+'R7'!D320+'R8'!D320+'R9'!D320+'R10'!D320+'R11'!D320+'R12'!D320+'R13'!D320+'R14'!D320)</f>
        <v>0</v>
      </c>
      <c r="E320" s="6">
        <f>SUM('R1'!E320+'R1a'!E320+'R2'!E320+'R2a'!E320+'R3'!E320+'R4'!E320+'R5'!E320+'R6'!E320+'R7'!E320+'R8'!E320+'R9'!E320+'R10'!E320+'R11'!E320+'R12'!E320+'R13'!E320+'R14'!E320)</f>
        <v>0</v>
      </c>
      <c r="F320" s="7">
        <f t="shared" si="40"/>
        <v>0</v>
      </c>
      <c r="G320" s="7">
        <v>0</v>
      </c>
    </row>
    <row r="321" spans="1:7" x14ac:dyDescent="0.25">
      <c r="A321" s="9" t="s">
        <v>46</v>
      </c>
      <c r="B321" s="6">
        <f>SUM('R1'!B321+'R1a'!B321+'R2'!B321+'R2a'!B321+'R3'!B321+'R4'!B321+'R5'!B321+'R6'!B321+'R7'!B321+'R8'!B321+'R9'!B321+'R10'!B321+'R11'!B321+'R12'!B321+'R13'!B321+'R14'!B321)</f>
        <v>1</v>
      </c>
      <c r="C321" s="6">
        <f>SUM('R1'!C321+'R1a'!C321+'R2'!C321+'R2a'!C321+'R3'!C321+'R4'!C321+'R5'!C321+'R6'!C321+'R7'!C321+'R8'!C321+'R9'!C321+'R10'!C321+'R11'!C321+'R12'!C321+'R13'!C321+'R14'!C321)</f>
        <v>2</v>
      </c>
      <c r="D321" s="6">
        <f>SUM('R1'!D321+'R1a'!D321+'R2'!D321+'R2a'!D321+'R3'!D321+'R4'!D321+'R5'!D321+'R6'!D321+'R7'!D321+'R8'!D321+'R9'!D321+'R10'!D321+'R11'!D321+'R12'!D321+'R13'!D321+'R14'!D321)</f>
        <v>0</v>
      </c>
      <c r="E321" s="6">
        <f>SUM('R1'!E321+'R1a'!E321+'R2'!E321+'R2a'!E321+'R3'!E321+'R4'!E321+'R5'!E321+'R6'!E321+'R7'!E321+'R8'!E321+'R9'!E321+'R10'!E321+'R11'!E321+'R12'!E321+'R13'!E321+'R14'!E321)</f>
        <v>0</v>
      </c>
      <c r="F321" s="7">
        <f t="shared" si="40"/>
        <v>3</v>
      </c>
      <c r="G321" s="7">
        <v>3</v>
      </c>
    </row>
    <row r="322" spans="1:7" x14ac:dyDescent="0.25">
      <c r="A322" s="9" t="s">
        <v>47</v>
      </c>
      <c r="B322" s="6">
        <f>SUM('R1'!B322+'R1a'!B322+'R2'!B322+'R2a'!B322+'R3'!B322+'R4'!B322+'R5'!B322+'R6'!B322+'R7'!B322+'R8'!B322+'R9'!B322+'R10'!B322+'R11'!B322+'R12'!B322+'R13'!B322+'R14'!B322)</f>
        <v>0</v>
      </c>
      <c r="C322" s="6">
        <f>SUM('R1'!C322+'R1a'!C322+'R2'!C322+'R2a'!C322+'R3'!C322+'R4'!C322+'R5'!C322+'R6'!C322+'R7'!C322+'R8'!C322+'R9'!C322+'R10'!C322+'R11'!C322+'R12'!C322+'R13'!C322+'R14'!C322)</f>
        <v>0</v>
      </c>
      <c r="D322" s="6">
        <f>SUM('R1'!D322+'R1a'!D322+'R2'!D322+'R2a'!D322+'R3'!D322+'R4'!D322+'R5'!D322+'R6'!D322+'R7'!D322+'R8'!D322+'R9'!D322+'R10'!D322+'R11'!D322+'R12'!D322+'R13'!D322+'R14'!D322)</f>
        <v>0</v>
      </c>
      <c r="E322" s="6">
        <f>SUM('R1'!E322+'R1a'!E322+'R2'!E322+'R2a'!E322+'R3'!E322+'R4'!E322+'R5'!E322+'R6'!E322+'R7'!E322+'R8'!E322+'R9'!E322+'R10'!E322+'R11'!E322+'R12'!E322+'R13'!E322+'R14'!E322)</f>
        <v>0</v>
      </c>
      <c r="F322" s="7">
        <f t="shared" si="40"/>
        <v>0</v>
      </c>
      <c r="G322" s="7">
        <v>0</v>
      </c>
    </row>
    <row r="323" spans="1:7" x14ac:dyDescent="0.25">
      <c r="A323" s="9" t="s">
        <v>48</v>
      </c>
      <c r="B323" s="6">
        <f>SUM('R1'!B323+'R1a'!B323+'R2'!B323+'R2a'!B323+'R3'!B323+'R4'!B323+'R5'!B323+'R6'!B323+'R7'!B323+'R8'!B323+'R9'!B323+'R10'!B323+'R11'!B323+'R12'!B323+'R13'!B323+'R14'!B323)</f>
        <v>0</v>
      </c>
      <c r="C323" s="6">
        <f>SUM('R1'!C323+'R1a'!C323+'R2'!C323+'R2a'!C323+'R3'!C323+'R4'!C323+'R5'!C323+'R6'!C323+'R7'!C323+'R8'!C323+'R9'!C323+'R10'!C323+'R11'!C323+'R12'!C323+'R13'!C323+'R14'!C323)</f>
        <v>0</v>
      </c>
      <c r="D323" s="6">
        <f>SUM('R1'!D323+'R1a'!D323+'R2'!D323+'R2a'!D323+'R3'!D323+'R4'!D323+'R5'!D323+'R6'!D323+'R7'!D323+'R8'!D323+'R9'!D323+'R10'!D323+'R11'!D323+'R12'!D323+'R13'!D323+'R14'!D323)</f>
        <v>0</v>
      </c>
      <c r="E323" s="6">
        <f>SUM('R1'!E323+'R1a'!E323+'R2'!E323+'R2a'!E323+'R3'!E323+'R4'!E323+'R5'!E323+'R6'!E323+'R7'!E323+'R8'!E323+'R9'!E323+'R10'!E323+'R11'!E323+'R12'!E323+'R13'!E323+'R14'!E323)</f>
        <v>0</v>
      </c>
      <c r="F323" s="7">
        <f t="shared" si="40"/>
        <v>0</v>
      </c>
      <c r="G323" s="7">
        <v>0</v>
      </c>
    </row>
    <row r="324" spans="1:7" x14ac:dyDescent="0.25">
      <c r="A324" s="9" t="s">
        <v>49</v>
      </c>
      <c r="B324" s="6">
        <f>SUM('R1'!B324+'R1a'!B324+'R2'!B324+'R2a'!B324+'R3'!B324+'R4'!B324+'R5'!B324+'R6'!B324+'R7'!B324+'R8'!B324+'R9'!B324+'R10'!B324+'R11'!B324+'R12'!B324+'R13'!B324+'R14'!B324)</f>
        <v>0</v>
      </c>
      <c r="C324" s="6">
        <f>SUM('R1'!C324+'R1a'!C324+'R2'!C324+'R2a'!C324+'R3'!C324+'R4'!C324+'R5'!C324+'R6'!C324+'R7'!C324+'R8'!C324+'R9'!C324+'R10'!C324+'R11'!C324+'R12'!C324+'R13'!C324+'R14'!C324)</f>
        <v>0</v>
      </c>
      <c r="D324" s="6">
        <f>SUM('R1'!D324+'R1a'!D324+'R2'!D324+'R2a'!D324+'R3'!D324+'R4'!D324+'R5'!D324+'R6'!D324+'R7'!D324+'R8'!D324+'R9'!D324+'R10'!D324+'R11'!D324+'R12'!D324+'R13'!D324+'R14'!D324)</f>
        <v>0</v>
      </c>
      <c r="E324" s="6">
        <f>SUM('R1'!E324+'R1a'!E324+'R2'!E324+'R2a'!E324+'R3'!E324+'R4'!E324+'R5'!E324+'R6'!E324+'R7'!E324+'R8'!E324+'R9'!E324+'R10'!E324+'R11'!E324+'R12'!E324+'R13'!E324+'R14'!E324)</f>
        <v>0</v>
      </c>
      <c r="F324" s="7">
        <f t="shared" si="40"/>
        <v>0</v>
      </c>
      <c r="G324" s="7">
        <v>0</v>
      </c>
    </row>
    <row r="325" spans="1:7" ht="30" x14ac:dyDescent="0.25">
      <c r="A325" s="9" t="s">
        <v>50</v>
      </c>
      <c r="B325" s="6">
        <f>SUM('R1'!B325+'R1a'!B325+'R2'!B325+'R2a'!B325+'R3'!B325+'R4'!B325+'R5'!B325+'R6'!B325+'R7'!B325+'R8'!B325+'R9'!B325+'R10'!B325+'R11'!B325+'R12'!B325+'R13'!B325+'R14'!B325)</f>
        <v>0</v>
      </c>
      <c r="C325" s="6">
        <f>SUM('R1'!C325+'R1a'!C325+'R2'!C325+'R2a'!C325+'R3'!C325+'R4'!C325+'R5'!C325+'R6'!C325+'R7'!C325+'R8'!C325+'R9'!C325+'R10'!C325+'R11'!C325+'R12'!C325+'R13'!C325+'R14'!C325)</f>
        <v>0</v>
      </c>
      <c r="D325" s="6">
        <f>SUM('R1'!D325+'R1a'!D325+'R2'!D325+'R2a'!D325+'R3'!D325+'R4'!D325+'R5'!D325+'R6'!D325+'R7'!D325+'R8'!D325+'R9'!D325+'R10'!D325+'R11'!D325+'R12'!D325+'R13'!D325+'R14'!D325)</f>
        <v>0</v>
      </c>
      <c r="E325" s="6">
        <f>SUM('R1'!E325+'R1a'!E325+'R2'!E325+'R2a'!E325+'R3'!E325+'R4'!E325+'R5'!E325+'R6'!E325+'R7'!E325+'R8'!E325+'R9'!E325+'R10'!E325+'R11'!E325+'R12'!E325+'R13'!E325+'R14'!E325)</f>
        <v>0</v>
      </c>
      <c r="F325" s="7">
        <f t="shared" si="40"/>
        <v>0</v>
      </c>
      <c r="G325" s="7">
        <v>0</v>
      </c>
    </row>
    <row r="326" spans="1:7" x14ac:dyDescent="0.25">
      <c r="A326" s="9" t="s">
        <v>51</v>
      </c>
      <c r="B326" s="6">
        <f>SUM('R1'!B326+'R1a'!B326+'R2'!B326+'R2a'!B326+'R3'!B326+'R4'!B326+'R5'!B326+'R6'!B326+'R7'!B326+'R8'!B326+'R9'!B326+'R10'!B326+'R11'!B326+'R12'!B326+'R13'!B326+'R14'!B326)</f>
        <v>14</v>
      </c>
      <c r="C326" s="6">
        <f>SUM('R1'!C326+'R1a'!C326+'R2'!C326+'R2a'!C326+'R3'!C326+'R4'!C326+'R5'!C326+'R6'!C326+'R7'!C326+'R8'!C326+'R9'!C326+'R10'!C326+'R11'!C326+'R12'!C326+'R13'!C326+'R14'!C326)</f>
        <v>6</v>
      </c>
      <c r="D326" s="6">
        <f>SUM('R1'!D326+'R1a'!D326+'R2'!D326+'R2a'!D326+'R3'!D326+'R4'!D326+'R5'!D326+'R6'!D326+'R7'!D326+'R8'!D326+'R9'!D326+'R10'!D326+'R11'!D326+'R12'!D326+'R13'!D326+'R14'!D326)</f>
        <v>0</v>
      </c>
      <c r="E326" s="6">
        <f>SUM('R1'!E326+'R1a'!E326+'R2'!E326+'R2a'!E326+'R3'!E326+'R4'!E326+'R5'!E326+'R6'!E326+'R7'!E326+'R8'!E326+'R9'!E326+'R10'!E326+'R11'!E326+'R12'!E326+'R13'!E326+'R14'!E326)</f>
        <v>1</v>
      </c>
      <c r="F326" s="7">
        <f t="shared" si="40"/>
        <v>21</v>
      </c>
      <c r="G326" s="7">
        <v>22</v>
      </c>
    </row>
    <row r="327" spans="1:7" x14ac:dyDescent="0.25">
      <c r="A327" s="9" t="s">
        <v>52</v>
      </c>
      <c r="B327" s="6">
        <f>SUM('R1'!B327+'R1a'!B327+'R2'!B327+'R2a'!B327+'R3'!B327+'R4'!B327+'R5'!B327+'R6'!B327+'R7'!B327+'R8'!B327+'R9'!B327+'R10'!B327+'R11'!B327+'R12'!B327+'R13'!B327+'R14'!B327)</f>
        <v>0</v>
      </c>
      <c r="C327" s="6">
        <f>SUM('R1'!C327+'R1a'!C327+'R2'!C327+'R2a'!C327+'R3'!C327+'R4'!C327+'R5'!C327+'R6'!C327+'R7'!C327+'R8'!C327+'R9'!C327+'R10'!C327+'R11'!C327+'R12'!C327+'R13'!C327+'R14'!C327)</f>
        <v>0</v>
      </c>
      <c r="D327" s="6">
        <f>SUM('R1'!D327+'R1a'!D327+'R2'!D327+'R2a'!D327+'R3'!D327+'R4'!D327+'R5'!D327+'R6'!D327+'R7'!D327+'R8'!D327+'R9'!D327+'R10'!D327+'R11'!D327+'R12'!D327+'R13'!D327+'R14'!D327)</f>
        <v>0</v>
      </c>
      <c r="E327" s="6">
        <f>SUM('R1'!E327+'R1a'!E327+'R2'!E327+'R2a'!E327+'R3'!E327+'R4'!E327+'R5'!E327+'R6'!E327+'R7'!E327+'R8'!E327+'R9'!E327+'R10'!E327+'R11'!E327+'R12'!E327+'R13'!E327+'R14'!E327)</f>
        <v>0</v>
      </c>
      <c r="F327" s="7">
        <f t="shared" si="40"/>
        <v>0</v>
      </c>
      <c r="G327" s="7">
        <v>0</v>
      </c>
    </row>
    <row r="328" spans="1:7" x14ac:dyDescent="0.25">
      <c r="A328" s="9" t="s">
        <v>53</v>
      </c>
      <c r="B328" s="6">
        <f>SUM('R1'!B328+'R1a'!B328+'R2'!B328+'R2a'!B328+'R3'!B328+'R4'!B328+'R5'!B328+'R6'!B328+'R7'!B328+'R8'!B328+'R9'!B328+'R10'!B328+'R11'!B328+'R12'!B328+'R13'!B328+'R14'!B328)</f>
        <v>0</v>
      </c>
      <c r="C328" s="6">
        <f>SUM('R1'!C328+'R1a'!C328+'R2'!C328+'R2a'!C328+'R3'!C328+'R4'!C328+'R5'!C328+'R6'!C328+'R7'!C328+'R8'!C328+'R9'!C328+'R10'!C328+'R11'!C328+'R12'!C328+'R13'!C328+'R14'!C328)</f>
        <v>0</v>
      </c>
      <c r="D328" s="6">
        <f>SUM('R1'!D328+'R1a'!D328+'R2'!D328+'R2a'!D328+'R3'!D328+'R4'!D328+'R5'!D328+'R6'!D328+'R7'!D328+'R8'!D328+'R9'!D328+'R10'!D328+'R11'!D328+'R12'!D328+'R13'!D328+'R14'!D328)</f>
        <v>0</v>
      </c>
      <c r="E328" s="6">
        <f>SUM('R1'!E328+'R1a'!E328+'R2'!E328+'R2a'!E328+'R3'!E328+'R4'!E328+'R5'!E328+'R6'!E328+'R7'!E328+'R8'!E328+'R9'!E328+'R10'!E328+'R11'!E328+'R12'!E328+'R13'!E328+'R14'!E328)</f>
        <v>0</v>
      </c>
      <c r="F328" s="7">
        <f t="shared" si="40"/>
        <v>0</v>
      </c>
      <c r="G328" s="7">
        <v>0</v>
      </c>
    </row>
    <row r="329" spans="1:7" x14ac:dyDescent="0.25">
      <c r="A329" s="9" t="s">
        <v>54</v>
      </c>
      <c r="B329" s="6">
        <f>SUM('R1'!B329+'R1a'!B329+'R2'!B329+'R2a'!B329+'R3'!B329+'R4'!B329+'R5'!B329+'R6'!B329+'R7'!B329+'R8'!B329+'R9'!B329+'R10'!B329+'R11'!B329+'R12'!B329+'R13'!B329+'R14'!B329)</f>
        <v>0</v>
      </c>
      <c r="C329" s="6">
        <f>SUM('R1'!C329+'R1a'!C329+'R2'!C329+'R2a'!C329+'R3'!C329+'R4'!C329+'R5'!C329+'R6'!C329+'R7'!C329+'R8'!C329+'R9'!C329+'R10'!C329+'R11'!C329+'R12'!C329+'R13'!C329+'R14'!C329)</f>
        <v>0</v>
      </c>
      <c r="D329" s="6">
        <f>SUM('R1'!D329+'R1a'!D329+'R2'!D329+'R2a'!D329+'R3'!D329+'R4'!D329+'R5'!D329+'R6'!D329+'R7'!D329+'R8'!D329+'R9'!D329+'R10'!D329+'R11'!D329+'R12'!D329+'R13'!D329+'R14'!D329)</f>
        <v>0</v>
      </c>
      <c r="E329" s="6">
        <f>SUM('R1'!E329+'R1a'!E329+'R2'!E329+'R2a'!E329+'R3'!E329+'R4'!E329+'R5'!E329+'R6'!E329+'R7'!E329+'R8'!E329+'R9'!E329+'R10'!E329+'R11'!E329+'R12'!E329+'R13'!E329+'R14'!E329)</f>
        <v>0</v>
      </c>
      <c r="F329" s="7">
        <f t="shared" si="40"/>
        <v>0</v>
      </c>
      <c r="G329" s="7">
        <v>0</v>
      </c>
    </row>
    <row r="330" spans="1:7" ht="15" customHeight="1" x14ac:dyDescent="0.25">
      <c r="A330" s="9"/>
      <c r="B330" s="67" t="s">
        <v>2</v>
      </c>
      <c r="C330" s="67"/>
      <c r="D330" s="67"/>
      <c r="E330" s="71" t="s">
        <v>3</v>
      </c>
      <c r="F330" s="69" t="s">
        <v>4</v>
      </c>
      <c r="G330" s="69" t="s">
        <v>202</v>
      </c>
    </row>
    <row r="331" spans="1:7" x14ac:dyDescent="0.25">
      <c r="A331" s="12" t="s">
        <v>55</v>
      </c>
      <c r="B331" s="3" t="s">
        <v>11</v>
      </c>
      <c r="C331" s="3" t="s">
        <v>12</v>
      </c>
      <c r="D331" s="2" t="s">
        <v>60</v>
      </c>
      <c r="E331" s="71"/>
      <c r="F331" s="69"/>
      <c r="G331" s="69"/>
    </row>
    <row r="332" spans="1:7" x14ac:dyDescent="0.25">
      <c r="A332" s="9" t="s">
        <v>56</v>
      </c>
      <c r="B332" s="6">
        <f>SUM('R1'!B332+'R1a'!B332+'R2'!B332+'R2a'!B332+'R3'!B332+'R4'!B332+'R5'!B332+'R6'!B332+'R7'!B332+'R8'!B332+'R9'!B332+'R10'!B332+'R11'!B332+'R12'!B332+'R13'!B332+'R14'!B332)</f>
        <v>2</v>
      </c>
      <c r="C332" s="6">
        <f>SUM('R1'!C332+'R1a'!C332+'R2'!C332+'R2a'!C332+'R3'!C332+'R4'!C332+'R5'!C332+'R6'!C332+'R7'!C332+'R8'!C332+'R9'!C332+'R10'!C332+'R11'!C332+'R12'!C332+'R13'!C332+'R14'!C332)</f>
        <v>0</v>
      </c>
      <c r="D332" s="6">
        <f>SUM('R1'!D332+'R1a'!D332+'R2'!D332+'R2a'!D332+'R3'!D332+'R4'!D332+'R5'!D332+'R6'!D332+'R7'!D332+'R8'!D332+'R9'!D332+'R10'!D332+'R11'!D332+'R12'!D332+'R13'!D332+'R14'!D332)</f>
        <v>0</v>
      </c>
      <c r="E332" s="6">
        <f>SUM('R1'!E332+'R1a'!E332+'R2'!E332+'R2a'!E332+'R3'!E332+'R4'!E332+'R5'!E332+'R6'!E332+'R7'!E332+'R8'!E332+'R9'!E332+'R10'!E332+'R11'!E332+'R12'!E332+'R13'!E332+'R14'!E332)</f>
        <v>0</v>
      </c>
      <c r="F332" s="7">
        <f t="shared" ref="F332:F333" si="41">SUM(B332:E332)</f>
        <v>2</v>
      </c>
      <c r="G332" s="7">
        <v>2</v>
      </c>
    </row>
    <row r="333" spans="1:7" x14ac:dyDescent="0.25">
      <c r="A333" s="9" t="s">
        <v>58</v>
      </c>
      <c r="B333" s="6">
        <f>SUM('R1'!B333+'R1a'!B333+'R2'!B333+'R2a'!B333+'R3'!B333+'R4'!B333+'R5'!B333+'R6'!B333+'R7'!B333+'R8'!B333+'R9'!B333+'R10'!B333+'R11'!B333+'R12'!B333+'R13'!B333+'R14'!B333)</f>
        <v>5</v>
      </c>
      <c r="C333" s="6">
        <f>SUM('R1'!C333+'R1a'!C333+'R2'!C333+'R2a'!C333+'R3'!C333+'R4'!C333+'R5'!C333+'R6'!C333+'R7'!C333+'R8'!C333+'R9'!C333+'R10'!C333+'R11'!C333+'R12'!C333+'R13'!C333+'R14'!C333)</f>
        <v>0</v>
      </c>
      <c r="D333" s="6">
        <f>SUM('R1'!D333+'R1a'!D333+'R2'!D333+'R2a'!D333+'R3'!D333+'R4'!D333+'R5'!D333+'R6'!D333+'R7'!D333+'R8'!D333+'R9'!D333+'R10'!D333+'R11'!D333+'R12'!D333+'R13'!D333+'R14'!D333)</f>
        <v>0</v>
      </c>
      <c r="E333" s="6">
        <f>SUM('R1'!E333+'R1a'!E333+'R2'!E333+'R2a'!E333+'R3'!E333+'R4'!E333+'R5'!E333+'R6'!E333+'R7'!E333+'R8'!E333+'R9'!E333+'R10'!E333+'R11'!E333+'R12'!E333+'R13'!E333+'R14'!E333)</f>
        <v>0</v>
      </c>
      <c r="F333" s="7">
        <f t="shared" si="41"/>
        <v>5</v>
      </c>
      <c r="G333" s="7">
        <v>5</v>
      </c>
    </row>
    <row r="334" spans="1:7" ht="15.75" x14ac:dyDescent="0.25">
      <c r="A334" s="72" t="s">
        <v>89</v>
      </c>
      <c r="B334" s="72"/>
      <c r="C334" s="72"/>
      <c r="D334" s="72"/>
      <c r="E334" s="72"/>
      <c r="F334" s="72"/>
      <c r="G334" s="1"/>
    </row>
    <row r="335" spans="1:7" x14ac:dyDescent="0.25">
      <c r="A335" s="27"/>
      <c r="B335" s="67" t="s">
        <v>2</v>
      </c>
      <c r="C335" s="67"/>
      <c r="D335" s="67"/>
      <c r="E335" s="70" t="s">
        <v>3</v>
      </c>
      <c r="F335" s="69" t="s">
        <v>4</v>
      </c>
      <c r="G335" s="69" t="s">
        <v>202</v>
      </c>
    </row>
    <row r="336" spans="1:7" x14ac:dyDescent="0.25">
      <c r="A336" s="27"/>
      <c r="B336" s="3" t="s">
        <v>11</v>
      </c>
      <c r="C336" s="3" t="s">
        <v>12</v>
      </c>
      <c r="D336" s="2" t="s">
        <v>60</v>
      </c>
      <c r="E336" s="70"/>
      <c r="F336" s="69"/>
      <c r="G336" s="69"/>
    </row>
    <row r="337" spans="1:7" x14ac:dyDescent="0.25">
      <c r="A337" s="9" t="s">
        <v>90</v>
      </c>
      <c r="B337" s="6">
        <f>SUM('R1'!B337+'R1a'!B337+'R2'!B337+'R2a'!B337+'R3'!B337+'R4'!B337+'R5'!B337+'R6'!B337+'R7'!B337+'R8'!B337+'R9'!B337+'R10'!B337+'R11'!B337+'R12'!B337+'R13'!B337+'R14'!B337)</f>
        <v>721</v>
      </c>
      <c r="C337" s="6">
        <f>SUM('R1'!C337+'R1a'!C337+'R2'!C337+'R2a'!C337+'R3'!C337+'R4'!C337+'R5'!C337+'R6'!C337+'R7'!C337+'R8'!C337+'R9'!C337+'R10'!C337+'R11'!C337+'R12'!C337+'R13'!C337+'R14'!C337)</f>
        <v>124</v>
      </c>
      <c r="D337" s="6">
        <f>SUM('R1'!D337+'R1a'!D337+'R2'!D337+'R2a'!D337+'R3'!D337+'R4'!D337+'R5'!D337+'R6'!D337+'R7'!D337+'R8'!D337+'R9'!D337+'R10'!D337+'R11'!D337+'R12'!D337+'R13'!D337+'R14'!D337)</f>
        <v>3</v>
      </c>
      <c r="E337" s="6">
        <f>SUM('R1'!E337+'R1a'!E337+'R2'!E337+'R2a'!E337+'R3'!E337+'R4'!E337+'R5'!E337+'R6'!E337+'R7'!E337+'R8'!E337+'R9'!E337+'R10'!E337+'R11'!E337+'R12'!E337+'R13'!E337+'R14'!E337)</f>
        <v>373</v>
      </c>
      <c r="F337" s="7">
        <f t="shared" ref="F337:F340" si="42">SUM(B337:E337)</f>
        <v>1221</v>
      </c>
      <c r="G337" s="7">
        <v>1165</v>
      </c>
    </row>
    <row r="338" spans="1:7" x14ac:dyDescent="0.25">
      <c r="A338" s="9" t="s">
        <v>91</v>
      </c>
      <c r="B338" s="6">
        <f>SUM('R1'!B338+'R1a'!B338+'R2'!B338+'R2a'!B338+'R3'!B338+'R4'!B338+'R5'!B338+'R6'!B338+'R7'!B338+'R8'!B338+'R9'!B338+'R10'!B338+'R11'!B338+'R12'!B338+'R13'!B338+'R14'!B338)</f>
        <v>492</v>
      </c>
      <c r="C338" s="6">
        <f>SUM('R1'!C338+'R1a'!C338+'R2'!C338+'R2a'!C338+'R3'!C338+'R4'!C338+'R5'!C338+'R6'!C338+'R7'!C338+'R8'!C338+'R9'!C338+'R10'!C338+'R11'!C338+'R12'!C338+'R13'!C338+'R14'!C338)</f>
        <v>87</v>
      </c>
      <c r="D338" s="6">
        <f>SUM('R1'!D338+'R1a'!D338+'R2'!D338+'R2a'!D338+'R3'!D338+'R4'!D338+'R5'!D338+'R6'!D338+'R7'!D338+'R8'!D338+'R9'!D338+'R10'!D338+'R11'!D338+'R12'!D338+'R13'!D338+'R14'!D338)</f>
        <v>3</v>
      </c>
      <c r="E338" s="6">
        <f>SUM('R1'!E338+'R1a'!E338+'R2'!E338+'R2a'!E338+'R3'!E338+'R4'!E338+'R5'!E338+'R6'!E338+'R7'!E338+'R8'!E338+'R9'!E338+'R10'!E338+'R11'!E338+'R12'!E338+'R13'!E338+'R14'!E338)</f>
        <v>275</v>
      </c>
      <c r="F338" s="7">
        <f t="shared" si="42"/>
        <v>857</v>
      </c>
      <c r="G338" s="7">
        <v>848</v>
      </c>
    </row>
    <row r="339" spans="1:7" x14ac:dyDescent="0.25">
      <c r="A339" s="9" t="s">
        <v>92</v>
      </c>
      <c r="B339" s="6">
        <f>SUM('R1'!B339+'R1a'!B339+'R2'!B339+'R2a'!B339+'R3'!B339+'R4'!B339+'R5'!B339+'R6'!B339+'R7'!B339+'R8'!B339+'R9'!B339+'R10'!B339+'R11'!B339+'R12'!B339+'R13'!B339+'R14'!B339)</f>
        <v>24</v>
      </c>
      <c r="C339" s="6">
        <f>SUM('R1'!C339+'R1a'!C339+'R2'!C339+'R2a'!C339+'R3'!C339+'R4'!C339+'R5'!C339+'R6'!C339+'R7'!C339+'R8'!C339+'R9'!C339+'R10'!C339+'R11'!C339+'R12'!C339+'R13'!C339+'R14'!C339)</f>
        <v>7</v>
      </c>
      <c r="D339" s="6">
        <f>SUM('R1'!D339+'R1a'!D339+'R2'!D339+'R2a'!D339+'R3'!D339+'R4'!D339+'R5'!D339+'R6'!D339+'R7'!D339+'R8'!D339+'R9'!D339+'R10'!D339+'R11'!D339+'R12'!D339+'R13'!D339+'R14'!D339)</f>
        <v>0</v>
      </c>
      <c r="E339" s="6">
        <f>SUM('R1'!E339+'R1a'!E339+'R2'!E339+'R2a'!E339+'R3'!E339+'R4'!E339+'R5'!E339+'R6'!E339+'R7'!E339+'R8'!E339+'R9'!E339+'R10'!E339+'R11'!E339+'R12'!E339+'R13'!E339+'R14'!E339)</f>
        <v>18</v>
      </c>
      <c r="F339" s="7">
        <f t="shared" si="42"/>
        <v>49</v>
      </c>
      <c r="G339" s="7">
        <v>36</v>
      </c>
    </row>
    <row r="340" spans="1:7" x14ac:dyDescent="0.25">
      <c r="A340" s="9" t="s">
        <v>93</v>
      </c>
      <c r="B340" s="6">
        <f>SUM('R1'!B340+'R1a'!B340+'R2'!B340+'R2a'!B340+'R3'!B340+'R4'!B340+'R5'!B340+'R6'!B340+'R7'!B340+'R8'!B340+'R9'!B340+'R10'!B340+'R11'!B340+'R12'!B340+'R13'!B340+'R14'!B340)</f>
        <v>288</v>
      </c>
      <c r="C340" s="6">
        <f>SUM('R1'!C340+'R1a'!C340+'R2'!C340+'R2a'!C340+'R3'!C340+'R4'!C340+'R5'!C340+'R6'!C340+'R7'!C340+'R8'!C340+'R9'!C340+'R10'!C340+'R11'!C340+'R12'!C340+'R13'!C340+'R14'!C340)</f>
        <v>93</v>
      </c>
      <c r="D340" s="6">
        <f>SUM('R1'!D340+'R1a'!D340+'R2'!D340+'R2a'!D340+'R3'!D340+'R4'!D340+'R5'!D340+'R6'!D340+'R7'!D340+'R8'!D340+'R9'!D340+'R10'!D340+'R11'!D340+'R12'!D340+'R13'!D340+'R14'!D340)</f>
        <v>0</v>
      </c>
      <c r="E340" s="6">
        <f>SUM('R1'!E340+'R1a'!E340+'R2'!E340+'R2a'!E340+'R3'!E340+'R4'!E340+'R5'!E340+'R6'!E340+'R7'!E340+'R8'!E340+'R9'!E340+'R10'!E340+'R11'!E340+'R12'!E340+'R13'!E340+'R14'!E340)</f>
        <v>0</v>
      </c>
      <c r="F340" s="7">
        <f t="shared" si="42"/>
        <v>381</v>
      </c>
      <c r="G340" s="7">
        <v>453</v>
      </c>
    </row>
    <row r="341" spans="1:7" ht="18.75" x14ac:dyDescent="0.3">
      <c r="A341" s="65" t="s">
        <v>94</v>
      </c>
      <c r="B341" s="65"/>
      <c r="C341" s="65"/>
      <c r="D341" s="65"/>
      <c r="E341" s="65"/>
      <c r="F341" s="65"/>
      <c r="G341" s="34"/>
    </row>
    <row r="342" spans="1:7" x14ac:dyDescent="0.25">
      <c r="A342" s="66"/>
      <c r="B342" s="67" t="s">
        <v>2</v>
      </c>
      <c r="C342" s="67"/>
      <c r="D342" s="67"/>
      <c r="E342" s="68" t="s">
        <v>3</v>
      </c>
      <c r="F342" s="69" t="s">
        <v>4</v>
      </c>
      <c r="G342" s="69" t="s">
        <v>202</v>
      </c>
    </row>
    <row r="343" spans="1:7" x14ac:dyDescent="0.25">
      <c r="A343" s="66"/>
      <c r="B343" s="2" t="s">
        <v>11</v>
      </c>
      <c r="C343" s="2" t="s">
        <v>12</v>
      </c>
      <c r="D343" s="2" t="s">
        <v>60</v>
      </c>
      <c r="E343" s="68"/>
      <c r="F343" s="69"/>
      <c r="G343" s="69"/>
    </row>
    <row r="344" spans="1:7" x14ac:dyDescent="0.25">
      <c r="A344" s="9" t="s">
        <v>95</v>
      </c>
      <c r="B344" s="10">
        <f>SUM(B5,B57,B107)</f>
        <v>2133</v>
      </c>
      <c r="C344" s="10">
        <f>SUM(C5,C57,C107)</f>
        <v>409</v>
      </c>
      <c r="D344" s="10">
        <f>SUM(D5,D57,D107)</f>
        <v>13</v>
      </c>
      <c r="E344" s="10">
        <f>SUM(E5,E57,E107)</f>
        <v>1049</v>
      </c>
      <c r="F344" s="7">
        <f t="shared" ref="F344" si="43">SUM(B344:E344)</f>
        <v>3604</v>
      </c>
      <c r="G344" s="7">
        <v>3363</v>
      </c>
    </row>
    <row r="345" spans="1:7" x14ac:dyDescent="0.25">
      <c r="A345" s="9" t="s">
        <v>96</v>
      </c>
      <c r="B345" s="10">
        <f>SUM(B346:B353)</f>
        <v>2733</v>
      </c>
      <c r="C345" s="10">
        <f>SUM(C346:C353)</f>
        <v>700</v>
      </c>
      <c r="D345" s="10">
        <f>SUM(D346:D353)</f>
        <v>13</v>
      </c>
      <c r="E345" s="10">
        <f>SUM(E346:E353)</f>
        <v>1138</v>
      </c>
      <c r="F345" s="7">
        <f>SUM(B345:E345)</f>
        <v>4584</v>
      </c>
      <c r="G345" s="7">
        <v>4398</v>
      </c>
    </row>
    <row r="346" spans="1:7" x14ac:dyDescent="0.25">
      <c r="A346" s="9" t="s">
        <v>15</v>
      </c>
      <c r="B346" s="10">
        <f>SUM(B7,B108)</f>
        <v>541</v>
      </c>
      <c r="C346" s="10">
        <f>SUM(C7,C108)</f>
        <v>265</v>
      </c>
      <c r="D346" s="10">
        <f>SUM(D7,D108)</f>
        <v>0</v>
      </c>
      <c r="E346" s="10">
        <f>SUM(E7,E108)</f>
        <v>23</v>
      </c>
      <c r="F346" s="7">
        <f t="shared" ref="F346:F352" si="44">SUM(B346:E346)</f>
        <v>829</v>
      </c>
      <c r="G346" s="7">
        <v>923</v>
      </c>
    </row>
    <row r="347" spans="1:7" x14ac:dyDescent="0.25">
      <c r="A347" s="9" t="s">
        <v>16</v>
      </c>
      <c r="B347" s="10">
        <f t="shared" ref="B347:E353" si="45">SUM(B8,B59)</f>
        <v>139</v>
      </c>
      <c r="C347" s="10">
        <f t="shared" si="45"/>
        <v>50</v>
      </c>
      <c r="D347" s="10">
        <f t="shared" si="45"/>
        <v>0</v>
      </c>
      <c r="E347" s="10">
        <f t="shared" si="45"/>
        <v>72</v>
      </c>
      <c r="F347" s="7">
        <f t="shared" si="44"/>
        <v>261</v>
      </c>
      <c r="G347" s="7">
        <v>238</v>
      </c>
    </row>
    <row r="348" spans="1:7" x14ac:dyDescent="0.25">
      <c r="A348" s="9" t="s">
        <v>97</v>
      </c>
      <c r="B348" s="10">
        <f t="shared" si="45"/>
        <v>450</v>
      </c>
      <c r="C348" s="10">
        <f t="shared" si="45"/>
        <v>136</v>
      </c>
      <c r="D348" s="10">
        <f t="shared" si="45"/>
        <v>0</v>
      </c>
      <c r="E348" s="10">
        <f t="shared" si="45"/>
        <v>190</v>
      </c>
      <c r="F348" s="7">
        <f t="shared" si="44"/>
        <v>776</v>
      </c>
      <c r="G348" s="7">
        <v>709</v>
      </c>
    </row>
    <row r="349" spans="1:7" x14ac:dyDescent="0.25">
      <c r="A349" s="9" t="s">
        <v>98</v>
      </c>
      <c r="B349" s="10">
        <f t="shared" si="45"/>
        <v>528</v>
      </c>
      <c r="C349" s="10">
        <f t="shared" si="45"/>
        <v>107</v>
      </c>
      <c r="D349" s="10">
        <f t="shared" si="45"/>
        <v>0</v>
      </c>
      <c r="E349" s="10">
        <f t="shared" si="45"/>
        <v>291</v>
      </c>
      <c r="F349" s="7">
        <f t="shared" si="44"/>
        <v>926</v>
      </c>
      <c r="G349" s="7">
        <v>848</v>
      </c>
    </row>
    <row r="350" spans="1:7" x14ac:dyDescent="0.25">
      <c r="A350" s="9" t="s">
        <v>99</v>
      </c>
      <c r="B350" s="10">
        <f t="shared" si="45"/>
        <v>493</v>
      </c>
      <c r="C350" s="10">
        <f t="shared" si="45"/>
        <v>54</v>
      </c>
      <c r="D350" s="10">
        <f t="shared" si="45"/>
        <v>3</v>
      </c>
      <c r="E350" s="10">
        <f t="shared" si="45"/>
        <v>303</v>
      </c>
      <c r="F350" s="7">
        <f t="shared" si="44"/>
        <v>853</v>
      </c>
      <c r="G350" s="7">
        <v>789</v>
      </c>
    </row>
    <row r="351" spans="1:7" x14ac:dyDescent="0.25">
      <c r="A351" s="9" t="s">
        <v>100</v>
      </c>
      <c r="B351" s="10">
        <f t="shared" si="45"/>
        <v>443</v>
      </c>
      <c r="C351" s="10">
        <f t="shared" si="45"/>
        <v>63</v>
      </c>
      <c r="D351" s="10">
        <f t="shared" si="45"/>
        <v>8</v>
      </c>
      <c r="E351" s="10">
        <f t="shared" si="45"/>
        <v>200</v>
      </c>
      <c r="F351" s="7">
        <f t="shared" si="44"/>
        <v>714</v>
      </c>
      <c r="G351" s="7">
        <v>704</v>
      </c>
    </row>
    <row r="352" spans="1:7" x14ac:dyDescent="0.25">
      <c r="A352" s="9" t="s">
        <v>21</v>
      </c>
      <c r="B352" s="10">
        <f t="shared" si="45"/>
        <v>137</v>
      </c>
      <c r="C352" s="10">
        <f t="shared" si="45"/>
        <v>24</v>
      </c>
      <c r="D352" s="10">
        <f t="shared" si="45"/>
        <v>2</v>
      </c>
      <c r="E352" s="10">
        <f t="shared" si="45"/>
        <v>41</v>
      </c>
      <c r="F352" s="7">
        <f t="shared" si="44"/>
        <v>204</v>
      </c>
      <c r="G352" s="7">
        <v>187</v>
      </c>
    </row>
    <row r="353" spans="1:7" x14ac:dyDescent="0.25">
      <c r="A353" s="9" t="s">
        <v>208</v>
      </c>
      <c r="B353" s="10">
        <f t="shared" si="45"/>
        <v>2</v>
      </c>
      <c r="C353" s="10">
        <f t="shared" si="45"/>
        <v>1</v>
      </c>
      <c r="D353" s="10">
        <f t="shared" si="45"/>
        <v>0</v>
      </c>
      <c r="E353" s="10">
        <f t="shared" si="45"/>
        <v>18</v>
      </c>
      <c r="F353" s="7">
        <f t="shared" ref="F353" si="46">SUM(B353:E353)</f>
        <v>21</v>
      </c>
      <c r="G353" s="7">
        <v>188</v>
      </c>
    </row>
    <row r="354" spans="1:7" x14ac:dyDescent="0.25">
      <c r="A354" s="39"/>
    </row>
    <row r="355" spans="1:7" x14ac:dyDescent="0.25">
      <c r="A355" s="39"/>
    </row>
    <row r="356" spans="1:7" x14ac:dyDescent="0.25">
      <c r="A356" s="39"/>
    </row>
    <row r="357" spans="1:7" x14ac:dyDescent="0.25">
      <c r="A357" s="39"/>
    </row>
    <row r="358" spans="1:7" x14ac:dyDescent="0.25">
      <c r="A358" s="39"/>
    </row>
  </sheetData>
  <sheetProtection algorithmName="SHA-512" hashValue="q3GseSOn5d00yXeYcB55VjQvuIS/Dpa9+7EMwQsJCD25a9fUfHmcpAx//8Exrhz8daibvkzPXikiCmpvcjjf4w==" saltValue="6cQU7+Bc/ruJ+nf508g2Pw==" spinCount="100000" sheet="1" objects="1" scenarios="1"/>
  <mergeCells count="145">
    <mergeCell ref="G84:G85"/>
    <mergeCell ref="G101:G102"/>
    <mergeCell ref="A104:G104"/>
    <mergeCell ref="G105:G106"/>
    <mergeCell ref="G110:G111"/>
    <mergeCell ref="B172:D172"/>
    <mergeCell ref="E172:E173"/>
    <mergeCell ref="F172:F173"/>
    <mergeCell ref="B101:D101"/>
    <mergeCell ref="E101:E102"/>
    <mergeCell ref="F101:F102"/>
    <mergeCell ref="A105:A106"/>
    <mergeCell ref="B105:D105"/>
    <mergeCell ref="E105:E106"/>
    <mergeCell ref="F105:F106"/>
    <mergeCell ref="E84:E85"/>
    <mergeCell ref="F84:F85"/>
    <mergeCell ref="B295:D295"/>
    <mergeCell ref="E295:E296"/>
    <mergeCell ref="F295:F296"/>
    <mergeCell ref="A305:F305"/>
    <mergeCell ref="B313:D313"/>
    <mergeCell ref="E313:E314"/>
    <mergeCell ref="F313:F314"/>
    <mergeCell ref="G145:G146"/>
    <mergeCell ref="A148:G148"/>
    <mergeCell ref="G149:G150"/>
    <mergeCell ref="G154:G155"/>
    <mergeCell ref="A164:G164"/>
    <mergeCell ref="G172:G173"/>
    <mergeCell ref="B154:D154"/>
    <mergeCell ref="E154:E155"/>
    <mergeCell ref="F154:F155"/>
    <mergeCell ref="A209:F209"/>
    <mergeCell ref="B217:D217"/>
    <mergeCell ref="E217:E218"/>
    <mergeCell ref="F217:F218"/>
    <mergeCell ref="B234:D234"/>
    <mergeCell ref="E234:E235"/>
    <mergeCell ref="F234:F235"/>
    <mergeCell ref="A194:A195"/>
    <mergeCell ref="B194:D194"/>
    <mergeCell ref="E194:E195"/>
    <mergeCell ref="F194:F195"/>
    <mergeCell ref="B199:D199"/>
    <mergeCell ref="E199:E200"/>
    <mergeCell ref="F199:F200"/>
    <mergeCell ref="F149:F150"/>
    <mergeCell ref="B110:D110"/>
    <mergeCell ref="E110:E111"/>
    <mergeCell ref="F110:F111"/>
    <mergeCell ref="B128:D128"/>
    <mergeCell ref="E128:E129"/>
    <mergeCell ref="F128:F129"/>
    <mergeCell ref="A120:G120"/>
    <mergeCell ref="G128:G129"/>
    <mergeCell ref="G295:G296"/>
    <mergeCell ref="G284:G285"/>
    <mergeCell ref="G263:G264"/>
    <mergeCell ref="G280:G281"/>
    <mergeCell ref="B280:D280"/>
    <mergeCell ref="E280:E281"/>
    <mergeCell ref="G245:G246"/>
    <mergeCell ref="G238:G239"/>
    <mergeCell ref="G217:G218"/>
    <mergeCell ref="B238:D238"/>
    <mergeCell ref="E238:E239"/>
    <mergeCell ref="F280:F281"/>
    <mergeCell ref="A283:F283"/>
    <mergeCell ref="A284:A285"/>
    <mergeCell ref="B284:D284"/>
    <mergeCell ref="E284:E285"/>
    <mergeCell ref="F284:F285"/>
    <mergeCell ref="B245:D245"/>
    <mergeCell ref="E245:E246"/>
    <mergeCell ref="F245:F246"/>
    <mergeCell ref="A255:F255"/>
    <mergeCell ref="B263:D263"/>
    <mergeCell ref="E263:E264"/>
    <mergeCell ref="F263:F264"/>
    <mergeCell ref="G342:G343"/>
    <mergeCell ref="G335:G336"/>
    <mergeCell ref="A342:A343"/>
    <mergeCell ref="B342:D342"/>
    <mergeCell ref="E342:E343"/>
    <mergeCell ref="F342:F343"/>
    <mergeCell ref="G313:G314"/>
    <mergeCell ref="G330:G331"/>
    <mergeCell ref="B330:D330"/>
    <mergeCell ref="E330:E331"/>
    <mergeCell ref="F330:F331"/>
    <mergeCell ref="A334:F334"/>
    <mergeCell ref="B335:D335"/>
    <mergeCell ref="E335:E336"/>
    <mergeCell ref="F335:F336"/>
    <mergeCell ref="A341:F341"/>
    <mergeCell ref="A76:G76"/>
    <mergeCell ref="A55:A56"/>
    <mergeCell ref="B55:D55"/>
    <mergeCell ref="E55:E56"/>
    <mergeCell ref="F55:F56"/>
    <mergeCell ref="G55:G56"/>
    <mergeCell ref="F238:F239"/>
    <mergeCell ref="G234:G235"/>
    <mergeCell ref="A237:F237"/>
    <mergeCell ref="A238:A239"/>
    <mergeCell ref="G199:G200"/>
    <mergeCell ref="G194:G195"/>
    <mergeCell ref="G189:G190"/>
    <mergeCell ref="A193:F193"/>
    <mergeCell ref="B145:D145"/>
    <mergeCell ref="E145:E146"/>
    <mergeCell ref="B84:D84"/>
    <mergeCell ref="B189:D189"/>
    <mergeCell ref="E189:E190"/>
    <mergeCell ref="F189:F190"/>
    <mergeCell ref="F145:F146"/>
    <mergeCell ref="A149:A150"/>
    <mergeCell ref="B149:D149"/>
    <mergeCell ref="E149:E150"/>
    <mergeCell ref="B50:D50"/>
    <mergeCell ref="E50:E51"/>
    <mergeCell ref="F50:F51"/>
    <mergeCell ref="G50:G51"/>
    <mergeCell ref="B15:D15"/>
    <mergeCell ref="E15:E16"/>
    <mergeCell ref="F15:F16"/>
    <mergeCell ref="G15:G16"/>
    <mergeCell ref="B66:D66"/>
    <mergeCell ref="E66:E67"/>
    <mergeCell ref="F66:F67"/>
    <mergeCell ref="G66:G67"/>
    <mergeCell ref="A25:F25"/>
    <mergeCell ref="A54:F54"/>
    <mergeCell ref="A1:G1"/>
    <mergeCell ref="A2:G2"/>
    <mergeCell ref="A3:A4"/>
    <mergeCell ref="B3:D3"/>
    <mergeCell ref="E3:E4"/>
    <mergeCell ref="F3:F4"/>
    <mergeCell ref="G3:G4"/>
    <mergeCell ref="B33:D33"/>
    <mergeCell ref="E33:E34"/>
    <mergeCell ref="F33:F34"/>
    <mergeCell ref="G33:G34"/>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4CD14E-BD4B-4DDD-AB88-F80C141935A3}">
  <sheetPr>
    <tabColor theme="4" tint="0.59999389629810485"/>
  </sheetPr>
  <dimension ref="C1:JT73"/>
  <sheetViews>
    <sheetView topLeftCell="C41" workbookViewId="0">
      <selection activeCell="JX50" sqref="JX50"/>
    </sheetView>
  </sheetViews>
  <sheetFormatPr defaultRowHeight="15" x14ac:dyDescent="0.25"/>
  <cols>
    <col min="1" max="2" width="1.5703125" style="32" customWidth="1"/>
    <col min="3" max="3" width="53.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53" width="8.85546875" style="32" customWidth="1"/>
    <col min="54" max="54" width="1.5703125" style="32" customWidth="1"/>
    <col min="55" max="55" width="10.5703125" style="32" customWidth="1"/>
    <col min="56" max="78" width="3.42578125" style="32" hidden="1" customWidth="1"/>
    <col min="79" max="79" width="10.5703125" style="32" customWidth="1"/>
    <col min="80" max="102" width="3.42578125" style="32" hidden="1" customWidth="1"/>
    <col min="103" max="103" width="10.5703125" style="32" customWidth="1"/>
    <col min="104" max="104" width="1.5703125" style="32" customWidth="1"/>
    <col min="105" max="105" width="10.5703125" style="32" customWidth="1"/>
    <col min="106" max="128" width="3.42578125" style="32" hidden="1" customWidth="1"/>
    <col min="129" max="129" width="10.5703125" style="32" customWidth="1"/>
    <col min="130" max="152" width="3.42578125" style="32" hidden="1" customWidth="1"/>
    <col min="153" max="153" width="10.5703125" style="32" customWidth="1"/>
    <col min="154" max="154" width="1.5703125" style="32" customWidth="1"/>
    <col min="155" max="155" width="10.5703125" style="32" customWidth="1"/>
    <col min="156" max="156" width="1.5703125" style="32" customWidth="1"/>
    <col min="157" max="157" width="15.42578125" style="32" hidden="1" customWidth="1"/>
    <col min="158" max="160" width="33.42578125" style="32" hidden="1" customWidth="1"/>
    <col min="161" max="180" width="4.140625" style="32" hidden="1" customWidth="1"/>
    <col min="181" max="181" width="15.42578125" style="32" hidden="1" customWidth="1"/>
    <col min="182" max="184" width="33.42578125" style="32" hidden="1" customWidth="1"/>
    <col min="185" max="189" width="4.140625" style="32" hidden="1" customWidth="1"/>
    <col min="190" max="190" width="4.42578125" style="32" hidden="1" customWidth="1"/>
    <col min="191" max="204" width="4.140625" style="32" hidden="1" customWidth="1"/>
    <col min="205" max="205" width="15.42578125" style="32" hidden="1" customWidth="1"/>
    <col min="206" max="208" width="33.42578125" style="32" hidden="1" customWidth="1"/>
    <col min="209" max="209" width="8.85546875" style="32" hidden="1" customWidth="1"/>
    <col min="210" max="210" width="12" style="32" hidden="1" customWidth="1"/>
    <col min="211" max="212" width="13.85546875" style="32" hidden="1" customWidth="1"/>
    <col min="213" max="232" width="13.42578125" style="32" hidden="1" customWidth="1"/>
    <col min="233" max="233" width="8.85546875" style="32" hidden="1" customWidth="1"/>
    <col min="234" max="234" width="12" style="32" hidden="1" customWidth="1"/>
    <col min="235" max="236" width="13.85546875" style="32" hidden="1" customWidth="1"/>
    <col min="237" max="257" width="13.42578125" style="32" hidden="1" customWidth="1"/>
    <col min="258" max="258" width="12" style="32" hidden="1" customWidth="1"/>
    <col min="259" max="260" width="13.85546875" style="32" hidden="1" customWidth="1"/>
    <col min="261" max="280" width="13.42578125" style="32" hidden="1" customWidth="1"/>
    <col min="281" max="281" width="8.85546875" style="32" customWidth="1"/>
    <col min="282" max="16384" width="9.140625" style="32"/>
  </cols>
  <sheetData>
    <row r="1" spans="3:280" ht="30" customHeight="1" x14ac:dyDescent="0.25">
      <c r="FA1" s="109" t="str">
        <f>D$7</f>
        <v>ES</v>
      </c>
      <c r="FB1" s="109"/>
      <c r="FC1" s="109"/>
      <c r="FD1" s="109"/>
      <c r="FE1"/>
      <c r="FF1"/>
      <c r="FG1"/>
      <c r="FH1"/>
      <c r="FI1"/>
      <c r="FJ1"/>
      <c r="FK1"/>
      <c r="FL1"/>
      <c r="FM1"/>
      <c r="FN1"/>
      <c r="FO1"/>
      <c r="FP1"/>
      <c r="FQ1"/>
      <c r="FR1"/>
      <c r="FS1"/>
      <c r="FT1"/>
      <c r="FU1"/>
      <c r="FV1"/>
      <c r="FW1"/>
      <c r="FX1"/>
      <c r="FY1" s="110" t="str">
        <f>AB$7</f>
        <v>TH</v>
      </c>
      <c r="FZ1" s="110"/>
      <c r="GA1" s="110"/>
      <c r="GB1" s="110"/>
      <c r="GC1"/>
      <c r="GD1"/>
      <c r="GE1"/>
      <c r="GF1"/>
      <c r="GG1"/>
      <c r="GH1"/>
      <c r="GI1"/>
      <c r="GJ1"/>
      <c r="GK1"/>
      <c r="GL1"/>
      <c r="GM1"/>
      <c r="GN1"/>
      <c r="GO1"/>
      <c r="GP1"/>
      <c r="GQ1"/>
      <c r="GR1"/>
      <c r="GS1"/>
      <c r="GT1"/>
      <c r="GU1"/>
      <c r="GV1"/>
      <c r="GW1" s="111" t="str">
        <f>AZ$7</f>
        <v>UN</v>
      </c>
      <c r="GX1" s="111"/>
      <c r="GY1" s="111"/>
      <c r="GZ1" s="111"/>
      <c r="HA1"/>
      <c r="HB1" s="109" t="str">
        <f>D$7</f>
        <v>ES</v>
      </c>
      <c r="HC1" s="109"/>
      <c r="HD1" s="109"/>
      <c r="HE1" s="109"/>
      <c r="HF1" s="109"/>
      <c r="HG1" s="109"/>
      <c r="HH1" s="109"/>
      <c r="HI1" s="109"/>
      <c r="HJ1" s="109"/>
      <c r="HK1" s="109"/>
      <c r="HL1" s="109"/>
      <c r="HM1" s="109"/>
      <c r="HN1" s="109"/>
      <c r="HO1" s="109"/>
      <c r="HP1" s="109"/>
      <c r="HQ1" s="109"/>
      <c r="HR1" s="109"/>
      <c r="HS1" s="109"/>
      <c r="HT1" s="109"/>
      <c r="HU1" s="109"/>
      <c r="HV1" s="109"/>
      <c r="HW1" s="109"/>
      <c r="HX1" s="109"/>
      <c r="HY1"/>
      <c r="HZ1" s="112" t="str">
        <f>AB$7</f>
        <v>TH</v>
      </c>
      <c r="IA1" s="112"/>
      <c r="IB1" s="112"/>
      <c r="IC1" s="112"/>
      <c r="ID1" s="112"/>
      <c r="IE1" s="112"/>
      <c r="IF1" s="112"/>
      <c r="IG1" s="112"/>
      <c r="IH1" s="112"/>
      <c r="II1" s="112"/>
      <c r="IJ1" s="112"/>
      <c r="IK1" s="112"/>
      <c r="IL1" s="112"/>
      <c r="IM1" s="112"/>
      <c r="IN1" s="112"/>
      <c r="IO1" s="112"/>
      <c r="IP1" s="112"/>
      <c r="IQ1" s="112"/>
      <c r="IR1" s="112"/>
      <c r="IS1" s="112"/>
      <c r="IT1" s="112"/>
      <c r="IU1" s="112"/>
      <c r="IV1" s="112"/>
      <c r="IW1" s="113"/>
      <c r="IX1" s="111" t="str">
        <f>AZ$7</f>
        <v>UN</v>
      </c>
      <c r="IY1" s="111"/>
      <c r="IZ1" s="111"/>
      <c r="JA1" s="111"/>
      <c r="JB1" s="111"/>
      <c r="JC1" s="111"/>
      <c r="JD1" s="111"/>
      <c r="JE1" s="111"/>
      <c r="JF1" s="111"/>
      <c r="JG1" s="111"/>
      <c r="JH1" s="111"/>
      <c r="JI1" s="111"/>
      <c r="JJ1" s="111"/>
      <c r="JK1" s="111"/>
      <c r="JL1" s="111"/>
      <c r="JM1" s="111"/>
      <c r="JN1" s="111"/>
      <c r="JO1" s="111"/>
      <c r="JP1" s="111"/>
      <c r="JQ1" s="111"/>
      <c r="JR1" s="111"/>
      <c r="JS1" s="111"/>
      <c r="JT1" s="111"/>
    </row>
    <row r="2" spans="3:280" ht="30" customHeight="1" thickBot="1" x14ac:dyDescent="0.3">
      <c r="D2" s="224"/>
      <c r="FA2" s="109"/>
      <c r="FB2" s="109"/>
      <c r="FC2" s="109"/>
      <c r="FD2" s="109"/>
      <c r="FE2"/>
      <c r="FF2"/>
      <c r="FG2"/>
      <c r="FH2"/>
      <c r="FI2"/>
      <c r="FJ2"/>
      <c r="FK2"/>
      <c r="FL2"/>
      <c r="FM2"/>
      <c r="FN2"/>
      <c r="FO2"/>
      <c r="FP2"/>
      <c r="FQ2"/>
      <c r="FR2"/>
      <c r="FS2"/>
      <c r="FT2"/>
      <c r="FU2"/>
      <c r="FV2"/>
      <c r="FW2"/>
      <c r="FX2"/>
      <c r="FY2" s="110"/>
      <c r="FZ2" s="110"/>
      <c r="GA2" s="110"/>
      <c r="GB2" s="110"/>
      <c r="GC2"/>
      <c r="GD2"/>
      <c r="GE2"/>
      <c r="GF2"/>
      <c r="GG2"/>
      <c r="GH2"/>
      <c r="GI2"/>
      <c r="GJ2"/>
      <c r="GK2"/>
      <c r="GL2"/>
      <c r="GM2"/>
      <c r="GN2"/>
      <c r="GO2"/>
      <c r="GP2"/>
      <c r="GQ2"/>
      <c r="GR2"/>
      <c r="GS2"/>
      <c r="GT2"/>
      <c r="GU2"/>
      <c r="GV2"/>
      <c r="GW2" s="111"/>
      <c r="GX2" s="111"/>
      <c r="GY2" s="111"/>
      <c r="GZ2" s="111"/>
      <c r="HA2"/>
      <c r="HB2" s="109"/>
      <c r="HC2" s="109"/>
      <c r="HD2" s="109"/>
      <c r="HE2" s="109"/>
      <c r="HF2" s="109"/>
      <c r="HG2" s="109"/>
      <c r="HH2" s="109"/>
      <c r="HI2" s="109"/>
      <c r="HJ2" s="109"/>
      <c r="HK2" s="109"/>
      <c r="HL2" s="109"/>
      <c r="HM2" s="109"/>
      <c r="HN2" s="109"/>
      <c r="HO2" s="109"/>
      <c r="HP2" s="109"/>
      <c r="HQ2" s="109"/>
      <c r="HR2" s="109"/>
      <c r="HS2" s="109"/>
      <c r="HT2" s="109"/>
      <c r="HU2" s="109"/>
      <c r="HV2" s="109"/>
      <c r="HW2" s="109"/>
      <c r="HX2" s="109"/>
      <c r="HY2"/>
      <c r="HZ2" s="112"/>
      <c r="IA2" s="112"/>
      <c r="IB2" s="112"/>
      <c r="IC2" s="112"/>
      <c r="ID2" s="112"/>
      <c r="IE2" s="112"/>
      <c r="IF2" s="112"/>
      <c r="IG2" s="112"/>
      <c r="IH2" s="112"/>
      <c r="II2" s="112"/>
      <c r="IJ2" s="112"/>
      <c r="IK2" s="112"/>
      <c r="IL2" s="112"/>
      <c r="IM2" s="112"/>
      <c r="IN2" s="112"/>
      <c r="IO2" s="112"/>
      <c r="IP2" s="112"/>
      <c r="IQ2" s="112"/>
      <c r="IR2" s="112"/>
      <c r="IS2" s="112"/>
      <c r="IT2" s="112"/>
      <c r="IU2" s="112"/>
      <c r="IV2" s="112"/>
      <c r="IW2" s="113"/>
      <c r="IX2" s="111"/>
      <c r="IY2" s="111"/>
      <c r="IZ2" s="111"/>
      <c r="JA2" s="111"/>
      <c r="JB2" s="111"/>
      <c r="JC2" s="111"/>
      <c r="JD2" s="111"/>
      <c r="JE2" s="111"/>
      <c r="JF2" s="111"/>
      <c r="JG2" s="111"/>
      <c r="JH2" s="111"/>
      <c r="JI2" s="111"/>
      <c r="JJ2" s="111"/>
      <c r="JK2" s="111"/>
      <c r="JL2" s="111"/>
      <c r="JM2" s="111"/>
      <c r="JN2" s="111"/>
      <c r="JO2" s="111"/>
      <c r="JP2" s="111"/>
      <c r="JQ2" s="111"/>
      <c r="JR2" s="111"/>
      <c r="JS2" s="111"/>
      <c r="JT2" s="111"/>
    </row>
    <row r="3" spans="3:280" ht="8.4499999999999993" customHeight="1" x14ac:dyDescent="0.25">
      <c r="C3" s="114"/>
      <c r="D3" s="115"/>
      <c r="E3" s="115"/>
      <c r="F3" s="115"/>
      <c r="G3" s="115"/>
      <c r="H3" s="115"/>
      <c r="I3" s="115"/>
      <c r="J3" s="115"/>
      <c r="K3" s="115"/>
      <c r="L3" s="115"/>
      <c r="M3" s="115"/>
      <c r="N3" s="115"/>
      <c r="O3" s="115"/>
      <c r="P3" s="115"/>
      <c r="Q3" s="115"/>
      <c r="R3" s="115"/>
      <c r="S3" s="115"/>
      <c r="T3" s="115"/>
      <c r="U3" s="115"/>
      <c r="V3" s="115"/>
      <c r="W3" s="115"/>
      <c r="X3" s="115"/>
      <c r="Y3" s="115"/>
      <c r="Z3" s="115"/>
      <c r="AA3" s="115"/>
      <c r="AB3" s="115"/>
      <c r="AC3" s="115"/>
      <c r="AD3" s="115"/>
      <c r="AE3" s="115"/>
      <c r="AF3" s="115"/>
      <c r="AG3" s="115"/>
      <c r="AH3" s="115"/>
      <c r="AI3" s="115"/>
      <c r="AJ3" s="115"/>
      <c r="AK3" s="115"/>
      <c r="AL3" s="115"/>
      <c r="AM3" s="115"/>
      <c r="AN3" s="115"/>
      <c r="AO3" s="115"/>
      <c r="AP3" s="115"/>
      <c r="AQ3" s="115"/>
      <c r="AR3" s="115"/>
      <c r="AS3" s="115"/>
      <c r="AT3" s="115"/>
      <c r="AU3" s="115"/>
      <c r="AV3" s="115"/>
      <c r="AW3" s="115"/>
      <c r="AX3" s="115"/>
      <c r="AY3" s="115"/>
      <c r="AZ3" s="115"/>
      <c r="BA3" s="226"/>
      <c r="BB3" s="226"/>
      <c r="BC3" s="226"/>
      <c r="BD3" s="226"/>
      <c r="BE3" s="226"/>
      <c r="BF3" s="226"/>
      <c r="BG3" s="226"/>
      <c r="BH3" s="226"/>
      <c r="BI3" s="226"/>
      <c r="BJ3" s="226"/>
      <c r="BK3" s="226"/>
      <c r="BL3" s="226"/>
      <c r="BM3" s="226"/>
      <c r="BN3" s="226"/>
      <c r="BO3" s="226"/>
      <c r="BP3" s="226"/>
      <c r="BQ3" s="226"/>
      <c r="BR3" s="226"/>
      <c r="BS3" s="226"/>
      <c r="BT3" s="226"/>
      <c r="BU3" s="226"/>
      <c r="BV3" s="226"/>
      <c r="BW3" s="226"/>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7"/>
      <c r="FA3" s="109"/>
      <c r="FB3" s="109"/>
      <c r="FC3" s="109"/>
      <c r="FD3" s="109"/>
      <c r="FE3"/>
      <c r="FF3"/>
      <c r="FG3"/>
      <c r="FH3"/>
      <c r="FI3"/>
      <c r="FJ3"/>
      <c r="FK3"/>
      <c r="FL3"/>
      <c r="FM3"/>
      <c r="FN3"/>
      <c r="FO3"/>
      <c r="FP3"/>
      <c r="FQ3"/>
      <c r="FR3"/>
      <c r="FS3"/>
      <c r="FT3"/>
      <c r="FU3"/>
      <c r="FV3"/>
      <c r="FW3"/>
      <c r="FX3"/>
      <c r="FY3" s="110"/>
      <c r="FZ3" s="110"/>
      <c r="GA3" s="110"/>
      <c r="GB3" s="110"/>
      <c r="GC3"/>
      <c r="GD3"/>
      <c r="GE3"/>
      <c r="GF3"/>
      <c r="GG3"/>
      <c r="GH3"/>
      <c r="GI3"/>
      <c r="GJ3"/>
      <c r="GK3"/>
      <c r="GL3"/>
      <c r="GM3"/>
      <c r="GN3"/>
      <c r="GO3"/>
      <c r="GP3"/>
      <c r="GQ3"/>
      <c r="GR3"/>
      <c r="GS3"/>
      <c r="GT3"/>
      <c r="GU3"/>
      <c r="GV3"/>
      <c r="GW3" s="111"/>
      <c r="GX3" s="111"/>
      <c r="GY3" s="111"/>
      <c r="GZ3" s="111"/>
      <c r="HA3"/>
      <c r="HB3" s="109"/>
      <c r="HC3" s="109"/>
      <c r="HD3" s="109"/>
      <c r="HE3" s="109"/>
      <c r="HF3" s="109"/>
      <c r="HG3" s="109"/>
      <c r="HH3" s="109"/>
      <c r="HI3" s="109"/>
      <c r="HJ3" s="109"/>
      <c r="HK3" s="109"/>
      <c r="HL3" s="109"/>
      <c r="HM3" s="109"/>
      <c r="HN3" s="109"/>
      <c r="HO3" s="109"/>
      <c r="HP3" s="109"/>
      <c r="HQ3" s="109"/>
      <c r="HR3" s="109"/>
      <c r="HS3" s="109"/>
      <c r="HT3" s="109"/>
      <c r="HU3" s="109"/>
      <c r="HV3" s="109"/>
      <c r="HW3" s="109"/>
      <c r="HX3" s="109"/>
      <c r="HY3"/>
      <c r="HZ3" s="112"/>
      <c r="IA3" s="112"/>
      <c r="IB3" s="112"/>
      <c r="IC3" s="112"/>
      <c r="ID3" s="112"/>
      <c r="IE3" s="112"/>
      <c r="IF3" s="112"/>
      <c r="IG3" s="112"/>
      <c r="IH3" s="112"/>
      <c r="II3" s="112"/>
      <c r="IJ3" s="112"/>
      <c r="IK3" s="112"/>
      <c r="IL3" s="112"/>
      <c r="IM3" s="112"/>
      <c r="IN3" s="112"/>
      <c r="IO3" s="112"/>
      <c r="IP3" s="112"/>
      <c r="IQ3" s="112"/>
      <c r="IR3" s="112"/>
      <c r="IS3" s="112"/>
      <c r="IT3" s="112"/>
      <c r="IU3" s="112"/>
      <c r="IV3" s="112"/>
      <c r="IW3" s="113"/>
      <c r="IX3" s="111"/>
      <c r="IY3" s="111"/>
      <c r="IZ3" s="111"/>
      <c r="JA3" s="111"/>
      <c r="JB3" s="111"/>
      <c r="JC3" s="111"/>
      <c r="JD3" s="111"/>
      <c r="JE3" s="111"/>
      <c r="JF3" s="111"/>
      <c r="JG3" s="111"/>
      <c r="JH3" s="111"/>
      <c r="JI3" s="111"/>
      <c r="JJ3" s="111"/>
      <c r="JK3" s="111"/>
      <c r="JL3" s="111"/>
      <c r="JM3" s="111"/>
      <c r="JN3" s="111"/>
      <c r="JO3" s="111"/>
      <c r="JP3" s="111"/>
      <c r="JQ3" s="111"/>
      <c r="JR3" s="111"/>
      <c r="JS3" s="111"/>
      <c r="JT3" s="111"/>
    </row>
    <row r="4" spans="3:28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18"/>
      <c r="BB4" s="118"/>
      <c r="BC4" s="119" t="s">
        <v>212</v>
      </c>
      <c r="BD4" s="119"/>
      <c r="BE4" s="119"/>
      <c r="BF4" s="119"/>
      <c r="BG4" s="119"/>
      <c r="BH4" s="119"/>
      <c r="BI4" s="119"/>
      <c r="BJ4" s="119"/>
      <c r="BK4" s="119"/>
      <c r="BL4" s="119"/>
      <c r="BM4" s="119"/>
      <c r="BN4" s="119"/>
      <c r="BO4" s="119"/>
      <c r="BP4" s="119"/>
      <c r="BQ4" s="119"/>
      <c r="BR4" s="119"/>
      <c r="BS4" s="119"/>
      <c r="BT4" s="119"/>
      <c r="BU4" s="119"/>
      <c r="BV4" s="119"/>
      <c r="BW4" s="119"/>
      <c r="BX4" s="119"/>
      <c r="BY4" s="119"/>
      <c r="BZ4" s="119"/>
      <c r="CA4" s="119"/>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20"/>
      <c r="DA4" s="121" t="s">
        <v>213</v>
      </c>
      <c r="DB4" s="121"/>
      <c r="DC4" s="121"/>
      <c r="DD4" s="121"/>
      <c r="DE4" s="121"/>
      <c r="DF4" s="121"/>
      <c r="DG4" s="121"/>
      <c r="DH4" s="121"/>
      <c r="DI4" s="121"/>
      <c r="DJ4" s="121"/>
      <c r="DK4" s="121"/>
      <c r="DL4" s="121"/>
      <c r="DM4" s="121"/>
      <c r="DN4" s="121"/>
      <c r="DO4" s="121"/>
      <c r="DP4" s="121"/>
      <c r="DQ4" s="121"/>
      <c r="DR4" s="121"/>
      <c r="DS4" s="121"/>
      <c r="DT4" s="121"/>
      <c r="DU4" s="121"/>
      <c r="DV4" s="121"/>
      <c r="DW4" s="121"/>
      <c r="DX4" s="121"/>
      <c r="DY4" s="121"/>
      <c r="DZ4" s="121"/>
      <c r="EA4" s="121"/>
      <c r="EB4" s="121"/>
      <c r="EC4" s="121"/>
      <c r="ED4" s="121"/>
      <c r="EE4" s="121"/>
      <c r="EF4" s="121"/>
      <c r="EG4" s="121"/>
      <c r="EH4" s="121"/>
      <c r="EI4" s="121"/>
      <c r="EJ4" s="121"/>
      <c r="EK4" s="121"/>
      <c r="EL4" s="121"/>
      <c r="EM4" s="121"/>
      <c r="EN4" s="121"/>
      <c r="EO4" s="121"/>
      <c r="EP4" s="121"/>
      <c r="EQ4" s="121"/>
      <c r="ER4" s="121"/>
      <c r="ES4" s="121"/>
      <c r="ET4" s="121"/>
      <c r="EU4" s="121"/>
      <c r="EV4" s="121"/>
      <c r="EW4" s="121"/>
      <c r="EX4" s="122"/>
      <c r="EY4" s="123"/>
      <c r="EZ4" s="228"/>
      <c r="FA4" s="109"/>
      <c r="FB4" s="109"/>
      <c r="FC4" s="109"/>
      <c r="FD4" s="109"/>
      <c r="FE4">
        <v>1</v>
      </c>
      <c r="FF4">
        <v>2</v>
      </c>
      <c r="FG4">
        <v>3</v>
      </c>
      <c r="FH4">
        <v>4</v>
      </c>
      <c r="FI4">
        <v>5</v>
      </c>
      <c r="FJ4">
        <v>6</v>
      </c>
      <c r="FK4">
        <v>7</v>
      </c>
      <c r="FL4">
        <v>8</v>
      </c>
      <c r="FM4" s="125">
        <v>9</v>
      </c>
      <c r="FN4">
        <v>10</v>
      </c>
      <c r="FO4" s="125">
        <v>11</v>
      </c>
      <c r="FP4">
        <v>12</v>
      </c>
      <c r="FQ4" s="125">
        <v>13</v>
      </c>
      <c r="FR4">
        <v>14</v>
      </c>
      <c r="FS4" s="125">
        <v>15</v>
      </c>
      <c r="FT4">
        <v>16</v>
      </c>
      <c r="FU4" s="125">
        <v>17</v>
      </c>
      <c r="FV4">
        <v>18</v>
      </c>
      <c r="FW4" s="125">
        <v>19</v>
      </c>
      <c r="FX4">
        <v>20</v>
      </c>
      <c r="FY4" s="110"/>
      <c r="FZ4" s="110"/>
      <c r="GA4" s="110"/>
      <c r="GB4" s="110"/>
      <c r="GC4">
        <v>1</v>
      </c>
      <c r="GD4">
        <v>2</v>
      </c>
      <c r="GE4">
        <v>3</v>
      </c>
      <c r="GF4">
        <v>4</v>
      </c>
      <c r="GG4">
        <v>5</v>
      </c>
      <c r="GH4">
        <v>6</v>
      </c>
      <c r="GI4">
        <v>7</v>
      </c>
      <c r="GJ4">
        <v>8</v>
      </c>
      <c r="GK4" s="125">
        <v>9</v>
      </c>
      <c r="GL4">
        <v>10</v>
      </c>
      <c r="GM4" s="125">
        <v>11</v>
      </c>
      <c r="GN4">
        <v>12</v>
      </c>
      <c r="GO4" s="125">
        <v>13</v>
      </c>
      <c r="GP4">
        <v>14</v>
      </c>
      <c r="GQ4" s="125">
        <v>15</v>
      </c>
      <c r="GR4">
        <v>16</v>
      </c>
      <c r="GS4" s="125">
        <v>17</v>
      </c>
      <c r="GT4">
        <v>18</v>
      </c>
      <c r="GU4" s="125">
        <v>19</v>
      </c>
      <c r="GV4">
        <v>20</v>
      </c>
      <c r="GW4" s="111"/>
      <c r="GX4" s="111"/>
      <c r="GY4" s="111"/>
      <c r="GZ4" s="111"/>
      <c r="HA4"/>
      <c r="HB4" s="109"/>
      <c r="HC4" s="109"/>
      <c r="HD4" s="109"/>
      <c r="HE4" s="109"/>
      <c r="HF4" s="109"/>
      <c r="HG4" s="109"/>
      <c r="HH4" s="109"/>
      <c r="HI4" s="109"/>
      <c r="HJ4" s="109"/>
      <c r="HK4" s="109"/>
      <c r="HL4" s="109"/>
      <c r="HM4" s="109"/>
      <c r="HN4" s="109"/>
      <c r="HO4" s="109"/>
      <c r="HP4" s="109"/>
      <c r="HQ4" s="109"/>
      <c r="HR4" s="109"/>
      <c r="HS4" s="109"/>
      <c r="HT4" s="109"/>
      <c r="HU4" s="109"/>
      <c r="HV4" s="109"/>
      <c r="HW4" s="109"/>
      <c r="HX4" s="109"/>
      <c r="HY4"/>
      <c r="HZ4" s="112"/>
      <c r="IA4" s="112"/>
      <c r="IB4" s="112"/>
      <c r="IC4" s="112"/>
      <c r="ID4" s="112"/>
      <c r="IE4" s="112"/>
      <c r="IF4" s="112"/>
      <c r="IG4" s="112"/>
      <c r="IH4" s="112"/>
      <c r="II4" s="112"/>
      <c r="IJ4" s="112"/>
      <c r="IK4" s="112"/>
      <c r="IL4" s="112"/>
      <c r="IM4" s="112"/>
      <c r="IN4" s="112"/>
      <c r="IO4" s="112"/>
      <c r="IP4" s="112"/>
      <c r="IQ4" s="112"/>
      <c r="IR4" s="112"/>
      <c r="IS4" s="112"/>
      <c r="IT4" s="112"/>
      <c r="IU4" s="112"/>
      <c r="IV4" s="112"/>
      <c r="IW4" s="113"/>
      <c r="IX4" s="111"/>
      <c r="IY4" s="111"/>
      <c r="IZ4" s="111"/>
      <c r="JA4" s="111"/>
      <c r="JB4" s="111"/>
      <c r="JC4" s="111"/>
      <c r="JD4" s="111"/>
      <c r="JE4" s="111"/>
      <c r="JF4" s="111"/>
      <c r="JG4" s="111"/>
      <c r="JH4" s="111"/>
      <c r="JI4" s="111"/>
      <c r="JJ4" s="111"/>
      <c r="JK4" s="111"/>
      <c r="JL4" s="111"/>
      <c r="JM4" s="111"/>
      <c r="JN4" s="111"/>
      <c r="JO4" s="111"/>
      <c r="JP4" s="111"/>
      <c r="JQ4" s="111"/>
      <c r="JR4" s="111"/>
      <c r="JS4" s="111"/>
      <c r="JT4" s="111"/>
    </row>
    <row r="5" spans="3:28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0"/>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6"/>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0"/>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6"/>
      <c r="EW5" s="126"/>
      <c r="EX5" s="126"/>
      <c r="EY5" s="126"/>
      <c r="EZ5" s="228"/>
      <c r="FA5" s="127"/>
      <c r="FB5" s="127"/>
      <c r="FC5" s="127"/>
      <c r="FD5" s="127"/>
      <c r="FE5"/>
      <c r="FF5"/>
      <c r="FG5"/>
      <c r="FH5"/>
      <c r="FI5"/>
      <c r="FJ5"/>
      <c r="FK5"/>
      <c r="FL5"/>
      <c r="FM5"/>
      <c r="FN5"/>
      <c r="FO5"/>
      <c r="FP5"/>
      <c r="FQ5"/>
      <c r="FR5"/>
      <c r="FS5"/>
      <c r="FT5"/>
      <c r="FU5"/>
      <c r="FV5"/>
      <c r="FW5"/>
      <c r="FX5"/>
      <c r="FY5" s="128"/>
      <c r="FZ5" s="128"/>
      <c r="GA5" s="128"/>
      <c r="GB5" s="128"/>
      <c r="GC5"/>
      <c r="GD5"/>
      <c r="GE5"/>
      <c r="GF5"/>
      <c r="GG5"/>
      <c r="GH5"/>
      <c r="GI5"/>
      <c r="GJ5"/>
      <c r="GK5"/>
      <c r="GL5"/>
      <c r="GM5"/>
      <c r="GN5"/>
      <c r="GO5"/>
      <c r="GP5"/>
      <c r="GQ5"/>
      <c r="GR5"/>
      <c r="GS5"/>
      <c r="GT5"/>
      <c r="GU5"/>
      <c r="GV5"/>
      <c r="GW5" s="129"/>
      <c r="GX5" s="129"/>
      <c r="GY5" s="129"/>
      <c r="GZ5" s="129"/>
      <c r="HA5"/>
      <c r="HB5" s="109"/>
      <c r="HC5" s="109"/>
      <c r="HD5" s="109"/>
      <c r="HE5" s="109"/>
      <c r="HF5" s="109"/>
      <c r="HG5" s="109"/>
      <c r="HH5" s="109"/>
      <c r="HI5" s="109"/>
      <c r="HJ5" s="109"/>
      <c r="HK5" s="109"/>
      <c r="HL5" s="109"/>
      <c r="HM5" s="109"/>
      <c r="HN5" s="109"/>
      <c r="HO5" s="109"/>
      <c r="HP5" s="109"/>
      <c r="HQ5" s="109"/>
      <c r="HR5" s="109"/>
      <c r="HS5" s="109"/>
      <c r="HT5" s="109"/>
      <c r="HU5" s="109"/>
      <c r="HV5" s="109"/>
      <c r="HW5" s="109"/>
      <c r="HX5" s="109"/>
      <c r="HY5"/>
      <c r="HZ5" s="112"/>
      <c r="IA5" s="112"/>
      <c r="IB5" s="112"/>
      <c r="IC5" s="112"/>
      <c r="ID5" s="112"/>
      <c r="IE5" s="112"/>
      <c r="IF5" s="112"/>
      <c r="IG5" s="112"/>
      <c r="IH5" s="112"/>
      <c r="II5" s="112"/>
      <c r="IJ5" s="112"/>
      <c r="IK5" s="112"/>
      <c r="IL5" s="112"/>
      <c r="IM5" s="112"/>
      <c r="IN5" s="112"/>
      <c r="IO5" s="112"/>
      <c r="IP5" s="112"/>
      <c r="IQ5" s="112"/>
      <c r="IR5" s="112"/>
      <c r="IS5" s="112"/>
      <c r="IT5" s="112"/>
      <c r="IU5" s="112"/>
      <c r="IV5" s="112"/>
      <c r="IW5" s="113"/>
      <c r="IX5" s="111"/>
      <c r="IY5" s="111"/>
      <c r="IZ5" s="111"/>
      <c r="JA5" s="111"/>
      <c r="JB5" s="111"/>
      <c r="JC5" s="111"/>
      <c r="JD5" s="111"/>
      <c r="JE5" s="111"/>
      <c r="JF5" s="111"/>
      <c r="JG5" s="111"/>
      <c r="JH5" s="111"/>
      <c r="JI5" s="111"/>
      <c r="JJ5" s="111"/>
      <c r="JK5" s="111"/>
      <c r="JL5" s="111"/>
      <c r="JM5" s="111"/>
      <c r="JN5" s="111"/>
      <c r="JO5" s="111"/>
      <c r="JP5" s="111"/>
      <c r="JQ5" s="111"/>
      <c r="JR5" s="111"/>
      <c r="JS5" s="111"/>
      <c r="JT5" s="111"/>
    </row>
    <row r="6" spans="3:280" ht="20.100000000000001" customHeight="1" x14ac:dyDescent="0.25">
      <c r="C6" s="130" t="s">
        <v>1</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31"/>
      <c r="AD6" s="131"/>
      <c r="AE6" s="131"/>
      <c r="AF6" s="131"/>
      <c r="AG6" s="131"/>
      <c r="AH6" s="131"/>
      <c r="AI6" s="131"/>
      <c r="AJ6" s="131"/>
      <c r="AK6" s="131"/>
      <c r="AL6" s="131"/>
      <c r="AM6" s="131"/>
      <c r="AN6" s="131"/>
      <c r="AO6" s="131"/>
      <c r="AP6" s="131"/>
      <c r="AQ6" s="131"/>
      <c r="AR6" s="131"/>
      <c r="AS6" s="131"/>
      <c r="AT6" s="131"/>
      <c r="AU6" s="131"/>
      <c r="AV6" s="131"/>
      <c r="AW6" s="131"/>
      <c r="AX6" s="131"/>
      <c r="AY6" s="131"/>
      <c r="AZ6" s="131" t="s">
        <v>3</v>
      </c>
      <c r="BA6" s="132" t="s">
        <v>213</v>
      </c>
      <c r="BB6" s="120"/>
      <c r="BC6" s="133" t="s">
        <v>2</v>
      </c>
      <c r="BD6" s="133"/>
      <c r="BE6" s="133"/>
      <c r="BF6" s="133"/>
      <c r="BG6" s="133"/>
      <c r="BH6" s="133"/>
      <c r="BI6" s="133"/>
      <c r="BJ6" s="133"/>
      <c r="BK6" s="133"/>
      <c r="BL6" s="133"/>
      <c r="BM6" s="133"/>
      <c r="BN6" s="133"/>
      <c r="BO6" s="133"/>
      <c r="BP6" s="133"/>
      <c r="BQ6" s="133"/>
      <c r="BR6" s="133"/>
      <c r="BS6" s="133"/>
      <c r="BT6" s="133"/>
      <c r="BU6" s="133"/>
      <c r="BV6" s="133"/>
      <c r="BW6" s="133"/>
      <c r="BX6" s="133"/>
      <c r="BY6" s="133"/>
      <c r="BZ6" s="133"/>
      <c r="CA6" s="133"/>
      <c r="CB6" s="134"/>
      <c r="CC6" s="134"/>
      <c r="CD6" s="134"/>
      <c r="CE6" s="134"/>
      <c r="CF6" s="134"/>
      <c r="CG6" s="134"/>
      <c r="CH6" s="134"/>
      <c r="CI6" s="134"/>
      <c r="CJ6" s="134"/>
      <c r="CK6" s="134"/>
      <c r="CL6" s="134"/>
      <c r="CM6" s="134"/>
      <c r="CN6" s="134"/>
      <c r="CO6" s="134"/>
      <c r="CP6" s="134"/>
      <c r="CQ6" s="134"/>
      <c r="CR6" s="134"/>
      <c r="CS6" s="134"/>
      <c r="CT6" s="134"/>
      <c r="CU6" s="134"/>
      <c r="CV6" s="134"/>
      <c r="CW6" s="134"/>
      <c r="CX6" s="134"/>
      <c r="CY6" s="134" t="s">
        <v>3</v>
      </c>
      <c r="CZ6" s="120"/>
      <c r="DA6" s="121" t="s">
        <v>2</v>
      </c>
      <c r="DB6" s="121"/>
      <c r="DC6" s="121"/>
      <c r="DD6" s="121"/>
      <c r="DE6" s="121"/>
      <c r="DF6" s="121"/>
      <c r="DG6" s="121"/>
      <c r="DH6" s="121"/>
      <c r="DI6" s="121"/>
      <c r="DJ6" s="121"/>
      <c r="DK6" s="121"/>
      <c r="DL6" s="121"/>
      <c r="DM6" s="121"/>
      <c r="DN6" s="121"/>
      <c r="DO6" s="121"/>
      <c r="DP6" s="121"/>
      <c r="DQ6" s="121"/>
      <c r="DR6" s="121"/>
      <c r="DS6" s="121"/>
      <c r="DT6" s="121"/>
      <c r="DU6" s="121"/>
      <c r="DV6" s="121"/>
      <c r="DW6" s="121"/>
      <c r="DX6" s="121"/>
      <c r="DY6" s="121"/>
      <c r="DZ6" s="135"/>
      <c r="EA6" s="135"/>
      <c r="EB6" s="135"/>
      <c r="EC6" s="135"/>
      <c r="ED6" s="135"/>
      <c r="EE6" s="135"/>
      <c r="EF6" s="135"/>
      <c r="EG6" s="135"/>
      <c r="EH6" s="135"/>
      <c r="EI6" s="135"/>
      <c r="EJ6" s="135"/>
      <c r="EK6" s="135"/>
      <c r="EL6" s="135"/>
      <c r="EM6" s="135"/>
      <c r="EN6" s="135"/>
      <c r="EO6" s="135"/>
      <c r="EP6" s="135"/>
      <c r="EQ6" s="135"/>
      <c r="ER6" s="135"/>
      <c r="ES6" s="135"/>
      <c r="ET6" s="135"/>
      <c r="EU6" s="135"/>
      <c r="EV6" s="135"/>
      <c r="EW6" s="135" t="s">
        <v>3</v>
      </c>
      <c r="EX6" s="122"/>
      <c r="EY6" s="131" t="s">
        <v>213</v>
      </c>
      <c r="EZ6" s="228"/>
      <c r="FA6" s="136"/>
      <c r="FB6" s="137" t="s">
        <v>214</v>
      </c>
      <c r="FC6" s="137" t="s">
        <v>215</v>
      </c>
      <c r="FD6" s="137" t="s">
        <v>216</v>
      </c>
      <c r="FE6" s="125"/>
      <c r="FF6" s="125"/>
      <c r="FG6"/>
      <c r="FH6" s="125"/>
      <c r="FI6" s="125"/>
      <c r="FJ6"/>
      <c r="FK6" s="125"/>
      <c r="FL6"/>
      <c r="FM6" s="125"/>
      <c r="FN6" s="125"/>
      <c r="FO6"/>
      <c r="FP6" s="125"/>
      <c r="FQ6" s="125"/>
      <c r="FR6" s="125"/>
      <c r="FS6"/>
      <c r="FT6"/>
      <c r="FU6"/>
      <c r="FV6"/>
      <c r="FW6"/>
      <c r="FX6" s="125"/>
      <c r="FY6" s="138"/>
      <c r="FZ6" s="137" t="s">
        <v>214</v>
      </c>
      <c r="GA6" s="137" t="s">
        <v>215</v>
      </c>
      <c r="GB6" s="137" t="s">
        <v>216</v>
      </c>
      <c r="GC6" s="125"/>
      <c r="GD6" s="125"/>
      <c r="GE6"/>
      <c r="GF6" s="125"/>
      <c r="GG6" s="125"/>
      <c r="GH6"/>
      <c r="GI6" s="125"/>
      <c r="GJ6"/>
      <c r="GK6" s="125"/>
      <c r="GL6" s="125"/>
      <c r="GM6"/>
      <c r="GN6" s="125"/>
      <c r="GO6" s="125"/>
      <c r="GP6" s="125"/>
      <c r="GQ6"/>
      <c r="GR6" s="125"/>
      <c r="GS6" s="125"/>
      <c r="GT6" s="125"/>
      <c r="GU6"/>
      <c r="GV6" s="125"/>
      <c r="GW6" s="138"/>
      <c r="GX6" s="137" t="s">
        <v>214</v>
      </c>
      <c r="GY6" s="137" t="s">
        <v>215</v>
      </c>
      <c r="GZ6" s="137" t="s">
        <v>216</v>
      </c>
      <c r="HA6"/>
      <c r="HB6" s="109"/>
      <c r="HC6" s="109"/>
      <c r="HD6" s="109"/>
      <c r="HE6" s="109"/>
      <c r="HF6" s="109"/>
      <c r="HG6" s="109"/>
      <c r="HH6" s="109"/>
      <c r="HI6" s="109"/>
      <c r="HJ6" s="109"/>
      <c r="HK6" s="109"/>
      <c r="HL6" s="109"/>
      <c r="HM6" s="109"/>
      <c r="HN6" s="109"/>
      <c r="HO6" s="109"/>
      <c r="HP6" s="109"/>
      <c r="HQ6" s="109"/>
      <c r="HR6" s="109"/>
      <c r="HS6" s="109"/>
      <c r="HT6" s="109"/>
      <c r="HU6" s="109"/>
      <c r="HV6" s="109"/>
      <c r="HW6" s="109"/>
      <c r="HX6" s="109"/>
      <c r="HY6"/>
      <c r="HZ6" s="112"/>
      <c r="IA6" s="112"/>
      <c r="IB6" s="112"/>
      <c r="IC6" s="112"/>
      <c r="ID6" s="112"/>
      <c r="IE6" s="112"/>
      <c r="IF6" s="112"/>
      <c r="IG6" s="112"/>
      <c r="IH6" s="112"/>
      <c r="II6" s="112"/>
      <c r="IJ6" s="112"/>
      <c r="IK6" s="112"/>
      <c r="IL6" s="112"/>
      <c r="IM6" s="112"/>
      <c r="IN6" s="112"/>
      <c r="IO6" s="112"/>
      <c r="IP6" s="112"/>
      <c r="IQ6" s="112"/>
      <c r="IR6" s="112"/>
      <c r="IS6" s="112"/>
      <c r="IT6" s="112"/>
      <c r="IU6" s="112"/>
      <c r="IV6" s="112"/>
      <c r="IW6" s="113"/>
      <c r="IX6" s="111"/>
      <c r="IY6" s="111"/>
      <c r="IZ6" s="111"/>
      <c r="JA6" s="111"/>
      <c r="JB6" s="111"/>
      <c r="JC6" s="111"/>
      <c r="JD6" s="111"/>
      <c r="JE6" s="111"/>
      <c r="JF6" s="111"/>
      <c r="JG6" s="111"/>
      <c r="JH6" s="111"/>
      <c r="JI6" s="111"/>
      <c r="JJ6" s="111"/>
      <c r="JK6" s="111"/>
      <c r="JL6" s="111"/>
      <c r="JM6" s="111"/>
      <c r="JN6" s="111"/>
      <c r="JO6" s="111"/>
      <c r="JP6" s="111"/>
      <c r="JQ6" s="111"/>
      <c r="JR6" s="111"/>
      <c r="JS6" s="111"/>
      <c r="JT6" s="111"/>
    </row>
    <row r="7" spans="3:28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217</v>
      </c>
      <c r="BA7" s="126"/>
      <c r="BB7" s="120"/>
      <c r="BC7" s="139" t="s">
        <v>11</v>
      </c>
      <c r="BD7" s="139"/>
      <c r="BE7" s="139"/>
      <c r="BF7" s="139"/>
      <c r="BG7" s="139"/>
      <c r="BH7" s="139"/>
      <c r="BI7" s="139"/>
      <c r="BJ7" s="139"/>
      <c r="BK7" s="139"/>
      <c r="BL7" s="139"/>
      <c r="BM7" s="139"/>
      <c r="BN7" s="139"/>
      <c r="BO7" s="139"/>
      <c r="BP7" s="139"/>
      <c r="BQ7" s="139"/>
      <c r="BR7" s="139"/>
      <c r="BS7" s="139"/>
      <c r="BT7" s="139"/>
      <c r="BU7" s="139"/>
      <c r="BV7" s="139"/>
      <c r="BW7" s="139"/>
      <c r="BX7" s="139"/>
      <c r="BY7" s="139"/>
      <c r="BZ7" s="139"/>
      <c r="CA7" s="139" t="s">
        <v>12</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39" t="s">
        <v>217</v>
      </c>
      <c r="CZ7" s="142"/>
      <c r="DA7" s="139" t="s">
        <v>11</v>
      </c>
      <c r="DB7" s="139"/>
      <c r="DC7" s="139"/>
      <c r="DD7" s="139"/>
      <c r="DE7" s="139"/>
      <c r="DF7" s="139"/>
      <c r="DG7" s="139"/>
      <c r="DH7" s="139"/>
      <c r="DI7" s="139"/>
      <c r="DJ7" s="139"/>
      <c r="DK7" s="139"/>
      <c r="DL7" s="139"/>
      <c r="DM7" s="139"/>
      <c r="DN7" s="139"/>
      <c r="DO7" s="139"/>
      <c r="DP7" s="139"/>
      <c r="DQ7" s="139"/>
      <c r="DR7" s="139"/>
      <c r="DS7" s="139"/>
      <c r="DT7" s="139"/>
      <c r="DU7" s="139"/>
      <c r="DV7" s="139"/>
      <c r="DW7" s="139"/>
      <c r="DX7" s="139"/>
      <c r="DY7" s="139" t="s">
        <v>12</v>
      </c>
      <c r="DZ7" s="139"/>
      <c r="EA7" s="139"/>
      <c r="EB7" s="139"/>
      <c r="EC7" s="139"/>
      <c r="ED7" s="139"/>
      <c r="EE7" s="139"/>
      <c r="EF7" s="139"/>
      <c r="EG7" s="139"/>
      <c r="EH7" s="139"/>
      <c r="EI7" s="139"/>
      <c r="EJ7" s="139"/>
      <c r="EK7" s="139"/>
      <c r="EL7" s="139"/>
      <c r="EM7" s="139"/>
      <c r="EN7" s="139"/>
      <c r="EO7" s="139"/>
      <c r="EP7" s="139"/>
      <c r="EQ7" s="139"/>
      <c r="ER7" s="139"/>
      <c r="ES7" s="139"/>
      <c r="ET7" s="139"/>
      <c r="EU7" s="139"/>
      <c r="EV7" s="139"/>
      <c r="EW7" s="139" t="s">
        <v>217</v>
      </c>
      <c r="EX7" s="126"/>
      <c r="EY7" s="139" t="s">
        <v>213</v>
      </c>
      <c r="EZ7" s="228"/>
      <c r="FA7" s="143" t="s">
        <v>218</v>
      </c>
      <c r="FB7" s="144" t="s">
        <v>219</v>
      </c>
      <c r="FC7" s="145" t="s">
        <v>220</v>
      </c>
      <c r="FD7" s="146" t="s">
        <v>221</v>
      </c>
      <c r="FE7" s="147"/>
      <c r="FF7" s="147"/>
      <c r="FG7"/>
      <c r="FH7" s="147"/>
      <c r="FI7" s="147"/>
      <c r="FJ7"/>
      <c r="FK7" s="147"/>
      <c r="FL7"/>
      <c r="FM7" s="147"/>
      <c r="FN7" s="147"/>
      <c r="FO7"/>
      <c r="FP7" s="147"/>
      <c r="FQ7" s="147"/>
      <c r="FR7" s="147"/>
      <c r="FS7"/>
      <c r="FT7"/>
      <c r="FU7"/>
      <c r="FV7"/>
      <c r="FW7"/>
      <c r="FX7" s="147"/>
      <c r="FY7" s="148" t="s">
        <v>218</v>
      </c>
      <c r="FZ7" s="144" t="s">
        <v>219</v>
      </c>
      <c r="GA7" s="145" t="s">
        <v>220</v>
      </c>
      <c r="GB7" s="146" t="s">
        <v>221</v>
      </c>
      <c r="GC7" s="147"/>
      <c r="GD7" s="147"/>
      <c r="GE7"/>
      <c r="GF7" s="147"/>
      <c r="GG7" s="147"/>
      <c r="GH7"/>
      <c r="GI7" s="147"/>
      <c r="GJ7"/>
      <c r="GK7" s="147"/>
      <c r="GL7" s="147"/>
      <c r="GM7"/>
      <c r="GN7" s="147"/>
      <c r="GO7" s="147"/>
      <c r="GP7" s="147"/>
      <c r="GQ7"/>
      <c r="GR7" s="147"/>
      <c r="GS7" s="147"/>
      <c r="GT7" s="147"/>
      <c r="GU7"/>
      <c r="GV7" s="147"/>
      <c r="GW7" s="148" t="s">
        <v>218</v>
      </c>
      <c r="GX7" s="144" t="s">
        <v>219</v>
      </c>
      <c r="GY7" s="145" t="s">
        <v>220</v>
      </c>
      <c r="GZ7" s="146" t="s">
        <v>221</v>
      </c>
      <c r="HA7"/>
      <c r="HB7" s="127"/>
      <c r="HC7" s="127"/>
      <c r="HD7" s="127"/>
      <c r="HE7" s="127"/>
      <c r="HF7" s="127"/>
      <c r="HG7" s="127"/>
      <c r="HH7" s="127"/>
      <c r="HI7" s="127"/>
      <c r="HJ7" s="127"/>
      <c r="HK7" s="127"/>
      <c r="HL7" s="127"/>
      <c r="HM7" s="127"/>
      <c r="HN7" s="127"/>
      <c r="HO7" s="127"/>
      <c r="HP7" s="127"/>
      <c r="HQ7" s="127"/>
      <c r="HR7" s="127"/>
      <c r="HS7" s="127"/>
      <c r="HT7" s="127"/>
      <c r="HU7" s="127"/>
      <c r="HV7" s="127"/>
      <c r="HW7" s="127"/>
      <c r="HX7" s="127"/>
      <c r="HY7"/>
      <c r="HZ7" s="149"/>
      <c r="IA7" s="149"/>
      <c r="IB7" s="149"/>
      <c r="IC7" s="149"/>
      <c r="ID7" s="149"/>
      <c r="IE7" s="149"/>
      <c r="IF7" s="149"/>
      <c r="IG7" s="149"/>
      <c r="IH7" s="149"/>
      <c r="II7" s="149"/>
      <c r="IJ7" s="149"/>
      <c r="IK7" s="149"/>
      <c r="IL7" s="149"/>
      <c r="IM7" s="149"/>
      <c r="IN7" s="149"/>
      <c r="IO7" s="149"/>
      <c r="IP7" s="149"/>
      <c r="IQ7" s="149"/>
      <c r="IR7" s="149"/>
      <c r="IS7" s="149"/>
      <c r="IT7" s="149"/>
      <c r="IU7" s="149"/>
      <c r="IV7" s="149"/>
      <c r="IW7" s="113"/>
      <c r="IX7" s="129"/>
      <c r="IY7" s="129"/>
      <c r="IZ7" s="129"/>
      <c r="JA7" s="129"/>
      <c r="JB7" s="129"/>
      <c r="JC7" s="129"/>
      <c r="JD7" s="129"/>
      <c r="JE7" s="129"/>
      <c r="JF7" s="129"/>
      <c r="JG7" s="129"/>
      <c r="JH7" s="129"/>
      <c r="JI7" s="129"/>
      <c r="JJ7" s="129"/>
      <c r="JK7" s="129"/>
      <c r="JL7" s="129"/>
      <c r="JM7" s="129"/>
      <c r="JN7" s="129"/>
      <c r="JO7" s="129"/>
      <c r="JP7" s="129"/>
      <c r="JQ7" s="129"/>
      <c r="JR7" s="129"/>
      <c r="JS7" s="129"/>
      <c r="JT7" s="129"/>
    </row>
    <row r="8" spans="3:280" ht="23.1" customHeight="1" x14ac:dyDescent="0.25">
      <c r="C8" s="150" t="s">
        <v>222</v>
      </c>
      <c r="D8" s="151">
        <v>263</v>
      </c>
      <c r="E8" s="152"/>
      <c r="F8" s="152"/>
      <c r="G8" s="152"/>
      <c r="H8" s="152"/>
      <c r="I8" s="152"/>
      <c r="J8" s="152"/>
      <c r="K8" s="152"/>
      <c r="L8" s="152"/>
      <c r="M8" s="152"/>
      <c r="N8" s="152"/>
      <c r="O8" s="152"/>
      <c r="P8" s="152"/>
      <c r="Q8" s="152"/>
      <c r="R8" s="152"/>
      <c r="S8" s="152"/>
      <c r="T8" s="152"/>
      <c r="U8" s="152"/>
      <c r="V8" s="152"/>
      <c r="W8" s="152"/>
      <c r="X8" s="152"/>
      <c r="Y8" s="152"/>
      <c r="Z8" s="152"/>
      <c r="AA8" s="152"/>
      <c r="AB8" s="151">
        <v>120</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12</v>
      </c>
      <c r="BA8" s="153">
        <f>D8+AB8+AZ8</f>
        <v>395</v>
      </c>
      <c r="BB8" s="120"/>
      <c r="BC8" s="153" t="s">
        <v>57</v>
      </c>
      <c r="BD8" s="154">
        <v>1</v>
      </c>
      <c r="BE8" s="154">
        <v>2</v>
      </c>
      <c r="BF8" s="154">
        <v>3</v>
      </c>
      <c r="BG8" s="154">
        <v>4</v>
      </c>
      <c r="BH8" s="154">
        <v>5</v>
      </c>
      <c r="BI8" s="154">
        <v>6</v>
      </c>
      <c r="BJ8" s="154">
        <v>7</v>
      </c>
      <c r="BK8" s="154">
        <v>8</v>
      </c>
      <c r="BL8" s="154">
        <v>9</v>
      </c>
      <c r="BM8" s="154">
        <v>10</v>
      </c>
      <c r="BN8" s="154">
        <v>11</v>
      </c>
      <c r="BO8" s="154">
        <v>12</v>
      </c>
      <c r="BP8" s="154">
        <v>13</v>
      </c>
      <c r="BQ8" s="154">
        <v>14</v>
      </c>
      <c r="BR8" s="154">
        <v>15</v>
      </c>
      <c r="BS8" s="154">
        <v>16</v>
      </c>
      <c r="BT8" s="154">
        <v>17</v>
      </c>
      <c r="BU8" s="154">
        <v>18</v>
      </c>
      <c r="BV8" s="154">
        <v>19</v>
      </c>
      <c r="BW8" s="154">
        <v>20</v>
      </c>
      <c r="BX8" s="154">
        <v>21</v>
      </c>
      <c r="BY8" s="154">
        <v>22</v>
      </c>
      <c r="BZ8" s="154">
        <v>23</v>
      </c>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20"/>
      <c r="DA8" s="153">
        <f>IF(D8="","",D8)</f>
        <v>263</v>
      </c>
      <c r="DB8" s="154">
        <v>1</v>
      </c>
      <c r="DC8" s="154">
        <v>2</v>
      </c>
      <c r="DD8" s="154">
        <v>3</v>
      </c>
      <c r="DE8" s="154">
        <v>4</v>
      </c>
      <c r="DF8" s="154">
        <v>5</v>
      </c>
      <c r="DG8" s="154">
        <v>6</v>
      </c>
      <c r="DH8" s="154">
        <v>7</v>
      </c>
      <c r="DI8" s="154">
        <v>8</v>
      </c>
      <c r="DJ8" s="154">
        <v>9</v>
      </c>
      <c r="DK8" s="154">
        <v>10</v>
      </c>
      <c r="DL8" s="154">
        <v>11</v>
      </c>
      <c r="DM8" s="154">
        <v>12</v>
      </c>
      <c r="DN8" s="154">
        <v>13</v>
      </c>
      <c r="DO8" s="154">
        <v>14</v>
      </c>
      <c r="DP8" s="154">
        <v>15</v>
      </c>
      <c r="DQ8" s="154">
        <v>16</v>
      </c>
      <c r="DR8" s="154">
        <v>17</v>
      </c>
      <c r="DS8" s="154">
        <v>18</v>
      </c>
      <c r="DT8" s="154">
        <v>19</v>
      </c>
      <c r="DU8" s="154">
        <v>20</v>
      </c>
      <c r="DV8" s="154">
        <v>21</v>
      </c>
      <c r="DW8" s="154">
        <v>22</v>
      </c>
      <c r="DX8" s="154">
        <v>23</v>
      </c>
      <c r="DY8" s="153">
        <f>IF(AB8="","",AB8)</f>
        <v>120</v>
      </c>
      <c r="DZ8" s="154">
        <v>1</v>
      </c>
      <c r="EA8" s="154">
        <v>2</v>
      </c>
      <c r="EB8" s="154">
        <v>3</v>
      </c>
      <c r="EC8" s="154">
        <v>4</v>
      </c>
      <c r="ED8" s="154">
        <v>5</v>
      </c>
      <c r="EE8" s="154">
        <v>6</v>
      </c>
      <c r="EF8" s="154">
        <v>7</v>
      </c>
      <c r="EG8" s="154">
        <v>8</v>
      </c>
      <c r="EH8" s="154">
        <v>9</v>
      </c>
      <c r="EI8" s="154">
        <v>10</v>
      </c>
      <c r="EJ8" s="154">
        <v>11</v>
      </c>
      <c r="EK8" s="154">
        <v>12</v>
      </c>
      <c r="EL8" s="154">
        <v>13</v>
      </c>
      <c r="EM8" s="154">
        <v>14</v>
      </c>
      <c r="EN8" s="154">
        <v>15</v>
      </c>
      <c r="EO8" s="154">
        <v>16</v>
      </c>
      <c r="EP8" s="154">
        <v>17</v>
      </c>
      <c r="EQ8" s="154">
        <v>18</v>
      </c>
      <c r="ER8" s="154">
        <v>19</v>
      </c>
      <c r="ES8" s="154">
        <v>20</v>
      </c>
      <c r="ET8" s="154">
        <v>21</v>
      </c>
      <c r="EU8" s="154">
        <v>22</v>
      </c>
      <c r="EV8" s="154">
        <v>23</v>
      </c>
      <c r="EW8" s="153">
        <f>IF(AZ8="","",AZ8)</f>
        <v>12</v>
      </c>
      <c r="EX8" s="155"/>
      <c r="EY8" s="153">
        <f>BA8</f>
        <v>395</v>
      </c>
      <c r="EZ8" s="228"/>
      <c r="FA8" s="143" t="s">
        <v>223</v>
      </c>
      <c r="FB8" s="146" t="str">
        <f>"Please enter the total number of households and the total number of persons in "&amp;D7</f>
        <v>Please enter the total number of households and the total number of persons in ES</v>
      </c>
      <c r="FC8" s="146" t="str">
        <f>"Total number of "&amp;D7&amp;" persons ("&amp;D9&amp;") needs to be at least twice as large as the number of "&amp;D7&amp;" households ("&amp;D8&amp;") to have at least one adult and one child per "&amp;D7&amp;" household"</f>
        <v>Total number of ES persons (840) needs to be at least twice as large as the number of ES households (263) to have at least one adult and one child per ES household</v>
      </c>
      <c r="FD8" s="146" t="str">
        <f>"The average household size for "&amp;D7&amp;" households is very high ("&amp;ROUND(D9/D8,1)&amp;" persons per household).  Please confirm this is accurate"</f>
        <v>The average household size for ES households is very high (3.2 persons per household).  Please confirm this is accurate</v>
      </c>
      <c r="FE8" s="147"/>
      <c r="FF8" s="147"/>
      <c r="FG8"/>
      <c r="FH8" s="147"/>
      <c r="FI8" s="147"/>
      <c r="FJ8"/>
      <c r="FK8" s="147"/>
      <c r="FL8"/>
      <c r="FM8" s="147"/>
      <c r="FN8" s="147"/>
      <c r="FO8"/>
      <c r="FP8" s="147"/>
      <c r="FQ8" s="147"/>
      <c r="FR8" s="147"/>
      <c r="FS8"/>
      <c r="FT8"/>
      <c r="FU8"/>
      <c r="FV8"/>
      <c r="FW8"/>
      <c r="FX8" s="147"/>
      <c r="FY8" s="148" t="s">
        <v>223</v>
      </c>
      <c r="FZ8" s="146" t="str">
        <f>"Please enter the total number of households and the total number of persons in "&amp;AB7</f>
        <v>Please enter the total number of households and the total number of persons in TH</v>
      </c>
      <c r="GA8" s="146" t="str">
        <f>"Total number of "&amp;AB7&amp;" persons ("&amp;AB9&amp;") needs to be at least twice as large as the number of "&amp;AB7&amp;" households ("&amp;AB8&amp;") to have at least one adult and one child per "&amp;AB7&amp;" household"</f>
        <v>Total number of TH persons (400) needs to be at least twice as large as the number of TH households (120) to have at least one adult and one child per TH household</v>
      </c>
      <c r="GB8" s="146" t="str">
        <f>"The average household size for "&amp;AB7&amp;" households is very high ("&amp;ROUND(AB9/AB8,1)&amp;" persons per household).  Please confirm this is accurate"</f>
        <v>The average household size for TH households is very high (3.3 persons per household).  Please confirm this is accurate</v>
      </c>
      <c r="GC8" s="147"/>
      <c r="GD8" s="147"/>
      <c r="GE8"/>
      <c r="GF8" s="147"/>
      <c r="GG8" s="147"/>
      <c r="GH8"/>
      <c r="GI8" s="147"/>
      <c r="GJ8"/>
      <c r="GK8" s="147"/>
      <c r="GL8" s="147"/>
      <c r="GM8"/>
      <c r="GN8" s="147"/>
      <c r="GO8" s="147"/>
      <c r="GP8" s="147"/>
      <c r="GQ8"/>
      <c r="GR8" s="147"/>
      <c r="GS8" s="147"/>
      <c r="GT8" s="147"/>
      <c r="GU8"/>
      <c r="GV8" s="147"/>
      <c r="GW8" s="148" t="s">
        <v>223</v>
      </c>
      <c r="GX8" s="146" t="str">
        <f>"Please enter the total number of households and the total number of persons in "&amp;AZ7</f>
        <v>Please enter the total number of households and the total number of persons in UN</v>
      </c>
      <c r="GY8" s="146" t="str">
        <f>"Total number of "&amp;AZ7&amp;" persons ("&amp;AZ9&amp;") needs to be at least twice as large as the number of "&amp;AZ7&amp;" households ("&amp;AZ8&amp;") to have at least one adult and one child per "&amp;AZ7&amp;" household"</f>
        <v>Total number of UN persons (42) needs to be at least twice as large as the number of UN households (12) to have at least one adult and one child per UN household</v>
      </c>
      <c r="GZ8" s="146" t="str">
        <f>"The average household size for "&amp;AZ7&amp;" households is very high ("&amp;ROUND(AZ9/AZ8,1)&amp;" persons per household).  Please confirm this is accurate"</f>
        <v>The average household size for UN households is very high (3.5 persons per household).  Please confirm this is accurate</v>
      </c>
      <c r="HA8"/>
      <c r="HB8">
        <v>1</v>
      </c>
      <c r="HC8">
        <v>2</v>
      </c>
      <c r="HD8">
        <v>3</v>
      </c>
      <c r="HE8">
        <v>4</v>
      </c>
      <c r="HF8">
        <v>5</v>
      </c>
      <c r="HG8">
        <v>6</v>
      </c>
      <c r="HH8">
        <v>7</v>
      </c>
      <c r="HI8">
        <v>8</v>
      </c>
      <c r="HJ8">
        <v>9</v>
      </c>
      <c r="HK8">
        <v>10</v>
      </c>
      <c r="HL8">
        <v>11</v>
      </c>
      <c r="HM8">
        <v>12</v>
      </c>
      <c r="HN8">
        <v>13</v>
      </c>
      <c r="HO8">
        <v>14</v>
      </c>
      <c r="HP8">
        <v>15</v>
      </c>
      <c r="HQ8">
        <v>16</v>
      </c>
      <c r="HR8">
        <v>17</v>
      </c>
      <c r="HS8">
        <v>18</v>
      </c>
      <c r="HT8">
        <v>19</v>
      </c>
      <c r="HU8">
        <v>20</v>
      </c>
      <c r="HV8">
        <v>21</v>
      </c>
      <c r="HW8">
        <v>22</v>
      </c>
      <c r="HX8">
        <v>23</v>
      </c>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row>
    <row r="9" spans="3:280" ht="23.1" customHeight="1" x14ac:dyDescent="0.25">
      <c r="C9" s="150" t="s">
        <v>224</v>
      </c>
      <c r="D9" s="151">
        <v>840</v>
      </c>
      <c r="E9" s="156"/>
      <c r="F9" s="156"/>
      <c r="G9" s="156"/>
      <c r="H9" s="156"/>
      <c r="I9" s="156"/>
      <c r="J9" s="156"/>
      <c r="K9" s="156"/>
      <c r="L9" s="156"/>
      <c r="M9" s="156"/>
      <c r="N9" s="156"/>
      <c r="O9" s="156"/>
      <c r="P9" s="156"/>
      <c r="Q9" s="156"/>
      <c r="R9" s="156"/>
      <c r="S9" s="156"/>
      <c r="T9" s="156"/>
      <c r="U9" s="156"/>
      <c r="V9" s="156"/>
      <c r="W9" s="156"/>
      <c r="X9" s="156"/>
      <c r="Y9" s="156"/>
      <c r="Z9" s="156"/>
      <c r="AA9" s="156"/>
      <c r="AB9" s="151">
        <v>400</v>
      </c>
      <c r="AC9" s="156"/>
      <c r="AD9" s="156"/>
      <c r="AE9" s="156"/>
      <c r="AF9" s="156"/>
      <c r="AG9" s="156"/>
      <c r="AH9" s="156"/>
      <c r="AI9" s="156"/>
      <c r="AJ9" s="156"/>
      <c r="AK9" s="156"/>
      <c r="AL9" s="156"/>
      <c r="AM9" s="156"/>
      <c r="AN9" s="156"/>
      <c r="AO9" s="156"/>
      <c r="AP9" s="156"/>
      <c r="AQ9" s="156"/>
      <c r="AR9" s="156"/>
      <c r="AS9" s="156"/>
      <c r="AT9" s="156"/>
      <c r="AU9" s="156"/>
      <c r="AV9" s="156"/>
      <c r="AW9" s="156"/>
      <c r="AX9" s="156"/>
      <c r="AY9" s="156"/>
      <c r="AZ9" s="151">
        <v>42</v>
      </c>
      <c r="BA9" s="153">
        <f>D9+AB9+AZ9</f>
        <v>1282</v>
      </c>
      <c r="BB9" s="120"/>
      <c r="BC9" s="153" t="s">
        <v>57</v>
      </c>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3" t="s">
        <v>57</v>
      </c>
      <c r="CB9" s="157"/>
      <c r="CC9" s="157"/>
      <c r="CD9" s="157"/>
      <c r="CE9" s="157"/>
      <c r="CF9" s="157"/>
      <c r="CG9" s="157"/>
      <c r="CH9" s="157"/>
      <c r="CI9" s="157"/>
      <c r="CJ9" s="157"/>
      <c r="CK9" s="157"/>
      <c r="CL9" s="157"/>
      <c r="CM9" s="157"/>
      <c r="CN9" s="157"/>
      <c r="CO9" s="157"/>
      <c r="CP9" s="157"/>
      <c r="CQ9" s="157"/>
      <c r="CR9" s="157"/>
      <c r="CS9" s="157"/>
      <c r="CT9" s="157"/>
      <c r="CU9" s="157"/>
      <c r="CV9" s="157"/>
      <c r="CW9" s="157"/>
      <c r="CX9" s="157"/>
      <c r="CY9" s="153" t="s">
        <v>57</v>
      </c>
      <c r="CZ9" s="120"/>
      <c r="DA9" s="153">
        <f>IF(D9="","",D9)</f>
        <v>840</v>
      </c>
      <c r="DB9" s="157"/>
      <c r="DC9" s="157"/>
      <c r="DD9" s="157"/>
      <c r="DE9" s="157"/>
      <c r="DF9" s="157"/>
      <c r="DG9" s="157"/>
      <c r="DH9" s="157"/>
      <c r="DI9" s="157"/>
      <c r="DJ9" s="157"/>
      <c r="DK9" s="157"/>
      <c r="DL9" s="157"/>
      <c r="DM9" s="157"/>
      <c r="DN9" s="157"/>
      <c r="DO9" s="157"/>
      <c r="DP9" s="157"/>
      <c r="DQ9" s="157"/>
      <c r="DR9" s="157"/>
      <c r="DS9" s="157"/>
      <c r="DT9" s="157"/>
      <c r="DU9" s="157"/>
      <c r="DV9" s="157"/>
      <c r="DW9" s="157"/>
      <c r="DX9" s="157"/>
      <c r="DY9" s="153">
        <f>IF(AB9="","",AB9)</f>
        <v>400</v>
      </c>
      <c r="DZ9" s="157"/>
      <c r="EA9" s="157"/>
      <c r="EB9" s="157"/>
      <c r="EC9" s="157"/>
      <c r="ED9" s="157"/>
      <c r="EE9" s="157"/>
      <c r="EF9" s="157"/>
      <c r="EG9" s="157"/>
      <c r="EH9" s="157"/>
      <c r="EI9" s="157"/>
      <c r="EJ9" s="157"/>
      <c r="EK9" s="157"/>
      <c r="EL9" s="157"/>
      <c r="EM9" s="157"/>
      <c r="EN9" s="157"/>
      <c r="EO9" s="157"/>
      <c r="EP9" s="157"/>
      <c r="EQ9" s="157"/>
      <c r="ER9" s="157"/>
      <c r="ES9" s="157"/>
      <c r="ET9" s="157"/>
      <c r="EU9" s="157"/>
      <c r="EV9" s="157"/>
      <c r="EW9" s="153">
        <f>IF(AZ9="","",AZ9)</f>
        <v>42</v>
      </c>
      <c r="EX9" s="126"/>
      <c r="EY9" s="153">
        <f>BA9</f>
        <v>1282</v>
      </c>
      <c r="EZ9" s="228"/>
      <c r="FA9" s="143" t="s">
        <v>225</v>
      </c>
      <c r="FB9" s="145" t="str">
        <f>IF(COUNTBLANK(D8:D9)&gt;0,"Yes","No")</f>
        <v>No</v>
      </c>
      <c r="FC9" s="145" t="str">
        <f>IFERROR(IF(AND(COUNTBLANK(D8:D9)=0,D9/D8&lt;2),"Yes","No"),"No")</f>
        <v>No</v>
      </c>
      <c r="FD9" s="144" t="str">
        <f>IFERROR(IF(AND(COUNTBLANK(D8:D9)=0,D9/D8&gt;6),"Yes","No"),"No")</f>
        <v>No</v>
      </c>
      <c r="FE9" s="158"/>
      <c r="FF9" s="158"/>
      <c r="FG9"/>
      <c r="FH9" s="158"/>
      <c r="FI9" s="158"/>
      <c r="FJ9"/>
      <c r="FK9" s="158"/>
      <c r="FL9"/>
      <c r="FM9" s="158"/>
      <c r="FN9" s="158"/>
      <c r="FO9"/>
      <c r="FP9" s="158"/>
      <c r="FQ9" s="158"/>
      <c r="FR9" s="158"/>
      <c r="FS9"/>
      <c r="FT9"/>
      <c r="FU9"/>
      <c r="FV9"/>
      <c r="FW9"/>
      <c r="FX9" s="158"/>
      <c r="FY9" s="148" t="s">
        <v>225</v>
      </c>
      <c r="FZ9" s="145" t="str">
        <f>IF(COUNTBLANK(AB8:AB9)&gt;0,"Yes","No")</f>
        <v>No</v>
      </c>
      <c r="GA9" s="145" t="str">
        <f>IFERROR(IF(AND(COUNTBLANK(AB8:AB9)=0,AB9/AB8&lt;2),"Yes","No"),"No")</f>
        <v>No</v>
      </c>
      <c r="GB9" s="144" t="str">
        <f>IFERROR(IF(AND(COUNTBLANK(AB8:AB9)=0,AB9/AB8&gt;6),"Yes","No"),"No")</f>
        <v>No</v>
      </c>
      <c r="GC9" s="158"/>
      <c r="GD9" s="158"/>
      <c r="GE9"/>
      <c r="GF9" s="158"/>
      <c r="GG9" s="158"/>
      <c r="GH9"/>
      <c r="GI9" s="158"/>
      <c r="GJ9"/>
      <c r="GK9" s="158"/>
      <c r="GL9" s="158"/>
      <c r="GM9"/>
      <c r="GN9" s="158"/>
      <c r="GO9" s="158"/>
      <c r="GP9" s="158"/>
      <c r="GQ9"/>
      <c r="GR9" s="158"/>
      <c r="GS9" s="158"/>
      <c r="GT9" s="158"/>
      <c r="GU9"/>
      <c r="GV9" s="158"/>
      <c r="GW9" s="148" t="s">
        <v>225</v>
      </c>
      <c r="GX9" s="145" t="str">
        <f>IF(COUNTBLANK(AZ8:AZ9)&gt;0,"Yes","No")</f>
        <v>No</v>
      </c>
      <c r="GY9" s="145" t="str">
        <f>IFERROR(IF(AND(COUNTBLANK(AZ8:AZ9)=0,AZ9/AZ8&lt;2),"Yes","No"),"No")</f>
        <v>No</v>
      </c>
      <c r="GZ9" s="144" t="str">
        <f>IFERROR(IF(AND(COUNTBLANK(AZ8:AZ9)=0,AZ9/AZ8&gt;6),"Yes","No"),"No")</f>
        <v>No</v>
      </c>
      <c r="HA9"/>
      <c r="HB9" s="159" t="s">
        <v>226</v>
      </c>
      <c r="HC9"/>
      <c r="HD9"/>
      <c r="HE9"/>
      <c r="HF9"/>
      <c r="HG9"/>
      <c r="HH9"/>
      <c r="HI9"/>
      <c r="HJ9"/>
      <c r="HK9"/>
      <c r="HL9"/>
      <c r="HM9"/>
      <c r="HN9"/>
      <c r="HO9"/>
      <c r="HP9"/>
      <c r="HQ9"/>
      <c r="HR9"/>
      <c r="HS9"/>
      <c r="HT9"/>
      <c r="HU9"/>
      <c r="HV9"/>
      <c r="HW9"/>
      <c r="HX9" s="160"/>
      <c r="HY9"/>
      <c r="HZ9" s="159" t="s">
        <v>226</v>
      </c>
      <c r="IA9"/>
      <c r="IB9"/>
      <c r="IC9"/>
      <c r="ID9"/>
      <c r="IE9"/>
      <c r="IF9" s="161" t="s">
        <v>227</v>
      </c>
      <c r="IG9" s="161"/>
      <c r="IH9" s="161"/>
      <c r="II9" s="161"/>
      <c r="IJ9" s="161"/>
      <c r="IK9" s="161"/>
      <c r="IL9" s="161"/>
      <c r="IM9" s="161"/>
      <c r="IN9" s="161"/>
      <c r="IO9" s="161"/>
      <c r="IP9" s="161"/>
      <c r="IQ9" s="161"/>
      <c r="IR9" s="161"/>
      <c r="IS9" s="161"/>
      <c r="IT9" s="161"/>
      <c r="IU9" s="162"/>
      <c r="IV9" s="160"/>
      <c r="IW9" s="160"/>
      <c r="IX9" s="159" t="s">
        <v>226</v>
      </c>
      <c r="IY9"/>
      <c r="IZ9"/>
      <c r="JA9"/>
      <c r="JB9"/>
      <c r="JC9"/>
      <c r="JD9" s="161" t="s">
        <v>228</v>
      </c>
      <c r="JE9" s="161"/>
      <c r="JF9" s="161"/>
      <c r="JG9" s="161"/>
      <c r="JH9" s="161"/>
      <c r="JI9" s="161"/>
      <c r="JJ9" s="161"/>
      <c r="JK9" s="161"/>
      <c r="JL9" s="161"/>
      <c r="JM9" s="161"/>
      <c r="JN9" s="161"/>
      <c r="JO9" s="161"/>
      <c r="JP9" s="161"/>
      <c r="JQ9" s="161"/>
      <c r="JR9" s="161"/>
      <c r="JS9" s="162"/>
      <c r="JT9" s="160"/>
    </row>
    <row r="10" spans="3:280" ht="68.45" customHeight="1" x14ac:dyDescent="0.25">
      <c r="C10" s="163" t="s">
        <v>229</v>
      </c>
      <c r="D10" s="164" t="str">
        <f>FB10</f>
        <v/>
      </c>
      <c r="E10" s="157"/>
      <c r="F10" s="157"/>
      <c r="G10" s="157"/>
      <c r="H10" s="157"/>
      <c r="I10" s="157"/>
      <c r="J10" s="157"/>
      <c r="K10" s="157"/>
      <c r="L10" s="157"/>
      <c r="M10" s="157"/>
      <c r="N10" s="157"/>
      <c r="O10" s="157"/>
      <c r="P10" s="157"/>
      <c r="Q10" s="157"/>
      <c r="R10" s="157"/>
      <c r="S10" s="157"/>
      <c r="T10" s="157"/>
      <c r="U10" s="157"/>
      <c r="V10" s="157"/>
      <c r="W10" s="157"/>
      <c r="X10" s="157"/>
      <c r="Y10" s="157"/>
      <c r="Z10" s="157"/>
      <c r="AA10" s="157"/>
      <c r="AB10" s="164" t="str">
        <f>FZ10</f>
        <v/>
      </c>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64" t="str">
        <f>GX10</f>
        <v/>
      </c>
      <c r="BA10"/>
      <c r="BB10" s="120"/>
      <c r="BC10"/>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B10" s="189"/>
      <c r="CC10" s="189"/>
      <c r="CD10" s="189"/>
      <c r="CE10" s="189"/>
      <c r="CF10" s="189"/>
      <c r="CG10" s="189"/>
      <c r="CH10" s="189"/>
      <c r="CI10" s="189"/>
      <c r="CJ10" s="189"/>
      <c r="CK10" s="189"/>
      <c r="CL10" s="189"/>
      <c r="CM10" s="189"/>
      <c r="CN10" s="189"/>
      <c r="CO10" s="189"/>
      <c r="CP10" s="189"/>
      <c r="CQ10" s="189"/>
      <c r="CR10" s="189"/>
      <c r="CS10" s="189"/>
      <c r="CT10" s="189"/>
      <c r="CU10" s="189"/>
      <c r="CV10" s="189"/>
      <c r="CW10" s="189"/>
      <c r="CX10" s="189"/>
      <c r="CZ10" s="142"/>
      <c r="DB10" s="189"/>
      <c r="DC10" s="189"/>
      <c r="DD10" s="189"/>
      <c r="DE10" s="189"/>
      <c r="DF10" s="189"/>
      <c r="DG10" s="189"/>
      <c r="DH10" s="189"/>
      <c r="DI10" s="189"/>
      <c r="DJ10" s="189"/>
      <c r="DK10" s="189"/>
      <c r="DL10" s="189"/>
      <c r="DM10" s="189"/>
      <c r="DN10" s="189"/>
      <c r="DO10" s="189"/>
      <c r="DP10" s="189"/>
      <c r="DQ10" s="189"/>
      <c r="DR10" s="189"/>
      <c r="DS10" s="189"/>
      <c r="DT10" s="189"/>
      <c r="DU10" s="189"/>
      <c r="DV10" s="189"/>
      <c r="DW10" s="189"/>
      <c r="DX10" s="189"/>
      <c r="DZ10" s="189"/>
      <c r="EA10" s="189"/>
      <c r="EB10" s="189"/>
      <c r="EC10" s="189"/>
      <c r="ED10" s="189"/>
      <c r="EE10" s="189"/>
      <c r="EF10" s="189"/>
      <c r="EG10" s="189"/>
      <c r="EH10" s="189"/>
      <c r="EI10" s="189"/>
      <c r="EJ10" s="189"/>
      <c r="EK10" s="189"/>
      <c r="EL10" s="189"/>
      <c r="EM10" s="189"/>
      <c r="EN10" s="189"/>
      <c r="EO10" s="189"/>
      <c r="EP10" s="189"/>
      <c r="EQ10" s="189"/>
      <c r="ER10" s="189"/>
      <c r="ES10" s="189"/>
      <c r="ET10" s="189"/>
      <c r="EU10" s="189"/>
      <c r="EV10" s="189"/>
      <c r="EX10" s="126"/>
      <c r="EY10"/>
      <c r="EZ10" s="228"/>
      <c r="FA10" s="143" t="s">
        <v>230</v>
      </c>
      <c r="FB10" s="165" t="str">
        <f>IF(FB9="Yes", FB8,"")&amp;IF(FC9="Yes",FC8,"")&amp;IF(FD9="Yes",FD8,"")</f>
        <v/>
      </c>
      <c r="FC10" s="165"/>
      <c r="FD10" s="165"/>
      <c r="FE10" s="147"/>
      <c r="FF10" s="147"/>
      <c r="FG10"/>
      <c r="FH10" s="147"/>
      <c r="FI10" s="147"/>
      <c r="FJ10"/>
      <c r="FK10" s="158"/>
      <c r="FL10"/>
      <c r="FM10" s="158"/>
      <c r="FN10" s="158"/>
      <c r="FO10"/>
      <c r="FP10" s="158"/>
      <c r="FQ10" s="158"/>
      <c r="FR10" s="158"/>
      <c r="FS10"/>
      <c r="FT10"/>
      <c r="FU10"/>
      <c r="FV10"/>
      <c r="FW10"/>
      <c r="FX10" s="158"/>
      <c r="FY10" s="148" t="s">
        <v>230</v>
      </c>
      <c r="FZ10" s="165" t="str">
        <f>IF(FZ9="Yes", FZ8,"")&amp;IF(GA9="Yes",GA8,"")&amp;IF(GB9="Yes",GB8,"")</f>
        <v/>
      </c>
      <c r="GA10" s="165"/>
      <c r="GB10" s="165"/>
      <c r="GC10" s="147"/>
      <c r="GD10" s="147"/>
      <c r="GE10"/>
      <c r="GF10" s="147"/>
      <c r="GG10" s="147"/>
      <c r="GH10"/>
      <c r="GI10" s="158"/>
      <c r="GJ10"/>
      <c r="GK10" s="158"/>
      <c r="GL10" s="158"/>
      <c r="GM10"/>
      <c r="GN10" s="158"/>
      <c r="GO10" s="158"/>
      <c r="GP10" s="158"/>
      <c r="GQ10"/>
      <c r="GR10" s="158"/>
      <c r="GS10" s="158"/>
      <c r="GT10" s="158"/>
      <c r="GU10"/>
      <c r="GV10" s="158"/>
      <c r="GW10" s="148" t="s">
        <v>230</v>
      </c>
      <c r="GX10" s="165" t="str">
        <f>IF(GX9="Yes", GX8,"")&amp;IF(GY9="Yes",GY8,"")&amp;IF(GZ9="Yes",GZ8,"")</f>
        <v/>
      </c>
      <c r="GY10" s="165"/>
      <c r="GZ10" s="165"/>
      <c r="HA10"/>
      <c r="HB10" s="166" t="s">
        <v>231</v>
      </c>
      <c r="HC10" s="166"/>
      <c r="HD10" s="167">
        <f>D20</f>
        <v>1</v>
      </c>
      <c r="HE10"/>
      <c r="HF10"/>
      <c r="HG10" s="125"/>
      <c r="HH10" s="125">
        <v>1</v>
      </c>
      <c r="HI10" s="125">
        <f t="shared" ref="HI10:HV10" si="0">HH10+1</f>
        <v>2</v>
      </c>
      <c r="HJ10" s="125">
        <f t="shared" si="0"/>
        <v>3</v>
      </c>
      <c r="HK10" s="125">
        <f t="shared" si="0"/>
        <v>4</v>
      </c>
      <c r="HL10" s="125">
        <f t="shared" si="0"/>
        <v>5</v>
      </c>
      <c r="HM10" s="125">
        <f t="shared" si="0"/>
        <v>6</v>
      </c>
      <c r="HN10" s="125">
        <f t="shared" si="0"/>
        <v>7</v>
      </c>
      <c r="HO10" s="125">
        <f t="shared" si="0"/>
        <v>8</v>
      </c>
      <c r="HP10" s="125">
        <f t="shared" si="0"/>
        <v>9</v>
      </c>
      <c r="HQ10" s="125">
        <f t="shared" si="0"/>
        <v>10</v>
      </c>
      <c r="HR10" s="125">
        <f t="shared" si="0"/>
        <v>11</v>
      </c>
      <c r="HS10" s="125">
        <f t="shared" si="0"/>
        <v>12</v>
      </c>
      <c r="HT10" s="125">
        <f t="shared" si="0"/>
        <v>13</v>
      </c>
      <c r="HU10" s="125">
        <f t="shared" si="0"/>
        <v>14</v>
      </c>
      <c r="HV10" s="125">
        <f t="shared" si="0"/>
        <v>15</v>
      </c>
      <c r="HW10" s="125"/>
      <c r="HX10"/>
      <c r="HY10"/>
      <c r="HZ10" s="166" t="s">
        <v>231</v>
      </c>
      <c r="IA10" s="166"/>
      <c r="IB10" s="167">
        <f>AB20</f>
        <v>0</v>
      </c>
      <c r="IC10"/>
      <c r="ID10"/>
      <c r="IE10" s="125"/>
      <c r="IF10" s="125">
        <v>1</v>
      </c>
      <c r="IG10" s="125">
        <f t="shared" ref="IG10:IT10" si="1">IF10+1</f>
        <v>2</v>
      </c>
      <c r="IH10" s="125">
        <f t="shared" si="1"/>
        <v>3</v>
      </c>
      <c r="II10" s="125">
        <f t="shared" si="1"/>
        <v>4</v>
      </c>
      <c r="IJ10" s="125">
        <f t="shared" si="1"/>
        <v>5</v>
      </c>
      <c r="IK10" s="125">
        <f t="shared" si="1"/>
        <v>6</v>
      </c>
      <c r="IL10" s="125">
        <f t="shared" si="1"/>
        <v>7</v>
      </c>
      <c r="IM10" s="125">
        <f t="shared" si="1"/>
        <v>8</v>
      </c>
      <c r="IN10" s="125">
        <f t="shared" si="1"/>
        <v>9</v>
      </c>
      <c r="IO10" s="125">
        <f t="shared" si="1"/>
        <v>10</v>
      </c>
      <c r="IP10" s="125">
        <f t="shared" si="1"/>
        <v>11</v>
      </c>
      <c r="IQ10" s="125">
        <f t="shared" si="1"/>
        <v>12</v>
      </c>
      <c r="IR10" s="125">
        <f t="shared" si="1"/>
        <v>13</v>
      </c>
      <c r="IS10" s="125">
        <f t="shared" si="1"/>
        <v>14</v>
      </c>
      <c r="IT10" s="125">
        <f t="shared" si="1"/>
        <v>15</v>
      </c>
      <c r="IU10" s="125"/>
      <c r="IV10"/>
      <c r="IW10"/>
      <c r="IX10" s="166" t="s">
        <v>231</v>
      </c>
      <c r="IY10" s="166"/>
      <c r="IZ10" s="167">
        <f>AZ20</f>
        <v>2</v>
      </c>
      <c r="JA10"/>
      <c r="JB10"/>
      <c r="JC10" s="125"/>
      <c r="JD10" s="125">
        <v>1</v>
      </c>
      <c r="JE10" s="125">
        <f t="shared" ref="JE10:JR10" si="2">JD10+1</f>
        <v>2</v>
      </c>
      <c r="JF10" s="125">
        <f t="shared" si="2"/>
        <v>3</v>
      </c>
      <c r="JG10" s="125">
        <f t="shared" si="2"/>
        <v>4</v>
      </c>
      <c r="JH10" s="125">
        <f t="shared" si="2"/>
        <v>5</v>
      </c>
      <c r="JI10" s="125">
        <f t="shared" si="2"/>
        <v>6</v>
      </c>
      <c r="JJ10" s="125">
        <f t="shared" si="2"/>
        <v>7</v>
      </c>
      <c r="JK10" s="125">
        <f t="shared" si="2"/>
        <v>8</v>
      </c>
      <c r="JL10" s="125">
        <f t="shared" si="2"/>
        <v>9</v>
      </c>
      <c r="JM10" s="125">
        <f t="shared" si="2"/>
        <v>10</v>
      </c>
      <c r="JN10" s="125">
        <f t="shared" si="2"/>
        <v>11</v>
      </c>
      <c r="JO10" s="125">
        <f t="shared" si="2"/>
        <v>12</v>
      </c>
      <c r="JP10" s="125">
        <f t="shared" si="2"/>
        <v>13</v>
      </c>
      <c r="JQ10" s="125">
        <f t="shared" si="2"/>
        <v>14</v>
      </c>
      <c r="JR10" s="125">
        <f t="shared" si="2"/>
        <v>15</v>
      </c>
      <c r="JS10" s="125"/>
      <c r="JT10"/>
    </row>
    <row r="11" spans="3:280" ht="21.6" customHeight="1" x14ac:dyDescent="0.25">
      <c r="C11" s="168" t="s">
        <v>232</v>
      </c>
      <c r="D11" s="139" t="s">
        <v>11</v>
      </c>
      <c r="E11" s="139"/>
      <c r="F11" s="139"/>
      <c r="G11" s="139"/>
      <c r="H11" s="139"/>
      <c r="I11" s="139"/>
      <c r="J11" s="139"/>
      <c r="K11" s="139"/>
      <c r="L11" s="139"/>
      <c r="M11" s="139"/>
      <c r="N11" s="139"/>
      <c r="O11" s="139"/>
      <c r="P11" s="139"/>
      <c r="Q11" s="139"/>
      <c r="R11" s="139"/>
      <c r="S11" s="139"/>
      <c r="T11" s="139"/>
      <c r="U11" s="139"/>
      <c r="V11" s="139"/>
      <c r="W11" s="139"/>
      <c r="X11" s="139"/>
      <c r="Y11" s="139"/>
      <c r="Z11" s="139"/>
      <c r="AA11" s="139"/>
      <c r="AB11" s="140" t="s">
        <v>12</v>
      </c>
      <c r="AC11" s="139"/>
      <c r="AD11" s="139"/>
      <c r="AE11" s="139"/>
      <c r="AF11" s="139"/>
      <c r="AG11" s="139"/>
      <c r="AH11" s="139"/>
      <c r="AI11" s="139"/>
      <c r="AJ11" s="139"/>
      <c r="AK11" s="139"/>
      <c r="AL11" s="139"/>
      <c r="AM11" s="139"/>
      <c r="AN11" s="139"/>
      <c r="AO11" s="139"/>
      <c r="AP11" s="139"/>
      <c r="AQ11" s="139"/>
      <c r="AR11" s="139"/>
      <c r="AS11" s="139"/>
      <c r="AT11" s="139"/>
      <c r="AU11" s="139"/>
      <c r="AV11" s="139"/>
      <c r="AW11" s="139"/>
      <c r="AX11" s="139"/>
      <c r="AY11" s="139"/>
      <c r="AZ11" s="141" t="s">
        <v>217</v>
      </c>
      <c r="BA11" s="126"/>
      <c r="BB11" s="120"/>
      <c r="BC11" s="139" t="s">
        <v>11</v>
      </c>
      <c r="BD11" s="139"/>
      <c r="BE11" s="139"/>
      <c r="BF11" s="139"/>
      <c r="BG11" s="139"/>
      <c r="BH11" s="139"/>
      <c r="BI11" s="139"/>
      <c r="BJ11" s="139"/>
      <c r="BK11" s="139"/>
      <c r="BL11" s="139"/>
      <c r="BM11" s="139"/>
      <c r="BN11" s="139"/>
      <c r="BO11" s="139"/>
      <c r="BP11" s="139"/>
      <c r="BQ11" s="139"/>
      <c r="BR11" s="139"/>
      <c r="BS11" s="139"/>
      <c r="BT11" s="139"/>
      <c r="BU11" s="139"/>
      <c r="BV11" s="139"/>
      <c r="BW11" s="139"/>
      <c r="BX11" s="139"/>
      <c r="BY11" s="139"/>
      <c r="BZ11" s="139"/>
      <c r="CA11" s="139" t="s">
        <v>12</v>
      </c>
      <c r="CB11" s="139"/>
      <c r="CC11" s="139"/>
      <c r="CD11" s="139"/>
      <c r="CE11" s="139"/>
      <c r="CF11" s="139"/>
      <c r="CG11" s="139"/>
      <c r="CH11" s="139"/>
      <c r="CI11" s="139"/>
      <c r="CJ11" s="139"/>
      <c r="CK11" s="139"/>
      <c r="CL11" s="139"/>
      <c r="CM11" s="139"/>
      <c r="CN11" s="139"/>
      <c r="CO11" s="139"/>
      <c r="CP11" s="139"/>
      <c r="CQ11" s="139"/>
      <c r="CR11" s="139"/>
      <c r="CS11" s="139"/>
      <c r="CT11" s="139"/>
      <c r="CU11" s="139"/>
      <c r="CV11" s="139"/>
      <c r="CW11" s="139"/>
      <c r="CX11" s="139"/>
      <c r="CY11" s="139" t="s">
        <v>217</v>
      </c>
      <c r="CZ11" s="142"/>
      <c r="DA11" s="139" t="s">
        <v>11</v>
      </c>
      <c r="DB11" s="139"/>
      <c r="DC11" s="139"/>
      <c r="DD11" s="139"/>
      <c r="DE11" s="139"/>
      <c r="DF11" s="139"/>
      <c r="DG11" s="139"/>
      <c r="DH11" s="139"/>
      <c r="DI11" s="139"/>
      <c r="DJ11" s="139"/>
      <c r="DK11" s="139"/>
      <c r="DL11" s="139"/>
      <c r="DM11" s="139"/>
      <c r="DN11" s="139"/>
      <c r="DO11" s="139"/>
      <c r="DP11" s="139"/>
      <c r="DQ11" s="139"/>
      <c r="DR11" s="139"/>
      <c r="DS11" s="139"/>
      <c r="DT11" s="139"/>
      <c r="DU11" s="139"/>
      <c r="DV11" s="139"/>
      <c r="DW11" s="139"/>
      <c r="DX11" s="139"/>
      <c r="DY11" s="139" t="s">
        <v>12</v>
      </c>
      <c r="DZ11" s="139"/>
      <c r="EA11" s="139"/>
      <c r="EB11" s="139"/>
      <c r="EC11" s="139"/>
      <c r="ED11" s="139"/>
      <c r="EE11" s="139"/>
      <c r="EF11" s="139"/>
      <c r="EG11" s="139"/>
      <c r="EH11" s="139"/>
      <c r="EI11" s="139"/>
      <c r="EJ11" s="139"/>
      <c r="EK11" s="139"/>
      <c r="EL11" s="139"/>
      <c r="EM11" s="139"/>
      <c r="EN11" s="139"/>
      <c r="EO11" s="139"/>
      <c r="EP11" s="139"/>
      <c r="EQ11" s="139"/>
      <c r="ER11" s="139"/>
      <c r="ES11" s="139"/>
      <c r="ET11" s="139"/>
      <c r="EU11" s="139"/>
      <c r="EV11" s="139"/>
      <c r="EW11" s="139" t="s">
        <v>217</v>
      </c>
      <c r="EX11" s="126"/>
      <c r="EY11" s="139" t="s">
        <v>213</v>
      </c>
      <c r="EZ11" s="228"/>
      <c r="FA11"/>
      <c r="FB11"/>
      <c r="FC11"/>
      <c r="FD11"/>
      <c r="FE11"/>
      <c r="FF11"/>
      <c r="FG11"/>
      <c r="FH11"/>
      <c r="FI11"/>
      <c r="FJ11"/>
      <c r="FK11" s="147"/>
      <c r="FL11"/>
      <c r="FM11" s="147"/>
      <c r="FN11" s="147"/>
      <c r="FO11"/>
      <c r="FP11" s="147"/>
      <c r="FQ11" s="147"/>
      <c r="FR11" s="147"/>
      <c r="FS11"/>
      <c r="FT11"/>
      <c r="FU11"/>
      <c r="FV11"/>
      <c r="FW11"/>
      <c r="FX11" s="147"/>
      <c r="FY11"/>
      <c r="FZ11"/>
      <c r="GA11"/>
      <c r="GB11"/>
      <c r="GC11"/>
      <c r="GD11"/>
      <c r="GE11"/>
      <c r="GF11"/>
      <c r="GG11"/>
      <c r="GH11"/>
      <c r="GI11" s="147"/>
      <c r="GJ11"/>
      <c r="GK11" s="147"/>
      <c r="GL11" s="147"/>
      <c r="GM11"/>
      <c r="GN11" s="147"/>
      <c r="GO11" s="147"/>
      <c r="GP11" s="147"/>
      <c r="GQ11"/>
      <c r="GR11" s="147"/>
      <c r="GS11" s="147"/>
      <c r="GT11" s="147"/>
      <c r="GU11"/>
      <c r="GV11" s="147"/>
      <c r="GW11"/>
      <c r="GX11"/>
      <c r="GY11"/>
      <c r="GZ11"/>
      <c r="HA11"/>
      <c r="HB11" s="169" t="str">
        <f>"# of persons with known "&amp;HB9</f>
        <v># of persons with known age</v>
      </c>
      <c r="HC11" s="169" t="str">
        <f>"distribution of persons with no known "&amp;HB9</f>
        <v>distribution of persons with no known age</v>
      </c>
      <c r="HD11" s="169" t="s">
        <v>233</v>
      </c>
      <c r="HE11" s="169" t="s">
        <v>234</v>
      </c>
      <c r="HF11" s="169" t="s">
        <v>235</v>
      </c>
      <c r="HG11" s="169" t="s">
        <v>236</v>
      </c>
      <c r="HH11" s="169" t="str">
        <f t="shared" ref="HH11:HV11" si="3">"add 1 to nth largest decimal (n="&amp;HH10&amp;") and all previous"</f>
        <v>add 1 to nth largest decimal (n=1) and all previous</v>
      </c>
      <c r="HI11" s="169" t="str">
        <f t="shared" si="3"/>
        <v>add 1 to nth largest decimal (n=2) and all previous</v>
      </c>
      <c r="HJ11" s="169" t="str">
        <f t="shared" si="3"/>
        <v>add 1 to nth largest decimal (n=3) and all previous</v>
      </c>
      <c r="HK11" s="169" t="str">
        <f t="shared" si="3"/>
        <v>add 1 to nth largest decimal (n=4) and all previous</v>
      </c>
      <c r="HL11" s="169" t="str">
        <f t="shared" si="3"/>
        <v>add 1 to nth largest decimal (n=5) and all previous</v>
      </c>
      <c r="HM11" s="169" t="str">
        <f t="shared" si="3"/>
        <v>add 1 to nth largest decimal (n=6) and all previous</v>
      </c>
      <c r="HN11" s="169" t="str">
        <f t="shared" si="3"/>
        <v>add 1 to nth largest decimal (n=7) and all previous</v>
      </c>
      <c r="HO11" s="169" t="str">
        <f t="shared" si="3"/>
        <v>add 1 to nth largest decimal (n=8) and all previous</v>
      </c>
      <c r="HP11" s="169" t="str">
        <f t="shared" si="3"/>
        <v>add 1 to nth largest decimal (n=9) and all previous</v>
      </c>
      <c r="HQ11" s="169" t="str">
        <f t="shared" si="3"/>
        <v>add 1 to nth largest decimal (n=10) and all previous</v>
      </c>
      <c r="HR11" s="169" t="str">
        <f t="shared" si="3"/>
        <v>add 1 to nth largest decimal (n=11) and all previous</v>
      </c>
      <c r="HS11" s="169" t="str">
        <f t="shared" si="3"/>
        <v>add 1 to nth largest decimal (n=12) and all previous</v>
      </c>
      <c r="HT11" s="169" t="str">
        <f t="shared" si="3"/>
        <v>add 1 to nth largest decimal (n=13) and all previous</v>
      </c>
      <c r="HU11" s="169" t="str">
        <f t="shared" si="3"/>
        <v>add 1 to nth largest decimal (n=14) and all previous</v>
      </c>
      <c r="HV11" s="169" t="str">
        <f t="shared" si="3"/>
        <v>add 1 to nth largest decimal (n=15) and all previous</v>
      </c>
      <c r="HW11" s="169" t="s">
        <v>237</v>
      </c>
      <c r="HX11" s="125" t="s">
        <v>238</v>
      </c>
      <c r="HY11"/>
      <c r="HZ11" s="169" t="str">
        <f>"# of persons with known "&amp;HZ9</f>
        <v># of persons with known age</v>
      </c>
      <c r="IA11" s="169" t="str">
        <f>"distribution of persons with no known "&amp;HZ9</f>
        <v>distribution of persons with no known age</v>
      </c>
      <c r="IB11" s="169" t="s">
        <v>233</v>
      </c>
      <c r="IC11" s="169" t="s">
        <v>234</v>
      </c>
      <c r="ID11" s="169" t="s">
        <v>235</v>
      </c>
      <c r="IE11" s="169" t="s">
        <v>236</v>
      </c>
      <c r="IF11" s="169" t="str">
        <f t="shared" ref="IF11:IT11" si="4">"add 1 to nth largest decimal (n="&amp;IF10&amp;") and all previous"</f>
        <v>add 1 to nth largest decimal (n=1) and all previous</v>
      </c>
      <c r="IG11" s="169" t="str">
        <f t="shared" si="4"/>
        <v>add 1 to nth largest decimal (n=2) and all previous</v>
      </c>
      <c r="IH11" s="169" t="str">
        <f t="shared" si="4"/>
        <v>add 1 to nth largest decimal (n=3) and all previous</v>
      </c>
      <c r="II11" s="169" t="str">
        <f t="shared" si="4"/>
        <v>add 1 to nth largest decimal (n=4) and all previous</v>
      </c>
      <c r="IJ11" s="169" t="str">
        <f t="shared" si="4"/>
        <v>add 1 to nth largest decimal (n=5) and all previous</v>
      </c>
      <c r="IK11" s="169" t="str">
        <f t="shared" si="4"/>
        <v>add 1 to nth largest decimal (n=6) and all previous</v>
      </c>
      <c r="IL11" s="169" t="str">
        <f t="shared" si="4"/>
        <v>add 1 to nth largest decimal (n=7) and all previous</v>
      </c>
      <c r="IM11" s="169" t="str">
        <f t="shared" si="4"/>
        <v>add 1 to nth largest decimal (n=8) and all previous</v>
      </c>
      <c r="IN11" s="169" t="str">
        <f t="shared" si="4"/>
        <v>add 1 to nth largest decimal (n=9) and all previous</v>
      </c>
      <c r="IO11" s="169" t="str">
        <f t="shared" si="4"/>
        <v>add 1 to nth largest decimal (n=10) and all previous</v>
      </c>
      <c r="IP11" s="169" t="str">
        <f t="shared" si="4"/>
        <v>add 1 to nth largest decimal (n=11) and all previous</v>
      </c>
      <c r="IQ11" s="169" t="str">
        <f t="shared" si="4"/>
        <v>add 1 to nth largest decimal (n=12) and all previous</v>
      </c>
      <c r="IR11" s="169" t="str">
        <f t="shared" si="4"/>
        <v>add 1 to nth largest decimal (n=13) and all previous</v>
      </c>
      <c r="IS11" s="169" t="str">
        <f t="shared" si="4"/>
        <v>add 1 to nth largest decimal (n=14) and all previous</v>
      </c>
      <c r="IT11" s="169" t="str">
        <f t="shared" si="4"/>
        <v>add 1 to nth largest decimal (n=15) and all previous</v>
      </c>
      <c r="IU11" s="169" t="s">
        <v>237</v>
      </c>
      <c r="IV11" s="125" t="s">
        <v>238</v>
      </c>
      <c r="IW11" s="125"/>
      <c r="IX11" s="169" t="str">
        <f>"# of persons with known "&amp;IX9</f>
        <v># of persons with known age</v>
      </c>
      <c r="IY11" s="169" t="str">
        <f>"distribution of persons with no known "&amp;IX9</f>
        <v>distribution of persons with no known age</v>
      </c>
      <c r="IZ11" s="169" t="s">
        <v>233</v>
      </c>
      <c r="JA11" s="169" t="s">
        <v>234</v>
      </c>
      <c r="JB11" s="169" t="s">
        <v>235</v>
      </c>
      <c r="JC11" s="169" t="s">
        <v>236</v>
      </c>
      <c r="JD11" s="169" t="str">
        <f t="shared" ref="JD11:JR11" si="5">"add 1 to nth largest decimal (n="&amp;JD10&amp;") and all previous"</f>
        <v>add 1 to nth largest decimal (n=1) and all previous</v>
      </c>
      <c r="JE11" s="169" t="str">
        <f t="shared" si="5"/>
        <v>add 1 to nth largest decimal (n=2) and all previous</v>
      </c>
      <c r="JF11" s="169" t="str">
        <f t="shared" si="5"/>
        <v>add 1 to nth largest decimal (n=3) and all previous</v>
      </c>
      <c r="JG11" s="169" t="str">
        <f t="shared" si="5"/>
        <v>add 1 to nth largest decimal (n=4) and all previous</v>
      </c>
      <c r="JH11" s="169" t="str">
        <f t="shared" si="5"/>
        <v>add 1 to nth largest decimal (n=5) and all previous</v>
      </c>
      <c r="JI11" s="169" t="str">
        <f t="shared" si="5"/>
        <v>add 1 to nth largest decimal (n=6) and all previous</v>
      </c>
      <c r="JJ11" s="169" t="str">
        <f t="shared" si="5"/>
        <v>add 1 to nth largest decimal (n=7) and all previous</v>
      </c>
      <c r="JK11" s="169" t="str">
        <f t="shared" si="5"/>
        <v>add 1 to nth largest decimal (n=8) and all previous</v>
      </c>
      <c r="JL11" s="169" t="str">
        <f t="shared" si="5"/>
        <v>add 1 to nth largest decimal (n=9) and all previous</v>
      </c>
      <c r="JM11" s="169" t="str">
        <f t="shared" si="5"/>
        <v>add 1 to nth largest decimal (n=10) and all previous</v>
      </c>
      <c r="JN11" s="169" t="str">
        <f t="shared" si="5"/>
        <v>add 1 to nth largest decimal (n=11) and all previous</v>
      </c>
      <c r="JO11" s="169" t="str">
        <f t="shared" si="5"/>
        <v>add 1 to nth largest decimal (n=12) and all previous</v>
      </c>
      <c r="JP11" s="169" t="str">
        <f t="shared" si="5"/>
        <v>add 1 to nth largest decimal (n=13) and all previous</v>
      </c>
      <c r="JQ11" s="169" t="str">
        <f t="shared" si="5"/>
        <v>add 1 to nth largest decimal (n=14) and all previous</v>
      </c>
      <c r="JR11" s="169" t="str">
        <f t="shared" si="5"/>
        <v>add 1 to nth largest decimal (n=15) and all previous</v>
      </c>
      <c r="JS11" s="169" t="s">
        <v>237</v>
      </c>
      <c r="JT11" s="125" t="s">
        <v>238</v>
      </c>
    </row>
    <row r="12" spans="3:280" ht="15.6" customHeight="1" x14ac:dyDescent="0.25">
      <c r="C12" s="170" t="s">
        <v>239</v>
      </c>
      <c r="D12" s="171">
        <v>535</v>
      </c>
      <c r="E12" s="156"/>
      <c r="F12" s="156"/>
      <c r="G12" s="156"/>
      <c r="H12" s="156"/>
      <c r="I12" s="156"/>
      <c r="J12" s="156"/>
      <c r="K12" s="156"/>
      <c r="L12" s="156"/>
      <c r="M12" s="156"/>
      <c r="N12" s="156"/>
      <c r="O12" s="156"/>
      <c r="P12" s="156"/>
      <c r="Q12" s="156"/>
      <c r="R12" s="156"/>
      <c r="S12" s="156"/>
      <c r="T12" s="156"/>
      <c r="U12" s="156"/>
      <c r="V12" s="156"/>
      <c r="W12" s="156"/>
      <c r="X12" s="156"/>
      <c r="Y12" s="156"/>
      <c r="Z12" s="156"/>
      <c r="AA12" s="156"/>
      <c r="AB12" s="171">
        <v>265</v>
      </c>
      <c r="AC12" s="156"/>
      <c r="AD12" s="156"/>
      <c r="AE12" s="156"/>
      <c r="AF12" s="156"/>
      <c r="AG12" s="156"/>
      <c r="AH12" s="156"/>
      <c r="AI12" s="156"/>
      <c r="AJ12" s="156"/>
      <c r="AK12" s="156"/>
      <c r="AL12" s="156"/>
      <c r="AM12" s="156"/>
      <c r="AN12" s="156"/>
      <c r="AO12" s="156"/>
      <c r="AP12" s="156"/>
      <c r="AQ12" s="156"/>
      <c r="AR12" s="156"/>
      <c r="AS12" s="156"/>
      <c r="AT12" s="156"/>
      <c r="AU12" s="156"/>
      <c r="AV12" s="156"/>
      <c r="AW12" s="156"/>
      <c r="AX12" s="156"/>
      <c r="AY12" s="156"/>
      <c r="AZ12" s="171">
        <v>23</v>
      </c>
      <c r="BA12" s="153">
        <f t="shared" ref="BA12:BA18" si="6">D12+AB12+AZ12</f>
        <v>823</v>
      </c>
      <c r="BB12" s="120"/>
      <c r="BC12" s="172">
        <f>HX12</f>
        <v>1</v>
      </c>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72">
        <f>IV12</f>
        <v>0</v>
      </c>
      <c r="CB12" s="157"/>
      <c r="CC12" s="157"/>
      <c r="CD12" s="157"/>
      <c r="CE12" s="157"/>
      <c r="CF12" s="157"/>
      <c r="CG12" s="157"/>
      <c r="CH12" s="157"/>
      <c r="CI12" s="157"/>
      <c r="CJ12" s="157"/>
      <c r="CK12" s="157"/>
      <c r="CL12" s="157"/>
      <c r="CM12" s="157"/>
      <c r="CN12" s="157"/>
      <c r="CO12" s="157"/>
      <c r="CP12" s="157"/>
      <c r="CQ12" s="157"/>
      <c r="CR12" s="157"/>
      <c r="CS12" s="157"/>
      <c r="CT12" s="157"/>
      <c r="CU12" s="157"/>
      <c r="CV12" s="157"/>
      <c r="CW12" s="157"/>
      <c r="CX12" s="157"/>
      <c r="CY12" s="172">
        <f>JT12</f>
        <v>1</v>
      </c>
      <c r="CZ12" s="142"/>
      <c r="DA12" s="172">
        <f t="shared" ref="DA12:DA18" si="7">IFERROR(IF(COUNTBLANK(D$12:D$18)&gt;0,"",D12+BC12),"")</f>
        <v>536</v>
      </c>
      <c r="DB12" s="157"/>
      <c r="DC12" s="157"/>
      <c r="DD12" s="157"/>
      <c r="DE12" s="157"/>
      <c r="DF12" s="157"/>
      <c r="DG12" s="157"/>
      <c r="DH12" s="157"/>
      <c r="DI12" s="157"/>
      <c r="DJ12" s="157"/>
      <c r="DK12" s="157"/>
      <c r="DL12" s="157"/>
      <c r="DM12" s="157"/>
      <c r="DN12" s="157"/>
      <c r="DO12" s="157"/>
      <c r="DP12" s="157"/>
      <c r="DQ12" s="157"/>
      <c r="DR12" s="157"/>
      <c r="DS12" s="157"/>
      <c r="DT12" s="157"/>
      <c r="DU12" s="157"/>
      <c r="DV12" s="157"/>
      <c r="DW12" s="157"/>
      <c r="DX12" s="157"/>
      <c r="DY12" s="172">
        <f t="shared" ref="DY12:DY18" si="8">IFERROR(IF(COUNTBLANK(AB$12:AB$18)&gt;0,"",AB12+CA12),"")</f>
        <v>265</v>
      </c>
      <c r="DZ12" s="157"/>
      <c r="EA12" s="157"/>
      <c r="EB12" s="157"/>
      <c r="EC12" s="157"/>
      <c r="ED12" s="157"/>
      <c r="EE12" s="157"/>
      <c r="EF12" s="157"/>
      <c r="EG12" s="157"/>
      <c r="EH12" s="157"/>
      <c r="EI12" s="157"/>
      <c r="EJ12" s="157"/>
      <c r="EK12" s="157"/>
      <c r="EL12" s="157"/>
      <c r="EM12" s="157"/>
      <c r="EN12" s="157"/>
      <c r="EO12" s="157"/>
      <c r="EP12" s="157"/>
      <c r="EQ12" s="157"/>
      <c r="ER12" s="157"/>
      <c r="ES12" s="157"/>
      <c r="ET12" s="157"/>
      <c r="EU12" s="157"/>
      <c r="EV12" s="157"/>
      <c r="EW12" s="172">
        <f>IFERROR(IF(COUNTBLANK(AZ$12:AZ$18)&gt;0,"",AZ12+CY12),"")</f>
        <v>24</v>
      </c>
      <c r="EX12" s="126"/>
      <c r="EY12" s="172">
        <f t="shared" ref="EY12:EY18" si="9">IFERROR(IF(AND(COUNTBLANK(D$12:D$18)&gt;0,COUNTBLANK(AB$12:AB$18)&gt;0,COUNTBLANK(AZ$12:AZ$18)&gt;0),"",DA12+DY12+EW12),"")</f>
        <v>825</v>
      </c>
      <c r="EZ12" s="228"/>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s="173">
        <f t="shared" ref="HB12:HB18" si="10">D12</f>
        <v>535</v>
      </c>
      <c r="HC12" s="174">
        <f t="shared" ref="HC12:HC18" si="11">HD$10*(D12/D$19)</f>
        <v>0.63766388557806908</v>
      </c>
      <c r="HD12" s="174">
        <f>HC12-TRUNC(HC12)</f>
        <v>0.63766388557806908</v>
      </c>
      <c r="HE12" s="174">
        <v>1E-3</v>
      </c>
      <c r="HF12" s="175">
        <f>HD12+HE12</f>
        <v>0.63866388557806908</v>
      </c>
      <c r="HG12" s="176">
        <f>ROUNDDOWN(HC12,0)</f>
        <v>0</v>
      </c>
      <c r="HH12" s="137">
        <f t="shared" ref="HH12:HN18" si="12">IF($HF12&gt;=LARGE($HF$12:$HF$18,HH$10),ROUNDDOWN($HC12,0)+1,ROUNDDOWN($HC12,0))</f>
        <v>1</v>
      </c>
      <c r="HI12" s="137">
        <f t="shared" si="12"/>
        <v>1</v>
      </c>
      <c r="HJ12" s="137">
        <f t="shared" si="12"/>
        <v>1</v>
      </c>
      <c r="HK12" s="137">
        <f t="shared" si="12"/>
        <v>1</v>
      </c>
      <c r="HL12" s="137">
        <f t="shared" si="12"/>
        <v>1</v>
      </c>
      <c r="HM12" s="137">
        <f t="shared" si="12"/>
        <v>1</v>
      </c>
      <c r="HN12" s="137">
        <f t="shared" si="12"/>
        <v>1</v>
      </c>
      <c r="HO12" s="177"/>
      <c r="HP12" s="177"/>
      <c r="HQ12" s="177"/>
      <c r="HR12" s="177"/>
      <c r="HS12" s="177"/>
      <c r="HT12" s="177"/>
      <c r="HU12" s="177"/>
      <c r="HV12" s="177"/>
      <c r="HW12" s="137" cm="1">
        <f t="array" ref="HW12:HW19">_xlfn._xlws.FILTER(HG12:HV19,HG19:HV19=HD10)</f>
        <v>1</v>
      </c>
      <c r="HX12" s="137">
        <f>IF(HD10=0,0,IFERROR(HW12,""))</f>
        <v>1</v>
      </c>
      <c r="HY12" s="179"/>
      <c r="HZ12" s="173">
        <f t="shared" ref="HZ12:HZ18" si="13">AB12</f>
        <v>265</v>
      </c>
      <c r="IA12" s="174">
        <f t="shared" ref="IA12:IA18" si="14">IB$10*(AB12/AB$19)</f>
        <v>0</v>
      </c>
      <c r="IB12" s="174">
        <f>IA12-TRUNC(IA12)</f>
        <v>0</v>
      </c>
      <c r="IC12" s="174">
        <v>1E-3</v>
      </c>
      <c r="ID12" s="175">
        <f>IB12+IC12</f>
        <v>1E-3</v>
      </c>
      <c r="IE12" s="176">
        <f>ROUNDDOWN(IA12,0)</f>
        <v>0</v>
      </c>
      <c r="IF12" s="137">
        <f t="shared" ref="IF12:IL18" si="15">IF($ID12&gt;=LARGE($ID$12:$ID$18,IF$10),ROUNDDOWN($IA12,0)+1,ROUNDDOWN($IA12,0))</f>
        <v>0</v>
      </c>
      <c r="IG12" s="137">
        <f t="shared" si="15"/>
        <v>0</v>
      </c>
      <c r="IH12" s="137">
        <f t="shared" si="15"/>
        <v>0</v>
      </c>
      <c r="II12" s="137">
        <f t="shared" si="15"/>
        <v>0</v>
      </c>
      <c r="IJ12" s="137">
        <f t="shared" si="15"/>
        <v>0</v>
      </c>
      <c r="IK12" s="137">
        <f t="shared" si="15"/>
        <v>0</v>
      </c>
      <c r="IL12" s="137">
        <f t="shared" si="15"/>
        <v>1</v>
      </c>
      <c r="IM12" s="177"/>
      <c r="IN12" s="177"/>
      <c r="IO12" s="177"/>
      <c r="IP12" s="177"/>
      <c r="IQ12" s="177"/>
      <c r="IR12" s="177"/>
      <c r="IS12" s="177"/>
      <c r="IT12" s="177"/>
      <c r="IU12" s="137" t="e" cm="1" vm="1">
        <f t="array" aca="1" ref="IU12" ca="1">_xlfn._xlws.FILTER(IE12:IT19,IE19:IT19=IB10)</f>
        <v>#VALUE!</v>
      </c>
      <c r="IV12" s="137">
        <f>IF(IB10=0,0,IFERROR(IU12,""))</f>
        <v>0</v>
      </c>
      <c r="IW12" s="125"/>
      <c r="IX12" s="173">
        <f t="shared" ref="IX12:IX18" si="16">AZ12</f>
        <v>23</v>
      </c>
      <c r="IY12" s="174">
        <f t="shared" ref="IY12:IY18" si="17">IZ$10*(AZ12/AZ$19)</f>
        <v>1.1499999999999999</v>
      </c>
      <c r="IZ12" s="174">
        <f>IY12-TRUNC(IY12)</f>
        <v>0.14999999999999991</v>
      </c>
      <c r="JA12" s="174">
        <v>1E-3</v>
      </c>
      <c r="JB12" s="175">
        <f>IZ12+JA12</f>
        <v>0.15099999999999991</v>
      </c>
      <c r="JC12" s="176">
        <f>ROUNDDOWN(IY12,0)</f>
        <v>1</v>
      </c>
      <c r="JD12" s="137">
        <f t="shared" ref="JD12:JJ18" si="18">IF($JB12&gt;=LARGE($JB$12:$JB$18,JD$10),ROUNDDOWN($IY12,0)+1,ROUNDDOWN($IY12,0))</f>
        <v>1</v>
      </c>
      <c r="JE12" s="137">
        <f t="shared" si="18"/>
        <v>1</v>
      </c>
      <c r="JF12" s="137">
        <f t="shared" si="18"/>
        <v>1</v>
      </c>
      <c r="JG12" s="137">
        <f t="shared" si="18"/>
        <v>2</v>
      </c>
      <c r="JH12" s="137">
        <f t="shared" si="18"/>
        <v>2</v>
      </c>
      <c r="JI12" s="137">
        <f t="shared" si="18"/>
        <v>2</v>
      </c>
      <c r="JJ12" s="137">
        <f t="shared" si="18"/>
        <v>2</v>
      </c>
      <c r="JK12" s="177"/>
      <c r="JL12" s="177"/>
      <c r="JM12" s="177"/>
      <c r="JN12" s="177"/>
      <c r="JO12" s="177"/>
      <c r="JP12" s="177"/>
      <c r="JQ12" s="177"/>
      <c r="JR12" s="177"/>
      <c r="JS12" s="137" cm="1">
        <f t="array" ref="JS12:JS19">_xlfn._xlws.FILTER(JC12:JR19,JC19:JR19=IZ10)</f>
        <v>1</v>
      </c>
      <c r="JT12" s="137">
        <f>IF(IZ10=0,0,IFERROR(JS12,""))</f>
        <v>1</v>
      </c>
    </row>
    <row r="13" spans="3:280" ht="15.6" customHeight="1" x14ac:dyDescent="0.25">
      <c r="C13" s="170" t="s">
        <v>240</v>
      </c>
      <c r="D13" s="171">
        <v>30</v>
      </c>
      <c r="E13" s="156"/>
      <c r="F13" s="156"/>
      <c r="G13" s="156"/>
      <c r="H13" s="156"/>
      <c r="I13" s="156"/>
      <c r="J13" s="156"/>
      <c r="K13" s="156"/>
      <c r="L13" s="156"/>
      <c r="M13" s="156"/>
      <c r="N13" s="156"/>
      <c r="O13" s="156"/>
      <c r="P13" s="156"/>
      <c r="Q13" s="156"/>
      <c r="R13" s="156"/>
      <c r="S13" s="156"/>
      <c r="T13" s="156"/>
      <c r="U13" s="156"/>
      <c r="V13" s="156"/>
      <c r="W13" s="156"/>
      <c r="X13" s="156"/>
      <c r="Y13" s="156"/>
      <c r="Z13" s="156"/>
      <c r="AA13" s="156"/>
      <c r="AB13" s="171">
        <v>22</v>
      </c>
      <c r="AC13" s="156"/>
      <c r="AD13" s="156"/>
      <c r="AE13" s="156"/>
      <c r="AF13" s="156"/>
      <c r="AG13" s="156"/>
      <c r="AH13" s="156"/>
      <c r="AI13" s="156"/>
      <c r="AJ13" s="156"/>
      <c r="AK13" s="156"/>
      <c r="AL13" s="156"/>
      <c r="AM13" s="156"/>
      <c r="AN13" s="156"/>
      <c r="AO13" s="156"/>
      <c r="AP13" s="156"/>
      <c r="AQ13" s="156"/>
      <c r="AR13" s="156"/>
      <c r="AS13" s="156"/>
      <c r="AT13" s="156"/>
      <c r="AU13" s="156"/>
      <c r="AV13" s="156"/>
      <c r="AW13" s="156"/>
      <c r="AX13" s="156"/>
      <c r="AY13" s="156"/>
      <c r="AZ13" s="171">
        <v>5</v>
      </c>
      <c r="BA13" s="153">
        <f t="shared" si="6"/>
        <v>57</v>
      </c>
      <c r="BB13" s="120"/>
      <c r="BC13" s="172">
        <f t="shared" ref="BC13:BC18" si="19">HX13</f>
        <v>0</v>
      </c>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72">
        <f t="shared" ref="CA13:CA18" si="20">IV13</f>
        <v>0</v>
      </c>
      <c r="CB13" s="157"/>
      <c r="CC13" s="157"/>
      <c r="CD13" s="157"/>
      <c r="CE13" s="157"/>
      <c r="CF13" s="157"/>
      <c r="CG13" s="157"/>
      <c r="CH13" s="157"/>
      <c r="CI13" s="157"/>
      <c r="CJ13" s="157"/>
      <c r="CK13" s="157"/>
      <c r="CL13" s="157"/>
      <c r="CM13" s="157"/>
      <c r="CN13" s="157"/>
      <c r="CO13" s="157"/>
      <c r="CP13" s="157"/>
      <c r="CQ13" s="157"/>
      <c r="CR13" s="157"/>
      <c r="CS13" s="157"/>
      <c r="CT13" s="157"/>
      <c r="CU13" s="157"/>
      <c r="CV13" s="157"/>
      <c r="CW13" s="157"/>
      <c r="CX13" s="157"/>
      <c r="CY13" s="172">
        <f t="shared" ref="CY13:CY18" si="21">JT13</f>
        <v>0</v>
      </c>
      <c r="CZ13" s="142"/>
      <c r="DA13" s="172">
        <f t="shared" si="7"/>
        <v>30</v>
      </c>
      <c r="DB13" s="157"/>
      <c r="DC13" s="157"/>
      <c r="DD13" s="157"/>
      <c r="DE13" s="157"/>
      <c r="DF13" s="157"/>
      <c r="DG13" s="157"/>
      <c r="DH13" s="157"/>
      <c r="DI13" s="157"/>
      <c r="DJ13" s="157"/>
      <c r="DK13" s="157"/>
      <c r="DL13" s="157"/>
      <c r="DM13" s="157"/>
      <c r="DN13" s="157"/>
      <c r="DO13" s="157"/>
      <c r="DP13" s="157"/>
      <c r="DQ13" s="157"/>
      <c r="DR13" s="157"/>
      <c r="DS13" s="157"/>
      <c r="DT13" s="157"/>
      <c r="DU13" s="157"/>
      <c r="DV13" s="157"/>
      <c r="DW13" s="157"/>
      <c r="DX13" s="157"/>
      <c r="DY13" s="172">
        <f t="shared" si="8"/>
        <v>22</v>
      </c>
      <c r="DZ13" s="157"/>
      <c r="EA13" s="157"/>
      <c r="EB13" s="157"/>
      <c r="EC13" s="157"/>
      <c r="ED13" s="157"/>
      <c r="EE13" s="157"/>
      <c r="EF13" s="157"/>
      <c r="EG13" s="157"/>
      <c r="EH13" s="157"/>
      <c r="EI13" s="157"/>
      <c r="EJ13" s="157"/>
      <c r="EK13" s="157"/>
      <c r="EL13" s="157"/>
      <c r="EM13" s="157"/>
      <c r="EN13" s="157"/>
      <c r="EO13" s="157"/>
      <c r="EP13" s="157"/>
      <c r="EQ13" s="157"/>
      <c r="ER13" s="157"/>
      <c r="ES13" s="157"/>
      <c r="ET13" s="157"/>
      <c r="EU13" s="157"/>
      <c r="EV13" s="157"/>
      <c r="EW13" s="172">
        <f t="shared" ref="EW13:EW18" si="22">IFERROR(IF(COUNTBLANK(AZ$12:AZ$18)&gt;0,"",AZ13+CY13),"")</f>
        <v>5</v>
      </c>
      <c r="EX13" s="180"/>
      <c r="EY13" s="172">
        <f t="shared" si="9"/>
        <v>57</v>
      </c>
      <c r="EZ13" s="228"/>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s="173">
        <f t="shared" si="10"/>
        <v>30</v>
      </c>
      <c r="HC13" s="174">
        <f t="shared" si="11"/>
        <v>3.5756853396901073E-2</v>
      </c>
      <c r="HD13" s="174">
        <f t="shared" ref="HD13:HD18" si="23">HC13-TRUNC(HC13)</f>
        <v>3.5756853396901073E-2</v>
      </c>
      <c r="HE13" s="174">
        <f>HE12+0.001</f>
        <v>2E-3</v>
      </c>
      <c r="HF13" s="175">
        <f t="shared" ref="HF13:HF18" si="24">HD13+HE13</f>
        <v>3.7756853396901074E-2</v>
      </c>
      <c r="HG13" s="176">
        <f t="shared" ref="HG13:HG18" si="25">ROUNDDOWN(HC13,0)</f>
        <v>0</v>
      </c>
      <c r="HH13" s="137">
        <f t="shared" si="12"/>
        <v>0</v>
      </c>
      <c r="HI13" s="137">
        <f t="shared" si="12"/>
        <v>0</v>
      </c>
      <c r="HJ13" s="137">
        <f t="shared" si="12"/>
        <v>0</v>
      </c>
      <c r="HK13" s="137">
        <f t="shared" si="12"/>
        <v>1</v>
      </c>
      <c r="HL13" s="137">
        <f t="shared" si="12"/>
        <v>1</v>
      </c>
      <c r="HM13" s="137">
        <f t="shared" si="12"/>
        <v>1</v>
      </c>
      <c r="HN13" s="137">
        <f t="shared" si="12"/>
        <v>1</v>
      </c>
      <c r="HO13" s="177"/>
      <c r="HP13" s="177"/>
      <c r="HQ13" s="177"/>
      <c r="HR13" s="177"/>
      <c r="HS13" s="177"/>
      <c r="HT13" s="177"/>
      <c r="HU13" s="177"/>
      <c r="HV13" s="177"/>
      <c r="HW13" s="137">
        <v>0</v>
      </c>
      <c r="HX13" s="137">
        <f>IF(HX12="","",HW13)</f>
        <v>0</v>
      </c>
      <c r="HY13"/>
      <c r="HZ13" s="173">
        <f t="shared" si="13"/>
        <v>22</v>
      </c>
      <c r="IA13" s="174">
        <f t="shared" si="14"/>
        <v>0</v>
      </c>
      <c r="IB13" s="174">
        <f t="shared" ref="IB13:IB18" si="26">IA13-TRUNC(IA13)</f>
        <v>0</v>
      </c>
      <c r="IC13" s="174">
        <f>IC12+0.001</f>
        <v>2E-3</v>
      </c>
      <c r="ID13" s="175">
        <f t="shared" ref="ID13:ID18" si="27">IB13+IC13</f>
        <v>2E-3</v>
      </c>
      <c r="IE13" s="176">
        <f t="shared" ref="IE13:IE18" si="28">ROUNDDOWN(IA13,0)</f>
        <v>0</v>
      </c>
      <c r="IF13" s="137">
        <f t="shared" si="15"/>
        <v>0</v>
      </c>
      <c r="IG13" s="137">
        <f t="shared" si="15"/>
        <v>0</v>
      </c>
      <c r="IH13" s="137">
        <f t="shared" si="15"/>
        <v>0</v>
      </c>
      <c r="II13" s="137">
        <f t="shared" si="15"/>
        <v>0</v>
      </c>
      <c r="IJ13" s="137">
        <f t="shared" si="15"/>
        <v>0</v>
      </c>
      <c r="IK13" s="137">
        <f t="shared" si="15"/>
        <v>1</v>
      </c>
      <c r="IL13" s="137">
        <f t="shared" si="15"/>
        <v>1</v>
      </c>
      <c r="IM13" s="177"/>
      <c r="IN13" s="177"/>
      <c r="IO13" s="177"/>
      <c r="IP13" s="177"/>
      <c r="IQ13" s="177"/>
      <c r="IR13" s="177"/>
      <c r="IS13" s="177"/>
      <c r="IT13" s="177"/>
      <c r="IU13" s="137"/>
      <c r="IV13" s="137">
        <f>IF(IV12="","",IU13)</f>
        <v>0</v>
      </c>
      <c r="IW13" s="125"/>
      <c r="IX13" s="173">
        <f t="shared" si="16"/>
        <v>5</v>
      </c>
      <c r="IY13" s="174">
        <f t="shared" si="17"/>
        <v>0.25</v>
      </c>
      <c r="IZ13" s="174">
        <f t="shared" ref="IZ13:IZ18" si="29">IY13-TRUNC(IY13)</f>
        <v>0.25</v>
      </c>
      <c r="JA13" s="174">
        <f>JA12+0.001</f>
        <v>2E-3</v>
      </c>
      <c r="JB13" s="175">
        <f t="shared" ref="JB13:JB18" si="30">IZ13+JA13</f>
        <v>0.252</v>
      </c>
      <c r="JC13" s="176">
        <f t="shared" ref="JC13:JC18" si="31">ROUNDDOWN(IY13,0)</f>
        <v>0</v>
      </c>
      <c r="JD13" s="137">
        <f t="shared" si="18"/>
        <v>0</v>
      </c>
      <c r="JE13" s="137">
        <f t="shared" si="18"/>
        <v>1</v>
      </c>
      <c r="JF13" s="137">
        <f t="shared" si="18"/>
        <v>1</v>
      </c>
      <c r="JG13" s="137">
        <f t="shared" si="18"/>
        <v>1</v>
      </c>
      <c r="JH13" s="137">
        <f t="shared" si="18"/>
        <v>1</v>
      </c>
      <c r="JI13" s="137">
        <f t="shared" si="18"/>
        <v>1</v>
      </c>
      <c r="JJ13" s="137">
        <f t="shared" si="18"/>
        <v>1</v>
      </c>
      <c r="JK13" s="177"/>
      <c r="JL13" s="177"/>
      <c r="JM13" s="177"/>
      <c r="JN13" s="177"/>
      <c r="JO13" s="177"/>
      <c r="JP13" s="177"/>
      <c r="JQ13" s="177"/>
      <c r="JR13" s="177"/>
      <c r="JS13" s="137">
        <v>0</v>
      </c>
      <c r="JT13" s="137">
        <f>IF(JT12="","",JS13)</f>
        <v>0</v>
      </c>
    </row>
    <row r="14" spans="3:280" ht="15.6" customHeight="1" x14ac:dyDescent="0.25">
      <c r="C14" s="170" t="s">
        <v>241</v>
      </c>
      <c r="D14" s="171">
        <v>139</v>
      </c>
      <c r="E14" s="156"/>
      <c r="F14" s="156"/>
      <c r="G14" s="156"/>
      <c r="H14" s="156"/>
      <c r="I14" s="156"/>
      <c r="J14" s="156"/>
      <c r="K14" s="156"/>
      <c r="L14" s="156"/>
      <c r="M14" s="156"/>
      <c r="N14" s="156"/>
      <c r="O14" s="156"/>
      <c r="P14" s="156"/>
      <c r="Q14" s="156"/>
      <c r="R14" s="156"/>
      <c r="S14" s="156"/>
      <c r="T14" s="156"/>
      <c r="U14" s="156"/>
      <c r="V14" s="156"/>
      <c r="W14" s="156"/>
      <c r="X14" s="156"/>
      <c r="Y14" s="156"/>
      <c r="Z14" s="156"/>
      <c r="AA14" s="156"/>
      <c r="AB14" s="171">
        <v>63</v>
      </c>
      <c r="AC14" s="156"/>
      <c r="AD14" s="156"/>
      <c r="AE14" s="156"/>
      <c r="AF14" s="156"/>
      <c r="AG14" s="156"/>
      <c r="AH14" s="156"/>
      <c r="AI14" s="156"/>
      <c r="AJ14" s="156"/>
      <c r="AK14" s="156"/>
      <c r="AL14" s="156"/>
      <c r="AM14" s="156"/>
      <c r="AN14" s="156"/>
      <c r="AO14" s="156"/>
      <c r="AP14" s="156"/>
      <c r="AQ14" s="156"/>
      <c r="AR14" s="156"/>
      <c r="AS14" s="156"/>
      <c r="AT14" s="156"/>
      <c r="AU14" s="156"/>
      <c r="AV14" s="156"/>
      <c r="AW14" s="156"/>
      <c r="AX14" s="156"/>
      <c r="AY14" s="156"/>
      <c r="AZ14" s="171">
        <v>2</v>
      </c>
      <c r="BA14" s="153">
        <f t="shared" si="6"/>
        <v>204</v>
      </c>
      <c r="BB14" s="120"/>
      <c r="BC14" s="172">
        <f t="shared" si="19"/>
        <v>0</v>
      </c>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72">
        <f t="shared" si="20"/>
        <v>0</v>
      </c>
      <c r="CB14" s="157"/>
      <c r="CC14" s="157"/>
      <c r="CD14" s="157"/>
      <c r="CE14" s="157"/>
      <c r="CF14" s="157"/>
      <c r="CG14" s="157"/>
      <c r="CH14" s="157"/>
      <c r="CI14" s="157"/>
      <c r="CJ14" s="157"/>
      <c r="CK14" s="157"/>
      <c r="CL14" s="157"/>
      <c r="CM14" s="157"/>
      <c r="CN14" s="157"/>
      <c r="CO14" s="157"/>
      <c r="CP14" s="157"/>
      <c r="CQ14" s="157"/>
      <c r="CR14" s="157"/>
      <c r="CS14" s="157"/>
      <c r="CT14" s="157"/>
      <c r="CU14" s="157"/>
      <c r="CV14" s="157"/>
      <c r="CW14" s="157"/>
      <c r="CX14" s="157"/>
      <c r="CY14" s="172">
        <f t="shared" si="21"/>
        <v>0</v>
      </c>
      <c r="CZ14" s="142"/>
      <c r="DA14" s="172">
        <f t="shared" si="7"/>
        <v>139</v>
      </c>
      <c r="DB14" s="157"/>
      <c r="DC14" s="157"/>
      <c r="DD14" s="157"/>
      <c r="DE14" s="157"/>
      <c r="DF14" s="157"/>
      <c r="DG14" s="157"/>
      <c r="DH14" s="157"/>
      <c r="DI14" s="157"/>
      <c r="DJ14" s="157"/>
      <c r="DK14" s="157"/>
      <c r="DL14" s="157"/>
      <c r="DM14" s="157"/>
      <c r="DN14" s="157"/>
      <c r="DO14" s="157"/>
      <c r="DP14" s="157"/>
      <c r="DQ14" s="157"/>
      <c r="DR14" s="157"/>
      <c r="DS14" s="157"/>
      <c r="DT14" s="157"/>
      <c r="DU14" s="157"/>
      <c r="DV14" s="157"/>
      <c r="DW14" s="157"/>
      <c r="DX14" s="157"/>
      <c r="DY14" s="172">
        <f t="shared" si="8"/>
        <v>63</v>
      </c>
      <c r="DZ14" s="157"/>
      <c r="EA14" s="157"/>
      <c r="EB14" s="157"/>
      <c r="EC14" s="157"/>
      <c r="ED14" s="157"/>
      <c r="EE14" s="157"/>
      <c r="EF14" s="157"/>
      <c r="EG14" s="157"/>
      <c r="EH14" s="157"/>
      <c r="EI14" s="157"/>
      <c r="EJ14" s="157"/>
      <c r="EK14" s="157"/>
      <c r="EL14" s="157"/>
      <c r="EM14" s="157"/>
      <c r="EN14" s="157"/>
      <c r="EO14" s="157"/>
      <c r="EP14" s="157"/>
      <c r="EQ14" s="157"/>
      <c r="ER14" s="157"/>
      <c r="ES14" s="157"/>
      <c r="ET14" s="157"/>
      <c r="EU14" s="157"/>
      <c r="EV14" s="157"/>
      <c r="EW14" s="172">
        <f t="shared" si="22"/>
        <v>2</v>
      </c>
      <c r="EX14" s="180"/>
      <c r="EY14" s="172">
        <f t="shared" si="9"/>
        <v>204</v>
      </c>
      <c r="EZ14" s="228"/>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s="173">
        <f t="shared" si="10"/>
        <v>139</v>
      </c>
      <c r="HC14" s="174">
        <f t="shared" si="11"/>
        <v>0.16567342073897498</v>
      </c>
      <c r="HD14" s="174">
        <f t="shared" si="23"/>
        <v>0.16567342073897498</v>
      </c>
      <c r="HE14" s="174">
        <f t="shared" ref="HE14:HE18" si="32">HE13+0.001</f>
        <v>3.0000000000000001E-3</v>
      </c>
      <c r="HF14" s="175">
        <f t="shared" si="24"/>
        <v>0.16867342073897498</v>
      </c>
      <c r="HG14" s="176">
        <f t="shared" si="25"/>
        <v>0</v>
      </c>
      <c r="HH14" s="137">
        <f t="shared" si="12"/>
        <v>0</v>
      </c>
      <c r="HI14" s="137">
        <f t="shared" si="12"/>
        <v>1</v>
      </c>
      <c r="HJ14" s="137">
        <f t="shared" si="12"/>
        <v>1</v>
      </c>
      <c r="HK14" s="137">
        <f t="shared" si="12"/>
        <v>1</v>
      </c>
      <c r="HL14" s="137">
        <f t="shared" si="12"/>
        <v>1</v>
      </c>
      <c r="HM14" s="137">
        <f t="shared" si="12"/>
        <v>1</v>
      </c>
      <c r="HN14" s="137">
        <f t="shared" si="12"/>
        <v>1</v>
      </c>
      <c r="HO14" s="177"/>
      <c r="HP14" s="177"/>
      <c r="HQ14" s="177"/>
      <c r="HR14" s="177"/>
      <c r="HS14" s="177"/>
      <c r="HT14" s="177"/>
      <c r="HU14" s="177"/>
      <c r="HV14" s="177"/>
      <c r="HW14" s="137">
        <v>0</v>
      </c>
      <c r="HX14" s="137">
        <f t="shared" ref="HX14:HX18" si="33">IF(HX13="","",HW14)</f>
        <v>0</v>
      </c>
      <c r="HY14"/>
      <c r="HZ14" s="173">
        <f t="shared" si="13"/>
        <v>63</v>
      </c>
      <c r="IA14" s="174">
        <f t="shared" si="14"/>
        <v>0</v>
      </c>
      <c r="IB14" s="174">
        <f t="shared" si="26"/>
        <v>0</v>
      </c>
      <c r="IC14" s="174">
        <f t="shared" ref="IC14:IC18" si="34">IC13+0.001</f>
        <v>3.0000000000000001E-3</v>
      </c>
      <c r="ID14" s="175">
        <f t="shared" si="27"/>
        <v>3.0000000000000001E-3</v>
      </c>
      <c r="IE14" s="176">
        <f t="shared" si="28"/>
        <v>0</v>
      </c>
      <c r="IF14" s="137">
        <f t="shared" si="15"/>
        <v>0</v>
      </c>
      <c r="IG14" s="137">
        <f t="shared" si="15"/>
        <v>0</v>
      </c>
      <c r="IH14" s="137">
        <f t="shared" si="15"/>
        <v>0</v>
      </c>
      <c r="II14" s="137">
        <f t="shared" si="15"/>
        <v>0</v>
      </c>
      <c r="IJ14" s="137">
        <f t="shared" si="15"/>
        <v>1</v>
      </c>
      <c r="IK14" s="137">
        <f t="shared" si="15"/>
        <v>1</v>
      </c>
      <c r="IL14" s="137">
        <f t="shared" si="15"/>
        <v>1</v>
      </c>
      <c r="IM14" s="177"/>
      <c r="IN14" s="177"/>
      <c r="IO14" s="177"/>
      <c r="IP14" s="177"/>
      <c r="IQ14" s="177"/>
      <c r="IR14" s="177"/>
      <c r="IS14" s="177"/>
      <c r="IT14" s="177"/>
      <c r="IU14" s="137"/>
      <c r="IV14" s="137">
        <f t="shared" ref="IV14:IV18" si="35">IF(IV13="","",IU14)</f>
        <v>0</v>
      </c>
      <c r="IW14" s="125"/>
      <c r="IX14" s="173">
        <f t="shared" si="16"/>
        <v>2</v>
      </c>
      <c r="IY14" s="174">
        <f t="shared" si="17"/>
        <v>0.1</v>
      </c>
      <c r="IZ14" s="174">
        <f t="shared" si="29"/>
        <v>0.1</v>
      </c>
      <c r="JA14" s="174">
        <f t="shared" ref="JA14:JA18" si="36">JA13+0.001</f>
        <v>3.0000000000000001E-3</v>
      </c>
      <c r="JB14" s="175">
        <f t="shared" si="30"/>
        <v>0.10300000000000001</v>
      </c>
      <c r="JC14" s="176">
        <f t="shared" si="31"/>
        <v>0</v>
      </c>
      <c r="JD14" s="137">
        <f t="shared" si="18"/>
        <v>0</v>
      </c>
      <c r="JE14" s="137">
        <f t="shared" si="18"/>
        <v>0</v>
      </c>
      <c r="JF14" s="137">
        <f t="shared" si="18"/>
        <v>0</v>
      </c>
      <c r="JG14" s="137">
        <f t="shared" si="18"/>
        <v>0</v>
      </c>
      <c r="JH14" s="137">
        <f t="shared" si="18"/>
        <v>1</v>
      </c>
      <c r="JI14" s="137">
        <f t="shared" si="18"/>
        <v>1</v>
      </c>
      <c r="JJ14" s="137">
        <f t="shared" si="18"/>
        <v>1</v>
      </c>
      <c r="JK14" s="177"/>
      <c r="JL14" s="177"/>
      <c r="JM14" s="177"/>
      <c r="JN14" s="177"/>
      <c r="JO14" s="177"/>
      <c r="JP14" s="177"/>
      <c r="JQ14" s="177"/>
      <c r="JR14" s="177"/>
      <c r="JS14" s="137">
        <v>0</v>
      </c>
      <c r="JT14" s="137">
        <f t="shared" ref="JT14:JT18" si="37">IF(JT13="","",JS14)</f>
        <v>0</v>
      </c>
    </row>
    <row r="15" spans="3:280" ht="15.6" customHeight="1" x14ac:dyDescent="0.25">
      <c r="C15" s="170" t="s">
        <v>242</v>
      </c>
      <c r="D15" s="171">
        <v>99</v>
      </c>
      <c r="E15" s="156"/>
      <c r="F15" s="156"/>
      <c r="G15" s="156"/>
      <c r="H15" s="156"/>
      <c r="I15" s="156"/>
      <c r="J15" s="156"/>
      <c r="K15" s="156"/>
      <c r="L15" s="156"/>
      <c r="M15" s="156"/>
      <c r="N15" s="156"/>
      <c r="O15" s="156"/>
      <c r="P15" s="156"/>
      <c r="Q15" s="156"/>
      <c r="R15" s="156"/>
      <c r="S15" s="156"/>
      <c r="T15" s="156"/>
      <c r="U15" s="156"/>
      <c r="V15" s="156"/>
      <c r="W15" s="156"/>
      <c r="X15" s="156"/>
      <c r="Y15" s="156"/>
      <c r="Z15" s="156"/>
      <c r="AA15" s="156"/>
      <c r="AB15" s="171">
        <v>36</v>
      </c>
      <c r="AC15" s="156"/>
      <c r="AD15" s="156"/>
      <c r="AE15" s="156"/>
      <c r="AF15" s="156"/>
      <c r="AG15" s="156"/>
      <c r="AH15" s="156"/>
      <c r="AI15" s="156"/>
      <c r="AJ15" s="156"/>
      <c r="AK15" s="156"/>
      <c r="AL15" s="156"/>
      <c r="AM15" s="156"/>
      <c r="AN15" s="156"/>
      <c r="AO15" s="156"/>
      <c r="AP15" s="156"/>
      <c r="AQ15" s="156"/>
      <c r="AR15" s="156"/>
      <c r="AS15" s="156"/>
      <c r="AT15" s="156"/>
      <c r="AU15" s="156"/>
      <c r="AV15" s="156"/>
      <c r="AW15" s="156"/>
      <c r="AX15" s="156"/>
      <c r="AY15" s="156"/>
      <c r="AZ15" s="171">
        <v>5</v>
      </c>
      <c r="BA15" s="153">
        <f t="shared" si="6"/>
        <v>140</v>
      </c>
      <c r="BB15" s="120"/>
      <c r="BC15" s="172">
        <f t="shared" si="19"/>
        <v>0</v>
      </c>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72">
        <f t="shared" si="20"/>
        <v>0</v>
      </c>
      <c r="CB15" s="157"/>
      <c r="CC15" s="157"/>
      <c r="CD15" s="157"/>
      <c r="CE15" s="157"/>
      <c r="CF15" s="157"/>
      <c r="CG15" s="157"/>
      <c r="CH15" s="157"/>
      <c r="CI15" s="157"/>
      <c r="CJ15" s="157"/>
      <c r="CK15" s="157"/>
      <c r="CL15" s="157"/>
      <c r="CM15" s="157"/>
      <c r="CN15" s="157"/>
      <c r="CO15" s="157"/>
      <c r="CP15" s="157"/>
      <c r="CQ15" s="157"/>
      <c r="CR15" s="157"/>
      <c r="CS15" s="157"/>
      <c r="CT15" s="157"/>
      <c r="CU15" s="157"/>
      <c r="CV15" s="157"/>
      <c r="CW15" s="157"/>
      <c r="CX15" s="157"/>
      <c r="CY15" s="172">
        <f t="shared" si="21"/>
        <v>1</v>
      </c>
      <c r="CZ15" s="142"/>
      <c r="DA15" s="172">
        <f t="shared" si="7"/>
        <v>99</v>
      </c>
      <c r="DB15" s="157"/>
      <c r="DC15" s="157"/>
      <c r="DD15" s="157"/>
      <c r="DE15" s="157"/>
      <c r="DF15" s="157"/>
      <c r="DG15" s="157"/>
      <c r="DH15" s="157"/>
      <c r="DI15" s="157"/>
      <c r="DJ15" s="157"/>
      <c r="DK15" s="157"/>
      <c r="DL15" s="157"/>
      <c r="DM15" s="157"/>
      <c r="DN15" s="157"/>
      <c r="DO15" s="157"/>
      <c r="DP15" s="157"/>
      <c r="DQ15" s="157"/>
      <c r="DR15" s="157"/>
      <c r="DS15" s="157"/>
      <c r="DT15" s="157"/>
      <c r="DU15" s="157"/>
      <c r="DV15" s="157"/>
      <c r="DW15" s="157"/>
      <c r="DX15" s="157"/>
      <c r="DY15" s="172">
        <f t="shared" si="8"/>
        <v>36</v>
      </c>
      <c r="DZ15" s="157"/>
      <c r="EA15" s="157"/>
      <c r="EB15" s="157"/>
      <c r="EC15" s="157"/>
      <c r="ED15" s="157"/>
      <c r="EE15" s="157"/>
      <c r="EF15" s="157"/>
      <c r="EG15" s="157"/>
      <c r="EH15" s="157"/>
      <c r="EI15" s="157"/>
      <c r="EJ15" s="157"/>
      <c r="EK15" s="157"/>
      <c r="EL15" s="157"/>
      <c r="EM15" s="157"/>
      <c r="EN15" s="157"/>
      <c r="EO15" s="157"/>
      <c r="EP15" s="157"/>
      <c r="EQ15" s="157"/>
      <c r="ER15" s="157"/>
      <c r="ES15" s="157"/>
      <c r="ET15" s="157"/>
      <c r="EU15" s="157"/>
      <c r="EV15" s="157"/>
      <c r="EW15" s="172">
        <f t="shared" si="22"/>
        <v>6</v>
      </c>
      <c r="EX15" s="180"/>
      <c r="EY15" s="172">
        <f t="shared" si="9"/>
        <v>141</v>
      </c>
      <c r="EZ15" s="228"/>
      <c r="FA15" s="181"/>
      <c r="FB15"/>
      <c r="FC15"/>
      <c r="FD15"/>
      <c r="FE15"/>
      <c r="FF15"/>
      <c r="FG15"/>
      <c r="FH15"/>
      <c r="FI15"/>
      <c r="FJ15"/>
      <c r="FK15"/>
      <c r="FL15"/>
      <c r="FM15"/>
      <c r="FN15"/>
      <c r="FO15"/>
      <c r="FP15"/>
      <c r="FQ15"/>
      <c r="FR15"/>
      <c r="FS15"/>
      <c r="FT15"/>
      <c r="FU15"/>
      <c r="FV15"/>
      <c r="FW15"/>
      <c r="FX15"/>
      <c r="FY15" s="181"/>
      <c r="FZ15"/>
      <c r="GA15"/>
      <c r="GB15"/>
      <c r="GC15"/>
      <c r="GD15"/>
      <c r="GE15"/>
      <c r="GF15"/>
      <c r="GG15"/>
      <c r="GH15"/>
      <c r="GI15"/>
      <c r="GJ15"/>
      <c r="GK15"/>
      <c r="GL15"/>
      <c r="GM15"/>
      <c r="GN15"/>
      <c r="GO15"/>
      <c r="GP15"/>
      <c r="GQ15"/>
      <c r="GR15"/>
      <c r="GS15"/>
      <c r="GT15"/>
      <c r="GU15"/>
      <c r="GV15"/>
      <c r="GW15" s="181"/>
      <c r="GX15"/>
      <c r="GY15"/>
      <c r="GZ15"/>
      <c r="HA15"/>
      <c r="HB15" s="173">
        <f t="shared" si="10"/>
        <v>99</v>
      </c>
      <c r="HC15" s="174">
        <f t="shared" si="11"/>
        <v>0.11799761620977355</v>
      </c>
      <c r="HD15" s="174">
        <f t="shared" si="23"/>
        <v>0.11799761620977355</v>
      </c>
      <c r="HE15" s="174">
        <f t="shared" si="32"/>
        <v>4.0000000000000001E-3</v>
      </c>
      <c r="HF15" s="175">
        <f t="shared" si="24"/>
        <v>0.12199761620977355</v>
      </c>
      <c r="HG15" s="176">
        <f t="shared" si="25"/>
        <v>0</v>
      </c>
      <c r="HH15" s="137">
        <f t="shared" si="12"/>
        <v>0</v>
      </c>
      <c r="HI15" s="137">
        <f t="shared" si="12"/>
        <v>0</v>
      </c>
      <c r="HJ15" s="137">
        <f t="shared" si="12"/>
        <v>1</v>
      </c>
      <c r="HK15" s="137">
        <f t="shared" si="12"/>
        <v>1</v>
      </c>
      <c r="HL15" s="137">
        <f t="shared" si="12"/>
        <v>1</v>
      </c>
      <c r="HM15" s="137">
        <f t="shared" si="12"/>
        <v>1</v>
      </c>
      <c r="HN15" s="137">
        <f t="shared" si="12"/>
        <v>1</v>
      </c>
      <c r="HO15" s="177"/>
      <c r="HP15" s="177"/>
      <c r="HQ15" s="177"/>
      <c r="HR15" s="177"/>
      <c r="HS15" s="177"/>
      <c r="HT15" s="177"/>
      <c r="HU15" s="177"/>
      <c r="HV15" s="177"/>
      <c r="HW15" s="137">
        <v>0</v>
      </c>
      <c r="HX15" s="137">
        <f t="shared" si="33"/>
        <v>0</v>
      </c>
      <c r="HY15"/>
      <c r="HZ15" s="173">
        <f t="shared" si="13"/>
        <v>36</v>
      </c>
      <c r="IA15" s="174">
        <f t="shared" si="14"/>
        <v>0</v>
      </c>
      <c r="IB15" s="174">
        <f t="shared" si="26"/>
        <v>0</v>
      </c>
      <c r="IC15" s="174">
        <f t="shared" si="34"/>
        <v>4.0000000000000001E-3</v>
      </c>
      <c r="ID15" s="175">
        <f t="shared" si="27"/>
        <v>4.0000000000000001E-3</v>
      </c>
      <c r="IE15" s="176">
        <f t="shared" si="28"/>
        <v>0</v>
      </c>
      <c r="IF15" s="137">
        <f t="shared" si="15"/>
        <v>0</v>
      </c>
      <c r="IG15" s="137">
        <f t="shared" si="15"/>
        <v>0</v>
      </c>
      <c r="IH15" s="137">
        <f t="shared" si="15"/>
        <v>0</v>
      </c>
      <c r="II15" s="137">
        <f t="shared" si="15"/>
        <v>1</v>
      </c>
      <c r="IJ15" s="137">
        <f t="shared" si="15"/>
        <v>1</v>
      </c>
      <c r="IK15" s="137">
        <f t="shared" si="15"/>
        <v>1</v>
      </c>
      <c r="IL15" s="137">
        <f t="shared" si="15"/>
        <v>1</v>
      </c>
      <c r="IM15" s="177"/>
      <c r="IN15" s="177"/>
      <c r="IO15" s="177"/>
      <c r="IP15" s="177"/>
      <c r="IQ15" s="177"/>
      <c r="IR15" s="177"/>
      <c r="IS15" s="177"/>
      <c r="IT15" s="177"/>
      <c r="IU15" s="137"/>
      <c r="IV15" s="137">
        <f t="shared" si="35"/>
        <v>0</v>
      </c>
      <c r="IW15" s="125"/>
      <c r="IX15" s="173">
        <f t="shared" si="16"/>
        <v>5</v>
      </c>
      <c r="IY15" s="174">
        <f t="shared" si="17"/>
        <v>0.25</v>
      </c>
      <c r="IZ15" s="174">
        <f t="shared" si="29"/>
        <v>0.25</v>
      </c>
      <c r="JA15" s="174">
        <f t="shared" si="36"/>
        <v>4.0000000000000001E-3</v>
      </c>
      <c r="JB15" s="175">
        <f t="shared" si="30"/>
        <v>0.254</v>
      </c>
      <c r="JC15" s="176">
        <f t="shared" si="31"/>
        <v>0</v>
      </c>
      <c r="JD15" s="137">
        <f t="shared" si="18"/>
        <v>1</v>
      </c>
      <c r="JE15" s="137">
        <f t="shared" si="18"/>
        <v>1</v>
      </c>
      <c r="JF15" s="137">
        <f t="shared" si="18"/>
        <v>1</v>
      </c>
      <c r="JG15" s="137">
        <f t="shared" si="18"/>
        <v>1</v>
      </c>
      <c r="JH15" s="137">
        <f t="shared" si="18"/>
        <v>1</v>
      </c>
      <c r="JI15" s="137">
        <f t="shared" si="18"/>
        <v>1</v>
      </c>
      <c r="JJ15" s="137">
        <f t="shared" si="18"/>
        <v>1</v>
      </c>
      <c r="JK15" s="177"/>
      <c r="JL15" s="177"/>
      <c r="JM15" s="177"/>
      <c r="JN15" s="177"/>
      <c r="JO15" s="177"/>
      <c r="JP15" s="177"/>
      <c r="JQ15" s="177"/>
      <c r="JR15" s="177"/>
      <c r="JS15" s="137">
        <v>1</v>
      </c>
      <c r="JT15" s="137">
        <f t="shared" si="37"/>
        <v>1</v>
      </c>
    </row>
    <row r="16" spans="3:280" ht="15.6" customHeight="1" x14ac:dyDescent="0.25">
      <c r="C16" s="170" t="s">
        <v>243</v>
      </c>
      <c r="D16" s="171">
        <v>27</v>
      </c>
      <c r="E16" s="156"/>
      <c r="F16" s="156"/>
      <c r="G16" s="156"/>
      <c r="H16" s="156"/>
      <c r="I16" s="156"/>
      <c r="J16" s="156"/>
      <c r="K16" s="156"/>
      <c r="L16" s="156"/>
      <c r="M16" s="156"/>
      <c r="N16" s="156"/>
      <c r="O16" s="156"/>
      <c r="P16" s="156"/>
      <c r="Q16" s="156"/>
      <c r="R16" s="156"/>
      <c r="S16" s="156"/>
      <c r="T16" s="156"/>
      <c r="U16" s="156"/>
      <c r="V16" s="156"/>
      <c r="W16" s="156"/>
      <c r="X16" s="156"/>
      <c r="Y16" s="156"/>
      <c r="Z16" s="156"/>
      <c r="AA16" s="156"/>
      <c r="AB16" s="171">
        <v>11</v>
      </c>
      <c r="AC16" s="156"/>
      <c r="AD16" s="156"/>
      <c r="AE16" s="156"/>
      <c r="AF16" s="156"/>
      <c r="AG16" s="156"/>
      <c r="AH16" s="156"/>
      <c r="AI16" s="156"/>
      <c r="AJ16" s="156"/>
      <c r="AK16" s="156"/>
      <c r="AL16" s="156"/>
      <c r="AM16" s="156"/>
      <c r="AN16" s="156"/>
      <c r="AO16" s="156"/>
      <c r="AP16" s="156"/>
      <c r="AQ16" s="156"/>
      <c r="AR16" s="156"/>
      <c r="AS16" s="156"/>
      <c r="AT16" s="156"/>
      <c r="AU16" s="156"/>
      <c r="AV16" s="156"/>
      <c r="AW16" s="156"/>
      <c r="AX16" s="156"/>
      <c r="AY16" s="156"/>
      <c r="AZ16" s="171">
        <v>4</v>
      </c>
      <c r="BA16" s="153">
        <f t="shared" si="6"/>
        <v>42</v>
      </c>
      <c r="BB16" s="120"/>
      <c r="BC16" s="172">
        <f t="shared" si="19"/>
        <v>0</v>
      </c>
      <c r="BD16" s="157"/>
      <c r="BE16" s="157"/>
      <c r="BF16" s="157"/>
      <c r="BG16" s="157"/>
      <c r="BH16" s="157"/>
      <c r="BI16" s="157"/>
      <c r="BJ16" s="157"/>
      <c r="BK16" s="157"/>
      <c r="BL16" s="157"/>
      <c r="BM16" s="157"/>
      <c r="BN16" s="157"/>
      <c r="BO16" s="157"/>
      <c r="BP16" s="157"/>
      <c r="BQ16" s="157"/>
      <c r="BR16" s="157"/>
      <c r="BS16" s="157"/>
      <c r="BT16" s="157"/>
      <c r="BU16" s="157"/>
      <c r="BV16" s="157"/>
      <c r="BW16" s="157"/>
      <c r="BX16" s="157"/>
      <c r="BY16" s="157"/>
      <c r="BZ16" s="157"/>
      <c r="CA16" s="172">
        <f t="shared" si="20"/>
        <v>0</v>
      </c>
      <c r="CB16" s="157"/>
      <c r="CC16" s="157"/>
      <c r="CD16" s="157"/>
      <c r="CE16" s="157"/>
      <c r="CF16" s="157"/>
      <c r="CG16" s="157"/>
      <c r="CH16" s="157"/>
      <c r="CI16" s="157"/>
      <c r="CJ16" s="157"/>
      <c r="CK16" s="157"/>
      <c r="CL16" s="157"/>
      <c r="CM16" s="157"/>
      <c r="CN16" s="157"/>
      <c r="CO16" s="157"/>
      <c r="CP16" s="157"/>
      <c r="CQ16" s="157"/>
      <c r="CR16" s="157"/>
      <c r="CS16" s="157"/>
      <c r="CT16" s="157"/>
      <c r="CU16" s="157"/>
      <c r="CV16" s="157"/>
      <c r="CW16" s="157"/>
      <c r="CX16" s="157"/>
      <c r="CY16" s="172">
        <f t="shared" si="21"/>
        <v>0</v>
      </c>
      <c r="CZ16" s="142"/>
      <c r="DA16" s="172">
        <f t="shared" si="7"/>
        <v>27</v>
      </c>
      <c r="DB16" s="157"/>
      <c r="DC16" s="157"/>
      <c r="DD16" s="157"/>
      <c r="DE16" s="157"/>
      <c r="DF16" s="157"/>
      <c r="DG16" s="157"/>
      <c r="DH16" s="157"/>
      <c r="DI16" s="157"/>
      <c r="DJ16" s="157"/>
      <c r="DK16" s="157"/>
      <c r="DL16" s="157"/>
      <c r="DM16" s="157"/>
      <c r="DN16" s="157"/>
      <c r="DO16" s="157"/>
      <c r="DP16" s="157"/>
      <c r="DQ16" s="157"/>
      <c r="DR16" s="157"/>
      <c r="DS16" s="157"/>
      <c r="DT16" s="157"/>
      <c r="DU16" s="157"/>
      <c r="DV16" s="157"/>
      <c r="DW16" s="157"/>
      <c r="DX16" s="157"/>
      <c r="DY16" s="172">
        <f t="shared" si="8"/>
        <v>11</v>
      </c>
      <c r="DZ16" s="157"/>
      <c r="EA16" s="157"/>
      <c r="EB16" s="157"/>
      <c r="EC16" s="157"/>
      <c r="ED16" s="157"/>
      <c r="EE16" s="157"/>
      <c r="EF16" s="157"/>
      <c r="EG16" s="157"/>
      <c r="EH16" s="157"/>
      <c r="EI16" s="157"/>
      <c r="EJ16" s="157"/>
      <c r="EK16" s="157"/>
      <c r="EL16" s="157"/>
      <c r="EM16" s="157"/>
      <c r="EN16" s="157"/>
      <c r="EO16" s="157"/>
      <c r="EP16" s="157"/>
      <c r="EQ16" s="157"/>
      <c r="ER16" s="157"/>
      <c r="ES16" s="157"/>
      <c r="ET16" s="157"/>
      <c r="EU16" s="157"/>
      <c r="EV16" s="157"/>
      <c r="EW16" s="172">
        <f t="shared" si="22"/>
        <v>4</v>
      </c>
      <c r="EX16" s="180"/>
      <c r="EY16" s="172">
        <f t="shared" si="9"/>
        <v>42</v>
      </c>
      <c r="EZ16" s="228"/>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s="173">
        <f t="shared" si="10"/>
        <v>27</v>
      </c>
      <c r="HC16" s="174">
        <f t="shared" si="11"/>
        <v>3.2181168057210968E-2</v>
      </c>
      <c r="HD16" s="174">
        <f t="shared" si="23"/>
        <v>3.2181168057210968E-2</v>
      </c>
      <c r="HE16" s="174">
        <f t="shared" si="32"/>
        <v>5.0000000000000001E-3</v>
      </c>
      <c r="HF16" s="175">
        <f t="shared" si="24"/>
        <v>3.7181168057210966E-2</v>
      </c>
      <c r="HG16" s="176">
        <f t="shared" si="25"/>
        <v>0</v>
      </c>
      <c r="HH16" s="137">
        <f t="shared" si="12"/>
        <v>0</v>
      </c>
      <c r="HI16" s="137">
        <f t="shared" si="12"/>
        <v>0</v>
      </c>
      <c r="HJ16" s="137">
        <f t="shared" si="12"/>
        <v>0</v>
      </c>
      <c r="HK16" s="137">
        <f t="shared" si="12"/>
        <v>0</v>
      </c>
      <c r="HL16" s="137">
        <f t="shared" si="12"/>
        <v>1</v>
      </c>
      <c r="HM16" s="137">
        <f t="shared" si="12"/>
        <v>1</v>
      </c>
      <c r="HN16" s="137">
        <f t="shared" si="12"/>
        <v>1</v>
      </c>
      <c r="HO16" s="177"/>
      <c r="HP16" s="177"/>
      <c r="HQ16" s="177"/>
      <c r="HR16" s="177"/>
      <c r="HS16" s="177"/>
      <c r="HT16" s="177"/>
      <c r="HU16" s="177"/>
      <c r="HV16" s="177"/>
      <c r="HW16" s="137">
        <v>0</v>
      </c>
      <c r="HX16" s="137">
        <f t="shared" si="33"/>
        <v>0</v>
      </c>
      <c r="HY16"/>
      <c r="HZ16" s="173">
        <f t="shared" si="13"/>
        <v>11</v>
      </c>
      <c r="IA16" s="174">
        <f t="shared" si="14"/>
        <v>0</v>
      </c>
      <c r="IB16" s="174">
        <f t="shared" si="26"/>
        <v>0</v>
      </c>
      <c r="IC16" s="174">
        <f t="shared" si="34"/>
        <v>5.0000000000000001E-3</v>
      </c>
      <c r="ID16" s="175">
        <f t="shared" si="27"/>
        <v>5.0000000000000001E-3</v>
      </c>
      <c r="IE16" s="176">
        <f t="shared" si="28"/>
        <v>0</v>
      </c>
      <c r="IF16" s="137">
        <f t="shared" si="15"/>
        <v>0</v>
      </c>
      <c r="IG16" s="137">
        <f t="shared" si="15"/>
        <v>0</v>
      </c>
      <c r="IH16" s="137">
        <f t="shared" si="15"/>
        <v>1</v>
      </c>
      <c r="II16" s="137">
        <f t="shared" si="15"/>
        <v>1</v>
      </c>
      <c r="IJ16" s="137">
        <f t="shared" si="15"/>
        <v>1</v>
      </c>
      <c r="IK16" s="137">
        <f t="shared" si="15"/>
        <v>1</v>
      </c>
      <c r="IL16" s="137">
        <f t="shared" si="15"/>
        <v>1</v>
      </c>
      <c r="IM16" s="177"/>
      <c r="IN16" s="177"/>
      <c r="IO16" s="177"/>
      <c r="IP16" s="177"/>
      <c r="IQ16" s="177"/>
      <c r="IR16" s="177"/>
      <c r="IS16" s="177"/>
      <c r="IT16" s="177"/>
      <c r="IU16" s="137"/>
      <c r="IV16" s="137">
        <f t="shared" si="35"/>
        <v>0</v>
      </c>
      <c r="IW16" s="125"/>
      <c r="IX16" s="173">
        <f t="shared" si="16"/>
        <v>4</v>
      </c>
      <c r="IY16" s="174">
        <f t="shared" si="17"/>
        <v>0.2</v>
      </c>
      <c r="IZ16" s="174">
        <f t="shared" si="29"/>
        <v>0.2</v>
      </c>
      <c r="JA16" s="174">
        <f t="shared" si="36"/>
        <v>5.0000000000000001E-3</v>
      </c>
      <c r="JB16" s="175">
        <f t="shared" si="30"/>
        <v>0.20500000000000002</v>
      </c>
      <c r="JC16" s="176">
        <f t="shared" si="31"/>
        <v>0</v>
      </c>
      <c r="JD16" s="137">
        <f t="shared" si="18"/>
        <v>0</v>
      </c>
      <c r="JE16" s="137">
        <f t="shared" si="18"/>
        <v>0</v>
      </c>
      <c r="JF16" s="137">
        <f t="shared" si="18"/>
        <v>1</v>
      </c>
      <c r="JG16" s="137">
        <f t="shared" si="18"/>
        <v>1</v>
      </c>
      <c r="JH16" s="137">
        <f t="shared" si="18"/>
        <v>1</v>
      </c>
      <c r="JI16" s="137">
        <f t="shared" si="18"/>
        <v>1</v>
      </c>
      <c r="JJ16" s="137">
        <f t="shared" si="18"/>
        <v>1</v>
      </c>
      <c r="JK16" s="177"/>
      <c r="JL16" s="177"/>
      <c r="JM16" s="177"/>
      <c r="JN16" s="177"/>
      <c r="JO16" s="177"/>
      <c r="JP16" s="177"/>
      <c r="JQ16" s="177"/>
      <c r="JR16" s="177"/>
      <c r="JS16" s="137">
        <v>0</v>
      </c>
      <c r="JT16" s="137">
        <f t="shared" si="37"/>
        <v>0</v>
      </c>
    </row>
    <row r="17" spans="3:280" ht="15.6" customHeight="1" x14ac:dyDescent="0.25">
      <c r="C17" s="170" t="s">
        <v>244</v>
      </c>
      <c r="D17" s="171">
        <v>7</v>
      </c>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71">
        <v>2</v>
      </c>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6"/>
      <c r="AY17" s="156"/>
      <c r="AZ17" s="171">
        <v>1</v>
      </c>
      <c r="BA17" s="153">
        <f t="shared" si="6"/>
        <v>10</v>
      </c>
      <c r="BB17" s="120"/>
      <c r="BC17" s="172">
        <f t="shared" si="19"/>
        <v>0</v>
      </c>
      <c r="BD17" s="157"/>
      <c r="BE17" s="157"/>
      <c r="BF17" s="157"/>
      <c r="BG17" s="157"/>
      <c r="BH17" s="157"/>
      <c r="BI17" s="157"/>
      <c r="BJ17" s="157"/>
      <c r="BK17" s="157"/>
      <c r="BL17" s="157"/>
      <c r="BM17" s="157"/>
      <c r="BN17" s="157"/>
      <c r="BO17" s="157"/>
      <c r="BP17" s="157"/>
      <c r="BQ17" s="157"/>
      <c r="BR17" s="157"/>
      <c r="BS17" s="157"/>
      <c r="BT17" s="157"/>
      <c r="BU17" s="157"/>
      <c r="BV17" s="157"/>
      <c r="BW17" s="157"/>
      <c r="BX17" s="157"/>
      <c r="BY17" s="157"/>
      <c r="BZ17" s="157"/>
      <c r="CA17" s="172">
        <f t="shared" si="20"/>
        <v>0</v>
      </c>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72">
        <f t="shared" si="21"/>
        <v>0</v>
      </c>
      <c r="CZ17" s="142"/>
      <c r="DA17" s="172">
        <f t="shared" si="7"/>
        <v>7</v>
      </c>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57"/>
      <c r="DX17" s="157"/>
      <c r="DY17" s="172">
        <f t="shared" si="8"/>
        <v>2</v>
      </c>
      <c r="DZ17" s="157"/>
      <c r="EA17" s="157"/>
      <c r="EB17" s="157"/>
      <c r="EC17" s="157"/>
      <c r="ED17" s="157"/>
      <c r="EE17" s="157"/>
      <c r="EF17" s="157"/>
      <c r="EG17" s="157"/>
      <c r="EH17" s="157"/>
      <c r="EI17" s="157"/>
      <c r="EJ17" s="157"/>
      <c r="EK17" s="157"/>
      <c r="EL17" s="157"/>
      <c r="EM17" s="157"/>
      <c r="EN17" s="157"/>
      <c r="EO17" s="157"/>
      <c r="EP17" s="157"/>
      <c r="EQ17" s="157"/>
      <c r="ER17" s="157"/>
      <c r="ES17" s="157"/>
      <c r="ET17" s="157"/>
      <c r="EU17" s="157"/>
      <c r="EV17" s="157"/>
      <c r="EW17" s="172">
        <f t="shared" si="22"/>
        <v>1</v>
      </c>
      <c r="EX17" s="180"/>
      <c r="EY17" s="172">
        <f t="shared" si="9"/>
        <v>10</v>
      </c>
      <c r="EZ17" s="228"/>
      <c r="FA17" s="136"/>
      <c r="FB17" s="137" t="s">
        <v>214</v>
      </c>
      <c r="FC17" s="137" t="s">
        <v>215</v>
      </c>
      <c r="FD17" s="137" t="s">
        <v>216</v>
      </c>
      <c r="FE17" s="125"/>
      <c r="FF17" s="125"/>
      <c r="FG17"/>
      <c r="FH17" s="125"/>
      <c r="FI17" s="125"/>
      <c r="FJ17"/>
      <c r="FK17"/>
      <c r="FL17"/>
      <c r="FM17"/>
      <c r="FN17"/>
      <c r="FO17"/>
      <c r="FP17"/>
      <c r="FQ17"/>
      <c r="FR17"/>
      <c r="FS17"/>
      <c r="FT17"/>
      <c r="FU17"/>
      <c r="FV17"/>
      <c r="FW17"/>
      <c r="FX17"/>
      <c r="FY17" s="138"/>
      <c r="FZ17" s="137" t="s">
        <v>214</v>
      </c>
      <c r="GA17" s="137" t="s">
        <v>215</v>
      </c>
      <c r="GB17" s="137" t="s">
        <v>216</v>
      </c>
      <c r="GC17" s="125"/>
      <c r="GD17" s="125"/>
      <c r="GE17"/>
      <c r="GF17" s="125"/>
      <c r="GG17" s="125"/>
      <c r="GH17"/>
      <c r="GI17"/>
      <c r="GJ17"/>
      <c r="GK17"/>
      <c r="GL17"/>
      <c r="GM17"/>
      <c r="GN17"/>
      <c r="GO17"/>
      <c r="GP17"/>
      <c r="GQ17"/>
      <c r="GR17"/>
      <c r="GS17"/>
      <c r="GT17"/>
      <c r="GU17"/>
      <c r="GV17"/>
      <c r="GW17" s="138"/>
      <c r="GX17" s="137" t="s">
        <v>214</v>
      </c>
      <c r="GY17" s="137" t="s">
        <v>215</v>
      </c>
      <c r="GZ17" s="137" t="s">
        <v>216</v>
      </c>
      <c r="HA17"/>
      <c r="HB17" s="173">
        <f t="shared" si="10"/>
        <v>7</v>
      </c>
      <c r="HC17" s="174">
        <f t="shared" si="11"/>
        <v>8.3432657926102508E-3</v>
      </c>
      <c r="HD17" s="174">
        <f t="shared" si="23"/>
        <v>8.3432657926102508E-3</v>
      </c>
      <c r="HE17" s="174">
        <f t="shared" si="32"/>
        <v>6.0000000000000001E-3</v>
      </c>
      <c r="HF17" s="175">
        <f t="shared" si="24"/>
        <v>1.4343265792610251E-2</v>
      </c>
      <c r="HG17" s="176">
        <f t="shared" si="25"/>
        <v>0</v>
      </c>
      <c r="HH17" s="137">
        <f t="shared" si="12"/>
        <v>0</v>
      </c>
      <c r="HI17" s="137">
        <f t="shared" si="12"/>
        <v>0</v>
      </c>
      <c r="HJ17" s="137">
        <f t="shared" si="12"/>
        <v>0</v>
      </c>
      <c r="HK17" s="137">
        <f t="shared" si="12"/>
        <v>0</v>
      </c>
      <c r="HL17" s="137">
        <f t="shared" si="12"/>
        <v>0</v>
      </c>
      <c r="HM17" s="137">
        <f t="shared" si="12"/>
        <v>1</v>
      </c>
      <c r="HN17" s="137">
        <f t="shared" si="12"/>
        <v>1</v>
      </c>
      <c r="HO17" s="177"/>
      <c r="HP17" s="177"/>
      <c r="HQ17" s="177"/>
      <c r="HR17" s="177"/>
      <c r="HS17" s="177"/>
      <c r="HT17" s="177"/>
      <c r="HU17" s="177"/>
      <c r="HV17" s="177"/>
      <c r="HW17" s="137">
        <v>0</v>
      </c>
      <c r="HX17" s="137">
        <f t="shared" si="33"/>
        <v>0</v>
      </c>
      <c r="HY17"/>
      <c r="HZ17" s="173">
        <f t="shared" si="13"/>
        <v>2</v>
      </c>
      <c r="IA17" s="174">
        <f t="shared" si="14"/>
        <v>0</v>
      </c>
      <c r="IB17" s="174">
        <f t="shared" si="26"/>
        <v>0</v>
      </c>
      <c r="IC17" s="174">
        <f t="shared" si="34"/>
        <v>6.0000000000000001E-3</v>
      </c>
      <c r="ID17" s="175">
        <f t="shared" si="27"/>
        <v>6.0000000000000001E-3</v>
      </c>
      <c r="IE17" s="176">
        <f t="shared" si="28"/>
        <v>0</v>
      </c>
      <c r="IF17" s="137">
        <f t="shared" si="15"/>
        <v>0</v>
      </c>
      <c r="IG17" s="137">
        <f t="shared" si="15"/>
        <v>1</v>
      </c>
      <c r="IH17" s="137">
        <f t="shared" si="15"/>
        <v>1</v>
      </c>
      <c r="II17" s="137">
        <f t="shared" si="15"/>
        <v>1</v>
      </c>
      <c r="IJ17" s="137">
        <f t="shared" si="15"/>
        <v>1</v>
      </c>
      <c r="IK17" s="137">
        <f t="shared" si="15"/>
        <v>1</v>
      </c>
      <c r="IL17" s="137">
        <f t="shared" si="15"/>
        <v>1</v>
      </c>
      <c r="IM17" s="177"/>
      <c r="IN17" s="177"/>
      <c r="IO17" s="177"/>
      <c r="IP17" s="177"/>
      <c r="IQ17" s="177"/>
      <c r="IR17" s="177"/>
      <c r="IS17" s="177"/>
      <c r="IT17" s="177"/>
      <c r="IU17" s="137"/>
      <c r="IV17" s="137">
        <f t="shared" si="35"/>
        <v>0</v>
      </c>
      <c r="IW17" s="125"/>
      <c r="IX17" s="173">
        <f t="shared" si="16"/>
        <v>1</v>
      </c>
      <c r="IY17" s="174">
        <f t="shared" si="17"/>
        <v>0.05</v>
      </c>
      <c r="IZ17" s="174">
        <f t="shared" si="29"/>
        <v>0.05</v>
      </c>
      <c r="JA17" s="174">
        <f t="shared" si="36"/>
        <v>6.0000000000000001E-3</v>
      </c>
      <c r="JB17" s="175">
        <f t="shared" si="30"/>
        <v>5.6000000000000001E-2</v>
      </c>
      <c r="JC17" s="176">
        <f t="shared" si="31"/>
        <v>0</v>
      </c>
      <c r="JD17" s="137">
        <f t="shared" si="18"/>
        <v>0</v>
      </c>
      <c r="JE17" s="137">
        <f t="shared" si="18"/>
        <v>0</v>
      </c>
      <c r="JF17" s="137">
        <f t="shared" si="18"/>
        <v>0</v>
      </c>
      <c r="JG17" s="137">
        <f t="shared" si="18"/>
        <v>0</v>
      </c>
      <c r="JH17" s="137">
        <f t="shared" si="18"/>
        <v>0</v>
      </c>
      <c r="JI17" s="137">
        <f t="shared" si="18"/>
        <v>1</v>
      </c>
      <c r="JJ17" s="137">
        <f t="shared" si="18"/>
        <v>1</v>
      </c>
      <c r="JK17" s="177"/>
      <c r="JL17" s="177"/>
      <c r="JM17" s="177"/>
      <c r="JN17" s="177"/>
      <c r="JO17" s="177"/>
      <c r="JP17" s="177"/>
      <c r="JQ17" s="177"/>
      <c r="JR17" s="177"/>
      <c r="JS17" s="137">
        <v>0</v>
      </c>
      <c r="JT17" s="137">
        <f t="shared" si="37"/>
        <v>0</v>
      </c>
    </row>
    <row r="18" spans="3:280" ht="15.6" customHeight="1" x14ac:dyDescent="0.25">
      <c r="C18" s="170" t="s">
        <v>245</v>
      </c>
      <c r="D18" s="171">
        <v>2</v>
      </c>
      <c r="E18" s="156"/>
      <c r="F18" s="156"/>
      <c r="G18" s="156"/>
      <c r="H18" s="156"/>
      <c r="I18" s="156"/>
      <c r="J18" s="156"/>
      <c r="K18" s="156"/>
      <c r="L18" s="156"/>
      <c r="M18" s="156"/>
      <c r="N18" s="156"/>
      <c r="O18" s="156"/>
      <c r="P18" s="156"/>
      <c r="Q18" s="156"/>
      <c r="R18" s="156"/>
      <c r="S18" s="156"/>
      <c r="T18" s="156"/>
      <c r="U18" s="156"/>
      <c r="V18" s="156"/>
      <c r="W18" s="156"/>
      <c r="X18" s="156"/>
      <c r="Y18" s="156"/>
      <c r="Z18" s="156"/>
      <c r="AA18" s="156"/>
      <c r="AB18" s="171">
        <v>1</v>
      </c>
      <c r="AC18" s="156"/>
      <c r="AD18" s="156"/>
      <c r="AE18" s="156"/>
      <c r="AF18" s="156"/>
      <c r="AG18" s="156"/>
      <c r="AH18" s="156"/>
      <c r="AI18" s="156"/>
      <c r="AJ18" s="156"/>
      <c r="AK18" s="156"/>
      <c r="AL18" s="156"/>
      <c r="AM18" s="156"/>
      <c r="AN18" s="156"/>
      <c r="AO18" s="156"/>
      <c r="AP18" s="156"/>
      <c r="AQ18" s="156"/>
      <c r="AR18" s="156"/>
      <c r="AS18" s="156"/>
      <c r="AT18" s="156"/>
      <c r="AU18" s="156"/>
      <c r="AV18" s="156"/>
      <c r="AW18" s="156"/>
      <c r="AX18" s="156"/>
      <c r="AY18" s="156"/>
      <c r="AZ18" s="171">
        <v>0</v>
      </c>
      <c r="BA18" s="182">
        <f t="shared" si="6"/>
        <v>3</v>
      </c>
      <c r="BB18" s="120"/>
      <c r="BC18" s="172">
        <f t="shared" si="19"/>
        <v>0</v>
      </c>
      <c r="BD18" s="157"/>
      <c r="BE18" s="157"/>
      <c r="BF18" s="157"/>
      <c r="BG18" s="157"/>
      <c r="BH18" s="157"/>
      <c r="BI18" s="157"/>
      <c r="BJ18" s="157"/>
      <c r="BK18" s="157"/>
      <c r="BL18" s="157"/>
      <c r="BM18" s="157"/>
      <c r="BN18" s="157"/>
      <c r="BO18" s="157"/>
      <c r="BP18" s="157"/>
      <c r="BQ18" s="157"/>
      <c r="BR18" s="157"/>
      <c r="BS18" s="157"/>
      <c r="BT18" s="157"/>
      <c r="BU18" s="157"/>
      <c r="BV18" s="157"/>
      <c r="BW18" s="157"/>
      <c r="BX18" s="157"/>
      <c r="BY18" s="157"/>
      <c r="BZ18" s="157"/>
      <c r="CA18" s="172">
        <f t="shared" si="20"/>
        <v>0</v>
      </c>
      <c r="CB18" s="157"/>
      <c r="CC18" s="157"/>
      <c r="CD18" s="157"/>
      <c r="CE18" s="157"/>
      <c r="CF18" s="157"/>
      <c r="CG18" s="157"/>
      <c r="CH18" s="157"/>
      <c r="CI18" s="157"/>
      <c r="CJ18" s="157"/>
      <c r="CK18" s="157"/>
      <c r="CL18" s="157"/>
      <c r="CM18" s="157"/>
      <c r="CN18" s="157"/>
      <c r="CO18" s="157"/>
      <c r="CP18" s="157"/>
      <c r="CQ18" s="157"/>
      <c r="CR18" s="157"/>
      <c r="CS18" s="157"/>
      <c r="CT18" s="157"/>
      <c r="CU18" s="157"/>
      <c r="CV18" s="157"/>
      <c r="CW18" s="157"/>
      <c r="CX18" s="157"/>
      <c r="CY18" s="172">
        <f t="shared" si="21"/>
        <v>0</v>
      </c>
      <c r="CZ18" s="142"/>
      <c r="DA18" s="172">
        <f t="shared" si="7"/>
        <v>2</v>
      </c>
      <c r="DB18" s="157"/>
      <c r="DC18" s="157"/>
      <c r="DD18" s="157"/>
      <c r="DE18" s="157"/>
      <c r="DF18" s="157"/>
      <c r="DG18" s="157"/>
      <c r="DH18" s="157"/>
      <c r="DI18" s="157"/>
      <c r="DJ18" s="157"/>
      <c r="DK18" s="157"/>
      <c r="DL18" s="157"/>
      <c r="DM18" s="157"/>
      <c r="DN18" s="157"/>
      <c r="DO18" s="157"/>
      <c r="DP18" s="157"/>
      <c r="DQ18" s="157"/>
      <c r="DR18" s="157"/>
      <c r="DS18" s="157"/>
      <c r="DT18" s="157"/>
      <c r="DU18" s="157"/>
      <c r="DV18" s="157"/>
      <c r="DW18" s="157"/>
      <c r="DX18" s="157"/>
      <c r="DY18" s="172">
        <f t="shared" si="8"/>
        <v>1</v>
      </c>
      <c r="DZ18" s="157"/>
      <c r="EA18" s="157"/>
      <c r="EB18" s="157"/>
      <c r="EC18" s="157"/>
      <c r="ED18" s="157"/>
      <c r="EE18" s="157"/>
      <c r="EF18" s="157"/>
      <c r="EG18" s="157"/>
      <c r="EH18" s="157"/>
      <c r="EI18" s="157"/>
      <c r="EJ18" s="157"/>
      <c r="EK18" s="157"/>
      <c r="EL18" s="157"/>
      <c r="EM18" s="157"/>
      <c r="EN18" s="157"/>
      <c r="EO18" s="157"/>
      <c r="EP18" s="157"/>
      <c r="EQ18" s="157"/>
      <c r="ER18" s="157"/>
      <c r="ES18" s="157"/>
      <c r="ET18" s="157"/>
      <c r="EU18" s="157"/>
      <c r="EV18" s="157"/>
      <c r="EW18" s="172">
        <f t="shared" si="22"/>
        <v>0</v>
      </c>
      <c r="EX18" s="180"/>
      <c r="EY18" s="172">
        <f t="shared" si="9"/>
        <v>3</v>
      </c>
      <c r="EZ18" s="228"/>
      <c r="FA18" s="143" t="s">
        <v>218</v>
      </c>
      <c r="FB18" s="144" t="s">
        <v>219</v>
      </c>
      <c r="FC18" s="146" t="s">
        <v>246</v>
      </c>
      <c r="FD18" s="146" t="s">
        <v>247</v>
      </c>
      <c r="FE18" s="147"/>
      <c r="FF18" s="147"/>
      <c r="FG18"/>
      <c r="FH18" s="147"/>
      <c r="FI18" s="147"/>
      <c r="FJ18"/>
      <c r="FK18" s="125"/>
      <c r="FL18"/>
      <c r="FM18" s="125"/>
      <c r="FN18" s="125"/>
      <c r="FO18"/>
      <c r="FP18" s="125"/>
      <c r="FQ18" s="125"/>
      <c r="FR18" s="125"/>
      <c r="FS18"/>
      <c r="FT18"/>
      <c r="FU18"/>
      <c r="FV18"/>
      <c r="FW18"/>
      <c r="FX18" s="125"/>
      <c r="FY18" s="148" t="s">
        <v>218</v>
      </c>
      <c r="FZ18" s="144" t="s">
        <v>219</v>
      </c>
      <c r="GA18" s="146" t="s">
        <v>246</v>
      </c>
      <c r="GB18" s="146" t="s">
        <v>247</v>
      </c>
      <c r="GC18" s="147"/>
      <c r="GD18" s="147"/>
      <c r="GE18"/>
      <c r="GF18" s="147"/>
      <c r="GG18" s="147"/>
      <c r="GH18"/>
      <c r="GI18" s="125"/>
      <c r="GJ18"/>
      <c r="GK18" s="125"/>
      <c r="GL18" s="125"/>
      <c r="GM18"/>
      <c r="GN18" s="125"/>
      <c r="GO18" s="125"/>
      <c r="GP18" s="125"/>
      <c r="GQ18"/>
      <c r="GR18" s="125"/>
      <c r="GS18" s="125"/>
      <c r="GT18" s="125"/>
      <c r="GU18"/>
      <c r="GV18" s="125"/>
      <c r="GW18" s="148" t="s">
        <v>218</v>
      </c>
      <c r="GX18" s="144" t="s">
        <v>219</v>
      </c>
      <c r="GY18" s="146" t="s">
        <v>246</v>
      </c>
      <c r="GZ18" s="146" t="s">
        <v>247</v>
      </c>
      <c r="HA18"/>
      <c r="HB18" s="173">
        <f t="shared" si="10"/>
        <v>2</v>
      </c>
      <c r="HC18" s="174">
        <f t="shared" si="11"/>
        <v>2.3837902264600714E-3</v>
      </c>
      <c r="HD18" s="174">
        <f t="shared" si="23"/>
        <v>2.3837902264600714E-3</v>
      </c>
      <c r="HE18" s="174">
        <f t="shared" si="32"/>
        <v>7.0000000000000001E-3</v>
      </c>
      <c r="HF18" s="175">
        <f t="shared" si="24"/>
        <v>9.3837902264600724E-3</v>
      </c>
      <c r="HG18" s="176">
        <f t="shared" si="25"/>
        <v>0</v>
      </c>
      <c r="HH18" s="137">
        <f t="shared" si="12"/>
        <v>0</v>
      </c>
      <c r="HI18" s="137">
        <f t="shared" si="12"/>
        <v>0</v>
      </c>
      <c r="HJ18" s="137">
        <f t="shared" si="12"/>
        <v>0</v>
      </c>
      <c r="HK18" s="137">
        <f t="shared" si="12"/>
        <v>0</v>
      </c>
      <c r="HL18" s="137">
        <f t="shared" si="12"/>
        <v>0</v>
      </c>
      <c r="HM18" s="137">
        <f t="shared" si="12"/>
        <v>0</v>
      </c>
      <c r="HN18" s="137">
        <f t="shared" si="12"/>
        <v>1</v>
      </c>
      <c r="HO18" s="177"/>
      <c r="HP18" s="177"/>
      <c r="HQ18" s="177"/>
      <c r="HR18" s="177"/>
      <c r="HS18" s="177"/>
      <c r="HT18" s="177"/>
      <c r="HU18" s="177"/>
      <c r="HV18" s="177"/>
      <c r="HW18" s="137">
        <v>0</v>
      </c>
      <c r="HX18" s="137">
        <f t="shared" si="33"/>
        <v>0</v>
      </c>
      <c r="HY18"/>
      <c r="HZ18" s="173">
        <f t="shared" si="13"/>
        <v>1</v>
      </c>
      <c r="IA18" s="174">
        <f t="shared" si="14"/>
        <v>0</v>
      </c>
      <c r="IB18" s="174">
        <f t="shared" si="26"/>
        <v>0</v>
      </c>
      <c r="IC18" s="174">
        <f t="shared" si="34"/>
        <v>7.0000000000000001E-3</v>
      </c>
      <c r="ID18" s="175">
        <f t="shared" si="27"/>
        <v>7.0000000000000001E-3</v>
      </c>
      <c r="IE18" s="176">
        <f t="shared" si="28"/>
        <v>0</v>
      </c>
      <c r="IF18" s="137">
        <f t="shared" si="15"/>
        <v>1</v>
      </c>
      <c r="IG18" s="137">
        <f t="shared" si="15"/>
        <v>1</v>
      </c>
      <c r="IH18" s="137">
        <f t="shared" si="15"/>
        <v>1</v>
      </c>
      <c r="II18" s="137">
        <f t="shared" si="15"/>
        <v>1</v>
      </c>
      <c r="IJ18" s="137">
        <f t="shared" si="15"/>
        <v>1</v>
      </c>
      <c r="IK18" s="137">
        <f t="shared" si="15"/>
        <v>1</v>
      </c>
      <c r="IL18" s="137">
        <f t="shared" si="15"/>
        <v>1</v>
      </c>
      <c r="IM18" s="177"/>
      <c r="IN18" s="177"/>
      <c r="IO18" s="177"/>
      <c r="IP18" s="177"/>
      <c r="IQ18" s="177"/>
      <c r="IR18" s="177"/>
      <c r="IS18" s="177"/>
      <c r="IT18" s="177"/>
      <c r="IU18" s="137"/>
      <c r="IV18" s="137">
        <f t="shared" si="35"/>
        <v>0</v>
      </c>
      <c r="IW18" s="125"/>
      <c r="IX18" s="173">
        <f t="shared" si="16"/>
        <v>0</v>
      </c>
      <c r="IY18" s="174">
        <f t="shared" si="17"/>
        <v>0</v>
      </c>
      <c r="IZ18" s="174">
        <f t="shared" si="29"/>
        <v>0</v>
      </c>
      <c r="JA18" s="174">
        <f t="shared" si="36"/>
        <v>7.0000000000000001E-3</v>
      </c>
      <c r="JB18" s="175">
        <f t="shared" si="30"/>
        <v>7.0000000000000001E-3</v>
      </c>
      <c r="JC18" s="176">
        <f t="shared" si="31"/>
        <v>0</v>
      </c>
      <c r="JD18" s="137">
        <f t="shared" si="18"/>
        <v>0</v>
      </c>
      <c r="JE18" s="137">
        <f t="shared" si="18"/>
        <v>0</v>
      </c>
      <c r="JF18" s="137">
        <f t="shared" si="18"/>
        <v>0</v>
      </c>
      <c r="JG18" s="137">
        <f t="shared" si="18"/>
        <v>0</v>
      </c>
      <c r="JH18" s="137">
        <f t="shared" si="18"/>
        <v>0</v>
      </c>
      <c r="JI18" s="137">
        <f t="shared" si="18"/>
        <v>0</v>
      </c>
      <c r="JJ18" s="137">
        <f t="shared" si="18"/>
        <v>1</v>
      </c>
      <c r="JK18" s="177"/>
      <c r="JL18" s="177"/>
      <c r="JM18" s="177"/>
      <c r="JN18" s="177"/>
      <c r="JO18" s="177"/>
      <c r="JP18" s="177"/>
      <c r="JQ18" s="177"/>
      <c r="JR18" s="177"/>
      <c r="JS18" s="137">
        <v>0</v>
      </c>
      <c r="JT18" s="137">
        <f t="shared" si="37"/>
        <v>0</v>
      </c>
    </row>
    <row r="19" spans="3:280" ht="15.6" customHeight="1" x14ac:dyDescent="0.25">
      <c r="C19" s="183" t="s">
        <v>248</v>
      </c>
      <c r="D19" s="184">
        <f>IF(COUNTBLANK(D$12:D$18)&gt;0,"",SUM(D12:D18))</f>
        <v>839</v>
      </c>
      <c r="E19" s="157"/>
      <c r="F19" s="157"/>
      <c r="G19" s="157"/>
      <c r="H19" s="157"/>
      <c r="I19" s="157"/>
      <c r="J19" s="157"/>
      <c r="K19" s="157"/>
      <c r="L19" s="157"/>
      <c r="M19" s="157"/>
      <c r="N19" s="157"/>
      <c r="O19" s="157"/>
      <c r="P19" s="157"/>
      <c r="Q19" s="157"/>
      <c r="R19" s="157"/>
      <c r="S19" s="157"/>
      <c r="T19" s="157"/>
      <c r="U19" s="157"/>
      <c r="V19" s="157"/>
      <c r="W19" s="157"/>
      <c r="X19" s="157"/>
      <c r="Y19" s="157"/>
      <c r="Z19" s="157"/>
      <c r="AA19" s="157"/>
      <c r="AB19" s="184">
        <f>IF(COUNTBLANK(AB$12:AB$18)&gt;0,"",SUM(AB12:AB18))</f>
        <v>400</v>
      </c>
      <c r="AC19" s="157"/>
      <c r="AD19" s="157"/>
      <c r="AE19" s="157"/>
      <c r="AF19" s="157"/>
      <c r="AG19" s="157"/>
      <c r="AH19" s="157"/>
      <c r="AI19" s="157"/>
      <c r="AJ19" s="157"/>
      <c r="AK19" s="157"/>
      <c r="AL19" s="157"/>
      <c r="AM19" s="157"/>
      <c r="AN19" s="157"/>
      <c r="AO19" s="157"/>
      <c r="AP19" s="157"/>
      <c r="AQ19" s="157"/>
      <c r="AR19" s="157"/>
      <c r="AS19" s="157"/>
      <c r="AT19" s="157"/>
      <c r="AU19" s="157"/>
      <c r="AV19" s="157"/>
      <c r="AW19" s="157"/>
      <c r="AX19" s="157"/>
      <c r="AY19" s="157"/>
      <c r="AZ19" s="184">
        <f>IF(COUNTBLANK(AZ$12:AZ$18)&gt;0,"",SUM(AZ12:AZ18))</f>
        <v>40</v>
      </c>
      <c r="BA19" s="185"/>
      <c r="BB19" s="120"/>
      <c r="BC19" s="186"/>
      <c r="BD19" s="186"/>
      <c r="BE19" s="186"/>
      <c r="BF19" s="186"/>
      <c r="BG19" s="186"/>
      <c r="BH19" s="186"/>
      <c r="BI19" s="186"/>
      <c r="BJ19" s="186"/>
      <c r="BK19" s="186"/>
      <c r="BL19" s="186"/>
      <c r="BM19" s="186"/>
      <c r="BN19" s="186"/>
      <c r="BO19" s="186"/>
      <c r="BP19" s="186"/>
      <c r="BQ19" s="186"/>
      <c r="BR19" s="186"/>
      <c r="BS19" s="186"/>
      <c r="BT19" s="186"/>
      <c r="BU19" s="186"/>
      <c r="BV19" s="186"/>
      <c r="BW19" s="186"/>
      <c r="BX19" s="186"/>
      <c r="BY19" s="186"/>
      <c r="BZ19" s="186"/>
      <c r="CA19" s="186"/>
      <c r="CB19" s="186"/>
      <c r="CC19" s="186"/>
      <c r="CD19" s="186"/>
      <c r="CE19" s="186"/>
      <c r="CF19" s="186"/>
      <c r="CG19" s="186"/>
      <c r="CH19" s="186"/>
      <c r="CI19" s="186"/>
      <c r="CJ19" s="186"/>
      <c r="CK19" s="186"/>
      <c r="CL19" s="186"/>
      <c r="CM19" s="186"/>
      <c r="CN19" s="186"/>
      <c r="CO19" s="186"/>
      <c r="CP19" s="186"/>
      <c r="CQ19" s="186"/>
      <c r="CR19" s="186"/>
      <c r="CS19" s="186"/>
      <c r="CT19" s="186"/>
      <c r="CU19" s="186"/>
      <c r="CV19" s="186"/>
      <c r="CW19" s="186"/>
      <c r="CX19" s="186"/>
      <c r="CY19" s="186"/>
      <c r="CZ19" s="186"/>
      <c r="DA19" s="186"/>
      <c r="DB19" s="186"/>
      <c r="DC19" s="186"/>
      <c r="DD19" s="186"/>
      <c r="DE19" s="186"/>
      <c r="DF19" s="186"/>
      <c r="DG19" s="186"/>
      <c r="DH19" s="186"/>
      <c r="DI19" s="186"/>
      <c r="DJ19" s="186"/>
      <c r="DK19" s="186"/>
      <c r="DL19" s="186"/>
      <c r="DM19" s="186"/>
      <c r="DN19" s="186"/>
      <c r="DO19" s="186"/>
      <c r="DP19" s="186"/>
      <c r="DQ19" s="186"/>
      <c r="DR19" s="186"/>
      <c r="DS19" s="186"/>
      <c r="DT19" s="186"/>
      <c r="DU19" s="186"/>
      <c r="DV19" s="186"/>
      <c r="DW19" s="186"/>
      <c r="DX19" s="186"/>
      <c r="DY19" s="186"/>
      <c r="DZ19" s="186"/>
      <c r="EA19" s="186"/>
      <c r="EB19" s="186"/>
      <c r="EC19" s="186"/>
      <c r="ED19" s="186"/>
      <c r="EE19" s="186"/>
      <c r="EF19" s="186"/>
      <c r="EG19" s="186"/>
      <c r="EH19" s="186"/>
      <c r="EI19" s="186"/>
      <c r="EJ19" s="186"/>
      <c r="EK19" s="186"/>
      <c r="EL19" s="186"/>
      <c r="EM19" s="186"/>
      <c r="EN19" s="186"/>
      <c r="EO19" s="186"/>
      <c r="EP19" s="186"/>
      <c r="EQ19" s="186"/>
      <c r="ER19" s="186"/>
      <c r="ES19" s="186"/>
      <c r="ET19" s="186"/>
      <c r="EU19" s="186"/>
      <c r="EV19" s="186"/>
      <c r="EW19" s="186"/>
      <c r="EX19" s="186"/>
      <c r="EY19" s="186"/>
      <c r="EZ19" s="228"/>
      <c r="FA19" s="143" t="s">
        <v>223</v>
      </c>
      <c r="FB19" s="146" t="str">
        <f>"Please enter the number of number of persons in each age range in "&amp;D7&amp;". Enter 0 where applicable."</f>
        <v>Please enter the number of number of persons in each age range in ES. Enter 0 where applicable.</v>
      </c>
      <c r="FC19" s="146" t="str">
        <f>IFERROR("Percent of "&amp;D7&amp;" persons with unknown age ("&amp;ROUND(100*D20/D9,1)&amp;"%) is higher than 20%.  This will affect the accuracy of your data.","")</f>
        <v>Percent of ES persons with unknown age (0.1%) is higher than 20%.  This will affect the accuracy of your data.</v>
      </c>
      <c r="FD19" s="146" t="str">
        <f>"Count of "&amp;D7&amp;" persons reporting age ("&amp;D19&amp;") cannot be greater than the total number of "&amp;D7&amp;" persons ("&amp;D9&amp;")"</f>
        <v>Count of ES persons reporting age (839) cannot be greater than the total number of ES persons (840)</v>
      </c>
      <c r="FE19" s="147"/>
      <c r="FF19" s="147"/>
      <c r="FG19"/>
      <c r="FH19" s="147"/>
      <c r="FI19" s="147"/>
      <c r="FJ19"/>
      <c r="FK19" s="147"/>
      <c r="FL19"/>
      <c r="FM19" s="147"/>
      <c r="FN19" s="147"/>
      <c r="FO19"/>
      <c r="FP19" s="147"/>
      <c r="FQ19" s="147"/>
      <c r="FR19" s="147"/>
      <c r="FS19"/>
      <c r="FT19"/>
      <c r="FU19"/>
      <c r="FV19"/>
      <c r="FW19"/>
      <c r="FX19" s="147"/>
      <c r="FY19" s="148" t="s">
        <v>223</v>
      </c>
      <c r="FZ19" s="146" t="str">
        <f>"Please enter the number of number of persons in each age range in "&amp;AB7&amp;". Enter 0 where applicable."</f>
        <v>Please enter the number of number of persons in each age range in TH. Enter 0 where applicable.</v>
      </c>
      <c r="GA19" s="146" t="str">
        <f>IFERROR("Percent of "&amp;AB7&amp;" persons with unknown age ("&amp;ROUND(100*AB20/AB9,1)&amp;"%) is higher than 20%.  This will affect the accuracy of your data.","")</f>
        <v>Percent of TH persons with unknown age (0%) is higher than 20%.  This will affect the accuracy of your data.</v>
      </c>
      <c r="GB19" s="146" t="str">
        <f>"Count of "&amp;AB7&amp;" persons reporting age ("&amp;AB19&amp;") cannot be greater than the total number of "&amp;AB7&amp;" persons ("&amp;AB9&amp;")"</f>
        <v>Count of TH persons reporting age (400) cannot be greater than the total number of TH persons (400)</v>
      </c>
      <c r="GC19" s="147"/>
      <c r="GD19" s="147"/>
      <c r="GE19"/>
      <c r="GF19" s="147"/>
      <c r="GG19" s="147"/>
      <c r="GH19"/>
      <c r="GI19" s="147"/>
      <c r="GJ19"/>
      <c r="GK19" s="147"/>
      <c r="GL19" s="147"/>
      <c r="GM19"/>
      <c r="GN19" s="147"/>
      <c r="GO19" s="147"/>
      <c r="GP19" s="147"/>
      <c r="GQ19"/>
      <c r="GR19" s="147"/>
      <c r="GS19" s="147"/>
      <c r="GT19" s="147"/>
      <c r="GU19"/>
      <c r="GV19" s="147"/>
      <c r="GW19" s="148" t="s">
        <v>223</v>
      </c>
      <c r="GX19" s="146" t="str">
        <f>"Please enter the number of number of persons in each age range in "&amp;AZ7&amp;". Enter 0 where applicable."</f>
        <v>Please enter the number of number of persons in each age range in UN. Enter 0 where applicable.</v>
      </c>
      <c r="GY19" s="146" t="str">
        <f>IFERROR("Percent of "&amp;AZ7&amp;" persons with unknown age ("&amp;ROUND(100*AZ20/AZ9,1)&amp;"%) is higher than 20%.  This will affect the accuracy of your data.","")</f>
        <v>Percent of UN persons with unknown age (4.8%) is higher than 20%.  This will affect the accuracy of your data.</v>
      </c>
      <c r="GZ19" s="146" t="str">
        <f>"Count of "&amp;AZ7&amp;" persons reporting age ("&amp;AZ19&amp;") cannot be greater than the total number of "&amp;AZ7&amp;" persons ("&amp;AZ9&amp;")"</f>
        <v>Count of UN persons reporting age (40) cannot be greater than the total number of UN persons (42)</v>
      </c>
      <c r="HA19"/>
      <c r="HB19" s="187"/>
      <c r="HC19" s="187"/>
      <c r="HD19" s="187"/>
      <c r="HE19" s="178"/>
      <c r="HF19" s="178"/>
      <c r="HG19" s="178">
        <f t="shared" ref="HG19:HN19" si="38">SUM(HG12:HG18)</f>
        <v>0</v>
      </c>
      <c r="HH19" s="178">
        <f t="shared" si="38"/>
        <v>1</v>
      </c>
      <c r="HI19" s="178">
        <f t="shared" si="38"/>
        <v>2</v>
      </c>
      <c r="HJ19" s="178">
        <f t="shared" si="38"/>
        <v>3</v>
      </c>
      <c r="HK19" s="178">
        <f t="shared" si="38"/>
        <v>4</v>
      </c>
      <c r="HL19" s="178">
        <f t="shared" si="38"/>
        <v>5</v>
      </c>
      <c r="HM19" s="178">
        <f t="shared" si="38"/>
        <v>6</v>
      </c>
      <c r="HN19" s="178">
        <f t="shared" si="38"/>
        <v>7</v>
      </c>
      <c r="HO19" s="178"/>
      <c r="HP19" s="178"/>
      <c r="HQ19" s="178"/>
      <c r="HR19" s="178"/>
      <c r="HS19" s="178"/>
      <c r="HT19" s="178"/>
      <c r="HU19" s="178"/>
      <c r="HV19" s="178"/>
      <c r="HW19" s="178">
        <v>1</v>
      </c>
      <c r="HX19" s="178"/>
      <c r="HY19"/>
      <c r="HZ19" s="187"/>
      <c r="IA19" s="187"/>
      <c r="IB19" s="187"/>
      <c r="IC19" s="178"/>
      <c r="ID19" s="178"/>
      <c r="IE19" s="178">
        <f t="shared" ref="IE19:IL19" si="39">SUM(IE12:IE18)</f>
        <v>0</v>
      </c>
      <c r="IF19" s="178">
        <f t="shared" si="39"/>
        <v>1</v>
      </c>
      <c r="IG19" s="178">
        <f t="shared" si="39"/>
        <v>2</v>
      </c>
      <c r="IH19" s="178">
        <f t="shared" si="39"/>
        <v>3</v>
      </c>
      <c r="II19" s="178">
        <f t="shared" si="39"/>
        <v>4</v>
      </c>
      <c r="IJ19" s="178">
        <f t="shared" si="39"/>
        <v>5</v>
      </c>
      <c r="IK19" s="178">
        <f t="shared" si="39"/>
        <v>6</v>
      </c>
      <c r="IL19" s="178">
        <f t="shared" si="39"/>
        <v>7</v>
      </c>
      <c r="IM19" s="178"/>
      <c r="IN19" s="178"/>
      <c r="IO19" s="178"/>
      <c r="IP19" s="178"/>
      <c r="IQ19" s="178"/>
      <c r="IR19" s="178"/>
      <c r="IS19" s="178"/>
      <c r="IT19" s="178"/>
      <c r="IU19" s="178"/>
      <c r="IV19" s="178"/>
      <c r="IW19" s="178"/>
      <c r="IX19" s="187"/>
      <c r="IY19" s="187"/>
      <c r="IZ19" s="187"/>
      <c r="JA19" s="178"/>
      <c r="JB19" s="178"/>
      <c r="JC19" s="178">
        <f t="shared" ref="JC19:JJ19" si="40">SUM(JC12:JC18)</f>
        <v>1</v>
      </c>
      <c r="JD19" s="178">
        <f t="shared" si="40"/>
        <v>2</v>
      </c>
      <c r="JE19" s="178">
        <f t="shared" si="40"/>
        <v>3</v>
      </c>
      <c r="JF19" s="178">
        <f t="shared" si="40"/>
        <v>4</v>
      </c>
      <c r="JG19" s="178">
        <f t="shared" si="40"/>
        <v>5</v>
      </c>
      <c r="JH19" s="178">
        <f t="shared" si="40"/>
        <v>6</v>
      </c>
      <c r="JI19" s="178">
        <f t="shared" si="40"/>
        <v>7</v>
      </c>
      <c r="JJ19" s="178">
        <f t="shared" si="40"/>
        <v>8</v>
      </c>
      <c r="JK19" s="178"/>
      <c r="JL19" s="178"/>
      <c r="JM19" s="178"/>
      <c r="JN19" s="178"/>
      <c r="JO19" s="178"/>
      <c r="JP19" s="178"/>
      <c r="JQ19" s="178"/>
      <c r="JR19" s="178"/>
      <c r="JS19" s="178">
        <v>2</v>
      </c>
      <c r="JT19" s="178"/>
    </row>
    <row r="20" spans="3:280" ht="15.6" customHeight="1" x14ac:dyDescent="0.25">
      <c r="C20" s="183" t="s">
        <v>249</v>
      </c>
      <c r="D20" s="184">
        <f>IF(OR(COUNTBLANK(D$12:D$18)&gt;0,D19&gt;D9),"",D$9-D19)</f>
        <v>1</v>
      </c>
      <c r="E20" s="157"/>
      <c r="F20" s="157"/>
      <c r="G20" s="157"/>
      <c r="H20" s="157"/>
      <c r="I20" s="157"/>
      <c r="J20" s="157"/>
      <c r="K20" s="157"/>
      <c r="L20" s="157"/>
      <c r="M20" s="157"/>
      <c r="N20" s="157"/>
      <c r="O20" s="157"/>
      <c r="P20" s="157"/>
      <c r="Q20" s="157"/>
      <c r="R20" s="157"/>
      <c r="S20" s="157"/>
      <c r="T20" s="157"/>
      <c r="U20" s="157"/>
      <c r="V20" s="157"/>
      <c r="W20" s="157"/>
      <c r="X20" s="157"/>
      <c r="Y20" s="157"/>
      <c r="Z20" s="157"/>
      <c r="AA20" s="157"/>
      <c r="AB20" s="184">
        <f>IF(OR(COUNTBLANK(AB$12:AB$18)&gt;0,AB19&gt;AB9),"",AB$9-AB19)</f>
        <v>0</v>
      </c>
      <c r="AC20" s="157"/>
      <c r="AD20" s="157"/>
      <c r="AE20" s="157"/>
      <c r="AF20" s="157"/>
      <c r="AG20" s="157"/>
      <c r="AH20" s="157"/>
      <c r="AI20" s="157"/>
      <c r="AJ20" s="157"/>
      <c r="AK20" s="157"/>
      <c r="AL20" s="157"/>
      <c r="AM20" s="157"/>
      <c r="AN20" s="157"/>
      <c r="AO20" s="157"/>
      <c r="AP20" s="157"/>
      <c r="AQ20" s="157"/>
      <c r="AR20" s="157"/>
      <c r="AS20" s="157"/>
      <c r="AT20" s="157"/>
      <c r="AU20" s="157"/>
      <c r="AV20" s="157"/>
      <c r="AW20" s="157"/>
      <c r="AX20" s="157"/>
      <c r="AY20" s="157"/>
      <c r="AZ20" s="184">
        <f>IF(OR(COUNTBLANK(AZ$12:AZ$18)&gt;0,AZ19&gt;AZ9),"",AZ$9-AZ19)</f>
        <v>2</v>
      </c>
      <c r="BA20" s="185"/>
      <c r="BB20" s="120"/>
      <c r="BC20" s="186"/>
      <c r="BD20" s="186"/>
      <c r="BE20" s="186"/>
      <c r="BF20" s="186"/>
      <c r="BG20" s="186"/>
      <c r="BH20" s="186"/>
      <c r="BI20" s="186"/>
      <c r="BJ20" s="186"/>
      <c r="BK20" s="186"/>
      <c r="BL20" s="186"/>
      <c r="BM20" s="186"/>
      <c r="BN20" s="186"/>
      <c r="BO20" s="186"/>
      <c r="BP20" s="186"/>
      <c r="BQ20" s="186"/>
      <c r="BR20" s="186"/>
      <c r="BS20" s="186"/>
      <c r="BT20" s="186"/>
      <c r="BU20" s="186"/>
      <c r="BV20" s="186"/>
      <c r="BW20" s="186"/>
      <c r="BX20" s="186"/>
      <c r="BY20" s="186"/>
      <c r="BZ20" s="186"/>
      <c r="CA20" s="186"/>
      <c r="CB20" s="186"/>
      <c r="CC20" s="186"/>
      <c r="CD20" s="186"/>
      <c r="CE20" s="186"/>
      <c r="CF20" s="186"/>
      <c r="CG20" s="186"/>
      <c r="CH20" s="186"/>
      <c r="CI20" s="186"/>
      <c r="CJ20" s="186"/>
      <c r="CK20" s="186"/>
      <c r="CL20" s="186"/>
      <c r="CM20" s="186"/>
      <c r="CN20" s="186"/>
      <c r="CO20" s="186"/>
      <c r="CP20" s="186"/>
      <c r="CQ20" s="186"/>
      <c r="CR20" s="186"/>
      <c r="CS20" s="186"/>
      <c r="CT20" s="186"/>
      <c r="CU20" s="186"/>
      <c r="CV20" s="186"/>
      <c r="CW20" s="186"/>
      <c r="CX20" s="186"/>
      <c r="CY20" s="186"/>
      <c r="CZ20" s="186"/>
      <c r="DA20" s="186"/>
      <c r="DB20" s="186"/>
      <c r="DC20" s="186"/>
      <c r="DD20" s="186"/>
      <c r="DE20" s="186"/>
      <c r="DF20" s="186"/>
      <c r="DG20" s="186"/>
      <c r="DH20" s="186"/>
      <c r="DI20" s="186"/>
      <c r="DJ20" s="186"/>
      <c r="DK20" s="186"/>
      <c r="DL20" s="186"/>
      <c r="DM20" s="186"/>
      <c r="DN20" s="186"/>
      <c r="DO20" s="186"/>
      <c r="DP20" s="186"/>
      <c r="DQ20" s="186"/>
      <c r="DR20" s="186"/>
      <c r="DS20" s="186"/>
      <c r="DT20" s="186"/>
      <c r="DU20" s="186"/>
      <c r="DV20" s="186"/>
      <c r="DW20" s="186"/>
      <c r="DX20" s="186"/>
      <c r="DY20" s="186"/>
      <c r="DZ20" s="186"/>
      <c r="EA20" s="186"/>
      <c r="EB20" s="186"/>
      <c r="EC20" s="186"/>
      <c r="ED20" s="186"/>
      <c r="EE20" s="186"/>
      <c r="EF20" s="186"/>
      <c r="EG20" s="186"/>
      <c r="EH20" s="186"/>
      <c r="EI20" s="186"/>
      <c r="EJ20" s="186"/>
      <c r="EK20" s="186"/>
      <c r="EL20" s="186"/>
      <c r="EM20" s="186"/>
      <c r="EN20" s="186"/>
      <c r="EO20" s="186"/>
      <c r="EP20" s="186"/>
      <c r="EQ20" s="186"/>
      <c r="ER20" s="186"/>
      <c r="ES20" s="186"/>
      <c r="ET20" s="186"/>
      <c r="EU20" s="186"/>
      <c r="EV20" s="186"/>
      <c r="EW20" s="186"/>
      <c r="EX20" s="186"/>
      <c r="EY20" s="186"/>
      <c r="EZ20" s="228"/>
      <c r="FA20" s="143" t="s">
        <v>225</v>
      </c>
      <c r="FB20" s="144" t="str">
        <f>IF(COUNTBLANK(D12:D18)&gt;0,"Yes","No")</f>
        <v>No</v>
      </c>
      <c r="FC20" s="144" t="str">
        <f>IFERROR(IF(AND(COUNTBLANK(D12:D18)=0,D20/D9&gt;0.2),"Yes","No"),"No")</f>
        <v>No</v>
      </c>
      <c r="FD20" s="144" t="str">
        <f>IFERROR(IF(AND(COUNTBLANK(D12:D18)=0,D19&gt;D9),"Yes","No"),"No")</f>
        <v>No</v>
      </c>
      <c r="FE20" s="158"/>
      <c r="FF20" s="158"/>
      <c r="FG20"/>
      <c r="FH20" s="158"/>
      <c r="FI20" s="158"/>
      <c r="FJ20"/>
      <c r="FK20" s="147"/>
      <c r="FL20"/>
      <c r="FM20" s="147"/>
      <c r="FN20" s="147"/>
      <c r="FO20"/>
      <c r="FP20" s="147"/>
      <c r="FQ20" s="147"/>
      <c r="FR20" s="147"/>
      <c r="FS20"/>
      <c r="FT20"/>
      <c r="FU20"/>
      <c r="FV20"/>
      <c r="FW20"/>
      <c r="FX20" s="147"/>
      <c r="FY20" s="148" t="s">
        <v>225</v>
      </c>
      <c r="FZ20" s="144" t="str">
        <f>IF(COUNTBLANK(AB12:AB18)&gt;0,"Yes","No")</f>
        <v>No</v>
      </c>
      <c r="GA20" s="144" t="str">
        <f>IFERROR(IF(AND(COUNTBLANK(AB12:AB18)=0,AB20/AB9&gt;0.2),"Yes","No"),"No")</f>
        <v>No</v>
      </c>
      <c r="GB20" s="144" t="str">
        <f>IFERROR(IF(AND(COUNTBLANK(AB12:AB18)=0,AB19&gt;AB9),"Yes","No"),"No")</f>
        <v>No</v>
      </c>
      <c r="GC20" s="158"/>
      <c r="GD20" s="158"/>
      <c r="GE20"/>
      <c r="GF20" s="158"/>
      <c r="GG20" s="158"/>
      <c r="GH20"/>
      <c r="GI20" s="147"/>
      <c r="GJ20"/>
      <c r="GK20" s="147"/>
      <c r="GL20" s="147"/>
      <c r="GM20"/>
      <c r="GN20" s="147"/>
      <c r="GO20" s="147"/>
      <c r="GP20" s="147"/>
      <c r="GQ20"/>
      <c r="GR20" s="147"/>
      <c r="GS20" s="147"/>
      <c r="GT20" s="147"/>
      <c r="GU20"/>
      <c r="GV20" s="147"/>
      <c r="GW20" s="148" t="s">
        <v>225</v>
      </c>
      <c r="GX20" s="144" t="str">
        <f>IF(COUNTBLANK(AZ12:AZ18)&gt;0,"Yes","No")</f>
        <v>No</v>
      </c>
      <c r="GY20" s="144" t="str">
        <f>IFERROR(IF(AND(COUNTBLANK(AZ12:AZ18)=0,AZ20/AZ9&gt;0.2),"Yes","No"),"No")</f>
        <v>No</v>
      </c>
      <c r="GZ20" s="144" t="str">
        <f>IFERROR(IF(AND(COUNTBLANK(AZ12:AZ18)=0,AZ19&gt;AZ9),"Yes","No"),"No")</f>
        <v>No</v>
      </c>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row>
    <row r="21" spans="3:280" s="242" customFormat="1" ht="51" customHeight="1" x14ac:dyDescent="0.25">
      <c r="C21" s="188"/>
      <c r="D21" s="164" t="str">
        <f>FB21</f>
        <v/>
      </c>
      <c r="E21" s="189"/>
      <c r="F21" s="189"/>
      <c r="G21" s="189"/>
      <c r="H21" s="189"/>
      <c r="I21" s="189"/>
      <c r="J21" s="189"/>
      <c r="K21" s="189"/>
      <c r="L21" s="189"/>
      <c r="M21" s="189"/>
      <c r="N21" s="189"/>
      <c r="O21" s="189"/>
      <c r="P21" s="189"/>
      <c r="Q21" s="189"/>
      <c r="R21" s="189"/>
      <c r="S21" s="189"/>
      <c r="T21" s="189"/>
      <c r="U21" s="189"/>
      <c r="V21" s="189"/>
      <c r="W21" s="189"/>
      <c r="X21" s="189"/>
      <c r="Y21" s="189"/>
      <c r="Z21" s="189"/>
      <c r="AA21" s="189"/>
      <c r="AB21" s="164" t="str">
        <f>FZ21</f>
        <v/>
      </c>
      <c r="AC21" s="189"/>
      <c r="AD21" s="189"/>
      <c r="AE21" s="189"/>
      <c r="AF21" s="189"/>
      <c r="AG21" s="189"/>
      <c r="AH21" s="189"/>
      <c r="AI21" s="189"/>
      <c r="AJ21" s="189"/>
      <c r="AK21" s="189"/>
      <c r="AL21" s="189"/>
      <c r="AM21" s="189"/>
      <c r="AN21" s="189"/>
      <c r="AO21" s="189"/>
      <c r="AP21" s="189"/>
      <c r="AQ21" s="189"/>
      <c r="AR21" s="189"/>
      <c r="AS21" s="189"/>
      <c r="AT21" s="189"/>
      <c r="AU21" s="189"/>
      <c r="AV21" s="189"/>
      <c r="AW21" s="189"/>
      <c r="AX21" s="189"/>
      <c r="AY21" s="189"/>
      <c r="AZ21" s="164" t="str">
        <f>GX21</f>
        <v/>
      </c>
      <c r="BA21" s="185"/>
      <c r="BB21" s="190"/>
      <c r="BC21" s="185"/>
      <c r="BD21" s="185"/>
      <c r="BE21" s="185"/>
      <c r="BF21" s="185"/>
      <c r="BG21" s="185"/>
      <c r="BH21" s="185"/>
      <c r="BI21" s="185"/>
      <c r="BJ21" s="185"/>
      <c r="BK21" s="185"/>
      <c r="BL21" s="185"/>
      <c r="BM21" s="185"/>
      <c r="BN21" s="185"/>
      <c r="BO21" s="185"/>
      <c r="BP21" s="185"/>
      <c r="BQ21" s="185"/>
      <c r="BR21" s="185"/>
      <c r="BS21" s="185"/>
      <c r="BT21" s="185"/>
      <c r="BU21" s="185"/>
      <c r="BV21" s="185"/>
      <c r="BW21" s="185"/>
      <c r="BX21" s="185"/>
      <c r="BY21" s="185"/>
      <c r="BZ21" s="185"/>
      <c r="CA21" s="185"/>
      <c r="CB21" s="185"/>
      <c r="CC21" s="185"/>
      <c r="CD21" s="185"/>
      <c r="CE21" s="185"/>
      <c r="CF21" s="185"/>
      <c r="CG21" s="185"/>
      <c r="CH21" s="185"/>
      <c r="CI21" s="185"/>
      <c r="CJ21" s="185"/>
      <c r="CK21" s="185"/>
      <c r="CL21" s="185"/>
      <c r="CM21" s="185"/>
      <c r="CN21" s="185"/>
      <c r="CO21" s="185"/>
      <c r="CP21" s="185"/>
      <c r="CQ21" s="185"/>
      <c r="CR21" s="185"/>
      <c r="CS21" s="185"/>
      <c r="CT21" s="185"/>
      <c r="CU21" s="185"/>
      <c r="CV21" s="185"/>
      <c r="CW21" s="185"/>
      <c r="CX21" s="185"/>
      <c r="CY21" s="185"/>
      <c r="CZ21" s="190"/>
      <c r="DA21" s="185"/>
      <c r="DB21" s="185"/>
      <c r="DC21" s="185"/>
      <c r="DD21" s="185"/>
      <c r="DE21" s="185"/>
      <c r="DF21" s="185"/>
      <c r="DG21" s="185"/>
      <c r="DH21" s="185"/>
      <c r="DI21" s="185"/>
      <c r="DJ21" s="185"/>
      <c r="DK21" s="185"/>
      <c r="DL21" s="185"/>
      <c r="DM21" s="185"/>
      <c r="DN21" s="185"/>
      <c r="DO21" s="185"/>
      <c r="DP21" s="185"/>
      <c r="DQ21" s="185"/>
      <c r="DR21" s="185"/>
      <c r="DS21" s="185"/>
      <c r="DT21" s="185"/>
      <c r="DU21" s="185"/>
      <c r="DV21" s="185"/>
      <c r="DW21" s="185"/>
      <c r="DX21" s="185"/>
      <c r="DY21" s="185"/>
      <c r="DZ21" s="185"/>
      <c r="EA21" s="185"/>
      <c r="EB21" s="185"/>
      <c r="EC21" s="185"/>
      <c r="ED21" s="185"/>
      <c r="EE21" s="185"/>
      <c r="EF21" s="185"/>
      <c r="EG21" s="185"/>
      <c r="EH21" s="185"/>
      <c r="EI21" s="185"/>
      <c r="EJ21" s="185"/>
      <c r="EK21" s="185"/>
      <c r="EL21" s="185"/>
      <c r="EM21" s="185"/>
      <c r="EN21" s="185"/>
      <c r="EO21" s="185"/>
      <c r="EP21" s="185"/>
      <c r="EQ21" s="185"/>
      <c r="ER21" s="185"/>
      <c r="ES21" s="185"/>
      <c r="ET21" s="185"/>
      <c r="EU21" s="185"/>
      <c r="EV21" s="185"/>
      <c r="EW21" s="185"/>
      <c r="EX21" s="191"/>
      <c r="EY21" s="192"/>
      <c r="EZ21" s="193"/>
      <c r="FA21" s="143" t="s">
        <v>230</v>
      </c>
      <c r="FB21" s="165" t="str">
        <f>IF(FB20="Yes", FB19,"")&amp;IF(FC20="Yes",FC19,"")&amp;IF(FD20="Yes",FD19,"")</f>
        <v/>
      </c>
      <c r="FC21" s="165"/>
      <c r="FD21" s="165"/>
      <c r="FE21" s="147"/>
      <c r="FF21" s="147"/>
      <c r="FG21" s="160"/>
      <c r="FH21" s="147"/>
      <c r="FI21" s="147"/>
      <c r="FJ21" s="160"/>
      <c r="FK21" s="158"/>
      <c r="FL21"/>
      <c r="FM21" s="158"/>
      <c r="FN21" s="158"/>
      <c r="FO21"/>
      <c r="FP21" s="158"/>
      <c r="FQ21" s="158"/>
      <c r="FR21" s="158"/>
      <c r="FS21"/>
      <c r="FT21"/>
      <c r="FU21"/>
      <c r="FV21"/>
      <c r="FW21"/>
      <c r="FX21" s="158"/>
      <c r="FY21" s="148" t="s">
        <v>230</v>
      </c>
      <c r="FZ21" s="165" t="str">
        <f>IF(FZ20="Yes", FZ19,"")&amp;IF(GA20="Yes",GA19,"")&amp;IF(GB20="Yes",GB19,"")</f>
        <v/>
      </c>
      <c r="GA21" s="165"/>
      <c r="GB21" s="165"/>
      <c r="GC21" s="147"/>
      <c r="GD21" s="147"/>
      <c r="GE21" s="160"/>
      <c r="GF21" s="147"/>
      <c r="GG21" s="147"/>
      <c r="GH21" s="160"/>
      <c r="GI21" s="158"/>
      <c r="GJ21"/>
      <c r="GK21" s="158"/>
      <c r="GL21" s="158"/>
      <c r="GM21"/>
      <c r="GN21" s="158"/>
      <c r="GO21" s="158"/>
      <c r="GP21" s="158"/>
      <c r="GQ21"/>
      <c r="GR21" s="158"/>
      <c r="GS21" s="158"/>
      <c r="GT21" s="158"/>
      <c r="GU21"/>
      <c r="GV21" s="158"/>
      <c r="GW21" s="148" t="s">
        <v>230</v>
      </c>
      <c r="GX21" s="165" t="str">
        <f>IF(GX20="Yes", GX19,"")&amp;IF(GY20="Yes",GY19,"")&amp;IF(GZ20="Yes",GZ19,"")</f>
        <v/>
      </c>
      <c r="GY21" s="165"/>
      <c r="GZ21" s="165"/>
      <c r="HA21" s="160"/>
      <c r="HB21"/>
      <c r="HC21"/>
      <c r="HD21"/>
      <c r="HE21"/>
      <c r="HF21"/>
      <c r="HG21"/>
      <c r="HH21"/>
      <c r="HI21"/>
      <c r="HJ21"/>
      <c r="HK21"/>
      <c r="HL21"/>
      <c r="HM21"/>
      <c r="HN21"/>
      <c r="HO21"/>
      <c r="HP21"/>
      <c r="HQ21"/>
      <c r="HR21"/>
      <c r="HS21"/>
      <c r="HT21"/>
      <c r="HU21"/>
      <c r="HV21"/>
      <c r="HW21"/>
      <c r="HX21" s="160"/>
      <c r="HY21" s="160"/>
      <c r="HZ21"/>
      <c r="IA21"/>
      <c r="IB21"/>
      <c r="IC21"/>
      <c r="ID21"/>
      <c r="IE21"/>
      <c r="IF21"/>
      <c r="IG21"/>
      <c r="IH21"/>
      <c r="II21"/>
      <c r="IJ21"/>
      <c r="IK21"/>
      <c r="IL21"/>
      <c r="IM21"/>
      <c r="IN21"/>
      <c r="IO21"/>
      <c r="IP21"/>
      <c r="IQ21"/>
      <c r="IR21"/>
      <c r="IS21"/>
      <c r="IT21"/>
      <c r="IU21"/>
      <c r="IV21" s="160"/>
      <c r="IW21" s="160"/>
      <c r="IX21"/>
      <c r="IY21"/>
      <c r="IZ21"/>
      <c r="JA21"/>
      <c r="JB21"/>
      <c r="JC21"/>
      <c r="JD21"/>
      <c r="JE21"/>
      <c r="JF21"/>
      <c r="JG21"/>
      <c r="JH21"/>
      <c r="JI21"/>
      <c r="JJ21"/>
      <c r="JK21"/>
      <c r="JL21"/>
      <c r="JM21"/>
      <c r="JN21"/>
      <c r="JO21"/>
      <c r="JP21"/>
      <c r="JQ21"/>
      <c r="JR21"/>
      <c r="JS21"/>
      <c r="JT21" s="160"/>
    </row>
    <row r="22" spans="3:280" ht="8.4499999999999993" customHeight="1" x14ac:dyDescent="0.25">
      <c r="C22" s="194"/>
      <c r="D22" s="195"/>
      <c r="E22" s="195"/>
      <c r="F22" s="195"/>
      <c r="G22" s="195"/>
      <c r="H22" s="195"/>
      <c r="I22" s="195"/>
      <c r="J22" s="195"/>
      <c r="K22" s="195"/>
      <c r="L22" s="195"/>
      <c r="M22" s="195"/>
      <c r="N22" s="195"/>
      <c r="O22" s="195"/>
      <c r="P22" s="195"/>
      <c r="Q22" s="195"/>
      <c r="R22" s="195"/>
      <c r="S22" s="195"/>
      <c r="T22" s="195"/>
      <c r="U22" s="195"/>
      <c r="V22" s="195"/>
      <c r="W22" s="195"/>
      <c r="X22" s="195"/>
      <c r="Y22" s="195"/>
      <c r="Z22" s="195"/>
      <c r="AA22" s="195"/>
      <c r="AB22" s="195"/>
      <c r="AC22" s="195"/>
      <c r="AD22" s="195"/>
      <c r="AE22" s="195"/>
      <c r="AF22" s="195"/>
      <c r="AG22" s="195"/>
      <c r="AH22" s="195"/>
      <c r="AI22" s="195"/>
      <c r="AJ22" s="195"/>
      <c r="AK22" s="195"/>
      <c r="AL22" s="195"/>
      <c r="AM22" s="195"/>
      <c r="AN22" s="195"/>
      <c r="AO22" s="195"/>
      <c r="AP22" s="195"/>
      <c r="AQ22" s="195"/>
      <c r="AR22" s="195"/>
      <c r="AS22" s="195"/>
      <c r="AT22" s="195"/>
      <c r="AU22" s="195"/>
      <c r="AV22" s="195"/>
      <c r="AW22" s="195"/>
      <c r="AX22" s="195"/>
      <c r="AY22" s="195"/>
      <c r="AZ22" s="195"/>
      <c r="BA22" s="195"/>
      <c r="BB22" s="195"/>
      <c r="BC22" s="195"/>
      <c r="BD22" s="195"/>
      <c r="BE22" s="195"/>
      <c r="BF22" s="195"/>
      <c r="BG22" s="195"/>
      <c r="BH22" s="195"/>
      <c r="BI22" s="195"/>
      <c r="BJ22" s="195"/>
      <c r="BK22" s="195"/>
      <c r="BL22" s="195"/>
      <c r="BM22" s="195"/>
      <c r="BN22" s="195"/>
      <c r="BO22" s="195"/>
      <c r="BP22" s="195"/>
      <c r="BQ22" s="195"/>
      <c r="BR22" s="195"/>
      <c r="BS22" s="195"/>
      <c r="BT22" s="195"/>
      <c r="BU22" s="195"/>
      <c r="BV22" s="195"/>
      <c r="BW22" s="195"/>
      <c r="BX22" s="195"/>
      <c r="BY22" s="195"/>
      <c r="BZ22" s="195"/>
      <c r="CA22" s="195"/>
      <c r="CB22" s="195"/>
      <c r="CC22" s="195"/>
      <c r="CD22" s="195"/>
      <c r="CE22" s="195"/>
      <c r="CF22" s="195"/>
      <c r="CG22" s="195"/>
      <c r="CH22" s="195"/>
      <c r="CI22" s="195"/>
      <c r="CJ22" s="195"/>
      <c r="CK22" s="195"/>
      <c r="CL22" s="195"/>
      <c r="CM22" s="195"/>
      <c r="CN22" s="195"/>
      <c r="CO22" s="195"/>
      <c r="CP22" s="195"/>
      <c r="CQ22" s="195"/>
      <c r="CR22" s="195"/>
      <c r="CS22" s="195"/>
      <c r="CT22" s="195"/>
      <c r="CU22" s="195"/>
      <c r="CV22" s="195"/>
      <c r="CW22" s="195"/>
      <c r="CX22" s="195"/>
      <c r="CY22" s="195"/>
      <c r="CZ22" s="195"/>
      <c r="DA22" s="195"/>
      <c r="DB22" s="195"/>
      <c r="DC22" s="195"/>
      <c r="DD22" s="195"/>
      <c r="DE22" s="195"/>
      <c r="DF22" s="195"/>
      <c r="DG22" s="195"/>
      <c r="DH22" s="195"/>
      <c r="DI22" s="195"/>
      <c r="DJ22" s="195"/>
      <c r="DK22" s="195"/>
      <c r="DL22" s="195"/>
      <c r="DM22" s="195"/>
      <c r="DN22" s="195"/>
      <c r="DO22" s="195"/>
      <c r="DP22" s="195"/>
      <c r="DQ22" s="195"/>
      <c r="DR22" s="195"/>
      <c r="DS22" s="195"/>
      <c r="DT22" s="195"/>
      <c r="DU22" s="195"/>
      <c r="DV22" s="195"/>
      <c r="DW22" s="195"/>
      <c r="DX22" s="195"/>
      <c r="DY22" s="195"/>
      <c r="DZ22" s="195"/>
      <c r="EA22" s="195"/>
      <c r="EB22" s="195"/>
      <c r="EC22" s="195"/>
      <c r="ED22" s="195"/>
      <c r="EE22" s="195"/>
      <c r="EF22" s="195"/>
      <c r="EG22" s="195"/>
      <c r="EH22" s="195"/>
      <c r="EI22" s="195"/>
      <c r="EJ22" s="195"/>
      <c r="EK22" s="195"/>
      <c r="EL22" s="195"/>
      <c r="EM22" s="195"/>
      <c r="EN22" s="195"/>
      <c r="EO22" s="195"/>
      <c r="EP22" s="195"/>
      <c r="EQ22" s="195"/>
      <c r="ER22" s="195"/>
      <c r="ES22" s="195"/>
      <c r="ET22" s="195"/>
      <c r="EU22" s="195"/>
      <c r="EV22" s="195"/>
      <c r="EW22" s="195"/>
      <c r="EX22" s="195"/>
      <c r="EY22" s="195"/>
      <c r="EZ22" s="228"/>
      <c r="FA22"/>
      <c r="FB22" t="str">
        <f>IF(FB19="Yes",FB20,"")</f>
        <v/>
      </c>
      <c r="FC22"/>
      <c r="FD22"/>
      <c r="FE22"/>
      <c r="FF22"/>
      <c r="FG22"/>
      <c r="FH22"/>
      <c r="FI22"/>
      <c r="FJ22"/>
      <c r="FK22" s="147"/>
      <c r="FL22" s="160"/>
      <c r="FM22" s="147"/>
      <c r="FN22" s="147"/>
      <c r="FO22" s="160"/>
      <c r="FP22" s="147"/>
      <c r="FQ22" s="147"/>
      <c r="FR22" s="147"/>
      <c r="FS22" s="160"/>
      <c r="FT22" s="160"/>
      <c r="FU22" s="160"/>
      <c r="FV22" s="160"/>
      <c r="FW22" s="160"/>
      <c r="FX22" s="147"/>
      <c r="FY22"/>
      <c r="FZ22" t="str">
        <f>IF(FZ19="Yes",FZ20,"")</f>
        <v/>
      </c>
      <c r="GA22"/>
      <c r="GB22"/>
      <c r="GC22"/>
      <c r="GD22"/>
      <c r="GE22"/>
      <c r="GF22"/>
      <c r="GG22"/>
      <c r="GH22"/>
      <c r="GI22" s="147"/>
      <c r="GJ22" s="160"/>
      <c r="GK22" s="147"/>
      <c r="GL22" s="147"/>
      <c r="GM22" s="160"/>
      <c r="GN22" s="147"/>
      <c r="GO22" s="147"/>
      <c r="GP22" s="147"/>
      <c r="GQ22" s="160"/>
      <c r="GR22" s="147"/>
      <c r="GS22" s="147"/>
      <c r="GT22" s="147"/>
      <c r="GU22" s="160"/>
      <c r="GV22" s="147"/>
      <c r="GW22"/>
      <c r="GX22" t="str">
        <f>IF(GX19="Yes",GX20,"")</f>
        <v/>
      </c>
      <c r="GY22"/>
      <c r="GZ22"/>
      <c r="HA22"/>
      <c r="HB22" s="196"/>
      <c r="HC22" s="196"/>
      <c r="HD22"/>
      <c r="HE22"/>
      <c r="HF22"/>
      <c r="HG22"/>
      <c r="HH22"/>
      <c r="HI22"/>
      <c r="HJ22"/>
      <c r="HK22"/>
      <c r="HL22"/>
      <c r="HM22"/>
      <c r="HN22"/>
      <c r="HO22"/>
      <c r="HP22"/>
      <c r="HQ22"/>
      <c r="HR22"/>
      <c r="HS22"/>
      <c r="HT22"/>
      <c r="HU22"/>
      <c r="HV22"/>
      <c r="HW22"/>
      <c r="HX22"/>
      <c r="HY22"/>
      <c r="HZ22" s="196"/>
      <c r="IA22" s="196"/>
      <c r="IB22"/>
      <c r="IC22"/>
      <c r="ID22"/>
      <c r="IE22"/>
      <c r="IF22"/>
      <c r="IG22"/>
      <c r="IH22"/>
      <c r="II22"/>
      <c r="IJ22"/>
      <c r="IK22"/>
      <c r="IL22"/>
      <c r="IM22"/>
      <c r="IN22"/>
      <c r="IO22"/>
      <c r="IP22"/>
      <c r="IQ22"/>
      <c r="IR22"/>
      <c r="IS22"/>
      <c r="IT22"/>
      <c r="IU22"/>
      <c r="IV22"/>
      <c r="IW22"/>
      <c r="IX22" s="196"/>
      <c r="IY22" s="196"/>
      <c r="IZ22"/>
      <c r="JA22"/>
      <c r="JB22"/>
      <c r="JC22"/>
      <c r="JD22"/>
      <c r="JE22"/>
      <c r="JF22"/>
      <c r="JG22"/>
      <c r="JH22"/>
      <c r="JI22"/>
      <c r="JJ22"/>
      <c r="JK22"/>
      <c r="JL22"/>
      <c r="JM22"/>
      <c r="JN22"/>
      <c r="JO22"/>
      <c r="JP22"/>
      <c r="JQ22"/>
      <c r="JR22"/>
      <c r="JS22"/>
      <c r="JT22"/>
    </row>
    <row r="23" spans="3:280" ht="8.4499999999999993" customHeight="1" x14ac:dyDescent="0.25">
      <c r="C23" s="194"/>
      <c r="D23" s="126"/>
      <c r="E23" s="126"/>
      <c r="F23" s="126"/>
      <c r="G23" s="126"/>
      <c r="H23" s="126"/>
      <c r="I23" s="126"/>
      <c r="J23" s="126"/>
      <c r="K23" s="126"/>
      <c r="L23" s="126"/>
      <c r="M23" s="126"/>
      <c r="N23" s="126"/>
      <c r="O23" s="126"/>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6"/>
      <c r="AN23" s="126"/>
      <c r="AO23" s="126"/>
      <c r="AP23" s="126"/>
      <c r="AQ23" s="126"/>
      <c r="AR23" s="126"/>
      <c r="AS23" s="126"/>
      <c r="AT23" s="126"/>
      <c r="AU23" s="126"/>
      <c r="AV23" s="126"/>
      <c r="AW23" s="126"/>
      <c r="AX23" s="126"/>
      <c r="AY23" s="126"/>
      <c r="AZ23" s="126"/>
      <c r="BA23" s="126"/>
      <c r="BB23" s="120"/>
      <c r="BC23" s="126"/>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26"/>
      <c r="BZ23" s="126"/>
      <c r="CA23" s="126"/>
      <c r="CB23" s="126"/>
      <c r="CC23" s="126"/>
      <c r="CD23" s="126"/>
      <c r="CE23" s="126"/>
      <c r="CF23" s="126"/>
      <c r="CG23" s="126"/>
      <c r="CH23" s="126"/>
      <c r="CI23" s="126"/>
      <c r="CJ23" s="126"/>
      <c r="CK23" s="126"/>
      <c r="CL23" s="126"/>
      <c r="CM23" s="126"/>
      <c r="CN23" s="126"/>
      <c r="CO23" s="126"/>
      <c r="CP23" s="126"/>
      <c r="CQ23" s="126"/>
      <c r="CR23" s="126"/>
      <c r="CS23" s="126"/>
      <c r="CT23" s="126"/>
      <c r="CU23" s="126"/>
      <c r="CV23" s="126"/>
      <c r="CW23" s="126"/>
      <c r="CX23" s="126"/>
      <c r="CY23" s="126"/>
      <c r="CZ23" s="120"/>
      <c r="DA23" s="126"/>
      <c r="DB23" s="126"/>
      <c r="DC23" s="126"/>
      <c r="DD23" s="126"/>
      <c r="DE23" s="126"/>
      <c r="DF23" s="126"/>
      <c r="DG23" s="126"/>
      <c r="DH23" s="126"/>
      <c r="DI23" s="126"/>
      <c r="DJ23" s="126"/>
      <c r="DK23" s="126"/>
      <c r="DL23" s="126"/>
      <c r="DM23" s="126"/>
      <c r="DN23" s="126"/>
      <c r="DO23" s="126"/>
      <c r="DP23" s="126"/>
      <c r="DQ23" s="126"/>
      <c r="DR23" s="126"/>
      <c r="DS23" s="126"/>
      <c r="DT23" s="126"/>
      <c r="DU23" s="126"/>
      <c r="DV23" s="126"/>
      <c r="DW23" s="126"/>
      <c r="DX23" s="126"/>
      <c r="DY23" s="126"/>
      <c r="DZ23" s="126"/>
      <c r="EA23" s="126"/>
      <c r="EB23" s="126"/>
      <c r="EC23" s="126"/>
      <c r="ED23" s="126"/>
      <c r="EE23" s="126"/>
      <c r="EF23" s="126"/>
      <c r="EG23" s="126"/>
      <c r="EH23" s="126"/>
      <c r="EI23" s="126"/>
      <c r="EJ23" s="126"/>
      <c r="EK23" s="126"/>
      <c r="EL23" s="126"/>
      <c r="EM23" s="126"/>
      <c r="EN23" s="126"/>
      <c r="EO23" s="126"/>
      <c r="EP23" s="126"/>
      <c r="EQ23" s="126"/>
      <c r="ER23" s="126"/>
      <c r="ES23" s="126"/>
      <c r="ET23" s="126"/>
      <c r="EU23" s="126"/>
      <c r="EV23" s="126"/>
      <c r="EW23" s="126"/>
      <c r="EX23" s="126"/>
      <c r="EY23" s="126"/>
      <c r="EZ23" s="228"/>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s="159" t="s">
        <v>250</v>
      </c>
      <c r="HC23"/>
      <c r="HD23"/>
      <c r="HE23"/>
      <c r="HF23"/>
      <c r="HG23"/>
      <c r="HH23"/>
      <c r="HI23"/>
      <c r="HJ23"/>
      <c r="HK23"/>
      <c r="HL23"/>
      <c r="HM23"/>
      <c r="HN23"/>
      <c r="HO23"/>
      <c r="HP23"/>
      <c r="HQ23"/>
      <c r="HR23"/>
      <c r="HS23"/>
      <c r="HT23"/>
      <c r="HU23"/>
      <c r="HV23"/>
      <c r="HW23"/>
      <c r="HX23" s="160"/>
      <c r="HY23"/>
      <c r="HZ23" s="159" t="s">
        <v>250</v>
      </c>
      <c r="IA23"/>
      <c r="IB23"/>
      <c r="IC23"/>
      <c r="ID23"/>
      <c r="IE23"/>
      <c r="IF23"/>
      <c r="IG23"/>
      <c r="IH23"/>
      <c r="II23"/>
      <c r="IJ23"/>
      <c r="IK23"/>
      <c r="IL23"/>
      <c r="IM23"/>
      <c r="IN23"/>
      <c r="IO23"/>
      <c r="IP23"/>
      <c r="IQ23"/>
      <c r="IR23"/>
      <c r="IS23"/>
      <c r="IT23"/>
      <c r="IU23"/>
      <c r="IV23" s="160"/>
      <c r="IW23" s="160"/>
      <c r="IX23" s="159" t="s">
        <v>250</v>
      </c>
      <c r="IY23"/>
      <c r="IZ23"/>
      <c r="JA23"/>
      <c r="JB23"/>
      <c r="JC23"/>
      <c r="JD23"/>
      <c r="JE23"/>
      <c r="JF23"/>
      <c r="JG23"/>
      <c r="JH23"/>
      <c r="JI23"/>
      <c r="JJ23"/>
      <c r="JK23"/>
      <c r="JL23"/>
      <c r="JM23"/>
      <c r="JN23"/>
      <c r="JO23"/>
      <c r="JP23"/>
      <c r="JQ23"/>
      <c r="JR23"/>
      <c r="JS23"/>
      <c r="JT23" s="160"/>
    </row>
    <row r="24" spans="3:280" ht="8.4499999999999993" customHeight="1" x14ac:dyDescent="0.25">
      <c r="C24" s="197"/>
      <c r="D24" s="198"/>
      <c r="E24" s="198"/>
      <c r="F24" s="198"/>
      <c r="G24" s="198"/>
      <c r="H24" s="198"/>
      <c r="I24" s="198"/>
      <c r="J24" s="198"/>
      <c r="K24" s="198"/>
      <c r="L24" s="198"/>
      <c r="M24" s="198"/>
      <c r="N24" s="198"/>
      <c r="O24" s="198"/>
      <c r="P24" s="198"/>
      <c r="Q24" s="198"/>
      <c r="R24" s="198"/>
      <c r="S24" s="198"/>
      <c r="T24" s="198"/>
      <c r="U24" s="198"/>
      <c r="V24" s="198"/>
      <c r="W24" s="198"/>
      <c r="X24" s="198"/>
      <c r="Y24" s="198"/>
      <c r="Z24" s="198"/>
      <c r="AA24" s="198"/>
      <c r="AB24" s="198"/>
      <c r="AC24" s="198"/>
      <c r="AD24" s="198"/>
      <c r="AE24" s="198"/>
      <c r="AF24" s="198"/>
      <c r="AG24" s="198"/>
      <c r="AH24" s="198"/>
      <c r="AI24" s="198"/>
      <c r="AJ24" s="198"/>
      <c r="AK24" s="198"/>
      <c r="AL24" s="198"/>
      <c r="AM24" s="198"/>
      <c r="AN24" s="198"/>
      <c r="AO24" s="198"/>
      <c r="AP24" s="198"/>
      <c r="AQ24" s="198"/>
      <c r="AR24" s="198"/>
      <c r="AS24" s="198"/>
      <c r="AT24" s="198"/>
      <c r="AU24" s="198"/>
      <c r="AV24" s="198"/>
      <c r="AW24" s="198"/>
      <c r="AX24" s="198"/>
      <c r="AY24" s="198"/>
      <c r="AZ24" s="198"/>
      <c r="BA24" s="198"/>
      <c r="BB24" s="120"/>
      <c r="BC24" s="198"/>
      <c r="BD24" s="198"/>
      <c r="BE24" s="198"/>
      <c r="BF24" s="198"/>
      <c r="BG24" s="198"/>
      <c r="BH24" s="198"/>
      <c r="BI24" s="198"/>
      <c r="BJ24" s="198"/>
      <c r="BK24" s="198"/>
      <c r="BL24" s="198"/>
      <c r="BM24" s="198"/>
      <c r="BN24" s="198"/>
      <c r="BO24" s="198"/>
      <c r="BP24" s="198"/>
      <c r="BQ24" s="198"/>
      <c r="BR24" s="198"/>
      <c r="BS24" s="198"/>
      <c r="BT24" s="198"/>
      <c r="BU24" s="198"/>
      <c r="BV24" s="198"/>
      <c r="BW24" s="198"/>
      <c r="BX24" s="198"/>
      <c r="BY24" s="198"/>
      <c r="BZ24" s="198"/>
      <c r="CA24" s="198"/>
      <c r="CB24" s="198"/>
      <c r="CC24" s="198"/>
      <c r="CD24" s="198"/>
      <c r="CE24" s="198"/>
      <c r="CF24" s="198"/>
      <c r="CG24" s="198"/>
      <c r="CH24" s="198"/>
      <c r="CI24" s="198"/>
      <c r="CJ24" s="198"/>
      <c r="CK24" s="198"/>
      <c r="CL24" s="198"/>
      <c r="CM24" s="198"/>
      <c r="CN24" s="198"/>
      <c r="CO24" s="198"/>
      <c r="CP24" s="198"/>
      <c r="CQ24" s="198"/>
      <c r="CR24" s="198"/>
      <c r="CS24" s="198"/>
      <c r="CT24" s="198"/>
      <c r="CU24" s="198"/>
      <c r="CV24" s="198"/>
      <c r="CW24" s="198"/>
      <c r="CX24" s="198"/>
      <c r="CY24" s="198"/>
      <c r="CZ24" s="120"/>
      <c r="DA24" s="198"/>
      <c r="DB24" s="198"/>
      <c r="DC24" s="198"/>
      <c r="DD24" s="198"/>
      <c r="DE24" s="198"/>
      <c r="DF24" s="198"/>
      <c r="DG24" s="198"/>
      <c r="DH24" s="198"/>
      <c r="DI24" s="198"/>
      <c r="DJ24" s="198"/>
      <c r="DK24" s="198"/>
      <c r="DL24" s="198"/>
      <c r="DM24" s="198"/>
      <c r="DN24" s="198"/>
      <c r="DO24" s="198"/>
      <c r="DP24" s="198"/>
      <c r="DQ24" s="198"/>
      <c r="DR24" s="198"/>
      <c r="DS24" s="198"/>
      <c r="DT24" s="198"/>
      <c r="DU24" s="198"/>
      <c r="DV24" s="198"/>
      <c r="DW24" s="198"/>
      <c r="DX24" s="198"/>
      <c r="DY24" s="198"/>
      <c r="DZ24" s="198"/>
      <c r="EA24" s="198"/>
      <c r="EB24" s="198"/>
      <c r="EC24" s="198"/>
      <c r="ED24" s="198"/>
      <c r="EE24" s="198"/>
      <c r="EF24" s="198"/>
      <c r="EG24" s="198"/>
      <c r="EH24" s="198"/>
      <c r="EI24" s="198"/>
      <c r="EJ24" s="198"/>
      <c r="EK24" s="198"/>
      <c r="EL24" s="198"/>
      <c r="EM24" s="198"/>
      <c r="EN24" s="198"/>
      <c r="EO24" s="198"/>
      <c r="EP24" s="198"/>
      <c r="EQ24" s="198"/>
      <c r="ER24" s="198"/>
      <c r="ES24" s="198"/>
      <c r="ET24" s="198"/>
      <c r="EU24" s="198"/>
      <c r="EV24" s="198"/>
      <c r="EW24" s="198"/>
      <c r="EX24" s="126"/>
      <c r="EY24" s="199"/>
      <c r="EZ24" s="228"/>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s="166" t="s">
        <v>231</v>
      </c>
      <c r="HC24" s="166"/>
      <c r="HD24" s="167">
        <f>D35</f>
        <v>0</v>
      </c>
      <c r="HE24"/>
      <c r="HF24"/>
      <c r="HG24" s="125"/>
      <c r="HH24" s="125">
        <v>1</v>
      </c>
      <c r="HI24" s="125">
        <f t="shared" ref="HI24:HV24" si="41">HH24+1</f>
        <v>2</v>
      </c>
      <c r="HJ24" s="125">
        <f t="shared" si="41"/>
        <v>3</v>
      </c>
      <c r="HK24" s="125">
        <f t="shared" si="41"/>
        <v>4</v>
      </c>
      <c r="HL24" s="125">
        <f t="shared" si="41"/>
        <v>5</v>
      </c>
      <c r="HM24" s="125">
        <f t="shared" si="41"/>
        <v>6</v>
      </c>
      <c r="HN24" s="125">
        <f t="shared" si="41"/>
        <v>7</v>
      </c>
      <c r="HO24" s="125">
        <f t="shared" si="41"/>
        <v>8</v>
      </c>
      <c r="HP24" s="125">
        <f t="shared" si="41"/>
        <v>9</v>
      </c>
      <c r="HQ24" s="125">
        <f t="shared" si="41"/>
        <v>10</v>
      </c>
      <c r="HR24" s="125">
        <f t="shared" si="41"/>
        <v>11</v>
      </c>
      <c r="HS24" s="125">
        <f t="shared" si="41"/>
        <v>12</v>
      </c>
      <c r="HT24" s="125">
        <f t="shared" si="41"/>
        <v>13</v>
      </c>
      <c r="HU24" s="125">
        <f t="shared" si="41"/>
        <v>14</v>
      </c>
      <c r="HV24" s="125">
        <f t="shared" si="41"/>
        <v>15</v>
      </c>
      <c r="HW24" s="125"/>
      <c r="HX24"/>
      <c r="HY24"/>
      <c r="HZ24" s="166" t="s">
        <v>231</v>
      </c>
      <c r="IA24" s="166"/>
      <c r="IB24" s="167">
        <f>AB35</f>
        <v>0</v>
      </c>
      <c r="IC24"/>
      <c r="ID24"/>
      <c r="IE24" s="125"/>
      <c r="IF24" s="125">
        <v>1</v>
      </c>
      <c r="IG24" s="125">
        <f t="shared" ref="IG24:IT24" si="42">IF24+1</f>
        <v>2</v>
      </c>
      <c r="IH24" s="125">
        <f t="shared" si="42"/>
        <v>3</v>
      </c>
      <c r="II24" s="125">
        <f t="shared" si="42"/>
        <v>4</v>
      </c>
      <c r="IJ24" s="125">
        <f t="shared" si="42"/>
        <v>5</v>
      </c>
      <c r="IK24" s="125">
        <f t="shared" si="42"/>
        <v>6</v>
      </c>
      <c r="IL24" s="125">
        <f t="shared" si="42"/>
        <v>7</v>
      </c>
      <c r="IM24" s="125">
        <f t="shared" si="42"/>
        <v>8</v>
      </c>
      <c r="IN24" s="125">
        <f t="shared" si="42"/>
        <v>9</v>
      </c>
      <c r="IO24" s="125">
        <f t="shared" si="42"/>
        <v>10</v>
      </c>
      <c r="IP24" s="125">
        <f t="shared" si="42"/>
        <v>11</v>
      </c>
      <c r="IQ24" s="125">
        <f t="shared" si="42"/>
        <v>12</v>
      </c>
      <c r="IR24" s="125">
        <f t="shared" si="42"/>
        <v>13</v>
      </c>
      <c r="IS24" s="125">
        <f t="shared" si="42"/>
        <v>14</v>
      </c>
      <c r="IT24" s="125">
        <f t="shared" si="42"/>
        <v>15</v>
      </c>
      <c r="IU24" s="125"/>
      <c r="IV24"/>
      <c r="IW24"/>
      <c r="IX24" s="166" t="s">
        <v>231</v>
      </c>
      <c r="IY24" s="166"/>
      <c r="IZ24" s="167">
        <f>AZ35</f>
        <v>6</v>
      </c>
      <c r="JA24"/>
      <c r="JB24"/>
      <c r="JC24" s="125"/>
      <c r="JD24" s="125">
        <v>1</v>
      </c>
      <c r="JE24" s="125">
        <f t="shared" ref="JE24:JR24" si="43">JD24+1</f>
        <v>2</v>
      </c>
      <c r="JF24" s="125">
        <f t="shared" si="43"/>
        <v>3</v>
      </c>
      <c r="JG24" s="125">
        <f t="shared" si="43"/>
        <v>4</v>
      </c>
      <c r="JH24" s="125">
        <f t="shared" si="43"/>
        <v>5</v>
      </c>
      <c r="JI24" s="125">
        <f t="shared" si="43"/>
        <v>6</v>
      </c>
      <c r="JJ24" s="125">
        <f t="shared" si="43"/>
        <v>7</v>
      </c>
      <c r="JK24" s="125">
        <f t="shared" si="43"/>
        <v>8</v>
      </c>
      <c r="JL24" s="125">
        <f t="shared" si="43"/>
        <v>9</v>
      </c>
      <c r="JM24" s="125">
        <f t="shared" si="43"/>
        <v>10</v>
      </c>
      <c r="JN24" s="125">
        <f t="shared" si="43"/>
        <v>11</v>
      </c>
      <c r="JO24" s="125">
        <f t="shared" si="43"/>
        <v>12</v>
      </c>
      <c r="JP24" s="125">
        <f t="shared" si="43"/>
        <v>13</v>
      </c>
      <c r="JQ24" s="125">
        <f t="shared" si="43"/>
        <v>14</v>
      </c>
      <c r="JR24" s="125">
        <f t="shared" si="43"/>
        <v>15</v>
      </c>
      <c r="JS24" s="125"/>
      <c r="JT24"/>
    </row>
    <row r="25" spans="3:280" ht="23.45" customHeight="1" x14ac:dyDescent="0.25">
      <c r="C25" s="168" t="s">
        <v>22</v>
      </c>
      <c r="D25" s="139" t="s">
        <v>11</v>
      </c>
      <c r="E25" s="139"/>
      <c r="F25" s="139"/>
      <c r="G25" s="139"/>
      <c r="H25" s="139"/>
      <c r="I25" s="139"/>
      <c r="J25" s="139"/>
      <c r="K25" s="139"/>
      <c r="L25" s="139"/>
      <c r="M25" s="139"/>
      <c r="N25" s="139"/>
      <c r="O25" s="139"/>
      <c r="P25" s="139"/>
      <c r="Q25" s="139"/>
      <c r="R25" s="139"/>
      <c r="S25" s="139"/>
      <c r="T25" s="139"/>
      <c r="U25" s="139"/>
      <c r="V25" s="139"/>
      <c r="W25" s="139"/>
      <c r="X25" s="139"/>
      <c r="Y25" s="139"/>
      <c r="Z25" s="139"/>
      <c r="AA25" s="139"/>
      <c r="AB25" s="140" t="s">
        <v>12</v>
      </c>
      <c r="AC25" s="139"/>
      <c r="AD25" s="139"/>
      <c r="AE25" s="139"/>
      <c r="AF25" s="139"/>
      <c r="AG25" s="139"/>
      <c r="AH25" s="139"/>
      <c r="AI25" s="139"/>
      <c r="AJ25" s="139"/>
      <c r="AK25" s="139"/>
      <c r="AL25" s="139"/>
      <c r="AM25" s="139"/>
      <c r="AN25" s="139"/>
      <c r="AO25" s="139"/>
      <c r="AP25" s="139"/>
      <c r="AQ25" s="139"/>
      <c r="AR25" s="139"/>
      <c r="AS25" s="139"/>
      <c r="AT25" s="139"/>
      <c r="AU25" s="139"/>
      <c r="AV25" s="139"/>
      <c r="AW25" s="139"/>
      <c r="AX25" s="139"/>
      <c r="AY25" s="139"/>
      <c r="AZ25" s="141" t="s">
        <v>217</v>
      </c>
      <c r="BA25" s="126"/>
      <c r="BB25" s="120"/>
      <c r="BC25" s="139" t="s">
        <v>11</v>
      </c>
      <c r="BD25" s="139"/>
      <c r="BE25" s="139"/>
      <c r="BF25" s="139"/>
      <c r="BG25" s="139"/>
      <c r="BH25" s="139"/>
      <c r="BI25" s="139"/>
      <c r="BJ25" s="139"/>
      <c r="BK25" s="139"/>
      <c r="BL25" s="139"/>
      <c r="BM25" s="139"/>
      <c r="BN25" s="139"/>
      <c r="BO25" s="139"/>
      <c r="BP25" s="139"/>
      <c r="BQ25" s="139"/>
      <c r="BR25" s="139"/>
      <c r="BS25" s="139"/>
      <c r="BT25" s="139"/>
      <c r="BU25" s="139"/>
      <c r="BV25" s="139"/>
      <c r="BW25" s="139"/>
      <c r="BX25" s="139"/>
      <c r="BY25" s="139"/>
      <c r="BZ25" s="139"/>
      <c r="CA25" s="140" t="s">
        <v>12</v>
      </c>
      <c r="CB25" s="139"/>
      <c r="CC25" s="139"/>
      <c r="CD25" s="139"/>
      <c r="CE25" s="139"/>
      <c r="CF25" s="139"/>
      <c r="CG25" s="139"/>
      <c r="CH25" s="139"/>
      <c r="CI25" s="139"/>
      <c r="CJ25" s="139"/>
      <c r="CK25" s="139"/>
      <c r="CL25" s="139"/>
      <c r="CM25" s="139"/>
      <c r="CN25" s="139"/>
      <c r="CO25" s="139"/>
      <c r="CP25" s="139"/>
      <c r="CQ25" s="139"/>
      <c r="CR25" s="139"/>
      <c r="CS25" s="139"/>
      <c r="CT25" s="139"/>
      <c r="CU25" s="139"/>
      <c r="CV25" s="139"/>
      <c r="CW25" s="139"/>
      <c r="CX25" s="139"/>
      <c r="CY25" s="141" t="s">
        <v>217</v>
      </c>
      <c r="CZ25" s="120"/>
      <c r="DA25" s="139" t="s">
        <v>11</v>
      </c>
      <c r="DB25" s="139"/>
      <c r="DC25" s="139"/>
      <c r="DD25" s="139"/>
      <c r="DE25" s="139"/>
      <c r="DF25" s="139"/>
      <c r="DG25" s="139"/>
      <c r="DH25" s="139"/>
      <c r="DI25" s="139"/>
      <c r="DJ25" s="139"/>
      <c r="DK25" s="139"/>
      <c r="DL25" s="139"/>
      <c r="DM25" s="139"/>
      <c r="DN25" s="139"/>
      <c r="DO25" s="139"/>
      <c r="DP25" s="139"/>
      <c r="DQ25" s="139"/>
      <c r="DR25" s="139"/>
      <c r="DS25" s="139"/>
      <c r="DT25" s="139"/>
      <c r="DU25" s="139"/>
      <c r="DV25" s="139"/>
      <c r="DW25" s="139"/>
      <c r="DX25" s="139"/>
      <c r="DY25" s="140" t="s">
        <v>12</v>
      </c>
      <c r="DZ25" s="139"/>
      <c r="EA25" s="139"/>
      <c r="EB25" s="139"/>
      <c r="EC25" s="139"/>
      <c r="ED25" s="139"/>
      <c r="EE25" s="139"/>
      <c r="EF25" s="139"/>
      <c r="EG25" s="139"/>
      <c r="EH25" s="139"/>
      <c r="EI25" s="139"/>
      <c r="EJ25" s="139"/>
      <c r="EK25" s="139"/>
      <c r="EL25" s="139"/>
      <c r="EM25" s="139"/>
      <c r="EN25" s="139"/>
      <c r="EO25" s="139"/>
      <c r="EP25" s="139"/>
      <c r="EQ25" s="139"/>
      <c r="ER25" s="139"/>
      <c r="ES25" s="139"/>
      <c r="ET25" s="139"/>
      <c r="EU25" s="139"/>
      <c r="EV25" s="139"/>
      <c r="EW25" s="141" t="s">
        <v>217</v>
      </c>
      <c r="EX25" s="126"/>
      <c r="EY25" s="139" t="s">
        <v>213</v>
      </c>
      <c r="EZ25" s="228"/>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s="169" t="str">
        <f>"# of persons with known "&amp;HB23</f>
        <v># of persons with known gender</v>
      </c>
      <c r="HC25" s="169" t="str">
        <f>"distribution of persons with no known "&amp;HB23</f>
        <v>distribution of persons with no known gender</v>
      </c>
      <c r="HD25" s="169" t="s">
        <v>233</v>
      </c>
      <c r="HE25" s="169" t="s">
        <v>234</v>
      </c>
      <c r="HF25" s="169" t="s">
        <v>235</v>
      </c>
      <c r="HG25" s="169" t="s">
        <v>236</v>
      </c>
      <c r="HH25" s="169" t="str">
        <f t="shared" ref="HH25:HV25" si="44">"add 1 to nth largest decimal (n="&amp;HH24&amp;") and all previous"</f>
        <v>add 1 to nth largest decimal (n=1) and all previous</v>
      </c>
      <c r="HI25" s="169" t="str">
        <f t="shared" si="44"/>
        <v>add 1 to nth largest decimal (n=2) and all previous</v>
      </c>
      <c r="HJ25" s="169" t="str">
        <f t="shared" si="44"/>
        <v>add 1 to nth largest decimal (n=3) and all previous</v>
      </c>
      <c r="HK25" s="169" t="str">
        <f t="shared" si="44"/>
        <v>add 1 to nth largest decimal (n=4) and all previous</v>
      </c>
      <c r="HL25" s="169" t="str">
        <f t="shared" si="44"/>
        <v>add 1 to nth largest decimal (n=5) and all previous</v>
      </c>
      <c r="HM25" s="169" t="str">
        <f t="shared" si="44"/>
        <v>add 1 to nth largest decimal (n=6) and all previous</v>
      </c>
      <c r="HN25" s="169" t="str">
        <f t="shared" si="44"/>
        <v>add 1 to nth largest decimal (n=7) and all previous</v>
      </c>
      <c r="HO25" s="169" t="str">
        <f t="shared" si="44"/>
        <v>add 1 to nth largest decimal (n=8) and all previous</v>
      </c>
      <c r="HP25" s="169" t="str">
        <f t="shared" si="44"/>
        <v>add 1 to nth largest decimal (n=9) and all previous</v>
      </c>
      <c r="HQ25" s="169" t="str">
        <f t="shared" si="44"/>
        <v>add 1 to nth largest decimal (n=10) and all previous</v>
      </c>
      <c r="HR25" s="169" t="str">
        <f t="shared" si="44"/>
        <v>add 1 to nth largest decimal (n=11) and all previous</v>
      </c>
      <c r="HS25" s="169" t="str">
        <f t="shared" si="44"/>
        <v>add 1 to nth largest decimal (n=12) and all previous</v>
      </c>
      <c r="HT25" s="169" t="str">
        <f t="shared" si="44"/>
        <v>add 1 to nth largest decimal (n=13) and all previous</v>
      </c>
      <c r="HU25" s="169" t="str">
        <f t="shared" si="44"/>
        <v>add 1 to nth largest decimal (n=14) and all previous</v>
      </c>
      <c r="HV25" s="169" t="str">
        <f t="shared" si="44"/>
        <v>add 1 to nth largest decimal (n=15) and all previous</v>
      </c>
      <c r="HW25" s="169" t="s">
        <v>237</v>
      </c>
      <c r="HX25" s="125" t="s">
        <v>238</v>
      </c>
      <c r="HY25"/>
      <c r="HZ25" s="169" t="str">
        <f>"# of persons with known "&amp;HZ23</f>
        <v># of persons with known gender</v>
      </c>
      <c r="IA25" s="169" t="str">
        <f>"distribution of persons with no known "&amp;HZ23</f>
        <v>distribution of persons with no known gender</v>
      </c>
      <c r="IB25" s="169" t="s">
        <v>233</v>
      </c>
      <c r="IC25" s="169" t="s">
        <v>234</v>
      </c>
      <c r="ID25" s="169" t="s">
        <v>235</v>
      </c>
      <c r="IE25" s="169" t="s">
        <v>236</v>
      </c>
      <c r="IF25" s="169" t="str">
        <f t="shared" ref="IF25:IT25" si="45">"add 1 to nth largest decimal (n="&amp;IF24&amp;") and all previous"</f>
        <v>add 1 to nth largest decimal (n=1) and all previous</v>
      </c>
      <c r="IG25" s="169" t="str">
        <f t="shared" si="45"/>
        <v>add 1 to nth largest decimal (n=2) and all previous</v>
      </c>
      <c r="IH25" s="169" t="str">
        <f t="shared" si="45"/>
        <v>add 1 to nth largest decimal (n=3) and all previous</v>
      </c>
      <c r="II25" s="169" t="str">
        <f t="shared" si="45"/>
        <v>add 1 to nth largest decimal (n=4) and all previous</v>
      </c>
      <c r="IJ25" s="169" t="str">
        <f t="shared" si="45"/>
        <v>add 1 to nth largest decimal (n=5) and all previous</v>
      </c>
      <c r="IK25" s="169" t="str">
        <f t="shared" si="45"/>
        <v>add 1 to nth largest decimal (n=6) and all previous</v>
      </c>
      <c r="IL25" s="169" t="str">
        <f t="shared" si="45"/>
        <v>add 1 to nth largest decimal (n=7) and all previous</v>
      </c>
      <c r="IM25" s="169" t="str">
        <f t="shared" si="45"/>
        <v>add 1 to nth largest decimal (n=8) and all previous</v>
      </c>
      <c r="IN25" s="169" t="str">
        <f t="shared" si="45"/>
        <v>add 1 to nth largest decimal (n=9) and all previous</v>
      </c>
      <c r="IO25" s="169" t="str">
        <f t="shared" si="45"/>
        <v>add 1 to nth largest decimal (n=10) and all previous</v>
      </c>
      <c r="IP25" s="169" t="str">
        <f t="shared" si="45"/>
        <v>add 1 to nth largest decimal (n=11) and all previous</v>
      </c>
      <c r="IQ25" s="169" t="str">
        <f t="shared" si="45"/>
        <v>add 1 to nth largest decimal (n=12) and all previous</v>
      </c>
      <c r="IR25" s="169" t="str">
        <f t="shared" si="45"/>
        <v>add 1 to nth largest decimal (n=13) and all previous</v>
      </c>
      <c r="IS25" s="169" t="str">
        <f t="shared" si="45"/>
        <v>add 1 to nth largest decimal (n=14) and all previous</v>
      </c>
      <c r="IT25" s="169" t="str">
        <f t="shared" si="45"/>
        <v>add 1 to nth largest decimal (n=15) and all previous</v>
      </c>
      <c r="IU25" s="169" t="s">
        <v>237</v>
      </c>
      <c r="IV25" s="125" t="s">
        <v>238</v>
      </c>
      <c r="IW25" s="125"/>
      <c r="IX25" s="169" t="str">
        <f>"# of persons with known "&amp;IX23</f>
        <v># of persons with known gender</v>
      </c>
      <c r="IY25" s="169" t="str">
        <f>"distribution of persons with no known "&amp;IX23</f>
        <v>distribution of persons with no known gender</v>
      </c>
      <c r="IZ25" s="169" t="s">
        <v>233</v>
      </c>
      <c r="JA25" s="169" t="s">
        <v>234</v>
      </c>
      <c r="JB25" s="169" t="s">
        <v>235</v>
      </c>
      <c r="JC25" s="169" t="s">
        <v>236</v>
      </c>
      <c r="JD25" s="169" t="str">
        <f t="shared" ref="JD25:JR25" si="46">"add 1 to nth largest decimal (n="&amp;JD24&amp;") and all previous"</f>
        <v>add 1 to nth largest decimal (n=1) and all previous</v>
      </c>
      <c r="JE25" s="169" t="str">
        <f t="shared" si="46"/>
        <v>add 1 to nth largest decimal (n=2) and all previous</v>
      </c>
      <c r="JF25" s="169" t="str">
        <f t="shared" si="46"/>
        <v>add 1 to nth largest decimal (n=3) and all previous</v>
      </c>
      <c r="JG25" s="169" t="str">
        <f t="shared" si="46"/>
        <v>add 1 to nth largest decimal (n=4) and all previous</v>
      </c>
      <c r="JH25" s="169" t="str">
        <f t="shared" si="46"/>
        <v>add 1 to nth largest decimal (n=5) and all previous</v>
      </c>
      <c r="JI25" s="169" t="str">
        <f t="shared" si="46"/>
        <v>add 1 to nth largest decimal (n=6) and all previous</v>
      </c>
      <c r="JJ25" s="169" t="str">
        <f t="shared" si="46"/>
        <v>add 1 to nth largest decimal (n=7) and all previous</v>
      </c>
      <c r="JK25" s="169" t="str">
        <f t="shared" si="46"/>
        <v>add 1 to nth largest decimal (n=8) and all previous</v>
      </c>
      <c r="JL25" s="169" t="str">
        <f t="shared" si="46"/>
        <v>add 1 to nth largest decimal (n=9) and all previous</v>
      </c>
      <c r="JM25" s="169" t="str">
        <f t="shared" si="46"/>
        <v>add 1 to nth largest decimal (n=10) and all previous</v>
      </c>
      <c r="JN25" s="169" t="str">
        <f t="shared" si="46"/>
        <v>add 1 to nth largest decimal (n=11) and all previous</v>
      </c>
      <c r="JO25" s="169" t="str">
        <f t="shared" si="46"/>
        <v>add 1 to nth largest decimal (n=12) and all previous</v>
      </c>
      <c r="JP25" s="169" t="str">
        <f t="shared" si="46"/>
        <v>add 1 to nth largest decimal (n=13) and all previous</v>
      </c>
      <c r="JQ25" s="169" t="str">
        <f t="shared" si="46"/>
        <v>add 1 to nth largest decimal (n=14) and all previous</v>
      </c>
      <c r="JR25" s="169" t="str">
        <f t="shared" si="46"/>
        <v>add 1 to nth largest decimal (n=15) and all previous</v>
      </c>
      <c r="JS25" s="169" t="s">
        <v>237</v>
      </c>
      <c r="JT25" s="125" t="s">
        <v>238</v>
      </c>
    </row>
    <row r="26" spans="3:280" x14ac:dyDescent="0.25">
      <c r="C26" s="194" t="s">
        <v>251</v>
      </c>
      <c r="D26" s="171">
        <v>505</v>
      </c>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71">
        <v>261</v>
      </c>
      <c r="AC26" s="156"/>
      <c r="AD26" s="156"/>
      <c r="AE26" s="156"/>
      <c r="AF26" s="156"/>
      <c r="AG26" s="156"/>
      <c r="AH26" s="156"/>
      <c r="AI26" s="156"/>
      <c r="AJ26" s="156"/>
      <c r="AK26" s="156"/>
      <c r="AL26" s="156"/>
      <c r="AM26" s="156"/>
      <c r="AN26" s="156"/>
      <c r="AO26" s="156"/>
      <c r="AP26" s="156"/>
      <c r="AQ26" s="156"/>
      <c r="AR26" s="156"/>
      <c r="AS26" s="156"/>
      <c r="AT26" s="156"/>
      <c r="AU26" s="156"/>
      <c r="AV26" s="156"/>
      <c r="AW26" s="156"/>
      <c r="AX26" s="156"/>
      <c r="AY26" s="156"/>
      <c r="AZ26" s="171">
        <v>23</v>
      </c>
      <c r="BA26" s="153">
        <f t="shared" ref="BA26:BA33" si="47">D26+AB26+AZ26</f>
        <v>789</v>
      </c>
      <c r="BB26" s="120"/>
      <c r="BC26" s="172">
        <f>HX26</f>
        <v>0</v>
      </c>
      <c r="BD26" s="157"/>
      <c r="BE26" s="157"/>
      <c r="BF26" s="157"/>
      <c r="BG26" s="157"/>
      <c r="BH26" s="157"/>
      <c r="BI26" s="157"/>
      <c r="BJ26" s="157"/>
      <c r="BK26" s="157"/>
      <c r="BL26" s="157"/>
      <c r="BM26" s="157"/>
      <c r="BN26" s="157"/>
      <c r="BO26" s="157"/>
      <c r="BP26" s="157"/>
      <c r="BQ26" s="157"/>
      <c r="BR26" s="157"/>
      <c r="BS26" s="157"/>
      <c r="BT26" s="157"/>
      <c r="BU26" s="157"/>
      <c r="BV26" s="157"/>
      <c r="BW26" s="157"/>
      <c r="BX26" s="157"/>
      <c r="BY26" s="157"/>
      <c r="BZ26" s="157"/>
      <c r="CA26" s="172">
        <f t="shared" ref="CA26:CA33" si="48">IV26</f>
        <v>0</v>
      </c>
      <c r="CB26" s="157"/>
      <c r="CC26" s="157"/>
      <c r="CD26" s="157"/>
      <c r="CE26" s="157"/>
      <c r="CF26" s="157"/>
      <c r="CG26" s="157"/>
      <c r="CH26" s="157"/>
      <c r="CI26" s="157"/>
      <c r="CJ26" s="157"/>
      <c r="CK26" s="157"/>
      <c r="CL26" s="157"/>
      <c r="CM26" s="157"/>
      <c r="CN26" s="157"/>
      <c r="CO26" s="157"/>
      <c r="CP26" s="157"/>
      <c r="CQ26" s="157"/>
      <c r="CR26" s="157"/>
      <c r="CS26" s="157"/>
      <c r="CT26" s="157"/>
      <c r="CU26" s="157"/>
      <c r="CV26" s="157"/>
      <c r="CW26" s="157"/>
      <c r="CX26" s="157"/>
      <c r="CY26" s="172">
        <f t="shared" ref="CY26:CY33" si="49">JT26</f>
        <v>4</v>
      </c>
      <c r="CZ26" s="120"/>
      <c r="DA26" s="172">
        <f t="shared" ref="DA26:DA33" si="50">IFERROR(IF(COUNTBLANK(D$26:D$33)&gt;0,"",D26+BC26),"")</f>
        <v>505</v>
      </c>
      <c r="DB26" s="157"/>
      <c r="DC26" s="157"/>
      <c r="DD26" s="157"/>
      <c r="DE26" s="157"/>
      <c r="DF26" s="157"/>
      <c r="DG26" s="157"/>
      <c r="DH26" s="157"/>
      <c r="DI26" s="157"/>
      <c r="DJ26" s="157"/>
      <c r="DK26" s="157"/>
      <c r="DL26" s="157"/>
      <c r="DM26" s="157"/>
      <c r="DN26" s="157"/>
      <c r="DO26" s="157"/>
      <c r="DP26" s="157"/>
      <c r="DQ26" s="157"/>
      <c r="DR26" s="157"/>
      <c r="DS26" s="157"/>
      <c r="DT26" s="157"/>
      <c r="DU26" s="157"/>
      <c r="DV26" s="157"/>
      <c r="DW26" s="157"/>
      <c r="DX26" s="157"/>
      <c r="DY26" s="172">
        <f t="shared" ref="DY26:DY33" si="51">IFERROR(IF(COUNTBLANK(AB$26:AB$33)&gt;0,"",AB26+CA26),"")</f>
        <v>261</v>
      </c>
      <c r="DZ26" s="157"/>
      <c r="EA26" s="157"/>
      <c r="EB26" s="157"/>
      <c r="EC26" s="157"/>
      <c r="ED26" s="157"/>
      <c r="EE26" s="157"/>
      <c r="EF26" s="157"/>
      <c r="EG26" s="157"/>
      <c r="EH26" s="157"/>
      <c r="EI26" s="157"/>
      <c r="EJ26" s="157"/>
      <c r="EK26" s="157"/>
      <c r="EL26" s="157"/>
      <c r="EM26" s="157"/>
      <c r="EN26" s="157"/>
      <c r="EO26" s="157"/>
      <c r="EP26" s="157"/>
      <c r="EQ26" s="157"/>
      <c r="ER26" s="157"/>
      <c r="ES26" s="157"/>
      <c r="ET26" s="157"/>
      <c r="EU26" s="157"/>
      <c r="EV26" s="157"/>
      <c r="EW26" s="172">
        <f>IFERROR(IF(COUNTBLANK(AZ$26:AZ$33)&gt;0,"",AZ26+CY26),"")</f>
        <v>27</v>
      </c>
      <c r="EX26" s="126"/>
      <c r="EY26" s="172">
        <f t="shared" ref="EY26:EY33" si="52">IFERROR(IF(AND(COUNTBLANK(D$26:D$33)&gt;0,COUNTBLANK(AB$26:AB$33)&gt;0,COUNTBLANK(AZ$26:AZ$33)&gt;0),"",DA26+DY26+EW26),"")</f>
        <v>793</v>
      </c>
      <c r="EZ26" s="228"/>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s="173">
        <f t="shared" ref="HB26:HB33" si="53">D26</f>
        <v>505</v>
      </c>
      <c r="HC26" s="174">
        <f t="shared" ref="HC26:HC33" si="54">HD$24*(D26/D$34)</f>
        <v>0</v>
      </c>
      <c r="HD26" s="174">
        <f>HC26-TRUNC(HC26)</f>
        <v>0</v>
      </c>
      <c r="HE26" s="174">
        <v>1E-3</v>
      </c>
      <c r="HF26" s="175">
        <f>HD26+HE26</f>
        <v>1E-3</v>
      </c>
      <c r="HG26" s="176">
        <f>ROUNDDOWN(HC26,0)</f>
        <v>0</v>
      </c>
      <c r="HH26" s="137">
        <f>IF($HF26&gt;=LARGE($HF$26:$HF$33,HH$10),ROUNDDOWN($HC26,0)+1,ROUNDDOWN($HC26,0))</f>
        <v>0</v>
      </c>
      <c r="HI26" s="137">
        <f t="shared" ref="HI26:HO33" si="55">IF($HF26&gt;=LARGE($HF$26:$HF$33,HI$10),ROUNDDOWN($HC26,0)+1,ROUNDDOWN($HC26,0))</f>
        <v>0</v>
      </c>
      <c r="HJ26" s="137">
        <f t="shared" si="55"/>
        <v>0</v>
      </c>
      <c r="HK26" s="137">
        <f t="shared" si="55"/>
        <v>0</v>
      </c>
      <c r="HL26" s="137">
        <f t="shared" si="55"/>
        <v>0</v>
      </c>
      <c r="HM26" s="137">
        <f t="shared" si="55"/>
        <v>0</v>
      </c>
      <c r="HN26" s="137">
        <f t="shared" si="55"/>
        <v>0</v>
      </c>
      <c r="HO26" s="137">
        <f t="shared" si="55"/>
        <v>1</v>
      </c>
      <c r="HP26" s="177"/>
      <c r="HQ26" s="177"/>
      <c r="HR26" s="177"/>
      <c r="HS26" s="177"/>
      <c r="HT26" s="177"/>
      <c r="HU26" s="177"/>
      <c r="HV26" s="177"/>
      <c r="HW26" s="137" t="e" cm="1" vm="2">
        <f t="array" aca="1" ref="HW26" ca="1">_xlfn._xlws.FILTER(HG26:HV34,HG34:HV34=HD24)</f>
        <v>#VALUE!</v>
      </c>
      <c r="HX26" s="137">
        <f>IF(HD24=0,0,IFERROR(HW26,""))</f>
        <v>0</v>
      </c>
      <c r="HY26"/>
      <c r="HZ26" s="173">
        <f t="shared" ref="HZ26:HZ33" si="56">AB26</f>
        <v>261</v>
      </c>
      <c r="IA26" s="174">
        <f t="shared" ref="IA26:IA33" si="57">IB$24*(AB26/AB$34)</f>
        <v>0</v>
      </c>
      <c r="IB26" s="174">
        <f>IA26-TRUNC(IA26)</f>
        <v>0</v>
      </c>
      <c r="IC26" s="174">
        <v>1E-3</v>
      </c>
      <c r="ID26" s="175">
        <f>IB26+IC26</f>
        <v>1E-3</v>
      </c>
      <c r="IE26" s="176">
        <f>ROUNDDOWN(IA26,0)</f>
        <v>0</v>
      </c>
      <c r="IF26" s="137">
        <f t="shared" ref="IF26:IM33" si="58">IF($ID26&gt;=LARGE($ID$26:$ID$33,IF$10),ROUNDDOWN($IA26,0)+1,ROUNDDOWN($IA26,0))</f>
        <v>0</v>
      </c>
      <c r="IG26" s="137">
        <f t="shared" si="58"/>
        <v>0</v>
      </c>
      <c r="IH26" s="137">
        <f t="shared" si="58"/>
        <v>0</v>
      </c>
      <c r="II26" s="137">
        <f t="shared" si="58"/>
        <v>0</v>
      </c>
      <c r="IJ26" s="137">
        <f t="shared" si="58"/>
        <v>0</v>
      </c>
      <c r="IK26" s="137">
        <f t="shared" si="58"/>
        <v>0</v>
      </c>
      <c r="IL26" s="137">
        <f t="shared" si="58"/>
        <v>0</v>
      </c>
      <c r="IM26" s="137">
        <f t="shared" si="58"/>
        <v>1</v>
      </c>
      <c r="IN26" s="177"/>
      <c r="IO26" s="177"/>
      <c r="IP26" s="177"/>
      <c r="IQ26" s="177"/>
      <c r="IR26" s="177"/>
      <c r="IS26" s="177"/>
      <c r="IT26" s="177"/>
      <c r="IU26" s="137" t="e" cm="1" vm="2">
        <f t="array" aca="1" ref="IU26" ca="1">_xlfn._xlws.FILTER(IE26:IT34,IE34:IT34=IB24)</f>
        <v>#VALUE!</v>
      </c>
      <c r="IV26" s="137">
        <f>IF(IB24=0,0,IFERROR(IU26,""))</f>
        <v>0</v>
      </c>
      <c r="IW26" s="125"/>
      <c r="IX26" s="173">
        <f t="shared" ref="IX26:IX33" si="59">AZ26</f>
        <v>23</v>
      </c>
      <c r="IY26" s="174">
        <f t="shared" ref="IY26:IY33" si="60">IZ$24*(AZ26/AZ$34)</f>
        <v>3.833333333333333</v>
      </c>
      <c r="IZ26" s="174">
        <f>IY26-TRUNC(IY26)</f>
        <v>0.83333333333333304</v>
      </c>
      <c r="JA26" s="174">
        <v>1E-3</v>
      </c>
      <c r="JB26" s="175">
        <f>IZ26+JA26</f>
        <v>0.83433333333333304</v>
      </c>
      <c r="JC26" s="176">
        <f>ROUNDDOWN(IY26,0)</f>
        <v>3</v>
      </c>
      <c r="JD26" s="137">
        <f t="shared" ref="JD26:JK33" si="61">IF($JB26&gt;=LARGE($JB$26:$JB$33,JD$10),ROUNDDOWN($IY26,0)+1,ROUNDDOWN($IY26,0))</f>
        <v>4</v>
      </c>
      <c r="JE26" s="137">
        <f t="shared" si="61"/>
        <v>4</v>
      </c>
      <c r="JF26" s="137">
        <f t="shared" si="61"/>
        <v>4</v>
      </c>
      <c r="JG26" s="137">
        <f t="shared" si="61"/>
        <v>4</v>
      </c>
      <c r="JH26" s="137">
        <f t="shared" si="61"/>
        <v>4</v>
      </c>
      <c r="JI26" s="137">
        <f t="shared" si="61"/>
        <v>4</v>
      </c>
      <c r="JJ26" s="137">
        <f t="shared" si="61"/>
        <v>4</v>
      </c>
      <c r="JK26" s="137">
        <f t="shared" si="61"/>
        <v>4</v>
      </c>
      <c r="JL26" s="177"/>
      <c r="JM26" s="177"/>
      <c r="JN26" s="177"/>
      <c r="JO26" s="177"/>
      <c r="JP26" s="177"/>
      <c r="JQ26" s="177"/>
      <c r="JR26" s="177"/>
      <c r="JS26" s="137" cm="1">
        <f t="array" ref="JS26:JS34">_xlfn._xlws.FILTER(JC26:JR34,JC34:JR34=IZ24)</f>
        <v>4</v>
      </c>
      <c r="JT26" s="137">
        <f>IF(IZ24=0,0,IFERROR(JS26,""))</f>
        <v>4</v>
      </c>
    </row>
    <row r="27" spans="3:280" x14ac:dyDescent="0.25">
      <c r="C27" s="194" t="s">
        <v>252</v>
      </c>
      <c r="D27" s="171">
        <v>334</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71">
        <v>137</v>
      </c>
      <c r="AC27" s="156"/>
      <c r="AD27" s="156"/>
      <c r="AE27" s="156"/>
      <c r="AF27" s="156"/>
      <c r="AG27" s="156"/>
      <c r="AH27" s="156"/>
      <c r="AI27" s="156"/>
      <c r="AJ27" s="156"/>
      <c r="AK27" s="156"/>
      <c r="AL27" s="156"/>
      <c r="AM27" s="156"/>
      <c r="AN27" s="156"/>
      <c r="AO27" s="156"/>
      <c r="AP27" s="156"/>
      <c r="AQ27" s="156"/>
      <c r="AR27" s="156"/>
      <c r="AS27" s="156"/>
      <c r="AT27" s="156"/>
      <c r="AU27" s="156"/>
      <c r="AV27" s="156"/>
      <c r="AW27" s="156"/>
      <c r="AX27" s="156"/>
      <c r="AY27" s="156"/>
      <c r="AZ27" s="171">
        <v>13</v>
      </c>
      <c r="BA27" s="153">
        <f t="shared" si="47"/>
        <v>484</v>
      </c>
      <c r="BB27" s="120"/>
      <c r="BC27" s="172">
        <f t="shared" ref="BC27:BC33" si="62">HX27</f>
        <v>0</v>
      </c>
      <c r="BD27" s="157"/>
      <c r="BE27" s="157"/>
      <c r="BF27" s="157"/>
      <c r="BG27" s="157"/>
      <c r="BH27" s="157"/>
      <c r="BI27" s="157"/>
      <c r="BJ27" s="157"/>
      <c r="BK27" s="157"/>
      <c r="BL27" s="157"/>
      <c r="BM27" s="157"/>
      <c r="BN27" s="157"/>
      <c r="BO27" s="157"/>
      <c r="BP27" s="157"/>
      <c r="BQ27" s="157"/>
      <c r="BR27" s="157"/>
      <c r="BS27" s="157"/>
      <c r="BT27" s="157"/>
      <c r="BU27" s="157"/>
      <c r="BV27" s="157"/>
      <c r="BW27" s="157"/>
      <c r="BX27" s="157"/>
      <c r="BY27" s="157"/>
      <c r="BZ27" s="157"/>
      <c r="CA27" s="172">
        <f t="shared" si="48"/>
        <v>0</v>
      </c>
      <c r="CB27" s="157"/>
      <c r="CC27" s="157"/>
      <c r="CD27" s="157"/>
      <c r="CE27" s="157"/>
      <c r="CF27" s="157"/>
      <c r="CG27" s="157"/>
      <c r="CH27" s="157"/>
      <c r="CI27" s="157"/>
      <c r="CJ27" s="157"/>
      <c r="CK27" s="157"/>
      <c r="CL27" s="157"/>
      <c r="CM27" s="157"/>
      <c r="CN27" s="157"/>
      <c r="CO27" s="157"/>
      <c r="CP27" s="157"/>
      <c r="CQ27" s="157"/>
      <c r="CR27" s="157"/>
      <c r="CS27" s="157"/>
      <c r="CT27" s="157"/>
      <c r="CU27" s="157"/>
      <c r="CV27" s="157"/>
      <c r="CW27" s="157"/>
      <c r="CX27" s="157"/>
      <c r="CY27" s="172">
        <f t="shared" si="49"/>
        <v>2</v>
      </c>
      <c r="CZ27" s="120"/>
      <c r="DA27" s="172">
        <f t="shared" si="50"/>
        <v>334</v>
      </c>
      <c r="DB27" s="157"/>
      <c r="DC27" s="157"/>
      <c r="DD27" s="157"/>
      <c r="DE27" s="157"/>
      <c r="DF27" s="157"/>
      <c r="DG27" s="157"/>
      <c r="DH27" s="157"/>
      <c r="DI27" s="157"/>
      <c r="DJ27" s="157"/>
      <c r="DK27" s="157"/>
      <c r="DL27" s="157"/>
      <c r="DM27" s="157"/>
      <c r="DN27" s="157"/>
      <c r="DO27" s="157"/>
      <c r="DP27" s="157"/>
      <c r="DQ27" s="157"/>
      <c r="DR27" s="157"/>
      <c r="DS27" s="157"/>
      <c r="DT27" s="157"/>
      <c r="DU27" s="157"/>
      <c r="DV27" s="157"/>
      <c r="DW27" s="157"/>
      <c r="DX27" s="157"/>
      <c r="DY27" s="172">
        <f t="shared" si="51"/>
        <v>137</v>
      </c>
      <c r="DZ27" s="157"/>
      <c r="EA27" s="157"/>
      <c r="EB27" s="157"/>
      <c r="EC27" s="157"/>
      <c r="ED27" s="157"/>
      <c r="EE27" s="157"/>
      <c r="EF27" s="157"/>
      <c r="EG27" s="157"/>
      <c r="EH27" s="157"/>
      <c r="EI27" s="157"/>
      <c r="EJ27" s="157"/>
      <c r="EK27" s="157"/>
      <c r="EL27" s="157"/>
      <c r="EM27" s="157"/>
      <c r="EN27" s="157"/>
      <c r="EO27" s="157"/>
      <c r="EP27" s="157"/>
      <c r="EQ27" s="157"/>
      <c r="ER27" s="157"/>
      <c r="ES27" s="157"/>
      <c r="ET27" s="157"/>
      <c r="EU27" s="157"/>
      <c r="EV27" s="157"/>
      <c r="EW27" s="172">
        <f t="shared" ref="EW27:EW33" si="63">IFERROR(IF(COUNTBLANK(AZ$26:AZ$33)&gt;0,"",AZ27+CY27),"")</f>
        <v>15</v>
      </c>
      <c r="EX27" s="126"/>
      <c r="EY27" s="172">
        <f t="shared" si="52"/>
        <v>486</v>
      </c>
      <c r="EZ27" s="228"/>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s="173">
        <f t="shared" si="53"/>
        <v>334</v>
      </c>
      <c r="HC27" s="174">
        <f t="shared" si="54"/>
        <v>0</v>
      </c>
      <c r="HD27" s="174">
        <f t="shared" ref="HD27:HD33" si="64">HC27-TRUNC(HC27)</f>
        <v>0</v>
      </c>
      <c r="HE27" s="174">
        <f>HE26+0.001</f>
        <v>2E-3</v>
      </c>
      <c r="HF27" s="175">
        <f t="shared" ref="HF27:HF33" si="65">HD27+HE27</f>
        <v>2E-3</v>
      </c>
      <c r="HG27" s="176">
        <f t="shared" ref="HG27:HG33" si="66">ROUNDDOWN(HC27,0)</f>
        <v>0</v>
      </c>
      <c r="HH27" s="137">
        <f t="shared" ref="HH27:HH33" si="67">IF($HF27&gt;=LARGE($HF$26:$HF$33,HH$10),ROUNDDOWN($HC27,0)+1,ROUNDDOWN($HC27,0))</f>
        <v>0</v>
      </c>
      <c r="HI27" s="137">
        <f t="shared" si="55"/>
        <v>0</v>
      </c>
      <c r="HJ27" s="137">
        <f t="shared" si="55"/>
        <v>0</v>
      </c>
      <c r="HK27" s="137">
        <f t="shared" si="55"/>
        <v>0</v>
      </c>
      <c r="HL27" s="137">
        <f t="shared" si="55"/>
        <v>0</v>
      </c>
      <c r="HM27" s="137">
        <f t="shared" si="55"/>
        <v>0</v>
      </c>
      <c r="HN27" s="137">
        <f t="shared" si="55"/>
        <v>1</v>
      </c>
      <c r="HO27" s="137">
        <f t="shared" si="55"/>
        <v>1</v>
      </c>
      <c r="HP27" s="177"/>
      <c r="HQ27" s="177"/>
      <c r="HR27" s="177"/>
      <c r="HS27" s="177"/>
      <c r="HT27" s="177"/>
      <c r="HU27" s="177"/>
      <c r="HV27" s="177"/>
      <c r="HW27" s="137"/>
      <c r="HX27" s="137">
        <f>IF(HX26="","",HW27)</f>
        <v>0</v>
      </c>
      <c r="HY27"/>
      <c r="HZ27" s="173">
        <f t="shared" si="56"/>
        <v>137</v>
      </c>
      <c r="IA27" s="174">
        <f t="shared" si="57"/>
        <v>0</v>
      </c>
      <c r="IB27" s="174">
        <f t="shared" ref="IB27:IB33" si="68">IA27-TRUNC(IA27)</f>
        <v>0</v>
      </c>
      <c r="IC27" s="174">
        <f>IC26+0.001</f>
        <v>2E-3</v>
      </c>
      <c r="ID27" s="175">
        <f t="shared" ref="ID27:ID33" si="69">IB27+IC27</f>
        <v>2E-3</v>
      </c>
      <c r="IE27" s="176">
        <f t="shared" ref="IE27:IE33" si="70">ROUNDDOWN(IA27,0)</f>
        <v>0</v>
      </c>
      <c r="IF27" s="137">
        <f t="shared" si="58"/>
        <v>0</v>
      </c>
      <c r="IG27" s="137">
        <f t="shared" si="58"/>
        <v>0</v>
      </c>
      <c r="IH27" s="137">
        <f t="shared" si="58"/>
        <v>0</v>
      </c>
      <c r="II27" s="137">
        <f t="shared" si="58"/>
        <v>0</v>
      </c>
      <c r="IJ27" s="137">
        <f t="shared" si="58"/>
        <v>0</v>
      </c>
      <c r="IK27" s="137">
        <f t="shared" si="58"/>
        <v>0</v>
      </c>
      <c r="IL27" s="137">
        <f t="shared" si="58"/>
        <v>1</v>
      </c>
      <c r="IM27" s="137">
        <f t="shared" si="58"/>
        <v>1</v>
      </c>
      <c r="IN27" s="177"/>
      <c r="IO27" s="177"/>
      <c r="IP27" s="177"/>
      <c r="IQ27" s="177"/>
      <c r="IR27" s="177"/>
      <c r="IS27" s="177"/>
      <c r="IT27" s="177"/>
      <c r="IU27" s="137"/>
      <c r="IV27" s="137">
        <f>IF(IV26="","",IU27)</f>
        <v>0</v>
      </c>
      <c r="IW27" s="125"/>
      <c r="IX27" s="173">
        <f t="shared" si="59"/>
        <v>13</v>
      </c>
      <c r="IY27" s="174">
        <f t="shared" si="60"/>
        <v>2.1666666666666665</v>
      </c>
      <c r="IZ27" s="174">
        <f t="shared" ref="IZ27:IZ33" si="71">IY27-TRUNC(IY27)</f>
        <v>0.16666666666666652</v>
      </c>
      <c r="JA27" s="174">
        <f>JA26+0.001</f>
        <v>2E-3</v>
      </c>
      <c r="JB27" s="175">
        <f t="shared" ref="JB27:JB33" si="72">IZ27+JA27</f>
        <v>0.16866666666666652</v>
      </c>
      <c r="JC27" s="176">
        <f t="shared" ref="JC27:JC33" si="73">ROUNDDOWN(IY27,0)</f>
        <v>2</v>
      </c>
      <c r="JD27" s="137">
        <f t="shared" si="61"/>
        <v>2</v>
      </c>
      <c r="JE27" s="137">
        <f t="shared" si="61"/>
        <v>3</v>
      </c>
      <c r="JF27" s="137">
        <f t="shared" si="61"/>
        <v>3</v>
      </c>
      <c r="JG27" s="137">
        <f t="shared" si="61"/>
        <v>3</v>
      </c>
      <c r="JH27" s="137">
        <f t="shared" si="61"/>
        <v>3</v>
      </c>
      <c r="JI27" s="137">
        <f t="shared" si="61"/>
        <v>3</v>
      </c>
      <c r="JJ27" s="137">
        <f t="shared" si="61"/>
        <v>3</v>
      </c>
      <c r="JK27" s="137">
        <f t="shared" si="61"/>
        <v>3</v>
      </c>
      <c r="JL27" s="177"/>
      <c r="JM27" s="177"/>
      <c r="JN27" s="177"/>
      <c r="JO27" s="177"/>
      <c r="JP27" s="177"/>
      <c r="JQ27" s="177"/>
      <c r="JR27" s="177"/>
      <c r="JS27" s="137">
        <v>2</v>
      </c>
      <c r="JT27" s="137">
        <f>IF(JT26="","",JS27)</f>
        <v>2</v>
      </c>
    </row>
    <row r="28" spans="3:280" x14ac:dyDescent="0.25">
      <c r="C28" s="194" t="s">
        <v>253</v>
      </c>
      <c r="D28" s="171">
        <v>0</v>
      </c>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71">
        <v>0</v>
      </c>
      <c r="AC28" s="156"/>
      <c r="AD28" s="156"/>
      <c r="AE28" s="156"/>
      <c r="AF28" s="156"/>
      <c r="AG28" s="156"/>
      <c r="AH28" s="156"/>
      <c r="AI28" s="156"/>
      <c r="AJ28" s="156"/>
      <c r="AK28" s="156"/>
      <c r="AL28" s="156"/>
      <c r="AM28" s="156"/>
      <c r="AN28" s="156"/>
      <c r="AO28" s="156"/>
      <c r="AP28" s="156"/>
      <c r="AQ28" s="156"/>
      <c r="AR28" s="156"/>
      <c r="AS28" s="156"/>
      <c r="AT28" s="156"/>
      <c r="AU28" s="156"/>
      <c r="AV28" s="156"/>
      <c r="AW28" s="156"/>
      <c r="AX28" s="156"/>
      <c r="AY28" s="156"/>
      <c r="AZ28" s="171">
        <v>0</v>
      </c>
      <c r="BA28" s="153">
        <f t="shared" si="47"/>
        <v>0</v>
      </c>
      <c r="BB28" s="120"/>
      <c r="BC28" s="172">
        <f t="shared" si="62"/>
        <v>0</v>
      </c>
      <c r="BD28" s="157"/>
      <c r="BE28" s="157"/>
      <c r="BF28" s="157"/>
      <c r="BG28" s="157"/>
      <c r="BH28" s="157"/>
      <c r="BI28" s="157"/>
      <c r="BJ28" s="157"/>
      <c r="BK28" s="157"/>
      <c r="BL28" s="157"/>
      <c r="BM28" s="157"/>
      <c r="BN28" s="157"/>
      <c r="BO28" s="157"/>
      <c r="BP28" s="157"/>
      <c r="BQ28" s="157"/>
      <c r="BR28" s="157"/>
      <c r="BS28" s="157"/>
      <c r="BT28" s="157"/>
      <c r="BU28" s="157"/>
      <c r="BV28" s="157"/>
      <c r="BW28" s="157"/>
      <c r="BX28" s="157"/>
      <c r="BY28" s="157"/>
      <c r="BZ28" s="157"/>
      <c r="CA28" s="172">
        <f t="shared" si="48"/>
        <v>0</v>
      </c>
      <c r="CB28" s="157"/>
      <c r="CC28" s="157"/>
      <c r="CD28" s="157"/>
      <c r="CE28" s="157"/>
      <c r="CF28" s="157"/>
      <c r="CG28" s="157"/>
      <c r="CH28" s="157"/>
      <c r="CI28" s="157"/>
      <c r="CJ28" s="157"/>
      <c r="CK28" s="157"/>
      <c r="CL28" s="157"/>
      <c r="CM28" s="157"/>
      <c r="CN28" s="157"/>
      <c r="CO28" s="157"/>
      <c r="CP28" s="157"/>
      <c r="CQ28" s="157"/>
      <c r="CR28" s="157"/>
      <c r="CS28" s="157"/>
      <c r="CT28" s="157"/>
      <c r="CU28" s="157"/>
      <c r="CV28" s="157"/>
      <c r="CW28" s="157"/>
      <c r="CX28" s="157"/>
      <c r="CY28" s="172">
        <f t="shared" si="49"/>
        <v>0</v>
      </c>
      <c r="CZ28" s="120"/>
      <c r="DA28" s="172">
        <f t="shared" si="50"/>
        <v>0</v>
      </c>
      <c r="DB28" s="157"/>
      <c r="DC28" s="157"/>
      <c r="DD28" s="157"/>
      <c r="DE28" s="157"/>
      <c r="DF28" s="157"/>
      <c r="DG28" s="157"/>
      <c r="DH28" s="157"/>
      <c r="DI28" s="157"/>
      <c r="DJ28" s="157"/>
      <c r="DK28" s="157"/>
      <c r="DL28" s="157"/>
      <c r="DM28" s="157"/>
      <c r="DN28" s="157"/>
      <c r="DO28" s="157"/>
      <c r="DP28" s="157"/>
      <c r="DQ28" s="157"/>
      <c r="DR28" s="157"/>
      <c r="DS28" s="157"/>
      <c r="DT28" s="157"/>
      <c r="DU28" s="157"/>
      <c r="DV28" s="157"/>
      <c r="DW28" s="157"/>
      <c r="DX28" s="157"/>
      <c r="DY28" s="172">
        <f t="shared" si="51"/>
        <v>0</v>
      </c>
      <c r="DZ28" s="157"/>
      <c r="EA28" s="157"/>
      <c r="EB28" s="157"/>
      <c r="EC28" s="157"/>
      <c r="ED28" s="157"/>
      <c r="EE28" s="157"/>
      <c r="EF28" s="157"/>
      <c r="EG28" s="157"/>
      <c r="EH28" s="157"/>
      <c r="EI28" s="157"/>
      <c r="EJ28" s="157"/>
      <c r="EK28" s="157"/>
      <c r="EL28" s="157"/>
      <c r="EM28" s="157"/>
      <c r="EN28" s="157"/>
      <c r="EO28" s="157"/>
      <c r="EP28" s="157"/>
      <c r="EQ28" s="157"/>
      <c r="ER28" s="157"/>
      <c r="ES28" s="157"/>
      <c r="ET28" s="157"/>
      <c r="EU28" s="157"/>
      <c r="EV28" s="157"/>
      <c r="EW28" s="172">
        <f t="shared" si="63"/>
        <v>0</v>
      </c>
      <c r="EX28" s="126"/>
      <c r="EY28" s="172">
        <f t="shared" si="52"/>
        <v>0</v>
      </c>
      <c r="EZ28" s="2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s="173">
        <f t="shared" si="53"/>
        <v>0</v>
      </c>
      <c r="HC28" s="174">
        <f t="shared" si="54"/>
        <v>0</v>
      </c>
      <c r="HD28" s="174">
        <f t="shared" si="64"/>
        <v>0</v>
      </c>
      <c r="HE28" s="174">
        <f t="shared" ref="HE28:HE33" si="74">HE27+0.001</f>
        <v>3.0000000000000001E-3</v>
      </c>
      <c r="HF28" s="175">
        <f t="shared" si="65"/>
        <v>3.0000000000000001E-3</v>
      </c>
      <c r="HG28" s="176">
        <f t="shared" si="66"/>
        <v>0</v>
      </c>
      <c r="HH28" s="137">
        <f t="shared" si="67"/>
        <v>0</v>
      </c>
      <c r="HI28" s="137">
        <f t="shared" si="55"/>
        <v>0</v>
      </c>
      <c r="HJ28" s="137">
        <f t="shared" si="55"/>
        <v>0</v>
      </c>
      <c r="HK28" s="137">
        <f t="shared" si="55"/>
        <v>0</v>
      </c>
      <c r="HL28" s="137">
        <f t="shared" si="55"/>
        <v>0</v>
      </c>
      <c r="HM28" s="137">
        <f t="shared" si="55"/>
        <v>1</v>
      </c>
      <c r="HN28" s="137">
        <f t="shared" si="55"/>
        <v>1</v>
      </c>
      <c r="HO28" s="137">
        <f t="shared" si="55"/>
        <v>1</v>
      </c>
      <c r="HP28" s="177"/>
      <c r="HQ28" s="177"/>
      <c r="HR28" s="177"/>
      <c r="HS28" s="177"/>
      <c r="HT28" s="177"/>
      <c r="HU28" s="177"/>
      <c r="HV28" s="177"/>
      <c r="HW28" s="137"/>
      <c r="HX28" s="137">
        <f t="shared" ref="HX28:HX33" si="75">IF(HX27="","",HW28)</f>
        <v>0</v>
      </c>
      <c r="HY28"/>
      <c r="HZ28" s="173">
        <f t="shared" si="56"/>
        <v>0</v>
      </c>
      <c r="IA28" s="174">
        <f t="shared" si="57"/>
        <v>0</v>
      </c>
      <c r="IB28" s="174">
        <f t="shared" si="68"/>
        <v>0</v>
      </c>
      <c r="IC28" s="174">
        <f t="shared" ref="IC28:IC33" si="76">IC27+0.001</f>
        <v>3.0000000000000001E-3</v>
      </c>
      <c r="ID28" s="175">
        <f t="shared" si="69"/>
        <v>3.0000000000000001E-3</v>
      </c>
      <c r="IE28" s="176">
        <f t="shared" si="70"/>
        <v>0</v>
      </c>
      <c r="IF28" s="137">
        <f t="shared" si="58"/>
        <v>0</v>
      </c>
      <c r="IG28" s="137">
        <f t="shared" si="58"/>
        <v>0</v>
      </c>
      <c r="IH28" s="137">
        <f t="shared" si="58"/>
        <v>0</v>
      </c>
      <c r="II28" s="137">
        <f t="shared" si="58"/>
        <v>0</v>
      </c>
      <c r="IJ28" s="137">
        <f t="shared" si="58"/>
        <v>0</v>
      </c>
      <c r="IK28" s="137">
        <f t="shared" si="58"/>
        <v>1</v>
      </c>
      <c r="IL28" s="137">
        <f t="shared" si="58"/>
        <v>1</v>
      </c>
      <c r="IM28" s="137">
        <f t="shared" si="58"/>
        <v>1</v>
      </c>
      <c r="IN28" s="177"/>
      <c r="IO28" s="177"/>
      <c r="IP28" s="177"/>
      <c r="IQ28" s="177"/>
      <c r="IR28" s="177"/>
      <c r="IS28" s="177"/>
      <c r="IT28" s="177"/>
      <c r="IU28" s="137"/>
      <c r="IV28" s="137">
        <f t="shared" ref="IV28:IV33" si="77">IF(IV27="","",IU28)</f>
        <v>0</v>
      </c>
      <c r="IW28" s="125"/>
      <c r="IX28" s="173">
        <f t="shared" si="59"/>
        <v>0</v>
      </c>
      <c r="IY28" s="174">
        <f t="shared" si="60"/>
        <v>0</v>
      </c>
      <c r="IZ28" s="174">
        <f t="shared" si="71"/>
        <v>0</v>
      </c>
      <c r="JA28" s="174">
        <f t="shared" ref="JA28:JA33" si="78">JA27+0.001</f>
        <v>3.0000000000000001E-3</v>
      </c>
      <c r="JB28" s="175">
        <f t="shared" si="72"/>
        <v>3.0000000000000001E-3</v>
      </c>
      <c r="JC28" s="176">
        <f t="shared" si="73"/>
        <v>0</v>
      </c>
      <c r="JD28" s="137">
        <f t="shared" si="61"/>
        <v>0</v>
      </c>
      <c r="JE28" s="137">
        <f t="shared" si="61"/>
        <v>0</v>
      </c>
      <c r="JF28" s="137">
        <f t="shared" si="61"/>
        <v>0</v>
      </c>
      <c r="JG28" s="137">
        <f t="shared" si="61"/>
        <v>0</v>
      </c>
      <c r="JH28" s="137">
        <f t="shared" si="61"/>
        <v>0</v>
      </c>
      <c r="JI28" s="137">
        <f t="shared" si="61"/>
        <v>0</v>
      </c>
      <c r="JJ28" s="137">
        <f t="shared" si="61"/>
        <v>0</v>
      </c>
      <c r="JK28" s="137">
        <f t="shared" si="61"/>
        <v>1</v>
      </c>
      <c r="JL28" s="177"/>
      <c r="JM28" s="177"/>
      <c r="JN28" s="177"/>
      <c r="JO28" s="177"/>
      <c r="JP28" s="177"/>
      <c r="JQ28" s="177"/>
      <c r="JR28" s="177"/>
      <c r="JS28" s="137">
        <v>0</v>
      </c>
      <c r="JT28" s="137">
        <f t="shared" ref="JT28:JT33" si="79">IF(JT27="","",JS28)</f>
        <v>0</v>
      </c>
    </row>
    <row r="29" spans="3:280" ht="19.350000000000001" customHeight="1" x14ac:dyDescent="0.25">
      <c r="C29" s="194" t="s">
        <v>26</v>
      </c>
      <c r="D29" s="171">
        <v>0</v>
      </c>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71">
        <v>0</v>
      </c>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71">
        <v>0</v>
      </c>
      <c r="BA29" s="153">
        <f t="shared" si="47"/>
        <v>0</v>
      </c>
      <c r="BB29" s="120"/>
      <c r="BC29" s="172">
        <f t="shared" si="62"/>
        <v>0</v>
      </c>
      <c r="BD29" s="157"/>
      <c r="BE29" s="157"/>
      <c r="BF29" s="157"/>
      <c r="BG29" s="157"/>
      <c r="BH29" s="157"/>
      <c r="BI29" s="157"/>
      <c r="BJ29" s="157"/>
      <c r="BK29" s="157"/>
      <c r="BL29" s="157"/>
      <c r="BM29" s="157"/>
      <c r="BN29" s="157"/>
      <c r="BO29" s="157"/>
      <c r="BP29" s="157"/>
      <c r="BQ29" s="157"/>
      <c r="BR29" s="157"/>
      <c r="BS29" s="157"/>
      <c r="BT29" s="157"/>
      <c r="BU29" s="157"/>
      <c r="BV29" s="157"/>
      <c r="BW29" s="157"/>
      <c r="BX29" s="157"/>
      <c r="BY29" s="157"/>
      <c r="BZ29" s="157"/>
      <c r="CA29" s="172">
        <f t="shared" si="48"/>
        <v>0</v>
      </c>
      <c r="CB29" s="157"/>
      <c r="CC29" s="157"/>
      <c r="CD29" s="157"/>
      <c r="CE29" s="157"/>
      <c r="CF29" s="157"/>
      <c r="CG29" s="157"/>
      <c r="CH29" s="157"/>
      <c r="CI29" s="157"/>
      <c r="CJ29" s="157"/>
      <c r="CK29" s="157"/>
      <c r="CL29" s="157"/>
      <c r="CM29" s="157"/>
      <c r="CN29" s="157"/>
      <c r="CO29" s="157"/>
      <c r="CP29" s="157"/>
      <c r="CQ29" s="157"/>
      <c r="CR29" s="157"/>
      <c r="CS29" s="157"/>
      <c r="CT29" s="157"/>
      <c r="CU29" s="157"/>
      <c r="CV29" s="157"/>
      <c r="CW29" s="157"/>
      <c r="CX29" s="157"/>
      <c r="CY29" s="172">
        <f t="shared" si="49"/>
        <v>0</v>
      </c>
      <c r="CZ29" s="120"/>
      <c r="DA29" s="172">
        <f t="shared" si="50"/>
        <v>0</v>
      </c>
      <c r="DB29" s="157"/>
      <c r="DC29" s="157"/>
      <c r="DD29" s="157"/>
      <c r="DE29" s="157"/>
      <c r="DF29" s="157"/>
      <c r="DG29" s="157"/>
      <c r="DH29" s="157"/>
      <c r="DI29" s="157"/>
      <c r="DJ29" s="157"/>
      <c r="DK29" s="157"/>
      <c r="DL29" s="157"/>
      <c r="DM29" s="157"/>
      <c r="DN29" s="157"/>
      <c r="DO29" s="157"/>
      <c r="DP29" s="157"/>
      <c r="DQ29" s="157"/>
      <c r="DR29" s="157"/>
      <c r="DS29" s="157"/>
      <c r="DT29" s="157"/>
      <c r="DU29" s="157"/>
      <c r="DV29" s="157"/>
      <c r="DW29" s="157"/>
      <c r="DX29" s="157"/>
      <c r="DY29" s="172">
        <f t="shared" si="51"/>
        <v>0</v>
      </c>
      <c r="DZ29" s="157"/>
      <c r="EA29" s="157"/>
      <c r="EB29" s="157"/>
      <c r="EC29" s="157"/>
      <c r="ED29" s="157"/>
      <c r="EE29" s="157"/>
      <c r="EF29" s="157"/>
      <c r="EG29" s="157"/>
      <c r="EH29" s="157"/>
      <c r="EI29" s="157"/>
      <c r="EJ29" s="157"/>
      <c r="EK29" s="157"/>
      <c r="EL29" s="157"/>
      <c r="EM29" s="157"/>
      <c r="EN29" s="157"/>
      <c r="EO29" s="157"/>
      <c r="EP29" s="157"/>
      <c r="EQ29" s="157"/>
      <c r="ER29" s="157"/>
      <c r="ES29" s="157"/>
      <c r="ET29" s="157"/>
      <c r="EU29" s="157"/>
      <c r="EV29" s="157"/>
      <c r="EW29" s="172">
        <f t="shared" si="63"/>
        <v>0</v>
      </c>
      <c r="EX29" s="126"/>
      <c r="EY29" s="172">
        <f t="shared" si="52"/>
        <v>0</v>
      </c>
      <c r="EZ29" s="228"/>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s="173">
        <f t="shared" si="53"/>
        <v>0</v>
      </c>
      <c r="HC29" s="174">
        <f t="shared" si="54"/>
        <v>0</v>
      </c>
      <c r="HD29" s="174">
        <f t="shared" si="64"/>
        <v>0</v>
      </c>
      <c r="HE29" s="174">
        <f t="shared" si="74"/>
        <v>4.0000000000000001E-3</v>
      </c>
      <c r="HF29" s="175">
        <f t="shared" si="65"/>
        <v>4.0000000000000001E-3</v>
      </c>
      <c r="HG29" s="176">
        <f t="shared" si="66"/>
        <v>0</v>
      </c>
      <c r="HH29" s="137">
        <f t="shared" si="67"/>
        <v>0</v>
      </c>
      <c r="HI29" s="137">
        <f t="shared" si="55"/>
        <v>0</v>
      </c>
      <c r="HJ29" s="137">
        <f t="shared" si="55"/>
        <v>0</v>
      </c>
      <c r="HK29" s="137">
        <f t="shared" si="55"/>
        <v>0</v>
      </c>
      <c r="HL29" s="137">
        <f t="shared" si="55"/>
        <v>1</v>
      </c>
      <c r="HM29" s="137">
        <f t="shared" si="55"/>
        <v>1</v>
      </c>
      <c r="HN29" s="137">
        <f t="shared" si="55"/>
        <v>1</v>
      </c>
      <c r="HO29" s="137">
        <f t="shared" si="55"/>
        <v>1</v>
      </c>
      <c r="HP29" s="177"/>
      <c r="HQ29" s="177"/>
      <c r="HR29" s="177"/>
      <c r="HS29" s="177"/>
      <c r="HT29" s="177"/>
      <c r="HU29" s="177"/>
      <c r="HV29" s="177"/>
      <c r="HW29" s="137"/>
      <c r="HX29" s="137">
        <f t="shared" si="75"/>
        <v>0</v>
      </c>
      <c r="HY29"/>
      <c r="HZ29" s="173">
        <f t="shared" si="56"/>
        <v>0</v>
      </c>
      <c r="IA29" s="174">
        <f t="shared" si="57"/>
        <v>0</v>
      </c>
      <c r="IB29" s="174">
        <f t="shared" si="68"/>
        <v>0</v>
      </c>
      <c r="IC29" s="174">
        <f t="shared" si="76"/>
        <v>4.0000000000000001E-3</v>
      </c>
      <c r="ID29" s="175">
        <f t="shared" si="69"/>
        <v>4.0000000000000001E-3</v>
      </c>
      <c r="IE29" s="176">
        <f t="shared" si="70"/>
        <v>0</v>
      </c>
      <c r="IF29" s="137">
        <f t="shared" si="58"/>
        <v>0</v>
      </c>
      <c r="IG29" s="137">
        <f t="shared" si="58"/>
        <v>0</v>
      </c>
      <c r="IH29" s="137">
        <f t="shared" si="58"/>
        <v>0</v>
      </c>
      <c r="II29" s="137">
        <f t="shared" si="58"/>
        <v>0</v>
      </c>
      <c r="IJ29" s="137">
        <f t="shared" si="58"/>
        <v>1</v>
      </c>
      <c r="IK29" s="137">
        <f t="shared" si="58"/>
        <v>1</v>
      </c>
      <c r="IL29" s="137">
        <f t="shared" si="58"/>
        <v>1</v>
      </c>
      <c r="IM29" s="137">
        <f t="shared" si="58"/>
        <v>1</v>
      </c>
      <c r="IN29" s="177"/>
      <c r="IO29" s="177"/>
      <c r="IP29" s="177"/>
      <c r="IQ29" s="177"/>
      <c r="IR29" s="177"/>
      <c r="IS29" s="177"/>
      <c r="IT29" s="177"/>
      <c r="IU29" s="137"/>
      <c r="IV29" s="137">
        <f t="shared" si="77"/>
        <v>0</v>
      </c>
      <c r="IW29" s="125"/>
      <c r="IX29" s="173">
        <f t="shared" si="59"/>
        <v>0</v>
      </c>
      <c r="IY29" s="174">
        <f t="shared" si="60"/>
        <v>0</v>
      </c>
      <c r="IZ29" s="174">
        <f t="shared" si="71"/>
        <v>0</v>
      </c>
      <c r="JA29" s="174">
        <f t="shared" si="78"/>
        <v>4.0000000000000001E-3</v>
      </c>
      <c r="JB29" s="175">
        <f t="shared" si="72"/>
        <v>4.0000000000000001E-3</v>
      </c>
      <c r="JC29" s="176">
        <f t="shared" si="73"/>
        <v>0</v>
      </c>
      <c r="JD29" s="137">
        <f t="shared" si="61"/>
        <v>0</v>
      </c>
      <c r="JE29" s="137">
        <f t="shared" si="61"/>
        <v>0</v>
      </c>
      <c r="JF29" s="137">
        <f t="shared" si="61"/>
        <v>0</v>
      </c>
      <c r="JG29" s="137">
        <f t="shared" si="61"/>
        <v>0</v>
      </c>
      <c r="JH29" s="137">
        <f t="shared" si="61"/>
        <v>0</v>
      </c>
      <c r="JI29" s="137">
        <f t="shared" si="61"/>
        <v>0</v>
      </c>
      <c r="JJ29" s="137">
        <f t="shared" si="61"/>
        <v>1</v>
      </c>
      <c r="JK29" s="137">
        <f t="shared" si="61"/>
        <v>1</v>
      </c>
      <c r="JL29" s="177"/>
      <c r="JM29" s="177"/>
      <c r="JN29" s="177"/>
      <c r="JO29" s="177"/>
      <c r="JP29" s="177"/>
      <c r="JQ29" s="177"/>
      <c r="JR29" s="177"/>
      <c r="JS29" s="137">
        <v>0</v>
      </c>
      <c r="JT29" s="137">
        <f t="shared" si="79"/>
        <v>0</v>
      </c>
    </row>
    <row r="30" spans="3:280" x14ac:dyDescent="0.25">
      <c r="C30" s="194" t="s">
        <v>27</v>
      </c>
      <c r="D30" s="171">
        <v>0</v>
      </c>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71">
        <v>1</v>
      </c>
      <c r="AC30" s="156"/>
      <c r="AD30" s="156"/>
      <c r="AE30" s="156"/>
      <c r="AF30" s="156"/>
      <c r="AG30" s="156"/>
      <c r="AH30" s="156"/>
      <c r="AI30" s="156"/>
      <c r="AJ30" s="156"/>
      <c r="AK30" s="156"/>
      <c r="AL30" s="156"/>
      <c r="AM30" s="156"/>
      <c r="AN30" s="156"/>
      <c r="AO30" s="156"/>
      <c r="AP30" s="156"/>
      <c r="AQ30" s="156"/>
      <c r="AR30" s="156"/>
      <c r="AS30" s="156"/>
      <c r="AT30" s="156"/>
      <c r="AU30" s="156"/>
      <c r="AV30" s="156"/>
      <c r="AW30" s="156"/>
      <c r="AX30" s="156"/>
      <c r="AY30" s="156"/>
      <c r="AZ30" s="171">
        <v>0</v>
      </c>
      <c r="BA30" s="153">
        <f t="shared" si="47"/>
        <v>1</v>
      </c>
      <c r="BB30" s="120"/>
      <c r="BC30" s="172">
        <f t="shared" si="62"/>
        <v>0</v>
      </c>
      <c r="BD30" s="157"/>
      <c r="BE30" s="157"/>
      <c r="BF30" s="157"/>
      <c r="BG30" s="157"/>
      <c r="BH30" s="157"/>
      <c r="BI30" s="157"/>
      <c r="BJ30" s="157"/>
      <c r="BK30" s="157"/>
      <c r="BL30" s="157"/>
      <c r="BM30" s="157"/>
      <c r="BN30" s="157"/>
      <c r="BO30" s="157"/>
      <c r="BP30" s="157"/>
      <c r="BQ30" s="157"/>
      <c r="BR30" s="157"/>
      <c r="BS30" s="157"/>
      <c r="BT30" s="157"/>
      <c r="BU30" s="157"/>
      <c r="BV30" s="157"/>
      <c r="BW30" s="157"/>
      <c r="BX30" s="157"/>
      <c r="BY30" s="157"/>
      <c r="BZ30" s="157"/>
      <c r="CA30" s="172">
        <f t="shared" si="48"/>
        <v>0</v>
      </c>
      <c r="CB30" s="157"/>
      <c r="CC30" s="157"/>
      <c r="CD30" s="157"/>
      <c r="CE30" s="157"/>
      <c r="CF30" s="157"/>
      <c r="CG30" s="157"/>
      <c r="CH30" s="157"/>
      <c r="CI30" s="157"/>
      <c r="CJ30" s="157"/>
      <c r="CK30" s="157"/>
      <c r="CL30" s="157"/>
      <c r="CM30" s="157"/>
      <c r="CN30" s="157"/>
      <c r="CO30" s="157"/>
      <c r="CP30" s="157"/>
      <c r="CQ30" s="157"/>
      <c r="CR30" s="157"/>
      <c r="CS30" s="157"/>
      <c r="CT30" s="157"/>
      <c r="CU30" s="157"/>
      <c r="CV30" s="157"/>
      <c r="CW30" s="157"/>
      <c r="CX30" s="157"/>
      <c r="CY30" s="172">
        <f t="shared" si="49"/>
        <v>0</v>
      </c>
      <c r="CZ30" s="120"/>
      <c r="DA30" s="172">
        <f t="shared" si="50"/>
        <v>0</v>
      </c>
      <c r="DB30" s="157"/>
      <c r="DC30" s="157"/>
      <c r="DD30" s="157"/>
      <c r="DE30" s="157"/>
      <c r="DF30" s="157"/>
      <c r="DG30" s="157"/>
      <c r="DH30" s="157"/>
      <c r="DI30" s="157"/>
      <c r="DJ30" s="157"/>
      <c r="DK30" s="157"/>
      <c r="DL30" s="157"/>
      <c r="DM30" s="157"/>
      <c r="DN30" s="157"/>
      <c r="DO30" s="157"/>
      <c r="DP30" s="157"/>
      <c r="DQ30" s="157"/>
      <c r="DR30" s="157"/>
      <c r="DS30" s="157"/>
      <c r="DT30" s="157"/>
      <c r="DU30" s="157"/>
      <c r="DV30" s="157"/>
      <c r="DW30" s="157"/>
      <c r="DX30" s="157"/>
      <c r="DY30" s="172">
        <f t="shared" si="51"/>
        <v>1</v>
      </c>
      <c r="DZ30" s="157"/>
      <c r="EA30" s="157"/>
      <c r="EB30" s="157"/>
      <c r="EC30" s="157"/>
      <c r="ED30" s="157"/>
      <c r="EE30" s="157"/>
      <c r="EF30" s="157"/>
      <c r="EG30" s="157"/>
      <c r="EH30" s="157"/>
      <c r="EI30" s="157"/>
      <c r="EJ30" s="157"/>
      <c r="EK30" s="157"/>
      <c r="EL30" s="157"/>
      <c r="EM30" s="157"/>
      <c r="EN30" s="157"/>
      <c r="EO30" s="157"/>
      <c r="EP30" s="157"/>
      <c r="EQ30" s="157"/>
      <c r="ER30" s="157"/>
      <c r="ES30" s="157"/>
      <c r="ET30" s="157"/>
      <c r="EU30" s="157"/>
      <c r="EV30" s="157"/>
      <c r="EW30" s="172">
        <f t="shared" si="63"/>
        <v>0</v>
      </c>
      <c r="EX30" s="126"/>
      <c r="EY30" s="172">
        <f t="shared" si="52"/>
        <v>1</v>
      </c>
      <c r="EZ30" s="228"/>
      <c r="FA30" s="181"/>
      <c r="FB30"/>
      <c r="FC30"/>
      <c r="FD30"/>
      <c r="FE30"/>
      <c r="FF30"/>
      <c r="FG30"/>
      <c r="FH30"/>
      <c r="FI30"/>
      <c r="FJ30"/>
      <c r="FK30"/>
      <c r="FL30"/>
      <c r="FM30"/>
      <c r="FN30"/>
      <c r="FO30"/>
      <c r="FP30"/>
      <c r="FQ30"/>
      <c r="FR30"/>
      <c r="FS30"/>
      <c r="FT30"/>
      <c r="FU30"/>
      <c r="FV30"/>
      <c r="FW30"/>
      <c r="FX30"/>
      <c r="FY30" s="181"/>
      <c r="FZ30"/>
      <c r="GA30"/>
      <c r="GB30"/>
      <c r="GC30"/>
      <c r="GD30"/>
      <c r="GE30"/>
      <c r="GF30"/>
      <c r="GG30"/>
      <c r="GH30"/>
      <c r="GI30"/>
      <c r="GJ30"/>
      <c r="GK30"/>
      <c r="GL30"/>
      <c r="GM30"/>
      <c r="GN30"/>
      <c r="GO30"/>
      <c r="GP30"/>
      <c r="GQ30"/>
      <c r="GR30"/>
      <c r="GS30"/>
      <c r="GT30"/>
      <c r="GU30"/>
      <c r="GV30"/>
      <c r="GW30" s="181"/>
      <c r="GX30"/>
      <c r="GY30"/>
      <c r="GZ30"/>
      <c r="HA30"/>
      <c r="HB30" s="173">
        <f t="shared" si="53"/>
        <v>0</v>
      </c>
      <c r="HC30" s="174">
        <f t="shared" si="54"/>
        <v>0</v>
      </c>
      <c r="HD30" s="174">
        <f t="shared" si="64"/>
        <v>0</v>
      </c>
      <c r="HE30" s="174">
        <f t="shared" si="74"/>
        <v>5.0000000000000001E-3</v>
      </c>
      <c r="HF30" s="175">
        <f t="shared" si="65"/>
        <v>5.0000000000000001E-3</v>
      </c>
      <c r="HG30" s="176">
        <f t="shared" si="66"/>
        <v>0</v>
      </c>
      <c r="HH30" s="137">
        <f t="shared" si="67"/>
        <v>0</v>
      </c>
      <c r="HI30" s="137">
        <f t="shared" si="55"/>
        <v>0</v>
      </c>
      <c r="HJ30" s="137">
        <f t="shared" si="55"/>
        <v>0</v>
      </c>
      <c r="HK30" s="137">
        <f t="shared" si="55"/>
        <v>1</v>
      </c>
      <c r="HL30" s="137">
        <f t="shared" si="55"/>
        <v>1</v>
      </c>
      <c r="HM30" s="137">
        <f t="shared" si="55"/>
        <v>1</v>
      </c>
      <c r="HN30" s="137">
        <f t="shared" si="55"/>
        <v>1</v>
      </c>
      <c r="HO30" s="137">
        <f t="shared" si="55"/>
        <v>1</v>
      </c>
      <c r="HP30" s="177"/>
      <c r="HQ30" s="177"/>
      <c r="HR30" s="177"/>
      <c r="HS30" s="177"/>
      <c r="HT30" s="177"/>
      <c r="HU30" s="177"/>
      <c r="HV30" s="177"/>
      <c r="HW30" s="137"/>
      <c r="HX30" s="137">
        <f t="shared" si="75"/>
        <v>0</v>
      </c>
      <c r="HY30"/>
      <c r="HZ30" s="173">
        <f t="shared" si="56"/>
        <v>1</v>
      </c>
      <c r="IA30" s="174">
        <f t="shared" si="57"/>
        <v>0</v>
      </c>
      <c r="IB30" s="174">
        <f t="shared" si="68"/>
        <v>0</v>
      </c>
      <c r="IC30" s="174">
        <f t="shared" si="76"/>
        <v>5.0000000000000001E-3</v>
      </c>
      <c r="ID30" s="175">
        <f t="shared" si="69"/>
        <v>5.0000000000000001E-3</v>
      </c>
      <c r="IE30" s="176">
        <f t="shared" si="70"/>
        <v>0</v>
      </c>
      <c r="IF30" s="137">
        <f t="shared" si="58"/>
        <v>0</v>
      </c>
      <c r="IG30" s="137">
        <f t="shared" si="58"/>
        <v>0</v>
      </c>
      <c r="IH30" s="137">
        <f t="shared" si="58"/>
        <v>0</v>
      </c>
      <c r="II30" s="137">
        <f t="shared" si="58"/>
        <v>1</v>
      </c>
      <c r="IJ30" s="137">
        <f t="shared" si="58"/>
        <v>1</v>
      </c>
      <c r="IK30" s="137">
        <f t="shared" si="58"/>
        <v>1</v>
      </c>
      <c r="IL30" s="137">
        <f t="shared" si="58"/>
        <v>1</v>
      </c>
      <c r="IM30" s="137">
        <f t="shared" si="58"/>
        <v>1</v>
      </c>
      <c r="IN30" s="177"/>
      <c r="IO30" s="177"/>
      <c r="IP30" s="177"/>
      <c r="IQ30" s="177"/>
      <c r="IR30" s="177"/>
      <c r="IS30" s="177"/>
      <c r="IT30" s="177"/>
      <c r="IU30" s="137"/>
      <c r="IV30" s="137">
        <f t="shared" si="77"/>
        <v>0</v>
      </c>
      <c r="IW30" s="125"/>
      <c r="IX30" s="173">
        <f t="shared" si="59"/>
        <v>0</v>
      </c>
      <c r="IY30" s="174">
        <f t="shared" si="60"/>
        <v>0</v>
      </c>
      <c r="IZ30" s="174">
        <f t="shared" si="71"/>
        <v>0</v>
      </c>
      <c r="JA30" s="174">
        <f t="shared" si="78"/>
        <v>5.0000000000000001E-3</v>
      </c>
      <c r="JB30" s="175">
        <f t="shared" si="72"/>
        <v>5.0000000000000001E-3</v>
      </c>
      <c r="JC30" s="176">
        <f t="shared" si="73"/>
        <v>0</v>
      </c>
      <c r="JD30" s="137">
        <f t="shared" si="61"/>
        <v>0</v>
      </c>
      <c r="JE30" s="137">
        <f t="shared" si="61"/>
        <v>0</v>
      </c>
      <c r="JF30" s="137">
        <f t="shared" si="61"/>
        <v>0</v>
      </c>
      <c r="JG30" s="137">
        <f t="shared" si="61"/>
        <v>0</v>
      </c>
      <c r="JH30" s="137">
        <f t="shared" si="61"/>
        <v>0</v>
      </c>
      <c r="JI30" s="137">
        <f t="shared" si="61"/>
        <v>1</v>
      </c>
      <c r="JJ30" s="137">
        <f t="shared" si="61"/>
        <v>1</v>
      </c>
      <c r="JK30" s="137">
        <f t="shared" si="61"/>
        <v>1</v>
      </c>
      <c r="JL30" s="177"/>
      <c r="JM30" s="177"/>
      <c r="JN30" s="177"/>
      <c r="JO30" s="177"/>
      <c r="JP30" s="177"/>
      <c r="JQ30" s="177"/>
      <c r="JR30" s="177"/>
      <c r="JS30" s="137">
        <v>0</v>
      </c>
      <c r="JT30" s="137">
        <f t="shared" si="79"/>
        <v>0</v>
      </c>
    </row>
    <row r="31" spans="3:280" ht="14.45" customHeight="1" x14ac:dyDescent="0.25">
      <c r="C31" s="194" t="s">
        <v>254</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1</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3">
        <f t="shared" si="47"/>
        <v>1</v>
      </c>
      <c r="BB31" s="120"/>
      <c r="BC31" s="172">
        <f t="shared" si="62"/>
        <v>0</v>
      </c>
      <c r="BD31" s="157"/>
      <c r="BE31" s="157"/>
      <c r="BF31" s="157"/>
      <c r="BG31" s="157"/>
      <c r="BH31" s="157"/>
      <c r="BI31" s="157"/>
      <c r="BJ31" s="157"/>
      <c r="BK31" s="157"/>
      <c r="BL31" s="157"/>
      <c r="BM31" s="157"/>
      <c r="BN31" s="157"/>
      <c r="BO31" s="157"/>
      <c r="BP31" s="157"/>
      <c r="BQ31" s="157"/>
      <c r="BR31" s="157"/>
      <c r="BS31" s="157"/>
      <c r="BT31" s="157"/>
      <c r="BU31" s="157"/>
      <c r="BV31" s="157"/>
      <c r="BW31" s="157"/>
      <c r="BX31" s="157"/>
      <c r="BY31" s="157"/>
      <c r="BZ31" s="157"/>
      <c r="CA31" s="172">
        <f t="shared" si="48"/>
        <v>0</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f t="shared" si="49"/>
        <v>0</v>
      </c>
      <c r="CZ31" s="120"/>
      <c r="DA31" s="172">
        <f t="shared" si="50"/>
        <v>0</v>
      </c>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57"/>
      <c r="DX31" s="157"/>
      <c r="DY31" s="172">
        <f t="shared" si="51"/>
        <v>1</v>
      </c>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57"/>
      <c r="EV31" s="157"/>
      <c r="EW31" s="172">
        <f t="shared" si="63"/>
        <v>0</v>
      </c>
      <c r="EX31" s="126"/>
      <c r="EY31" s="172">
        <f t="shared" si="52"/>
        <v>1</v>
      </c>
      <c r="EZ31" s="228"/>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s="173">
        <f t="shared" si="53"/>
        <v>0</v>
      </c>
      <c r="HC31" s="174">
        <f t="shared" si="54"/>
        <v>0</v>
      </c>
      <c r="HD31" s="174">
        <f t="shared" si="64"/>
        <v>0</v>
      </c>
      <c r="HE31" s="174">
        <f t="shared" si="74"/>
        <v>6.0000000000000001E-3</v>
      </c>
      <c r="HF31" s="175">
        <f t="shared" si="65"/>
        <v>6.0000000000000001E-3</v>
      </c>
      <c r="HG31" s="176">
        <f t="shared" si="66"/>
        <v>0</v>
      </c>
      <c r="HH31" s="137">
        <f t="shared" si="67"/>
        <v>0</v>
      </c>
      <c r="HI31" s="137">
        <f t="shared" si="55"/>
        <v>0</v>
      </c>
      <c r="HJ31" s="137">
        <f t="shared" si="55"/>
        <v>1</v>
      </c>
      <c r="HK31" s="137">
        <f t="shared" si="55"/>
        <v>1</v>
      </c>
      <c r="HL31" s="137">
        <f t="shared" si="55"/>
        <v>1</v>
      </c>
      <c r="HM31" s="137">
        <f t="shared" si="55"/>
        <v>1</v>
      </c>
      <c r="HN31" s="137">
        <f t="shared" si="55"/>
        <v>1</v>
      </c>
      <c r="HO31" s="137">
        <f t="shared" si="55"/>
        <v>1</v>
      </c>
      <c r="HP31" s="177"/>
      <c r="HQ31" s="177"/>
      <c r="HR31" s="177"/>
      <c r="HS31" s="177"/>
      <c r="HT31" s="177"/>
      <c r="HU31" s="177"/>
      <c r="HV31" s="177"/>
      <c r="HW31" s="137"/>
      <c r="HX31" s="137">
        <f t="shared" si="75"/>
        <v>0</v>
      </c>
      <c r="HY31"/>
      <c r="HZ31" s="173">
        <f t="shared" si="56"/>
        <v>1</v>
      </c>
      <c r="IA31" s="174">
        <f t="shared" si="57"/>
        <v>0</v>
      </c>
      <c r="IB31" s="174">
        <f t="shared" si="68"/>
        <v>0</v>
      </c>
      <c r="IC31" s="174">
        <f t="shared" si="76"/>
        <v>6.0000000000000001E-3</v>
      </c>
      <c r="ID31" s="175">
        <f t="shared" si="69"/>
        <v>6.0000000000000001E-3</v>
      </c>
      <c r="IE31" s="176">
        <f t="shared" si="70"/>
        <v>0</v>
      </c>
      <c r="IF31" s="137">
        <f t="shared" si="58"/>
        <v>0</v>
      </c>
      <c r="IG31" s="137">
        <f t="shared" si="58"/>
        <v>0</v>
      </c>
      <c r="IH31" s="137">
        <f t="shared" si="58"/>
        <v>1</v>
      </c>
      <c r="II31" s="137">
        <f t="shared" si="58"/>
        <v>1</v>
      </c>
      <c r="IJ31" s="137">
        <f t="shared" si="58"/>
        <v>1</v>
      </c>
      <c r="IK31" s="137">
        <f t="shared" si="58"/>
        <v>1</v>
      </c>
      <c r="IL31" s="137">
        <f t="shared" si="58"/>
        <v>1</v>
      </c>
      <c r="IM31" s="137">
        <f t="shared" si="58"/>
        <v>1</v>
      </c>
      <c r="IN31" s="177"/>
      <c r="IO31" s="177"/>
      <c r="IP31" s="177"/>
      <c r="IQ31" s="177"/>
      <c r="IR31" s="177"/>
      <c r="IS31" s="177"/>
      <c r="IT31" s="177"/>
      <c r="IU31" s="137"/>
      <c r="IV31" s="137">
        <f t="shared" si="77"/>
        <v>0</v>
      </c>
      <c r="IW31" s="125"/>
      <c r="IX31" s="173">
        <f t="shared" si="59"/>
        <v>0</v>
      </c>
      <c r="IY31" s="174">
        <f t="shared" si="60"/>
        <v>0</v>
      </c>
      <c r="IZ31" s="174">
        <f t="shared" si="71"/>
        <v>0</v>
      </c>
      <c r="JA31" s="174">
        <f t="shared" si="78"/>
        <v>6.0000000000000001E-3</v>
      </c>
      <c r="JB31" s="175">
        <f t="shared" si="72"/>
        <v>6.0000000000000001E-3</v>
      </c>
      <c r="JC31" s="176">
        <f t="shared" si="73"/>
        <v>0</v>
      </c>
      <c r="JD31" s="137">
        <f t="shared" si="61"/>
        <v>0</v>
      </c>
      <c r="JE31" s="137">
        <f t="shared" si="61"/>
        <v>0</v>
      </c>
      <c r="JF31" s="137">
        <f t="shared" si="61"/>
        <v>0</v>
      </c>
      <c r="JG31" s="137">
        <f t="shared" si="61"/>
        <v>0</v>
      </c>
      <c r="JH31" s="137">
        <f t="shared" si="61"/>
        <v>1</v>
      </c>
      <c r="JI31" s="137">
        <f t="shared" si="61"/>
        <v>1</v>
      </c>
      <c r="JJ31" s="137">
        <f t="shared" si="61"/>
        <v>1</v>
      </c>
      <c r="JK31" s="137">
        <f t="shared" si="61"/>
        <v>1</v>
      </c>
      <c r="JL31" s="177"/>
      <c r="JM31" s="177"/>
      <c r="JN31" s="177"/>
      <c r="JO31" s="177"/>
      <c r="JP31" s="177"/>
      <c r="JQ31" s="177"/>
      <c r="JR31" s="177"/>
      <c r="JS31" s="137">
        <v>0</v>
      </c>
      <c r="JT31" s="137">
        <f t="shared" si="79"/>
        <v>0</v>
      </c>
    </row>
    <row r="32" spans="3:280" x14ac:dyDescent="0.25">
      <c r="C32" s="194" t="s">
        <v>29</v>
      </c>
      <c r="D32" s="171">
        <v>0</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3">
        <f t="shared" si="47"/>
        <v>0</v>
      </c>
      <c r="BB32" s="120"/>
      <c r="BC32" s="172">
        <f t="shared" si="62"/>
        <v>0</v>
      </c>
      <c r="BD32" s="157"/>
      <c r="BE32" s="157"/>
      <c r="BF32" s="157"/>
      <c r="BG32" s="157"/>
      <c r="BH32" s="157"/>
      <c r="BI32" s="157"/>
      <c r="BJ32" s="157"/>
      <c r="BK32" s="157"/>
      <c r="BL32" s="157"/>
      <c r="BM32" s="157"/>
      <c r="BN32" s="157"/>
      <c r="BO32" s="157"/>
      <c r="BP32" s="157"/>
      <c r="BQ32" s="157"/>
      <c r="BR32" s="157"/>
      <c r="BS32" s="157"/>
      <c r="BT32" s="157"/>
      <c r="BU32" s="157"/>
      <c r="BV32" s="157"/>
      <c r="BW32" s="157"/>
      <c r="BX32" s="157"/>
      <c r="BY32" s="157"/>
      <c r="BZ32" s="157"/>
      <c r="CA32" s="172">
        <f t="shared" si="48"/>
        <v>0</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f t="shared" si="49"/>
        <v>0</v>
      </c>
      <c r="CZ32" s="120"/>
      <c r="DA32" s="172">
        <f t="shared" si="50"/>
        <v>0</v>
      </c>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57"/>
      <c r="DX32" s="157"/>
      <c r="DY32" s="172">
        <f t="shared" si="51"/>
        <v>0</v>
      </c>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57"/>
      <c r="EV32" s="157"/>
      <c r="EW32" s="172">
        <f t="shared" si="63"/>
        <v>0</v>
      </c>
      <c r="EX32" s="126"/>
      <c r="EY32" s="172">
        <f t="shared" si="52"/>
        <v>0</v>
      </c>
      <c r="EZ32" s="228"/>
      <c r="FA32" s="136"/>
      <c r="FB32" s="137" t="s">
        <v>214</v>
      </c>
      <c r="FC32" s="137" t="s">
        <v>215</v>
      </c>
      <c r="FD32" s="137" t="s">
        <v>216</v>
      </c>
      <c r="FE32" s="125"/>
      <c r="FF32" s="125"/>
      <c r="FG32"/>
      <c r="FH32" s="125"/>
      <c r="FI32" s="125"/>
      <c r="FJ32"/>
      <c r="FK32"/>
      <c r="FL32"/>
      <c r="FM32"/>
      <c r="FN32"/>
      <c r="FO32"/>
      <c r="FP32"/>
      <c r="FQ32"/>
      <c r="FR32"/>
      <c r="FS32"/>
      <c r="FT32"/>
      <c r="FU32"/>
      <c r="FV32"/>
      <c r="FW32"/>
      <c r="FX32"/>
      <c r="FY32" s="138"/>
      <c r="FZ32" s="137" t="s">
        <v>214</v>
      </c>
      <c r="GA32" s="137" t="s">
        <v>215</v>
      </c>
      <c r="GB32" s="137" t="s">
        <v>216</v>
      </c>
      <c r="GC32" s="125"/>
      <c r="GD32" s="125"/>
      <c r="GE32"/>
      <c r="GF32" s="125"/>
      <c r="GG32" s="125"/>
      <c r="GH32"/>
      <c r="GI32"/>
      <c r="GJ32"/>
      <c r="GK32"/>
      <c r="GL32"/>
      <c r="GM32"/>
      <c r="GN32"/>
      <c r="GO32"/>
      <c r="GP32"/>
      <c r="GQ32"/>
      <c r="GR32"/>
      <c r="GS32"/>
      <c r="GT32"/>
      <c r="GU32"/>
      <c r="GV32"/>
      <c r="GW32" s="138"/>
      <c r="GX32" s="137" t="s">
        <v>214</v>
      </c>
      <c r="GY32" s="137" t="s">
        <v>215</v>
      </c>
      <c r="GZ32" s="137" t="s">
        <v>216</v>
      </c>
      <c r="HA32"/>
      <c r="HB32" s="173">
        <f t="shared" si="53"/>
        <v>0</v>
      </c>
      <c r="HC32" s="174">
        <f t="shared" si="54"/>
        <v>0</v>
      </c>
      <c r="HD32" s="174">
        <f t="shared" si="64"/>
        <v>0</v>
      </c>
      <c r="HE32" s="174">
        <f t="shared" si="74"/>
        <v>7.0000000000000001E-3</v>
      </c>
      <c r="HF32" s="175">
        <f t="shared" si="65"/>
        <v>7.0000000000000001E-3</v>
      </c>
      <c r="HG32" s="176">
        <f t="shared" si="66"/>
        <v>0</v>
      </c>
      <c r="HH32" s="137">
        <f t="shared" si="67"/>
        <v>0</v>
      </c>
      <c r="HI32" s="137">
        <f t="shared" si="55"/>
        <v>1</v>
      </c>
      <c r="HJ32" s="137">
        <f t="shared" si="55"/>
        <v>1</v>
      </c>
      <c r="HK32" s="137">
        <f t="shared" si="55"/>
        <v>1</v>
      </c>
      <c r="HL32" s="137">
        <f t="shared" si="55"/>
        <v>1</v>
      </c>
      <c r="HM32" s="137">
        <f t="shared" si="55"/>
        <v>1</v>
      </c>
      <c r="HN32" s="137">
        <f t="shared" si="55"/>
        <v>1</v>
      </c>
      <c r="HO32" s="137">
        <f t="shared" si="55"/>
        <v>1</v>
      </c>
      <c r="HP32" s="177"/>
      <c r="HQ32" s="177"/>
      <c r="HR32" s="177"/>
      <c r="HS32" s="177"/>
      <c r="HT32" s="177"/>
      <c r="HU32" s="177"/>
      <c r="HV32" s="177"/>
      <c r="HW32" s="137"/>
      <c r="HX32" s="137">
        <f t="shared" si="75"/>
        <v>0</v>
      </c>
      <c r="HY32"/>
      <c r="HZ32" s="173">
        <f t="shared" si="56"/>
        <v>0</v>
      </c>
      <c r="IA32" s="174">
        <f t="shared" si="57"/>
        <v>0</v>
      </c>
      <c r="IB32" s="174">
        <f t="shared" si="68"/>
        <v>0</v>
      </c>
      <c r="IC32" s="174">
        <f t="shared" si="76"/>
        <v>7.0000000000000001E-3</v>
      </c>
      <c r="ID32" s="175">
        <f t="shared" si="69"/>
        <v>7.0000000000000001E-3</v>
      </c>
      <c r="IE32" s="176">
        <f t="shared" si="70"/>
        <v>0</v>
      </c>
      <c r="IF32" s="137">
        <f t="shared" si="58"/>
        <v>0</v>
      </c>
      <c r="IG32" s="137">
        <f t="shared" si="58"/>
        <v>1</v>
      </c>
      <c r="IH32" s="137">
        <f t="shared" si="58"/>
        <v>1</v>
      </c>
      <c r="II32" s="137">
        <f t="shared" si="58"/>
        <v>1</v>
      </c>
      <c r="IJ32" s="137">
        <f t="shared" si="58"/>
        <v>1</v>
      </c>
      <c r="IK32" s="137">
        <f t="shared" si="58"/>
        <v>1</v>
      </c>
      <c r="IL32" s="137">
        <f t="shared" si="58"/>
        <v>1</v>
      </c>
      <c r="IM32" s="137">
        <f t="shared" si="58"/>
        <v>1</v>
      </c>
      <c r="IN32" s="177"/>
      <c r="IO32" s="177"/>
      <c r="IP32" s="177"/>
      <c r="IQ32" s="177"/>
      <c r="IR32" s="177"/>
      <c r="IS32" s="177"/>
      <c r="IT32" s="177"/>
      <c r="IU32" s="137"/>
      <c r="IV32" s="137">
        <f t="shared" si="77"/>
        <v>0</v>
      </c>
      <c r="IW32" s="125"/>
      <c r="IX32" s="173">
        <f t="shared" si="59"/>
        <v>0</v>
      </c>
      <c r="IY32" s="174">
        <f t="shared" si="60"/>
        <v>0</v>
      </c>
      <c r="IZ32" s="174">
        <f t="shared" si="71"/>
        <v>0</v>
      </c>
      <c r="JA32" s="174">
        <f t="shared" si="78"/>
        <v>7.0000000000000001E-3</v>
      </c>
      <c r="JB32" s="175">
        <f t="shared" si="72"/>
        <v>7.0000000000000001E-3</v>
      </c>
      <c r="JC32" s="176">
        <f t="shared" si="73"/>
        <v>0</v>
      </c>
      <c r="JD32" s="137">
        <f t="shared" si="61"/>
        <v>0</v>
      </c>
      <c r="JE32" s="137">
        <f t="shared" si="61"/>
        <v>0</v>
      </c>
      <c r="JF32" s="137">
        <f t="shared" si="61"/>
        <v>0</v>
      </c>
      <c r="JG32" s="137">
        <f t="shared" si="61"/>
        <v>1</v>
      </c>
      <c r="JH32" s="137">
        <f t="shared" si="61"/>
        <v>1</v>
      </c>
      <c r="JI32" s="137">
        <f t="shared" si="61"/>
        <v>1</v>
      </c>
      <c r="JJ32" s="137">
        <f t="shared" si="61"/>
        <v>1</v>
      </c>
      <c r="JK32" s="137">
        <f t="shared" si="61"/>
        <v>1</v>
      </c>
      <c r="JL32" s="177"/>
      <c r="JM32" s="177"/>
      <c r="JN32" s="177"/>
      <c r="JO32" s="177"/>
      <c r="JP32" s="177"/>
      <c r="JQ32" s="177"/>
      <c r="JR32" s="177"/>
      <c r="JS32" s="137">
        <v>0</v>
      </c>
      <c r="JT32" s="137">
        <f t="shared" si="79"/>
        <v>0</v>
      </c>
    </row>
    <row r="33" spans="3:280" ht="30" x14ac:dyDescent="0.25">
      <c r="C33" s="200" t="s">
        <v>255</v>
      </c>
      <c r="D33" s="171">
        <v>1</v>
      </c>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71">
        <v>0</v>
      </c>
      <c r="AC33" s="156"/>
      <c r="AD33" s="156"/>
      <c r="AE33" s="156"/>
      <c r="AF33" s="156"/>
      <c r="AG33" s="156"/>
      <c r="AH33" s="156"/>
      <c r="AI33" s="156"/>
      <c r="AJ33" s="156"/>
      <c r="AK33" s="156"/>
      <c r="AL33" s="156"/>
      <c r="AM33" s="156"/>
      <c r="AN33" s="156"/>
      <c r="AO33" s="156"/>
      <c r="AP33" s="156"/>
      <c r="AQ33" s="156"/>
      <c r="AR33" s="156"/>
      <c r="AS33" s="156"/>
      <c r="AT33" s="156"/>
      <c r="AU33" s="156"/>
      <c r="AV33" s="156"/>
      <c r="AW33" s="156"/>
      <c r="AX33" s="156"/>
      <c r="AY33" s="156"/>
      <c r="AZ33" s="171">
        <v>0</v>
      </c>
      <c r="BA33" s="153">
        <f t="shared" si="47"/>
        <v>1</v>
      </c>
      <c r="BB33" s="120"/>
      <c r="BC33" s="172">
        <f t="shared" si="62"/>
        <v>0</v>
      </c>
      <c r="BD33" s="157"/>
      <c r="BE33" s="157"/>
      <c r="BF33" s="157"/>
      <c r="BG33" s="157"/>
      <c r="BH33" s="157"/>
      <c r="BI33" s="157"/>
      <c r="BJ33" s="157"/>
      <c r="BK33" s="157"/>
      <c r="BL33" s="157"/>
      <c r="BM33" s="157"/>
      <c r="BN33" s="157"/>
      <c r="BO33" s="157"/>
      <c r="BP33" s="157"/>
      <c r="BQ33" s="157"/>
      <c r="BR33" s="157"/>
      <c r="BS33" s="157"/>
      <c r="BT33" s="157"/>
      <c r="BU33" s="157"/>
      <c r="BV33" s="157"/>
      <c r="BW33" s="157"/>
      <c r="BX33" s="157"/>
      <c r="BY33" s="157"/>
      <c r="BZ33" s="157"/>
      <c r="CA33" s="172">
        <f t="shared" si="48"/>
        <v>0</v>
      </c>
      <c r="CB33" s="157"/>
      <c r="CC33" s="157"/>
      <c r="CD33" s="157"/>
      <c r="CE33" s="157"/>
      <c r="CF33" s="157"/>
      <c r="CG33" s="157"/>
      <c r="CH33" s="157"/>
      <c r="CI33" s="157"/>
      <c r="CJ33" s="157"/>
      <c r="CK33" s="157"/>
      <c r="CL33" s="157"/>
      <c r="CM33" s="157"/>
      <c r="CN33" s="157"/>
      <c r="CO33" s="157"/>
      <c r="CP33" s="157"/>
      <c r="CQ33" s="157"/>
      <c r="CR33" s="157"/>
      <c r="CS33" s="157"/>
      <c r="CT33" s="157"/>
      <c r="CU33" s="157"/>
      <c r="CV33" s="157"/>
      <c r="CW33" s="157"/>
      <c r="CX33" s="157"/>
      <c r="CY33" s="172">
        <f t="shared" si="49"/>
        <v>0</v>
      </c>
      <c r="CZ33" s="120"/>
      <c r="DA33" s="172">
        <f t="shared" si="50"/>
        <v>1</v>
      </c>
      <c r="DB33" s="157"/>
      <c r="DC33" s="157"/>
      <c r="DD33" s="157"/>
      <c r="DE33" s="157"/>
      <c r="DF33" s="157"/>
      <c r="DG33" s="157"/>
      <c r="DH33" s="157"/>
      <c r="DI33" s="157"/>
      <c r="DJ33" s="157"/>
      <c r="DK33" s="157"/>
      <c r="DL33" s="157"/>
      <c r="DM33" s="157"/>
      <c r="DN33" s="157"/>
      <c r="DO33" s="157"/>
      <c r="DP33" s="157"/>
      <c r="DQ33" s="157"/>
      <c r="DR33" s="157"/>
      <c r="DS33" s="157"/>
      <c r="DT33" s="157"/>
      <c r="DU33" s="157"/>
      <c r="DV33" s="157"/>
      <c r="DW33" s="157"/>
      <c r="DX33" s="157"/>
      <c r="DY33" s="172">
        <f t="shared" si="51"/>
        <v>0</v>
      </c>
      <c r="DZ33" s="157"/>
      <c r="EA33" s="157"/>
      <c r="EB33" s="157"/>
      <c r="EC33" s="157"/>
      <c r="ED33" s="157"/>
      <c r="EE33" s="157"/>
      <c r="EF33" s="157"/>
      <c r="EG33" s="157"/>
      <c r="EH33" s="157"/>
      <c r="EI33" s="157"/>
      <c r="EJ33" s="157"/>
      <c r="EK33" s="157"/>
      <c r="EL33" s="157"/>
      <c r="EM33" s="157"/>
      <c r="EN33" s="157"/>
      <c r="EO33" s="157"/>
      <c r="EP33" s="157"/>
      <c r="EQ33" s="157"/>
      <c r="ER33" s="157"/>
      <c r="ES33" s="157"/>
      <c r="ET33" s="157"/>
      <c r="EU33" s="157"/>
      <c r="EV33" s="157"/>
      <c r="EW33" s="172">
        <f t="shared" si="63"/>
        <v>0</v>
      </c>
      <c r="EX33" s="126"/>
      <c r="EY33" s="172">
        <f t="shared" si="52"/>
        <v>1</v>
      </c>
      <c r="EZ33" s="228"/>
      <c r="FA33" s="136" t="s">
        <v>218</v>
      </c>
      <c r="FB33" s="137" t="s">
        <v>219</v>
      </c>
      <c r="FC33" s="201" t="s">
        <v>246</v>
      </c>
      <c r="FD33" s="201" t="s">
        <v>256</v>
      </c>
      <c r="FE33" s="169"/>
      <c r="FF33" s="169"/>
      <c r="FG33"/>
      <c r="FH33" s="169"/>
      <c r="FI33" s="169"/>
      <c r="FJ33"/>
      <c r="FK33" s="125"/>
      <c r="FL33"/>
      <c r="FM33" s="125"/>
      <c r="FN33" s="125"/>
      <c r="FO33"/>
      <c r="FP33" s="125"/>
      <c r="FQ33" s="125"/>
      <c r="FR33" s="125"/>
      <c r="FS33"/>
      <c r="FT33"/>
      <c r="FU33"/>
      <c r="FV33"/>
      <c r="FW33"/>
      <c r="FX33" s="125"/>
      <c r="FY33" s="138" t="s">
        <v>218</v>
      </c>
      <c r="FZ33" s="137" t="s">
        <v>219</v>
      </c>
      <c r="GA33" s="201" t="s">
        <v>246</v>
      </c>
      <c r="GB33" s="201" t="s">
        <v>256</v>
      </c>
      <c r="GC33" s="169"/>
      <c r="GD33" s="169"/>
      <c r="GE33"/>
      <c r="GF33" s="169"/>
      <c r="GG33" s="169"/>
      <c r="GH33"/>
      <c r="GI33" s="125"/>
      <c r="GJ33"/>
      <c r="GK33" s="125"/>
      <c r="GL33" s="125"/>
      <c r="GM33"/>
      <c r="GN33" s="125"/>
      <c r="GO33" s="125"/>
      <c r="GP33" s="125"/>
      <c r="GQ33"/>
      <c r="GR33" s="125"/>
      <c r="GS33" s="125"/>
      <c r="GT33" s="125"/>
      <c r="GU33"/>
      <c r="GV33" s="125"/>
      <c r="GW33" s="138" t="s">
        <v>218</v>
      </c>
      <c r="GX33" s="137" t="s">
        <v>219</v>
      </c>
      <c r="GY33" s="201" t="s">
        <v>246</v>
      </c>
      <c r="GZ33" s="201" t="s">
        <v>256</v>
      </c>
      <c r="HA33"/>
      <c r="HB33" s="173">
        <f t="shared" si="53"/>
        <v>1</v>
      </c>
      <c r="HC33" s="174">
        <f t="shared" si="54"/>
        <v>0</v>
      </c>
      <c r="HD33" s="174">
        <f t="shared" si="64"/>
        <v>0</v>
      </c>
      <c r="HE33" s="174">
        <f t="shared" si="74"/>
        <v>8.0000000000000002E-3</v>
      </c>
      <c r="HF33" s="175">
        <f t="shared" si="65"/>
        <v>8.0000000000000002E-3</v>
      </c>
      <c r="HG33" s="176">
        <f t="shared" si="66"/>
        <v>0</v>
      </c>
      <c r="HH33" s="137">
        <f t="shared" si="67"/>
        <v>1</v>
      </c>
      <c r="HI33" s="137">
        <f t="shared" si="55"/>
        <v>1</v>
      </c>
      <c r="HJ33" s="137">
        <f t="shared" si="55"/>
        <v>1</v>
      </c>
      <c r="HK33" s="137">
        <f t="shared" si="55"/>
        <v>1</v>
      </c>
      <c r="HL33" s="137">
        <f t="shared" si="55"/>
        <v>1</v>
      </c>
      <c r="HM33" s="137">
        <f t="shared" si="55"/>
        <v>1</v>
      </c>
      <c r="HN33" s="137">
        <f t="shared" si="55"/>
        <v>1</v>
      </c>
      <c r="HO33" s="137">
        <f t="shared" si="55"/>
        <v>1</v>
      </c>
      <c r="HP33" s="177"/>
      <c r="HQ33" s="177"/>
      <c r="HR33" s="177"/>
      <c r="HS33" s="177"/>
      <c r="HT33" s="177"/>
      <c r="HU33" s="177"/>
      <c r="HV33" s="177"/>
      <c r="HW33" s="137"/>
      <c r="HX33" s="137">
        <f t="shared" si="75"/>
        <v>0</v>
      </c>
      <c r="HY33"/>
      <c r="HZ33" s="173">
        <f t="shared" si="56"/>
        <v>0</v>
      </c>
      <c r="IA33" s="174">
        <f t="shared" si="57"/>
        <v>0</v>
      </c>
      <c r="IB33" s="174">
        <f t="shared" si="68"/>
        <v>0</v>
      </c>
      <c r="IC33" s="174">
        <f t="shared" si="76"/>
        <v>8.0000000000000002E-3</v>
      </c>
      <c r="ID33" s="175">
        <f t="shared" si="69"/>
        <v>8.0000000000000002E-3</v>
      </c>
      <c r="IE33" s="176">
        <f t="shared" si="70"/>
        <v>0</v>
      </c>
      <c r="IF33" s="137">
        <f t="shared" si="58"/>
        <v>1</v>
      </c>
      <c r="IG33" s="137">
        <f t="shared" si="58"/>
        <v>1</v>
      </c>
      <c r="IH33" s="137">
        <f t="shared" si="58"/>
        <v>1</v>
      </c>
      <c r="II33" s="137">
        <f t="shared" si="58"/>
        <v>1</v>
      </c>
      <c r="IJ33" s="137">
        <f t="shared" si="58"/>
        <v>1</v>
      </c>
      <c r="IK33" s="137">
        <f t="shared" si="58"/>
        <v>1</v>
      </c>
      <c r="IL33" s="137">
        <f t="shared" si="58"/>
        <v>1</v>
      </c>
      <c r="IM33" s="137">
        <f t="shared" si="58"/>
        <v>1</v>
      </c>
      <c r="IN33" s="177"/>
      <c r="IO33" s="177"/>
      <c r="IP33" s="177"/>
      <c r="IQ33" s="177"/>
      <c r="IR33" s="177"/>
      <c r="IS33" s="177"/>
      <c r="IT33" s="177"/>
      <c r="IU33" s="137"/>
      <c r="IV33" s="137">
        <f t="shared" si="77"/>
        <v>0</v>
      </c>
      <c r="IW33" s="125"/>
      <c r="IX33" s="173">
        <f t="shared" si="59"/>
        <v>0</v>
      </c>
      <c r="IY33" s="174">
        <f t="shared" si="60"/>
        <v>0</v>
      </c>
      <c r="IZ33" s="174">
        <f t="shared" si="71"/>
        <v>0</v>
      </c>
      <c r="JA33" s="174">
        <f t="shared" si="78"/>
        <v>8.0000000000000002E-3</v>
      </c>
      <c r="JB33" s="175">
        <f t="shared" si="72"/>
        <v>8.0000000000000002E-3</v>
      </c>
      <c r="JC33" s="176">
        <f t="shared" si="73"/>
        <v>0</v>
      </c>
      <c r="JD33" s="137">
        <f t="shared" si="61"/>
        <v>0</v>
      </c>
      <c r="JE33" s="137">
        <f t="shared" si="61"/>
        <v>0</v>
      </c>
      <c r="JF33" s="137">
        <f t="shared" si="61"/>
        <v>1</v>
      </c>
      <c r="JG33" s="137">
        <f t="shared" si="61"/>
        <v>1</v>
      </c>
      <c r="JH33" s="137">
        <f t="shared" si="61"/>
        <v>1</v>
      </c>
      <c r="JI33" s="137">
        <f t="shared" si="61"/>
        <v>1</v>
      </c>
      <c r="JJ33" s="137">
        <f t="shared" si="61"/>
        <v>1</v>
      </c>
      <c r="JK33" s="137">
        <f t="shared" si="61"/>
        <v>1</v>
      </c>
      <c r="JL33" s="177"/>
      <c r="JM33" s="177"/>
      <c r="JN33" s="177"/>
      <c r="JO33" s="177"/>
      <c r="JP33" s="177"/>
      <c r="JQ33" s="177"/>
      <c r="JR33" s="177"/>
      <c r="JS33" s="137">
        <v>0</v>
      </c>
      <c r="JT33" s="137">
        <f t="shared" si="79"/>
        <v>0</v>
      </c>
    </row>
    <row r="34" spans="3:280" ht="18" customHeight="1" x14ac:dyDescent="0.25">
      <c r="C34" s="183" t="s">
        <v>257</v>
      </c>
      <c r="D34" s="184">
        <f>IF(COUNTBLANK(D$26:D$33)&gt;0,"",SUM(D26:D33))</f>
        <v>840</v>
      </c>
      <c r="E34" s="157"/>
      <c r="F34" s="157"/>
      <c r="G34" s="157"/>
      <c r="H34" s="157"/>
      <c r="I34" s="157"/>
      <c r="J34" s="157"/>
      <c r="K34" s="157"/>
      <c r="L34" s="157"/>
      <c r="M34" s="157"/>
      <c r="N34" s="157"/>
      <c r="O34" s="157"/>
      <c r="P34" s="157"/>
      <c r="Q34" s="157"/>
      <c r="R34" s="157"/>
      <c r="S34" s="157"/>
      <c r="T34" s="157"/>
      <c r="U34" s="157"/>
      <c r="V34" s="157"/>
      <c r="W34" s="157"/>
      <c r="X34" s="157"/>
      <c r="Y34" s="157"/>
      <c r="Z34" s="157"/>
      <c r="AA34" s="157"/>
      <c r="AB34" s="184">
        <f>IF(COUNTBLANK(AB$26:AB$33)&gt;0,"",SUM(AB26:AB33))</f>
        <v>400</v>
      </c>
      <c r="AC34" s="157"/>
      <c r="AD34" s="157"/>
      <c r="AE34" s="157"/>
      <c r="AF34" s="157"/>
      <c r="AG34" s="157"/>
      <c r="AH34" s="157"/>
      <c r="AI34" s="157"/>
      <c r="AJ34" s="157"/>
      <c r="AK34" s="157"/>
      <c r="AL34" s="157"/>
      <c r="AM34" s="157"/>
      <c r="AN34" s="157"/>
      <c r="AO34" s="157"/>
      <c r="AP34" s="157"/>
      <c r="AQ34" s="157"/>
      <c r="AR34" s="157"/>
      <c r="AS34" s="157"/>
      <c r="AT34" s="157"/>
      <c r="AU34" s="157"/>
      <c r="AV34" s="157"/>
      <c r="AW34" s="157"/>
      <c r="AX34" s="157"/>
      <c r="AY34" s="157"/>
      <c r="AZ34" s="184">
        <f>IF(COUNTBLANK(AZ$26:AZ$33)&gt;0,"",SUM(AZ26:AZ33))</f>
        <v>36</v>
      </c>
      <c r="BA34" s="185"/>
      <c r="BB34" s="120"/>
      <c r="BC34" s="198"/>
      <c r="BD34" s="198"/>
      <c r="BE34" s="198"/>
      <c r="BF34" s="198"/>
      <c r="BG34" s="198"/>
      <c r="BH34" s="198"/>
      <c r="BI34" s="198"/>
      <c r="BJ34" s="198"/>
      <c r="BK34" s="198"/>
      <c r="BL34" s="198"/>
      <c r="BM34" s="198"/>
      <c r="BN34" s="198"/>
      <c r="BO34" s="198"/>
      <c r="BP34" s="198"/>
      <c r="BQ34" s="198"/>
      <c r="BR34" s="198"/>
      <c r="BS34" s="198"/>
      <c r="BT34" s="198"/>
      <c r="BU34" s="198"/>
      <c r="BV34" s="198"/>
      <c r="BW34" s="198"/>
      <c r="BX34" s="198"/>
      <c r="BY34" s="198"/>
      <c r="BZ34" s="198"/>
      <c r="CA34" s="198"/>
      <c r="CB34" s="198"/>
      <c r="CC34" s="198"/>
      <c r="CD34" s="198"/>
      <c r="CE34" s="198"/>
      <c r="CF34" s="198"/>
      <c r="CG34" s="198"/>
      <c r="CH34" s="198"/>
      <c r="CI34" s="198"/>
      <c r="CJ34" s="198"/>
      <c r="CK34" s="198"/>
      <c r="CL34" s="198"/>
      <c r="CM34" s="198"/>
      <c r="CN34" s="198"/>
      <c r="CO34" s="198"/>
      <c r="CP34" s="198"/>
      <c r="CQ34" s="198"/>
      <c r="CR34" s="198"/>
      <c r="CS34" s="198"/>
      <c r="CT34" s="198"/>
      <c r="CU34" s="198"/>
      <c r="CV34" s="198"/>
      <c r="CW34" s="198"/>
      <c r="CX34" s="198"/>
      <c r="CY34" s="198"/>
      <c r="CZ34" s="120"/>
      <c r="DA34" s="198"/>
      <c r="DB34" s="198"/>
      <c r="DC34" s="198"/>
      <c r="DD34" s="198"/>
      <c r="DE34" s="198"/>
      <c r="DF34" s="198"/>
      <c r="DG34" s="198"/>
      <c r="DH34" s="198"/>
      <c r="DI34" s="198"/>
      <c r="DJ34" s="198"/>
      <c r="DK34" s="198"/>
      <c r="DL34" s="198"/>
      <c r="DM34" s="198"/>
      <c r="DN34" s="198"/>
      <c r="DO34" s="198"/>
      <c r="DP34" s="198"/>
      <c r="DQ34" s="198"/>
      <c r="DR34" s="198"/>
      <c r="DS34" s="198"/>
      <c r="DT34" s="198"/>
      <c r="DU34" s="198"/>
      <c r="DV34" s="198"/>
      <c r="DW34" s="198"/>
      <c r="DX34" s="198"/>
      <c r="DY34" s="198"/>
      <c r="DZ34" s="198"/>
      <c r="EA34" s="198"/>
      <c r="EB34" s="198"/>
      <c r="EC34" s="198"/>
      <c r="ED34" s="198"/>
      <c r="EE34" s="198"/>
      <c r="EF34" s="198"/>
      <c r="EG34" s="198"/>
      <c r="EH34" s="198"/>
      <c r="EI34" s="198"/>
      <c r="EJ34" s="198"/>
      <c r="EK34" s="198"/>
      <c r="EL34" s="198"/>
      <c r="EM34" s="198"/>
      <c r="EN34" s="198"/>
      <c r="EO34" s="198"/>
      <c r="EP34" s="198"/>
      <c r="EQ34" s="198"/>
      <c r="ER34" s="198"/>
      <c r="ES34" s="198"/>
      <c r="ET34" s="198"/>
      <c r="EU34" s="198"/>
      <c r="EV34" s="198"/>
      <c r="EW34" s="198"/>
      <c r="EX34" s="126"/>
      <c r="EY34" s="198"/>
      <c r="EZ34" s="228"/>
      <c r="FA34" s="143" t="s">
        <v>223</v>
      </c>
      <c r="FB34" s="202" t="str">
        <f>"Please enter the number of people in each gender category in "&amp;D7&amp;". Enter 0 where applicable."</f>
        <v>Please enter the number of people in each gender category in ES. Enter 0 where applicable.</v>
      </c>
      <c r="FC34" s="146" t="str">
        <f>IFERROR("Percent of "&amp;D7&amp;" persons with unknown gender ("&amp;ROUND(100*D35/D9,1)&amp;"%) is higher than 20%.  This will affect the accuracy of your data.","")</f>
        <v>Percent of ES persons with unknown gender (0%) is higher than 20%.  This will affect the accuracy of your data.</v>
      </c>
      <c r="FD34" s="146" t="str">
        <f>"Count of "&amp;D7&amp;" persons reporting gender ("&amp;D34&amp;") cannot be greater than the total number of "&amp;FA31&amp;" persons ("&amp;D9&amp;")"</f>
        <v>Count of ES persons reporting gender (840) cannot be greater than the total number of  persons (840)</v>
      </c>
      <c r="FE34" s="147"/>
      <c r="FF34" s="147"/>
      <c r="FG34"/>
      <c r="FH34" s="147"/>
      <c r="FI34" s="147"/>
      <c r="FJ34"/>
      <c r="FK34" s="169"/>
      <c r="FL34"/>
      <c r="FM34" s="169"/>
      <c r="FN34" s="169"/>
      <c r="FO34"/>
      <c r="FP34" s="169"/>
      <c r="FQ34" s="169"/>
      <c r="FR34" s="169"/>
      <c r="FS34"/>
      <c r="FT34"/>
      <c r="FU34"/>
      <c r="FV34"/>
      <c r="FW34"/>
      <c r="FX34" s="169"/>
      <c r="FY34" s="148" t="s">
        <v>223</v>
      </c>
      <c r="FZ34" s="202" t="str">
        <f>"Please enter the number of people in each gender category in "&amp;AB7&amp;". Enter 0 where applicable."</f>
        <v>Please enter the number of people in each gender category in TH. Enter 0 where applicable.</v>
      </c>
      <c r="GA34" s="146" t="str">
        <f>IFERROR("Percent of "&amp;AB7&amp;" persons with unknown gender ("&amp;ROUND(100*AB35/AB9,1)&amp;"%) is higher than 20%.  This will affect the accuracy of your data.","")</f>
        <v>Percent of TH persons with unknown gender (0%) is higher than 20%.  This will affect the accuracy of your data.</v>
      </c>
      <c r="GB34" s="146" t="str">
        <f>"Count of "&amp;AB7&amp;" persons reporting gender ("&amp;AB34&amp;") cannot be greater than the total number of "&amp;FY31&amp;" persons ("&amp;AB9&amp;")"</f>
        <v>Count of TH persons reporting gender (400) cannot be greater than the total number of  persons (400)</v>
      </c>
      <c r="GC34" s="147"/>
      <c r="GD34" s="147"/>
      <c r="GE34"/>
      <c r="GF34" s="147"/>
      <c r="GG34" s="147"/>
      <c r="GH34"/>
      <c r="GI34" s="169"/>
      <c r="GJ34"/>
      <c r="GK34" s="169"/>
      <c r="GL34" s="169"/>
      <c r="GM34"/>
      <c r="GN34" s="169"/>
      <c r="GO34" s="169"/>
      <c r="GP34" s="169"/>
      <c r="GQ34"/>
      <c r="GR34" s="169"/>
      <c r="GS34" s="169"/>
      <c r="GT34" s="169"/>
      <c r="GU34"/>
      <c r="GV34" s="169"/>
      <c r="GW34" s="148" t="s">
        <v>223</v>
      </c>
      <c r="GX34" s="202" t="str">
        <f>"Please enter the number of people in each gender category in "&amp;AZ7&amp;". Enter 0 where applicable."</f>
        <v>Please enter the number of people in each gender category in UN. Enter 0 where applicable.</v>
      </c>
      <c r="GY34" s="146" t="str">
        <f>IFERROR("Percent of "&amp;AZ7&amp;" persons with unknown gender ("&amp;ROUND(100*AZ35/AZ9,1)&amp;"%) is higher than 20%.  This will affect the accuracy of your data.","")</f>
        <v>Percent of UN persons with unknown gender (14.3%) is higher than 20%.  This will affect the accuracy of your data.</v>
      </c>
      <c r="GZ34" s="146" t="str">
        <f>"Count of "&amp;AZ7&amp;" persons reporting gender ("&amp;AZ34&amp;") cannot be greater than the total number of "&amp;GW31&amp;" persons ("&amp;AZ9&amp;")"</f>
        <v>Count of UN persons reporting gender (36) cannot be greater than the total number of  persons (42)</v>
      </c>
      <c r="HA34"/>
      <c r="HB34" s="187"/>
      <c r="HC34" s="187"/>
      <c r="HD34" s="187"/>
      <c r="HE34" s="178"/>
      <c r="HF34" s="178"/>
      <c r="HG34" s="178">
        <f>SUM(HG26:HG33)</f>
        <v>0</v>
      </c>
      <c r="HH34" s="178">
        <f t="shared" ref="HH34:HO34" si="80">SUM(HH26:HH33)</f>
        <v>1</v>
      </c>
      <c r="HI34" s="178">
        <f t="shared" si="80"/>
        <v>2</v>
      </c>
      <c r="HJ34" s="178">
        <f t="shared" si="80"/>
        <v>3</v>
      </c>
      <c r="HK34" s="178">
        <f t="shared" si="80"/>
        <v>4</v>
      </c>
      <c r="HL34" s="178">
        <f t="shared" si="80"/>
        <v>5</v>
      </c>
      <c r="HM34" s="178">
        <f t="shared" si="80"/>
        <v>6</v>
      </c>
      <c r="HN34" s="178">
        <f t="shared" si="80"/>
        <v>7</v>
      </c>
      <c r="HO34" s="178">
        <f t="shared" si="80"/>
        <v>8</v>
      </c>
      <c r="HP34" s="178"/>
      <c r="HQ34" s="178"/>
      <c r="HR34" s="178"/>
      <c r="HS34" s="178"/>
      <c r="HT34" s="178"/>
      <c r="HU34" s="178"/>
      <c r="HV34" s="178"/>
      <c r="HW34" s="178"/>
      <c r="HX34" s="178"/>
      <c r="HY34"/>
      <c r="HZ34" s="187"/>
      <c r="IA34" s="187"/>
      <c r="IB34" s="187"/>
      <c r="IC34" s="178"/>
      <c r="ID34" s="178"/>
      <c r="IE34" s="178">
        <f>SUM(IE26:IE33)</f>
        <v>0</v>
      </c>
      <c r="IF34" s="178">
        <f t="shared" ref="IF34:IM34" si="81">SUM(IF26:IF33)</f>
        <v>1</v>
      </c>
      <c r="IG34" s="178">
        <f t="shared" si="81"/>
        <v>2</v>
      </c>
      <c r="IH34" s="178">
        <f t="shared" si="81"/>
        <v>3</v>
      </c>
      <c r="II34" s="178">
        <f t="shared" si="81"/>
        <v>4</v>
      </c>
      <c r="IJ34" s="178">
        <f t="shared" si="81"/>
        <v>5</v>
      </c>
      <c r="IK34" s="178">
        <f t="shared" si="81"/>
        <v>6</v>
      </c>
      <c r="IL34" s="178">
        <f t="shared" si="81"/>
        <v>7</v>
      </c>
      <c r="IM34" s="178">
        <f t="shared" si="81"/>
        <v>8</v>
      </c>
      <c r="IN34" s="178"/>
      <c r="IO34" s="178"/>
      <c r="IP34" s="178"/>
      <c r="IQ34" s="178"/>
      <c r="IR34" s="178"/>
      <c r="IS34" s="178"/>
      <c r="IT34" s="178"/>
      <c r="IU34" s="178"/>
      <c r="IV34" s="178"/>
      <c r="IW34" s="178"/>
      <c r="IX34" s="187"/>
      <c r="IY34" s="187"/>
      <c r="IZ34" s="187"/>
      <c r="JA34" s="178"/>
      <c r="JB34" s="178"/>
      <c r="JC34" s="178">
        <f>SUM(JC26:JC33)</f>
        <v>5</v>
      </c>
      <c r="JD34" s="178">
        <f t="shared" ref="JD34:JK34" si="82">SUM(JD26:JD33)</f>
        <v>6</v>
      </c>
      <c r="JE34" s="178">
        <f t="shared" si="82"/>
        <v>7</v>
      </c>
      <c r="JF34" s="178">
        <f t="shared" si="82"/>
        <v>8</v>
      </c>
      <c r="JG34" s="178">
        <f t="shared" si="82"/>
        <v>9</v>
      </c>
      <c r="JH34" s="178">
        <f t="shared" si="82"/>
        <v>10</v>
      </c>
      <c r="JI34" s="178">
        <f t="shared" si="82"/>
        <v>11</v>
      </c>
      <c r="JJ34" s="178">
        <f t="shared" si="82"/>
        <v>12</v>
      </c>
      <c r="JK34" s="178">
        <f t="shared" si="82"/>
        <v>13</v>
      </c>
      <c r="JL34" s="178"/>
      <c r="JM34" s="178"/>
      <c r="JN34" s="178"/>
      <c r="JO34" s="178"/>
      <c r="JP34" s="178"/>
      <c r="JQ34" s="178"/>
      <c r="JR34" s="178"/>
      <c r="JS34" s="178">
        <v>6</v>
      </c>
      <c r="JT34" s="178"/>
    </row>
    <row r="35" spans="3:280" x14ac:dyDescent="0.25">
      <c r="C35" s="183" t="s">
        <v>258</v>
      </c>
      <c r="D35" s="184">
        <f>IF(OR(COUNTBLANK(D$26:D$33)&gt;0,D34&gt;D9),"",D$9-D34)</f>
        <v>0</v>
      </c>
      <c r="E35" s="157"/>
      <c r="F35" s="157"/>
      <c r="G35" s="157"/>
      <c r="H35" s="157"/>
      <c r="I35" s="157"/>
      <c r="J35" s="157"/>
      <c r="K35" s="157"/>
      <c r="L35" s="157"/>
      <c r="M35" s="157"/>
      <c r="N35" s="157"/>
      <c r="O35" s="157"/>
      <c r="P35" s="157"/>
      <c r="Q35" s="157"/>
      <c r="R35" s="157"/>
      <c r="S35" s="157"/>
      <c r="T35" s="157"/>
      <c r="U35" s="157"/>
      <c r="V35" s="157"/>
      <c r="W35" s="157"/>
      <c r="X35" s="157"/>
      <c r="Y35" s="157"/>
      <c r="Z35" s="157"/>
      <c r="AA35" s="157"/>
      <c r="AB35" s="184">
        <f>IF(OR(COUNTBLANK(AB$26:AB$33)&gt;0,AB34&gt;AB9),"",AB$9-AB34)</f>
        <v>0</v>
      </c>
      <c r="AC35" s="157"/>
      <c r="AD35" s="157"/>
      <c r="AE35" s="157"/>
      <c r="AF35" s="157"/>
      <c r="AG35" s="157"/>
      <c r="AH35" s="157"/>
      <c r="AI35" s="157"/>
      <c r="AJ35" s="157"/>
      <c r="AK35" s="157"/>
      <c r="AL35" s="157"/>
      <c r="AM35" s="157"/>
      <c r="AN35" s="157"/>
      <c r="AO35" s="157"/>
      <c r="AP35" s="157"/>
      <c r="AQ35" s="157"/>
      <c r="AR35" s="157"/>
      <c r="AS35" s="157"/>
      <c r="AT35" s="157"/>
      <c r="AU35" s="157"/>
      <c r="AV35" s="157"/>
      <c r="AW35" s="157"/>
      <c r="AX35" s="157"/>
      <c r="AY35" s="157"/>
      <c r="AZ35" s="184">
        <f>IF(OR(COUNTBLANK(AZ$26:AZ$33)&gt;0,AZ34&gt;AZ9),"",AZ$9-AZ34)</f>
        <v>6</v>
      </c>
      <c r="BA35" s="185"/>
      <c r="BB35" s="120"/>
      <c r="BC35" s="198"/>
      <c r="BD35" s="198"/>
      <c r="BE35" s="198"/>
      <c r="BF35" s="198"/>
      <c r="BG35" s="198"/>
      <c r="BH35" s="198"/>
      <c r="BI35" s="198"/>
      <c r="BJ35" s="198"/>
      <c r="BK35" s="198"/>
      <c r="BL35" s="198"/>
      <c r="BM35" s="198"/>
      <c r="BN35" s="198"/>
      <c r="BO35" s="198"/>
      <c r="BP35" s="198"/>
      <c r="BQ35" s="198"/>
      <c r="BR35" s="198"/>
      <c r="BS35" s="198"/>
      <c r="BT35" s="198"/>
      <c r="BU35" s="198"/>
      <c r="BV35" s="198"/>
      <c r="BW35" s="198"/>
      <c r="BX35" s="198"/>
      <c r="BY35" s="198"/>
      <c r="BZ35" s="198"/>
      <c r="CA35" s="198"/>
      <c r="CB35" s="198"/>
      <c r="CC35" s="198"/>
      <c r="CD35" s="198"/>
      <c r="CE35" s="198"/>
      <c r="CF35" s="198"/>
      <c r="CG35" s="198"/>
      <c r="CH35" s="198"/>
      <c r="CI35" s="198"/>
      <c r="CJ35" s="198"/>
      <c r="CK35" s="198"/>
      <c r="CL35" s="198"/>
      <c r="CM35" s="198"/>
      <c r="CN35" s="198"/>
      <c r="CO35" s="198"/>
      <c r="CP35" s="198"/>
      <c r="CQ35" s="198"/>
      <c r="CR35" s="198"/>
      <c r="CS35" s="198"/>
      <c r="CT35" s="198"/>
      <c r="CU35" s="198"/>
      <c r="CV35" s="198"/>
      <c r="CW35" s="198"/>
      <c r="CX35" s="198"/>
      <c r="CY35" s="198"/>
      <c r="CZ35" s="120"/>
      <c r="DA35" s="198"/>
      <c r="DB35" s="198"/>
      <c r="DC35" s="198"/>
      <c r="DD35" s="198"/>
      <c r="DE35" s="198"/>
      <c r="DF35" s="198"/>
      <c r="DG35" s="198"/>
      <c r="DH35" s="198"/>
      <c r="DI35" s="198"/>
      <c r="DJ35" s="198"/>
      <c r="DK35" s="198"/>
      <c r="DL35" s="198"/>
      <c r="DM35" s="198"/>
      <c r="DN35" s="198"/>
      <c r="DO35" s="198"/>
      <c r="DP35" s="198"/>
      <c r="DQ35" s="198"/>
      <c r="DR35" s="198"/>
      <c r="DS35" s="198"/>
      <c r="DT35" s="198"/>
      <c r="DU35" s="198"/>
      <c r="DV35" s="198"/>
      <c r="DW35" s="198"/>
      <c r="DX35" s="198"/>
      <c r="DY35" s="198"/>
      <c r="DZ35" s="198"/>
      <c r="EA35" s="198"/>
      <c r="EB35" s="198"/>
      <c r="EC35" s="198"/>
      <c r="ED35" s="198"/>
      <c r="EE35" s="198"/>
      <c r="EF35" s="198"/>
      <c r="EG35" s="198"/>
      <c r="EH35" s="198"/>
      <c r="EI35" s="198"/>
      <c r="EJ35" s="198"/>
      <c r="EK35" s="198"/>
      <c r="EL35" s="198"/>
      <c r="EM35" s="198"/>
      <c r="EN35" s="198"/>
      <c r="EO35" s="198"/>
      <c r="EP35" s="198"/>
      <c r="EQ35" s="198"/>
      <c r="ER35" s="198"/>
      <c r="ES35" s="198"/>
      <c r="ET35" s="198"/>
      <c r="EU35" s="198"/>
      <c r="EV35" s="198"/>
      <c r="EW35" s="198"/>
      <c r="EX35" s="126"/>
      <c r="EY35" s="198"/>
      <c r="EZ35" s="228"/>
      <c r="FA35" s="143" t="s">
        <v>225</v>
      </c>
      <c r="FB35" s="144" t="str">
        <f>IF(COUNTBLANK(D26:D33)&gt;0,"Yes","No")</f>
        <v>No</v>
      </c>
      <c r="FC35" s="144" t="str">
        <f>IFERROR(IF(AND(COUNTBLANK(D26:D33)=0,(D35/D9)&gt;0.2),"Yes","No"),"No")</f>
        <v>No</v>
      </c>
      <c r="FD35" s="144" t="str">
        <f>IFERROR(IF(AND(COUNTBLANK(D26:D33)=0,D34&gt;D9),"Yes","No"),"No")</f>
        <v>No</v>
      </c>
      <c r="FE35" s="158"/>
      <c r="FF35" s="158"/>
      <c r="FG35"/>
      <c r="FH35" s="158"/>
      <c r="FI35" s="158"/>
      <c r="FJ35"/>
      <c r="FK35" s="147"/>
      <c r="FL35"/>
      <c r="FM35" s="147"/>
      <c r="FN35" s="147"/>
      <c r="FO35"/>
      <c r="FP35" s="147"/>
      <c r="FQ35" s="147"/>
      <c r="FR35" s="147"/>
      <c r="FS35"/>
      <c r="FT35"/>
      <c r="FU35"/>
      <c r="FV35"/>
      <c r="FW35"/>
      <c r="FX35" s="147"/>
      <c r="FY35" s="148" t="s">
        <v>225</v>
      </c>
      <c r="FZ35" s="144" t="str">
        <f>IF(COUNTBLANK(AB26:AB33)&gt;0,"Yes","No")</f>
        <v>No</v>
      </c>
      <c r="GA35" s="144" t="str">
        <f>IFERROR(IF(AND(COUNTBLANK(AB26:AB33)=0,(AB35/AB9)&gt;0.2),"Yes","No"),"No")</f>
        <v>No</v>
      </c>
      <c r="GB35" s="144" t="str">
        <f>IFERROR(IF(AND(COUNTBLANK(AB26:AB33)=0,AB34&gt;AB9),"Yes","No"),"No")</f>
        <v>No</v>
      </c>
      <c r="GC35" s="158"/>
      <c r="GD35" s="158"/>
      <c r="GE35"/>
      <c r="GF35" s="158"/>
      <c r="GG35" s="158"/>
      <c r="GH35"/>
      <c r="GI35" s="147"/>
      <c r="GJ35"/>
      <c r="GK35" s="147"/>
      <c r="GL35" s="147"/>
      <c r="GM35"/>
      <c r="GN35" s="147"/>
      <c r="GO35" s="147"/>
      <c r="GP35" s="147"/>
      <c r="GQ35"/>
      <c r="GR35" s="147"/>
      <c r="GS35" s="147"/>
      <c r="GT35" s="147"/>
      <c r="GU35"/>
      <c r="GV35" s="147"/>
      <c r="GW35" s="148" t="s">
        <v>225</v>
      </c>
      <c r="GX35" s="144" t="str">
        <f>IF(COUNTBLANK(AZ26:AZ33)&gt;0,"Yes","No")</f>
        <v>No</v>
      </c>
      <c r="GY35" s="144" t="str">
        <f>IFERROR(IF(AND(COUNTBLANK(AZ26:AZ33)=0,(AZ35/AZ9)&gt;0.2),"Yes","No"),"No")</f>
        <v>No</v>
      </c>
      <c r="GZ35" s="144" t="str">
        <f>IFERROR(IF(AND(COUNTBLANK(AZ26:AZ33)=0,AZ34&gt;AZ9),"Yes","No"),"No")</f>
        <v>No</v>
      </c>
      <c r="HA35"/>
      <c r="HB35" s="159" t="s">
        <v>259</v>
      </c>
      <c r="HC35"/>
      <c r="HD35"/>
      <c r="HE35"/>
      <c r="HF35"/>
      <c r="HG35"/>
      <c r="HH35"/>
      <c r="HI35"/>
      <c r="HJ35"/>
      <c r="HK35"/>
      <c r="HL35"/>
      <c r="HM35"/>
      <c r="HN35"/>
      <c r="HO35"/>
      <c r="HP35"/>
      <c r="HQ35"/>
      <c r="HR35"/>
      <c r="HS35"/>
      <c r="HT35"/>
      <c r="HU35"/>
      <c r="HV35"/>
      <c r="HW35"/>
      <c r="HX35"/>
      <c r="HY35"/>
      <c r="HZ35" s="159" t="s">
        <v>259</v>
      </c>
      <c r="IA35"/>
      <c r="IB35"/>
      <c r="IC35"/>
      <c r="ID35"/>
      <c r="IE35"/>
      <c r="IF35"/>
      <c r="IG35"/>
      <c r="IH35"/>
      <c r="II35"/>
      <c r="IJ35"/>
      <c r="IK35"/>
      <c r="IL35"/>
      <c r="IM35"/>
      <c r="IN35"/>
      <c r="IO35"/>
      <c r="IP35"/>
      <c r="IQ35"/>
      <c r="IR35"/>
      <c r="IS35"/>
      <c r="IT35"/>
      <c r="IU35"/>
      <c r="IV35"/>
      <c r="IW35"/>
      <c r="IX35" s="159" t="s">
        <v>259</v>
      </c>
      <c r="IY35"/>
      <c r="IZ35"/>
      <c r="JA35"/>
      <c r="JB35"/>
      <c r="JC35"/>
      <c r="JD35"/>
      <c r="JE35"/>
      <c r="JF35"/>
      <c r="JG35"/>
      <c r="JH35"/>
      <c r="JI35"/>
      <c r="JJ35"/>
      <c r="JK35"/>
      <c r="JL35"/>
      <c r="JM35"/>
      <c r="JN35"/>
      <c r="JO35"/>
      <c r="JP35"/>
      <c r="JQ35"/>
      <c r="JR35"/>
      <c r="JS35"/>
      <c r="JT35"/>
    </row>
    <row r="36" spans="3:280" ht="55.35" customHeight="1" x14ac:dyDescent="0.25">
      <c r="C36" s="194"/>
      <c r="D36" s="203" t="str">
        <f>FB36</f>
        <v/>
      </c>
      <c r="E36" s="204"/>
      <c r="F36" s="204"/>
      <c r="G36" s="204"/>
      <c r="H36" s="204"/>
      <c r="I36" s="204"/>
      <c r="J36" s="204"/>
      <c r="K36" s="204"/>
      <c r="L36" s="204"/>
      <c r="M36" s="204"/>
      <c r="N36" s="204"/>
      <c r="O36" s="204"/>
      <c r="P36" s="204"/>
      <c r="Q36" s="204"/>
      <c r="R36" s="204"/>
      <c r="S36" s="204"/>
      <c r="T36" s="204"/>
      <c r="U36" s="204"/>
      <c r="V36" s="204"/>
      <c r="W36" s="204"/>
      <c r="X36" s="204"/>
      <c r="Y36" s="204"/>
      <c r="Z36" s="204"/>
      <c r="AA36" s="204"/>
      <c r="AB36" s="203" t="str">
        <f>FZ36</f>
        <v/>
      </c>
      <c r="AC36" s="204"/>
      <c r="AD36" s="204"/>
      <c r="AE36" s="204"/>
      <c r="AF36" s="204"/>
      <c r="AG36" s="204"/>
      <c r="AH36" s="204"/>
      <c r="AI36" s="204"/>
      <c r="AJ36" s="204"/>
      <c r="AK36" s="204"/>
      <c r="AL36" s="204"/>
      <c r="AM36" s="204"/>
      <c r="AN36" s="204"/>
      <c r="AO36" s="204"/>
      <c r="AP36" s="204"/>
      <c r="AQ36" s="204"/>
      <c r="AR36" s="204"/>
      <c r="AS36" s="204"/>
      <c r="AT36" s="204"/>
      <c r="AU36" s="204"/>
      <c r="AV36" s="204"/>
      <c r="AW36" s="204"/>
      <c r="AX36" s="204"/>
      <c r="AY36" s="204"/>
      <c r="AZ36" s="203" t="str">
        <f>GX36</f>
        <v/>
      </c>
      <c r="BA36" s="198"/>
      <c r="BB36" s="120"/>
      <c r="BC36" s="198"/>
      <c r="BD36" s="198"/>
      <c r="BE36" s="198"/>
      <c r="BF36" s="198"/>
      <c r="BG36" s="198"/>
      <c r="BH36" s="198"/>
      <c r="BI36" s="198"/>
      <c r="BJ36" s="198"/>
      <c r="BK36" s="198"/>
      <c r="BL36" s="198"/>
      <c r="BM36" s="198"/>
      <c r="BN36" s="198"/>
      <c r="BO36" s="198"/>
      <c r="BP36" s="198"/>
      <c r="BQ36" s="198"/>
      <c r="BR36" s="198"/>
      <c r="BS36" s="198"/>
      <c r="BT36" s="198"/>
      <c r="BU36" s="198"/>
      <c r="BV36" s="198"/>
      <c r="BW36" s="198"/>
      <c r="BX36" s="198"/>
      <c r="BY36" s="198"/>
      <c r="BZ36" s="198"/>
      <c r="CA36" s="198"/>
      <c r="CB36" s="198"/>
      <c r="CC36" s="198"/>
      <c r="CD36" s="198"/>
      <c r="CE36" s="198"/>
      <c r="CF36" s="198"/>
      <c r="CG36" s="198"/>
      <c r="CH36" s="198"/>
      <c r="CI36" s="198"/>
      <c r="CJ36" s="198"/>
      <c r="CK36" s="198"/>
      <c r="CL36" s="198"/>
      <c r="CM36" s="198"/>
      <c r="CN36" s="198"/>
      <c r="CO36" s="198"/>
      <c r="CP36" s="198"/>
      <c r="CQ36" s="198"/>
      <c r="CR36" s="198"/>
      <c r="CS36" s="198"/>
      <c r="CT36" s="198"/>
      <c r="CU36" s="198"/>
      <c r="CV36" s="198"/>
      <c r="CW36" s="198"/>
      <c r="CX36" s="198"/>
      <c r="CY36" s="198"/>
      <c r="CZ36" s="120"/>
      <c r="DA36" s="198"/>
      <c r="DB36" s="198"/>
      <c r="DC36" s="198"/>
      <c r="DD36" s="198"/>
      <c r="DE36" s="198"/>
      <c r="DF36" s="198"/>
      <c r="DG36" s="198"/>
      <c r="DH36" s="198"/>
      <c r="DI36" s="198"/>
      <c r="DJ36" s="198"/>
      <c r="DK36" s="198"/>
      <c r="DL36" s="198"/>
      <c r="DM36" s="198"/>
      <c r="DN36" s="198"/>
      <c r="DO36" s="198"/>
      <c r="DP36" s="198"/>
      <c r="DQ36" s="198"/>
      <c r="DR36" s="198"/>
      <c r="DS36" s="198"/>
      <c r="DT36" s="198"/>
      <c r="DU36" s="198"/>
      <c r="DV36" s="198"/>
      <c r="DW36" s="198"/>
      <c r="DX36" s="198"/>
      <c r="DY36" s="198"/>
      <c r="DZ36" s="198"/>
      <c r="EA36" s="198"/>
      <c r="EB36" s="198"/>
      <c r="EC36" s="198"/>
      <c r="ED36" s="198"/>
      <c r="EE36" s="198"/>
      <c r="EF36" s="198"/>
      <c r="EG36" s="198"/>
      <c r="EH36" s="198"/>
      <c r="EI36" s="198"/>
      <c r="EJ36" s="198"/>
      <c r="EK36" s="198"/>
      <c r="EL36" s="198"/>
      <c r="EM36" s="198"/>
      <c r="EN36" s="198"/>
      <c r="EO36" s="198"/>
      <c r="EP36" s="198"/>
      <c r="EQ36" s="198"/>
      <c r="ER36" s="198"/>
      <c r="ES36" s="198"/>
      <c r="ET36" s="198"/>
      <c r="EU36" s="198"/>
      <c r="EV36" s="198"/>
      <c r="EW36" s="198"/>
      <c r="EX36" s="126"/>
      <c r="EY36" s="199"/>
      <c r="EZ36" s="228"/>
      <c r="FA36" s="205" t="s">
        <v>230</v>
      </c>
      <c r="FB36" s="206" t="str">
        <f>IF(FB35="Yes", FB34,"")&amp;IF(FC35="Yes",FC34,"")&amp;IF(FD35="Yes",FD34,"")</f>
        <v/>
      </c>
      <c r="FC36" s="207"/>
      <c r="FD36" s="208"/>
      <c r="FE36" s="209"/>
      <c r="FF36" s="209"/>
      <c r="FG36"/>
      <c r="FH36" s="209"/>
      <c r="FI36" s="209"/>
      <c r="FJ36"/>
      <c r="FK36" s="158"/>
      <c r="FL36"/>
      <c r="FM36" s="158"/>
      <c r="FN36" s="158"/>
      <c r="FO36"/>
      <c r="FP36" s="158"/>
      <c r="FQ36" s="158"/>
      <c r="FR36" s="158"/>
      <c r="FS36"/>
      <c r="FT36"/>
      <c r="FU36"/>
      <c r="FV36"/>
      <c r="FW36"/>
      <c r="FX36" s="158"/>
      <c r="FY36" s="210" t="s">
        <v>230</v>
      </c>
      <c r="FZ36" s="206" t="str">
        <f>IF(FZ35="Yes", FZ34,"")&amp;IF(GA35="Yes",GA34,"")&amp;IF(GB35="Yes",GB34,"")</f>
        <v/>
      </c>
      <c r="GA36" s="207"/>
      <c r="GB36" s="208"/>
      <c r="GC36" s="209"/>
      <c r="GD36" s="209"/>
      <c r="GE36"/>
      <c r="GF36" s="209"/>
      <c r="GG36" s="209"/>
      <c r="GH36"/>
      <c r="GI36" s="158"/>
      <c r="GJ36"/>
      <c r="GK36" s="158"/>
      <c r="GL36" s="158"/>
      <c r="GM36"/>
      <c r="GN36" s="158"/>
      <c r="GO36" s="158"/>
      <c r="GP36" s="158"/>
      <c r="GQ36"/>
      <c r="GR36" s="158"/>
      <c r="GS36" s="158"/>
      <c r="GT36" s="158"/>
      <c r="GU36"/>
      <c r="GV36" s="158"/>
      <c r="GW36" s="210" t="s">
        <v>230</v>
      </c>
      <c r="GX36" s="206" t="str">
        <f>IF(GX35="Yes", GX34,"")&amp;IF(GY35="Yes",GY34,"")&amp;IF(GZ35="Yes",GZ34,"")</f>
        <v/>
      </c>
      <c r="GY36" s="207"/>
      <c r="GZ36" s="208"/>
      <c r="HA36"/>
      <c r="HB36" s="166" t="s">
        <v>231</v>
      </c>
      <c r="HC36" s="166"/>
      <c r="HD36" s="167">
        <f>D46</f>
        <v>0</v>
      </c>
      <c r="HE36"/>
      <c r="HF36"/>
      <c r="HG36" s="125"/>
      <c r="HH36" s="125">
        <v>1</v>
      </c>
      <c r="HI36" s="125">
        <f t="shared" ref="HI36:HV36" si="83">HH36+1</f>
        <v>2</v>
      </c>
      <c r="HJ36" s="125">
        <f t="shared" si="83"/>
        <v>3</v>
      </c>
      <c r="HK36" s="125">
        <f t="shared" si="83"/>
        <v>4</v>
      </c>
      <c r="HL36" s="125">
        <f t="shared" si="83"/>
        <v>5</v>
      </c>
      <c r="HM36" s="125">
        <f t="shared" si="83"/>
        <v>6</v>
      </c>
      <c r="HN36" s="125">
        <f t="shared" si="83"/>
        <v>7</v>
      </c>
      <c r="HO36" s="125">
        <f t="shared" si="83"/>
        <v>8</v>
      </c>
      <c r="HP36" s="125">
        <f t="shared" si="83"/>
        <v>9</v>
      </c>
      <c r="HQ36" s="125">
        <f t="shared" si="83"/>
        <v>10</v>
      </c>
      <c r="HR36" s="125">
        <f t="shared" si="83"/>
        <v>11</v>
      </c>
      <c r="HS36" s="125">
        <f t="shared" si="83"/>
        <v>12</v>
      </c>
      <c r="HT36" s="125">
        <f t="shared" si="83"/>
        <v>13</v>
      </c>
      <c r="HU36" s="125">
        <f t="shared" si="83"/>
        <v>14</v>
      </c>
      <c r="HV36" s="125">
        <f t="shared" si="83"/>
        <v>15</v>
      </c>
      <c r="HW36" s="125"/>
      <c r="HX36"/>
      <c r="HY36"/>
      <c r="HZ36" s="166" t="s">
        <v>231</v>
      </c>
      <c r="IA36" s="166"/>
      <c r="IB36" s="167" t="str">
        <f>AB46</f>
        <v/>
      </c>
      <c r="IC36"/>
      <c r="ID36"/>
      <c r="IE36" s="125"/>
      <c r="IF36" s="125">
        <v>1</v>
      </c>
      <c r="IG36" s="125">
        <f t="shared" ref="IG36:IT36" si="84">IF36+1</f>
        <v>2</v>
      </c>
      <c r="IH36" s="125">
        <f t="shared" si="84"/>
        <v>3</v>
      </c>
      <c r="II36" s="125">
        <f t="shared" si="84"/>
        <v>4</v>
      </c>
      <c r="IJ36" s="125">
        <f t="shared" si="84"/>
        <v>5</v>
      </c>
      <c r="IK36" s="125">
        <f t="shared" si="84"/>
        <v>6</v>
      </c>
      <c r="IL36" s="125">
        <f t="shared" si="84"/>
        <v>7</v>
      </c>
      <c r="IM36" s="125">
        <f t="shared" si="84"/>
        <v>8</v>
      </c>
      <c r="IN36" s="125">
        <f t="shared" si="84"/>
        <v>9</v>
      </c>
      <c r="IO36" s="125">
        <f t="shared" si="84"/>
        <v>10</v>
      </c>
      <c r="IP36" s="125">
        <f t="shared" si="84"/>
        <v>11</v>
      </c>
      <c r="IQ36" s="125">
        <f t="shared" si="84"/>
        <v>12</v>
      </c>
      <c r="IR36" s="125">
        <f t="shared" si="84"/>
        <v>13</v>
      </c>
      <c r="IS36" s="125">
        <f t="shared" si="84"/>
        <v>14</v>
      </c>
      <c r="IT36" s="125">
        <f t="shared" si="84"/>
        <v>15</v>
      </c>
      <c r="IU36" s="125"/>
      <c r="IV36"/>
      <c r="IW36"/>
      <c r="IX36" s="166" t="s">
        <v>231</v>
      </c>
      <c r="IY36" s="166"/>
      <c r="IZ36" s="167" t="str">
        <f>AZ46</f>
        <v/>
      </c>
      <c r="JA36"/>
      <c r="JB36"/>
      <c r="JC36" s="125"/>
      <c r="JD36" s="125">
        <v>1</v>
      </c>
      <c r="JE36" s="125">
        <f t="shared" ref="JE36:JR36" si="85">JD36+1</f>
        <v>2</v>
      </c>
      <c r="JF36" s="125">
        <f t="shared" si="85"/>
        <v>3</v>
      </c>
      <c r="JG36" s="125">
        <f t="shared" si="85"/>
        <v>4</v>
      </c>
      <c r="JH36" s="125">
        <f t="shared" si="85"/>
        <v>5</v>
      </c>
      <c r="JI36" s="125">
        <f t="shared" si="85"/>
        <v>6</v>
      </c>
      <c r="JJ36" s="125">
        <f t="shared" si="85"/>
        <v>7</v>
      </c>
      <c r="JK36" s="125">
        <f t="shared" si="85"/>
        <v>8</v>
      </c>
      <c r="JL36" s="125">
        <f t="shared" si="85"/>
        <v>9</v>
      </c>
      <c r="JM36" s="125">
        <f t="shared" si="85"/>
        <v>10</v>
      </c>
      <c r="JN36" s="125">
        <f t="shared" si="85"/>
        <v>11</v>
      </c>
      <c r="JO36" s="125">
        <f t="shared" si="85"/>
        <v>12</v>
      </c>
      <c r="JP36" s="125">
        <f t="shared" si="85"/>
        <v>13</v>
      </c>
      <c r="JQ36" s="125">
        <f t="shared" si="85"/>
        <v>14</v>
      </c>
      <c r="JR36" s="125">
        <f t="shared" si="85"/>
        <v>15</v>
      </c>
      <c r="JS36" s="125"/>
      <c r="JT36"/>
    </row>
    <row r="37" spans="3:280" ht="18" customHeight="1" x14ac:dyDescent="0.25">
      <c r="C37" s="194" t="s">
        <v>260</v>
      </c>
      <c r="D37" s="198"/>
      <c r="E37" s="198"/>
      <c r="F37" s="198"/>
      <c r="G37" s="198"/>
      <c r="H37" s="198"/>
      <c r="I37" s="198"/>
      <c r="J37" s="198"/>
      <c r="K37" s="198"/>
      <c r="L37" s="198"/>
      <c r="M37" s="198"/>
      <c r="N37" s="198"/>
      <c r="O37" s="198"/>
      <c r="P37" s="198"/>
      <c r="Q37" s="198"/>
      <c r="R37" s="198"/>
      <c r="S37" s="198"/>
      <c r="T37" s="198"/>
      <c r="U37" s="198"/>
      <c r="V37" s="198"/>
      <c r="W37" s="198"/>
      <c r="X37" s="198"/>
      <c r="Y37" s="198"/>
      <c r="Z37" s="198"/>
      <c r="AA37" s="198"/>
      <c r="AB37" s="198"/>
      <c r="AC37" s="198"/>
      <c r="AD37" s="198"/>
      <c r="AE37" s="198"/>
      <c r="AF37" s="198"/>
      <c r="AG37" s="198"/>
      <c r="AH37" s="198"/>
      <c r="AI37" s="198"/>
      <c r="AJ37" s="198"/>
      <c r="AK37" s="198"/>
      <c r="AL37" s="198"/>
      <c r="AM37" s="198"/>
      <c r="AN37" s="198"/>
      <c r="AO37" s="198"/>
      <c r="AP37" s="198"/>
      <c r="AQ37" s="198"/>
      <c r="AR37" s="198"/>
      <c r="AS37" s="198"/>
      <c r="AT37" s="198"/>
      <c r="AU37" s="198"/>
      <c r="AV37" s="198"/>
      <c r="AW37" s="198"/>
      <c r="AX37" s="198"/>
      <c r="AY37" s="198"/>
      <c r="AZ37" s="198"/>
      <c r="BA37" s="198"/>
      <c r="BB37" s="120"/>
      <c r="BC37" s="211"/>
      <c r="BD37" s="211"/>
      <c r="BE37" s="211"/>
      <c r="BF37" s="211"/>
      <c r="BG37" s="211"/>
      <c r="BH37" s="211"/>
      <c r="BI37" s="211"/>
      <c r="BJ37" s="211"/>
      <c r="BK37" s="211"/>
      <c r="BL37" s="211"/>
      <c r="BM37" s="211"/>
      <c r="BN37" s="211"/>
      <c r="BO37" s="211"/>
      <c r="BP37" s="211"/>
      <c r="BQ37" s="211"/>
      <c r="BR37" s="211"/>
      <c r="BS37" s="211"/>
      <c r="BT37" s="211"/>
      <c r="BU37" s="211"/>
      <c r="BV37" s="211"/>
      <c r="BW37" s="211"/>
      <c r="BX37" s="211"/>
      <c r="BY37" s="211"/>
      <c r="BZ37" s="211"/>
      <c r="CA37" s="198"/>
      <c r="CB37" s="211"/>
      <c r="CC37" s="211"/>
      <c r="CD37" s="211"/>
      <c r="CE37" s="211"/>
      <c r="CF37" s="211"/>
      <c r="CG37" s="211"/>
      <c r="CH37" s="211"/>
      <c r="CI37" s="211"/>
      <c r="CJ37" s="211"/>
      <c r="CK37" s="211"/>
      <c r="CL37" s="211"/>
      <c r="CM37" s="211"/>
      <c r="CN37" s="211"/>
      <c r="CO37" s="211"/>
      <c r="CP37" s="211"/>
      <c r="CQ37" s="211"/>
      <c r="CR37" s="211"/>
      <c r="CS37" s="211"/>
      <c r="CT37" s="211"/>
      <c r="CU37" s="211"/>
      <c r="CV37" s="211"/>
      <c r="CW37" s="211"/>
      <c r="CX37" s="211"/>
      <c r="CY37" s="211"/>
      <c r="CZ37" s="120"/>
      <c r="DA37" s="198"/>
      <c r="DB37" s="198"/>
      <c r="DC37" s="198"/>
      <c r="DD37" s="198"/>
      <c r="DE37" s="198"/>
      <c r="DF37" s="198"/>
      <c r="DG37" s="198"/>
      <c r="DH37" s="198"/>
      <c r="DI37" s="198"/>
      <c r="DJ37" s="198"/>
      <c r="DK37" s="198"/>
      <c r="DL37" s="198"/>
      <c r="DM37" s="198"/>
      <c r="DN37" s="198"/>
      <c r="DO37" s="198"/>
      <c r="DP37" s="198"/>
      <c r="DQ37" s="198"/>
      <c r="DR37" s="198"/>
      <c r="DS37" s="198"/>
      <c r="DT37" s="198"/>
      <c r="DU37" s="198"/>
      <c r="DV37" s="198"/>
      <c r="DW37" s="198"/>
      <c r="DX37" s="198"/>
      <c r="DY37" s="198"/>
      <c r="DZ37" s="198"/>
      <c r="EA37" s="198"/>
      <c r="EB37" s="198"/>
      <c r="EC37" s="198"/>
      <c r="ED37" s="198"/>
      <c r="EE37" s="198"/>
      <c r="EF37" s="198"/>
      <c r="EG37" s="198"/>
      <c r="EH37" s="198"/>
      <c r="EI37" s="198"/>
      <c r="EJ37" s="198"/>
      <c r="EK37" s="198"/>
      <c r="EL37" s="198"/>
      <c r="EM37" s="198"/>
      <c r="EN37" s="198"/>
      <c r="EO37" s="198"/>
      <c r="EP37" s="198"/>
      <c r="EQ37" s="198"/>
      <c r="ER37" s="198"/>
      <c r="ES37" s="198"/>
      <c r="ET37" s="198"/>
      <c r="EU37" s="198"/>
      <c r="EV37" s="198"/>
      <c r="EW37" s="198"/>
      <c r="EX37" s="126"/>
      <c r="EY37" s="199"/>
      <c r="EZ37" s="228"/>
      <c r="FA37"/>
      <c r="FB37"/>
      <c r="FC37"/>
      <c r="FD37"/>
      <c r="FE37"/>
      <c r="FF37"/>
      <c r="FG37"/>
      <c r="FH37"/>
      <c r="FI37"/>
      <c r="FJ37"/>
      <c r="FK37" s="209"/>
      <c r="FL37"/>
      <c r="FM37" s="209"/>
      <c r="FN37" s="209"/>
      <c r="FO37"/>
      <c r="FP37" s="209"/>
      <c r="FQ37" s="209"/>
      <c r="FR37" s="209"/>
      <c r="FS37"/>
      <c r="FT37"/>
      <c r="FU37"/>
      <c r="FV37"/>
      <c r="FW37"/>
      <c r="FX37" s="209"/>
      <c r="FY37"/>
      <c r="FZ37"/>
      <c r="GA37"/>
      <c r="GB37"/>
      <c r="GC37"/>
      <c r="GD37"/>
      <c r="GE37"/>
      <c r="GF37"/>
      <c r="GG37"/>
      <c r="GH37"/>
      <c r="GI37" s="209"/>
      <c r="GJ37"/>
      <c r="GK37" s="209"/>
      <c r="GL37" s="209"/>
      <c r="GM37"/>
      <c r="GN37" s="209"/>
      <c r="GO37" s="209"/>
      <c r="GP37" s="209"/>
      <c r="GQ37"/>
      <c r="GR37" s="209"/>
      <c r="GS37" s="209"/>
      <c r="GT37" s="209"/>
      <c r="GU37"/>
      <c r="GV37" s="209"/>
      <c r="GW37"/>
      <c r="GX37"/>
      <c r="GY37"/>
      <c r="GZ37"/>
      <c r="HA37"/>
      <c r="HB37" s="169" t="str">
        <f>"# of persons with known "&amp;HB35</f>
        <v># of persons with known multi-gender</v>
      </c>
      <c r="HC37" s="169" t="str">
        <f>"distribution of persons with no known "&amp;HB35</f>
        <v>distribution of persons with no known multi-gender</v>
      </c>
      <c r="HD37" s="169" t="s">
        <v>233</v>
      </c>
      <c r="HE37" s="169" t="s">
        <v>234</v>
      </c>
      <c r="HF37" s="169" t="s">
        <v>235</v>
      </c>
      <c r="HG37" s="169" t="s">
        <v>236</v>
      </c>
      <c r="HH37" s="169" t="str">
        <f t="shared" ref="HH37:HV37" si="86">"add 1 to nth largest decimal (n="&amp;HH36&amp;") and all previous"</f>
        <v>add 1 to nth largest decimal (n=1) and all previous</v>
      </c>
      <c r="HI37" s="169" t="str">
        <f t="shared" si="86"/>
        <v>add 1 to nth largest decimal (n=2) and all previous</v>
      </c>
      <c r="HJ37" s="169" t="str">
        <f t="shared" si="86"/>
        <v>add 1 to nth largest decimal (n=3) and all previous</v>
      </c>
      <c r="HK37" s="169" t="str">
        <f t="shared" si="86"/>
        <v>add 1 to nth largest decimal (n=4) and all previous</v>
      </c>
      <c r="HL37" s="169" t="str">
        <f t="shared" si="86"/>
        <v>add 1 to nth largest decimal (n=5) and all previous</v>
      </c>
      <c r="HM37" s="169" t="str">
        <f t="shared" si="86"/>
        <v>add 1 to nth largest decimal (n=6) and all previous</v>
      </c>
      <c r="HN37" s="169" t="str">
        <f t="shared" si="86"/>
        <v>add 1 to nth largest decimal (n=7) and all previous</v>
      </c>
      <c r="HO37" s="169" t="str">
        <f t="shared" si="86"/>
        <v>add 1 to nth largest decimal (n=8) and all previous</v>
      </c>
      <c r="HP37" s="169" t="str">
        <f t="shared" si="86"/>
        <v>add 1 to nth largest decimal (n=9) and all previous</v>
      </c>
      <c r="HQ37" s="169" t="str">
        <f t="shared" si="86"/>
        <v>add 1 to nth largest decimal (n=10) and all previous</v>
      </c>
      <c r="HR37" s="169" t="str">
        <f t="shared" si="86"/>
        <v>add 1 to nth largest decimal (n=11) and all previous</v>
      </c>
      <c r="HS37" s="169" t="str">
        <f t="shared" si="86"/>
        <v>add 1 to nth largest decimal (n=12) and all previous</v>
      </c>
      <c r="HT37" s="169" t="str">
        <f t="shared" si="86"/>
        <v>add 1 to nth largest decimal (n=13) and all previous</v>
      </c>
      <c r="HU37" s="169" t="str">
        <f t="shared" si="86"/>
        <v>add 1 to nth largest decimal (n=14) and all previous</v>
      </c>
      <c r="HV37" s="169" t="str">
        <f t="shared" si="86"/>
        <v>add 1 to nth largest decimal (n=15) and all previous</v>
      </c>
      <c r="HW37" s="169" t="s">
        <v>237</v>
      </c>
      <c r="HX37" s="125" t="s">
        <v>238</v>
      </c>
      <c r="HY37"/>
      <c r="HZ37" s="169" t="str">
        <f>"# of persons with known "&amp;HZ35</f>
        <v># of persons with known multi-gender</v>
      </c>
      <c r="IA37" s="169" t="str">
        <f>"distribution of persons with no known "&amp;HZ35</f>
        <v>distribution of persons with no known multi-gender</v>
      </c>
      <c r="IB37" s="169" t="s">
        <v>233</v>
      </c>
      <c r="IC37" s="169" t="s">
        <v>234</v>
      </c>
      <c r="ID37" s="169" t="s">
        <v>235</v>
      </c>
      <c r="IE37" s="169" t="s">
        <v>236</v>
      </c>
      <c r="IF37" s="169" t="str">
        <f t="shared" ref="IF37:IT37" si="87">"add 1 to nth largest decimal (n="&amp;IF36&amp;") and all previous"</f>
        <v>add 1 to nth largest decimal (n=1) and all previous</v>
      </c>
      <c r="IG37" s="169" t="str">
        <f t="shared" si="87"/>
        <v>add 1 to nth largest decimal (n=2) and all previous</v>
      </c>
      <c r="IH37" s="169" t="str">
        <f t="shared" si="87"/>
        <v>add 1 to nth largest decimal (n=3) and all previous</v>
      </c>
      <c r="II37" s="169" t="str">
        <f t="shared" si="87"/>
        <v>add 1 to nth largest decimal (n=4) and all previous</v>
      </c>
      <c r="IJ37" s="169" t="str">
        <f t="shared" si="87"/>
        <v>add 1 to nth largest decimal (n=5) and all previous</v>
      </c>
      <c r="IK37" s="169" t="str">
        <f t="shared" si="87"/>
        <v>add 1 to nth largest decimal (n=6) and all previous</v>
      </c>
      <c r="IL37" s="169" t="str">
        <f t="shared" si="87"/>
        <v>add 1 to nth largest decimal (n=7) and all previous</v>
      </c>
      <c r="IM37" s="169" t="str">
        <f t="shared" si="87"/>
        <v>add 1 to nth largest decimal (n=8) and all previous</v>
      </c>
      <c r="IN37" s="169" t="str">
        <f t="shared" si="87"/>
        <v>add 1 to nth largest decimal (n=9) and all previous</v>
      </c>
      <c r="IO37" s="169" t="str">
        <f t="shared" si="87"/>
        <v>add 1 to nth largest decimal (n=10) and all previous</v>
      </c>
      <c r="IP37" s="169" t="str">
        <f t="shared" si="87"/>
        <v>add 1 to nth largest decimal (n=11) and all previous</v>
      </c>
      <c r="IQ37" s="169" t="str">
        <f t="shared" si="87"/>
        <v>add 1 to nth largest decimal (n=12) and all previous</v>
      </c>
      <c r="IR37" s="169" t="str">
        <f t="shared" si="87"/>
        <v>add 1 to nth largest decimal (n=13) and all previous</v>
      </c>
      <c r="IS37" s="169" t="str">
        <f t="shared" si="87"/>
        <v>add 1 to nth largest decimal (n=14) and all previous</v>
      </c>
      <c r="IT37" s="169" t="str">
        <f t="shared" si="87"/>
        <v>add 1 to nth largest decimal (n=15) and all previous</v>
      </c>
      <c r="IU37" s="169" t="s">
        <v>237</v>
      </c>
      <c r="IV37" s="125" t="s">
        <v>238</v>
      </c>
      <c r="IW37"/>
      <c r="IX37" s="169" t="str">
        <f>"# of persons with known "&amp;IX35</f>
        <v># of persons with known multi-gender</v>
      </c>
      <c r="IY37" s="169" t="str">
        <f>"distribution of persons with no known "&amp;IX35</f>
        <v>distribution of persons with no known multi-gender</v>
      </c>
      <c r="IZ37" s="169" t="s">
        <v>233</v>
      </c>
      <c r="JA37" s="169" t="s">
        <v>234</v>
      </c>
      <c r="JB37" s="169" t="s">
        <v>235</v>
      </c>
      <c r="JC37" s="169" t="s">
        <v>236</v>
      </c>
      <c r="JD37" s="169" t="str">
        <f t="shared" ref="JD37:JR37" si="88">"add 1 to nth largest decimal (n="&amp;JD36&amp;") and all previous"</f>
        <v>add 1 to nth largest decimal (n=1) and all previous</v>
      </c>
      <c r="JE37" s="169" t="str">
        <f t="shared" si="88"/>
        <v>add 1 to nth largest decimal (n=2) and all previous</v>
      </c>
      <c r="JF37" s="169" t="str">
        <f t="shared" si="88"/>
        <v>add 1 to nth largest decimal (n=3) and all previous</v>
      </c>
      <c r="JG37" s="169" t="str">
        <f t="shared" si="88"/>
        <v>add 1 to nth largest decimal (n=4) and all previous</v>
      </c>
      <c r="JH37" s="169" t="str">
        <f t="shared" si="88"/>
        <v>add 1 to nth largest decimal (n=5) and all previous</v>
      </c>
      <c r="JI37" s="169" t="str">
        <f t="shared" si="88"/>
        <v>add 1 to nth largest decimal (n=6) and all previous</v>
      </c>
      <c r="JJ37" s="169" t="str">
        <f t="shared" si="88"/>
        <v>add 1 to nth largest decimal (n=7) and all previous</v>
      </c>
      <c r="JK37" s="169" t="str">
        <f t="shared" si="88"/>
        <v>add 1 to nth largest decimal (n=8) and all previous</v>
      </c>
      <c r="JL37" s="169" t="str">
        <f t="shared" si="88"/>
        <v>add 1 to nth largest decimal (n=9) and all previous</v>
      </c>
      <c r="JM37" s="169" t="str">
        <f t="shared" si="88"/>
        <v>add 1 to nth largest decimal (n=10) and all previous</v>
      </c>
      <c r="JN37" s="169" t="str">
        <f t="shared" si="88"/>
        <v>add 1 to nth largest decimal (n=11) and all previous</v>
      </c>
      <c r="JO37" s="169" t="str">
        <f t="shared" si="88"/>
        <v>add 1 to nth largest decimal (n=12) and all previous</v>
      </c>
      <c r="JP37" s="169" t="str">
        <f t="shared" si="88"/>
        <v>add 1 to nth largest decimal (n=13) and all previous</v>
      </c>
      <c r="JQ37" s="169" t="str">
        <f t="shared" si="88"/>
        <v>add 1 to nth largest decimal (n=14) and all previous</v>
      </c>
      <c r="JR37" s="169" t="str">
        <f t="shared" si="88"/>
        <v>add 1 to nth largest decimal (n=15) and all previous</v>
      </c>
      <c r="JS37" s="169" t="s">
        <v>237</v>
      </c>
      <c r="JT37" s="125" t="s">
        <v>238</v>
      </c>
    </row>
    <row r="38" spans="3:280" x14ac:dyDescent="0.25">
      <c r="C38" s="183" t="s">
        <v>261</v>
      </c>
      <c r="D38" s="171">
        <v>1</v>
      </c>
      <c r="E38" s="156"/>
      <c r="F38" s="156"/>
      <c r="G38" s="156"/>
      <c r="H38" s="156"/>
      <c r="I38" s="156"/>
      <c r="J38" s="156"/>
      <c r="K38" s="156"/>
      <c r="L38" s="156"/>
      <c r="M38" s="156"/>
      <c r="N38" s="156"/>
      <c r="O38" s="156"/>
      <c r="P38" s="156"/>
      <c r="Q38" s="156"/>
      <c r="R38" s="156"/>
      <c r="S38" s="156"/>
      <c r="T38" s="156"/>
      <c r="U38" s="156"/>
      <c r="V38" s="156"/>
      <c r="W38" s="156"/>
      <c r="X38" s="156"/>
      <c r="Y38" s="156"/>
      <c r="Z38" s="156"/>
      <c r="AA38" s="156"/>
      <c r="AB38" s="171">
        <v>0</v>
      </c>
      <c r="AC38" s="156"/>
      <c r="AD38" s="156"/>
      <c r="AE38" s="156"/>
      <c r="AF38" s="156"/>
      <c r="AG38" s="156"/>
      <c r="AH38" s="156"/>
      <c r="AI38" s="156"/>
      <c r="AJ38" s="156"/>
      <c r="AK38" s="156"/>
      <c r="AL38" s="156"/>
      <c r="AM38" s="156"/>
      <c r="AN38" s="156"/>
      <c r="AO38" s="156"/>
      <c r="AP38" s="156"/>
      <c r="AQ38" s="156"/>
      <c r="AR38" s="156"/>
      <c r="AS38" s="156"/>
      <c r="AT38" s="156"/>
      <c r="AU38" s="156"/>
      <c r="AV38" s="156"/>
      <c r="AW38" s="156"/>
      <c r="AX38" s="156"/>
      <c r="AY38" s="156"/>
      <c r="AZ38" s="171">
        <v>0</v>
      </c>
      <c r="BA38" s="153">
        <f t="shared" ref="BA38:BA44" si="89">D38+AB38+AZ38</f>
        <v>1</v>
      </c>
      <c r="BB38" s="120"/>
      <c r="BC38" s="172">
        <f t="shared" ref="BC38:BC44" si="90">HX38</f>
        <v>0</v>
      </c>
      <c r="BD38" s="157"/>
      <c r="BE38" s="157"/>
      <c r="BF38" s="157"/>
      <c r="BG38" s="157"/>
      <c r="BH38" s="157"/>
      <c r="BI38" s="157"/>
      <c r="BJ38" s="157"/>
      <c r="BK38" s="157"/>
      <c r="BL38" s="157"/>
      <c r="BM38" s="157"/>
      <c r="BN38" s="157"/>
      <c r="BO38" s="157"/>
      <c r="BP38" s="157"/>
      <c r="BQ38" s="157"/>
      <c r="BR38" s="157"/>
      <c r="BS38" s="157"/>
      <c r="BT38" s="157"/>
      <c r="BU38" s="157"/>
      <c r="BV38" s="157"/>
      <c r="BW38" s="157"/>
      <c r="BX38" s="157"/>
      <c r="BY38" s="157"/>
      <c r="BZ38" s="157"/>
      <c r="CA38" s="172" t="str">
        <f t="shared" ref="CA38:CA44" si="91">IV38</f>
        <v/>
      </c>
      <c r="CB38" s="157"/>
      <c r="CC38" s="157"/>
      <c r="CD38" s="157"/>
      <c r="CE38" s="157"/>
      <c r="CF38" s="157"/>
      <c r="CG38" s="157"/>
      <c r="CH38" s="157"/>
      <c r="CI38" s="157"/>
      <c r="CJ38" s="157"/>
      <c r="CK38" s="157"/>
      <c r="CL38" s="157"/>
      <c r="CM38" s="157"/>
      <c r="CN38" s="157"/>
      <c r="CO38" s="157"/>
      <c r="CP38" s="157"/>
      <c r="CQ38" s="157"/>
      <c r="CR38" s="157"/>
      <c r="CS38" s="157"/>
      <c r="CT38" s="157"/>
      <c r="CU38" s="157"/>
      <c r="CV38" s="157"/>
      <c r="CW38" s="157"/>
      <c r="CX38" s="157"/>
      <c r="CY38" s="172" t="str">
        <f t="shared" ref="CY38:CY44" si="92">JT38</f>
        <v/>
      </c>
      <c r="CZ38" s="120"/>
      <c r="DA38" s="172">
        <f t="shared" ref="DA38:DA44" si="93">IFERROR(IF(COUNTBLANK(D$38:D$44)&gt;0,"",D38+BC38),"")</f>
        <v>1</v>
      </c>
      <c r="DB38" s="157"/>
      <c r="DC38" s="157"/>
      <c r="DD38" s="157"/>
      <c r="DE38" s="157"/>
      <c r="DF38" s="157"/>
      <c r="DG38" s="157"/>
      <c r="DH38" s="157"/>
      <c r="DI38" s="157"/>
      <c r="DJ38" s="157"/>
      <c r="DK38" s="157"/>
      <c r="DL38" s="157"/>
      <c r="DM38" s="157"/>
      <c r="DN38" s="157"/>
      <c r="DO38" s="157"/>
      <c r="DP38" s="157"/>
      <c r="DQ38" s="157"/>
      <c r="DR38" s="157"/>
      <c r="DS38" s="157"/>
      <c r="DT38" s="157"/>
      <c r="DU38" s="157"/>
      <c r="DV38" s="157"/>
      <c r="DW38" s="157"/>
      <c r="DX38" s="157"/>
      <c r="DY38" s="172" t="str">
        <f t="shared" ref="DY38:DY44" si="94">IFERROR(IF(COUNTBLANK(AB$38:AB$44)&gt;0,"",AB38+CA38),"")</f>
        <v/>
      </c>
      <c r="DZ38" s="157"/>
      <c r="EA38" s="157"/>
      <c r="EB38" s="157"/>
      <c r="EC38" s="157"/>
      <c r="ED38" s="157"/>
      <c r="EE38" s="157"/>
      <c r="EF38" s="157"/>
      <c r="EG38" s="157"/>
      <c r="EH38" s="157"/>
      <c r="EI38" s="157"/>
      <c r="EJ38" s="157"/>
      <c r="EK38" s="157"/>
      <c r="EL38" s="157"/>
      <c r="EM38" s="157"/>
      <c r="EN38" s="157"/>
      <c r="EO38" s="157"/>
      <c r="EP38" s="157"/>
      <c r="EQ38" s="157"/>
      <c r="ER38" s="157"/>
      <c r="ES38" s="157"/>
      <c r="ET38" s="157"/>
      <c r="EU38" s="157"/>
      <c r="EV38" s="157"/>
      <c r="EW38" s="172" t="str">
        <f>IFERROR(IF(COUNTBLANK(AZ$38:AZ$44)&gt;0,"",AZ38+CY38),"")</f>
        <v/>
      </c>
      <c r="EX38" s="126"/>
      <c r="EY38" s="172" t="str">
        <f t="shared" ref="EY38:EY44" si="95">IFERROR(IF(AND(COUNTBLANK(D$38:D$44)&gt;0,COUNTBLANK(AB$38:AB$44)&gt;0,COUNTBLANK(AZ$38:AZ$44)&gt;0),"",DA38+DY38+EW38),"")</f>
        <v/>
      </c>
      <c r="EZ38" s="22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s="173">
        <f t="shared" ref="HB38:HB44" si="96">D38</f>
        <v>1</v>
      </c>
      <c r="HC38" s="174">
        <f t="shared" ref="HC38:HC44" si="97">HD$36*(D38/D$45)</f>
        <v>0</v>
      </c>
      <c r="HD38" s="174">
        <f>HC38-TRUNC(HC38)</f>
        <v>0</v>
      </c>
      <c r="HE38" s="174">
        <v>1E-3</v>
      </c>
      <c r="HF38" s="175">
        <f>HD38+HE38</f>
        <v>1E-3</v>
      </c>
      <c r="HG38" s="176">
        <f>ROUNDDOWN(HC38,0)</f>
        <v>0</v>
      </c>
      <c r="HH38" s="137">
        <f t="shared" ref="HH38:HN44" si="98">IF($HF38&gt;=LARGE($HF$38:$HF$44,HH$10),ROUNDDOWN($HC38,0)+1,ROUNDDOWN($HC38,0))</f>
        <v>0</v>
      </c>
      <c r="HI38" s="137">
        <f t="shared" si="98"/>
        <v>0</v>
      </c>
      <c r="HJ38" s="137">
        <f t="shared" si="98"/>
        <v>0</v>
      </c>
      <c r="HK38" s="137">
        <f t="shared" si="98"/>
        <v>0</v>
      </c>
      <c r="HL38" s="137">
        <f t="shared" si="98"/>
        <v>0</v>
      </c>
      <c r="HM38" s="137">
        <f t="shared" si="98"/>
        <v>0</v>
      </c>
      <c r="HN38" s="137">
        <f t="shared" si="98"/>
        <v>1</v>
      </c>
      <c r="HO38" s="177"/>
      <c r="HP38" s="177"/>
      <c r="HQ38" s="177"/>
      <c r="HR38" s="177"/>
      <c r="HS38" s="177"/>
      <c r="HT38" s="177"/>
      <c r="HU38" s="177"/>
      <c r="HV38" s="177"/>
      <c r="HW38" s="137" t="e" cm="1" vm="1">
        <f t="array" aca="1" ref="HW38" ca="1">_xlfn._xlws.FILTER(HG38:HV45,HG45:HV45=HD36)</f>
        <v>#VALUE!</v>
      </c>
      <c r="HX38" s="137">
        <f>IF(HD36=0,0,IFERROR(HW38,""))</f>
        <v>0</v>
      </c>
      <c r="HY38"/>
      <c r="HZ38" s="173">
        <f t="shared" ref="HZ38:HZ44" si="99">AB38</f>
        <v>0</v>
      </c>
      <c r="IA38" s="174" t="e">
        <f t="shared" ref="IA38:IA44" si="100">IB$36*(AB38/AB$45)</f>
        <v>#VALUE!</v>
      </c>
      <c r="IB38" s="174" t="e">
        <f>IA38-TRUNC(IA38)</f>
        <v>#VALUE!</v>
      </c>
      <c r="IC38" s="174">
        <v>1E-3</v>
      </c>
      <c r="ID38" s="175" t="e">
        <f>IB38+IC38</f>
        <v>#VALUE!</v>
      </c>
      <c r="IE38" s="176" t="e">
        <f>ROUNDDOWN(IA38,0)</f>
        <v>#VALUE!</v>
      </c>
      <c r="IF38" s="137" t="e">
        <f t="shared" ref="IF38:IL44" si="101">IF($ID38&gt;=LARGE($ID$38:$ID$44,IF$10),ROUNDDOWN($IA38,0)+1,ROUNDDOWN($IA38,0))</f>
        <v>#VALUE!</v>
      </c>
      <c r="IG38" s="137" t="e">
        <f t="shared" si="101"/>
        <v>#VALUE!</v>
      </c>
      <c r="IH38" s="137" t="e">
        <f t="shared" si="101"/>
        <v>#VALUE!</v>
      </c>
      <c r="II38" s="137" t="e">
        <f t="shared" si="101"/>
        <v>#VALUE!</v>
      </c>
      <c r="IJ38" s="137" t="e">
        <f t="shared" si="101"/>
        <v>#VALUE!</v>
      </c>
      <c r="IK38" s="137" t="e">
        <f t="shared" si="101"/>
        <v>#VALUE!</v>
      </c>
      <c r="IL38" s="137" t="e">
        <f t="shared" si="101"/>
        <v>#VALUE!</v>
      </c>
      <c r="IM38" s="177"/>
      <c r="IN38" s="177"/>
      <c r="IO38" s="177"/>
      <c r="IP38" s="177"/>
      <c r="IQ38" s="177"/>
      <c r="IR38" s="177"/>
      <c r="IS38" s="177"/>
      <c r="IT38" s="177"/>
      <c r="IU38" s="137" t="e" cm="1">
        <f t="array" ref="IU38">_xlfn._xlws.FILTER(IE38:IT45,IE45:IT45=IB36)</f>
        <v>#VALUE!</v>
      </c>
      <c r="IV38" s="137" t="str">
        <f>IF(IB36=0,0,IFERROR(IU38,""))</f>
        <v/>
      </c>
      <c r="IW38" s="125"/>
      <c r="IX38" s="173">
        <f t="shared" ref="IX38:IX44" si="102">AZ38</f>
        <v>0</v>
      </c>
      <c r="IY38" s="174" t="e">
        <f t="shared" ref="IY38:IY44" si="103">IZ$36*(AZ38/AZ$45)</f>
        <v>#VALUE!</v>
      </c>
      <c r="IZ38" s="174" t="e">
        <f>IY38-TRUNC(IY38)</f>
        <v>#VALUE!</v>
      </c>
      <c r="JA38" s="174">
        <v>1E-3</v>
      </c>
      <c r="JB38" s="175" t="e">
        <f>IZ38+JA38</f>
        <v>#VALUE!</v>
      </c>
      <c r="JC38" s="176" t="e">
        <f>ROUNDDOWN(IY38,0)</f>
        <v>#VALUE!</v>
      </c>
      <c r="JD38" s="137" t="e">
        <f t="shared" ref="JD38:JJ44" si="104">IF($JB38&gt;=LARGE($JB$38:$JB$44,JD$10),ROUNDDOWN($IY38,0)+1,ROUNDDOWN($IY38,0))</f>
        <v>#VALUE!</v>
      </c>
      <c r="JE38" s="137" t="e">
        <f t="shared" si="104"/>
        <v>#VALUE!</v>
      </c>
      <c r="JF38" s="137" t="e">
        <f t="shared" si="104"/>
        <v>#VALUE!</v>
      </c>
      <c r="JG38" s="137" t="e">
        <f t="shared" si="104"/>
        <v>#VALUE!</v>
      </c>
      <c r="JH38" s="137" t="e">
        <f t="shared" si="104"/>
        <v>#VALUE!</v>
      </c>
      <c r="JI38" s="137" t="e">
        <f t="shared" si="104"/>
        <v>#VALUE!</v>
      </c>
      <c r="JJ38" s="137" t="e">
        <f t="shared" si="104"/>
        <v>#VALUE!</v>
      </c>
      <c r="JK38" s="177"/>
      <c r="JL38" s="177"/>
      <c r="JM38" s="177"/>
      <c r="JN38" s="177"/>
      <c r="JO38" s="177"/>
      <c r="JP38" s="177"/>
      <c r="JQ38" s="177"/>
      <c r="JR38" s="177"/>
      <c r="JS38" s="137" t="e" cm="1">
        <f t="array" ref="JS38">_xlfn._xlws.FILTER(JC38:JR45,JC45:JR45=IZ36)</f>
        <v>#VALUE!</v>
      </c>
      <c r="JT38" s="137" t="str">
        <f>IF(IZ36=0,0,IFERROR(JS38,""))</f>
        <v/>
      </c>
    </row>
    <row r="39" spans="3:280" x14ac:dyDescent="0.25">
      <c r="C39" s="183" t="s">
        <v>262</v>
      </c>
      <c r="D39" s="171">
        <v>0</v>
      </c>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71">
        <v>0</v>
      </c>
      <c r="AC39" s="156"/>
      <c r="AD39" s="156"/>
      <c r="AE39" s="156"/>
      <c r="AF39" s="156"/>
      <c r="AG39" s="156"/>
      <c r="AH39" s="156"/>
      <c r="AI39" s="156"/>
      <c r="AJ39" s="156"/>
      <c r="AK39" s="156"/>
      <c r="AL39" s="156"/>
      <c r="AM39" s="156"/>
      <c r="AN39" s="156"/>
      <c r="AO39" s="156"/>
      <c r="AP39" s="156"/>
      <c r="AQ39" s="156"/>
      <c r="AR39" s="156"/>
      <c r="AS39" s="156"/>
      <c r="AT39" s="156"/>
      <c r="AU39" s="156"/>
      <c r="AV39" s="156"/>
      <c r="AW39" s="156"/>
      <c r="AX39" s="156"/>
      <c r="AY39" s="156"/>
      <c r="AZ39" s="171">
        <v>0</v>
      </c>
      <c r="BA39" s="153">
        <f t="shared" si="89"/>
        <v>0</v>
      </c>
      <c r="BB39" s="120"/>
      <c r="BC39" s="172">
        <f t="shared" si="90"/>
        <v>0</v>
      </c>
      <c r="BD39" s="157"/>
      <c r="BE39" s="157"/>
      <c r="BF39" s="157"/>
      <c r="BG39" s="157"/>
      <c r="BH39" s="157"/>
      <c r="BI39" s="157"/>
      <c r="BJ39" s="157"/>
      <c r="BK39" s="157"/>
      <c r="BL39" s="157"/>
      <c r="BM39" s="157"/>
      <c r="BN39" s="157"/>
      <c r="BO39" s="157"/>
      <c r="BP39" s="157"/>
      <c r="BQ39" s="157"/>
      <c r="BR39" s="157"/>
      <c r="BS39" s="157"/>
      <c r="BT39" s="157"/>
      <c r="BU39" s="157"/>
      <c r="BV39" s="157"/>
      <c r="BW39" s="157"/>
      <c r="BX39" s="157"/>
      <c r="BY39" s="157"/>
      <c r="BZ39" s="157"/>
      <c r="CA39" s="172" t="str">
        <f t="shared" si="91"/>
        <v/>
      </c>
      <c r="CB39" s="157"/>
      <c r="CC39" s="157"/>
      <c r="CD39" s="157"/>
      <c r="CE39" s="157"/>
      <c r="CF39" s="157"/>
      <c r="CG39" s="157"/>
      <c r="CH39" s="157"/>
      <c r="CI39" s="157"/>
      <c r="CJ39" s="157"/>
      <c r="CK39" s="157"/>
      <c r="CL39" s="157"/>
      <c r="CM39" s="157"/>
      <c r="CN39" s="157"/>
      <c r="CO39" s="157"/>
      <c r="CP39" s="157"/>
      <c r="CQ39" s="157"/>
      <c r="CR39" s="157"/>
      <c r="CS39" s="157"/>
      <c r="CT39" s="157"/>
      <c r="CU39" s="157"/>
      <c r="CV39" s="157"/>
      <c r="CW39" s="157"/>
      <c r="CX39" s="157"/>
      <c r="CY39" s="172" t="str">
        <f t="shared" si="92"/>
        <v/>
      </c>
      <c r="CZ39" s="120"/>
      <c r="DA39" s="172">
        <f t="shared" si="93"/>
        <v>0</v>
      </c>
      <c r="DB39" s="157"/>
      <c r="DC39" s="157"/>
      <c r="DD39" s="157"/>
      <c r="DE39" s="157"/>
      <c r="DF39" s="157"/>
      <c r="DG39" s="157"/>
      <c r="DH39" s="157"/>
      <c r="DI39" s="157"/>
      <c r="DJ39" s="157"/>
      <c r="DK39" s="157"/>
      <c r="DL39" s="157"/>
      <c r="DM39" s="157"/>
      <c r="DN39" s="157"/>
      <c r="DO39" s="157"/>
      <c r="DP39" s="157"/>
      <c r="DQ39" s="157"/>
      <c r="DR39" s="157"/>
      <c r="DS39" s="157"/>
      <c r="DT39" s="157"/>
      <c r="DU39" s="157"/>
      <c r="DV39" s="157"/>
      <c r="DW39" s="157"/>
      <c r="DX39" s="157"/>
      <c r="DY39" s="172" t="str">
        <f t="shared" si="94"/>
        <v/>
      </c>
      <c r="DZ39" s="157"/>
      <c r="EA39" s="157"/>
      <c r="EB39" s="157"/>
      <c r="EC39" s="157"/>
      <c r="ED39" s="157"/>
      <c r="EE39" s="157"/>
      <c r="EF39" s="157"/>
      <c r="EG39" s="157"/>
      <c r="EH39" s="157"/>
      <c r="EI39" s="157"/>
      <c r="EJ39" s="157"/>
      <c r="EK39" s="157"/>
      <c r="EL39" s="157"/>
      <c r="EM39" s="157"/>
      <c r="EN39" s="157"/>
      <c r="EO39" s="157"/>
      <c r="EP39" s="157"/>
      <c r="EQ39" s="157"/>
      <c r="ER39" s="157"/>
      <c r="ES39" s="157"/>
      <c r="ET39" s="157"/>
      <c r="EU39" s="157"/>
      <c r="EV39" s="157"/>
      <c r="EW39" s="172" t="str">
        <f t="shared" ref="EW39:EW44" si="105">IFERROR(IF(COUNTBLANK(AZ$38:AZ$44)&gt;0,"",AZ39+CY39),"")</f>
        <v/>
      </c>
      <c r="EX39" s="126"/>
      <c r="EY39" s="172" t="str">
        <f t="shared" si="95"/>
        <v/>
      </c>
      <c r="EZ39" s="228"/>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s="173">
        <f t="shared" si="96"/>
        <v>0</v>
      </c>
      <c r="HC39" s="174">
        <f t="shared" si="97"/>
        <v>0</v>
      </c>
      <c r="HD39" s="174">
        <f t="shared" ref="HD39:HD44" si="106">HC39-TRUNC(HC39)</f>
        <v>0</v>
      </c>
      <c r="HE39" s="174">
        <f>HE38+0.001</f>
        <v>2E-3</v>
      </c>
      <c r="HF39" s="175">
        <f t="shared" ref="HF39:HF44" si="107">HD39+HE39</f>
        <v>2E-3</v>
      </c>
      <c r="HG39" s="176">
        <f t="shared" ref="HG39:HG44" si="108">ROUNDDOWN(HC39,0)</f>
        <v>0</v>
      </c>
      <c r="HH39" s="137">
        <f t="shared" si="98"/>
        <v>0</v>
      </c>
      <c r="HI39" s="137">
        <f t="shared" si="98"/>
        <v>0</v>
      </c>
      <c r="HJ39" s="137">
        <f t="shared" si="98"/>
        <v>0</v>
      </c>
      <c r="HK39" s="137">
        <f t="shared" si="98"/>
        <v>0</v>
      </c>
      <c r="HL39" s="137">
        <f t="shared" si="98"/>
        <v>0</v>
      </c>
      <c r="HM39" s="137">
        <f t="shared" si="98"/>
        <v>1</v>
      </c>
      <c r="HN39" s="137">
        <f t="shared" si="98"/>
        <v>1</v>
      </c>
      <c r="HO39" s="177"/>
      <c r="HP39" s="177"/>
      <c r="HQ39" s="177"/>
      <c r="HR39" s="177"/>
      <c r="HS39" s="177"/>
      <c r="HT39" s="177"/>
      <c r="HU39" s="177"/>
      <c r="HV39" s="177"/>
      <c r="HW39" s="137"/>
      <c r="HX39" s="137">
        <f>IF(HX38="","",HW39)</f>
        <v>0</v>
      </c>
      <c r="HY39"/>
      <c r="HZ39" s="173">
        <f t="shared" si="99"/>
        <v>0</v>
      </c>
      <c r="IA39" s="174" t="e">
        <f t="shared" si="100"/>
        <v>#VALUE!</v>
      </c>
      <c r="IB39" s="174" t="e">
        <f t="shared" ref="IB39:IB44" si="109">IA39-TRUNC(IA39)</f>
        <v>#VALUE!</v>
      </c>
      <c r="IC39" s="174">
        <f>IC38+0.001</f>
        <v>2E-3</v>
      </c>
      <c r="ID39" s="175" t="e">
        <f t="shared" ref="ID39:ID44" si="110">IB39+IC39</f>
        <v>#VALUE!</v>
      </c>
      <c r="IE39" s="176" t="e">
        <f t="shared" ref="IE39:IE44" si="111">ROUNDDOWN(IA39,0)</f>
        <v>#VALUE!</v>
      </c>
      <c r="IF39" s="137" t="e">
        <f t="shared" si="101"/>
        <v>#VALUE!</v>
      </c>
      <c r="IG39" s="137" t="e">
        <f t="shared" si="101"/>
        <v>#VALUE!</v>
      </c>
      <c r="IH39" s="137" t="e">
        <f t="shared" si="101"/>
        <v>#VALUE!</v>
      </c>
      <c r="II39" s="137" t="e">
        <f t="shared" si="101"/>
        <v>#VALUE!</v>
      </c>
      <c r="IJ39" s="137" t="e">
        <f t="shared" si="101"/>
        <v>#VALUE!</v>
      </c>
      <c r="IK39" s="137" t="e">
        <f t="shared" si="101"/>
        <v>#VALUE!</v>
      </c>
      <c r="IL39" s="137" t="e">
        <f t="shared" si="101"/>
        <v>#VALUE!</v>
      </c>
      <c r="IM39" s="177"/>
      <c r="IN39" s="177"/>
      <c r="IO39" s="177"/>
      <c r="IP39" s="177"/>
      <c r="IQ39" s="177"/>
      <c r="IR39" s="177"/>
      <c r="IS39" s="177"/>
      <c r="IT39" s="177"/>
      <c r="IU39" s="137"/>
      <c r="IV39" s="137" t="str">
        <f>IF(IV38="","",IU39)</f>
        <v/>
      </c>
      <c r="IW39" s="125"/>
      <c r="IX39" s="173">
        <f t="shared" si="102"/>
        <v>0</v>
      </c>
      <c r="IY39" s="174" t="e">
        <f t="shared" si="103"/>
        <v>#VALUE!</v>
      </c>
      <c r="IZ39" s="174" t="e">
        <f t="shared" ref="IZ39:IZ44" si="112">IY39-TRUNC(IY39)</f>
        <v>#VALUE!</v>
      </c>
      <c r="JA39" s="174">
        <f>JA38+0.001</f>
        <v>2E-3</v>
      </c>
      <c r="JB39" s="175" t="e">
        <f t="shared" ref="JB39:JB44" si="113">IZ39+JA39</f>
        <v>#VALUE!</v>
      </c>
      <c r="JC39" s="176" t="e">
        <f t="shared" ref="JC39:JC44" si="114">ROUNDDOWN(IY39,0)</f>
        <v>#VALUE!</v>
      </c>
      <c r="JD39" s="137" t="e">
        <f t="shared" si="104"/>
        <v>#VALUE!</v>
      </c>
      <c r="JE39" s="137" t="e">
        <f t="shared" si="104"/>
        <v>#VALUE!</v>
      </c>
      <c r="JF39" s="137" t="e">
        <f t="shared" si="104"/>
        <v>#VALUE!</v>
      </c>
      <c r="JG39" s="137" t="e">
        <f t="shared" si="104"/>
        <v>#VALUE!</v>
      </c>
      <c r="JH39" s="137" t="e">
        <f t="shared" si="104"/>
        <v>#VALUE!</v>
      </c>
      <c r="JI39" s="137" t="e">
        <f t="shared" si="104"/>
        <v>#VALUE!</v>
      </c>
      <c r="JJ39" s="137" t="e">
        <f t="shared" si="104"/>
        <v>#VALUE!</v>
      </c>
      <c r="JK39" s="177"/>
      <c r="JL39" s="177"/>
      <c r="JM39" s="177"/>
      <c r="JN39" s="177"/>
      <c r="JO39" s="177"/>
      <c r="JP39" s="177"/>
      <c r="JQ39" s="177"/>
      <c r="JR39" s="177"/>
      <c r="JS39" s="137"/>
      <c r="JT39" s="137" t="str">
        <f>IF(JT38="","",JS39)</f>
        <v/>
      </c>
    </row>
    <row r="40" spans="3:280" x14ac:dyDescent="0.25">
      <c r="C40" s="183" t="s">
        <v>34</v>
      </c>
      <c r="D40" s="171">
        <v>0</v>
      </c>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71">
        <v>0</v>
      </c>
      <c r="AC40" s="156"/>
      <c r="AD40" s="156"/>
      <c r="AE40" s="156"/>
      <c r="AF40" s="156"/>
      <c r="AG40" s="156"/>
      <c r="AH40" s="156"/>
      <c r="AI40" s="156"/>
      <c r="AJ40" s="156"/>
      <c r="AK40" s="156"/>
      <c r="AL40" s="156"/>
      <c r="AM40" s="156"/>
      <c r="AN40" s="156"/>
      <c r="AO40" s="156"/>
      <c r="AP40" s="156"/>
      <c r="AQ40" s="156"/>
      <c r="AR40" s="156"/>
      <c r="AS40" s="156"/>
      <c r="AT40" s="156"/>
      <c r="AU40" s="156"/>
      <c r="AV40" s="156"/>
      <c r="AW40" s="156"/>
      <c r="AX40" s="156"/>
      <c r="AY40" s="156"/>
      <c r="AZ40" s="171">
        <v>0</v>
      </c>
      <c r="BA40" s="153">
        <f t="shared" si="89"/>
        <v>0</v>
      </c>
      <c r="BB40" s="120"/>
      <c r="BC40" s="172">
        <f t="shared" si="90"/>
        <v>0</v>
      </c>
      <c r="BD40" s="157"/>
      <c r="BE40" s="157"/>
      <c r="BF40" s="157"/>
      <c r="BG40" s="157"/>
      <c r="BH40" s="157"/>
      <c r="BI40" s="157"/>
      <c r="BJ40" s="157"/>
      <c r="BK40" s="157"/>
      <c r="BL40" s="157"/>
      <c r="BM40" s="157"/>
      <c r="BN40" s="157"/>
      <c r="BO40" s="157"/>
      <c r="BP40" s="157"/>
      <c r="BQ40" s="157"/>
      <c r="BR40" s="157"/>
      <c r="BS40" s="157"/>
      <c r="BT40" s="157"/>
      <c r="BU40" s="157"/>
      <c r="BV40" s="157"/>
      <c r="BW40" s="157"/>
      <c r="BX40" s="157"/>
      <c r="BY40" s="157"/>
      <c r="BZ40" s="157"/>
      <c r="CA40" s="172" t="str">
        <f t="shared" si="91"/>
        <v/>
      </c>
      <c r="CB40" s="157"/>
      <c r="CC40" s="157"/>
      <c r="CD40" s="157"/>
      <c r="CE40" s="157"/>
      <c r="CF40" s="157"/>
      <c r="CG40" s="157"/>
      <c r="CH40" s="157"/>
      <c r="CI40" s="157"/>
      <c r="CJ40" s="157"/>
      <c r="CK40" s="157"/>
      <c r="CL40" s="157"/>
      <c r="CM40" s="157"/>
      <c r="CN40" s="157"/>
      <c r="CO40" s="157"/>
      <c r="CP40" s="157"/>
      <c r="CQ40" s="157"/>
      <c r="CR40" s="157"/>
      <c r="CS40" s="157"/>
      <c r="CT40" s="157"/>
      <c r="CU40" s="157"/>
      <c r="CV40" s="157"/>
      <c r="CW40" s="157"/>
      <c r="CX40" s="157"/>
      <c r="CY40" s="172" t="str">
        <f t="shared" si="92"/>
        <v/>
      </c>
      <c r="CZ40" s="120"/>
      <c r="DA40" s="172">
        <f t="shared" si="93"/>
        <v>0</v>
      </c>
      <c r="DB40" s="157"/>
      <c r="DC40" s="157"/>
      <c r="DD40" s="157"/>
      <c r="DE40" s="157"/>
      <c r="DF40" s="157"/>
      <c r="DG40" s="157"/>
      <c r="DH40" s="157"/>
      <c r="DI40" s="157"/>
      <c r="DJ40" s="157"/>
      <c r="DK40" s="157"/>
      <c r="DL40" s="157"/>
      <c r="DM40" s="157"/>
      <c r="DN40" s="157"/>
      <c r="DO40" s="157"/>
      <c r="DP40" s="157"/>
      <c r="DQ40" s="157"/>
      <c r="DR40" s="157"/>
      <c r="DS40" s="157"/>
      <c r="DT40" s="157"/>
      <c r="DU40" s="157"/>
      <c r="DV40" s="157"/>
      <c r="DW40" s="157"/>
      <c r="DX40" s="157"/>
      <c r="DY40" s="172" t="str">
        <f t="shared" si="94"/>
        <v/>
      </c>
      <c r="DZ40" s="157"/>
      <c r="EA40" s="157"/>
      <c r="EB40" s="157"/>
      <c r="EC40" s="157"/>
      <c r="ED40" s="157"/>
      <c r="EE40" s="157"/>
      <c r="EF40" s="157"/>
      <c r="EG40" s="157"/>
      <c r="EH40" s="157"/>
      <c r="EI40" s="157"/>
      <c r="EJ40" s="157"/>
      <c r="EK40" s="157"/>
      <c r="EL40" s="157"/>
      <c r="EM40" s="157"/>
      <c r="EN40" s="157"/>
      <c r="EO40" s="157"/>
      <c r="EP40" s="157"/>
      <c r="EQ40" s="157"/>
      <c r="ER40" s="157"/>
      <c r="ES40" s="157"/>
      <c r="ET40" s="157"/>
      <c r="EU40" s="157"/>
      <c r="EV40" s="157"/>
      <c r="EW40" s="172" t="str">
        <f t="shared" si="105"/>
        <v/>
      </c>
      <c r="EX40" s="126"/>
      <c r="EY40" s="172" t="str">
        <f t="shared" si="95"/>
        <v/>
      </c>
      <c r="EZ40" s="228"/>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s="173">
        <f t="shared" si="96"/>
        <v>0</v>
      </c>
      <c r="HC40" s="174">
        <f t="shared" si="97"/>
        <v>0</v>
      </c>
      <c r="HD40" s="174">
        <f t="shared" si="106"/>
        <v>0</v>
      </c>
      <c r="HE40" s="174">
        <f t="shared" ref="HE40:HE44" si="115">HE39+0.001</f>
        <v>3.0000000000000001E-3</v>
      </c>
      <c r="HF40" s="175">
        <f t="shared" si="107"/>
        <v>3.0000000000000001E-3</v>
      </c>
      <c r="HG40" s="176">
        <f t="shared" si="108"/>
        <v>0</v>
      </c>
      <c r="HH40" s="137">
        <f t="shared" si="98"/>
        <v>0</v>
      </c>
      <c r="HI40" s="137">
        <f t="shared" si="98"/>
        <v>0</v>
      </c>
      <c r="HJ40" s="137">
        <f t="shared" si="98"/>
        <v>0</v>
      </c>
      <c r="HK40" s="137">
        <f t="shared" si="98"/>
        <v>0</v>
      </c>
      <c r="HL40" s="137">
        <f t="shared" si="98"/>
        <v>1</v>
      </c>
      <c r="HM40" s="137">
        <f t="shared" si="98"/>
        <v>1</v>
      </c>
      <c r="HN40" s="137">
        <f t="shared" si="98"/>
        <v>1</v>
      </c>
      <c r="HO40" s="177"/>
      <c r="HP40" s="177"/>
      <c r="HQ40" s="177"/>
      <c r="HR40" s="177"/>
      <c r="HS40" s="177"/>
      <c r="HT40" s="177"/>
      <c r="HU40" s="177"/>
      <c r="HV40" s="177"/>
      <c r="HW40" s="137"/>
      <c r="HX40" s="137">
        <f t="shared" ref="HX40:HX44" si="116">IF(HX39="","",HW40)</f>
        <v>0</v>
      </c>
      <c r="HY40"/>
      <c r="HZ40" s="173">
        <f t="shared" si="99"/>
        <v>0</v>
      </c>
      <c r="IA40" s="174" t="e">
        <f t="shared" si="100"/>
        <v>#VALUE!</v>
      </c>
      <c r="IB40" s="174" t="e">
        <f t="shared" si="109"/>
        <v>#VALUE!</v>
      </c>
      <c r="IC40" s="174">
        <f t="shared" ref="IC40:IC44" si="117">IC39+0.001</f>
        <v>3.0000000000000001E-3</v>
      </c>
      <c r="ID40" s="175" t="e">
        <f t="shared" si="110"/>
        <v>#VALUE!</v>
      </c>
      <c r="IE40" s="176" t="e">
        <f t="shared" si="111"/>
        <v>#VALUE!</v>
      </c>
      <c r="IF40" s="137" t="e">
        <f t="shared" si="101"/>
        <v>#VALUE!</v>
      </c>
      <c r="IG40" s="137" t="e">
        <f t="shared" si="101"/>
        <v>#VALUE!</v>
      </c>
      <c r="IH40" s="137" t="e">
        <f t="shared" si="101"/>
        <v>#VALUE!</v>
      </c>
      <c r="II40" s="137" t="e">
        <f t="shared" si="101"/>
        <v>#VALUE!</v>
      </c>
      <c r="IJ40" s="137" t="e">
        <f t="shared" si="101"/>
        <v>#VALUE!</v>
      </c>
      <c r="IK40" s="137" t="e">
        <f t="shared" si="101"/>
        <v>#VALUE!</v>
      </c>
      <c r="IL40" s="137" t="e">
        <f t="shared" si="101"/>
        <v>#VALUE!</v>
      </c>
      <c r="IM40" s="177"/>
      <c r="IN40" s="177"/>
      <c r="IO40" s="177"/>
      <c r="IP40" s="177"/>
      <c r="IQ40" s="177"/>
      <c r="IR40" s="177"/>
      <c r="IS40" s="177"/>
      <c r="IT40" s="177"/>
      <c r="IU40" s="137"/>
      <c r="IV40" s="137" t="str">
        <f t="shared" ref="IV40:IV44" si="118">IF(IV39="","",IU40)</f>
        <v/>
      </c>
      <c r="IW40" s="125"/>
      <c r="IX40" s="173">
        <f t="shared" si="102"/>
        <v>0</v>
      </c>
      <c r="IY40" s="174" t="e">
        <f t="shared" si="103"/>
        <v>#VALUE!</v>
      </c>
      <c r="IZ40" s="174" t="e">
        <f t="shared" si="112"/>
        <v>#VALUE!</v>
      </c>
      <c r="JA40" s="174">
        <f t="shared" ref="JA40:JA44" si="119">JA39+0.001</f>
        <v>3.0000000000000001E-3</v>
      </c>
      <c r="JB40" s="175" t="e">
        <f t="shared" si="113"/>
        <v>#VALUE!</v>
      </c>
      <c r="JC40" s="176" t="e">
        <f t="shared" si="114"/>
        <v>#VALUE!</v>
      </c>
      <c r="JD40" s="137" t="e">
        <f t="shared" si="104"/>
        <v>#VALUE!</v>
      </c>
      <c r="JE40" s="137" t="e">
        <f t="shared" si="104"/>
        <v>#VALUE!</v>
      </c>
      <c r="JF40" s="137" t="e">
        <f t="shared" si="104"/>
        <v>#VALUE!</v>
      </c>
      <c r="JG40" s="137" t="e">
        <f t="shared" si="104"/>
        <v>#VALUE!</v>
      </c>
      <c r="JH40" s="137" t="e">
        <f t="shared" si="104"/>
        <v>#VALUE!</v>
      </c>
      <c r="JI40" s="137" t="e">
        <f t="shared" si="104"/>
        <v>#VALUE!</v>
      </c>
      <c r="JJ40" s="137" t="e">
        <f t="shared" si="104"/>
        <v>#VALUE!</v>
      </c>
      <c r="JK40" s="177"/>
      <c r="JL40" s="177"/>
      <c r="JM40" s="177"/>
      <c r="JN40" s="177"/>
      <c r="JO40" s="177"/>
      <c r="JP40" s="177"/>
      <c r="JQ40" s="177"/>
      <c r="JR40" s="177"/>
      <c r="JS40" s="137"/>
      <c r="JT40" s="137" t="str">
        <f t="shared" ref="JT40:JT44" si="120">IF(JT39="","",JS40)</f>
        <v/>
      </c>
    </row>
    <row r="41" spans="3:280" x14ac:dyDescent="0.25">
      <c r="C41" s="183" t="s">
        <v>35</v>
      </c>
      <c r="D41" s="171">
        <v>1</v>
      </c>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71">
        <v>0</v>
      </c>
      <c r="AC41" s="156"/>
      <c r="AD41" s="156"/>
      <c r="AE41" s="156"/>
      <c r="AF41" s="156"/>
      <c r="AG41" s="156"/>
      <c r="AH41" s="156"/>
      <c r="AI41" s="156"/>
      <c r="AJ41" s="156"/>
      <c r="AK41" s="156"/>
      <c r="AL41" s="156"/>
      <c r="AM41" s="156"/>
      <c r="AN41" s="156"/>
      <c r="AO41" s="156"/>
      <c r="AP41" s="156"/>
      <c r="AQ41" s="156"/>
      <c r="AR41" s="156"/>
      <c r="AS41" s="156"/>
      <c r="AT41" s="156"/>
      <c r="AU41" s="156"/>
      <c r="AV41" s="156"/>
      <c r="AW41" s="156"/>
      <c r="AX41" s="156"/>
      <c r="AY41" s="156"/>
      <c r="AZ41" s="171">
        <v>0</v>
      </c>
      <c r="BA41" s="153">
        <f t="shared" si="89"/>
        <v>1</v>
      </c>
      <c r="BB41" s="120"/>
      <c r="BC41" s="172">
        <f t="shared" si="90"/>
        <v>0</v>
      </c>
      <c r="BD41" s="157"/>
      <c r="BE41" s="157"/>
      <c r="BF41" s="157"/>
      <c r="BG41" s="157"/>
      <c r="BH41" s="157"/>
      <c r="BI41" s="157"/>
      <c r="BJ41" s="157"/>
      <c r="BK41" s="157"/>
      <c r="BL41" s="157"/>
      <c r="BM41" s="157"/>
      <c r="BN41" s="157"/>
      <c r="BO41" s="157"/>
      <c r="BP41" s="157"/>
      <c r="BQ41" s="157"/>
      <c r="BR41" s="157"/>
      <c r="BS41" s="157"/>
      <c r="BT41" s="157"/>
      <c r="BU41" s="157"/>
      <c r="BV41" s="157"/>
      <c r="BW41" s="157"/>
      <c r="BX41" s="157"/>
      <c r="BY41" s="157"/>
      <c r="BZ41" s="157"/>
      <c r="CA41" s="172" t="str">
        <f t="shared" si="91"/>
        <v/>
      </c>
      <c r="CB41" s="157"/>
      <c r="CC41" s="157"/>
      <c r="CD41" s="157"/>
      <c r="CE41" s="157"/>
      <c r="CF41" s="157"/>
      <c r="CG41" s="157"/>
      <c r="CH41" s="157"/>
      <c r="CI41" s="157"/>
      <c r="CJ41" s="157"/>
      <c r="CK41" s="157"/>
      <c r="CL41" s="157"/>
      <c r="CM41" s="157"/>
      <c r="CN41" s="157"/>
      <c r="CO41" s="157"/>
      <c r="CP41" s="157"/>
      <c r="CQ41" s="157"/>
      <c r="CR41" s="157"/>
      <c r="CS41" s="157"/>
      <c r="CT41" s="157"/>
      <c r="CU41" s="157"/>
      <c r="CV41" s="157"/>
      <c r="CW41" s="157"/>
      <c r="CX41" s="157"/>
      <c r="CY41" s="172" t="str">
        <f t="shared" si="92"/>
        <v/>
      </c>
      <c r="CZ41" s="120"/>
      <c r="DA41" s="172">
        <f t="shared" si="93"/>
        <v>1</v>
      </c>
      <c r="DB41" s="157"/>
      <c r="DC41" s="157"/>
      <c r="DD41" s="157"/>
      <c r="DE41" s="157"/>
      <c r="DF41" s="157"/>
      <c r="DG41" s="157"/>
      <c r="DH41" s="157"/>
      <c r="DI41" s="157"/>
      <c r="DJ41" s="157"/>
      <c r="DK41" s="157"/>
      <c r="DL41" s="157"/>
      <c r="DM41" s="157"/>
      <c r="DN41" s="157"/>
      <c r="DO41" s="157"/>
      <c r="DP41" s="157"/>
      <c r="DQ41" s="157"/>
      <c r="DR41" s="157"/>
      <c r="DS41" s="157"/>
      <c r="DT41" s="157"/>
      <c r="DU41" s="157"/>
      <c r="DV41" s="157"/>
      <c r="DW41" s="157"/>
      <c r="DX41" s="157"/>
      <c r="DY41" s="172" t="str">
        <f t="shared" si="94"/>
        <v/>
      </c>
      <c r="DZ41" s="157"/>
      <c r="EA41" s="157"/>
      <c r="EB41" s="157"/>
      <c r="EC41" s="157"/>
      <c r="ED41" s="157"/>
      <c r="EE41" s="157"/>
      <c r="EF41" s="157"/>
      <c r="EG41" s="157"/>
      <c r="EH41" s="157"/>
      <c r="EI41" s="157"/>
      <c r="EJ41" s="157"/>
      <c r="EK41" s="157"/>
      <c r="EL41" s="157"/>
      <c r="EM41" s="157"/>
      <c r="EN41" s="157"/>
      <c r="EO41" s="157"/>
      <c r="EP41" s="157"/>
      <c r="EQ41" s="157"/>
      <c r="ER41" s="157"/>
      <c r="ES41" s="157"/>
      <c r="ET41" s="157"/>
      <c r="EU41" s="157"/>
      <c r="EV41" s="157"/>
      <c r="EW41" s="172" t="str">
        <f t="shared" si="105"/>
        <v/>
      </c>
      <c r="EX41" s="126"/>
      <c r="EY41" s="172" t="str">
        <f t="shared" si="95"/>
        <v/>
      </c>
      <c r="EZ41" s="228"/>
      <c r="FA41" s="181"/>
      <c r="FB41"/>
      <c r="FC41"/>
      <c r="FD41"/>
      <c r="FE41"/>
      <c r="FF41"/>
      <c r="FG41"/>
      <c r="FH41"/>
      <c r="FI41"/>
      <c r="FJ41"/>
      <c r="FK41"/>
      <c r="FL41"/>
      <c r="FM41"/>
      <c r="FN41"/>
      <c r="FO41"/>
      <c r="FP41"/>
      <c r="FQ41"/>
      <c r="FR41"/>
      <c r="FS41"/>
      <c r="FT41"/>
      <c r="FU41"/>
      <c r="FV41"/>
      <c r="FW41"/>
      <c r="FX41"/>
      <c r="FY41" s="181"/>
      <c r="FZ41"/>
      <c r="GA41"/>
      <c r="GB41"/>
      <c r="GC41"/>
      <c r="GD41"/>
      <c r="GE41"/>
      <c r="GF41"/>
      <c r="GG41"/>
      <c r="GH41"/>
      <c r="GI41"/>
      <c r="GJ41"/>
      <c r="GK41"/>
      <c r="GL41"/>
      <c r="GM41"/>
      <c r="GN41"/>
      <c r="GO41"/>
      <c r="GP41"/>
      <c r="GQ41"/>
      <c r="GR41"/>
      <c r="GS41"/>
      <c r="GT41"/>
      <c r="GU41"/>
      <c r="GV41"/>
      <c r="GW41" s="181"/>
      <c r="GX41"/>
      <c r="GY41"/>
      <c r="GZ41"/>
      <c r="HA41"/>
      <c r="HB41" s="173">
        <f t="shared" si="96"/>
        <v>1</v>
      </c>
      <c r="HC41" s="174">
        <f t="shared" si="97"/>
        <v>0</v>
      </c>
      <c r="HD41" s="174">
        <f t="shared" si="106"/>
        <v>0</v>
      </c>
      <c r="HE41" s="174">
        <f t="shared" si="115"/>
        <v>4.0000000000000001E-3</v>
      </c>
      <c r="HF41" s="175">
        <f t="shared" si="107"/>
        <v>4.0000000000000001E-3</v>
      </c>
      <c r="HG41" s="176">
        <f t="shared" si="108"/>
        <v>0</v>
      </c>
      <c r="HH41" s="137">
        <f t="shared" si="98"/>
        <v>0</v>
      </c>
      <c r="HI41" s="137">
        <f t="shared" si="98"/>
        <v>0</v>
      </c>
      <c r="HJ41" s="137">
        <f t="shared" si="98"/>
        <v>0</v>
      </c>
      <c r="HK41" s="137">
        <f t="shared" si="98"/>
        <v>1</v>
      </c>
      <c r="HL41" s="137">
        <f t="shared" si="98"/>
        <v>1</v>
      </c>
      <c r="HM41" s="137">
        <f t="shared" si="98"/>
        <v>1</v>
      </c>
      <c r="HN41" s="137">
        <f t="shared" si="98"/>
        <v>1</v>
      </c>
      <c r="HO41" s="177"/>
      <c r="HP41" s="177"/>
      <c r="HQ41" s="177"/>
      <c r="HR41" s="177"/>
      <c r="HS41" s="177"/>
      <c r="HT41" s="177"/>
      <c r="HU41" s="177"/>
      <c r="HV41" s="177"/>
      <c r="HW41" s="137"/>
      <c r="HX41" s="137">
        <f t="shared" si="116"/>
        <v>0</v>
      </c>
      <c r="HY41"/>
      <c r="HZ41" s="173">
        <f t="shared" si="99"/>
        <v>0</v>
      </c>
      <c r="IA41" s="174" t="e">
        <f t="shared" si="100"/>
        <v>#VALUE!</v>
      </c>
      <c r="IB41" s="174" t="e">
        <f t="shared" si="109"/>
        <v>#VALUE!</v>
      </c>
      <c r="IC41" s="174">
        <f t="shared" si="117"/>
        <v>4.0000000000000001E-3</v>
      </c>
      <c r="ID41" s="175" t="e">
        <f t="shared" si="110"/>
        <v>#VALUE!</v>
      </c>
      <c r="IE41" s="176" t="e">
        <f t="shared" si="111"/>
        <v>#VALUE!</v>
      </c>
      <c r="IF41" s="137" t="e">
        <f t="shared" si="101"/>
        <v>#VALUE!</v>
      </c>
      <c r="IG41" s="137" t="e">
        <f t="shared" si="101"/>
        <v>#VALUE!</v>
      </c>
      <c r="IH41" s="137" t="e">
        <f t="shared" si="101"/>
        <v>#VALUE!</v>
      </c>
      <c r="II41" s="137" t="e">
        <f t="shared" si="101"/>
        <v>#VALUE!</v>
      </c>
      <c r="IJ41" s="137" t="e">
        <f t="shared" si="101"/>
        <v>#VALUE!</v>
      </c>
      <c r="IK41" s="137" t="e">
        <f t="shared" si="101"/>
        <v>#VALUE!</v>
      </c>
      <c r="IL41" s="137" t="e">
        <f t="shared" si="101"/>
        <v>#VALUE!</v>
      </c>
      <c r="IM41" s="177"/>
      <c r="IN41" s="177"/>
      <c r="IO41" s="177"/>
      <c r="IP41" s="177"/>
      <c r="IQ41" s="177"/>
      <c r="IR41" s="177"/>
      <c r="IS41" s="177"/>
      <c r="IT41" s="177"/>
      <c r="IU41" s="137"/>
      <c r="IV41" s="137" t="str">
        <f t="shared" si="118"/>
        <v/>
      </c>
      <c r="IW41" s="125"/>
      <c r="IX41" s="173">
        <f t="shared" si="102"/>
        <v>0</v>
      </c>
      <c r="IY41" s="174" t="e">
        <f t="shared" si="103"/>
        <v>#VALUE!</v>
      </c>
      <c r="IZ41" s="174" t="e">
        <f t="shared" si="112"/>
        <v>#VALUE!</v>
      </c>
      <c r="JA41" s="174">
        <f t="shared" si="119"/>
        <v>4.0000000000000001E-3</v>
      </c>
      <c r="JB41" s="175" t="e">
        <f t="shared" si="113"/>
        <v>#VALUE!</v>
      </c>
      <c r="JC41" s="176" t="e">
        <f t="shared" si="114"/>
        <v>#VALUE!</v>
      </c>
      <c r="JD41" s="137" t="e">
        <f t="shared" si="104"/>
        <v>#VALUE!</v>
      </c>
      <c r="JE41" s="137" t="e">
        <f t="shared" si="104"/>
        <v>#VALUE!</v>
      </c>
      <c r="JF41" s="137" t="e">
        <f t="shared" si="104"/>
        <v>#VALUE!</v>
      </c>
      <c r="JG41" s="137" t="e">
        <f t="shared" si="104"/>
        <v>#VALUE!</v>
      </c>
      <c r="JH41" s="137" t="e">
        <f t="shared" si="104"/>
        <v>#VALUE!</v>
      </c>
      <c r="JI41" s="137" t="e">
        <f t="shared" si="104"/>
        <v>#VALUE!</v>
      </c>
      <c r="JJ41" s="137" t="e">
        <f t="shared" si="104"/>
        <v>#VALUE!</v>
      </c>
      <c r="JK41" s="177"/>
      <c r="JL41" s="177"/>
      <c r="JM41" s="177"/>
      <c r="JN41" s="177"/>
      <c r="JO41" s="177"/>
      <c r="JP41" s="177"/>
      <c r="JQ41" s="177"/>
      <c r="JR41" s="177"/>
      <c r="JS41" s="137"/>
      <c r="JT41" s="137" t="str">
        <f t="shared" si="120"/>
        <v/>
      </c>
    </row>
    <row r="42" spans="3:280" x14ac:dyDescent="0.25">
      <c r="C42" s="183" t="s">
        <v>36</v>
      </c>
      <c r="D42" s="171">
        <v>0</v>
      </c>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71">
        <v>0</v>
      </c>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71">
        <v>0</v>
      </c>
      <c r="BA42" s="153">
        <f t="shared" si="89"/>
        <v>0</v>
      </c>
      <c r="BB42" s="120"/>
      <c r="BC42" s="172">
        <f t="shared" si="90"/>
        <v>0</v>
      </c>
      <c r="BD42" s="157"/>
      <c r="BE42" s="157"/>
      <c r="BF42" s="157"/>
      <c r="BG42" s="157"/>
      <c r="BH42" s="157"/>
      <c r="BI42" s="157"/>
      <c r="BJ42" s="157"/>
      <c r="BK42" s="157"/>
      <c r="BL42" s="157"/>
      <c r="BM42" s="157"/>
      <c r="BN42" s="157"/>
      <c r="BO42" s="157"/>
      <c r="BP42" s="157"/>
      <c r="BQ42" s="157"/>
      <c r="BR42" s="157"/>
      <c r="BS42" s="157"/>
      <c r="BT42" s="157"/>
      <c r="BU42" s="157"/>
      <c r="BV42" s="157"/>
      <c r="BW42" s="157"/>
      <c r="BX42" s="157"/>
      <c r="BY42" s="157"/>
      <c r="BZ42" s="157"/>
      <c r="CA42" s="172" t="str">
        <f t="shared" si="91"/>
        <v/>
      </c>
      <c r="CB42" s="157"/>
      <c r="CC42" s="157"/>
      <c r="CD42" s="157"/>
      <c r="CE42" s="157"/>
      <c r="CF42" s="157"/>
      <c r="CG42" s="157"/>
      <c r="CH42" s="157"/>
      <c r="CI42" s="157"/>
      <c r="CJ42" s="157"/>
      <c r="CK42" s="157"/>
      <c r="CL42" s="157"/>
      <c r="CM42" s="157"/>
      <c r="CN42" s="157"/>
      <c r="CO42" s="157"/>
      <c r="CP42" s="157"/>
      <c r="CQ42" s="157"/>
      <c r="CR42" s="157"/>
      <c r="CS42" s="157"/>
      <c r="CT42" s="157"/>
      <c r="CU42" s="157"/>
      <c r="CV42" s="157"/>
      <c r="CW42" s="157"/>
      <c r="CX42" s="157"/>
      <c r="CY42" s="172" t="str">
        <f t="shared" si="92"/>
        <v/>
      </c>
      <c r="CZ42" s="120"/>
      <c r="DA42" s="172">
        <f t="shared" si="93"/>
        <v>0</v>
      </c>
      <c r="DB42" s="157"/>
      <c r="DC42" s="157"/>
      <c r="DD42" s="157"/>
      <c r="DE42" s="157"/>
      <c r="DF42" s="157"/>
      <c r="DG42" s="157"/>
      <c r="DH42" s="157"/>
      <c r="DI42" s="157"/>
      <c r="DJ42" s="157"/>
      <c r="DK42" s="157"/>
      <c r="DL42" s="157"/>
      <c r="DM42" s="157"/>
      <c r="DN42" s="157"/>
      <c r="DO42" s="157"/>
      <c r="DP42" s="157"/>
      <c r="DQ42" s="157"/>
      <c r="DR42" s="157"/>
      <c r="DS42" s="157"/>
      <c r="DT42" s="157"/>
      <c r="DU42" s="157"/>
      <c r="DV42" s="157"/>
      <c r="DW42" s="157"/>
      <c r="DX42" s="157"/>
      <c r="DY42" s="172" t="str">
        <f t="shared" si="94"/>
        <v/>
      </c>
      <c r="DZ42" s="157"/>
      <c r="EA42" s="157"/>
      <c r="EB42" s="157"/>
      <c r="EC42" s="157"/>
      <c r="ED42" s="157"/>
      <c r="EE42" s="157"/>
      <c r="EF42" s="157"/>
      <c r="EG42" s="157"/>
      <c r="EH42" s="157"/>
      <c r="EI42" s="157"/>
      <c r="EJ42" s="157"/>
      <c r="EK42" s="157"/>
      <c r="EL42" s="157"/>
      <c r="EM42" s="157"/>
      <c r="EN42" s="157"/>
      <c r="EO42" s="157"/>
      <c r="EP42" s="157"/>
      <c r="EQ42" s="157"/>
      <c r="ER42" s="157"/>
      <c r="ES42" s="157"/>
      <c r="ET42" s="157"/>
      <c r="EU42" s="157"/>
      <c r="EV42" s="157"/>
      <c r="EW42" s="172" t="str">
        <f t="shared" si="105"/>
        <v/>
      </c>
      <c r="EX42" s="126"/>
      <c r="EY42" s="172" t="str">
        <f t="shared" si="95"/>
        <v/>
      </c>
      <c r="EZ42" s="228"/>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s="173">
        <f t="shared" si="96"/>
        <v>0</v>
      </c>
      <c r="HC42" s="174">
        <f t="shared" si="97"/>
        <v>0</v>
      </c>
      <c r="HD42" s="174">
        <f t="shared" si="106"/>
        <v>0</v>
      </c>
      <c r="HE42" s="174">
        <f t="shared" si="115"/>
        <v>5.0000000000000001E-3</v>
      </c>
      <c r="HF42" s="175">
        <f t="shared" si="107"/>
        <v>5.0000000000000001E-3</v>
      </c>
      <c r="HG42" s="176">
        <f t="shared" si="108"/>
        <v>0</v>
      </c>
      <c r="HH42" s="137">
        <f t="shared" si="98"/>
        <v>0</v>
      </c>
      <c r="HI42" s="137">
        <f t="shared" si="98"/>
        <v>0</v>
      </c>
      <c r="HJ42" s="137">
        <f t="shared" si="98"/>
        <v>1</v>
      </c>
      <c r="HK42" s="137">
        <f t="shared" si="98"/>
        <v>1</v>
      </c>
      <c r="HL42" s="137">
        <f t="shared" si="98"/>
        <v>1</v>
      </c>
      <c r="HM42" s="137">
        <f t="shared" si="98"/>
        <v>1</v>
      </c>
      <c r="HN42" s="137">
        <f t="shared" si="98"/>
        <v>1</v>
      </c>
      <c r="HO42" s="177"/>
      <c r="HP42" s="177"/>
      <c r="HQ42" s="177"/>
      <c r="HR42" s="177"/>
      <c r="HS42" s="177"/>
      <c r="HT42" s="177"/>
      <c r="HU42" s="177"/>
      <c r="HV42" s="177"/>
      <c r="HW42" s="137"/>
      <c r="HX42" s="137">
        <f t="shared" si="116"/>
        <v>0</v>
      </c>
      <c r="HY42"/>
      <c r="HZ42" s="173">
        <f t="shared" si="99"/>
        <v>0</v>
      </c>
      <c r="IA42" s="174" t="e">
        <f t="shared" si="100"/>
        <v>#VALUE!</v>
      </c>
      <c r="IB42" s="174" t="e">
        <f t="shared" si="109"/>
        <v>#VALUE!</v>
      </c>
      <c r="IC42" s="174">
        <f t="shared" si="117"/>
        <v>5.0000000000000001E-3</v>
      </c>
      <c r="ID42" s="175" t="e">
        <f t="shared" si="110"/>
        <v>#VALUE!</v>
      </c>
      <c r="IE42" s="176" t="e">
        <f t="shared" si="111"/>
        <v>#VALUE!</v>
      </c>
      <c r="IF42" s="137" t="e">
        <f t="shared" si="101"/>
        <v>#VALUE!</v>
      </c>
      <c r="IG42" s="137" t="e">
        <f t="shared" si="101"/>
        <v>#VALUE!</v>
      </c>
      <c r="IH42" s="137" t="e">
        <f t="shared" si="101"/>
        <v>#VALUE!</v>
      </c>
      <c r="II42" s="137" t="e">
        <f t="shared" si="101"/>
        <v>#VALUE!</v>
      </c>
      <c r="IJ42" s="137" t="e">
        <f t="shared" si="101"/>
        <v>#VALUE!</v>
      </c>
      <c r="IK42" s="137" t="e">
        <f t="shared" si="101"/>
        <v>#VALUE!</v>
      </c>
      <c r="IL42" s="137" t="e">
        <f t="shared" si="101"/>
        <v>#VALUE!</v>
      </c>
      <c r="IM42" s="177"/>
      <c r="IN42" s="177"/>
      <c r="IO42" s="177"/>
      <c r="IP42" s="177"/>
      <c r="IQ42" s="177"/>
      <c r="IR42" s="177"/>
      <c r="IS42" s="177"/>
      <c r="IT42" s="177"/>
      <c r="IU42" s="137"/>
      <c r="IV42" s="137" t="str">
        <f t="shared" si="118"/>
        <v/>
      </c>
      <c r="IW42" s="125"/>
      <c r="IX42" s="173">
        <f t="shared" si="102"/>
        <v>0</v>
      </c>
      <c r="IY42" s="174" t="e">
        <f t="shared" si="103"/>
        <v>#VALUE!</v>
      </c>
      <c r="IZ42" s="174" t="e">
        <f t="shared" si="112"/>
        <v>#VALUE!</v>
      </c>
      <c r="JA42" s="174">
        <f t="shared" si="119"/>
        <v>5.0000000000000001E-3</v>
      </c>
      <c r="JB42" s="175" t="e">
        <f t="shared" si="113"/>
        <v>#VALUE!</v>
      </c>
      <c r="JC42" s="176" t="e">
        <f t="shared" si="114"/>
        <v>#VALUE!</v>
      </c>
      <c r="JD42" s="137" t="e">
        <f t="shared" si="104"/>
        <v>#VALUE!</v>
      </c>
      <c r="JE42" s="137" t="e">
        <f t="shared" si="104"/>
        <v>#VALUE!</v>
      </c>
      <c r="JF42" s="137" t="e">
        <f t="shared" si="104"/>
        <v>#VALUE!</v>
      </c>
      <c r="JG42" s="137" t="e">
        <f t="shared" si="104"/>
        <v>#VALUE!</v>
      </c>
      <c r="JH42" s="137" t="e">
        <f t="shared" si="104"/>
        <v>#VALUE!</v>
      </c>
      <c r="JI42" s="137" t="e">
        <f t="shared" si="104"/>
        <v>#VALUE!</v>
      </c>
      <c r="JJ42" s="137" t="e">
        <f t="shared" si="104"/>
        <v>#VALUE!</v>
      </c>
      <c r="JK42" s="177"/>
      <c r="JL42" s="177"/>
      <c r="JM42" s="177"/>
      <c r="JN42" s="177"/>
      <c r="JO42" s="177"/>
      <c r="JP42" s="177"/>
      <c r="JQ42" s="177"/>
      <c r="JR42" s="177"/>
      <c r="JS42" s="137"/>
      <c r="JT42" s="137" t="str">
        <f t="shared" si="120"/>
        <v/>
      </c>
    </row>
    <row r="43" spans="3:280" x14ac:dyDescent="0.25">
      <c r="C43" s="183" t="s">
        <v>37</v>
      </c>
      <c r="D43" s="171">
        <v>0</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3">
        <f t="shared" si="89"/>
        <v>0</v>
      </c>
      <c r="BB43" s="120"/>
      <c r="BC43" s="172">
        <f t="shared" si="90"/>
        <v>0</v>
      </c>
      <c r="BD43" s="157"/>
      <c r="BE43" s="157"/>
      <c r="BF43" s="157"/>
      <c r="BG43" s="157"/>
      <c r="BH43" s="157"/>
      <c r="BI43" s="157"/>
      <c r="BJ43" s="157"/>
      <c r="BK43" s="157"/>
      <c r="BL43" s="157"/>
      <c r="BM43" s="157"/>
      <c r="BN43" s="157"/>
      <c r="BO43" s="157"/>
      <c r="BP43" s="157"/>
      <c r="BQ43" s="157"/>
      <c r="BR43" s="157"/>
      <c r="BS43" s="157"/>
      <c r="BT43" s="157"/>
      <c r="BU43" s="157"/>
      <c r="BV43" s="157"/>
      <c r="BW43" s="157"/>
      <c r="BX43" s="157"/>
      <c r="BY43" s="157"/>
      <c r="BZ43" s="157"/>
      <c r="CA43" s="172" t="str">
        <f t="shared" si="91"/>
        <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t="str">
        <f t="shared" si="92"/>
        <v/>
      </c>
      <c r="CZ43" s="120"/>
      <c r="DA43" s="172">
        <f t="shared" si="93"/>
        <v>0</v>
      </c>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57"/>
      <c r="DX43" s="157"/>
      <c r="DY43" s="172" t="str">
        <f t="shared" si="94"/>
        <v/>
      </c>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57"/>
      <c r="EV43" s="157"/>
      <c r="EW43" s="172" t="str">
        <f t="shared" si="105"/>
        <v/>
      </c>
      <c r="EX43" s="126"/>
      <c r="EY43" s="172" t="str">
        <f t="shared" si="95"/>
        <v/>
      </c>
      <c r="EZ43" s="228"/>
      <c r="FA43" s="136"/>
      <c r="FB43" s="137" t="s">
        <v>214</v>
      </c>
      <c r="FC43" s="137" t="s">
        <v>215</v>
      </c>
      <c r="FD43" s="137"/>
      <c r="FE43" s="125"/>
      <c r="FF43" s="125"/>
      <c r="FG43"/>
      <c r="FH43" s="125"/>
      <c r="FI43" s="125"/>
      <c r="FJ43"/>
      <c r="FK43"/>
      <c r="FL43"/>
      <c r="FM43"/>
      <c r="FN43"/>
      <c r="FO43"/>
      <c r="FP43"/>
      <c r="FQ43"/>
      <c r="FR43"/>
      <c r="FS43"/>
      <c r="FT43"/>
      <c r="FU43"/>
      <c r="FV43"/>
      <c r="FW43"/>
      <c r="FX43"/>
      <c r="FY43" s="138"/>
      <c r="FZ43" s="137" t="s">
        <v>214</v>
      </c>
      <c r="GA43" s="137" t="s">
        <v>215</v>
      </c>
      <c r="GB43" s="137"/>
      <c r="GC43" s="125"/>
      <c r="GD43" s="125"/>
      <c r="GE43"/>
      <c r="GF43" s="125"/>
      <c r="GG43" s="125"/>
      <c r="GH43"/>
      <c r="GI43"/>
      <c r="GJ43"/>
      <c r="GK43"/>
      <c r="GL43"/>
      <c r="GM43"/>
      <c r="GN43"/>
      <c r="GO43"/>
      <c r="GP43"/>
      <c r="GQ43"/>
      <c r="GR43"/>
      <c r="GS43"/>
      <c r="GT43"/>
      <c r="GU43"/>
      <c r="GV43"/>
      <c r="GW43" s="138"/>
      <c r="GX43" s="137" t="s">
        <v>214</v>
      </c>
      <c r="GY43" s="137" t="s">
        <v>215</v>
      </c>
      <c r="GZ43" s="137"/>
      <c r="HA43"/>
      <c r="HB43" s="173">
        <f t="shared" si="96"/>
        <v>0</v>
      </c>
      <c r="HC43" s="174">
        <f t="shared" si="97"/>
        <v>0</v>
      </c>
      <c r="HD43" s="174">
        <f t="shared" si="106"/>
        <v>0</v>
      </c>
      <c r="HE43" s="174">
        <f t="shared" si="115"/>
        <v>6.0000000000000001E-3</v>
      </c>
      <c r="HF43" s="175">
        <f t="shared" si="107"/>
        <v>6.0000000000000001E-3</v>
      </c>
      <c r="HG43" s="176">
        <f t="shared" si="108"/>
        <v>0</v>
      </c>
      <c r="HH43" s="137">
        <f t="shared" si="98"/>
        <v>0</v>
      </c>
      <c r="HI43" s="137">
        <f t="shared" si="98"/>
        <v>1</v>
      </c>
      <c r="HJ43" s="137">
        <f t="shared" si="98"/>
        <v>1</v>
      </c>
      <c r="HK43" s="137">
        <f t="shared" si="98"/>
        <v>1</v>
      </c>
      <c r="HL43" s="137">
        <f t="shared" si="98"/>
        <v>1</v>
      </c>
      <c r="HM43" s="137">
        <f t="shared" si="98"/>
        <v>1</v>
      </c>
      <c r="HN43" s="137">
        <f t="shared" si="98"/>
        <v>1</v>
      </c>
      <c r="HO43" s="177"/>
      <c r="HP43" s="177"/>
      <c r="HQ43" s="177"/>
      <c r="HR43" s="177"/>
      <c r="HS43" s="177"/>
      <c r="HT43" s="177"/>
      <c r="HU43" s="177"/>
      <c r="HV43" s="177"/>
      <c r="HW43" s="137"/>
      <c r="HX43" s="137">
        <f t="shared" si="116"/>
        <v>0</v>
      </c>
      <c r="HY43"/>
      <c r="HZ43" s="173">
        <f t="shared" si="99"/>
        <v>0</v>
      </c>
      <c r="IA43" s="174" t="e">
        <f t="shared" si="100"/>
        <v>#VALUE!</v>
      </c>
      <c r="IB43" s="174" t="e">
        <f t="shared" si="109"/>
        <v>#VALUE!</v>
      </c>
      <c r="IC43" s="174">
        <f t="shared" si="117"/>
        <v>6.0000000000000001E-3</v>
      </c>
      <c r="ID43" s="175" t="e">
        <f t="shared" si="110"/>
        <v>#VALUE!</v>
      </c>
      <c r="IE43" s="176" t="e">
        <f t="shared" si="111"/>
        <v>#VALUE!</v>
      </c>
      <c r="IF43" s="137" t="e">
        <f t="shared" si="101"/>
        <v>#VALUE!</v>
      </c>
      <c r="IG43" s="137" t="e">
        <f t="shared" si="101"/>
        <v>#VALUE!</v>
      </c>
      <c r="IH43" s="137" t="e">
        <f t="shared" si="101"/>
        <v>#VALUE!</v>
      </c>
      <c r="II43" s="137" t="e">
        <f t="shared" si="101"/>
        <v>#VALUE!</v>
      </c>
      <c r="IJ43" s="137" t="e">
        <f t="shared" si="101"/>
        <v>#VALUE!</v>
      </c>
      <c r="IK43" s="137" t="e">
        <f t="shared" si="101"/>
        <v>#VALUE!</v>
      </c>
      <c r="IL43" s="137" t="e">
        <f t="shared" si="101"/>
        <v>#VALUE!</v>
      </c>
      <c r="IM43" s="177"/>
      <c r="IN43" s="177"/>
      <c r="IO43" s="177"/>
      <c r="IP43" s="177"/>
      <c r="IQ43" s="177"/>
      <c r="IR43" s="177"/>
      <c r="IS43" s="177"/>
      <c r="IT43" s="177"/>
      <c r="IU43" s="137"/>
      <c r="IV43" s="137" t="str">
        <f t="shared" si="118"/>
        <v/>
      </c>
      <c r="IW43" s="125"/>
      <c r="IX43" s="173">
        <f t="shared" si="102"/>
        <v>0</v>
      </c>
      <c r="IY43" s="174" t="e">
        <f t="shared" si="103"/>
        <v>#VALUE!</v>
      </c>
      <c r="IZ43" s="174" t="e">
        <f t="shared" si="112"/>
        <v>#VALUE!</v>
      </c>
      <c r="JA43" s="174">
        <f t="shared" si="119"/>
        <v>6.0000000000000001E-3</v>
      </c>
      <c r="JB43" s="175" t="e">
        <f t="shared" si="113"/>
        <v>#VALUE!</v>
      </c>
      <c r="JC43" s="176" t="e">
        <f t="shared" si="114"/>
        <v>#VALUE!</v>
      </c>
      <c r="JD43" s="137" t="e">
        <f t="shared" si="104"/>
        <v>#VALUE!</v>
      </c>
      <c r="JE43" s="137" t="e">
        <f t="shared" si="104"/>
        <v>#VALUE!</v>
      </c>
      <c r="JF43" s="137" t="e">
        <f t="shared" si="104"/>
        <v>#VALUE!</v>
      </c>
      <c r="JG43" s="137" t="e">
        <f t="shared" si="104"/>
        <v>#VALUE!</v>
      </c>
      <c r="JH43" s="137" t="e">
        <f t="shared" si="104"/>
        <v>#VALUE!</v>
      </c>
      <c r="JI43" s="137" t="e">
        <f t="shared" si="104"/>
        <v>#VALUE!</v>
      </c>
      <c r="JJ43" s="137" t="e">
        <f t="shared" si="104"/>
        <v>#VALUE!</v>
      </c>
      <c r="JK43" s="177"/>
      <c r="JL43" s="177"/>
      <c r="JM43" s="177"/>
      <c r="JN43" s="177"/>
      <c r="JO43" s="177"/>
      <c r="JP43" s="177"/>
      <c r="JQ43" s="177"/>
      <c r="JR43" s="177"/>
      <c r="JS43" s="137"/>
      <c r="JT43" s="137" t="str">
        <f t="shared" si="120"/>
        <v/>
      </c>
    </row>
    <row r="44" spans="3:280" ht="20.100000000000001" customHeight="1" x14ac:dyDescent="0.25">
      <c r="C44" s="183" t="s">
        <v>38</v>
      </c>
      <c r="D44" s="171">
        <v>0</v>
      </c>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171">
        <v>0</v>
      </c>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71">
        <v>0</v>
      </c>
      <c r="BA44" s="153">
        <f t="shared" si="89"/>
        <v>0</v>
      </c>
      <c r="BB44" s="120"/>
      <c r="BC44" s="172">
        <f t="shared" si="90"/>
        <v>0</v>
      </c>
      <c r="BD44" s="157"/>
      <c r="BE44" s="157"/>
      <c r="BF44" s="157"/>
      <c r="BG44" s="157"/>
      <c r="BH44" s="157"/>
      <c r="BI44" s="157"/>
      <c r="BJ44" s="157"/>
      <c r="BK44" s="157"/>
      <c r="BL44" s="157"/>
      <c r="BM44" s="157"/>
      <c r="BN44" s="157"/>
      <c r="BO44" s="157"/>
      <c r="BP44" s="157"/>
      <c r="BQ44" s="157"/>
      <c r="BR44" s="157"/>
      <c r="BS44" s="157"/>
      <c r="BT44" s="157"/>
      <c r="BU44" s="157"/>
      <c r="BV44" s="157"/>
      <c r="BW44" s="157"/>
      <c r="BX44" s="157"/>
      <c r="BY44" s="157"/>
      <c r="BZ44" s="157"/>
      <c r="CA44" s="172" t="str">
        <f t="shared" si="91"/>
        <v/>
      </c>
      <c r="CB44" s="157"/>
      <c r="CC44" s="157"/>
      <c r="CD44" s="157"/>
      <c r="CE44" s="157"/>
      <c r="CF44" s="157"/>
      <c r="CG44" s="157"/>
      <c r="CH44" s="157"/>
      <c r="CI44" s="157"/>
      <c r="CJ44" s="157"/>
      <c r="CK44" s="157"/>
      <c r="CL44" s="157"/>
      <c r="CM44" s="157"/>
      <c r="CN44" s="157"/>
      <c r="CO44" s="157"/>
      <c r="CP44" s="157"/>
      <c r="CQ44" s="157"/>
      <c r="CR44" s="157"/>
      <c r="CS44" s="157"/>
      <c r="CT44" s="157"/>
      <c r="CU44" s="157"/>
      <c r="CV44" s="157"/>
      <c r="CW44" s="157"/>
      <c r="CX44" s="157"/>
      <c r="CY44" s="172" t="str">
        <f t="shared" si="92"/>
        <v/>
      </c>
      <c r="CZ44" s="120"/>
      <c r="DA44" s="172">
        <f t="shared" si="93"/>
        <v>0</v>
      </c>
      <c r="DB44" s="157"/>
      <c r="DC44" s="157"/>
      <c r="DD44" s="157"/>
      <c r="DE44" s="157"/>
      <c r="DF44" s="157"/>
      <c r="DG44" s="157"/>
      <c r="DH44" s="157"/>
      <c r="DI44" s="157"/>
      <c r="DJ44" s="157"/>
      <c r="DK44" s="157"/>
      <c r="DL44" s="157"/>
      <c r="DM44" s="157"/>
      <c r="DN44" s="157"/>
      <c r="DO44" s="157"/>
      <c r="DP44" s="157"/>
      <c r="DQ44" s="157"/>
      <c r="DR44" s="157"/>
      <c r="DS44" s="157"/>
      <c r="DT44" s="157"/>
      <c r="DU44" s="157"/>
      <c r="DV44" s="157"/>
      <c r="DW44" s="157"/>
      <c r="DX44" s="157"/>
      <c r="DY44" s="172" t="str">
        <f t="shared" si="94"/>
        <v/>
      </c>
      <c r="DZ44" s="157"/>
      <c r="EA44" s="157"/>
      <c r="EB44" s="157"/>
      <c r="EC44" s="157"/>
      <c r="ED44" s="157"/>
      <c r="EE44" s="157"/>
      <c r="EF44" s="157"/>
      <c r="EG44" s="157"/>
      <c r="EH44" s="157"/>
      <c r="EI44" s="157"/>
      <c r="EJ44" s="157"/>
      <c r="EK44" s="157"/>
      <c r="EL44" s="157"/>
      <c r="EM44" s="157"/>
      <c r="EN44" s="157"/>
      <c r="EO44" s="157"/>
      <c r="EP44" s="157"/>
      <c r="EQ44" s="157"/>
      <c r="ER44" s="157"/>
      <c r="ES44" s="157"/>
      <c r="ET44" s="157"/>
      <c r="EU44" s="157"/>
      <c r="EV44" s="157"/>
      <c r="EW44" s="172" t="str">
        <f t="shared" si="105"/>
        <v/>
      </c>
      <c r="EX44" s="126"/>
      <c r="EY44" s="172" t="str">
        <f t="shared" si="95"/>
        <v/>
      </c>
      <c r="EZ44" s="228"/>
      <c r="FA44" s="136" t="s">
        <v>218</v>
      </c>
      <c r="FB44" s="137" t="s">
        <v>219</v>
      </c>
      <c r="FC44" s="137" t="s">
        <v>263</v>
      </c>
      <c r="FD44" s="137"/>
      <c r="FE44" s="125"/>
      <c r="FF44" s="125"/>
      <c r="FG44"/>
      <c r="FH44" s="125"/>
      <c r="FI44" s="125"/>
      <c r="FJ44"/>
      <c r="FK44" s="125"/>
      <c r="FL44"/>
      <c r="FM44" s="125"/>
      <c r="FN44" s="125"/>
      <c r="FO44"/>
      <c r="FP44" s="125"/>
      <c r="FQ44" s="125"/>
      <c r="FR44" s="125"/>
      <c r="FS44"/>
      <c r="FT44"/>
      <c r="FU44"/>
      <c r="FV44"/>
      <c r="FW44"/>
      <c r="FX44" s="125"/>
      <c r="FY44" s="138" t="s">
        <v>218</v>
      </c>
      <c r="FZ44" s="137" t="s">
        <v>219</v>
      </c>
      <c r="GA44" s="137" t="s">
        <v>263</v>
      </c>
      <c r="GB44" s="137"/>
      <c r="GC44" s="125"/>
      <c r="GD44" s="125"/>
      <c r="GE44"/>
      <c r="GF44" s="125"/>
      <c r="GG44" s="125"/>
      <c r="GH44"/>
      <c r="GI44" s="125"/>
      <c r="GJ44"/>
      <c r="GK44" s="125"/>
      <c r="GL44" s="125"/>
      <c r="GM44"/>
      <c r="GN44" s="125"/>
      <c r="GO44" s="125"/>
      <c r="GP44" s="125"/>
      <c r="GQ44"/>
      <c r="GR44" s="125"/>
      <c r="GS44" s="125"/>
      <c r="GT44" s="125"/>
      <c r="GU44"/>
      <c r="GV44" s="125"/>
      <c r="GW44" s="138" t="s">
        <v>218</v>
      </c>
      <c r="GX44" s="137" t="s">
        <v>219</v>
      </c>
      <c r="GY44" s="137" t="s">
        <v>263</v>
      </c>
      <c r="GZ44" s="137"/>
      <c r="HA44"/>
      <c r="HB44" s="173">
        <f t="shared" si="96"/>
        <v>0</v>
      </c>
      <c r="HC44" s="174">
        <f t="shared" si="97"/>
        <v>0</v>
      </c>
      <c r="HD44" s="174">
        <f t="shared" si="106"/>
        <v>0</v>
      </c>
      <c r="HE44" s="174">
        <f t="shared" si="115"/>
        <v>7.0000000000000001E-3</v>
      </c>
      <c r="HF44" s="175">
        <f t="shared" si="107"/>
        <v>7.0000000000000001E-3</v>
      </c>
      <c r="HG44" s="176">
        <f t="shared" si="108"/>
        <v>0</v>
      </c>
      <c r="HH44" s="137">
        <f t="shared" si="98"/>
        <v>1</v>
      </c>
      <c r="HI44" s="137">
        <f t="shared" si="98"/>
        <v>1</v>
      </c>
      <c r="HJ44" s="137">
        <f t="shared" si="98"/>
        <v>1</v>
      </c>
      <c r="HK44" s="137">
        <f t="shared" si="98"/>
        <v>1</v>
      </c>
      <c r="HL44" s="137">
        <f t="shared" si="98"/>
        <v>1</v>
      </c>
      <c r="HM44" s="137">
        <f t="shared" si="98"/>
        <v>1</v>
      </c>
      <c r="HN44" s="137">
        <f t="shared" si="98"/>
        <v>1</v>
      </c>
      <c r="HO44" s="177"/>
      <c r="HP44" s="177"/>
      <c r="HQ44" s="177"/>
      <c r="HR44" s="177"/>
      <c r="HS44" s="177"/>
      <c r="HT44" s="177"/>
      <c r="HU44" s="177"/>
      <c r="HV44" s="177"/>
      <c r="HW44" s="137"/>
      <c r="HX44" s="137">
        <f t="shared" si="116"/>
        <v>0</v>
      </c>
      <c r="HY44"/>
      <c r="HZ44" s="173">
        <f t="shared" si="99"/>
        <v>0</v>
      </c>
      <c r="IA44" s="174" t="e">
        <f t="shared" si="100"/>
        <v>#VALUE!</v>
      </c>
      <c r="IB44" s="174" t="e">
        <f t="shared" si="109"/>
        <v>#VALUE!</v>
      </c>
      <c r="IC44" s="174">
        <f t="shared" si="117"/>
        <v>7.0000000000000001E-3</v>
      </c>
      <c r="ID44" s="175" t="e">
        <f t="shared" si="110"/>
        <v>#VALUE!</v>
      </c>
      <c r="IE44" s="176" t="e">
        <f t="shared" si="111"/>
        <v>#VALUE!</v>
      </c>
      <c r="IF44" s="137" t="e">
        <f t="shared" si="101"/>
        <v>#VALUE!</v>
      </c>
      <c r="IG44" s="137" t="e">
        <f t="shared" si="101"/>
        <v>#VALUE!</v>
      </c>
      <c r="IH44" s="137" t="e">
        <f t="shared" si="101"/>
        <v>#VALUE!</v>
      </c>
      <c r="II44" s="137" t="e">
        <f t="shared" si="101"/>
        <v>#VALUE!</v>
      </c>
      <c r="IJ44" s="137" t="e">
        <f t="shared" si="101"/>
        <v>#VALUE!</v>
      </c>
      <c r="IK44" s="137" t="e">
        <f t="shared" si="101"/>
        <v>#VALUE!</v>
      </c>
      <c r="IL44" s="137" t="e">
        <f t="shared" si="101"/>
        <v>#VALUE!</v>
      </c>
      <c r="IM44" s="177"/>
      <c r="IN44" s="177"/>
      <c r="IO44" s="177"/>
      <c r="IP44" s="177"/>
      <c r="IQ44" s="177"/>
      <c r="IR44" s="177"/>
      <c r="IS44" s="177"/>
      <c r="IT44" s="177"/>
      <c r="IU44" s="137"/>
      <c r="IV44" s="137" t="str">
        <f t="shared" si="118"/>
        <v/>
      </c>
      <c r="IW44" s="125"/>
      <c r="IX44" s="173">
        <f t="shared" si="102"/>
        <v>0</v>
      </c>
      <c r="IY44" s="174" t="e">
        <f t="shared" si="103"/>
        <v>#VALUE!</v>
      </c>
      <c r="IZ44" s="174" t="e">
        <f t="shared" si="112"/>
        <v>#VALUE!</v>
      </c>
      <c r="JA44" s="174">
        <f t="shared" si="119"/>
        <v>7.0000000000000001E-3</v>
      </c>
      <c r="JB44" s="175" t="e">
        <f t="shared" si="113"/>
        <v>#VALUE!</v>
      </c>
      <c r="JC44" s="176" t="e">
        <f t="shared" si="114"/>
        <v>#VALUE!</v>
      </c>
      <c r="JD44" s="137" t="e">
        <f t="shared" si="104"/>
        <v>#VALUE!</v>
      </c>
      <c r="JE44" s="137" t="e">
        <f t="shared" si="104"/>
        <v>#VALUE!</v>
      </c>
      <c r="JF44" s="137" t="e">
        <f t="shared" si="104"/>
        <v>#VALUE!</v>
      </c>
      <c r="JG44" s="137" t="e">
        <f t="shared" si="104"/>
        <v>#VALUE!</v>
      </c>
      <c r="JH44" s="137" t="e">
        <f t="shared" si="104"/>
        <v>#VALUE!</v>
      </c>
      <c r="JI44" s="137" t="e">
        <f t="shared" si="104"/>
        <v>#VALUE!</v>
      </c>
      <c r="JJ44" s="137" t="e">
        <f t="shared" si="104"/>
        <v>#VALUE!</v>
      </c>
      <c r="JK44" s="177"/>
      <c r="JL44" s="177"/>
      <c r="JM44" s="177"/>
      <c r="JN44" s="177"/>
      <c r="JO44" s="177"/>
      <c r="JP44" s="177"/>
      <c r="JQ44" s="177"/>
      <c r="JR44" s="177"/>
      <c r="JS44" s="137"/>
      <c r="JT44" s="137" t="str">
        <f t="shared" si="120"/>
        <v/>
      </c>
    </row>
    <row r="45" spans="3:280" ht="17.100000000000001" customHeight="1" x14ac:dyDescent="0.25">
      <c r="C45" s="212" t="s">
        <v>264</v>
      </c>
      <c r="D45" s="184">
        <f>IF(COUNTBLANK(D$38:D$44)&gt;0,"",SUM(D38:D44))</f>
        <v>2</v>
      </c>
      <c r="E45" s="157"/>
      <c r="F45" s="157"/>
      <c r="G45" s="157"/>
      <c r="H45" s="157"/>
      <c r="I45" s="157"/>
      <c r="J45" s="157"/>
      <c r="K45" s="157"/>
      <c r="L45" s="157"/>
      <c r="M45" s="157"/>
      <c r="N45" s="157"/>
      <c r="O45" s="157"/>
      <c r="P45" s="157"/>
      <c r="Q45" s="157"/>
      <c r="R45" s="157"/>
      <c r="S45" s="157"/>
      <c r="T45" s="157"/>
      <c r="U45" s="157"/>
      <c r="V45" s="157"/>
      <c r="W45" s="157"/>
      <c r="X45" s="157"/>
      <c r="Y45" s="157"/>
      <c r="Z45" s="157"/>
      <c r="AA45" s="157"/>
      <c r="AB45" s="184">
        <f>IF(COUNTBLANK(AB$38:AB$44)&gt;0,"",SUM(AB38:AB44))</f>
        <v>0</v>
      </c>
      <c r="AC45" s="157"/>
      <c r="AD45" s="157"/>
      <c r="AE45" s="157"/>
      <c r="AF45" s="157"/>
      <c r="AG45" s="157"/>
      <c r="AH45" s="157"/>
      <c r="AI45" s="157"/>
      <c r="AJ45" s="157"/>
      <c r="AK45" s="157"/>
      <c r="AL45" s="157"/>
      <c r="AM45" s="157"/>
      <c r="AN45" s="157"/>
      <c r="AO45" s="157"/>
      <c r="AP45" s="157"/>
      <c r="AQ45" s="157"/>
      <c r="AR45" s="157"/>
      <c r="AS45" s="157"/>
      <c r="AT45" s="157"/>
      <c r="AU45" s="157"/>
      <c r="AV45" s="157"/>
      <c r="AW45" s="157"/>
      <c r="AX45" s="157"/>
      <c r="AY45" s="157"/>
      <c r="AZ45" s="184">
        <f>IF(COUNTBLANK(AZ$38:AZ$44)&gt;0,"",SUM(AZ38:AZ44))</f>
        <v>0</v>
      </c>
      <c r="BA45" s="185"/>
      <c r="BB45" s="120"/>
      <c r="BC45" s="264"/>
      <c r="BD45" s="264"/>
      <c r="BE45" s="264"/>
      <c r="BF45" s="264"/>
      <c r="BG45" s="264"/>
      <c r="BH45" s="264"/>
      <c r="BI45" s="264"/>
      <c r="BJ45" s="264"/>
      <c r="BK45" s="264"/>
      <c r="BL45" s="264"/>
      <c r="BM45" s="264"/>
      <c r="BN45" s="264"/>
      <c r="BO45" s="264"/>
      <c r="BP45" s="264"/>
      <c r="BQ45" s="264"/>
      <c r="BR45" s="264"/>
      <c r="BS45" s="264"/>
      <c r="BT45" s="264"/>
      <c r="BU45" s="264"/>
      <c r="BV45" s="264"/>
      <c r="BW45" s="264"/>
      <c r="BX45" s="264"/>
      <c r="BY45" s="264"/>
      <c r="BZ45" s="264"/>
      <c r="CA45" s="264"/>
      <c r="CB45" s="264"/>
      <c r="CC45" s="264"/>
      <c r="CD45" s="264"/>
      <c r="CE45" s="264"/>
      <c r="CF45" s="264"/>
      <c r="CG45" s="264"/>
      <c r="CH45" s="264"/>
      <c r="CI45" s="264"/>
      <c r="CJ45" s="264"/>
      <c r="CK45" s="264"/>
      <c r="CL45" s="264"/>
      <c r="CM45" s="264"/>
      <c r="CN45" s="264"/>
      <c r="CO45" s="264"/>
      <c r="CP45" s="264"/>
      <c r="CQ45" s="264"/>
      <c r="CR45" s="264"/>
      <c r="CS45" s="264"/>
      <c r="CT45" s="264"/>
      <c r="CU45" s="264"/>
      <c r="CV45" s="264"/>
      <c r="CW45" s="264"/>
      <c r="CX45" s="264"/>
      <c r="CY45" s="264"/>
      <c r="CZ45" s="264"/>
      <c r="DA45" s="264"/>
      <c r="DB45" s="264"/>
      <c r="DC45" s="264"/>
      <c r="DD45" s="264"/>
      <c r="DE45" s="264"/>
      <c r="DF45" s="264"/>
      <c r="DG45" s="264"/>
      <c r="DH45" s="264"/>
      <c r="DI45" s="264"/>
      <c r="DJ45" s="264"/>
      <c r="DK45" s="264"/>
      <c r="DL45" s="264"/>
      <c r="DM45" s="264"/>
      <c r="DN45" s="264"/>
      <c r="DO45" s="264"/>
      <c r="DP45" s="264"/>
      <c r="DQ45" s="264"/>
      <c r="DR45" s="264"/>
      <c r="DS45" s="264"/>
      <c r="DT45" s="264"/>
      <c r="DU45" s="264"/>
      <c r="DV45" s="264"/>
      <c r="DW45" s="264"/>
      <c r="DX45" s="264"/>
      <c r="DY45" s="264"/>
      <c r="DZ45" s="264"/>
      <c r="EA45" s="264"/>
      <c r="EB45" s="264"/>
      <c r="EC45" s="264"/>
      <c r="ED45" s="264"/>
      <c r="EE45" s="264"/>
      <c r="EF45" s="264"/>
      <c r="EG45" s="264"/>
      <c r="EH45" s="264"/>
      <c r="EI45" s="264"/>
      <c r="EJ45" s="264"/>
      <c r="EK45" s="264"/>
      <c r="EL45" s="264"/>
      <c r="EM45" s="264"/>
      <c r="EN45" s="264"/>
      <c r="EO45" s="264"/>
      <c r="EP45" s="264"/>
      <c r="EQ45" s="264"/>
      <c r="ER45" s="264"/>
      <c r="ES45" s="264"/>
      <c r="ET45" s="264"/>
      <c r="EU45" s="264"/>
      <c r="EV45" s="264"/>
      <c r="EW45" s="264"/>
      <c r="EX45" s="264"/>
      <c r="EY45" s="264"/>
      <c r="EZ45" s="228"/>
      <c r="FA45" s="143" t="s">
        <v>223</v>
      </c>
      <c r="FB45" s="202" t="str">
        <f>"Please enter the number of people in each multi-gender category in "&amp;D7&amp;". Enter 0 where applicable."</f>
        <v>Please enter the number of people in each multi-gender category in ES. Enter 0 where applicable.</v>
      </c>
      <c r="FC45" s="146" t="str">
        <f>"Total number of "&amp;D7&amp;" persons across multi-gender categories ("&amp;D45&amp;") should be at least double the number of persons with More Than One Gender ("&amp;D33&amp;")"</f>
        <v>Total number of ES persons across multi-gender categories (2) should be at least double the number of persons with More Than One Gender (1)</v>
      </c>
      <c r="FD45" s="146"/>
      <c r="FE45" s="147"/>
      <c r="FF45" s="147"/>
      <c r="FG45"/>
      <c r="FH45" s="147"/>
      <c r="FI45" s="147"/>
      <c r="FJ45"/>
      <c r="FK45" s="125"/>
      <c r="FL45"/>
      <c r="FM45" s="125"/>
      <c r="FN45" s="125"/>
      <c r="FO45"/>
      <c r="FP45" s="125"/>
      <c r="FQ45" s="125"/>
      <c r="FR45" s="125"/>
      <c r="FS45"/>
      <c r="FT45"/>
      <c r="FU45"/>
      <c r="FV45"/>
      <c r="FW45"/>
      <c r="FX45" s="125"/>
      <c r="FY45" s="148" t="s">
        <v>223</v>
      </c>
      <c r="FZ45" s="202" t="str">
        <f>"Please enter the number of people in each multi-gender category in "&amp;AB7&amp;". Enter 0 where applicable."</f>
        <v>Please enter the number of people in each multi-gender category in TH. Enter 0 where applicable.</v>
      </c>
      <c r="GA45" s="146" t="str">
        <f>"Total number of "&amp;AB7&amp;" persons across multi-gender categories ("&amp;AB45&amp;") should be at least double the number of persons with More Than One Gender ("&amp;AB33&amp;")"</f>
        <v>Total number of TH persons across multi-gender categories (0) should be at least double the number of persons with More Than One Gender (0)</v>
      </c>
      <c r="GB45" s="146"/>
      <c r="GC45" s="147"/>
      <c r="GD45" s="147"/>
      <c r="GE45"/>
      <c r="GF45" s="147"/>
      <c r="GG45" s="147"/>
      <c r="GH45"/>
      <c r="GI45" s="125"/>
      <c r="GJ45"/>
      <c r="GK45" s="125"/>
      <c r="GL45" s="125"/>
      <c r="GM45"/>
      <c r="GN45" s="125"/>
      <c r="GO45" s="125"/>
      <c r="GP45" s="125"/>
      <c r="GQ45"/>
      <c r="GR45" s="125"/>
      <c r="GS45" s="125"/>
      <c r="GT45" s="125"/>
      <c r="GU45"/>
      <c r="GV45" s="125"/>
      <c r="GW45" s="148" t="s">
        <v>223</v>
      </c>
      <c r="GX45" s="202" t="str">
        <f>"Please enter the number of people in each multi-gender category in "&amp;AZ7&amp;". Enter 0 where applicable."</f>
        <v>Please enter the number of people in each multi-gender category in UN. Enter 0 where applicable.</v>
      </c>
      <c r="GY45" s="146" t="str">
        <f>"Total number of "&amp;AZ7&amp;" persons across multi-gender categories ("&amp;AZ45&amp;") should be at least double the number of persons with More Than One Gender ("&amp;AZ33&amp;")"</f>
        <v>Total number of UN persons across multi-gender categories (0) should be at least double the number of persons with More Than One Gender (0)</v>
      </c>
      <c r="GZ45" s="146"/>
      <c r="HA45"/>
      <c r="HB45" s="187"/>
      <c r="HC45" s="187"/>
      <c r="HD45" s="187"/>
      <c r="HE45" s="178"/>
      <c r="HF45" s="178"/>
      <c r="HG45" s="178">
        <f>SUM(HG38:HG44)</f>
        <v>0</v>
      </c>
      <c r="HH45" s="178">
        <f t="shared" ref="HH45:HN45" si="121">SUM(HH38:HH44)</f>
        <v>1</v>
      </c>
      <c r="HI45" s="178">
        <f t="shared" si="121"/>
        <v>2</v>
      </c>
      <c r="HJ45" s="178">
        <f t="shared" si="121"/>
        <v>3</v>
      </c>
      <c r="HK45" s="178">
        <f t="shared" si="121"/>
        <v>4</v>
      </c>
      <c r="HL45" s="178">
        <f t="shared" si="121"/>
        <v>5</v>
      </c>
      <c r="HM45" s="178">
        <f t="shared" si="121"/>
        <v>6</v>
      </c>
      <c r="HN45" s="178">
        <f t="shared" si="121"/>
        <v>7</v>
      </c>
      <c r="HO45" s="178"/>
      <c r="HP45" s="178"/>
      <c r="HQ45" s="178"/>
      <c r="HR45" s="178"/>
      <c r="HS45" s="178"/>
      <c r="HT45" s="178"/>
      <c r="HU45" s="178"/>
      <c r="HV45" s="178"/>
      <c r="HW45" s="178"/>
      <c r="HX45" s="178"/>
      <c r="HY45"/>
      <c r="HZ45" s="187"/>
      <c r="IA45" s="187"/>
      <c r="IB45" s="187"/>
      <c r="IC45" s="178"/>
      <c r="ID45" s="178"/>
      <c r="IE45" s="178" t="e">
        <f>SUM(IE38:IE44)</f>
        <v>#VALUE!</v>
      </c>
      <c r="IF45" s="178" t="e">
        <f t="shared" ref="IF45:IL45" si="122">SUM(IF38:IF44)</f>
        <v>#VALUE!</v>
      </c>
      <c r="IG45" s="178" t="e">
        <f t="shared" si="122"/>
        <v>#VALUE!</v>
      </c>
      <c r="IH45" s="178" t="e">
        <f t="shared" si="122"/>
        <v>#VALUE!</v>
      </c>
      <c r="II45" s="178" t="e">
        <f t="shared" si="122"/>
        <v>#VALUE!</v>
      </c>
      <c r="IJ45" s="178" t="e">
        <f t="shared" si="122"/>
        <v>#VALUE!</v>
      </c>
      <c r="IK45" s="178" t="e">
        <f t="shared" si="122"/>
        <v>#VALUE!</v>
      </c>
      <c r="IL45" s="178" t="e">
        <f t="shared" si="122"/>
        <v>#VALUE!</v>
      </c>
      <c r="IM45" s="178"/>
      <c r="IN45" s="178"/>
      <c r="IO45" s="178"/>
      <c r="IP45" s="178"/>
      <c r="IQ45" s="178"/>
      <c r="IR45" s="178"/>
      <c r="IS45" s="178"/>
      <c r="IT45" s="178"/>
      <c r="IU45" s="178"/>
      <c r="IV45" s="178"/>
      <c r="IW45" s="178"/>
      <c r="IX45" s="187"/>
      <c r="IY45" s="187"/>
      <c r="IZ45" s="187"/>
      <c r="JA45" s="178"/>
      <c r="JB45" s="178"/>
      <c r="JC45" s="178" t="e">
        <f>SUM(JC38:JC44)</f>
        <v>#VALUE!</v>
      </c>
      <c r="JD45" s="178" t="e">
        <f t="shared" ref="JD45:JJ45" si="123">SUM(JD38:JD44)</f>
        <v>#VALUE!</v>
      </c>
      <c r="JE45" s="178" t="e">
        <f t="shared" si="123"/>
        <v>#VALUE!</v>
      </c>
      <c r="JF45" s="178" t="e">
        <f t="shared" si="123"/>
        <v>#VALUE!</v>
      </c>
      <c r="JG45" s="178" t="e">
        <f t="shared" si="123"/>
        <v>#VALUE!</v>
      </c>
      <c r="JH45" s="178" t="e">
        <f t="shared" si="123"/>
        <v>#VALUE!</v>
      </c>
      <c r="JI45" s="178" t="e">
        <f t="shared" si="123"/>
        <v>#VALUE!</v>
      </c>
      <c r="JJ45" s="178" t="e">
        <f t="shared" si="123"/>
        <v>#VALUE!</v>
      </c>
      <c r="JK45" s="178"/>
      <c r="JL45" s="178"/>
      <c r="JM45" s="178"/>
      <c r="JN45" s="178"/>
      <c r="JO45" s="178"/>
      <c r="JP45" s="178"/>
      <c r="JQ45" s="178"/>
      <c r="JR45" s="178"/>
      <c r="JS45" s="178"/>
      <c r="JT45" s="178"/>
    </row>
    <row r="46" spans="3:280" ht="33.6" customHeight="1" x14ac:dyDescent="0.25">
      <c r="C46" s="213" t="s">
        <v>265</v>
      </c>
      <c r="D46" s="214">
        <f>IFERROR(ROUND(D45/D33*BC33,0),"")</f>
        <v>0</v>
      </c>
      <c r="E46" s="157"/>
      <c r="F46" s="157"/>
      <c r="G46" s="157"/>
      <c r="H46" s="157"/>
      <c r="I46" s="157"/>
      <c r="J46" s="157"/>
      <c r="K46" s="157"/>
      <c r="L46" s="157"/>
      <c r="M46" s="157"/>
      <c r="N46" s="157"/>
      <c r="O46" s="157"/>
      <c r="P46" s="157"/>
      <c r="Q46" s="157"/>
      <c r="R46" s="157"/>
      <c r="S46" s="157"/>
      <c r="T46" s="157"/>
      <c r="U46" s="157"/>
      <c r="V46" s="157"/>
      <c r="W46" s="157"/>
      <c r="X46" s="157"/>
      <c r="Y46" s="157"/>
      <c r="Z46" s="157"/>
      <c r="AA46" s="157"/>
      <c r="AB46" s="214" t="str">
        <f>IFERROR(ROUND(AB45/AB33*CA33,0),"")</f>
        <v/>
      </c>
      <c r="AC46" s="157"/>
      <c r="AD46" s="157"/>
      <c r="AE46" s="157"/>
      <c r="AF46" s="157"/>
      <c r="AG46" s="157"/>
      <c r="AH46" s="157"/>
      <c r="AI46" s="157"/>
      <c r="AJ46" s="157"/>
      <c r="AK46" s="157"/>
      <c r="AL46" s="157"/>
      <c r="AM46" s="157"/>
      <c r="AN46" s="157"/>
      <c r="AO46" s="157"/>
      <c r="AP46" s="157"/>
      <c r="AQ46" s="157"/>
      <c r="AR46" s="157"/>
      <c r="AS46" s="157"/>
      <c r="AT46" s="157"/>
      <c r="AU46" s="157"/>
      <c r="AV46" s="157"/>
      <c r="AW46" s="157"/>
      <c r="AX46" s="157"/>
      <c r="AY46" s="157"/>
      <c r="AZ46" s="214" t="str">
        <f>IFERROR(ROUND(AZ45/AZ33*CY33,0),"")</f>
        <v/>
      </c>
      <c r="BA46" s="185"/>
      <c r="BB46" s="120"/>
      <c r="BC46" s="264"/>
      <c r="BD46" s="264"/>
      <c r="BE46" s="264"/>
      <c r="BF46" s="264"/>
      <c r="BG46" s="264"/>
      <c r="BH46" s="264"/>
      <c r="BI46" s="264"/>
      <c r="BJ46" s="264"/>
      <c r="BK46" s="264"/>
      <c r="BL46" s="264"/>
      <c r="BM46" s="264"/>
      <c r="BN46" s="264"/>
      <c r="BO46" s="264"/>
      <c r="BP46" s="264"/>
      <c r="BQ46" s="264"/>
      <c r="BR46" s="264"/>
      <c r="BS46" s="264"/>
      <c r="BT46" s="264"/>
      <c r="BU46" s="264"/>
      <c r="BV46" s="264"/>
      <c r="BW46" s="264"/>
      <c r="BX46" s="264"/>
      <c r="BY46" s="264"/>
      <c r="BZ46" s="264"/>
      <c r="CA46" s="264"/>
      <c r="CB46" s="264"/>
      <c r="CC46" s="264"/>
      <c r="CD46" s="264"/>
      <c r="CE46" s="264"/>
      <c r="CF46" s="264"/>
      <c r="CG46" s="264"/>
      <c r="CH46" s="264"/>
      <c r="CI46" s="264"/>
      <c r="CJ46" s="264"/>
      <c r="CK46" s="264"/>
      <c r="CL46" s="264"/>
      <c r="CM46" s="264"/>
      <c r="CN46" s="264"/>
      <c r="CO46" s="264"/>
      <c r="CP46" s="264"/>
      <c r="CQ46" s="264"/>
      <c r="CR46" s="264"/>
      <c r="CS46" s="264"/>
      <c r="CT46" s="264"/>
      <c r="CU46" s="264"/>
      <c r="CV46" s="264"/>
      <c r="CW46" s="264"/>
      <c r="CX46" s="264"/>
      <c r="CY46" s="264"/>
      <c r="CZ46" s="120"/>
      <c r="DA46" s="265"/>
      <c r="DB46" s="264"/>
      <c r="DC46" s="264"/>
      <c r="DD46" s="264"/>
      <c r="DE46" s="264"/>
      <c r="DF46" s="264"/>
      <c r="DG46" s="264"/>
      <c r="DH46" s="264"/>
      <c r="DI46" s="264"/>
      <c r="DJ46" s="264"/>
      <c r="DK46" s="264"/>
      <c r="DL46" s="264"/>
      <c r="DM46" s="264"/>
      <c r="DN46" s="264"/>
      <c r="DO46" s="264"/>
      <c r="DP46" s="264"/>
      <c r="DQ46" s="264"/>
      <c r="DR46" s="264"/>
      <c r="DS46" s="264"/>
      <c r="DT46" s="264"/>
      <c r="DU46" s="264"/>
      <c r="DV46" s="264"/>
      <c r="DW46" s="264"/>
      <c r="DX46" s="264"/>
      <c r="DY46" s="265"/>
      <c r="DZ46" s="264"/>
      <c r="EA46" s="264"/>
      <c r="EB46" s="264"/>
      <c r="EC46" s="264"/>
      <c r="ED46" s="264"/>
      <c r="EE46" s="264"/>
      <c r="EF46" s="264"/>
      <c r="EG46" s="264"/>
      <c r="EH46" s="264"/>
      <c r="EI46" s="264"/>
      <c r="EJ46" s="264"/>
      <c r="EK46" s="264"/>
      <c r="EL46" s="264"/>
      <c r="EM46" s="264"/>
      <c r="EN46" s="264"/>
      <c r="EO46" s="264"/>
      <c r="EP46" s="264"/>
      <c r="EQ46" s="264"/>
      <c r="ER46" s="264"/>
      <c r="ES46" s="264"/>
      <c r="ET46" s="264"/>
      <c r="EU46" s="264"/>
      <c r="EV46" s="264"/>
      <c r="EW46" s="265"/>
      <c r="EX46" s="126"/>
      <c r="EY46" s="199"/>
      <c r="EZ46" s="228"/>
      <c r="FA46" s="143" t="s">
        <v>225</v>
      </c>
      <c r="FB46" s="144" t="str">
        <f>IF(COUNTBLANK(D38:D44)&gt;0,"Yes","No")</f>
        <v>No</v>
      </c>
      <c r="FC46" s="144" t="str">
        <f>IFERROR(IF(AND(COUNTBLANK(D38:D44)=0,(2*D33)&gt;D45),"Yes","No"),"No")</f>
        <v>No</v>
      </c>
      <c r="FD46" s="144"/>
      <c r="FE46" s="158"/>
      <c r="FF46" s="158"/>
      <c r="FG46"/>
      <c r="FH46" s="158"/>
      <c r="FI46" s="158"/>
      <c r="FJ46"/>
      <c r="FK46" s="147"/>
      <c r="FL46"/>
      <c r="FM46" s="147"/>
      <c r="FN46" s="147"/>
      <c r="FO46"/>
      <c r="FP46" s="147"/>
      <c r="FQ46" s="147"/>
      <c r="FR46" s="147"/>
      <c r="FS46"/>
      <c r="FT46"/>
      <c r="FU46"/>
      <c r="FV46"/>
      <c r="FW46"/>
      <c r="FX46" s="147"/>
      <c r="FY46" s="148" t="s">
        <v>225</v>
      </c>
      <c r="FZ46" s="144" t="str">
        <f>IF(COUNTBLANK(AB38:AB44)&gt;0,"Yes","No")</f>
        <v>No</v>
      </c>
      <c r="GA46" s="144" t="str">
        <f>IFERROR(IF(AND(COUNTBLANK(AB38:AB44)=0,(2*AB33)&gt;AB45),"Yes","No"),"No")</f>
        <v>No</v>
      </c>
      <c r="GB46" s="144"/>
      <c r="GC46" s="158"/>
      <c r="GD46" s="158"/>
      <c r="GE46"/>
      <c r="GF46" s="158"/>
      <c r="GG46" s="158"/>
      <c r="GH46"/>
      <c r="GI46" s="147"/>
      <c r="GJ46"/>
      <c r="GK46" s="147"/>
      <c r="GL46" s="147"/>
      <c r="GM46"/>
      <c r="GN46" s="147"/>
      <c r="GO46" s="147"/>
      <c r="GP46" s="147"/>
      <c r="GQ46"/>
      <c r="GR46" s="147"/>
      <c r="GS46" s="147"/>
      <c r="GT46" s="147"/>
      <c r="GU46"/>
      <c r="GV46" s="147"/>
      <c r="GW46" s="148" t="s">
        <v>225</v>
      </c>
      <c r="GX46" s="144" t="str">
        <f>IF(COUNTBLANK(AZ38:AZ44)&gt;0,"Yes","No")</f>
        <v>No</v>
      </c>
      <c r="GY46" s="144" t="str">
        <f>IFERROR(IF(AND(COUNTBLANK(AZ38:AZ44)=0,(2*AZ33)&gt;AZ45),"Yes","No"),"No")</f>
        <v>No</v>
      </c>
      <c r="GZ46" s="144"/>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row>
    <row r="47" spans="3:280" s="242" customFormat="1" ht="59.45" customHeight="1" x14ac:dyDescent="0.25">
      <c r="C47" s="215"/>
      <c r="D47" s="164" t="str">
        <f>FB47</f>
        <v/>
      </c>
      <c r="E47" s="189"/>
      <c r="F47" s="189"/>
      <c r="G47" s="189"/>
      <c r="H47" s="189"/>
      <c r="I47" s="189"/>
      <c r="J47" s="189"/>
      <c r="K47" s="189"/>
      <c r="L47" s="189"/>
      <c r="M47" s="189"/>
      <c r="N47" s="189"/>
      <c r="O47" s="189"/>
      <c r="P47" s="189"/>
      <c r="Q47" s="189"/>
      <c r="R47" s="189"/>
      <c r="S47" s="189"/>
      <c r="T47" s="189"/>
      <c r="U47" s="189"/>
      <c r="V47" s="189"/>
      <c r="W47" s="189"/>
      <c r="X47" s="189"/>
      <c r="Y47" s="189"/>
      <c r="Z47" s="189"/>
      <c r="AA47" s="189"/>
      <c r="AB47" s="164" t="str">
        <f>FZ47</f>
        <v/>
      </c>
      <c r="AC47" s="189"/>
      <c r="AD47" s="189"/>
      <c r="AE47" s="189"/>
      <c r="AF47" s="189"/>
      <c r="AG47" s="189"/>
      <c r="AH47" s="189"/>
      <c r="AI47" s="189"/>
      <c r="AJ47" s="189"/>
      <c r="AK47" s="189"/>
      <c r="AL47" s="189"/>
      <c r="AM47" s="189"/>
      <c r="AN47" s="189"/>
      <c r="AO47" s="189"/>
      <c r="AP47" s="189"/>
      <c r="AQ47" s="189"/>
      <c r="AR47" s="189"/>
      <c r="AS47" s="189"/>
      <c r="AT47" s="189"/>
      <c r="AU47" s="189"/>
      <c r="AV47" s="189"/>
      <c r="AW47" s="189"/>
      <c r="AX47" s="189"/>
      <c r="AY47" s="189"/>
      <c r="AZ47" s="164" t="str">
        <f>GX47</f>
        <v/>
      </c>
      <c r="BA47" s="190"/>
      <c r="BB47" s="190"/>
      <c r="BC47" s="190"/>
      <c r="BD47" s="190"/>
      <c r="BE47" s="190"/>
      <c r="BF47" s="190"/>
      <c r="BG47" s="190"/>
      <c r="BH47" s="190"/>
      <c r="BI47" s="190"/>
      <c r="BJ47" s="190"/>
      <c r="BK47" s="190"/>
      <c r="BL47" s="190"/>
      <c r="BM47" s="190"/>
      <c r="BN47" s="190"/>
      <c r="BO47" s="190"/>
      <c r="BP47" s="190"/>
      <c r="BQ47" s="190"/>
      <c r="BR47" s="190"/>
      <c r="BS47" s="190"/>
      <c r="BT47" s="190"/>
      <c r="BU47" s="190"/>
      <c r="BV47" s="190"/>
      <c r="BW47" s="190"/>
      <c r="BX47" s="190"/>
      <c r="BY47" s="190"/>
      <c r="BZ47" s="190"/>
      <c r="CA47" s="190"/>
      <c r="CB47" s="190"/>
      <c r="CC47" s="190"/>
      <c r="CD47" s="190"/>
      <c r="CE47" s="190"/>
      <c r="CF47" s="190"/>
      <c r="CG47" s="190"/>
      <c r="CH47" s="190"/>
      <c r="CI47" s="190"/>
      <c r="CJ47" s="190"/>
      <c r="CK47" s="190"/>
      <c r="CL47" s="190"/>
      <c r="CM47" s="190"/>
      <c r="CN47" s="190"/>
      <c r="CO47" s="190"/>
      <c r="CP47" s="190"/>
      <c r="CQ47" s="190"/>
      <c r="CR47" s="190"/>
      <c r="CS47" s="190"/>
      <c r="CT47" s="190"/>
      <c r="CU47" s="190"/>
      <c r="CV47" s="190"/>
      <c r="CW47" s="190"/>
      <c r="CX47" s="190"/>
      <c r="CY47" s="190"/>
      <c r="CZ47" s="190"/>
      <c r="DA47" s="190"/>
      <c r="DB47" s="190"/>
      <c r="DC47" s="190"/>
      <c r="DD47" s="190"/>
      <c r="DE47" s="190"/>
      <c r="DF47" s="190"/>
      <c r="DG47" s="190"/>
      <c r="DH47" s="190"/>
      <c r="DI47" s="190"/>
      <c r="DJ47" s="190"/>
      <c r="DK47" s="190"/>
      <c r="DL47" s="190"/>
      <c r="DM47" s="190"/>
      <c r="DN47" s="190"/>
      <c r="DO47" s="190"/>
      <c r="DP47" s="190"/>
      <c r="DQ47" s="190"/>
      <c r="DR47" s="190"/>
      <c r="DS47" s="190"/>
      <c r="DT47" s="190"/>
      <c r="DU47" s="190"/>
      <c r="DV47" s="190"/>
      <c r="DW47" s="190"/>
      <c r="DX47" s="190"/>
      <c r="DY47" s="190"/>
      <c r="DZ47" s="190"/>
      <c r="EA47" s="190"/>
      <c r="EB47" s="190"/>
      <c r="EC47" s="190"/>
      <c r="ED47" s="190"/>
      <c r="EE47" s="190"/>
      <c r="EF47" s="190"/>
      <c r="EG47" s="190"/>
      <c r="EH47" s="190"/>
      <c r="EI47" s="190"/>
      <c r="EJ47" s="190"/>
      <c r="EK47" s="190"/>
      <c r="EL47" s="190"/>
      <c r="EM47" s="190"/>
      <c r="EN47" s="190"/>
      <c r="EO47" s="190"/>
      <c r="EP47" s="190"/>
      <c r="EQ47" s="190"/>
      <c r="ER47" s="190"/>
      <c r="ES47" s="190"/>
      <c r="ET47" s="190"/>
      <c r="EU47" s="190"/>
      <c r="EV47" s="190"/>
      <c r="EW47" s="190"/>
      <c r="EX47" s="190"/>
      <c r="EY47" s="190"/>
      <c r="EZ47" s="254"/>
      <c r="FA47" s="205" t="s">
        <v>230</v>
      </c>
      <c r="FB47" s="206" t="str">
        <f>IF(FB46="Yes", FB45,"")&amp;IF(FC46="Yes",FC45,"")&amp;IF(FD46="Yes",FD45,"")</f>
        <v/>
      </c>
      <c r="FC47" s="207"/>
      <c r="FD47" s="208"/>
      <c r="FE47" s="209"/>
      <c r="FF47" s="209"/>
      <c r="FG47" s="160"/>
      <c r="FH47" s="209"/>
      <c r="FI47" s="209"/>
      <c r="FJ47" s="160"/>
      <c r="FK47" s="158"/>
      <c r="FL47"/>
      <c r="FM47" s="158"/>
      <c r="FN47" s="158"/>
      <c r="FO47"/>
      <c r="FP47" s="158"/>
      <c r="FQ47" s="158"/>
      <c r="FR47" s="158"/>
      <c r="FS47"/>
      <c r="FT47"/>
      <c r="FU47"/>
      <c r="FV47"/>
      <c r="FW47"/>
      <c r="FX47" s="158"/>
      <c r="FY47" s="210" t="s">
        <v>230</v>
      </c>
      <c r="FZ47" s="206" t="str">
        <f>IF(FZ46="Yes", FZ45,"")&amp;IF(GA46="Yes",GA45,"")&amp;IF(GB46="Yes",GB45,"")</f>
        <v/>
      </c>
      <c r="GA47" s="207"/>
      <c r="GB47" s="208"/>
      <c r="GC47" s="209"/>
      <c r="GD47" s="209"/>
      <c r="GE47" s="160"/>
      <c r="GF47" s="209"/>
      <c r="GG47" s="209"/>
      <c r="GH47" s="160"/>
      <c r="GI47" s="158"/>
      <c r="GJ47"/>
      <c r="GK47" s="158"/>
      <c r="GL47" s="158"/>
      <c r="GM47"/>
      <c r="GN47" s="158"/>
      <c r="GO47" s="158"/>
      <c r="GP47" s="158"/>
      <c r="GQ47"/>
      <c r="GR47" s="158"/>
      <c r="GS47" s="158"/>
      <c r="GT47" s="158"/>
      <c r="GU47"/>
      <c r="GV47" s="158"/>
      <c r="GW47" s="210" t="s">
        <v>230</v>
      </c>
      <c r="GX47" s="206" t="str">
        <f>IF(GX46="Yes", GX45,"")&amp;IF(GY46="Yes",GY45,"")&amp;IF(GZ46="Yes",GZ45,"")</f>
        <v/>
      </c>
      <c r="GY47" s="207"/>
      <c r="GZ47" s="208"/>
      <c r="HA47" s="160"/>
      <c r="HB47" s="159" t="s">
        <v>266</v>
      </c>
      <c r="HC47"/>
      <c r="HD47"/>
      <c r="HE47"/>
      <c r="HF47"/>
      <c r="HG47"/>
      <c r="HH47"/>
      <c r="HI47"/>
      <c r="HJ47"/>
      <c r="HK47"/>
      <c r="HL47"/>
      <c r="HM47"/>
      <c r="HN47"/>
      <c r="HO47"/>
      <c r="HP47"/>
      <c r="HQ47"/>
      <c r="HR47"/>
      <c r="HS47"/>
      <c r="HT47"/>
      <c r="HU47"/>
      <c r="HV47"/>
      <c r="HW47"/>
      <c r="HX47" s="160"/>
      <c r="HY47" s="160"/>
      <c r="HZ47" s="159" t="s">
        <v>266</v>
      </c>
      <c r="IA47"/>
      <c r="IB47"/>
      <c r="IC47"/>
      <c r="ID47"/>
      <c r="IE47"/>
      <c r="IF47"/>
      <c r="IG47"/>
      <c r="IH47"/>
      <c r="II47"/>
      <c r="IJ47"/>
      <c r="IK47"/>
      <c r="IL47"/>
      <c r="IM47"/>
      <c r="IN47"/>
      <c r="IO47"/>
      <c r="IP47"/>
      <c r="IQ47"/>
      <c r="IR47"/>
      <c r="IS47"/>
      <c r="IT47"/>
      <c r="IU47"/>
      <c r="IV47" s="160"/>
      <c r="IW47" s="160"/>
      <c r="IX47" s="159" t="s">
        <v>266</v>
      </c>
      <c r="IY47"/>
      <c r="IZ47"/>
      <c r="JA47"/>
      <c r="JB47"/>
      <c r="JC47"/>
      <c r="JD47"/>
      <c r="JE47"/>
      <c r="JF47"/>
      <c r="JG47"/>
      <c r="JH47"/>
      <c r="JI47"/>
      <c r="JJ47"/>
      <c r="JK47"/>
      <c r="JL47"/>
      <c r="JM47"/>
      <c r="JN47"/>
      <c r="JO47"/>
      <c r="JP47"/>
      <c r="JQ47"/>
      <c r="JR47"/>
      <c r="JS47"/>
      <c r="JT47" s="160"/>
    </row>
    <row r="48" spans="3:280" ht="14.45" customHeight="1" x14ac:dyDescent="0.25">
      <c r="C48" s="168"/>
      <c r="D48" s="195"/>
      <c r="E48" s="195"/>
      <c r="F48" s="195"/>
      <c r="G48" s="195"/>
      <c r="H48" s="195"/>
      <c r="I48" s="195"/>
      <c r="J48" s="195"/>
      <c r="K48" s="195"/>
      <c r="L48" s="195"/>
      <c r="M48" s="195"/>
      <c r="N48" s="195"/>
      <c r="O48" s="195"/>
      <c r="P48" s="195"/>
      <c r="Q48" s="195"/>
      <c r="R48" s="195"/>
      <c r="S48" s="195"/>
      <c r="T48" s="195"/>
      <c r="U48" s="195"/>
      <c r="V48" s="195"/>
      <c r="W48" s="195"/>
      <c r="X48" s="195"/>
      <c r="Y48" s="195"/>
      <c r="Z48" s="195"/>
      <c r="AA48" s="195"/>
      <c r="AB48" s="195"/>
      <c r="AC48" s="195"/>
      <c r="AD48" s="195"/>
      <c r="AE48" s="195"/>
      <c r="AF48" s="195"/>
      <c r="AG48" s="195"/>
      <c r="AH48" s="195"/>
      <c r="AI48" s="195"/>
      <c r="AJ48" s="195"/>
      <c r="AK48" s="195"/>
      <c r="AL48" s="195"/>
      <c r="AM48" s="195"/>
      <c r="AN48" s="195"/>
      <c r="AO48" s="195"/>
      <c r="AP48" s="195"/>
      <c r="AQ48" s="195"/>
      <c r="AR48" s="195"/>
      <c r="AS48" s="195"/>
      <c r="AT48" s="195"/>
      <c r="AU48" s="195"/>
      <c r="AV48" s="195"/>
      <c r="AW48" s="195"/>
      <c r="AX48" s="195"/>
      <c r="AY48" s="195"/>
      <c r="AZ48" s="195"/>
      <c r="BA48" s="195"/>
      <c r="BB48" s="195"/>
      <c r="BC48" s="195"/>
      <c r="BD48" s="195"/>
      <c r="BE48" s="195"/>
      <c r="BF48" s="195"/>
      <c r="BG48" s="195"/>
      <c r="BH48" s="195"/>
      <c r="BI48" s="195"/>
      <c r="BJ48" s="195"/>
      <c r="BK48" s="195"/>
      <c r="BL48" s="195"/>
      <c r="BM48" s="195"/>
      <c r="BN48" s="195"/>
      <c r="BO48" s="195"/>
      <c r="BP48" s="195"/>
      <c r="BQ48" s="195"/>
      <c r="BR48" s="195"/>
      <c r="BS48" s="195"/>
      <c r="BT48" s="195"/>
      <c r="BU48" s="195"/>
      <c r="BV48" s="195"/>
      <c r="BW48" s="195"/>
      <c r="BX48" s="195"/>
      <c r="BY48" s="195"/>
      <c r="BZ48" s="195"/>
      <c r="CA48" s="195"/>
      <c r="CB48" s="195"/>
      <c r="CC48" s="195"/>
      <c r="CD48" s="195"/>
      <c r="CE48" s="195"/>
      <c r="CF48" s="195"/>
      <c r="CG48" s="195"/>
      <c r="CH48" s="195"/>
      <c r="CI48" s="195"/>
      <c r="CJ48" s="195"/>
      <c r="CK48" s="195"/>
      <c r="CL48" s="195"/>
      <c r="CM48" s="195"/>
      <c r="CN48" s="195"/>
      <c r="CO48" s="195"/>
      <c r="CP48" s="195"/>
      <c r="CQ48" s="195"/>
      <c r="CR48" s="195"/>
      <c r="CS48" s="195"/>
      <c r="CT48" s="195"/>
      <c r="CU48" s="195"/>
      <c r="CV48" s="195"/>
      <c r="CW48" s="195"/>
      <c r="CX48" s="195"/>
      <c r="CY48" s="195"/>
      <c r="CZ48" s="195"/>
      <c r="DA48" s="195"/>
      <c r="DB48" s="195"/>
      <c r="DC48" s="195"/>
      <c r="DD48" s="195"/>
      <c r="DE48" s="195"/>
      <c r="DF48" s="195"/>
      <c r="DG48" s="195"/>
      <c r="DH48" s="195"/>
      <c r="DI48" s="195"/>
      <c r="DJ48" s="195"/>
      <c r="DK48" s="195"/>
      <c r="DL48" s="195"/>
      <c r="DM48" s="195"/>
      <c r="DN48" s="195"/>
      <c r="DO48" s="195"/>
      <c r="DP48" s="195"/>
      <c r="DQ48" s="195"/>
      <c r="DR48" s="195"/>
      <c r="DS48" s="195"/>
      <c r="DT48" s="195"/>
      <c r="DU48" s="195"/>
      <c r="DV48" s="195"/>
      <c r="DW48" s="195"/>
      <c r="DX48" s="195"/>
      <c r="DY48" s="195"/>
      <c r="DZ48" s="195"/>
      <c r="EA48" s="195"/>
      <c r="EB48" s="195"/>
      <c r="EC48" s="195"/>
      <c r="ED48" s="195"/>
      <c r="EE48" s="195"/>
      <c r="EF48" s="195"/>
      <c r="EG48" s="195"/>
      <c r="EH48" s="195"/>
      <c r="EI48" s="195"/>
      <c r="EJ48" s="195"/>
      <c r="EK48" s="195"/>
      <c r="EL48" s="195"/>
      <c r="EM48" s="195"/>
      <c r="EN48" s="195"/>
      <c r="EO48" s="195"/>
      <c r="EP48" s="195"/>
      <c r="EQ48" s="195"/>
      <c r="ER48" s="195"/>
      <c r="ES48" s="195"/>
      <c r="ET48" s="195"/>
      <c r="EU48" s="195"/>
      <c r="EV48" s="195"/>
      <c r="EW48" s="195"/>
      <c r="EX48" s="195"/>
      <c r="EY48" s="195"/>
      <c r="EZ48" s="228"/>
      <c r="FA48"/>
      <c r="FB48"/>
      <c r="FC48"/>
      <c r="FD48" s="160"/>
      <c r="FE48" s="160"/>
      <c r="FF48" s="160"/>
      <c r="FG48"/>
      <c r="FH48" s="160"/>
      <c r="FI48" s="160"/>
      <c r="FJ48"/>
      <c r="FK48" s="209"/>
      <c r="FL48" s="160"/>
      <c r="FM48" s="209"/>
      <c r="FN48" s="209"/>
      <c r="FO48" s="160"/>
      <c r="FP48" s="209"/>
      <c r="FQ48" s="209"/>
      <c r="FR48" s="209"/>
      <c r="FS48" s="160"/>
      <c r="FT48" s="160"/>
      <c r="FU48" s="160"/>
      <c r="FV48" s="160"/>
      <c r="FW48" s="160"/>
      <c r="FX48" s="209"/>
      <c r="FY48"/>
      <c r="FZ48"/>
      <c r="GA48"/>
      <c r="GB48" s="160"/>
      <c r="GC48" s="160"/>
      <c r="GD48" s="160"/>
      <c r="GE48"/>
      <c r="GF48" s="160"/>
      <c r="GG48" s="160"/>
      <c r="GH48"/>
      <c r="GI48" s="209"/>
      <c r="GJ48" s="160"/>
      <c r="GK48" s="209"/>
      <c r="GL48" s="209"/>
      <c r="GM48" s="160"/>
      <c r="GN48" s="209"/>
      <c r="GO48" s="209"/>
      <c r="GP48" s="209"/>
      <c r="GQ48" s="160"/>
      <c r="GR48" s="209"/>
      <c r="GS48" s="209"/>
      <c r="GT48" s="209"/>
      <c r="GU48" s="160"/>
      <c r="GV48" s="209"/>
      <c r="GW48"/>
      <c r="GX48"/>
      <c r="GY48"/>
      <c r="GZ48" s="160"/>
      <c r="HA48"/>
      <c r="HB48" s="166" t="s">
        <v>231</v>
      </c>
      <c r="HC48" s="166"/>
      <c r="HD48" s="167">
        <f>D66</f>
        <v>3</v>
      </c>
      <c r="HE48"/>
      <c r="HF48"/>
      <c r="HG48" s="125"/>
      <c r="HH48" s="125">
        <v>1</v>
      </c>
      <c r="HI48" s="125">
        <v>2</v>
      </c>
      <c r="HJ48" s="125">
        <v>3</v>
      </c>
      <c r="HK48" s="125">
        <v>4</v>
      </c>
      <c r="HL48" s="125">
        <v>5</v>
      </c>
      <c r="HM48" s="125">
        <v>6</v>
      </c>
      <c r="HN48" s="125">
        <v>7</v>
      </c>
      <c r="HO48" s="125">
        <v>8</v>
      </c>
      <c r="HP48" s="125">
        <v>9</v>
      </c>
      <c r="HQ48" s="125">
        <v>10</v>
      </c>
      <c r="HR48" s="125">
        <v>11</v>
      </c>
      <c r="HS48" s="125">
        <v>12</v>
      </c>
      <c r="HT48" s="125">
        <v>13</v>
      </c>
      <c r="HU48" s="125">
        <v>14</v>
      </c>
      <c r="HV48" s="125">
        <v>15</v>
      </c>
      <c r="HW48" s="125"/>
      <c r="HX48"/>
      <c r="HY48"/>
      <c r="HZ48" s="166" t="s">
        <v>231</v>
      </c>
      <c r="IA48" s="166"/>
      <c r="IB48" s="167">
        <f>AB66</f>
        <v>0</v>
      </c>
      <c r="IC48"/>
      <c r="ID48"/>
      <c r="IE48" s="125"/>
      <c r="IF48" s="125">
        <v>1</v>
      </c>
      <c r="IG48" s="125">
        <v>2</v>
      </c>
      <c r="IH48" s="125">
        <v>3</v>
      </c>
      <c r="II48" s="125">
        <v>4</v>
      </c>
      <c r="IJ48" s="125">
        <v>5</v>
      </c>
      <c r="IK48" s="125">
        <v>6</v>
      </c>
      <c r="IL48" s="125">
        <v>7</v>
      </c>
      <c r="IM48" s="125">
        <v>8</v>
      </c>
      <c r="IN48" s="125">
        <v>9</v>
      </c>
      <c r="IO48" s="125">
        <v>10</v>
      </c>
      <c r="IP48" s="125">
        <v>11</v>
      </c>
      <c r="IQ48" s="125">
        <v>12</v>
      </c>
      <c r="IR48" s="125">
        <v>13</v>
      </c>
      <c r="IS48" s="125">
        <v>14</v>
      </c>
      <c r="IT48" s="125">
        <v>15</v>
      </c>
      <c r="IU48" s="125"/>
      <c r="IV48"/>
      <c r="IW48"/>
      <c r="IX48" s="166" t="s">
        <v>231</v>
      </c>
      <c r="IY48" s="166"/>
      <c r="IZ48" s="167">
        <f>AZ66</f>
        <v>0</v>
      </c>
      <c r="JA48"/>
      <c r="JB48"/>
      <c r="JC48" s="125"/>
      <c r="JD48" s="125">
        <v>1</v>
      </c>
      <c r="JE48" s="125">
        <v>2</v>
      </c>
      <c r="JF48" s="125">
        <v>3</v>
      </c>
      <c r="JG48" s="125">
        <v>4</v>
      </c>
      <c r="JH48" s="125">
        <v>5</v>
      </c>
      <c r="JI48" s="125">
        <v>6</v>
      </c>
      <c r="JJ48" s="125">
        <v>7</v>
      </c>
      <c r="JK48" s="125">
        <v>8</v>
      </c>
      <c r="JL48" s="125">
        <v>9</v>
      </c>
      <c r="JM48" s="125">
        <v>10</v>
      </c>
      <c r="JN48" s="125">
        <v>11</v>
      </c>
      <c r="JO48" s="125">
        <v>12</v>
      </c>
      <c r="JP48" s="125">
        <v>13</v>
      </c>
      <c r="JQ48" s="125">
        <v>14</v>
      </c>
      <c r="JR48" s="125">
        <v>15</v>
      </c>
      <c r="JS48" s="125"/>
      <c r="JT48"/>
    </row>
    <row r="49" spans="3:280" ht="18.600000000000001" customHeight="1" x14ac:dyDescent="0.25">
      <c r="C49" s="168" t="s">
        <v>267</v>
      </c>
      <c r="D49" s="139" t="s">
        <v>11</v>
      </c>
      <c r="E49" s="139"/>
      <c r="F49" s="139"/>
      <c r="G49" s="139"/>
      <c r="H49" s="139"/>
      <c r="I49" s="139"/>
      <c r="J49" s="139"/>
      <c r="K49" s="139"/>
      <c r="L49" s="139"/>
      <c r="M49" s="139"/>
      <c r="N49" s="139"/>
      <c r="O49" s="139"/>
      <c r="P49" s="139"/>
      <c r="Q49" s="139"/>
      <c r="R49" s="139"/>
      <c r="S49" s="139"/>
      <c r="T49" s="139"/>
      <c r="U49" s="139"/>
      <c r="V49" s="139"/>
      <c r="W49" s="139"/>
      <c r="X49" s="139"/>
      <c r="Y49" s="139"/>
      <c r="Z49" s="139"/>
      <c r="AA49" s="139"/>
      <c r="AB49" s="140" t="s">
        <v>12</v>
      </c>
      <c r="AC49" s="139"/>
      <c r="AD49" s="139"/>
      <c r="AE49" s="139"/>
      <c r="AF49" s="139"/>
      <c r="AG49" s="139"/>
      <c r="AH49" s="139"/>
      <c r="AI49" s="139"/>
      <c r="AJ49" s="139"/>
      <c r="AK49" s="139"/>
      <c r="AL49" s="139"/>
      <c r="AM49" s="139"/>
      <c r="AN49" s="139"/>
      <c r="AO49" s="139"/>
      <c r="AP49" s="139"/>
      <c r="AQ49" s="139"/>
      <c r="AR49" s="139"/>
      <c r="AS49" s="139"/>
      <c r="AT49" s="139"/>
      <c r="AU49" s="139"/>
      <c r="AV49" s="139"/>
      <c r="AW49" s="139"/>
      <c r="AX49" s="139"/>
      <c r="AY49" s="139"/>
      <c r="AZ49" s="141" t="s">
        <v>217</v>
      </c>
      <c r="BA49" s="126"/>
      <c r="BB49" s="120"/>
      <c r="BC49" s="139" t="s">
        <v>11</v>
      </c>
      <c r="BD49" s="139"/>
      <c r="BE49" s="139"/>
      <c r="BF49" s="139"/>
      <c r="BG49" s="139"/>
      <c r="BH49" s="139"/>
      <c r="BI49" s="139"/>
      <c r="BJ49" s="139"/>
      <c r="BK49" s="139"/>
      <c r="BL49" s="139"/>
      <c r="BM49" s="139"/>
      <c r="BN49" s="139"/>
      <c r="BO49" s="139"/>
      <c r="BP49" s="139"/>
      <c r="BQ49" s="139"/>
      <c r="BR49" s="139"/>
      <c r="BS49" s="139"/>
      <c r="BT49" s="139"/>
      <c r="BU49" s="139"/>
      <c r="BV49" s="139"/>
      <c r="BW49" s="139"/>
      <c r="BX49" s="139"/>
      <c r="BY49" s="139"/>
      <c r="BZ49" s="139"/>
      <c r="CA49" s="140" t="s">
        <v>12</v>
      </c>
      <c r="CB49" s="139"/>
      <c r="CC49" s="139"/>
      <c r="CD49" s="139"/>
      <c r="CE49" s="139"/>
      <c r="CF49" s="139"/>
      <c r="CG49" s="139"/>
      <c r="CH49" s="139"/>
      <c r="CI49" s="139"/>
      <c r="CJ49" s="139"/>
      <c r="CK49" s="139"/>
      <c r="CL49" s="139"/>
      <c r="CM49" s="139"/>
      <c r="CN49" s="139"/>
      <c r="CO49" s="139"/>
      <c r="CP49" s="139"/>
      <c r="CQ49" s="139"/>
      <c r="CR49" s="139"/>
      <c r="CS49" s="139"/>
      <c r="CT49" s="139"/>
      <c r="CU49" s="139"/>
      <c r="CV49" s="139"/>
      <c r="CW49" s="139"/>
      <c r="CX49" s="139"/>
      <c r="CY49" s="141" t="s">
        <v>217</v>
      </c>
      <c r="CZ49" s="120"/>
      <c r="DA49" s="139" t="s">
        <v>11</v>
      </c>
      <c r="DB49" s="139"/>
      <c r="DC49" s="139"/>
      <c r="DD49" s="139"/>
      <c r="DE49" s="139"/>
      <c r="DF49" s="139"/>
      <c r="DG49" s="139"/>
      <c r="DH49" s="139"/>
      <c r="DI49" s="139"/>
      <c r="DJ49" s="139"/>
      <c r="DK49" s="139"/>
      <c r="DL49" s="139"/>
      <c r="DM49" s="139"/>
      <c r="DN49" s="139"/>
      <c r="DO49" s="139"/>
      <c r="DP49" s="139"/>
      <c r="DQ49" s="139"/>
      <c r="DR49" s="139"/>
      <c r="DS49" s="139"/>
      <c r="DT49" s="139"/>
      <c r="DU49" s="139"/>
      <c r="DV49" s="139"/>
      <c r="DW49" s="139"/>
      <c r="DX49" s="139"/>
      <c r="DY49" s="140" t="s">
        <v>12</v>
      </c>
      <c r="DZ49" s="139"/>
      <c r="EA49" s="139"/>
      <c r="EB49" s="139"/>
      <c r="EC49" s="139"/>
      <c r="ED49" s="139"/>
      <c r="EE49" s="139"/>
      <c r="EF49" s="139"/>
      <c r="EG49" s="139"/>
      <c r="EH49" s="139"/>
      <c r="EI49" s="139"/>
      <c r="EJ49" s="139"/>
      <c r="EK49" s="139"/>
      <c r="EL49" s="139"/>
      <c r="EM49" s="139"/>
      <c r="EN49" s="139"/>
      <c r="EO49" s="139"/>
      <c r="EP49" s="139"/>
      <c r="EQ49" s="139"/>
      <c r="ER49" s="139"/>
      <c r="ES49" s="139"/>
      <c r="ET49" s="139"/>
      <c r="EU49" s="139"/>
      <c r="EV49" s="139"/>
      <c r="EW49" s="141" t="s">
        <v>217</v>
      </c>
      <c r="EX49" s="126"/>
      <c r="EY49" s="139" t="s">
        <v>213</v>
      </c>
      <c r="EZ49" s="228"/>
      <c r="FA49" s="160"/>
      <c r="FB49" s="160"/>
      <c r="FC49" s="160"/>
      <c r="FD49"/>
      <c r="FE49"/>
      <c r="FF49"/>
      <c r="FG49"/>
      <c r="FH49"/>
      <c r="FI49"/>
      <c r="FJ49"/>
      <c r="FK49" s="160"/>
      <c r="FL49"/>
      <c r="FM49" s="160"/>
      <c r="FN49" s="160"/>
      <c r="FO49"/>
      <c r="FP49" s="160"/>
      <c r="FQ49" s="160"/>
      <c r="FR49" s="160"/>
      <c r="FS49"/>
      <c r="FT49"/>
      <c r="FU49"/>
      <c r="FV49"/>
      <c r="FW49"/>
      <c r="FX49" s="160"/>
      <c r="FY49" s="160"/>
      <c r="FZ49" s="160"/>
      <c r="GA49" s="160"/>
      <c r="GB49"/>
      <c r="GC49"/>
      <c r="GD49"/>
      <c r="GE49"/>
      <c r="GF49"/>
      <c r="GG49"/>
      <c r="GH49"/>
      <c r="GI49" s="160"/>
      <c r="GJ49"/>
      <c r="GK49" s="160"/>
      <c r="GL49" s="160"/>
      <c r="GM49"/>
      <c r="GN49" s="160"/>
      <c r="GO49" s="160"/>
      <c r="GP49" s="160"/>
      <c r="GQ49"/>
      <c r="GR49" s="160"/>
      <c r="GS49" s="160"/>
      <c r="GT49" s="160"/>
      <c r="GU49"/>
      <c r="GV49" s="160"/>
      <c r="GW49" s="160"/>
      <c r="GX49" s="160"/>
      <c r="GY49" s="160"/>
      <c r="GZ49"/>
      <c r="HA49"/>
      <c r="HB49" s="169" t="str">
        <f>"# of persons with known "&amp;HB47</f>
        <v># of persons with known race</v>
      </c>
      <c r="HC49" s="169" t="str">
        <f>"distribution of persons with no known "&amp;HB47</f>
        <v>distribution of persons with no known race</v>
      </c>
      <c r="HD49" s="169" t="s">
        <v>233</v>
      </c>
      <c r="HE49" s="169" t="s">
        <v>234</v>
      </c>
      <c r="HF49" s="169" t="s">
        <v>235</v>
      </c>
      <c r="HG49" s="169" t="s">
        <v>236</v>
      </c>
      <c r="HH49" s="169" t="str">
        <f>"add 1 to nth largest decimal (n="&amp;HH48&amp;") and all previous"</f>
        <v>add 1 to nth largest decimal (n=1) and all previous</v>
      </c>
      <c r="HI49" s="169" t="str">
        <f t="shared" ref="HI49:HV49" si="124">"add 1 to nth largest decimal (n="&amp;HI48&amp;") and all previous"</f>
        <v>add 1 to nth largest decimal (n=2) and all previous</v>
      </c>
      <c r="HJ49" s="169" t="str">
        <f t="shared" si="124"/>
        <v>add 1 to nth largest decimal (n=3) and all previous</v>
      </c>
      <c r="HK49" s="169" t="str">
        <f t="shared" si="124"/>
        <v>add 1 to nth largest decimal (n=4) and all previous</v>
      </c>
      <c r="HL49" s="169" t="str">
        <f t="shared" si="124"/>
        <v>add 1 to nth largest decimal (n=5) and all previous</v>
      </c>
      <c r="HM49" s="169" t="str">
        <f t="shared" si="124"/>
        <v>add 1 to nth largest decimal (n=6) and all previous</v>
      </c>
      <c r="HN49" s="169" t="str">
        <f t="shared" si="124"/>
        <v>add 1 to nth largest decimal (n=7) and all previous</v>
      </c>
      <c r="HO49" s="169" t="str">
        <f t="shared" si="124"/>
        <v>add 1 to nth largest decimal (n=8) and all previous</v>
      </c>
      <c r="HP49" s="169" t="str">
        <f t="shared" si="124"/>
        <v>add 1 to nth largest decimal (n=9) and all previous</v>
      </c>
      <c r="HQ49" s="169" t="str">
        <f t="shared" si="124"/>
        <v>add 1 to nth largest decimal (n=10) and all previous</v>
      </c>
      <c r="HR49" s="169" t="str">
        <f t="shared" si="124"/>
        <v>add 1 to nth largest decimal (n=11) and all previous</v>
      </c>
      <c r="HS49" s="169" t="str">
        <f t="shared" si="124"/>
        <v>add 1 to nth largest decimal (n=12) and all previous</v>
      </c>
      <c r="HT49" s="169" t="str">
        <f t="shared" si="124"/>
        <v>add 1 to nth largest decimal (n=13) and all previous</v>
      </c>
      <c r="HU49" s="169" t="str">
        <f t="shared" si="124"/>
        <v>add 1 to nth largest decimal (n=14) and all previous</v>
      </c>
      <c r="HV49" s="169" t="str">
        <f t="shared" si="124"/>
        <v>add 1 to nth largest decimal (n=15) and all previous</v>
      </c>
      <c r="HW49" s="169" t="s">
        <v>237</v>
      </c>
      <c r="HX49" s="125" t="s">
        <v>238</v>
      </c>
      <c r="HY49"/>
      <c r="HZ49" s="169" t="str">
        <f>"# of persons with known "&amp;HZ47</f>
        <v># of persons with known race</v>
      </c>
      <c r="IA49" s="169" t="str">
        <f>"distribution of persons with no known "&amp;HZ47</f>
        <v>distribution of persons with no known race</v>
      </c>
      <c r="IB49" s="169" t="s">
        <v>233</v>
      </c>
      <c r="IC49" s="169" t="s">
        <v>234</v>
      </c>
      <c r="ID49" s="169" t="s">
        <v>235</v>
      </c>
      <c r="IE49" s="169" t="s">
        <v>236</v>
      </c>
      <c r="IF49" s="169" t="str">
        <f>"add 1 to nth largest decimal (n="&amp;IF48&amp;") and all previous"</f>
        <v>add 1 to nth largest decimal (n=1) and all previous</v>
      </c>
      <c r="IG49" s="169" t="str">
        <f t="shared" ref="IG49:IT49" si="125">"add 1 to nth largest decimal (n="&amp;IG48&amp;") and all previous"</f>
        <v>add 1 to nth largest decimal (n=2) and all previous</v>
      </c>
      <c r="IH49" s="169" t="str">
        <f t="shared" si="125"/>
        <v>add 1 to nth largest decimal (n=3) and all previous</v>
      </c>
      <c r="II49" s="169" t="str">
        <f t="shared" si="125"/>
        <v>add 1 to nth largest decimal (n=4) and all previous</v>
      </c>
      <c r="IJ49" s="169" t="str">
        <f t="shared" si="125"/>
        <v>add 1 to nth largest decimal (n=5) and all previous</v>
      </c>
      <c r="IK49" s="169" t="str">
        <f t="shared" si="125"/>
        <v>add 1 to nth largest decimal (n=6) and all previous</v>
      </c>
      <c r="IL49" s="169" t="str">
        <f t="shared" si="125"/>
        <v>add 1 to nth largest decimal (n=7) and all previous</v>
      </c>
      <c r="IM49" s="169" t="str">
        <f t="shared" si="125"/>
        <v>add 1 to nth largest decimal (n=8) and all previous</v>
      </c>
      <c r="IN49" s="169" t="str">
        <f t="shared" si="125"/>
        <v>add 1 to nth largest decimal (n=9) and all previous</v>
      </c>
      <c r="IO49" s="169" t="str">
        <f t="shared" si="125"/>
        <v>add 1 to nth largest decimal (n=10) and all previous</v>
      </c>
      <c r="IP49" s="169" t="str">
        <f t="shared" si="125"/>
        <v>add 1 to nth largest decimal (n=11) and all previous</v>
      </c>
      <c r="IQ49" s="169" t="str">
        <f t="shared" si="125"/>
        <v>add 1 to nth largest decimal (n=12) and all previous</v>
      </c>
      <c r="IR49" s="169" t="str">
        <f t="shared" si="125"/>
        <v>add 1 to nth largest decimal (n=13) and all previous</v>
      </c>
      <c r="IS49" s="169" t="str">
        <f t="shared" si="125"/>
        <v>add 1 to nth largest decimal (n=14) and all previous</v>
      </c>
      <c r="IT49" s="169" t="str">
        <f t="shared" si="125"/>
        <v>add 1 to nth largest decimal (n=15) and all previous</v>
      </c>
      <c r="IU49" s="169" t="s">
        <v>237</v>
      </c>
      <c r="IV49" s="125" t="s">
        <v>238</v>
      </c>
      <c r="IW49" s="125"/>
      <c r="IX49" s="169" t="str">
        <f>"# of persons with known "&amp;IX47</f>
        <v># of persons with known race</v>
      </c>
      <c r="IY49" s="169" t="str">
        <f>"distribution of persons with no known "&amp;IX47</f>
        <v>distribution of persons with no known race</v>
      </c>
      <c r="IZ49" s="169" t="s">
        <v>233</v>
      </c>
      <c r="JA49" s="169" t="s">
        <v>234</v>
      </c>
      <c r="JB49" s="169" t="s">
        <v>235</v>
      </c>
      <c r="JC49" s="169" t="s">
        <v>236</v>
      </c>
      <c r="JD49" s="169" t="str">
        <f>"add 1 to nth largest decimal (n="&amp;JD48&amp;") and all previous"</f>
        <v>add 1 to nth largest decimal (n=1) and all previous</v>
      </c>
      <c r="JE49" s="169" t="str">
        <f t="shared" ref="JE49:JR49" si="126">"add 1 to nth largest decimal (n="&amp;JE48&amp;") and all previous"</f>
        <v>add 1 to nth largest decimal (n=2) and all previous</v>
      </c>
      <c r="JF49" s="169" t="str">
        <f t="shared" si="126"/>
        <v>add 1 to nth largest decimal (n=3) and all previous</v>
      </c>
      <c r="JG49" s="169" t="str">
        <f t="shared" si="126"/>
        <v>add 1 to nth largest decimal (n=4) and all previous</v>
      </c>
      <c r="JH49" s="169" t="str">
        <f t="shared" si="126"/>
        <v>add 1 to nth largest decimal (n=5) and all previous</v>
      </c>
      <c r="JI49" s="169" t="str">
        <f t="shared" si="126"/>
        <v>add 1 to nth largest decimal (n=6) and all previous</v>
      </c>
      <c r="JJ49" s="169" t="str">
        <f t="shared" si="126"/>
        <v>add 1 to nth largest decimal (n=7) and all previous</v>
      </c>
      <c r="JK49" s="169" t="str">
        <f t="shared" si="126"/>
        <v>add 1 to nth largest decimal (n=8) and all previous</v>
      </c>
      <c r="JL49" s="169" t="str">
        <f t="shared" si="126"/>
        <v>add 1 to nth largest decimal (n=9) and all previous</v>
      </c>
      <c r="JM49" s="169" t="str">
        <f t="shared" si="126"/>
        <v>add 1 to nth largest decimal (n=10) and all previous</v>
      </c>
      <c r="JN49" s="169" t="str">
        <f t="shared" si="126"/>
        <v>add 1 to nth largest decimal (n=11) and all previous</v>
      </c>
      <c r="JO49" s="169" t="str">
        <f t="shared" si="126"/>
        <v>add 1 to nth largest decimal (n=12) and all previous</v>
      </c>
      <c r="JP49" s="169" t="str">
        <f t="shared" si="126"/>
        <v>add 1 to nth largest decimal (n=13) and all previous</v>
      </c>
      <c r="JQ49" s="169" t="str">
        <f t="shared" si="126"/>
        <v>add 1 to nth largest decimal (n=14) and all previous</v>
      </c>
      <c r="JR49" s="169" t="str">
        <f t="shared" si="126"/>
        <v>add 1 to nth largest decimal (n=15) and all previous</v>
      </c>
      <c r="JS49" s="169" t="s">
        <v>237</v>
      </c>
      <c r="JT49" s="125" t="s">
        <v>238</v>
      </c>
    </row>
    <row r="50" spans="3:280" x14ac:dyDescent="0.25">
      <c r="C50" s="194" t="s">
        <v>268</v>
      </c>
      <c r="D50" s="171">
        <v>0</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4</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3">
        <f t="shared" ref="BA50:BA64" si="127">D50+AB50+AZ50</f>
        <v>4</v>
      </c>
      <c r="BB50" s="120"/>
      <c r="BC50" s="172">
        <f t="shared" ref="BC50:BC64" si="128">HX50</f>
        <v>0</v>
      </c>
      <c r="BD50" s="157"/>
      <c r="BE50" s="157"/>
      <c r="BF50" s="157"/>
      <c r="BG50" s="157"/>
      <c r="BH50" s="157"/>
      <c r="BI50" s="157"/>
      <c r="BJ50" s="157"/>
      <c r="BK50" s="157"/>
      <c r="BL50" s="157"/>
      <c r="BM50" s="157"/>
      <c r="BN50" s="157"/>
      <c r="BO50" s="157"/>
      <c r="BP50" s="157"/>
      <c r="BQ50" s="157"/>
      <c r="BR50" s="157"/>
      <c r="BS50" s="157"/>
      <c r="BT50" s="157"/>
      <c r="BU50" s="157"/>
      <c r="BV50" s="157"/>
      <c r="BW50" s="157"/>
      <c r="BX50" s="157"/>
      <c r="BY50" s="157"/>
      <c r="BZ50" s="157"/>
      <c r="CA50" s="172">
        <f t="shared" ref="CA50:CA64" si="129">IV50</f>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ref="CY50:CY64" si="130">JT50</f>
        <v>0</v>
      </c>
      <c r="CZ50" s="120"/>
      <c r="DA50" s="172">
        <f t="shared" ref="DA50:DA64" si="131">IFERROR(IF(COUNTBLANK(D$50:D$64)&gt;0,"",D50+BC50),"")</f>
        <v>0</v>
      </c>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57"/>
      <c r="DX50" s="157"/>
      <c r="DY50" s="172">
        <f t="shared" ref="DY50:DY64" si="132">IFERROR(IF(COUNTBLANK(AB$50:AB$64)&gt;0,"",AB50+CA50),"")</f>
        <v>4</v>
      </c>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57"/>
      <c r="EV50" s="157"/>
      <c r="EW50" s="172">
        <f>IFERROR(IF(COUNTBLANK(AZ$50:AZ$64)&gt;0,"",AZ50+CY50),"")</f>
        <v>0</v>
      </c>
      <c r="EX50" s="126"/>
      <c r="EY50" s="172">
        <f t="shared" ref="EY50:EY64" si="133">IFERROR(IF(AND(COUNTBLANK(D$50:D$64)&gt;0,COUNTBLANK(AB$50:AB$64)&gt;0,COUNTBLANK(AZ$50:AZ$64)&gt;0),"",DA50+DY50+EW50),"")</f>
        <v>4</v>
      </c>
      <c r="EZ50" s="228"/>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s="173">
        <f t="shared" ref="HB50:HB64" si="134">D50</f>
        <v>0</v>
      </c>
      <c r="HC50" s="174">
        <f t="shared" ref="HC50:HC64" si="135">HD$48*(D50/D$65)</f>
        <v>0</v>
      </c>
      <c r="HD50" s="174">
        <f>HC50-TRUNC(HC50)</f>
        <v>0</v>
      </c>
      <c r="HE50" s="174">
        <v>1E-3</v>
      </c>
      <c r="HF50" s="175">
        <f>HD50+HE50</f>
        <v>1E-3</v>
      </c>
      <c r="HG50" s="176">
        <f>ROUNDDOWN(HC50,0)</f>
        <v>0</v>
      </c>
      <c r="HH50" s="137">
        <f>IF($HF50&gt;=LARGE($HF$50:$HF$64,HH$10),ROUNDDOWN($HC50,0)+1,ROUNDDOWN($HC50,0))</f>
        <v>0</v>
      </c>
      <c r="HI50" s="137">
        <f t="shared" ref="HI50:HV64" si="136">IF($HF50&gt;=LARGE($HF$50:$HF$64,HI$10),ROUNDDOWN($HC50,0)+1,ROUNDDOWN($HC50,0))</f>
        <v>0</v>
      </c>
      <c r="HJ50" s="137">
        <f t="shared" si="136"/>
        <v>0</v>
      </c>
      <c r="HK50" s="137">
        <f t="shared" si="136"/>
        <v>0</v>
      </c>
      <c r="HL50" s="137">
        <f t="shared" si="136"/>
        <v>0</v>
      </c>
      <c r="HM50" s="137">
        <f t="shared" si="136"/>
        <v>0</v>
      </c>
      <c r="HN50" s="137">
        <f t="shared" si="136"/>
        <v>0</v>
      </c>
      <c r="HO50" s="137">
        <f t="shared" si="136"/>
        <v>0</v>
      </c>
      <c r="HP50" s="137">
        <f t="shared" si="136"/>
        <v>0</v>
      </c>
      <c r="HQ50" s="137">
        <f t="shared" si="136"/>
        <v>0</v>
      </c>
      <c r="HR50" s="137">
        <f t="shared" si="136"/>
        <v>0</v>
      </c>
      <c r="HS50" s="137">
        <f t="shared" si="136"/>
        <v>0</v>
      </c>
      <c r="HT50" s="137">
        <f t="shared" si="136"/>
        <v>0</v>
      </c>
      <c r="HU50" s="137">
        <f t="shared" si="136"/>
        <v>0</v>
      </c>
      <c r="HV50" s="137">
        <f t="shared" si="136"/>
        <v>1</v>
      </c>
      <c r="HW50" s="137" cm="1">
        <f t="array" ref="HW50:HW65">_xlfn._xlws.FILTER(HG50:HV65,HG65:HV65=HD48)</f>
        <v>0</v>
      </c>
      <c r="HX50" s="137">
        <f>IF(HD48=0,0,IFERROR(HW50,""))</f>
        <v>0</v>
      </c>
      <c r="HY50"/>
      <c r="HZ50" s="173">
        <f t="shared" ref="HZ50:HZ64" si="137">AB50</f>
        <v>4</v>
      </c>
      <c r="IA50" s="174">
        <f t="shared" ref="IA50:IA64" si="138">IB$48*(AB50/AB$65)</f>
        <v>0</v>
      </c>
      <c r="IB50" s="174">
        <f>IA50-TRUNC(IA50)</f>
        <v>0</v>
      </c>
      <c r="IC50" s="174">
        <v>1E-3</v>
      </c>
      <c r="ID50" s="175">
        <f>IB50+IC50</f>
        <v>1E-3</v>
      </c>
      <c r="IE50" s="176">
        <f>ROUNDDOWN(IA50,0)</f>
        <v>0</v>
      </c>
      <c r="IF50" s="137">
        <f t="shared" ref="IF50:IT64" si="139">IF($ID50&gt;=LARGE($ID$50:$ID$64,IF$10),ROUNDDOWN($IA50,0)+1,ROUNDDOWN($IA50,0))</f>
        <v>0</v>
      </c>
      <c r="IG50" s="137">
        <f t="shared" si="139"/>
        <v>0</v>
      </c>
      <c r="IH50" s="137">
        <f t="shared" si="139"/>
        <v>0</v>
      </c>
      <c r="II50" s="137">
        <f t="shared" si="139"/>
        <v>0</v>
      </c>
      <c r="IJ50" s="137">
        <f t="shared" si="139"/>
        <v>0</v>
      </c>
      <c r="IK50" s="137">
        <f t="shared" si="139"/>
        <v>0</v>
      </c>
      <c r="IL50" s="137">
        <f t="shared" si="139"/>
        <v>0</v>
      </c>
      <c r="IM50" s="137">
        <f t="shared" si="139"/>
        <v>0</v>
      </c>
      <c r="IN50" s="137">
        <f t="shared" si="139"/>
        <v>0</v>
      </c>
      <c r="IO50" s="137">
        <f t="shared" si="139"/>
        <v>0</v>
      </c>
      <c r="IP50" s="137">
        <f t="shared" si="139"/>
        <v>0</v>
      </c>
      <c r="IQ50" s="137">
        <f t="shared" si="139"/>
        <v>0</v>
      </c>
      <c r="IR50" s="137">
        <f t="shared" si="139"/>
        <v>0</v>
      </c>
      <c r="IS50" s="137">
        <f t="shared" si="139"/>
        <v>0</v>
      </c>
      <c r="IT50" s="137">
        <f t="shared" si="139"/>
        <v>1</v>
      </c>
      <c r="IU50" s="137" cm="1">
        <f t="array" ref="IU50:IU65">_xlfn._xlws.FILTER(IE50:IT65,IE65:IT65=IB48)</f>
        <v>0</v>
      </c>
      <c r="IV50" s="137">
        <f>IF(IB48=0,0,IFERROR(IU50,""))</f>
        <v>0</v>
      </c>
      <c r="IW50" s="125"/>
      <c r="IX50" s="173">
        <f t="shared" ref="IX50:IX64" si="140">AZ50</f>
        <v>0</v>
      </c>
      <c r="IY50" s="174">
        <f t="shared" ref="IY50:IY64" si="141">IZ$48*(AZ50/AZ$65)</f>
        <v>0</v>
      </c>
      <c r="IZ50" s="174">
        <f>IY50-TRUNC(IY50)</f>
        <v>0</v>
      </c>
      <c r="JA50" s="174">
        <v>1E-3</v>
      </c>
      <c r="JB50" s="175">
        <f>IZ50+JA50</f>
        <v>1E-3</v>
      </c>
      <c r="JC50" s="176">
        <f>ROUNDDOWN(IY50,0)</f>
        <v>0</v>
      </c>
      <c r="JD50" s="137">
        <f t="shared" ref="JD50:JR64" si="142">IF($JB50&gt;=LARGE($JB$50:$JB$64,JD$10),ROUNDDOWN($IY50,0)+1,ROUNDDOWN($IY50,0))</f>
        <v>0</v>
      </c>
      <c r="JE50" s="137">
        <f t="shared" si="142"/>
        <v>0</v>
      </c>
      <c r="JF50" s="137">
        <f t="shared" si="142"/>
        <v>0</v>
      </c>
      <c r="JG50" s="137">
        <f t="shared" si="142"/>
        <v>0</v>
      </c>
      <c r="JH50" s="137">
        <f t="shared" si="142"/>
        <v>0</v>
      </c>
      <c r="JI50" s="137">
        <f t="shared" si="142"/>
        <v>0</v>
      </c>
      <c r="JJ50" s="137">
        <f t="shared" si="142"/>
        <v>0</v>
      </c>
      <c r="JK50" s="137">
        <f t="shared" si="142"/>
        <v>0</v>
      </c>
      <c r="JL50" s="137">
        <f t="shared" si="142"/>
        <v>0</v>
      </c>
      <c r="JM50" s="137">
        <f t="shared" si="142"/>
        <v>0</v>
      </c>
      <c r="JN50" s="137">
        <f t="shared" si="142"/>
        <v>0</v>
      </c>
      <c r="JO50" s="137">
        <f t="shared" si="142"/>
        <v>0</v>
      </c>
      <c r="JP50" s="137">
        <f t="shared" si="142"/>
        <v>0</v>
      </c>
      <c r="JQ50" s="137">
        <f t="shared" si="142"/>
        <v>0</v>
      </c>
      <c r="JR50" s="137">
        <f t="shared" si="142"/>
        <v>1</v>
      </c>
      <c r="JS50" s="137" cm="1">
        <f t="array" ref="JS50:JS65">_xlfn._xlws.FILTER(JC50:JR65,JC65:JR65=IZ48)</f>
        <v>0</v>
      </c>
      <c r="JT50" s="137">
        <f>IF(IZ48=0,0,IFERROR(JS50,""))</f>
        <v>0</v>
      </c>
    </row>
    <row r="51" spans="3:280" x14ac:dyDescent="0.25">
      <c r="C51" s="194" t="s">
        <v>269</v>
      </c>
      <c r="D51" s="171">
        <v>5</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0</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0</v>
      </c>
      <c r="BA51" s="153">
        <f t="shared" si="127"/>
        <v>5</v>
      </c>
      <c r="BB51" s="120"/>
      <c r="BC51" s="172">
        <f t="shared" si="128"/>
        <v>0</v>
      </c>
      <c r="BD51" s="157"/>
      <c r="BE51" s="157"/>
      <c r="BF51" s="157"/>
      <c r="BG51" s="157"/>
      <c r="BH51" s="157"/>
      <c r="BI51" s="157"/>
      <c r="BJ51" s="157"/>
      <c r="BK51" s="157"/>
      <c r="BL51" s="157"/>
      <c r="BM51" s="157"/>
      <c r="BN51" s="157"/>
      <c r="BO51" s="157"/>
      <c r="BP51" s="157"/>
      <c r="BQ51" s="157"/>
      <c r="BR51" s="157"/>
      <c r="BS51" s="157"/>
      <c r="BT51" s="157"/>
      <c r="BU51" s="157"/>
      <c r="BV51" s="157"/>
      <c r="BW51" s="157"/>
      <c r="BX51" s="157"/>
      <c r="BY51" s="157"/>
      <c r="BZ51" s="157"/>
      <c r="CA51" s="172">
        <f t="shared" si="129"/>
        <v>0</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130"/>
        <v>0</v>
      </c>
      <c r="CZ51" s="120"/>
      <c r="DA51" s="172">
        <f t="shared" si="131"/>
        <v>5</v>
      </c>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57"/>
      <c r="DX51" s="157"/>
      <c r="DY51" s="172">
        <f t="shared" si="132"/>
        <v>0</v>
      </c>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57"/>
      <c r="EV51" s="157"/>
      <c r="EW51" s="172">
        <f t="shared" ref="EW51:EW64" si="143">IFERROR(IF(COUNTBLANK(AZ$50:AZ$64)&gt;0,"",AZ51+CY51),"")</f>
        <v>0</v>
      </c>
      <c r="EX51" s="126"/>
      <c r="EY51" s="172">
        <f t="shared" si="133"/>
        <v>5</v>
      </c>
      <c r="EZ51" s="228"/>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s="173">
        <f t="shared" si="134"/>
        <v>5</v>
      </c>
      <c r="HC51" s="174">
        <f t="shared" si="135"/>
        <v>1.7921146953405021E-2</v>
      </c>
      <c r="HD51" s="174">
        <f t="shared" ref="HD51:HD64" si="144">HC51-TRUNC(HC51)</f>
        <v>1.7921146953405021E-2</v>
      </c>
      <c r="HE51" s="174">
        <f>HE50+0.001</f>
        <v>2E-3</v>
      </c>
      <c r="HF51" s="175">
        <f t="shared" ref="HF51:HF64" si="145">HD51+HE51</f>
        <v>1.9921146953405022E-2</v>
      </c>
      <c r="HG51" s="176">
        <f t="shared" ref="HG51:HG64" si="146">ROUNDDOWN(HC51,0)</f>
        <v>0</v>
      </c>
      <c r="HH51" s="137">
        <f t="shared" ref="HH51:HH64" si="147">IF($HF51&gt;=LARGE($HF$50:$HF$64,HH$10),ROUNDDOWN($HC51,0)+1,ROUNDDOWN($HC51,0))</f>
        <v>0</v>
      </c>
      <c r="HI51" s="137">
        <f t="shared" si="136"/>
        <v>0</v>
      </c>
      <c r="HJ51" s="137">
        <f t="shared" si="136"/>
        <v>0</v>
      </c>
      <c r="HK51" s="137">
        <f t="shared" si="136"/>
        <v>0</v>
      </c>
      <c r="HL51" s="137">
        <f t="shared" si="136"/>
        <v>0</v>
      </c>
      <c r="HM51" s="137">
        <f t="shared" si="136"/>
        <v>0</v>
      </c>
      <c r="HN51" s="137">
        <f t="shared" si="136"/>
        <v>0</v>
      </c>
      <c r="HO51" s="137">
        <f t="shared" si="136"/>
        <v>0</v>
      </c>
      <c r="HP51" s="137">
        <f t="shared" si="136"/>
        <v>0</v>
      </c>
      <c r="HQ51" s="137">
        <f t="shared" si="136"/>
        <v>0</v>
      </c>
      <c r="HR51" s="137">
        <f t="shared" si="136"/>
        <v>1</v>
      </c>
      <c r="HS51" s="137">
        <f t="shared" si="136"/>
        <v>1</v>
      </c>
      <c r="HT51" s="137">
        <f t="shared" si="136"/>
        <v>1</v>
      </c>
      <c r="HU51" s="137">
        <f t="shared" si="136"/>
        <v>1</v>
      </c>
      <c r="HV51" s="137">
        <f t="shared" si="136"/>
        <v>1</v>
      </c>
      <c r="HW51" s="137">
        <v>0</v>
      </c>
      <c r="HX51" s="137">
        <f>IF(HX50="","",HW51)</f>
        <v>0</v>
      </c>
      <c r="HY51"/>
      <c r="HZ51" s="173">
        <f t="shared" si="137"/>
        <v>0</v>
      </c>
      <c r="IA51" s="174">
        <f t="shared" si="138"/>
        <v>0</v>
      </c>
      <c r="IB51" s="174">
        <f t="shared" ref="IB51:IB64" si="148">IA51-TRUNC(IA51)</f>
        <v>0</v>
      </c>
      <c r="IC51" s="174">
        <f>IC50+0.001</f>
        <v>2E-3</v>
      </c>
      <c r="ID51" s="175">
        <f t="shared" ref="ID51:ID64" si="149">IB51+IC51</f>
        <v>2E-3</v>
      </c>
      <c r="IE51" s="176">
        <f t="shared" ref="IE51:IE64" si="150">ROUNDDOWN(IA51,0)</f>
        <v>0</v>
      </c>
      <c r="IF51" s="137">
        <f t="shared" si="139"/>
        <v>0</v>
      </c>
      <c r="IG51" s="137">
        <f t="shared" si="139"/>
        <v>0</v>
      </c>
      <c r="IH51" s="137">
        <f t="shared" si="139"/>
        <v>0</v>
      </c>
      <c r="II51" s="137">
        <f t="shared" si="139"/>
        <v>0</v>
      </c>
      <c r="IJ51" s="137">
        <f t="shared" si="139"/>
        <v>0</v>
      </c>
      <c r="IK51" s="137">
        <f t="shared" si="139"/>
        <v>0</v>
      </c>
      <c r="IL51" s="137">
        <f t="shared" si="139"/>
        <v>0</v>
      </c>
      <c r="IM51" s="137">
        <f t="shared" si="139"/>
        <v>0</v>
      </c>
      <c r="IN51" s="137">
        <f t="shared" si="139"/>
        <v>0</v>
      </c>
      <c r="IO51" s="137">
        <f t="shared" si="139"/>
        <v>0</v>
      </c>
      <c r="IP51" s="137">
        <f t="shared" si="139"/>
        <v>0</v>
      </c>
      <c r="IQ51" s="137">
        <f t="shared" si="139"/>
        <v>0</v>
      </c>
      <c r="IR51" s="137">
        <f t="shared" si="139"/>
        <v>0</v>
      </c>
      <c r="IS51" s="137">
        <f t="shared" si="139"/>
        <v>1</v>
      </c>
      <c r="IT51" s="137">
        <f t="shared" si="139"/>
        <v>1</v>
      </c>
      <c r="IU51" s="137">
        <v>0</v>
      </c>
      <c r="IV51" s="137">
        <f>IF(IV50="","",IU51)</f>
        <v>0</v>
      </c>
      <c r="IW51" s="125"/>
      <c r="IX51" s="173">
        <f t="shared" si="140"/>
        <v>0</v>
      </c>
      <c r="IY51" s="174">
        <f t="shared" si="141"/>
        <v>0</v>
      </c>
      <c r="IZ51" s="174">
        <f t="shared" ref="IZ51:IZ64" si="151">IY51-TRUNC(IY51)</f>
        <v>0</v>
      </c>
      <c r="JA51" s="174">
        <f>JA50+0.001</f>
        <v>2E-3</v>
      </c>
      <c r="JB51" s="175">
        <f t="shared" ref="JB51:JB64" si="152">IZ51+JA51</f>
        <v>2E-3</v>
      </c>
      <c r="JC51" s="176">
        <f t="shared" ref="JC51:JC64" si="153">ROUNDDOWN(IY51,0)</f>
        <v>0</v>
      </c>
      <c r="JD51" s="137">
        <f t="shared" si="142"/>
        <v>0</v>
      </c>
      <c r="JE51" s="137">
        <f t="shared" si="142"/>
        <v>0</v>
      </c>
      <c r="JF51" s="137">
        <f t="shared" si="142"/>
        <v>0</v>
      </c>
      <c r="JG51" s="137">
        <f t="shared" si="142"/>
        <v>0</v>
      </c>
      <c r="JH51" s="137">
        <f t="shared" si="142"/>
        <v>0</v>
      </c>
      <c r="JI51" s="137">
        <f t="shared" si="142"/>
        <v>0</v>
      </c>
      <c r="JJ51" s="137">
        <f t="shared" si="142"/>
        <v>0</v>
      </c>
      <c r="JK51" s="137">
        <f t="shared" si="142"/>
        <v>0</v>
      </c>
      <c r="JL51" s="137">
        <f t="shared" si="142"/>
        <v>0</v>
      </c>
      <c r="JM51" s="137">
        <f t="shared" si="142"/>
        <v>0</v>
      </c>
      <c r="JN51" s="137">
        <f t="shared" si="142"/>
        <v>0</v>
      </c>
      <c r="JO51" s="137">
        <f t="shared" si="142"/>
        <v>0</v>
      </c>
      <c r="JP51" s="137">
        <f t="shared" si="142"/>
        <v>0</v>
      </c>
      <c r="JQ51" s="137">
        <f t="shared" si="142"/>
        <v>1</v>
      </c>
      <c r="JR51" s="137">
        <f t="shared" si="142"/>
        <v>1</v>
      </c>
      <c r="JS51" s="137">
        <v>0</v>
      </c>
      <c r="JT51" s="137">
        <f>IF(JT50="","",JS51)</f>
        <v>0</v>
      </c>
    </row>
    <row r="52" spans="3:280" x14ac:dyDescent="0.25">
      <c r="C52" s="194" t="s">
        <v>270</v>
      </c>
      <c r="D52" s="171">
        <v>3</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3">
        <f t="shared" si="127"/>
        <v>3</v>
      </c>
      <c r="BB52" s="120"/>
      <c r="BC52" s="172">
        <f t="shared" si="128"/>
        <v>0</v>
      </c>
      <c r="BD52" s="157"/>
      <c r="BE52" s="157"/>
      <c r="BF52" s="157"/>
      <c r="BG52" s="157"/>
      <c r="BH52" s="157"/>
      <c r="BI52" s="157"/>
      <c r="BJ52" s="157"/>
      <c r="BK52" s="157"/>
      <c r="BL52" s="157"/>
      <c r="BM52" s="157"/>
      <c r="BN52" s="157"/>
      <c r="BO52" s="157"/>
      <c r="BP52" s="157"/>
      <c r="BQ52" s="157"/>
      <c r="BR52" s="157"/>
      <c r="BS52" s="157"/>
      <c r="BT52" s="157"/>
      <c r="BU52" s="157"/>
      <c r="BV52" s="157"/>
      <c r="BW52" s="157"/>
      <c r="BX52" s="157"/>
      <c r="BY52" s="157"/>
      <c r="BZ52" s="157"/>
      <c r="CA52" s="172">
        <f t="shared" si="129"/>
        <v>0</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130"/>
        <v>0</v>
      </c>
      <c r="CZ52" s="120"/>
      <c r="DA52" s="172">
        <f t="shared" si="131"/>
        <v>3</v>
      </c>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57"/>
      <c r="DX52" s="157"/>
      <c r="DY52" s="172">
        <f t="shared" si="132"/>
        <v>0</v>
      </c>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57"/>
      <c r="EV52" s="157"/>
      <c r="EW52" s="172">
        <f t="shared" si="143"/>
        <v>0</v>
      </c>
      <c r="EX52" s="126"/>
      <c r="EY52" s="172">
        <f t="shared" si="133"/>
        <v>3</v>
      </c>
      <c r="EZ52" s="228"/>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s="173">
        <f t="shared" si="134"/>
        <v>3</v>
      </c>
      <c r="HC52" s="174">
        <f t="shared" si="135"/>
        <v>1.0752688172043012E-2</v>
      </c>
      <c r="HD52" s="174">
        <f t="shared" si="144"/>
        <v>1.0752688172043012E-2</v>
      </c>
      <c r="HE52" s="174">
        <f t="shared" ref="HE52:HE64" si="154">HE51+0.001</f>
        <v>3.0000000000000001E-3</v>
      </c>
      <c r="HF52" s="175">
        <f t="shared" si="145"/>
        <v>1.3752688172043011E-2</v>
      </c>
      <c r="HG52" s="176">
        <f t="shared" si="146"/>
        <v>0</v>
      </c>
      <c r="HH52" s="137">
        <f t="shared" si="147"/>
        <v>0</v>
      </c>
      <c r="HI52" s="137">
        <f t="shared" si="136"/>
        <v>0</v>
      </c>
      <c r="HJ52" s="137">
        <f t="shared" si="136"/>
        <v>0</v>
      </c>
      <c r="HK52" s="137">
        <f t="shared" si="136"/>
        <v>0</v>
      </c>
      <c r="HL52" s="137">
        <f t="shared" si="136"/>
        <v>0</v>
      </c>
      <c r="HM52" s="137">
        <f t="shared" si="136"/>
        <v>0</v>
      </c>
      <c r="HN52" s="137">
        <f t="shared" si="136"/>
        <v>0</v>
      </c>
      <c r="HO52" s="137">
        <f t="shared" si="136"/>
        <v>0</v>
      </c>
      <c r="HP52" s="137">
        <f t="shared" si="136"/>
        <v>0</v>
      </c>
      <c r="HQ52" s="137">
        <f t="shared" si="136"/>
        <v>0</v>
      </c>
      <c r="HR52" s="137">
        <f t="shared" si="136"/>
        <v>0</v>
      </c>
      <c r="HS52" s="137">
        <f t="shared" si="136"/>
        <v>1</v>
      </c>
      <c r="HT52" s="137">
        <f t="shared" si="136"/>
        <v>1</v>
      </c>
      <c r="HU52" s="137">
        <f t="shared" si="136"/>
        <v>1</v>
      </c>
      <c r="HV52" s="137">
        <f t="shared" si="136"/>
        <v>1</v>
      </c>
      <c r="HW52" s="137">
        <v>0</v>
      </c>
      <c r="HX52" s="137">
        <f t="shared" ref="HX52:HX64" si="155">IF(HX51="","",HW52)</f>
        <v>0</v>
      </c>
      <c r="HY52"/>
      <c r="HZ52" s="173">
        <f t="shared" si="137"/>
        <v>0</v>
      </c>
      <c r="IA52" s="174">
        <f t="shared" si="138"/>
        <v>0</v>
      </c>
      <c r="IB52" s="174">
        <f t="shared" si="148"/>
        <v>0</v>
      </c>
      <c r="IC52" s="174">
        <f t="shared" ref="IC52:IC64" si="156">IC51+0.001</f>
        <v>3.0000000000000001E-3</v>
      </c>
      <c r="ID52" s="175">
        <f t="shared" si="149"/>
        <v>3.0000000000000001E-3</v>
      </c>
      <c r="IE52" s="176">
        <f t="shared" si="150"/>
        <v>0</v>
      </c>
      <c r="IF52" s="137">
        <f t="shared" si="139"/>
        <v>0</v>
      </c>
      <c r="IG52" s="137">
        <f t="shared" si="139"/>
        <v>0</v>
      </c>
      <c r="IH52" s="137">
        <f t="shared" si="139"/>
        <v>0</v>
      </c>
      <c r="II52" s="137">
        <f t="shared" si="139"/>
        <v>0</v>
      </c>
      <c r="IJ52" s="137">
        <f t="shared" si="139"/>
        <v>0</v>
      </c>
      <c r="IK52" s="137">
        <f t="shared" si="139"/>
        <v>0</v>
      </c>
      <c r="IL52" s="137">
        <f t="shared" si="139"/>
        <v>0</v>
      </c>
      <c r="IM52" s="137">
        <f t="shared" si="139"/>
        <v>0</v>
      </c>
      <c r="IN52" s="137">
        <f t="shared" si="139"/>
        <v>0</v>
      </c>
      <c r="IO52" s="137">
        <f t="shared" si="139"/>
        <v>0</v>
      </c>
      <c r="IP52" s="137">
        <f t="shared" si="139"/>
        <v>0</v>
      </c>
      <c r="IQ52" s="137">
        <f t="shared" si="139"/>
        <v>0</v>
      </c>
      <c r="IR52" s="137">
        <f t="shared" si="139"/>
        <v>1</v>
      </c>
      <c r="IS52" s="137">
        <f t="shared" si="139"/>
        <v>1</v>
      </c>
      <c r="IT52" s="137">
        <f t="shared" si="139"/>
        <v>1</v>
      </c>
      <c r="IU52" s="137">
        <v>0</v>
      </c>
      <c r="IV52" s="137">
        <f t="shared" ref="IV52:IV64" si="157">IF(IV51="","",IU52)</f>
        <v>0</v>
      </c>
      <c r="IW52" s="125"/>
      <c r="IX52" s="173">
        <f t="shared" si="140"/>
        <v>0</v>
      </c>
      <c r="IY52" s="174">
        <f t="shared" si="141"/>
        <v>0</v>
      </c>
      <c r="IZ52" s="174">
        <f t="shared" si="151"/>
        <v>0</v>
      </c>
      <c r="JA52" s="174">
        <f t="shared" ref="JA52:JA64" si="158">JA51+0.001</f>
        <v>3.0000000000000001E-3</v>
      </c>
      <c r="JB52" s="175">
        <f t="shared" si="152"/>
        <v>3.0000000000000001E-3</v>
      </c>
      <c r="JC52" s="176">
        <f t="shared" si="153"/>
        <v>0</v>
      </c>
      <c r="JD52" s="137">
        <f t="shared" si="142"/>
        <v>0</v>
      </c>
      <c r="JE52" s="137">
        <f t="shared" si="142"/>
        <v>0</v>
      </c>
      <c r="JF52" s="137">
        <f t="shared" si="142"/>
        <v>0</v>
      </c>
      <c r="JG52" s="137">
        <f t="shared" si="142"/>
        <v>0</v>
      </c>
      <c r="JH52" s="137">
        <f t="shared" si="142"/>
        <v>0</v>
      </c>
      <c r="JI52" s="137">
        <f t="shared" si="142"/>
        <v>0</v>
      </c>
      <c r="JJ52" s="137">
        <f t="shared" si="142"/>
        <v>0</v>
      </c>
      <c r="JK52" s="137">
        <f t="shared" si="142"/>
        <v>0</v>
      </c>
      <c r="JL52" s="137">
        <f t="shared" si="142"/>
        <v>0</v>
      </c>
      <c r="JM52" s="137">
        <f t="shared" si="142"/>
        <v>0</v>
      </c>
      <c r="JN52" s="137">
        <f t="shared" si="142"/>
        <v>0</v>
      </c>
      <c r="JO52" s="137">
        <f t="shared" si="142"/>
        <v>0</v>
      </c>
      <c r="JP52" s="137">
        <f t="shared" si="142"/>
        <v>1</v>
      </c>
      <c r="JQ52" s="137">
        <f t="shared" si="142"/>
        <v>1</v>
      </c>
      <c r="JR52" s="137">
        <f t="shared" si="142"/>
        <v>1</v>
      </c>
      <c r="JS52" s="137">
        <v>0</v>
      </c>
      <c r="JT52" s="137">
        <f t="shared" ref="JT52:JT64" si="159">IF(JT51="","",JS52)</f>
        <v>0</v>
      </c>
    </row>
    <row r="53" spans="3:280" x14ac:dyDescent="0.25">
      <c r="C53" s="194" t="s">
        <v>43</v>
      </c>
      <c r="D53" s="171">
        <v>9</v>
      </c>
      <c r="E53" s="156"/>
      <c r="F53" s="156"/>
      <c r="G53" s="156"/>
      <c r="H53" s="156"/>
      <c r="I53" s="156"/>
      <c r="J53" s="156"/>
      <c r="K53" s="156"/>
      <c r="L53" s="156"/>
      <c r="M53" s="156"/>
      <c r="N53" s="156"/>
      <c r="O53" s="156"/>
      <c r="P53" s="156"/>
      <c r="Q53" s="156"/>
      <c r="R53" s="156"/>
      <c r="S53" s="156"/>
      <c r="T53" s="156"/>
      <c r="U53" s="156"/>
      <c r="V53" s="156"/>
      <c r="W53" s="156"/>
      <c r="X53" s="156"/>
      <c r="Y53" s="156"/>
      <c r="Z53" s="156"/>
      <c r="AA53" s="156"/>
      <c r="AB53" s="171">
        <v>0</v>
      </c>
      <c r="AC53" s="156"/>
      <c r="AD53" s="156"/>
      <c r="AE53" s="156"/>
      <c r="AF53" s="156"/>
      <c r="AG53" s="156"/>
      <c r="AH53" s="156"/>
      <c r="AI53" s="156"/>
      <c r="AJ53" s="156"/>
      <c r="AK53" s="156"/>
      <c r="AL53" s="156"/>
      <c r="AM53" s="156"/>
      <c r="AN53" s="156"/>
      <c r="AO53" s="156"/>
      <c r="AP53" s="156"/>
      <c r="AQ53" s="156"/>
      <c r="AR53" s="156"/>
      <c r="AS53" s="156"/>
      <c r="AT53" s="156"/>
      <c r="AU53" s="156"/>
      <c r="AV53" s="156"/>
      <c r="AW53" s="156"/>
      <c r="AX53" s="156"/>
      <c r="AY53" s="156"/>
      <c r="AZ53" s="171">
        <v>0</v>
      </c>
      <c r="BA53" s="153">
        <f t="shared" si="127"/>
        <v>9</v>
      </c>
      <c r="BB53" s="120"/>
      <c r="BC53" s="172">
        <f t="shared" si="128"/>
        <v>0</v>
      </c>
      <c r="BD53" s="157"/>
      <c r="BE53" s="157"/>
      <c r="BF53" s="157"/>
      <c r="BG53" s="157"/>
      <c r="BH53" s="157"/>
      <c r="BI53" s="157"/>
      <c r="BJ53" s="157"/>
      <c r="BK53" s="157"/>
      <c r="BL53" s="157"/>
      <c r="BM53" s="157"/>
      <c r="BN53" s="157"/>
      <c r="BO53" s="157"/>
      <c r="BP53" s="157"/>
      <c r="BQ53" s="157"/>
      <c r="BR53" s="157"/>
      <c r="BS53" s="157"/>
      <c r="BT53" s="157"/>
      <c r="BU53" s="157"/>
      <c r="BV53" s="157"/>
      <c r="BW53" s="157"/>
      <c r="BX53" s="157"/>
      <c r="BY53" s="157"/>
      <c r="BZ53" s="157"/>
      <c r="CA53" s="172">
        <f t="shared" si="129"/>
        <v>0</v>
      </c>
      <c r="CB53" s="157"/>
      <c r="CC53" s="157"/>
      <c r="CD53" s="157"/>
      <c r="CE53" s="157"/>
      <c r="CF53" s="157"/>
      <c r="CG53" s="157"/>
      <c r="CH53" s="157"/>
      <c r="CI53" s="157"/>
      <c r="CJ53" s="157"/>
      <c r="CK53" s="157"/>
      <c r="CL53" s="157"/>
      <c r="CM53" s="157"/>
      <c r="CN53" s="157"/>
      <c r="CO53" s="157"/>
      <c r="CP53" s="157"/>
      <c r="CQ53" s="157"/>
      <c r="CR53" s="157"/>
      <c r="CS53" s="157"/>
      <c r="CT53" s="157"/>
      <c r="CU53" s="157"/>
      <c r="CV53" s="157"/>
      <c r="CW53" s="157"/>
      <c r="CX53" s="157"/>
      <c r="CY53" s="172">
        <f t="shared" si="130"/>
        <v>0</v>
      </c>
      <c r="CZ53" s="120"/>
      <c r="DA53" s="172">
        <f t="shared" si="131"/>
        <v>9</v>
      </c>
      <c r="DB53" s="157"/>
      <c r="DC53" s="157"/>
      <c r="DD53" s="157"/>
      <c r="DE53" s="157"/>
      <c r="DF53" s="157"/>
      <c r="DG53" s="157"/>
      <c r="DH53" s="157"/>
      <c r="DI53" s="157"/>
      <c r="DJ53" s="157"/>
      <c r="DK53" s="157"/>
      <c r="DL53" s="157"/>
      <c r="DM53" s="157"/>
      <c r="DN53" s="157"/>
      <c r="DO53" s="157"/>
      <c r="DP53" s="157"/>
      <c r="DQ53" s="157"/>
      <c r="DR53" s="157"/>
      <c r="DS53" s="157"/>
      <c r="DT53" s="157"/>
      <c r="DU53" s="157"/>
      <c r="DV53" s="157"/>
      <c r="DW53" s="157"/>
      <c r="DX53" s="157"/>
      <c r="DY53" s="172">
        <f t="shared" si="132"/>
        <v>0</v>
      </c>
      <c r="DZ53" s="157"/>
      <c r="EA53" s="157"/>
      <c r="EB53" s="157"/>
      <c r="EC53" s="157"/>
      <c r="ED53" s="157"/>
      <c r="EE53" s="157"/>
      <c r="EF53" s="157"/>
      <c r="EG53" s="157"/>
      <c r="EH53" s="157"/>
      <c r="EI53" s="157"/>
      <c r="EJ53" s="157"/>
      <c r="EK53" s="157"/>
      <c r="EL53" s="157"/>
      <c r="EM53" s="157"/>
      <c r="EN53" s="157"/>
      <c r="EO53" s="157"/>
      <c r="EP53" s="157"/>
      <c r="EQ53" s="157"/>
      <c r="ER53" s="157"/>
      <c r="ES53" s="157"/>
      <c r="ET53" s="157"/>
      <c r="EU53" s="157"/>
      <c r="EV53" s="157"/>
      <c r="EW53" s="172">
        <f t="shared" si="143"/>
        <v>0</v>
      </c>
      <c r="EX53" s="126"/>
      <c r="EY53" s="172">
        <f t="shared" si="133"/>
        <v>9</v>
      </c>
      <c r="EZ53" s="228"/>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s="173">
        <f t="shared" si="134"/>
        <v>9</v>
      </c>
      <c r="HC53" s="174">
        <f t="shared" si="135"/>
        <v>3.2258064516129031E-2</v>
      </c>
      <c r="HD53" s="174">
        <f t="shared" si="144"/>
        <v>3.2258064516129031E-2</v>
      </c>
      <c r="HE53" s="174">
        <f t="shared" si="154"/>
        <v>4.0000000000000001E-3</v>
      </c>
      <c r="HF53" s="175">
        <f t="shared" si="145"/>
        <v>3.6258064516129035E-2</v>
      </c>
      <c r="HG53" s="176">
        <f t="shared" si="146"/>
        <v>0</v>
      </c>
      <c r="HH53" s="137">
        <f t="shared" si="147"/>
        <v>0</v>
      </c>
      <c r="HI53" s="137">
        <f t="shared" si="136"/>
        <v>0</v>
      </c>
      <c r="HJ53" s="137">
        <f t="shared" si="136"/>
        <v>0</v>
      </c>
      <c r="HK53" s="137">
        <f t="shared" si="136"/>
        <v>0</v>
      </c>
      <c r="HL53" s="137">
        <f t="shared" si="136"/>
        <v>0</v>
      </c>
      <c r="HM53" s="137">
        <f t="shared" si="136"/>
        <v>0</v>
      </c>
      <c r="HN53" s="137">
        <f t="shared" si="136"/>
        <v>1</v>
      </c>
      <c r="HO53" s="137">
        <f t="shared" si="136"/>
        <v>1</v>
      </c>
      <c r="HP53" s="137">
        <f t="shared" si="136"/>
        <v>1</v>
      </c>
      <c r="HQ53" s="137">
        <f t="shared" si="136"/>
        <v>1</v>
      </c>
      <c r="HR53" s="137">
        <f t="shared" si="136"/>
        <v>1</v>
      </c>
      <c r="HS53" s="137">
        <f t="shared" si="136"/>
        <v>1</v>
      </c>
      <c r="HT53" s="137">
        <f t="shared" si="136"/>
        <v>1</v>
      </c>
      <c r="HU53" s="137">
        <f t="shared" si="136"/>
        <v>1</v>
      </c>
      <c r="HV53" s="137">
        <f t="shared" si="136"/>
        <v>1</v>
      </c>
      <c r="HW53" s="137">
        <v>0</v>
      </c>
      <c r="HX53" s="137">
        <f t="shared" si="155"/>
        <v>0</v>
      </c>
      <c r="HY53"/>
      <c r="HZ53" s="173">
        <f t="shared" si="137"/>
        <v>0</v>
      </c>
      <c r="IA53" s="174">
        <f t="shared" si="138"/>
        <v>0</v>
      </c>
      <c r="IB53" s="174">
        <f t="shared" si="148"/>
        <v>0</v>
      </c>
      <c r="IC53" s="174">
        <f t="shared" si="156"/>
        <v>4.0000000000000001E-3</v>
      </c>
      <c r="ID53" s="175">
        <f t="shared" si="149"/>
        <v>4.0000000000000001E-3</v>
      </c>
      <c r="IE53" s="176">
        <f t="shared" si="150"/>
        <v>0</v>
      </c>
      <c r="IF53" s="137">
        <f t="shared" si="139"/>
        <v>0</v>
      </c>
      <c r="IG53" s="137">
        <f t="shared" si="139"/>
        <v>0</v>
      </c>
      <c r="IH53" s="137">
        <f t="shared" si="139"/>
        <v>0</v>
      </c>
      <c r="II53" s="137">
        <f t="shared" si="139"/>
        <v>0</v>
      </c>
      <c r="IJ53" s="137">
        <f t="shared" si="139"/>
        <v>0</v>
      </c>
      <c r="IK53" s="137">
        <f t="shared" si="139"/>
        <v>0</v>
      </c>
      <c r="IL53" s="137">
        <f t="shared" si="139"/>
        <v>0</v>
      </c>
      <c r="IM53" s="137">
        <f t="shared" si="139"/>
        <v>0</v>
      </c>
      <c r="IN53" s="137">
        <f t="shared" si="139"/>
        <v>0</v>
      </c>
      <c r="IO53" s="137">
        <f t="shared" si="139"/>
        <v>0</v>
      </c>
      <c r="IP53" s="137">
        <f t="shared" si="139"/>
        <v>0</v>
      </c>
      <c r="IQ53" s="137">
        <f t="shared" si="139"/>
        <v>1</v>
      </c>
      <c r="IR53" s="137">
        <f t="shared" si="139"/>
        <v>1</v>
      </c>
      <c r="IS53" s="137">
        <f t="shared" si="139"/>
        <v>1</v>
      </c>
      <c r="IT53" s="137">
        <f t="shared" si="139"/>
        <v>1</v>
      </c>
      <c r="IU53" s="137">
        <v>0</v>
      </c>
      <c r="IV53" s="137">
        <f t="shared" si="157"/>
        <v>0</v>
      </c>
      <c r="IW53" s="125"/>
      <c r="IX53" s="173">
        <f t="shared" si="140"/>
        <v>0</v>
      </c>
      <c r="IY53" s="174">
        <f t="shared" si="141"/>
        <v>0</v>
      </c>
      <c r="IZ53" s="174">
        <f t="shared" si="151"/>
        <v>0</v>
      </c>
      <c r="JA53" s="174">
        <f t="shared" si="158"/>
        <v>4.0000000000000001E-3</v>
      </c>
      <c r="JB53" s="175">
        <f t="shared" si="152"/>
        <v>4.0000000000000001E-3</v>
      </c>
      <c r="JC53" s="176">
        <f t="shared" si="153"/>
        <v>0</v>
      </c>
      <c r="JD53" s="137">
        <f t="shared" si="142"/>
        <v>0</v>
      </c>
      <c r="JE53" s="137">
        <f t="shared" si="142"/>
        <v>0</v>
      </c>
      <c r="JF53" s="137">
        <f t="shared" si="142"/>
        <v>0</v>
      </c>
      <c r="JG53" s="137">
        <f t="shared" si="142"/>
        <v>0</v>
      </c>
      <c r="JH53" s="137">
        <f t="shared" si="142"/>
        <v>0</v>
      </c>
      <c r="JI53" s="137">
        <f t="shared" si="142"/>
        <v>0</v>
      </c>
      <c r="JJ53" s="137">
        <f t="shared" si="142"/>
        <v>0</v>
      </c>
      <c r="JK53" s="137">
        <f t="shared" si="142"/>
        <v>0</v>
      </c>
      <c r="JL53" s="137">
        <f t="shared" si="142"/>
        <v>0</v>
      </c>
      <c r="JM53" s="137">
        <f t="shared" si="142"/>
        <v>0</v>
      </c>
      <c r="JN53" s="137">
        <f t="shared" si="142"/>
        <v>0</v>
      </c>
      <c r="JO53" s="137">
        <f t="shared" si="142"/>
        <v>1</v>
      </c>
      <c r="JP53" s="137">
        <f t="shared" si="142"/>
        <v>1</v>
      </c>
      <c r="JQ53" s="137">
        <f t="shared" si="142"/>
        <v>1</v>
      </c>
      <c r="JR53" s="137">
        <f t="shared" si="142"/>
        <v>1</v>
      </c>
      <c r="JS53" s="137">
        <v>0</v>
      </c>
      <c r="JT53" s="137">
        <f t="shared" si="159"/>
        <v>0</v>
      </c>
    </row>
    <row r="54" spans="3:280" x14ac:dyDescent="0.25">
      <c r="C54" s="194" t="s">
        <v>271</v>
      </c>
      <c r="D54" s="171">
        <v>215</v>
      </c>
      <c r="E54" s="156"/>
      <c r="F54" s="156"/>
      <c r="G54" s="156"/>
      <c r="H54" s="156"/>
      <c r="I54" s="156"/>
      <c r="J54" s="156"/>
      <c r="K54" s="156"/>
      <c r="L54" s="156"/>
      <c r="M54" s="156"/>
      <c r="N54" s="156"/>
      <c r="O54" s="156"/>
      <c r="P54" s="156"/>
      <c r="Q54" s="156"/>
      <c r="R54" s="156"/>
      <c r="S54" s="156"/>
      <c r="T54" s="156"/>
      <c r="U54" s="156"/>
      <c r="V54" s="156"/>
      <c r="W54" s="156"/>
      <c r="X54" s="156"/>
      <c r="Y54" s="156"/>
      <c r="Z54" s="156"/>
      <c r="AA54" s="156"/>
      <c r="AB54" s="171">
        <v>139</v>
      </c>
      <c r="AC54" s="156"/>
      <c r="AD54" s="156"/>
      <c r="AE54" s="156"/>
      <c r="AF54" s="156"/>
      <c r="AG54" s="156"/>
      <c r="AH54" s="156"/>
      <c r="AI54" s="156"/>
      <c r="AJ54" s="156"/>
      <c r="AK54" s="156"/>
      <c r="AL54" s="156"/>
      <c r="AM54" s="156"/>
      <c r="AN54" s="156"/>
      <c r="AO54" s="156"/>
      <c r="AP54" s="156"/>
      <c r="AQ54" s="156"/>
      <c r="AR54" s="156"/>
      <c r="AS54" s="156"/>
      <c r="AT54" s="156"/>
      <c r="AU54" s="156"/>
      <c r="AV54" s="156"/>
      <c r="AW54" s="156"/>
      <c r="AX54" s="156"/>
      <c r="AY54" s="156"/>
      <c r="AZ54" s="171">
        <v>8</v>
      </c>
      <c r="BA54" s="153">
        <f t="shared" si="127"/>
        <v>362</v>
      </c>
      <c r="BB54" s="120"/>
      <c r="BC54" s="172">
        <f t="shared" si="128"/>
        <v>1</v>
      </c>
      <c r="BD54" s="157"/>
      <c r="BE54" s="157"/>
      <c r="BF54" s="157"/>
      <c r="BG54" s="157"/>
      <c r="BH54" s="157"/>
      <c r="BI54" s="157"/>
      <c r="BJ54" s="157"/>
      <c r="BK54" s="157"/>
      <c r="BL54" s="157"/>
      <c r="BM54" s="157"/>
      <c r="BN54" s="157"/>
      <c r="BO54" s="157"/>
      <c r="BP54" s="157"/>
      <c r="BQ54" s="157"/>
      <c r="BR54" s="157"/>
      <c r="BS54" s="157"/>
      <c r="BT54" s="157"/>
      <c r="BU54" s="157"/>
      <c r="BV54" s="157"/>
      <c r="BW54" s="157"/>
      <c r="BX54" s="157"/>
      <c r="BY54" s="157"/>
      <c r="BZ54" s="157"/>
      <c r="CA54" s="172">
        <f t="shared" si="129"/>
        <v>0</v>
      </c>
      <c r="CB54" s="157"/>
      <c r="CC54" s="157"/>
      <c r="CD54" s="157"/>
      <c r="CE54" s="157"/>
      <c r="CF54" s="157"/>
      <c r="CG54" s="157"/>
      <c r="CH54" s="157"/>
      <c r="CI54" s="157"/>
      <c r="CJ54" s="157"/>
      <c r="CK54" s="157"/>
      <c r="CL54" s="157"/>
      <c r="CM54" s="157"/>
      <c r="CN54" s="157"/>
      <c r="CO54" s="157"/>
      <c r="CP54" s="157"/>
      <c r="CQ54" s="157"/>
      <c r="CR54" s="157"/>
      <c r="CS54" s="157"/>
      <c r="CT54" s="157"/>
      <c r="CU54" s="157"/>
      <c r="CV54" s="157"/>
      <c r="CW54" s="157"/>
      <c r="CX54" s="157"/>
      <c r="CY54" s="172">
        <f t="shared" si="130"/>
        <v>0</v>
      </c>
      <c r="CZ54" s="120"/>
      <c r="DA54" s="172">
        <f t="shared" si="131"/>
        <v>216</v>
      </c>
      <c r="DB54" s="157"/>
      <c r="DC54" s="157"/>
      <c r="DD54" s="157"/>
      <c r="DE54" s="157"/>
      <c r="DF54" s="157"/>
      <c r="DG54" s="157"/>
      <c r="DH54" s="157"/>
      <c r="DI54" s="157"/>
      <c r="DJ54" s="157"/>
      <c r="DK54" s="157"/>
      <c r="DL54" s="157"/>
      <c r="DM54" s="157"/>
      <c r="DN54" s="157"/>
      <c r="DO54" s="157"/>
      <c r="DP54" s="157"/>
      <c r="DQ54" s="157"/>
      <c r="DR54" s="157"/>
      <c r="DS54" s="157"/>
      <c r="DT54" s="157"/>
      <c r="DU54" s="157"/>
      <c r="DV54" s="157"/>
      <c r="DW54" s="157"/>
      <c r="DX54" s="157"/>
      <c r="DY54" s="172">
        <f t="shared" si="132"/>
        <v>139</v>
      </c>
      <c r="DZ54" s="157"/>
      <c r="EA54" s="157"/>
      <c r="EB54" s="157"/>
      <c r="EC54" s="157"/>
      <c r="ED54" s="157"/>
      <c r="EE54" s="157"/>
      <c r="EF54" s="157"/>
      <c r="EG54" s="157"/>
      <c r="EH54" s="157"/>
      <c r="EI54" s="157"/>
      <c r="EJ54" s="157"/>
      <c r="EK54" s="157"/>
      <c r="EL54" s="157"/>
      <c r="EM54" s="157"/>
      <c r="EN54" s="157"/>
      <c r="EO54" s="157"/>
      <c r="EP54" s="157"/>
      <c r="EQ54" s="157"/>
      <c r="ER54" s="157"/>
      <c r="ES54" s="157"/>
      <c r="ET54" s="157"/>
      <c r="EU54" s="157"/>
      <c r="EV54" s="157"/>
      <c r="EW54" s="172">
        <f t="shared" si="143"/>
        <v>8</v>
      </c>
      <c r="EX54" s="126"/>
      <c r="EY54" s="172">
        <f t="shared" si="133"/>
        <v>363</v>
      </c>
      <c r="EZ54" s="228"/>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s="173">
        <f t="shared" si="134"/>
        <v>215</v>
      </c>
      <c r="HC54" s="174">
        <f t="shared" si="135"/>
        <v>0.77060931899641583</v>
      </c>
      <c r="HD54" s="174">
        <f t="shared" si="144"/>
        <v>0.77060931899641583</v>
      </c>
      <c r="HE54" s="174">
        <f t="shared" si="154"/>
        <v>5.0000000000000001E-3</v>
      </c>
      <c r="HF54" s="175">
        <f t="shared" si="145"/>
        <v>0.77560931899641583</v>
      </c>
      <c r="HG54" s="176">
        <f t="shared" si="146"/>
        <v>0</v>
      </c>
      <c r="HH54" s="137">
        <f t="shared" si="147"/>
        <v>1</v>
      </c>
      <c r="HI54" s="137">
        <f t="shared" si="136"/>
        <v>1</v>
      </c>
      <c r="HJ54" s="137">
        <f t="shared" si="136"/>
        <v>1</v>
      </c>
      <c r="HK54" s="137">
        <f t="shared" si="136"/>
        <v>1</v>
      </c>
      <c r="HL54" s="137">
        <f t="shared" si="136"/>
        <v>1</v>
      </c>
      <c r="HM54" s="137">
        <f t="shared" si="136"/>
        <v>1</v>
      </c>
      <c r="HN54" s="137">
        <f t="shared" si="136"/>
        <v>1</v>
      </c>
      <c r="HO54" s="137">
        <f t="shared" si="136"/>
        <v>1</v>
      </c>
      <c r="HP54" s="137">
        <f t="shared" si="136"/>
        <v>1</v>
      </c>
      <c r="HQ54" s="137">
        <f t="shared" si="136"/>
        <v>1</v>
      </c>
      <c r="HR54" s="137">
        <f t="shared" si="136"/>
        <v>1</v>
      </c>
      <c r="HS54" s="137">
        <f t="shared" si="136"/>
        <v>1</v>
      </c>
      <c r="HT54" s="137">
        <f t="shared" si="136"/>
        <v>1</v>
      </c>
      <c r="HU54" s="137">
        <f t="shared" si="136"/>
        <v>1</v>
      </c>
      <c r="HV54" s="137">
        <f t="shared" si="136"/>
        <v>1</v>
      </c>
      <c r="HW54" s="137">
        <v>1</v>
      </c>
      <c r="HX54" s="137">
        <f t="shared" si="155"/>
        <v>1</v>
      </c>
      <c r="HY54"/>
      <c r="HZ54" s="173">
        <f t="shared" si="137"/>
        <v>139</v>
      </c>
      <c r="IA54" s="174">
        <f t="shared" si="138"/>
        <v>0</v>
      </c>
      <c r="IB54" s="174">
        <f t="shared" si="148"/>
        <v>0</v>
      </c>
      <c r="IC54" s="174">
        <f t="shared" si="156"/>
        <v>5.0000000000000001E-3</v>
      </c>
      <c r="ID54" s="175">
        <f t="shared" si="149"/>
        <v>5.0000000000000001E-3</v>
      </c>
      <c r="IE54" s="176">
        <f t="shared" si="150"/>
        <v>0</v>
      </c>
      <c r="IF54" s="137">
        <f t="shared" si="139"/>
        <v>0</v>
      </c>
      <c r="IG54" s="137">
        <f t="shared" si="139"/>
        <v>0</v>
      </c>
      <c r="IH54" s="137">
        <f t="shared" si="139"/>
        <v>0</v>
      </c>
      <c r="II54" s="137">
        <f t="shared" si="139"/>
        <v>0</v>
      </c>
      <c r="IJ54" s="137">
        <f t="shared" si="139"/>
        <v>0</v>
      </c>
      <c r="IK54" s="137">
        <f t="shared" si="139"/>
        <v>0</v>
      </c>
      <c r="IL54" s="137">
        <f t="shared" si="139"/>
        <v>0</v>
      </c>
      <c r="IM54" s="137">
        <f t="shared" si="139"/>
        <v>0</v>
      </c>
      <c r="IN54" s="137">
        <f t="shared" si="139"/>
        <v>0</v>
      </c>
      <c r="IO54" s="137">
        <f t="shared" si="139"/>
        <v>0</v>
      </c>
      <c r="IP54" s="137">
        <f t="shared" si="139"/>
        <v>1</v>
      </c>
      <c r="IQ54" s="137">
        <f t="shared" si="139"/>
        <v>1</v>
      </c>
      <c r="IR54" s="137">
        <f t="shared" si="139"/>
        <v>1</v>
      </c>
      <c r="IS54" s="137">
        <f t="shared" si="139"/>
        <v>1</v>
      </c>
      <c r="IT54" s="137">
        <f t="shared" si="139"/>
        <v>1</v>
      </c>
      <c r="IU54" s="137">
        <v>0</v>
      </c>
      <c r="IV54" s="137">
        <f t="shared" si="157"/>
        <v>0</v>
      </c>
      <c r="IW54" s="125"/>
      <c r="IX54" s="173">
        <f t="shared" si="140"/>
        <v>8</v>
      </c>
      <c r="IY54" s="174">
        <f t="shared" si="141"/>
        <v>0</v>
      </c>
      <c r="IZ54" s="174">
        <f t="shared" si="151"/>
        <v>0</v>
      </c>
      <c r="JA54" s="174">
        <f t="shared" si="158"/>
        <v>5.0000000000000001E-3</v>
      </c>
      <c r="JB54" s="175">
        <f t="shared" si="152"/>
        <v>5.0000000000000001E-3</v>
      </c>
      <c r="JC54" s="176">
        <f t="shared" si="153"/>
        <v>0</v>
      </c>
      <c r="JD54" s="137">
        <f t="shared" si="142"/>
        <v>0</v>
      </c>
      <c r="JE54" s="137">
        <f t="shared" si="142"/>
        <v>0</v>
      </c>
      <c r="JF54" s="137">
        <f t="shared" si="142"/>
        <v>0</v>
      </c>
      <c r="JG54" s="137">
        <f t="shared" si="142"/>
        <v>0</v>
      </c>
      <c r="JH54" s="137">
        <f t="shared" si="142"/>
        <v>0</v>
      </c>
      <c r="JI54" s="137">
        <f t="shared" si="142"/>
        <v>0</v>
      </c>
      <c r="JJ54" s="137">
        <f t="shared" si="142"/>
        <v>0</v>
      </c>
      <c r="JK54" s="137">
        <f t="shared" si="142"/>
        <v>0</v>
      </c>
      <c r="JL54" s="137">
        <f t="shared" si="142"/>
        <v>0</v>
      </c>
      <c r="JM54" s="137">
        <f t="shared" si="142"/>
        <v>0</v>
      </c>
      <c r="JN54" s="137">
        <f t="shared" si="142"/>
        <v>1</v>
      </c>
      <c r="JO54" s="137">
        <f t="shared" si="142"/>
        <v>1</v>
      </c>
      <c r="JP54" s="137">
        <f t="shared" si="142"/>
        <v>1</v>
      </c>
      <c r="JQ54" s="137">
        <f t="shared" si="142"/>
        <v>1</v>
      </c>
      <c r="JR54" s="137">
        <f t="shared" si="142"/>
        <v>1</v>
      </c>
      <c r="JS54" s="137">
        <v>0</v>
      </c>
      <c r="JT54" s="137">
        <f t="shared" si="159"/>
        <v>0</v>
      </c>
    </row>
    <row r="55" spans="3:280" x14ac:dyDescent="0.25">
      <c r="C55" s="194" t="s">
        <v>272</v>
      </c>
      <c r="D55" s="171">
        <v>8</v>
      </c>
      <c r="E55" s="156"/>
      <c r="F55" s="156"/>
      <c r="G55" s="156"/>
      <c r="H55" s="156"/>
      <c r="I55" s="156"/>
      <c r="J55" s="156"/>
      <c r="K55" s="156"/>
      <c r="L55" s="156"/>
      <c r="M55" s="156"/>
      <c r="N55" s="156"/>
      <c r="O55" s="156"/>
      <c r="P55" s="156"/>
      <c r="Q55" s="156"/>
      <c r="R55" s="156"/>
      <c r="S55" s="156"/>
      <c r="T55" s="156"/>
      <c r="U55" s="156"/>
      <c r="V55" s="156"/>
      <c r="W55" s="156"/>
      <c r="X55" s="156"/>
      <c r="Y55" s="156"/>
      <c r="Z55" s="156"/>
      <c r="AA55" s="156"/>
      <c r="AB55" s="171">
        <v>13</v>
      </c>
      <c r="AC55" s="156"/>
      <c r="AD55" s="156"/>
      <c r="AE55" s="156"/>
      <c r="AF55" s="156"/>
      <c r="AG55" s="156"/>
      <c r="AH55" s="156"/>
      <c r="AI55" s="156"/>
      <c r="AJ55" s="156"/>
      <c r="AK55" s="156"/>
      <c r="AL55" s="156"/>
      <c r="AM55" s="156"/>
      <c r="AN55" s="156"/>
      <c r="AO55" s="156"/>
      <c r="AP55" s="156"/>
      <c r="AQ55" s="156"/>
      <c r="AR55" s="156"/>
      <c r="AS55" s="156"/>
      <c r="AT55" s="156"/>
      <c r="AU55" s="156"/>
      <c r="AV55" s="156"/>
      <c r="AW55" s="156"/>
      <c r="AX55" s="156"/>
      <c r="AY55" s="156"/>
      <c r="AZ55" s="171">
        <v>1</v>
      </c>
      <c r="BA55" s="153">
        <f t="shared" si="127"/>
        <v>22</v>
      </c>
      <c r="BB55" s="120"/>
      <c r="BC55" s="172">
        <f t="shared" si="128"/>
        <v>0</v>
      </c>
      <c r="BD55" s="157"/>
      <c r="BE55" s="157"/>
      <c r="BF55" s="157"/>
      <c r="BG55" s="157"/>
      <c r="BH55" s="157"/>
      <c r="BI55" s="157"/>
      <c r="BJ55" s="157"/>
      <c r="BK55" s="157"/>
      <c r="BL55" s="157"/>
      <c r="BM55" s="157"/>
      <c r="BN55" s="157"/>
      <c r="BO55" s="157"/>
      <c r="BP55" s="157"/>
      <c r="BQ55" s="157"/>
      <c r="BR55" s="157"/>
      <c r="BS55" s="157"/>
      <c r="BT55" s="157"/>
      <c r="BU55" s="157"/>
      <c r="BV55" s="157"/>
      <c r="BW55" s="157"/>
      <c r="BX55" s="157"/>
      <c r="BY55" s="157"/>
      <c r="BZ55" s="157"/>
      <c r="CA55" s="172">
        <f t="shared" si="129"/>
        <v>0</v>
      </c>
      <c r="CB55" s="157"/>
      <c r="CC55" s="157"/>
      <c r="CD55" s="157"/>
      <c r="CE55" s="157"/>
      <c r="CF55" s="157"/>
      <c r="CG55" s="157"/>
      <c r="CH55" s="157"/>
      <c r="CI55" s="157"/>
      <c r="CJ55" s="157"/>
      <c r="CK55" s="157"/>
      <c r="CL55" s="157"/>
      <c r="CM55" s="157"/>
      <c r="CN55" s="157"/>
      <c r="CO55" s="157"/>
      <c r="CP55" s="157"/>
      <c r="CQ55" s="157"/>
      <c r="CR55" s="157"/>
      <c r="CS55" s="157"/>
      <c r="CT55" s="157"/>
      <c r="CU55" s="157"/>
      <c r="CV55" s="157"/>
      <c r="CW55" s="157"/>
      <c r="CX55" s="157"/>
      <c r="CY55" s="172">
        <f t="shared" si="130"/>
        <v>0</v>
      </c>
      <c r="CZ55" s="120"/>
      <c r="DA55" s="172">
        <f t="shared" si="131"/>
        <v>8</v>
      </c>
      <c r="DB55" s="157"/>
      <c r="DC55" s="157"/>
      <c r="DD55" s="157"/>
      <c r="DE55" s="157"/>
      <c r="DF55" s="157"/>
      <c r="DG55" s="157"/>
      <c r="DH55" s="157"/>
      <c r="DI55" s="157"/>
      <c r="DJ55" s="157"/>
      <c r="DK55" s="157"/>
      <c r="DL55" s="157"/>
      <c r="DM55" s="157"/>
      <c r="DN55" s="157"/>
      <c r="DO55" s="157"/>
      <c r="DP55" s="157"/>
      <c r="DQ55" s="157"/>
      <c r="DR55" s="157"/>
      <c r="DS55" s="157"/>
      <c r="DT55" s="157"/>
      <c r="DU55" s="157"/>
      <c r="DV55" s="157"/>
      <c r="DW55" s="157"/>
      <c r="DX55" s="157"/>
      <c r="DY55" s="172">
        <f t="shared" si="132"/>
        <v>13</v>
      </c>
      <c r="DZ55" s="157"/>
      <c r="EA55" s="157"/>
      <c r="EB55" s="157"/>
      <c r="EC55" s="157"/>
      <c r="ED55" s="157"/>
      <c r="EE55" s="157"/>
      <c r="EF55" s="157"/>
      <c r="EG55" s="157"/>
      <c r="EH55" s="157"/>
      <c r="EI55" s="157"/>
      <c r="EJ55" s="157"/>
      <c r="EK55" s="157"/>
      <c r="EL55" s="157"/>
      <c r="EM55" s="157"/>
      <c r="EN55" s="157"/>
      <c r="EO55" s="157"/>
      <c r="EP55" s="157"/>
      <c r="EQ55" s="157"/>
      <c r="ER55" s="157"/>
      <c r="ES55" s="157"/>
      <c r="ET55" s="157"/>
      <c r="EU55" s="157"/>
      <c r="EV55" s="157"/>
      <c r="EW55" s="172">
        <f t="shared" si="143"/>
        <v>1</v>
      </c>
      <c r="EX55" s="126"/>
      <c r="EY55" s="172">
        <f t="shared" si="133"/>
        <v>22</v>
      </c>
      <c r="EZ55" s="228"/>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s="173">
        <f t="shared" si="134"/>
        <v>8</v>
      </c>
      <c r="HC55" s="174">
        <f t="shared" si="135"/>
        <v>2.8673835125448029E-2</v>
      </c>
      <c r="HD55" s="174">
        <f t="shared" si="144"/>
        <v>2.8673835125448029E-2</v>
      </c>
      <c r="HE55" s="174">
        <f t="shared" si="154"/>
        <v>6.0000000000000001E-3</v>
      </c>
      <c r="HF55" s="175">
        <f t="shared" si="145"/>
        <v>3.4673835125448027E-2</v>
      </c>
      <c r="HG55" s="176">
        <f t="shared" si="146"/>
        <v>0</v>
      </c>
      <c r="HH55" s="137">
        <f t="shared" si="147"/>
        <v>0</v>
      </c>
      <c r="HI55" s="137">
        <f t="shared" si="136"/>
        <v>0</v>
      </c>
      <c r="HJ55" s="137">
        <f t="shared" si="136"/>
        <v>0</v>
      </c>
      <c r="HK55" s="137">
        <f t="shared" si="136"/>
        <v>0</v>
      </c>
      <c r="HL55" s="137">
        <f t="shared" si="136"/>
        <v>0</v>
      </c>
      <c r="HM55" s="137">
        <f t="shared" si="136"/>
        <v>0</v>
      </c>
      <c r="HN55" s="137">
        <f t="shared" si="136"/>
        <v>0</v>
      </c>
      <c r="HO55" s="137">
        <f t="shared" si="136"/>
        <v>1</v>
      </c>
      <c r="HP55" s="137">
        <f t="shared" si="136"/>
        <v>1</v>
      </c>
      <c r="HQ55" s="137">
        <f t="shared" si="136"/>
        <v>1</v>
      </c>
      <c r="HR55" s="137">
        <f t="shared" si="136"/>
        <v>1</v>
      </c>
      <c r="HS55" s="137">
        <f t="shared" si="136"/>
        <v>1</v>
      </c>
      <c r="HT55" s="137">
        <f t="shared" si="136"/>
        <v>1</v>
      </c>
      <c r="HU55" s="137">
        <f t="shared" si="136"/>
        <v>1</v>
      </c>
      <c r="HV55" s="137">
        <f t="shared" si="136"/>
        <v>1</v>
      </c>
      <c r="HW55" s="137">
        <v>0</v>
      </c>
      <c r="HX55" s="137">
        <f t="shared" si="155"/>
        <v>0</v>
      </c>
      <c r="HY55"/>
      <c r="HZ55" s="173">
        <f t="shared" si="137"/>
        <v>13</v>
      </c>
      <c r="IA55" s="174">
        <f t="shared" si="138"/>
        <v>0</v>
      </c>
      <c r="IB55" s="174">
        <f t="shared" si="148"/>
        <v>0</v>
      </c>
      <c r="IC55" s="174">
        <f t="shared" si="156"/>
        <v>6.0000000000000001E-3</v>
      </c>
      <c r="ID55" s="175">
        <f t="shared" si="149"/>
        <v>6.0000000000000001E-3</v>
      </c>
      <c r="IE55" s="176">
        <f t="shared" si="150"/>
        <v>0</v>
      </c>
      <c r="IF55" s="137">
        <f t="shared" si="139"/>
        <v>0</v>
      </c>
      <c r="IG55" s="137">
        <f t="shared" si="139"/>
        <v>0</v>
      </c>
      <c r="IH55" s="137">
        <f t="shared" si="139"/>
        <v>0</v>
      </c>
      <c r="II55" s="137">
        <f t="shared" si="139"/>
        <v>0</v>
      </c>
      <c r="IJ55" s="137">
        <f t="shared" si="139"/>
        <v>0</v>
      </c>
      <c r="IK55" s="137">
        <f t="shared" si="139"/>
        <v>0</v>
      </c>
      <c r="IL55" s="137">
        <f t="shared" si="139"/>
        <v>0</v>
      </c>
      <c r="IM55" s="137">
        <f t="shared" si="139"/>
        <v>0</v>
      </c>
      <c r="IN55" s="137">
        <f t="shared" si="139"/>
        <v>0</v>
      </c>
      <c r="IO55" s="137">
        <f t="shared" si="139"/>
        <v>1</v>
      </c>
      <c r="IP55" s="137">
        <f t="shared" si="139"/>
        <v>1</v>
      </c>
      <c r="IQ55" s="137">
        <f t="shared" si="139"/>
        <v>1</v>
      </c>
      <c r="IR55" s="137">
        <f t="shared" si="139"/>
        <v>1</v>
      </c>
      <c r="IS55" s="137">
        <f t="shared" si="139"/>
        <v>1</v>
      </c>
      <c r="IT55" s="137">
        <f t="shared" si="139"/>
        <v>1</v>
      </c>
      <c r="IU55" s="137">
        <v>0</v>
      </c>
      <c r="IV55" s="137">
        <f t="shared" si="157"/>
        <v>0</v>
      </c>
      <c r="IW55" s="125"/>
      <c r="IX55" s="173">
        <f t="shared" si="140"/>
        <v>1</v>
      </c>
      <c r="IY55" s="174">
        <f t="shared" si="141"/>
        <v>0</v>
      </c>
      <c r="IZ55" s="174">
        <f t="shared" si="151"/>
        <v>0</v>
      </c>
      <c r="JA55" s="174">
        <f t="shared" si="158"/>
        <v>6.0000000000000001E-3</v>
      </c>
      <c r="JB55" s="175">
        <f t="shared" si="152"/>
        <v>6.0000000000000001E-3</v>
      </c>
      <c r="JC55" s="176">
        <f t="shared" si="153"/>
        <v>0</v>
      </c>
      <c r="JD55" s="137">
        <f t="shared" si="142"/>
        <v>0</v>
      </c>
      <c r="JE55" s="137">
        <f t="shared" si="142"/>
        <v>0</v>
      </c>
      <c r="JF55" s="137">
        <f t="shared" si="142"/>
        <v>0</v>
      </c>
      <c r="JG55" s="137">
        <f t="shared" si="142"/>
        <v>0</v>
      </c>
      <c r="JH55" s="137">
        <f t="shared" si="142"/>
        <v>0</v>
      </c>
      <c r="JI55" s="137">
        <f t="shared" si="142"/>
        <v>0</v>
      </c>
      <c r="JJ55" s="137">
        <f t="shared" si="142"/>
        <v>0</v>
      </c>
      <c r="JK55" s="137">
        <f t="shared" si="142"/>
        <v>0</v>
      </c>
      <c r="JL55" s="137">
        <f t="shared" si="142"/>
        <v>0</v>
      </c>
      <c r="JM55" s="137">
        <f t="shared" si="142"/>
        <v>1</v>
      </c>
      <c r="JN55" s="137">
        <f t="shared" si="142"/>
        <v>1</v>
      </c>
      <c r="JO55" s="137">
        <f t="shared" si="142"/>
        <v>1</v>
      </c>
      <c r="JP55" s="137">
        <f t="shared" si="142"/>
        <v>1</v>
      </c>
      <c r="JQ55" s="137">
        <f t="shared" si="142"/>
        <v>1</v>
      </c>
      <c r="JR55" s="137">
        <f t="shared" si="142"/>
        <v>1</v>
      </c>
      <c r="JS55" s="137">
        <v>0</v>
      </c>
      <c r="JT55" s="137">
        <f t="shared" si="159"/>
        <v>0</v>
      </c>
    </row>
    <row r="56" spans="3:280" x14ac:dyDescent="0.25">
      <c r="C56" s="194" t="s">
        <v>46</v>
      </c>
      <c r="D56" s="171">
        <v>30</v>
      </c>
      <c r="E56" s="156"/>
      <c r="F56" s="156"/>
      <c r="G56" s="156"/>
      <c r="H56" s="156"/>
      <c r="I56" s="156"/>
      <c r="J56" s="156"/>
      <c r="K56" s="156"/>
      <c r="L56" s="156"/>
      <c r="M56" s="156"/>
      <c r="N56" s="156"/>
      <c r="O56" s="156"/>
      <c r="P56" s="156"/>
      <c r="Q56" s="156"/>
      <c r="R56" s="156"/>
      <c r="S56" s="156"/>
      <c r="T56" s="156"/>
      <c r="U56" s="156"/>
      <c r="V56" s="156"/>
      <c r="W56" s="156"/>
      <c r="X56" s="156"/>
      <c r="Y56" s="156"/>
      <c r="Z56" s="156"/>
      <c r="AA56" s="156"/>
      <c r="AB56" s="171">
        <v>14</v>
      </c>
      <c r="AC56" s="156"/>
      <c r="AD56" s="156"/>
      <c r="AE56" s="156"/>
      <c r="AF56" s="156"/>
      <c r="AG56" s="156"/>
      <c r="AH56" s="156"/>
      <c r="AI56" s="156"/>
      <c r="AJ56" s="156"/>
      <c r="AK56" s="156"/>
      <c r="AL56" s="156"/>
      <c r="AM56" s="156"/>
      <c r="AN56" s="156"/>
      <c r="AO56" s="156"/>
      <c r="AP56" s="156"/>
      <c r="AQ56" s="156"/>
      <c r="AR56" s="156"/>
      <c r="AS56" s="156"/>
      <c r="AT56" s="156"/>
      <c r="AU56" s="156"/>
      <c r="AV56" s="156"/>
      <c r="AW56" s="156"/>
      <c r="AX56" s="156"/>
      <c r="AY56" s="156"/>
      <c r="AZ56" s="171">
        <v>0</v>
      </c>
      <c r="BA56" s="153">
        <f t="shared" si="127"/>
        <v>44</v>
      </c>
      <c r="BB56" s="120"/>
      <c r="BC56" s="172">
        <f t="shared" si="128"/>
        <v>0</v>
      </c>
      <c r="BD56" s="157"/>
      <c r="BE56" s="157"/>
      <c r="BF56" s="157"/>
      <c r="BG56" s="157"/>
      <c r="BH56" s="157"/>
      <c r="BI56" s="157"/>
      <c r="BJ56" s="157"/>
      <c r="BK56" s="157"/>
      <c r="BL56" s="157"/>
      <c r="BM56" s="157"/>
      <c r="BN56" s="157"/>
      <c r="BO56" s="157"/>
      <c r="BP56" s="157"/>
      <c r="BQ56" s="157"/>
      <c r="BR56" s="157"/>
      <c r="BS56" s="157"/>
      <c r="BT56" s="157"/>
      <c r="BU56" s="157"/>
      <c r="BV56" s="157"/>
      <c r="BW56" s="157"/>
      <c r="BX56" s="157"/>
      <c r="BY56" s="157"/>
      <c r="BZ56" s="157"/>
      <c r="CA56" s="172">
        <f t="shared" si="129"/>
        <v>0</v>
      </c>
      <c r="CB56" s="157"/>
      <c r="CC56" s="157"/>
      <c r="CD56" s="157"/>
      <c r="CE56" s="157"/>
      <c r="CF56" s="157"/>
      <c r="CG56" s="157"/>
      <c r="CH56" s="157"/>
      <c r="CI56" s="157"/>
      <c r="CJ56" s="157"/>
      <c r="CK56" s="157"/>
      <c r="CL56" s="157"/>
      <c r="CM56" s="157"/>
      <c r="CN56" s="157"/>
      <c r="CO56" s="157"/>
      <c r="CP56" s="157"/>
      <c r="CQ56" s="157"/>
      <c r="CR56" s="157"/>
      <c r="CS56" s="157"/>
      <c r="CT56" s="157"/>
      <c r="CU56" s="157"/>
      <c r="CV56" s="157"/>
      <c r="CW56" s="157"/>
      <c r="CX56" s="157"/>
      <c r="CY56" s="172">
        <f t="shared" si="130"/>
        <v>0</v>
      </c>
      <c r="CZ56" s="120"/>
      <c r="DA56" s="172">
        <f t="shared" si="131"/>
        <v>30</v>
      </c>
      <c r="DB56" s="157"/>
      <c r="DC56" s="157"/>
      <c r="DD56" s="157"/>
      <c r="DE56" s="157"/>
      <c r="DF56" s="157"/>
      <c r="DG56" s="157"/>
      <c r="DH56" s="157"/>
      <c r="DI56" s="157"/>
      <c r="DJ56" s="157"/>
      <c r="DK56" s="157"/>
      <c r="DL56" s="157"/>
      <c r="DM56" s="157"/>
      <c r="DN56" s="157"/>
      <c r="DO56" s="157"/>
      <c r="DP56" s="157"/>
      <c r="DQ56" s="157"/>
      <c r="DR56" s="157"/>
      <c r="DS56" s="157"/>
      <c r="DT56" s="157"/>
      <c r="DU56" s="157"/>
      <c r="DV56" s="157"/>
      <c r="DW56" s="157"/>
      <c r="DX56" s="157"/>
      <c r="DY56" s="172">
        <f t="shared" si="132"/>
        <v>14</v>
      </c>
      <c r="DZ56" s="157"/>
      <c r="EA56" s="157"/>
      <c r="EB56" s="157"/>
      <c r="EC56" s="157"/>
      <c r="ED56" s="157"/>
      <c r="EE56" s="157"/>
      <c r="EF56" s="157"/>
      <c r="EG56" s="157"/>
      <c r="EH56" s="157"/>
      <c r="EI56" s="157"/>
      <c r="EJ56" s="157"/>
      <c r="EK56" s="157"/>
      <c r="EL56" s="157"/>
      <c r="EM56" s="157"/>
      <c r="EN56" s="157"/>
      <c r="EO56" s="157"/>
      <c r="EP56" s="157"/>
      <c r="EQ56" s="157"/>
      <c r="ER56" s="157"/>
      <c r="ES56" s="157"/>
      <c r="ET56" s="157"/>
      <c r="EU56" s="157"/>
      <c r="EV56" s="157"/>
      <c r="EW56" s="172">
        <f t="shared" si="143"/>
        <v>0</v>
      </c>
      <c r="EX56" s="126"/>
      <c r="EY56" s="172">
        <f t="shared" si="133"/>
        <v>44</v>
      </c>
      <c r="EZ56" s="228"/>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s="173">
        <f t="shared" si="134"/>
        <v>30</v>
      </c>
      <c r="HC56" s="174">
        <f t="shared" si="135"/>
        <v>0.1075268817204301</v>
      </c>
      <c r="HD56" s="174">
        <f t="shared" si="144"/>
        <v>0.1075268817204301</v>
      </c>
      <c r="HE56" s="174">
        <f t="shared" si="154"/>
        <v>7.0000000000000001E-3</v>
      </c>
      <c r="HF56" s="175">
        <f t="shared" si="145"/>
        <v>0.1145268817204301</v>
      </c>
      <c r="HG56" s="176">
        <f t="shared" si="146"/>
        <v>0</v>
      </c>
      <c r="HH56" s="137">
        <f t="shared" si="147"/>
        <v>0</v>
      </c>
      <c r="HI56" s="137">
        <f t="shared" si="136"/>
        <v>0</v>
      </c>
      <c r="HJ56" s="137">
        <f t="shared" si="136"/>
        <v>0</v>
      </c>
      <c r="HK56" s="137">
        <f t="shared" si="136"/>
        <v>1</v>
      </c>
      <c r="HL56" s="137">
        <f t="shared" si="136"/>
        <v>1</v>
      </c>
      <c r="HM56" s="137">
        <f t="shared" si="136"/>
        <v>1</v>
      </c>
      <c r="HN56" s="137">
        <f t="shared" si="136"/>
        <v>1</v>
      </c>
      <c r="HO56" s="137">
        <f t="shared" si="136"/>
        <v>1</v>
      </c>
      <c r="HP56" s="137">
        <f t="shared" si="136"/>
        <v>1</v>
      </c>
      <c r="HQ56" s="137">
        <f t="shared" si="136"/>
        <v>1</v>
      </c>
      <c r="HR56" s="137">
        <f t="shared" si="136"/>
        <v>1</v>
      </c>
      <c r="HS56" s="137">
        <f t="shared" si="136"/>
        <v>1</v>
      </c>
      <c r="HT56" s="137">
        <f t="shared" si="136"/>
        <v>1</v>
      </c>
      <c r="HU56" s="137">
        <f t="shared" si="136"/>
        <v>1</v>
      </c>
      <c r="HV56" s="137">
        <f t="shared" si="136"/>
        <v>1</v>
      </c>
      <c r="HW56" s="137">
        <v>0</v>
      </c>
      <c r="HX56" s="137">
        <f t="shared" si="155"/>
        <v>0</v>
      </c>
      <c r="HY56"/>
      <c r="HZ56" s="173">
        <f t="shared" si="137"/>
        <v>14</v>
      </c>
      <c r="IA56" s="174">
        <f t="shared" si="138"/>
        <v>0</v>
      </c>
      <c r="IB56" s="174">
        <f t="shared" si="148"/>
        <v>0</v>
      </c>
      <c r="IC56" s="174">
        <f t="shared" si="156"/>
        <v>7.0000000000000001E-3</v>
      </c>
      <c r="ID56" s="175">
        <f t="shared" si="149"/>
        <v>7.0000000000000001E-3</v>
      </c>
      <c r="IE56" s="176">
        <f t="shared" si="150"/>
        <v>0</v>
      </c>
      <c r="IF56" s="137">
        <f t="shared" si="139"/>
        <v>0</v>
      </c>
      <c r="IG56" s="137">
        <f t="shared" si="139"/>
        <v>0</v>
      </c>
      <c r="IH56" s="137">
        <f t="shared" si="139"/>
        <v>0</v>
      </c>
      <c r="II56" s="137">
        <f t="shared" si="139"/>
        <v>0</v>
      </c>
      <c r="IJ56" s="137">
        <f t="shared" si="139"/>
        <v>0</v>
      </c>
      <c r="IK56" s="137">
        <f t="shared" si="139"/>
        <v>0</v>
      </c>
      <c r="IL56" s="137">
        <f t="shared" si="139"/>
        <v>0</v>
      </c>
      <c r="IM56" s="137">
        <f t="shared" si="139"/>
        <v>0</v>
      </c>
      <c r="IN56" s="137">
        <f t="shared" si="139"/>
        <v>1</v>
      </c>
      <c r="IO56" s="137">
        <f t="shared" si="139"/>
        <v>1</v>
      </c>
      <c r="IP56" s="137">
        <f t="shared" si="139"/>
        <v>1</v>
      </c>
      <c r="IQ56" s="137">
        <f t="shared" si="139"/>
        <v>1</v>
      </c>
      <c r="IR56" s="137">
        <f t="shared" si="139"/>
        <v>1</v>
      </c>
      <c r="IS56" s="137">
        <f t="shared" si="139"/>
        <v>1</v>
      </c>
      <c r="IT56" s="137">
        <f t="shared" si="139"/>
        <v>1</v>
      </c>
      <c r="IU56" s="137">
        <v>0</v>
      </c>
      <c r="IV56" s="137">
        <f t="shared" si="157"/>
        <v>0</v>
      </c>
      <c r="IW56" s="125"/>
      <c r="IX56" s="173">
        <f t="shared" si="140"/>
        <v>0</v>
      </c>
      <c r="IY56" s="174">
        <f t="shared" si="141"/>
        <v>0</v>
      </c>
      <c r="IZ56" s="174">
        <f t="shared" si="151"/>
        <v>0</v>
      </c>
      <c r="JA56" s="174">
        <f t="shared" si="158"/>
        <v>7.0000000000000001E-3</v>
      </c>
      <c r="JB56" s="175">
        <f t="shared" si="152"/>
        <v>7.0000000000000001E-3</v>
      </c>
      <c r="JC56" s="176">
        <f t="shared" si="153"/>
        <v>0</v>
      </c>
      <c r="JD56" s="137">
        <f t="shared" si="142"/>
        <v>0</v>
      </c>
      <c r="JE56" s="137">
        <f t="shared" si="142"/>
        <v>0</v>
      </c>
      <c r="JF56" s="137">
        <f t="shared" si="142"/>
        <v>0</v>
      </c>
      <c r="JG56" s="137">
        <f t="shared" si="142"/>
        <v>0</v>
      </c>
      <c r="JH56" s="137">
        <f t="shared" si="142"/>
        <v>0</v>
      </c>
      <c r="JI56" s="137">
        <f t="shared" si="142"/>
        <v>0</v>
      </c>
      <c r="JJ56" s="137">
        <f t="shared" si="142"/>
        <v>0</v>
      </c>
      <c r="JK56" s="137">
        <f t="shared" si="142"/>
        <v>0</v>
      </c>
      <c r="JL56" s="137">
        <f t="shared" si="142"/>
        <v>1</v>
      </c>
      <c r="JM56" s="137">
        <f t="shared" si="142"/>
        <v>1</v>
      </c>
      <c r="JN56" s="137">
        <f t="shared" si="142"/>
        <v>1</v>
      </c>
      <c r="JO56" s="137">
        <f t="shared" si="142"/>
        <v>1</v>
      </c>
      <c r="JP56" s="137">
        <f t="shared" si="142"/>
        <v>1</v>
      </c>
      <c r="JQ56" s="137">
        <f t="shared" si="142"/>
        <v>1</v>
      </c>
      <c r="JR56" s="137">
        <f t="shared" si="142"/>
        <v>1</v>
      </c>
      <c r="JS56" s="137">
        <v>0</v>
      </c>
      <c r="JT56" s="137">
        <f t="shared" si="159"/>
        <v>0</v>
      </c>
    </row>
    <row r="57" spans="3:280" x14ac:dyDescent="0.25">
      <c r="C57" s="194" t="s">
        <v>47</v>
      </c>
      <c r="D57" s="171">
        <v>0</v>
      </c>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71">
        <v>0</v>
      </c>
      <c r="AC57" s="156"/>
      <c r="AD57" s="156"/>
      <c r="AE57" s="156"/>
      <c r="AF57" s="156"/>
      <c r="AG57" s="156"/>
      <c r="AH57" s="156"/>
      <c r="AI57" s="156"/>
      <c r="AJ57" s="156"/>
      <c r="AK57" s="156"/>
      <c r="AL57" s="156"/>
      <c r="AM57" s="156"/>
      <c r="AN57" s="156"/>
      <c r="AO57" s="156"/>
      <c r="AP57" s="156"/>
      <c r="AQ57" s="156"/>
      <c r="AR57" s="156"/>
      <c r="AS57" s="156"/>
      <c r="AT57" s="156"/>
      <c r="AU57" s="156"/>
      <c r="AV57" s="156"/>
      <c r="AW57" s="156"/>
      <c r="AX57" s="156"/>
      <c r="AY57" s="156"/>
      <c r="AZ57" s="171">
        <v>0</v>
      </c>
      <c r="BA57" s="153">
        <f t="shared" si="127"/>
        <v>0</v>
      </c>
      <c r="BB57" s="120"/>
      <c r="BC57" s="172">
        <f t="shared" si="128"/>
        <v>0</v>
      </c>
      <c r="BD57" s="157"/>
      <c r="BE57" s="157"/>
      <c r="BF57" s="157"/>
      <c r="BG57" s="157"/>
      <c r="BH57" s="157"/>
      <c r="BI57" s="157"/>
      <c r="BJ57" s="157"/>
      <c r="BK57" s="157"/>
      <c r="BL57" s="157"/>
      <c r="BM57" s="157"/>
      <c r="BN57" s="157"/>
      <c r="BO57" s="157"/>
      <c r="BP57" s="157"/>
      <c r="BQ57" s="157"/>
      <c r="BR57" s="157"/>
      <c r="BS57" s="157"/>
      <c r="BT57" s="157"/>
      <c r="BU57" s="157"/>
      <c r="BV57" s="157"/>
      <c r="BW57" s="157"/>
      <c r="BX57" s="157"/>
      <c r="BY57" s="157"/>
      <c r="BZ57" s="157"/>
      <c r="CA57" s="172">
        <f t="shared" si="129"/>
        <v>0</v>
      </c>
      <c r="CB57" s="157"/>
      <c r="CC57" s="157"/>
      <c r="CD57" s="157"/>
      <c r="CE57" s="157"/>
      <c r="CF57" s="157"/>
      <c r="CG57" s="157"/>
      <c r="CH57" s="157"/>
      <c r="CI57" s="157"/>
      <c r="CJ57" s="157"/>
      <c r="CK57" s="157"/>
      <c r="CL57" s="157"/>
      <c r="CM57" s="157"/>
      <c r="CN57" s="157"/>
      <c r="CO57" s="157"/>
      <c r="CP57" s="157"/>
      <c r="CQ57" s="157"/>
      <c r="CR57" s="157"/>
      <c r="CS57" s="157"/>
      <c r="CT57" s="157"/>
      <c r="CU57" s="157"/>
      <c r="CV57" s="157"/>
      <c r="CW57" s="157"/>
      <c r="CX57" s="157"/>
      <c r="CY57" s="172">
        <f t="shared" si="130"/>
        <v>0</v>
      </c>
      <c r="CZ57" s="120"/>
      <c r="DA57" s="172">
        <f t="shared" si="131"/>
        <v>0</v>
      </c>
      <c r="DB57" s="157"/>
      <c r="DC57" s="157"/>
      <c r="DD57" s="157"/>
      <c r="DE57" s="157"/>
      <c r="DF57" s="157"/>
      <c r="DG57" s="157"/>
      <c r="DH57" s="157"/>
      <c r="DI57" s="157"/>
      <c r="DJ57" s="157"/>
      <c r="DK57" s="157"/>
      <c r="DL57" s="157"/>
      <c r="DM57" s="157"/>
      <c r="DN57" s="157"/>
      <c r="DO57" s="157"/>
      <c r="DP57" s="157"/>
      <c r="DQ57" s="157"/>
      <c r="DR57" s="157"/>
      <c r="DS57" s="157"/>
      <c r="DT57" s="157"/>
      <c r="DU57" s="157"/>
      <c r="DV57" s="157"/>
      <c r="DW57" s="157"/>
      <c r="DX57" s="157"/>
      <c r="DY57" s="172">
        <f t="shared" si="132"/>
        <v>0</v>
      </c>
      <c r="DZ57" s="157"/>
      <c r="EA57" s="157"/>
      <c r="EB57" s="157"/>
      <c r="EC57" s="157"/>
      <c r="ED57" s="157"/>
      <c r="EE57" s="157"/>
      <c r="EF57" s="157"/>
      <c r="EG57" s="157"/>
      <c r="EH57" s="157"/>
      <c r="EI57" s="157"/>
      <c r="EJ57" s="157"/>
      <c r="EK57" s="157"/>
      <c r="EL57" s="157"/>
      <c r="EM57" s="157"/>
      <c r="EN57" s="157"/>
      <c r="EO57" s="157"/>
      <c r="EP57" s="157"/>
      <c r="EQ57" s="157"/>
      <c r="ER57" s="157"/>
      <c r="ES57" s="157"/>
      <c r="ET57" s="157"/>
      <c r="EU57" s="157"/>
      <c r="EV57" s="157"/>
      <c r="EW57" s="172">
        <f t="shared" si="143"/>
        <v>0</v>
      </c>
      <c r="EX57" s="126"/>
      <c r="EY57" s="172">
        <f t="shared" si="133"/>
        <v>0</v>
      </c>
      <c r="EZ57" s="228"/>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s="173">
        <f t="shared" si="134"/>
        <v>0</v>
      </c>
      <c r="HC57" s="174">
        <f t="shared" si="135"/>
        <v>0</v>
      </c>
      <c r="HD57" s="174">
        <f t="shared" si="144"/>
        <v>0</v>
      </c>
      <c r="HE57" s="174">
        <f t="shared" si="154"/>
        <v>8.0000000000000002E-3</v>
      </c>
      <c r="HF57" s="175">
        <f t="shared" si="145"/>
        <v>8.0000000000000002E-3</v>
      </c>
      <c r="HG57" s="176">
        <f t="shared" si="146"/>
        <v>0</v>
      </c>
      <c r="HH57" s="137">
        <f t="shared" si="147"/>
        <v>0</v>
      </c>
      <c r="HI57" s="137">
        <f t="shared" si="136"/>
        <v>0</v>
      </c>
      <c r="HJ57" s="137">
        <f t="shared" si="136"/>
        <v>0</v>
      </c>
      <c r="HK57" s="137">
        <f t="shared" si="136"/>
        <v>0</v>
      </c>
      <c r="HL57" s="137">
        <f t="shared" si="136"/>
        <v>0</v>
      </c>
      <c r="HM57" s="137">
        <f t="shared" si="136"/>
        <v>0</v>
      </c>
      <c r="HN57" s="137">
        <f t="shared" si="136"/>
        <v>0</v>
      </c>
      <c r="HO57" s="137">
        <f t="shared" si="136"/>
        <v>0</v>
      </c>
      <c r="HP57" s="137">
        <f t="shared" si="136"/>
        <v>0</v>
      </c>
      <c r="HQ57" s="137">
        <f t="shared" si="136"/>
        <v>0</v>
      </c>
      <c r="HR57" s="137">
        <f t="shared" si="136"/>
        <v>0</v>
      </c>
      <c r="HS57" s="137">
        <f t="shared" si="136"/>
        <v>0</v>
      </c>
      <c r="HT57" s="137">
        <f t="shared" si="136"/>
        <v>0</v>
      </c>
      <c r="HU57" s="137">
        <f t="shared" si="136"/>
        <v>1</v>
      </c>
      <c r="HV57" s="137">
        <f t="shared" si="136"/>
        <v>1</v>
      </c>
      <c r="HW57" s="137">
        <v>0</v>
      </c>
      <c r="HX57" s="137">
        <f t="shared" si="155"/>
        <v>0</v>
      </c>
      <c r="HY57"/>
      <c r="HZ57" s="173">
        <f t="shared" si="137"/>
        <v>0</v>
      </c>
      <c r="IA57" s="174">
        <f t="shared" si="138"/>
        <v>0</v>
      </c>
      <c r="IB57" s="174">
        <f t="shared" si="148"/>
        <v>0</v>
      </c>
      <c r="IC57" s="174">
        <f t="shared" si="156"/>
        <v>8.0000000000000002E-3</v>
      </c>
      <c r="ID57" s="175">
        <f t="shared" si="149"/>
        <v>8.0000000000000002E-3</v>
      </c>
      <c r="IE57" s="176">
        <f t="shared" si="150"/>
        <v>0</v>
      </c>
      <c r="IF57" s="137">
        <f t="shared" si="139"/>
        <v>0</v>
      </c>
      <c r="IG57" s="137">
        <f t="shared" si="139"/>
        <v>0</v>
      </c>
      <c r="IH57" s="137">
        <f t="shared" si="139"/>
        <v>0</v>
      </c>
      <c r="II57" s="137">
        <f t="shared" si="139"/>
        <v>0</v>
      </c>
      <c r="IJ57" s="137">
        <f t="shared" si="139"/>
        <v>0</v>
      </c>
      <c r="IK57" s="137">
        <f t="shared" si="139"/>
        <v>0</v>
      </c>
      <c r="IL57" s="137">
        <f t="shared" si="139"/>
        <v>0</v>
      </c>
      <c r="IM57" s="137">
        <f t="shared" si="139"/>
        <v>1</v>
      </c>
      <c r="IN57" s="137">
        <f t="shared" si="139"/>
        <v>1</v>
      </c>
      <c r="IO57" s="137">
        <f t="shared" si="139"/>
        <v>1</v>
      </c>
      <c r="IP57" s="137">
        <f t="shared" si="139"/>
        <v>1</v>
      </c>
      <c r="IQ57" s="137">
        <f t="shared" si="139"/>
        <v>1</v>
      </c>
      <c r="IR57" s="137">
        <f t="shared" si="139"/>
        <v>1</v>
      </c>
      <c r="IS57" s="137">
        <f t="shared" si="139"/>
        <v>1</v>
      </c>
      <c r="IT57" s="137">
        <f t="shared" si="139"/>
        <v>1</v>
      </c>
      <c r="IU57" s="137">
        <v>0</v>
      </c>
      <c r="IV57" s="137">
        <f t="shared" si="157"/>
        <v>0</v>
      </c>
      <c r="IW57" s="125"/>
      <c r="IX57" s="173">
        <f t="shared" si="140"/>
        <v>0</v>
      </c>
      <c r="IY57" s="174">
        <f t="shared" si="141"/>
        <v>0</v>
      </c>
      <c r="IZ57" s="174">
        <f t="shared" si="151"/>
        <v>0</v>
      </c>
      <c r="JA57" s="174">
        <f t="shared" si="158"/>
        <v>8.0000000000000002E-3</v>
      </c>
      <c r="JB57" s="175">
        <f t="shared" si="152"/>
        <v>8.0000000000000002E-3</v>
      </c>
      <c r="JC57" s="176">
        <f t="shared" si="153"/>
        <v>0</v>
      </c>
      <c r="JD57" s="137">
        <f t="shared" si="142"/>
        <v>0</v>
      </c>
      <c r="JE57" s="137">
        <f t="shared" si="142"/>
        <v>0</v>
      </c>
      <c r="JF57" s="137">
        <f t="shared" si="142"/>
        <v>0</v>
      </c>
      <c r="JG57" s="137">
        <f t="shared" si="142"/>
        <v>0</v>
      </c>
      <c r="JH57" s="137">
        <f t="shared" si="142"/>
        <v>0</v>
      </c>
      <c r="JI57" s="137">
        <f t="shared" si="142"/>
        <v>0</v>
      </c>
      <c r="JJ57" s="137">
        <f t="shared" si="142"/>
        <v>0</v>
      </c>
      <c r="JK57" s="137">
        <f t="shared" si="142"/>
        <v>1</v>
      </c>
      <c r="JL57" s="137">
        <f t="shared" si="142"/>
        <v>1</v>
      </c>
      <c r="JM57" s="137">
        <f t="shared" si="142"/>
        <v>1</v>
      </c>
      <c r="JN57" s="137">
        <f t="shared" si="142"/>
        <v>1</v>
      </c>
      <c r="JO57" s="137">
        <f t="shared" si="142"/>
        <v>1</v>
      </c>
      <c r="JP57" s="137">
        <f t="shared" si="142"/>
        <v>1</v>
      </c>
      <c r="JQ57" s="137">
        <f t="shared" si="142"/>
        <v>1</v>
      </c>
      <c r="JR57" s="137">
        <f t="shared" si="142"/>
        <v>1</v>
      </c>
      <c r="JS57" s="137">
        <v>0</v>
      </c>
      <c r="JT57" s="137">
        <f t="shared" si="159"/>
        <v>0</v>
      </c>
    </row>
    <row r="58" spans="3:280" x14ac:dyDescent="0.25">
      <c r="C58" s="194" t="s">
        <v>48</v>
      </c>
      <c r="D58" s="171">
        <v>0</v>
      </c>
      <c r="E58" s="156"/>
      <c r="F58" s="156"/>
      <c r="G58" s="156"/>
      <c r="H58" s="156"/>
      <c r="I58" s="156"/>
      <c r="J58" s="156"/>
      <c r="K58" s="156"/>
      <c r="L58" s="156"/>
      <c r="M58" s="156"/>
      <c r="N58" s="156"/>
      <c r="O58" s="156"/>
      <c r="P58" s="156"/>
      <c r="Q58" s="156"/>
      <c r="R58" s="156"/>
      <c r="S58" s="156"/>
      <c r="T58" s="156"/>
      <c r="U58" s="156"/>
      <c r="V58" s="156"/>
      <c r="W58" s="156"/>
      <c r="X58" s="156"/>
      <c r="Y58" s="156"/>
      <c r="Z58" s="156"/>
      <c r="AA58" s="156"/>
      <c r="AB58" s="171">
        <v>0</v>
      </c>
      <c r="AC58" s="156"/>
      <c r="AD58" s="156"/>
      <c r="AE58" s="156"/>
      <c r="AF58" s="156"/>
      <c r="AG58" s="156"/>
      <c r="AH58" s="156"/>
      <c r="AI58" s="156"/>
      <c r="AJ58" s="156"/>
      <c r="AK58" s="156"/>
      <c r="AL58" s="156"/>
      <c r="AM58" s="156"/>
      <c r="AN58" s="156"/>
      <c r="AO58" s="156"/>
      <c r="AP58" s="156"/>
      <c r="AQ58" s="156"/>
      <c r="AR58" s="156"/>
      <c r="AS58" s="156"/>
      <c r="AT58" s="156"/>
      <c r="AU58" s="156"/>
      <c r="AV58" s="156"/>
      <c r="AW58" s="156"/>
      <c r="AX58" s="156"/>
      <c r="AY58" s="156"/>
      <c r="AZ58" s="171">
        <v>0</v>
      </c>
      <c r="BA58" s="153">
        <f t="shared" si="127"/>
        <v>0</v>
      </c>
      <c r="BB58" s="120"/>
      <c r="BC58" s="172">
        <f t="shared" si="128"/>
        <v>0</v>
      </c>
      <c r="BD58" s="157"/>
      <c r="BE58" s="157"/>
      <c r="BF58" s="157"/>
      <c r="BG58" s="157"/>
      <c r="BH58" s="157"/>
      <c r="BI58" s="157"/>
      <c r="BJ58" s="157"/>
      <c r="BK58" s="157"/>
      <c r="BL58" s="157"/>
      <c r="BM58" s="157"/>
      <c r="BN58" s="157"/>
      <c r="BO58" s="157"/>
      <c r="BP58" s="157"/>
      <c r="BQ58" s="157"/>
      <c r="BR58" s="157"/>
      <c r="BS58" s="157"/>
      <c r="BT58" s="157"/>
      <c r="BU58" s="157"/>
      <c r="BV58" s="157"/>
      <c r="BW58" s="157"/>
      <c r="BX58" s="157"/>
      <c r="BY58" s="157"/>
      <c r="BZ58" s="157"/>
      <c r="CA58" s="172">
        <f t="shared" si="129"/>
        <v>0</v>
      </c>
      <c r="CB58" s="157"/>
      <c r="CC58" s="157"/>
      <c r="CD58" s="157"/>
      <c r="CE58" s="157"/>
      <c r="CF58" s="157"/>
      <c r="CG58" s="157"/>
      <c r="CH58" s="157"/>
      <c r="CI58" s="157"/>
      <c r="CJ58" s="157"/>
      <c r="CK58" s="157"/>
      <c r="CL58" s="157"/>
      <c r="CM58" s="157"/>
      <c r="CN58" s="157"/>
      <c r="CO58" s="157"/>
      <c r="CP58" s="157"/>
      <c r="CQ58" s="157"/>
      <c r="CR58" s="157"/>
      <c r="CS58" s="157"/>
      <c r="CT58" s="157"/>
      <c r="CU58" s="157"/>
      <c r="CV58" s="157"/>
      <c r="CW58" s="157"/>
      <c r="CX58" s="157"/>
      <c r="CY58" s="172">
        <f t="shared" si="130"/>
        <v>0</v>
      </c>
      <c r="CZ58" s="120"/>
      <c r="DA58" s="172">
        <f t="shared" si="131"/>
        <v>0</v>
      </c>
      <c r="DB58" s="157"/>
      <c r="DC58" s="157"/>
      <c r="DD58" s="157"/>
      <c r="DE58" s="157"/>
      <c r="DF58" s="157"/>
      <c r="DG58" s="157"/>
      <c r="DH58" s="157"/>
      <c r="DI58" s="157"/>
      <c r="DJ58" s="157"/>
      <c r="DK58" s="157"/>
      <c r="DL58" s="157"/>
      <c r="DM58" s="157"/>
      <c r="DN58" s="157"/>
      <c r="DO58" s="157"/>
      <c r="DP58" s="157"/>
      <c r="DQ58" s="157"/>
      <c r="DR58" s="157"/>
      <c r="DS58" s="157"/>
      <c r="DT58" s="157"/>
      <c r="DU58" s="157"/>
      <c r="DV58" s="157"/>
      <c r="DW58" s="157"/>
      <c r="DX58" s="157"/>
      <c r="DY58" s="172">
        <f t="shared" si="132"/>
        <v>0</v>
      </c>
      <c r="DZ58" s="157"/>
      <c r="EA58" s="157"/>
      <c r="EB58" s="157"/>
      <c r="EC58" s="157"/>
      <c r="ED58" s="157"/>
      <c r="EE58" s="157"/>
      <c r="EF58" s="157"/>
      <c r="EG58" s="157"/>
      <c r="EH58" s="157"/>
      <c r="EI58" s="157"/>
      <c r="EJ58" s="157"/>
      <c r="EK58" s="157"/>
      <c r="EL58" s="157"/>
      <c r="EM58" s="157"/>
      <c r="EN58" s="157"/>
      <c r="EO58" s="157"/>
      <c r="EP58" s="157"/>
      <c r="EQ58" s="157"/>
      <c r="ER58" s="157"/>
      <c r="ES58" s="157"/>
      <c r="ET58" s="157"/>
      <c r="EU58" s="157"/>
      <c r="EV58" s="157"/>
      <c r="EW58" s="172">
        <f t="shared" si="143"/>
        <v>0</v>
      </c>
      <c r="EX58" s="126"/>
      <c r="EY58" s="172">
        <f t="shared" si="133"/>
        <v>0</v>
      </c>
      <c r="EZ58" s="22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s="173">
        <f t="shared" si="134"/>
        <v>0</v>
      </c>
      <c r="HC58" s="174">
        <f t="shared" si="135"/>
        <v>0</v>
      </c>
      <c r="HD58" s="174">
        <f t="shared" si="144"/>
        <v>0</v>
      </c>
      <c r="HE58" s="174">
        <f t="shared" si="154"/>
        <v>9.0000000000000011E-3</v>
      </c>
      <c r="HF58" s="175">
        <f t="shared" si="145"/>
        <v>9.0000000000000011E-3</v>
      </c>
      <c r="HG58" s="176">
        <f t="shared" si="146"/>
        <v>0</v>
      </c>
      <c r="HH58" s="137">
        <f t="shared" si="147"/>
        <v>0</v>
      </c>
      <c r="HI58" s="137">
        <f t="shared" si="136"/>
        <v>0</v>
      </c>
      <c r="HJ58" s="137">
        <f t="shared" si="136"/>
        <v>0</v>
      </c>
      <c r="HK58" s="137">
        <f t="shared" si="136"/>
        <v>0</v>
      </c>
      <c r="HL58" s="137">
        <f t="shared" si="136"/>
        <v>0</v>
      </c>
      <c r="HM58" s="137">
        <f t="shared" si="136"/>
        <v>0</v>
      </c>
      <c r="HN58" s="137">
        <f t="shared" si="136"/>
        <v>0</v>
      </c>
      <c r="HO58" s="137">
        <f t="shared" si="136"/>
        <v>0</v>
      </c>
      <c r="HP58" s="137">
        <f t="shared" si="136"/>
        <v>0</v>
      </c>
      <c r="HQ58" s="137">
        <f t="shared" si="136"/>
        <v>0</v>
      </c>
      <c r="HR58" s="137">
        <f t="shared" si="136"/>
        <v>0</v>
      </c>
      <c r="HS58" s="137">
        <f t="shared" si="136"/>
        <v>0</v>
      </c>
      <c r="HT58" s="137">
        <f t="shared" si="136"/>
        <v>1</v>
      </c>
      <c r="HU58" s="137">
        <f t="shared" si="136"/>
        <v>1</v>
      </c>
      <c r="HV58" s="137">
        <f t="shared" si="136"/>
        <v>1</v>
      </c>
      <c r="HW58" s="137">
        <v>0</v>
      </c>
      <c r="HX58" s="137">
        <f t="shared" si="155"/>
        <v>0</v>
      </c>
      <c r="HY58"/>
      <c r="HZ58" s="173">
        <f t="shared" si="137"/>
        <v>0</v>
      </c>
      <c r="IA58" s="174">
        <f t="shared" si="138"/>
        <v>0</v>
      </c>
      <c r="IB58" s="174">
        <f t="shared" si="148"/>
        <v>0</v>
      </c>
      <c r="IC58" s="174">
        <f t="shared" si="156"/>
        <v>9.0000000000000011E-3</v>
      </c>
      <c r="ID58" s="175">
        <f t="shared" si="149"/>
        <v>9.0000000000000011E-3</v>
      </c>
      <c r="IE58" s="176">
        <f t="shared" si="150"/>
        <v>0</v>
      </c>
      <c r="IF58" s="137">
        <f t="shared" si="139"/>
        <v>0</v>
      </c>
      <c r="IG58" s="137">
        <f t="shared" si="139"/>
        <v>0</v>
      </c>
      <c r="IH58" s="137">
        <f t="shared" si="139"/>
        <v>0</v>
      </c>
      <c r="II58" s="137">
        <f t="shared" si="139"/>
        <v>0</v>
      </c>
      <c r="IJ58" s="137">
        <f t="shared" si="139"/>
        <v>0</v>
      </c>
      <c r="IK58" s="137">
        <f t="shared" si="139"/>
        <v>0</v>
      </c>
      <c r="IL58" s="137">
        <f t="shared" si="139"/>
        <v>1</v>
      </c>
      <c r="IM58" s="137">
        <f t="shared" si="139"/>
        <v>1</v>
      </c>
      <c r="IN58" s="137">
        <f t="shared" si="139"/>
        <v>1</v>
      </c>
      <c r="IO58" s="137">
        <f t="shared" si="139"/>
        <v>1</v>
      </c>
      <c r="IP58" s="137">
        <f t="shared" si="139"/>
        <v>1</v>
      </c>
      <c r="IQ58" s="137">
        <f t="shared" si="139"/>
        <v>1</v>
      </c>
      <c r="IR58" s="137">
        <f t="shared" si="139"/>
        <v>1</v>
      </c>
      <c r="IS58" s="137">
        <f t="shared" si="139"/>
        <v>1</v>
      </c>
      <c r="IT58" s="137">
        <f t="shared" si="139"/>
        <v>1</v>
      </c>
      <c r="IU58" s="137">
        <v>0</v>
      </c>
      <c r="IV58" s="137">
        <f t="shared" si="157"/>
        <v>0</v>
      </c>
      <c r="IW58" s="125"/>
      <c r="IX58" s="173">
        <f t="shared" si="140"/>
        <v>0</v>
      </c>
      <c r="IY58" s="174">
        <f t="shared" si="141"/>
        <v>0</v>
      </c>
      <c r="IZ58" s="174">
        <f t="shared" si="151"/>
        <v>0</v>
      </c>
      <c r="JA58" s="174">
        <f t="shared" si="158"/>
        <v>9.0000000000000011E-3</v>
      </c>
      <c r="JB58" s="175">
        <f t="shared" si="152"/>
        <v>9.0000000000000011E-3</v>
      </c>
      <c r="JC58" s="176">
        <f t="shared" si="153"/>
        <v>0</v>
      </c>
      <c r="JD58" s="137">
        <f t="shared" si="142"/>
        <v>0</v>
      </c>
      <c r="JE58" s="137">
        <f t="shared" si="142"/>
        <v>0</v>
      </c>
      <c r="JF58" s="137">
        <f t="shared" si="142"/>
        <v>0</v>
      </c>
      <c r="JG58" s="137">
        <f t="shared" si="142"/>
        <v>0</v>
      </c>
      <c r="JH58" s="137">
        <f t="shared" si="142"/>
        <v>0</v>
      </c>
      <c r="JI58" s="137">
        <f t="shared" si="142"/>
        <v>0</v>
      </c>
      <c r="JJ58" s="137">
        <f t="shared" si="142"/>
        <v>1</v>
      </c>
      <c r="JK58" s="137">
        <f t="shared" si="142"/>
        <v>1</v>
      </c>
      <c r="JL58" s="137">
        <f t="shared" si="142"/>
        <v>1</v>
      </c>
      <c r="JM58" s="137">
        <f t="shared" si="142"/>
        <v>1</v>
      </c>
      <c r="JN58" s="137">
        <f t="shared" si="142"/>
        <v>1</v>
      </c>
      <c r="JO58" s="137">
        <f t="shared" si="142"/>
        <v>1</v>
      </c>
      <c r="JP58" s="137">
        <f t="shared" si="142"/>
        <v>1</v>
      </c>
      <c r="JQ58" s="137">
        <f t="shared" si="142"/>
        <v>1</v>
      </c>
      <c r="JR58" s="137">
        <f t="shared" si="142"/>
        <v>1</v>
      </c>
      <c r="JS58" s="137">
        <v>0</v>
      </c>
      <c r="JT58" s="137">
        <f t="shared" si="159"/>
        <v>0</v>
      </c>
    </row>
    <row r="59" spans="3:280" x14ac:dyDescent="0.25">
      <c r="C59" s="194" t="s">
        <v>49</v>
      </c>
      <c r="D59" s="171">
        <v>23</v>
      </c>
      <c r="E59" s="156"/>
      <c r="F59" s="156"/>
      <c r="G59" s="156"/>
      <c r="H59" s="156"/>
      <c r="I59" s="156"/>
      <c r="J59" s="156"/>
      <c r="K59" s="156"/>
      <c r="L59" s="156"/>
      <c r="M59" s="156"/>
      <c r="N59" s="156"/>
      <c r="O59" s="156"/>
      <c r="P59" s="156"/>
      <c r="Q59" s="156"/>
      <c r="R59" s="156"/>
      <c r="S59" s="156"/>
      <c r="T59" s="156"/>
      <c r="U59" s="156"/>
      <c r="V59" s="156"/>
      <c r="W59" s="156"/>
      <c r="X59" s="156"/>
      <c r="Y59" s="156"/>
      <c r="Z59" s="156"/>
      <c r="AA59" s="156"/>
      <c r="AB59" s="171">
        <v>0</v>
      </c>
      <c r="AC59" s="156"/>
      <c r="AD59" s="156"/>
      <c r="AE59" s="156"/>
      <c r="AF59" s="156"/>
      <c r="AG59" s="156"/>
      <c r="AH59" s="156"/>
      <c r="AI59" s="156"/>
      <c r="AJ59" s="156"/>
      <c r="AK59" s="156"/>
      <c r="AL59" s="156"/>
      <c r="AM59" s="156"/>
      <c r="AN59" s="156"/>
      <c r="AO59" s="156"/>
      <c r="AP59" s="156"/>
      <c r="AQ59" s="156"/>
      <c r="AR59" s="156"/>
      <c r="AS59" s="156"/>
      <c r="AT59" s="156"/>
      <c r="AU59" s="156"/>
      <c r="AV59" s="156"/>
      <c r="AW59" s="156"/>
      <c r="AX59" s="156"/>
      <c r="AY59" s="156"/>
      <c r="AZ59" s="171">
        <v>0</v>
      </c>
      <c r="BA59" s="153">
        <f t="shared" si="127"/>
        <v>23</v>
      </c>
      <c r="BB59" s="120"/>
      <c r="BC59" s="172">
        <f t="shared" si="128"/>
        <v>0</v>
      </c>
      <c r="BD59" s="157"/>
      <c r="BE59" s="157"/>
      <c r="BF59" s="157"/>
      <c r="BG59" s="157"/>
      <c r="BH59" s="157"/>
      <c r="BI59" s="157"/>
      <c r="BJ59" s="157"/>
      <c r="BK59" s="157"/>
      <c r="BL59" s="157"/>
      <c r="BM59" s="157"/>
      <c r="BN59" s="157"/>
      <c r="BO59" s="157"/>
      <c r="BP59" s="157"/>
      <c r="BQ59" s="157"/>
      <c r="BR59" s="157"/>
      <c r="BS59" s="157"/>
      <c r="BT59" s="157"/>
      <c r="BU59" s="157"/>
      <c r="BV59" s="157"/>
      <c r="BW59" s="157"/>
      <c r="BX59" s="157"/>
      <c r="BY59" s="157"/>
      <c r="BZ59" s="157"/>
      <c r="CA59" s="172">
        <f t="shared" si="129"/>
        <v>0</v>
      </c>
      <c r="CB59" s="157"/>
      <c r="CC59" s="157"/>
      <c r="CD59" s="157"/>
      <c r="CE59" s="157"/>
      <c r="CF59" s="157"/>
      <c r="CG59" s="157"/>
      <c r="CH59" s="157"/>
      <c r="CI59" s="157"/>
      <c r="CJ59" s="157"/>
      <c r="CK59" s="157"/>
      <c r="CL59" s="157"/>
      <c r="CM59" s="157"/>
      <c r="CN59" s="157"/>
      <c r="CO59" s="157"/>
      <c r="CP59" s="157"/>
      <c r="CQ59" s="157"/>
      <c r="CR59" s="157"/>
      <c r="CS59" s="157"/>
      <c r="CT59" s="157"/>
      <c r="CU59" s="157"/>
      <c r="CV59" s="157"/>
      <c r="CW59" s="157"/>
      <c r="CX59" s="157"/>
      <c r="CY59" s="172">
        <f t="shared" si="130"/>
        <v>0</v>
      </c>
      <c r="CZ59" s="120"/>
      <c r="DA59" s="172">
        <f t="shared" si="131"/>
        <v>23</v>
      </c>
      <c r="DB59" s="157"/>
      <c r="DC59" s="157"/>
      <c r="DD59" s="157"/>
      <c r="DE59" s="157"/>
      <c r="DF59" s="157"/>
      <c r="DG59" s="157"/>
      <c r="DH59" s="157"/>
      <c r="DI59" s="157"/>
      <c r="DJ59" s="157"/>
      <c r="DK59" s="157"/>
      <c r="DL59" s="157"/>
      <c r="DM59" s="157"/>
      <c r="DN59" s="157"/>
      <c r="DO59" s="157"/>
      <c r="DP59" s="157"/>
      <c r="DQ59" s="157"/>
      <c r="DR59" s="157"/>
      <c r="DS59" s="157"/>
      <c r="DT59" s="157"/>
      <c r="DU59" s="157"/>
      <c r="DV59" s="157"/>
      <c r="DW59" s="157"/>
      <c r="DX59" s="157"/>
      <c r="DY59" s="172">
        <f t="shared" si="132"/>
        <v>0</v>
      </c>
      <c r="DZ59" s="157"/>
      <c r="EA59" s="157"/>
      <c r="EB59" s="157"/>
      <c r="EC59" s="157"/>
      <c r="ED59" s="157"/>
      <c r="EE59" s="157"/>
      <c r="EF59" s="157"/>
      <c r="EG59" s="157"/>
      <c r="EH59" s="157"/>
      <c r="EI59" s="157"/>
      <c r="EJ59" s="157"/>
      <c r="EK59" s="157"/>
      <c r="EL59" s="157"/>
      <c r="EM59" s="157"/>
      <c r="EN59" s="157"/>
      <c r="EO59" s="157"/>
      <c r="EP59" s="157"/>
      <c r="EQ59" s="157"/>
      <c r="ER59" s="157"/>
      <c r="ES59" s="157"/>
      <c r="ET59" s="157"/>
      <c r="EU59" s="157"/>
      <c r="EV59" s="157"/>
      <c r="EW59" s="172">
        <f t="shared" si="143"/>
        <v>0</v>
      </c>
      <c r="EX59" s="126"/>
      <c r="EY59" s="172">
        <f t="shared" si="133"/>
        <v>23</v>
      </c>
      <c r="EZ59" s="228"/>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s="173">
        <f t="shared" si="134"/>
        <v>23</v>
      </c>
      <c r="HC59" s="174">
        <f t="shared" si="135"/>
        <v>8.2437275985663083E-2</v>
      </c>
      <c r="HD59" s="174">
        <f t="shared" si="144"/>
        <v>8.2437275985663083E-2</v>
      </c>
      <c r="HE59" s="174">
        <f t="shared" si="154"/>
        <v>1.0000000000000002E-2</v>
      </c>
      <c r="HF59" s="175">
        <f t="shared" si="145"/>
        <v>9.2437275985663092E-2</v>
      </c>
      <c r="HG59" s="176">
        <f t="shared" si="146"/>
        <v>0</v>
      </c>
      <c r="HH59" s="137">
        <f t="shared" si="147"/>
        <v>0</v>
      </c>
      <c r="HI59" s="137">
        <f t="shared" si="136"/>
        <v>0</v>
      </c>
      <c r="HJ59" s="137">
        <f t="shared" si="136"/>
        <v>0</v>
      </c>
      <c r="HK59" s="137">
        <f t="shared" si="136"/>
        <v>0</v>
      </c>
      <c r="HL59" s="137">
        <f t="shared" si="136"/>
        <v>0</v>
      </c>
      <c r="HM59" s="137">
        <f t="shared" si="136"/>
        <v>1</v>
      </c>
      <c r="HN59" s="137">
        <f t="shared" si="136"/>
        <v>1</v>
      </c>
      <c r="HO59" s="137">
        <f t="shared" si="136"/>
        <v>1</v>
      </c>
      <c r="HP59" s="137">
        <f t="shared" si="136"/>
        <v>1</v>
      </c>
      <c r="HQ59" s="137">
        <f t="shared" si="136"/>
        <v>1</v>
      </c>
      <c r="HR59" s="137">
        <f t="shared" si="136"/>
        <v>1</v>
      </c>
      <c r="HS59" s="137">
        <f t="shared" si="136"/>
        <v>1</v>
      </c>
      <c r="HT59" s="137">
        <f t="shared" si="136"/>
        <v>1</v>
      </c>
      <c r="HU59" s="137">
        <f t="shared" si="136"/>
        <v>1</v>
      </c>
      <c r="HV59" s="137">
        <f t="shared" si="136"/>
        <v>1</v>
      </c>
      <c r="HW59" s="137">
        <v>0</v>
      </c>
      <c r="HX59" s="137">
        <f t="shared" si="155"/>
        <v>0</v>
      </c>
      <c r="HY59"/>
      <c r="HZ59" s="173">
        <f t="shared" si="137"/>
        <v>0</v>
      </c>
      <c r="IA59" s="174">
        <f t="shared" si="138"/>
        <v>0</v>
      </c>
      <c r="IB59" s="174">
        <f t="shared" si="148"/>
        <v>0</v>
      </c>
      <c r="IC59" s="174">
        <f t="shared" si="156"/>
        <v>1.0000000000000002E-2</v>
      </c>
      <c r="ID59" s="175">
        <f t="shared" si="149"/>
        <v>1.0000000000000002E-2</v>
      </c>
      <c r="IE59" s="176">
        <f t="shared" si="150"/>
        <v>0</v>
      </c>
      <c r="IF59" s="137">
        <f t="shared" si="139"/>
        <v>0</v>
      </c>
      <c r="IG59" s="137">
        <f t="shared" si="139"/>
        <v>0</v>
      </c>
      <c r="IH59" s="137">
        <f t="shared" si="139"/>
        <v>0</v>
      </c>
      <c r="II59" s="137">
        <f t="shared" si="139"/>
        <v>0</v>
      </c>
      <c r="IJ59" s="137">
        <f t="shared" si="139"/>
        <v>0</v>
      </c>
      <c r="IK59" s="137">
        <f t="shared" si="139"/>
        <v>1</v>
      </c>
      <c r="IL59" s="137">
        <f t="shared" si="139"/>
        <v>1</v>
      </c>
      <c r="IM59" s="137">
        <f t="shared" si="139"/>
        <v>1</v>
      </c>
      <c r="IN59" s="137">
        <f t="shared" si="139"/>
        <v>1</v>
      </c>
      <c r="IO59" s="137">
        <f t="shared" si="139"/>
        <v>1</v>
      </c>
      <c r="IP59" s="137">
        <f t="shared" si="139"/>
        <v>1</v>
      </c>
      <c r="IQ59" s="137">
        <f t="shared" si="139"/>
        <v>1</v>
      </c>
      <c r="IR59" s="137">
        <f t="shared" si="139"/>
        <v>1</v>
      </c>
      <c r="IS59" s="137">
        <f t="shared" si="139"/>
        <v>1</v>
      </c>
      <c r="IT59" s="137">
        <f t="shared" si="139"/>
        <v>1</v>
      </c>
      <c r="IU59" s="137">
        <v>0</v>
      </c>
      <c r="IV59" s="137">
        <f t="shared" si="157"/>
        <v>0</v>
      </c>
      <c r="IW59" s="125"/>
      <c r="IX59" s="173">
        <f t="shared" si="140"/>
        <v>0</v>
      </c>
      <c r="IY59" s="174">
        <f t="shared" si="141"/>
        <v>0</v>
      </c>
      <c r="IZ59" s="174">
        <f t="shared" si="151"/>
        <v>0</v>
      </c>
      <c r="JA59" s="174">
        <f t="shared" si="158"/>
        <v>1.0000000000000002E-2</v>
      </c>
      <c r="JB59" s="175">
        <f t="shared" si="152"/>
        <v>1.0000000000000002E-2</v>
      </c>
      <c r="JC59" s="176">
        <f t="shared" si="153"/>
        <v>0</v>
      </c>
      <c r="JD59" s="137">
        <f t="shared" si="142"/>
        <v>0</v>
      </c>
      <c r="JE59" s="137">
        <f t="shared" si="142"/>
        <v>0</v>
      </c>
      <c r="JF59" s="137">
        <f t="shared" si="142"/>
        <v>0</v>
      </c>
      <c r="JG59" s="137">
        <f t="shared" si="142"/>
        <v>0</v>
      </c>
      <c r="JH59" s="137">
        <f t="shared" si="142"/>
        <v>0</v>
      </c>
      <c r="JI59" s="137">
        <f t="shared" si="142"/>
        <v>1</v>
      </c>
      <c r="JJ59" s="137">
        <f t="shared" si="142"/>
        <v>1</v>
      </c>
      <c r="JK59" s="137">
        <f t="shared" si="142"/>
        <v>1</v>
      </c>
      <c r="JL59" s="137">
        <f t="shared" si="142"/>
        <v>1</v>
      </c>
      <c r="JM59" s="137">
        <f t="shared" si="142"/>
        <v>1</v>
      </c>
      <c r="JN59" s="137">
        <f t="shared" si="142"/>
        <v>1</v>
      </c>
      <c r="JO59" s="137">
        <f t="shared" si="142"/>
        <v>1</v>
      </c>
      <c r="JP59" s="137">
        <f t="shared" si="142"/>
        <v>1</v>
      </c>
      <c r="JQ59" s="137">
        <f t="shared" si="142"/>
        <v>1</v>
      </c>
      <c r="JR59" s="137">
        <f t="shared" si="142"/>
        <v>1</v>
      </c>
      <c r="JS59" s="137">
        <v>0</v>
      </c>
      <c r="JT59" s="137">
        <f t="shared" si="159"/>
        <v>0</v>
      </c>
    </row>
    <row r="60" spans="3:280" x14ac:dyDescent="0.25">
      <c r="C60" s="194" t="s">
        <v>50</v>
      </c>
      <c r="D60" s="171">
        <v>3</v>
      </c>
      <c r="E60" s="156"/>
      <c r="F60" s="156"/>
      <c r="G60" s="156"/>
      <c r="H60" s="156"/>
      <c r="I60" s="156"/>
      <c r="J60" s="156"/>
      <c r="K60" s="156"/>
      <c r="L60" s="156"/>
      <c r="M60" s="156"/>
      <c r="N60" s="156"/>
      <c r="O60" s="156"/>
      <c r="P60" s="156"/>
      <c r="Q60" s="156"/>
      <c r="R60" s="156"/>
      <c r="S60" s="156"/>
      <c r="T60" s="156"/>
      <c r="U60" s="156"/>
      <c r="V60" s="156"/>
      <c r="W60" s="156"/>
      <c r="X60" s="156"/>
      <c r="Y60" s="156"/>
      <c r="Z60" s="156"/>
      <c r="AA60" s="156"/>
      <c r="AB60" s="171">
        <v>0</v>
      </c>
      <c r="AC60" s="156"/>
      <c r="AD60" s="156"/>
      <c r="AE60" s="156"/>
      <c r="AF60" s="156"/>
      <c r="AG60" s="156"/>
      <c r="AH60" s="156"/>
      <c r="AI60" s="156"/>
      <c r="AJ60" s="156"/>
      <c r="AK60" s="156"/>
      <c r="AL60" s="156"/>
      <c r="AM60" s="156"/>
      <c r="AN60" s="156"/>
      <c r="AO60" s="156"/>
      <c r="AP60" s="156"/>
      <c r="AQ60" s="156"/>
      <c r="AR60" s="156"/>
      <c r="AS60" s="156"/>
      <c r="AT60" s="156"/>
      <c r="AU60" s="156"/>
      <c r="AV60" s="156"/>
      <c r="AW60" s="156"/>
      <c r="AX60" s="156"/>
      <c r="AY60" s="156"/>
      <c r="AZ60" s="171">
        <v>0</v>
      </c>
      <c r="BA60" s="153">
        <f t="shared" si="127"/>
        <v>3</v>
      </c>
      <c r="BB60" s="120"/>
      <c r="BC60" s="172">
        <f t="shared" si="128"/>
        <v>0</v>
      </c>
      <c r="BD60" s="157"/>
      <c r="BE60" s="157"/>
      <c r="BF60" s="157"/>
      <c r="BG60" s="157"/>
      <c r="BH60" s="157"/>
      <c r="BI60" s="157"/>
      <c r="BJ60" s="157"/>
      <c r="BK60" s="157"/>
      <c r="BL60" s="157"/>
      <c r="BM60" s="157"/>
      <c r="BN60" s="157"/>
      <c r="BO60" s="157"/>
      <c r="BP60" s="157"/>
      <c r="BQ60" s="157"/>
      <c r="BR60" s="157"/>
      <c r="BS60" s="157"/>
      <c r="BT60" s="157"/>
      <c r="BU60" s="157"/>
      <c r="BV60" s="157"/>
      <c r="BW60" s="157"/>
      <c r="BX60" s="157"/>
      <c r="BY60" s="157"/>
      <c r="BZ60" s="157"/>
      <c r="CA60" s="172">
        <f t="shared" si="129"/>
        <v>0</v>
      </c>
      <c r="CB60" s="157"/>
      <c r="CC60" s="157"/>
      <c r="CD60" s="157"/>
      <c r="CE60" s="157"/>
      <c r="CF60" s="157"/>
      <c r="CG60" s="157"/>
      <c r="CH60" s="157"/>
      <c r="CI60" s="157"/>
      <c r="CJ60" s="157"/>
      <c r="CK60" s="157"/>
      <c r="CL60" s="157"/>
      <c r="CM60" s="157"/>
      <c r="CN60" s="157"/>
      <c r="CO60" s="157"/>
      <c r="CP60" s="157"/>
      <c r="CQ60" s="157"/>
      <c r="CR60" s="157"/>
      <c r="CS60" s="157"/>
      <c r="CT60" s="157"/>
      <c r="CU60" s="157"/>
      <c r="CV60" s="157"/>
      <c r="CW60" s="157"/>
      <c r="CX60" s="157"/>
      <c r="CY60" s="172">
        <f t="shared" si="130"/>
        <v>0</v>
      </c>
      <c r="CZ60" s="120"/>
      <c r="DA60" s="172">
        <f t="shared" si="131"/>
        <v>3</v>
      </c>
      <c r="DB60" s="157"/>
      <c r="DC60" s="157"/>
      <c r="DD60" s="157"/>
      <c r="DE60" s="157"/>
      <c r="DF60" s="157"/>
      <c r="DG60" s="157"/>
      <c r="DH60" s="157"/>
      <c r="DI60" s="157"/>
      <c r="DJ60" s="157"/>
      <c r="DK60" s="157"/>
      <c r="DL60" s="157"/>
      <c r="DM60" s="157"/>
      <c r="DN60" s="157"/>
      <c r="DO60" s="157"/>
      <c r="DP60" s="157"/>
      <c r="DQ60" s="157"/>
      <c r="DR60" s="157"/>
      <c r="DS60" s="157"/>
      <c r="DT60" s="157"/>
      <c r="DU60" s="157"/>
      <c r="DV60" s="157"/>
      <c r="DW60" s="157"/>
      <c r="DX60" s="157"/>
      <c r="DY60" s="172">
        <f t="shared" si="132"/>
        <v>0</v>
      </c>
      <c r="DZ60" s="157"/>
      <c r="EA60" s="157"/>
      <c r="EB60" s="157"/>
      <c r="EC60" s="157"/>
      <c r="ED60" s="157"/>
      <c r="EE60" s="157"/>
      <c r="EF60" s="157"/>
      <c r="EG60" s="157"/>
      <c r="EH60" s="157"/>
      <c r="EI60" s="157"/>
      <c r="EJ60" s="157"/>
      <c r="EK60" s="157"/>
      <c r="EL60" s="157"/>
      <c r="EM60" s="157"/>
      <c r="EN60" s="157"/>
      <c r="EO60" s="157"/>
      <c r="EP60" s="157"/>
      <c r="EQ60" s="157"/>
      <c r="ER60" s="157"/>
      <c r="ES60" s="157"/>
      <c r="ET60" s="157"/>
      <c r="EU60" s="157"/>
      <c r="EV60" s="157"/>
      <c r="EW60" s="172">
        <f t="shared" si="143"/>
        <v>0</v>
      </c>
      <c r="EX60" s="126"/>
      <c r="EY60" s="172">
        <f t="shared" si="133"/>
        <v>3</v>
      </c>
      <c r="EZ60" s="228"/>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s="173">
        <f t="shared" si="134"/>
        <v>3</v>
      </c>
      <c r="HC60" s="174">
        <f t="shared" si="135"/>
        <v>1.0752688172043012E-2</v>
      </c>
      <c r="HD60" s="174">
        <f t="shared" si="144"/>
        <v>1.0752688172043012E-2</v>
      </c>
      <c r="HE60" s="174">
        <f t="shared" si="154"/>
        <v>1.1000000000000003E-2</v>
      </c>
      <c r="HF60" s="175">
        <f t="shared" si="145"/>
        <v>2.1752688172043014E-2</v>
      </c>
      <c r="HG60" s="176">
        <f t="shared" si="146"/>
        <v>0</v>
      </c>
      <c r="HH60" s="137">
        <f t="shared" si="147"/>
        <v>0</v>
      </c>
      <c r="HI60" s="137">
        <f t="shared" si="136"/>
        <v>0</v>
      </c>
      <c r="HJ60" s="137">
        <f t="shared" si="136"/>
        <v>0</v>
      </c>
      <c r="HK60" s="137">
        <f t="shared" si="136"/>
        <v>0</v>
      </c>
      <c r="HL60" s="137">
        <f t="shared" si="136"/>
        <v>0</v>
      </c>
      <c r="HM60" s="137">
        <f t="shared" si="136"/>
        <v>0</v>
      </c>
      <c r="HN60" s="137">
        <f t="shared" si="136"/>
        <v>0</v>
      </c>
      <c r="HO60" s="137">
        <f t="shared" si="136"/>
        <v>0</v>
      </c>
      <c r="HP60" s="137">
        <f t="shared" si="136"/>
        <v>0</v>
      </c>
      <c r="HQ60" s="137">
        <f t="shared" si="136"/>
        <v>1</v>
      </c>
      <c r="HR60" s="137">
        <f t="shared" si="136"/>
        <v>1</v>
      </c>
      <c r="HS60" s="137">
        <f t="shared" si="136"/>
        <v>1</v>
      </c>
      <c r="HT60" s="137">
        <f t="shared" si="136"/>
        <v>1</v>
      </c>
      <c r="HU60" s="137">
        <f t="shared" si="136"/>
        <v>1</v>
      </c>
      <c r="HV60" s="137">
        <f t="shared" si="136"/>
        <v>1</v>
      </c>
      <c r="HW60" s="137">
        <v>0</v>
      </c>
      <c r="HX60" s="137">
        <f t="shared" si="155"/>
        <v>0</v>
      </c>
      <c r="HY60"/>
      <c r="HZ60" s="173">
        <f t="shared" si="137"/>
        <v>0</v>
      </c>
      <c r="IA60" s="174">
        <f t="shared" si="138"/>
        <v>0</v>
      </c>
      <c r="IB60" s="174">
        <f t="shared" si="148"/>
        <v>0</v>
      </c>
      <c r="IC60" s="174">
        <f t="shared" si="156"/>
        <v>1.1000000000000003E-2</v>
      </c>
      <c r="ID60" s="175">
        <f t="shared" si="149"/>
        <v>1.1000000000000003E-2</v>
      </c>
      <c r="IE60" s="176">
        <f t="shared" si="150"/>
        <v>0</v>
      </c>
      <c r="IF60" s="137">
        <f t="shared" si="139"/>
        <v>0</v>
      </c>
      <c r="IG60" s="137">
        <f t="shared" si="139"/>
        <v>0</v>
      </c>
      <c r="IH60" s="137">
        <f t="shared" si="139"/>
        <v>0</v>
      </c>
      <c r="II60" s="137">
        <f t="shared" si="139"/>
        <v>0</v>
      </c>
      <c r="IJ60" s="137">
        <f t="shared" si="139"/>
        <v>1</v>
      </c>
      <c r="IK60" s="137">
        <f t="shared" si="139"/>
        <v>1</v>
      </c>
      <c r="IL60" s="137">
        <f t="shared" si="139"/>
        <v>1</v>
      </c>
      <c r="IM60" s="137">
        <f t="shared" si="139"/>
        <v>1</v>
      </c>
      <c r="IN60" s="137">
        <f t="shared" si="139"/>
        <v>1</v>
      </c>
      <c r="IO60" s="137">
        <f t="shared" si="139"/>
        <v>1</v>
      </c>
      <c r="IP60" s="137">
        <f t="shared" si="139"/>
        <v>1</v>
      </c>
      <c r="IQ60" s="137">
        <f t="shared" si="139"/>
        <v>1</v>
      </c>
      <c r="IR60" s="137">
        <f t="shared" si="139"/>
        <v>1</v>
      </c>
      <c r="IS60" s="137">
        <f t="shared" si="139"/>
        <v>1</v>
      </c>
      <c r="IT60" s="137">
        <f t="shared" si="139"/>
        <v>1</v>
      </c>
      <c r="IU60" s="137">
        <v>0</v>
      </c>
      <c r="IV60" s="137">
        <f t="shared" si="157"/>
        <v>0</v>
      </c>
      <c r="IW60" s="125"/>
      <c r="IX60" s="173">
        <f t="shared" si="140"/>
        <v>0</v>
      </c>
      <c r="IY60" s="174">
        <f t="shared" si="141"/>
        <v>0</v>
      </c>
      <c r="IZ60" s="174">
        <f t="shared" si="151"/>
        <v>0</v>
      </c>
      <c r="JA60" s="174">
        <f t="shared" si="158"/>
        <v>1.1000000000000003E-2</v>
      </c>
      <c r="JB60" s="175">
        <f t="shared" si="152"/>
        <v>1.1000000000000003E-2</v>
      </c>
      <c r="JC60" s="176">
        <f t="shared" si="153"/>
        <v>0</v>
      </c>
      <c r="JD60" s="137">
        <f t="shared" si="142"/>
        <v>0</v>
      </c>
      <c r="JE60" s="137">
        <f t="shared" si="142"/>
        <v>0</v>
      </c>
      <c r="JF60" s="137">
        <f t="shared" si="142"/>
        <v>0</v>
      </c>
      <c r="JG60" s="137">
        <f t="shared" si="142"/>
        <v>0</v>
      </c>
      <c r="JH60" s="137">
        <f t="shared" si="142"/>
        <v>1</v>
      </c>
      <c r="JI60" s="137">
        <f t="shared" si="142"/>
        <v>1</v>
      </c>
      <c r="JJ60" s="137">
        <f t="shared" si="142"/>
        <v>1</v>
      </c>
      <c r="JK60" s="137">
        <f t="shared" si="142"/>
        <v>1</v>
      </c>
      <c r="JL60" s="137">
        <f t="shared" si="142"/>
        <v>1</v>
      </c>
      <c r="JM60" s="137">
        <f t="shared" si="142"/>
        <v>1</v>
      </c>
      <c r="JN60" s="137">
        <f t="shared" si="142"/>
        <v>1</v>
      </c>
      <c r="JO60" s="137">
        <f t="shared" si="142"/>
        <v>1</v>
      </c>
      <c r="JP60" s="137">
        <f t="shared" si="142"/>
        <v>1</v>
      </c>
      <c r="JQ60" s="137">
        <f t="shared" si="142"/>
        <v>1</v>
      </c>
      <c r="JR60" s="137">
        <f t="shared" si="142"/>
        <v>1</v>
      </c>
      <c r="JS60" s="137">
        <v>0</v>
      </c>
      <c r="JT60" s="137">
        <f t="shared" si="159"/>
        <v>0</v>
      </c>
    </row>
    <row r="61" spans="3:280" x14ac:dyDescent="0.25">
      <c r="C61" s="194" t="s">
        <v>51</v>
      </c>
      <c r="D61" s="171">
        <v>460</v>
      </c>
      <c r="E61" s="156"/>
      <c r="F61" s="156"/>
      <c r="G61" s="156"/>
      <c r="H61" s="156"/>
      <c r="I61" s="156"/>
      <c r="J61" s="156"/>
      <c r="K61" s="156"/>
      <c r="L61" s="156"/>
      <c r="M61" s="156"/>
      <c r="N61" s="156"/>
      <c r="O61" s="156"/>
      <c r="P61" s="156"/>
      <c r="Q61" s="156"/>
      <c r="R61" s="156"/>
      <c r="S61" s="156"/>
      <c r="T61" s="156"/>
      <c r="U61" s="156"/>
      <c r="V61" s="156"/>
      <c r="W61" s="156"/>
      <c r="X61" s="156"/>
      <c r="Y61" s="156"/>
      <c r="Z61" s="156"/>
      <c r="AA61" s="156"/>
      <c r="AB61" s="171">
        <v>192</v>
      </c>
      <c r="AC61" s="156"/>
      <c r="AD61" s="156"/>
      <c r="AE61" s="156"/>
      <c r="AF61" s="156"/>
      <c r="AG61" s="156"/>
      <c r="AH61" s="156"/>
      <c r="AI61" s="156"/>
      <c r="AJ61" s="156"/>
      <c r="AK61" s="156"/>
      <c r="AL61" s="156"/>
      <c r="AM61" s="156"/>
      <c r="AN61" s="156"/>
      <c r="AO61" s="156"/>
      <c r="AP61" s="156"/>
      <c r="AQ61" s="156"/>
      <c r="AR61" s="156"/>
      <c r="AS61" s="156"/>
      <c r="AT61" s="156"/>
      <c r="AU61" s="156"/>
      <c r="AV61" s="156"/>
      <c r="AW61" s="156"/>
      <c r="AX61" s="156"/>
      <c r="AY61" s="156"/>
      <c r="AZ61" s="171">
        <v>28</v>
      </c>
      <c r="BA61" s="153">
        <f t="shared" si="127"/>
        <v>680</v>
      </c>
      <c r="BB61" s="120"/>
      <c r="BC61" s="172">
        <f t="shared" si="128"/>
        <v>2</v>
      </c>
      <c r="BD61" s="157"/>
      <c r="BE61" s="157"/>
      <c r="BF61" s="157"/>
      <c r="BG61" s="157"/>
      <c r="BH61" s="157"/>
      <c r="BI61" s="157"/>
      <c r="BJ61" s="157"/>
      <c r="BK61" s="157"/>
      <c r="BL61" s="157"/>
      <c r="BM61" s="157"/>
      <c r="BN61" s="157"/>
      <c r="BO61" s="157"/>
      <c r="BP61" s="157"/>
      <c r="BQ61" s="157"/>
      <c r="BR61" s="157"/>
      <c r="BS61" s="157"/>
      <c r="BT61" s="157"/>
      <c r="BU61" s="157"/>
      <c r="BV61" s="157"/>
      <c r="BW61" s="157"/>
      <c r="BX61" s="157"/>
      <c r="BY61" s="157"/>
      <c r="BZ61" s="157"/>
      <c r="CA61" s="172">
        <f t="shared" si="129"/>
        <v>0</v>
      </c>
      <c r="CB61" s="157"/>
      <c r="CC61" s="157"/>
      <c r="CD61" s="157"/>
      <c r="CE61" s="157"/>
      <c r="CF61" s="157"/>
      <c r="CG61" s="157"/>
      <c r="CH61" s="157"/>
      <c r="CI61" s="157"/>
      <c r="CJ61" s="157"/>
      <c r="CK61" s="157"/>
      <c r="CL61" s="157"/>
      <c r="CM61" s="157"/>
      <c r="CN61" s="157"/>
      <c r="CO61" s="157"/>
      <c r="CP61" s="157"/>
      <c r="CQ61" s="157"/>
      <c r="CR61" s="157"/>
      <c r="CS61" s="157"/>
      <c r="CT61" s="157"/>
      <c r="CU61" s="157"/>
      <c r="CV61" s="157"/>
      <c r="CW61" s="157"/>
      <c r="CX61" s="157"/>
      <c r="CY61" s="172">
        <f t="shared" si="130"/>
        <v>0</v>
      </c>
      <c r="CZ61" s="120"/>
      <c r="DA61" s="172">
        <f t="shared" si="131"/>
        <v>462</v>
      </c>
      <c r="DB61" s="157"/>
      <c r="DC61" s="157"/>
      <c r="DD61" s="157"/>
      <c r="DE61" s="157"/>
      <c r="DF61" s="157"/>
      <c r="DG61" s="157"/>
      <c r="DH61" s="157"/>
      <c r="DI61" s="157"/>
      <c r="DJ61" s="157"/>
      <c r="DK61" s="157"/>
      <c r="DL61" s="157"/>
      <c r="DM61" s="157"/>
      <c r="DN61" s="157"/>
      <c r="DO61" s="157"/>
      <c r="DP61" s="157"/>
      <c r="DQ61" s="157"/>
      <c r="DR61" s="157"/>
      <c r="DS61" s="157"/>
      <c r="DT61" s="157"/>
      <c r="DU61" s="157"/>
      <c r="DV61" s="157"/>
      <c r="DW61" s="157"/>
      <c r="DX61" s="157"/>
      <c r="DY61" s="172">
        <f t="shared" si="132"/>
        <v>192</v>
      </c>
      <c r="DZ61" s="157"/>
      <c r="EA61" s="157"/>
      <c r="EB61" s="157"/>
      <c r="EC61" s="157"/>
      <c r="ED61" s="157"/>
      <c r="EE61" s="157"/>
      <c r="EF61" s="157"/>
      <c r="EG61" s="157"/>
      <c r="EH61" s="157"/>
      <c r="EI61" s="157"/>
      <c r="EJ61" s="157"/>
      <c r="EK61" s="157"/>
      <c r="EL61" s="157"/>
      <c r="EM61" s="157"/>
      <c r="EN61" s="157"/>
      <c r="EO61" s="157"/>
      <c r="EP61" s="157"/>
      <c r="EQ61" s="157"/>
      <c r="ER61" s="157"/>
      <c r="ES61" s="157"/>
      <c r="ET61" s="157"/>
      <c r="EU61" s="157"/>
      <c r="EV61" s="157"/>
      <c r="EW61" s="172">
        <f t="shared" si="143"/>
        <v>28</v>
      </c>
      <c r="EX61" s="126"/>
      <c r="EY61" s="172">
        <f t="shared" si="133"/>
        <v>682</v>
      </c>
      <c r="EZ61" s="228"/>
      <c r="FA61" s="181"/>
      <c r="FB61"/>
      <c r="FC61"/>
      <c r="FD61"/>
      <c r="FE61"/>
      <c r="FF61"/>
      <c r="FG61"/>
      <c r="FH61"/>
      <c r="FI61"/>
      <c r="FJ61"/>
      <c r="FK61"/>
      <c r="FL61"/>
      <c r="FM61"/>
      <c r="FN61"/>
      <c r="FO61"/>
      <c r="FP61"/>
      <c r="FQ61"/>
      <c r="FR61"/>
      <c r="FS61"/>
      <c r="FT61"/>
      <c r="FU61"/>
      <c r="FV61"/>
      <c r="FW61"/>
      <c r="FX61"/>
      <c r="FY61" s="181"/>
      <c r="FZ61"/>
      <c r="GA61"/>
      <c r="GB61"/>
      <c r="GC61"/>
      <c r="GD61"/>
      <c r="GE61"/>
      <c r="GF61"/>
      <c r="GG61"/>
      <c r="GH61"/>
      <c r="GI61"/>
      <c r="GJ61"/>
      <c r="GK61"/>
      <c r="GL61"/>
      <c r="GM61"/>
      <c r="GN61"/>
      <c r="GO61"/>
      <c r="GP61"/>
      <c r="GQ61"/>
      <c r="GR61"/>
      <c r="GS61"/>
      <c r="GT61"/>
      <c r="GU61"/>
      <c r="GV61"/>
      <c r="GW61" s="181"/>
      <c r="GX61"/>
      <c r="GY61"/>
      <c r="GZ61"/>
      <c r="HA61"/>
      <c r="HB61" s="173">
        <f t="shared" si="134"/>
        <v>460</v>
      </c>
      <c r="HC61" s="174">
        <f t="shared" si="135"/>
        <v>1.6487455197132617</v>
      </c>
      <c r="HD61" s="174">
        <f t="shared" si="144"/>
        <v>0.64874551971326166</v>
      </c>
      <c r="HE61" s="174">
        <f t="shared" si="154"/>
        <v>1.2000000000000004E-2</v>
      </c>
      <c r="HF61" s="175">
        <f t="shared" si="145"/>
        <v>0.66074551971326168</v>
      </c>
      <c r="HG61" s="176">
        <f t="shared" si="146"/>
        <v>1</v>
      </c>
      <c r="HH61" s="137">
        <f t="shared" si="147"/>
        <v>1</v>
      </c>
      <c r="HI61" s="137">
        <f t="shared" si="136"/>
        <v>2</v>
      </c>
      <c r="HJ61" s="137">
        <f t="shared" si="136"/>
        <v>2</v>
      </c>
      <c r="HK61" s="137">
        <f t="shared" si="136"/>
        <v>2</v>
      </c>
      <c r="HL61" s="137">
        <f t="shared" si="136"/>
        <v>2</v>
      </c>
      <c r="HM61" s="137">
        <f t="shared" si="136"/>
        <v>2</v>
      </c>
      <c r="HN61" s="137">
        <f t="shared" si="136"/>
        <v>2</v>
      </c>
      <c r="HO61" s="137">
        <f t="shared" si="136"/>
        <v>2</v>
      </c>
      <c r="HP61" s="137">
        <f t="shared" si="136"/>
        <v>2</v>
      </c>
      <c r="HQ61" s="137">
        <f t="shared" si="136"/>
        <v>2</v>
      </c>
      <c r="HR61" s="137">
        <f t="shared" si="136"/>
        <v>2</v>
      </c>
      <c r="HS61" s="137">
        <f t="shared" si="136"/>
        <v>2</v>
      </c>
      <c r="HT61" s="137">
        <f t="shared" si="136"/>
        <v>2</v>
      </c>
      <c r="HU61" s="137">
        <f t="shared" si="136"/>
        <v>2</v>
      </c>
      <c r="HV61" s="137">
        <f t="shared" si="136"/>
        <v>2</v>
      </c>
      <c r="HW61" s="137">
        <v>2</v>
      </c>
      <c r="HX61" s="137">
        <f t="shared" si="155"/>
        <v>2</v>
      </c>
      <c r="HY61"/>
      <c r="HZ61" s="173">
        <f t="shared" si="137"/>
        <v>192</v>
      </c>
      <c r="IA61" s="174">
        <f t="shared" si="138"/>
        <v>0</v>
      </c>
      <c r="IB61" s="174">
        <f t="shared" si="148"/>
        <v>0</v>
      </c>
      <c r="IC61" s="174">
        <f t="shared" si="156"/>
        <v>1.2000000000000004E-2</v>
      </c>
      <c r="ID61" s="175">
        <f t="shared" si="149"/>
        <v>1.2000000000000004E-2</v>
      </c>
      <c r="IE61" s="176">
        <f t="shared" si="150"/>
        <v>0</v>
      </c>
      <c r="IF61" s="137">
        <f t="shared" si="139"/>
        <v>0</v>
      </c>
      <c r="IG61" s="137">
        <f t="shared" si="139"/>
        <v>0</v>
      </c>
      <c r="IH61" s="137">
        <f t="shared" si="139"/>
        <v>0</v>
      </c>
      <c r="II61" s="137">
        <f t="shared" si="139"/>
        <v>1</v>
      </c>
      <c r="IJ61" s="137">
        <f t="shared" si="139"/>
        <v>1</v>
      </c>
      <c r="IK61" s="137">
        <f t="shared" si="139"/>
        <v>1</v>
      </c>
      <c r="IL61" s="137">
        <f t="shared" si="139"/>
        <v>1</v>
      </c>
      <c r="IM61" s="137">
        <f t="shared" si="139"/>
        <v>1</v>
      </c>
      <c r="IN61" s="137">
        <f t="shared" si="139"/>
        <v>1</v>
      </c>
      <c r="IO61" s="137">
        <f t="shared" si="139"/>
        <v>1</v>
      </c>
      <c r="IP61" s="137">
        <f t="shared" si="139"/>
        <v>1</v>
      </c>
      <c r="IQ61" s="137">
        <f t="shared" si="139"/>
        <v>1</v>
      </c>
      <c r="IR61" s="137">
        <f t="shared" si="139"/>
        <v>1</v>
      </c>
      <c r="IS61" s="137">
        <f t="shared" si="139"/>
        <v>1</v>
      </c>
      <c r="IT61" s="137">
        <f t="shared" si="139"/>
        <v>1</v>
      </c>
      <c r="IU61" s="137">
        <v>0</v>
      </c>
      <c r="IV61" s="137">
        <f t="shared" si="157"/>
        <v>0</v>
      </c>
      <c r="IW61" s="125"/>
      <c r="IX61" s="173">
        <f t="shared" si="140"/>
        <v>28</v>
      </c>
      <c r="IY61" s="174">
        <f t="shared" si="141"/>
        <v>0</v>
      </c>
      <c r="IZ61" s="174">
        <f t="shared" si="151"/>
        <v>0</v>
      </c>
      <c r="JA61" s="174">
        <f t="shared" si="158"/>
        <v>1.2000000000000004E-2</v>
      </c>
      <c r="JB61" s="175">
        <f t="shared" si="152"/>
        <v>1.2000000000000004E-2</v>
      </c>
      <c r="JC61" s="176">
        <f t="shared" si="153"/>
        <v>0</v>
      </c>
      <c r="JD61" s="137">
        <f t="shared" si="142"/>
        <v>0</v>
      </c>
      <c r="JE61" s="137">
        <f t="shared" si="142"/>
        <v>0</v>
      </c>
      <c r="JF61" s="137">
        <f t="shared" si="142"/>
        <v>0</v>
      </c>
      <c r="JG61" s="137">
        <f t="shared" si="142"/>
        <v>1</v>
      </c>
      <c r="JH61" s="137">
        <f t="shared" si="142"/>
        <v>1</v>
      </c>
      <c r="JI61" s="137">
        <f t="shared" si="142"/>
        <v>1</v>
      </c>
      <c r="JJ61" s="137">
        <f t="shared" si="142"/>
        <v>1</v>
      </c>
      <c r="JK61" s="137">
        <f t="shared" si="142"/>
        <v>1</v>
      </c>
      <c r="JL61" s="137">
        <f t="shared" si="142"/>
        <v>1</v>
      </c>
      <c r="JM61" s="137">
        <f t="shared" si="142"/>
        <v>1</v>
      </c>
      <c r="JN61" s="137">
        <f t="shared" si="142"/>
        <v>1</v>
      </c>
      <c r="JO61" s="137">
        <f t="shared" si="142"/>
        <v>1</v>
      </c>
      <c r="JP61" s="137">
        <f t="shared" si="142"/>
        <v>1</v>
      </c>
      <c r="JQ61" s="137">
        <f t="shared" si="142"/>
        <v>1</v>
      </c>
      <c r="JR61" s="137">
        <f t="shared" si="142"/>
        <v>1</v>
      </c>
      <c r="JS61" s="137">
        <v>0</v>
      </c>
      <c r="JT61" s="137">
        <f t="shared" si="159"/>
        <v>0</v>
      </c>
    </row>
    <row r="62" spans="3:280" x14ac:dyDescent="0.25">
      <c r="C62" s="194" t="s">
        <v>52</v>
      </c>
      <c r="D62" s="171">
        <v>25</v>
      </c>
      <c r="E62" s="156"/>
      <c r="F62" s="156"/>
      <c r="G62" s="156"/>
      <c r="H62" s="156"/>
      <c r="I62" s="156"/>
      <c r="J62" s="156"/>
      <c r="K62" s="156"/>
      <c r="L62" s="156"/>
      <c r="M62" s="156"/>
      <c r="N62" s="156"/>
      <c r="O62" s="156"/>
      <c r="P62" s="156"/>
      <c r="Q62" s="156"/>
      <c r="R62" s="156"/>
      <c r="S62" s="156"/>
      <c r="T62" s="156"/>
      <c r="U62" s="156"/>
      <c r="V62" s="156"/>
      <c r="W62" s="156"/>
      <c r="X62" s="156"/>
      <c r="Y62" s="156"/>
      <c r="Z62" s="156"/>
      <c r="AA62" s="156"/>
      <c r="AB62" s="171">
        <v>10</v>
      </c>
      <c r="AC62" s="156"/>
      <c r="AD62" s="156"/>
      <c r="AE62" s="156"/>
      <c r="AF62" s="156"/>
      <c r="AG62" s="156"/>
      <c r="AH62" s="156"/>
      <c r="AI62" s="156"/>
      <c r="AJ62" s="156"/>
      <c r="AK62" s="156"/>
      <c r="AL62" s="156"/>
      <c r="AM62" s="156"/>
      <c r="AN62" s="156"/>
      <c r="AO62" s="156"/>
      <c r="AP62" s="156"/>
      <c r="AQ62" s="156"/>
      <c r="AR62" s="156"/>
      <c r="AS62" s="156"/>
      <c r="AT62" s="156"/>
      <c r="AU62" s="156"/>
      <c r="AV62" s="156"/>
      <c r="AW62" s="156"/>
      <c r="AX62" s="156"/>
      <c r="AY62" s="156"/>
      <c r="AZ62" s="171">
        <v>3</v>
      </c>
      <c r="BA62" s="153">
        <f t="shared" si="127"/>
        <v>38</v>
      </c>
      <c r="BB62" s="120"/>
      <c r="BC62" s="172">
        <f t="shared" si="128"/>
        <v>0</v>
      </c>
      <c r="BD62" s="157"/>
      <c r="BE62" s="157"/>
      <c r="BF62" s="157"/>
      <c r="BG62" s="157"/>
      <c r="BH62" s="157"/>
      <c r="BI62" s="157"/>
      <c r="BJ62" s="157"/>
      <c r="BK62" s="157"/>
      <c r="BL62" s="157"/>
      <c r="BM62" s="157"/>
      <c r="BN62" s="157"/>
      <c r="BO62" s="157"/>
      <c r="BP62" s="157"/>
      <c r="BQ62" s="157"/>
      <c r="BR62" s="157"/>
      <c r="BS62" s="157"/>
      <c r="BT62" s="157"/>
      <c r="BU62" s="157"/>
      <c r="BV62" s="157"/>
      <c r="BW62" s="157"/>
      <c r="BX62" s="157"/>
      <c r="BY62" s="157"/>
      <c r="BZ62" s="157"/>
      <c r="CA62" s="172">
        <f t="shared" si="129"/>
        <v>0</v>
      </c>
      <c r="CB62" s="157"/>
      <c r="CC62" s="157"/>
      <c r="CD62" s="157"/>
      <c r="CE62" s="157"/>
      <c r="CF62" s="157"/>
      <c r="CG62" s="157"/>
      <c r="CH62" s="157"/>
      <c r="CI62" s="157"/>
      <c r="CJ62" s="157"/>
      <c r="CK62" s="157"/>
      <c r="CL62" s="157"/>
      <c r="CM62" s="157"/>
      <c r="CN62" s="157"/>
      <c r="CO62" s="157"/>
      <c r="CP62" s="157"/>
      <c r="CQ62" s="157"/>
      <c r="CR62" s="157"/>
      <c r="CS62" s="157"/>
      <c r="CT62" s="157"/>
      <c r="CU62" s="157"/>
      <c r="CV62" s="157"/>
      <c r="CW62" s="157"/>
      <c r="CX62" s="157"/>
      <c r="CY62" s="172">
        <f t="shared" si="130"/>
        <v>0</v>
      </c>
      <c r="CZ62" s="120"/>
      <c r="DA62" s="172">
        <f t="shared" si="131"/>
        <v>25</v>
      </c>
      <c r="DB62" s="157"/>
      <c r="DC62" s="157"/>
      <c r="DD62" s="157"/>
      <c r="DE62" s="157"/>
      <c r="DF62" s="157"/>
      <c r="DG62" s="157"/>
      <c r="DH62" s="157"/>
      <c r="DI62" s="157"/>
      <c r="DJ62" s="157"/>
      <c r="DK62" s="157"/>
      <c r="DL62" s="157"/>
      <c r="DM62" s="157"/>
      <c r="DN62" s="157"/>
      <c r="DO62" s="157"/>
      <c r="DP62" s="157"/>
      <c r="DQ62" s="157"/>
      <c r="DR62" s="157"/>
      <c r="DS62" s="157"/>
      <c r="DT62" s="157"/>
      <c r="DU62" s="157"/>
      <c r="DV62" s="157"/>
      <c r="DW62" s="157"/>
      <c r="DX62" s="157"/>
      <c r="DY62" s="172">
        <f t="shared" si="132"/>
        <v>10</v>
      </c>
      <c r="DZ62" s="157"/>
      <c r="EA62" s="157"/>
      <c r="EB62" s="157"/>
      <c r="EC62" s="157"/>
      <c r="ED62" s="157"/>
      <c r="EE62" s="157"/>
      <c r="EF62" s="157"/>
      <c r="EG62" s="157"/>
      <c r="EH62" s="157"/>
      <c r="EI62" s="157"/>
      <c r="EJ62" s="157"/>
      <c r="EK62" s="157"/>
      <c r="EL62" s="157"/>
      <c r="EM62" s="157"/>
      <c r="EN62" s="157"/>
      <c r="EO62" s="157"/>
      <c r="EP62" s="157"/>
      <c r="EQ62" s="157"/>
      <c r="ER62" s="157"/>
      <c r="ES62" s="157"/>
      <c r="ET62" s="157"/>
      <c r="EU62" s="157"/>
      <c r="EV62" s="157"/>
      <c r="EW62" s="172">
        <f t="shared" si="143"/>
        <v>3</v>
      </c>
      <c r="EX62" s="126"/>
      <c r="EY62" s="172">
        <f t="shared" si="133"/>
        <v>38</v>
      </c>
      <c r="EZ62" s="228"/>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s="173">
        <f t="shared" si="134"/>
        <v>25</v>
      </c>
      <c r="HC62" s="174">
        <f t="shared" si="135"/>
        <v>8.9605734767025089E-2</v>
      </c>
      <c r="HD62" s="174">
        <f t="shared" si="144"/>
        <v>8.9605734767025089E-2</v>
      </c>
      <c r="HE62" s="174">
        <f t="shared" si="154"/>
        <v>1.3000000000000005E-2</v>
      </c>
      <c r="HF62" s="175">
        <f t="shared" si="145"/>
        <v>0.10260573476702509</v>
      </c>
      <c r="HG62" s="176">
        <f t="shared" si="146"/>
        <v>0</v>
      </c>
      <c r="HH62" s="137">
        <f t="shared" si="147"/>
        <v>0</v>
      </c>
      <c r="HI62" s="137">
        <f t="shared" si="136"/>
        <v>0</v>
      </c>
      <c r="HJ62" s="137">
        <f t="shared" si="136"/>
        <v>0</v>
      </c>
      <c r="HK62" s="137">
        <f t="shared" si="136"/>
        <v>0</v>
      </c>
      <c r="HL62" s="137">
        <f t="shared" si="136"/>
        <v>1</v>
      </c>
      <c r="HM62" s="137">
        <f t="shared" si="136"/>
        <v>1</v>
      </c>
      <c r="HN62" s="137">
        <f t="shared" si="136"/>
        <v>1</v>
      </c>
      <c r="HO62" s="137">
        <f t="shared" si="136"/>
        <v>1</v>
      </c>
      <c r="HP62" s="137">
        <f t="shared" si="136"/>
        <v>1</v>
      </c>
      <c r="HQ62" s="137">
        <f t="shared" si="136"/>
        <v>1</v>
      </c>
      <c r="HR62" s="137">
        <f t="shared" si="136"/>
        <v>1</v>
      </c>
      <c r="HS62" s="137">
        <f t="shared" si="136"/>
        <v>1</v>
      </c>
      <c r="HT62" s="137">
        <f t="shared" si="136"/>
        <v>1</v>
      </c>
      <c r="HU62" s="137">
        <f t="shared" si="136"/>
        <v>1</v>
      </c>
      <c r="HV62" s="137">
        <f t="shared" si="136"/>
        <v>1</v>
      </c>
      <c r="HW62" s="137">
        <v>0</v>
      </c>
      <c r="HX62" s="137">
        <f t="shared" si="155"/>
        <v>0</v>
      </c>
      <c r="HY62"/>
      <c r="HZ62" s="173">
        <f t="shared" si="137"/>
        <v>10</v>
      </c>
      <c r="IA62" s="174">
        <f t="shared" si="138"/>
        <v>0</v>
      </c>
      <c r="IB62" s="174">
        <f t="shared" si="148"/>
        <v>0</v>
      </c>
      <c r="IC62" s="174">
        <f t="shared" si="156"/>
        <v>1.3000000000000005E-2</v>
      </c>
      <c r="ID62" s="175">
        <f t="shared" si="149"/>
        <v>1.3000000000000005E-2</v>
      </c>
      <c r="IE62" s="176">
        <f t="shared" si="150"/>
        <v>0</v>
      </c>
      <c r="IF62" s="137">
        <f t="shared" si="139"/>
        <v>0</v>
      </c>
      <c r="IG62" s="137">
        <f t="shared" si="139"/>
        <v>0</v>
      </c>
      <c r="IH62" s="137">
        <f t="shared" si="139"/>
        <v>1</v>
      </c>
      <c r="II62" s="137">
        <f t="shared" si="139"/>
        <v>1</v>
      </c>
      <c r="IJ62" s="137">
        <f t="shared" si="139"/>
        <v>1</v>
      </c>
      <c r="IK62" s="137">
        <f t="shared" si="139"/>
        <v>1</v>
      </c>
      <c r="IL62" s="137">
        <f t="shared" si="139"/>
        <v>1</v>
      </c>
      <c r="IM62" s="137">
        <f t="shared" si="139"/>
        <v>1</v>
      </c>
      <c r="IN62" s="137">
        <f t="shared" si="139"/>
        <v>1</v>
      </c>
      <c r="IO62" s="137">
        <f t="shared" si="139"/>
        <v>1</v>
      </c>
      <c r="IP62" s="137">
        <f t="shared" si="139"/>
        <v>1</v>
      </c>
      <c r="IQ62" s="137">
        <f t="shared" si="139"/>
        <v>1</v>
      </c>
      <c r="IR62" s="137">
        <f t="shared" si="139"/>
        <v>1</v>
      </c>
      <c r="IS62" s="137">
        <f t="shared" si="139"/>
        <v>1</v>
      </c>
      <c r="IT62" s="137">
        <f t="shared" si="139"/>
        <v>1</v>
      </c>
      <c r="IU62" s="137">
        <v>0</v>
      </c>
      <c r="IV62" s="137">
        <f t="shared" si="157"/>
        <v>0</v>
      </c>
      <c r="IW62" s="125"/>
      <c r="IX62" s="173">
        <f t="shared" si="140"/>
        <v>3</v>
      </c>
      <c r="IY62" s="174">
        <f t="shared" si="141"/>
        <v>0</v>
      </c>
      <c r="IZ62" s="174">
        <f t="shared" si="151"/>
        <v>0</v>
      </c>
      <c r="JA62" s="174">
        <f t="shared" si="158"/>
        <v>1.3000000000000005E-2</v>
      </c>
      <c r="JB62" s="175">
        <f t="shared" si="152"/>
        <v>1.3000000000000005E-2</v>
      </c>
      <c r="JC62" s="176">
        <f t="shared" si="153"/>
        <v>0</v>
      </c>
      <c r="JD62" s="137">
        <f t="shared" si="142"/>
        <v>0</v>
      </c>
      <c r="JE62" s="137">
        <f t="shared" si="142"/>
        <v>0</v>
      </c>
      <c r="JF62" s="137">
        <f t="shared" si="142"/>
        <v>1</v>
      </c>
      <c r="JG62" s="137">
        <f t="shared" si="142"/>
        <v>1</v>
      </c>
      <c r="JH62" s="137">
        <f t="shared" si="142"/>
        <v>1</v>
      </c>
      <c r="JI62" s="137">
        <f t="shared" si="142"/>
        <v>1</v>
      </c>
      <c r="JJ62" s="137">
        <f t="shared" si="142"/>
        <v>1</v>
      </c>
      <c r="JK62" s="137">
        <f t="shared" si="142"/>
        <v>1</v>
      </c>
      <c r="JL62" s="137">
        <f t="shared" si="142"/>
        <v>1</v>
      </c>
      <c r="JM62" s="137">
        <f t="shared" si="142"/>
        <v>1</v>
      </c>
      <c r="JN62" s="137">
        <f t="shared" si="142"/>
        <v>1</v>
      </c>
      <c r="JO62" s="137">
        <f t="shared" si="142"/>
        <v>1</v>
      </c>
      <c r="JP62" s="137">
        <f t="shared" si="142"/>
        <v>1</v>
      </c>
      <c r="JQ62" s="137">
        <f t="shared" si="142"/>
        <v>1</v>
      </c>
      <c r="JR62" s="137">
        <f t="shared" si="142"/>
        <v>1</v>
      </c>
      <c r="JS62" s="137">
        <v>0</v>
      </c>
      <c r="JT62" s="137">
        <f t="shared" si="159"/>
        <v>0</v>
      </c>
    </row>
    <row r="63" spans="3:280" ht="14.45" customHeight="1" x14ac:dyDescent="0.25">
      <c r="C63" s="194" t="s">
        <v>53</v>
      </c>
      <c r="D63" s="171">
        <v>4</v>
      </c>
      <c r="E63" s="156"/>
      <c r="F63" s="156"/>
      <c r="G63" s="156"/>
      <c r="H63" s="156"/>
      <c r="I63" s="156"/>
      <c r="J63" s="156"/>
      <c r="K63" s="156"/>
      <c r="L63" s="156"/>
      <c r="M63" s="156"/>
      <c r="N63" s="156"/>
      <c r="O63" s="156"/>
      <c r="P63" s="156"/>
      <c r="Q63" s="156"/>
      <c r="R63" s="156"/>
      <c r="S63" s="156"/>
      <c r="T63" s="156"/>
      <c r="U63" s="156"/>
      <c r="V63" s="156"/>
      <c r="W63" s="156"/>
      <c r="X63" s="156"/>
      <c r="Y63" s="156"/>
      <c r="Z63" s="156"/>
      <c r="AA63" s="156"/>
      <c r="AB63" s="171">
        <v>5</v>
      </c>
      <c r="AC63" s="156"/>
      <c r="AD63" s="156"/>
      <c r="AE63" s="156"/>
      <c r="AF63" s="156"/>
      <c r="AG63" s="156"/>
      <c r="AH63" s="156"/>
      <c r="AI63" s="156"/>
      <c r="AJ63" s="156"/>
      <c r="AK63" s="156"/>
      <c r="AL63" s="156"/>
      <c r="AM63" s="156"/>
      <c r="AN63" s="156"/>
      <c r="AO63" s="156"/>
      <c r="AP63" s="156"/>
      <c r="AQ63" s="156"/>
      <c r="AR63" s="156"/>
      <c r="AS63" s="156"/>
      <c r="AT63" s="156"/>
      <c r="AU63" s="156"/>
      <c r="AV63" s="156"/>
      <c r="AW63" s="156"/>
      <c r="AX63" s="156"/>
      <c r="AY63" s="156"/>
      <c r="AZ63" s="171">
        <v>0</v>
      </c>
      <c r="BA63" s="153">
        <f t="shared" si="127"/>
        <v>9</v>
      </c>
      <c r="BB63" s="120"/>
      <c r="BC63" s="172">
        <f t="shared" si="128"/>
        <v>0</v>
      </c>
      <c r="BD63" s="157"/>
      <c r="BE63" s="157"/>
      <c r="BF63" s="157"/>
      <c r="BG63" s="157"/>
      <c r="BH63" s="157"/>
      <c r="BI63" s="157"/>
      <c r="BJ63" s="157"/>
      <c r="BK63" s="157"/>
      <c r="BL63" s="157"/>
      <c r="BM63" s="157"/>
      <c r="BN63" s="157"/>
      <c r="BO63" s="157"/>
      <c r="BP63" s="157"/>
      <c r="BQ63" s="157"/>
      <c r="BR63" s="157"/>
      <c r="BS63" s="157"/>
      <c r="BT63" s="157"/>
      <c r="BU63" s="157"/>
      <c r="BV63" s="157"/>
      <c r="BW63" s="157"/>
      <c r="BX63" s="157"/>
      <c r="BY63" s="157"/>
      <c r="BZ63" s="157"/>
      <c r="CA63" s="172">
        <f t="shared" si="129"/>
        <v>0</v>
      </c>
      <c r="CB63" s="157"/>
      <c r="CC63" s="157"/>
      <c r="CD63" s="157"/>
      <c r="CE63" s="157"/>
      <c r="CF63" s="157"/>
      <c r="CG63" s="157"/>
      <c r="CH63" s="157"/>
      <c r="CI63" s="157"/>
      <c r="CJ63" s="157"/>
      <c r="CK63" s="157"/>
      <c r="CL63" s="157"/>
      <c r="CM63" s="157"/>
      <c r="CN63" s="157"/>
      <c r="CO63" s="157"/>
      <c r="CP63" s="157"/>
      <c r="CQ63" s="157"/>
      <c r="CR63" s="157"/>
      <c r="CS63" s="157"/>
      <c r="CT63" s="157"/>
      <c r="CU63" s="157"/>
      <c r="CV63" s="157"/>
      <c r="CW63" s="157"/>
      <c r="CX63" s="157"/>
      <c r="CY63" s="172">
        <f t="shared" si="130"/>
        <v>0</v>
      </c>
      <c r="CZ63" s="120"/>
      <c r="DA63" s="172">
        <f t="shared" si="131"/>
        <v>4</v>
      </c>
      <c r="DB63" s="157"/>
      <c r="DC63" s="157"/>
      <c r="DD63" s="157"/>
      <c r="DE63" s="157"/>
      <c r="DF63" s="157"/>
      <c r="DG63" s="157"/>
      <c r="DH63" s="157"/>
      <c r="DI63" s="157"/>
      <c r="DJ63" s="157"/>
      <c r="DK63" s="157"/>
      <c r="DL63" s="157"/>
      <c r="DM63" s="157"/>
      <c r="DN63" s="157"/>
      <c r="DO63" s="157"/>
      <c r="DP63" s="157"/>
      <c r="DQ63" s="157"/>
      <c r="DR63" s="157"/>
      <c r="DS63" s="157"/>
      <c r="DT63" s="157"/>
      <c r="DU63" s="157"/>
      <c r="DV63" s="157"/>
      <c r="DW63" s="157"/>
      <c r="DX63" s="157"/>
      <c r="DY63" s="172">
        <f t="shared" si="132"/>
        <v>5</v>
      </c>
      <c r="DZ63" s="157"/>
      <c r="EA63" s="157"/>
      <c r="EB63" s="157"/>
      <c r="EC63" s="157"/>
      <c r="ED63" s="157"/>
      <c r="EE63" s="157"/>
      <c r="EF63" s="157"/>
      <c r="EG63" s="157"/>
      <c r="EH63" s="157"/>
      <c r="EI63" s="157"/>
      <c r="EJ63" s="157"/>
      <c r="EK63" s="157"/>
      <c r="EL63" s="157"/>
      <c r="EM63" s="157"/>
      <c r="EN63" s="157"/>
      <c r="EO63" s="157"/>
      <c r="EP63" s="157"/>
      <c r="EQ63" s="157"/>
      <c r="ER63" s="157"/>
      <c r="ES63" s="157"/>
      <c r="ET63" s="157"/>
      <c r="EU63" s="157"/>
      <c r="EV63" s="157"/>
      <c r="EW63" s="172">
        <f t="shared" si="143"/>
        <v>0</v>
      </c>
      <c r="EX63" s="126"/>
      <c r="EY63" s="172">
        <f t="shared" si="133"/>
        <v>9</v>
      </c>
      <c r="EZ63" s="228"/>
      <c r="FA63" s="136"/>
      <c r="FB63" s="137" t="s">
        <v>214</v>
      </c>
      <c r="FC63" s="137" t="s">
        <v>215</v>
      </c>
      <c r="FD63" s="137" t="s">
        <v>216</v>
      </c>
      <c r="FE63" s="125"/>
      <c r="FF63" s="125"/>
      <c r="FG63"/>
      <c r="FH63" s="125"/>
      <c r="FI63" s="125"/>
      <c r="FJ63"/>
      <c r="FK63"/>
      <c r="FL63"/>
      <c r="FM63"/>
      <c r="FN63"/>
      <c r="FO63"/>
      <c r="FP63"/>
      <c r="FQ63"/>
      <c r="FR63"/>
      <c r="FS63"/>
      <c r="FT63"/>
      <c r="FU63"/>
      <c r="FV63"/>
      <c r="FW63"/>
      <c r="FX63"/>
      <c r="FY63" s="138"/>
      <c r="FZ63" s="137" t="s">
        <v>214</v>
      </c>
      <c r="GA63" s="137" t="s">
        <v>215</v>
      </c>
      <c r="GB63" s="137" t="s">
        <v>216</v>
      </c>
      <c r="GC63" s="125"/>
      <c r="GD63" s="125"/>
      <c r="GE63"/>
      <c r="GF63" s="125"/>
      <c r="GG63" s="125"/>
      <c r="GH63"/>
      <c r="GI63"/>
      <c r="GJ63"/>
      <c r="GK63"/>
      <c r="GL63"/>
      <c r="GM63"/>
      <c r="GN63"/>
      <c r="GO63"/>
      <c r="GP63"/>
      <c r="GQ63"/>
      <c r="GR63"/>
      <c r="GS63"/>
      <c r="GT63"/>
      <c r="GU63"/>
      <c r="GV63"/>
      <c r="GW63" s="138"/>
      <c r="GX63" s="137" t="s">
        <v>214</v>
      </c>
      <c r="GY63" s="137" t="s">
        <v>215</v>
      </c>
      <c r="GZ63" s="137" t="s">
        <v>216</v>
      </c>
      <c r="HA63"/>
      <c r="HB63" s="173">
        <f t="shared" si="134"/>
        <v>4</v>
      </c>
      <c r="HC63" s="174">
        <f t="shared" si="135"/>
        <v>1.4336917562724014E-2</v>
      </c>
      <c r="HD63" s="174">
        <f t="shared" si="144"/>
        <v>1.4336917562724014E-2</v>
      </c>
      <c r="HE63" s="174">
        <f t="shared" si="154"/>
        <v>1.4000000000000005E-2</v>
      </c>
      <c r="HF63" s="175">
        <f t="shared" si="145"/>
        <v>2.833691756272402E-2</v>
      </c>
      <c r="HG63" s="176">
        <f t="shared" si="146"/>
        <v>0</v>
      </c>
      <c r="HH63" s="137">
        <f t="shared" si="147"/>
        <v>0</v>
      </c>
      <c r="HI63" s="137">
        <f t="shared" si="136"/>
        <v>0</v>
      </c>
      <c r="HJ63" s="137">
        <f t="shared" si="136"/>
        <v>0</v>
      </c>
      <c r="HK63" s="137">
        <f t="shared" si="136"/>
        <v>0</v>
      </c>
      <c r="HL63" s="137">
        <f t="shared" si="136"/>
        <v>0</v>
      </c>
      <c r="HM63" s="137">
        <f t="shared" si="136"/>
        <v>0</v>
      </c>
      <c r="HN63" s="137">
        <f t="shared" si="136"/>
        <v>0</v>
      </c>
      <c r="HO63" s="137">
        <f t="shared" si="136"/>
        <v>0</v>
      </c>
      <c r="HP63" s="137">
        <f t="shared" si="136"/>
        <v>1</v>
      </c>
      <c r="HQ63" s="137">
        <f t="shared" si="136"/>
        <v>1</v>
      </c>
      <c r="HR63" s="137">
        <f t="shared" si="136"/>
        <v>1</v>
      </c>
      <c r="HS63" s="137">
        <f t="shared" si="136"/>
        <v>1</v>
      </c>
      <c r="HT63" s="137">
        <f t="shared" si="136"/>
        <v>1</v>
      </c>
      <c r="HU63" s="137">
        <f t="shared" si="136"/>
        <v>1</v>
      </c>
      <c r="HV63" s="137">
        <f t="shared" si="136"/>
        <v>1</v>
      </c>
      <c r="HW63" s="137">
        <v>0</v>
      </c>
      <c r="HX63" s="137">
        <f t="shared" si="155"/>
        <v>0</v>
      </c>
      <c r="HY63"/>
      <c r="HZ63" s="173">
        <f t="shared" si="137"/>
        <v>5</v>
      </c>
      <c r="IA63" s="174">
        <f t="shared" si="138"/>
        <v>0</v>
      </c>
      <c r="IB63" s="174">
        <f t="shared" si="148"/>
        <v>0</v>
      </c>
      <c r="IC63" s="174">
        <f t="shared" si="156"/>
        <v>1.4000000000000005E-2</v>
      </c>
      <c r="ID63" s="175">
        <f t="shared" si="149"/>
        <v>1.4000000000000005E-2</v>
      </c>
      <c r="IE63" s="176">
        <f t="shared" si="150"/>
        <v>0</v>
      </c>
      <c r="IF63" s="137">
        <f t="shared" si="139"/>
        <v>0</v>
      </c>
      <c r="IG63" s="137">
        <f t="shared" si="139"/>
        <v>1</v>
      </c>
      <c r="IH63" s="137">
        <f t="shared" si="139"/>
        <v>1</v>
      </c>
      <c r="II63" s="137">
        <f t="shared" si="139"/>
        <v>1</v>
      </c>
      <c r="IJ63" s="137">
        <f t="shared" si="139"/>
        <v>1</v>
      </c>
      <c r="IK63" s="137">
        <f t="shared" si="139"/>
        <v>1</v>
      </c>
      <c r="IL63" s="137">
        <f t="shared" si="139"/>
        <v>1</v>
      </c>
      <c r="IM63" s="137">
        <f t="shared" si="139"/>
        <v>1</v>
      </c>
      <c r="IN63" s="137">
        <f t="shared" si="139"/>
        <v>1</v>
      </c>
      <c r="IO63" s="137">
        <f t="shared" si="139"/>
        <v>1</v>
      </c>
      <c r="IP63" s="137">
        <f t="shared" si="139"/>
        <v>1</v>
      </c>
      <c r="IQ63" s="137">
        <f t="shared" si="139"/>
        <v>1</v>
      </c>
      <c r="IR63" s="137">
        <f t="shared" si="139"/>
        <v>1</v>
      </c>
      <c r="IS63" s="137">
        <f t="shared" si="139"/>
        <v>1</v>
      </c>
      <c r="IT63" s="137">
        <f t="shared" si="139"/>
        <v>1</v>
      </c>
      <c r="IU63" s="137">
        <v>0</v>
      </c>
      <c r="IV63" s="137">
        <f t="shared" si="157"/>
        <v>0</v>
      </c>
      <c r="IW63" s="125"/>
      <c r="IX63" s="173">
        <f t="shared" si="140"/>
        <v>0</v>
      </c>
      <c r="IY63" s="174">
        <f t="shared" si="141"/>
        <v>0</v>
      </c>
      <c r="IZ63" s="174">
        <f t="shared" si="151"/>
        <v>0</v>
      </c>
      <c r="JA63" s="174">
        <f t="shared" si="158"/>
        <v>1.4000000000000005E-2</v>
      </c>
      <c r="JB63" s="175">
        <f t="shared" si="152"/>
        <v>1.4000000000000005E-2</v>
      </c>
      <c r="JC63" s="176">
        <f t="shared" si="153"/>
        <v>0</v>
      </c>
      <c r="JD63" s="137">
        <f t="shared" si="142"/>
        <v>0</v>
      </c>
      <c r="JE63" s="137">
        <f t="shared" si="142"/>
        <v>1</v>
      </c>
      <c r="JF63" s="137">
        <f t="shared" si="142"/>
        <v>1</v>
      </c>
      <c r="JG63" s="137">
        <f t="shared" si="142"/>
        <v>1</v>
      </c>
      <c r="JH63" s="137">
        <f t="shared" si="142"/>
        <v>1</v>
      </c>
      <c r="JI63" s="137">
        <f t="shared" si="142"/>
        <v>1</v>
      </c>
      <c r="JJ63" s="137">
        <f t="shared" si="142"/>
        <v>1</v>
      </c>
      <c r="JK63" s="137">
        <f t="shared" si="142"/>
        <v>1</v>
      </c>
      <c r="JL63" s="137">
        <f t="shared" si="142"/>
        <v>1</v>
      </c>
      <c r="JM63" s="137">
        <f t="shared" si="142"/>
        <v>1</v>
      </c>
      <c r="JN63" s="137">
        <f t="shared" si="142"/>
        <v>1</v>
      </c>
      <c r="JO63" s="137">
        <f t="shared" si="142"/>
        <v>1</v>
      </c>
      <c r="JP63" s="137">
        <f t="shared" si="142"/>
        <v>1</v>
      </c>
      <c r="JQ63" s="137">
        <f t="shared" si="142"/>
        <v>1</v>
      </c>
      <c r="JR63" s="137">
        <f t="shared" si="142"/>
        <v>1</v>
      </c>
      <c r="JS63" s="137">
        <v>0</v>
      </c>
      <c r="JT63" s="137">
        <f t="shared" si="159"/>
        <v>0</v>
      </c>
    </row>
    <row r="64" spans="3:280" ht="14.45" customHeight="1" x14ac:dyDescent="0.25">
      <c r="C64" s="194" t="s">
        <v>54</v>
      </c>
      <c r="D64" s="171">
        <v>52</v>
      </c>
      <c r="E64" s="156"/>
      <c r="F64" s="156"/>
      <c r="G64" s="156"/>
      <c r="H64" s="156"/>
      <c r="I64" s="156"/>
      <c r="J64" s="156"/>
      <c r="K64" s="156"/>
      <c r="L64" s="156"/>
      <c r="M64" s="156"/>
      <c r="N64" s="156"/>
      <c r="O64" s="156"/>
      <c r="P64" s="156"/>
      <c r="Q64" s="156"/>
      <c r="R64" s="156"/>
      <c r="S64" s="156"/>
      <c r="T64" s="156"/>
      <c r="U64" s="156"/>
      <c r="V64" s="156"/>
      <c r="W64" s="156"/>
      <c r="X64" s="156"/>
      <c r="Y64" s="156"/>
      <c r="Z64" s="156"/>
      <c r="AA64" s="156"/>
      <c r="AB64" s="171">
        <v>23</v>
      </c>
      <c r="AC64" s="156"/>
      <c r="AD64" s="156"/>
      <c r="AE64" s="156"/>
      <c r="AF64" s="156"/>
      <c r="AG64" s="156"/>
      <c r="AH64" s="156"/>
      <c r="AI64" s="156"/>
      <c r="AJ64" s="156"/>
      <c r="AK64" s="156"/>
      <c r="AL64" s="156"/>
      <c r="AM64" s="156"/>
      <c r="AN64" s="156"/>
      <c r="AO64" s="156"/>
      <c r="AP64" s="156"/>
      <c r="AQ64" s="156"/>
      <c r="AR64" s="156"/>
      <c r="AS64" s="156"/>
      <c r="AT64" s="156"/>
      <c r="AU64" s="156"/>
      <c r="AV64" s="156"/>
      <c r="AW64" s="156"/>
      <c r="AX64" s="156"/>
      <c r="AY64" s="156"/>
      <c r="AZ64" s="171">
        <v>2</v>
      </c>
      <c r="BA64" s="153">
        <f t="shared" si="127"/>
        <v>77</v>
      </c>
      <c r="BB64" s="120"/>
      <c r="BC64" s="172">
        <f t="shared" si="128"/>
        <v>0</v>
      </c>
      <c r="BD64" s="157"/>
      <c r="BE64" s="157"/>
      <c r="BF64" s="157"/>
      <c r="BG64" s="157"/>
      <c r="BH64" s="157"/>
      <c r="BI64" s="157"/>
      <c r="BJ64" s="157"/>
      <c r="BK64" s="157"/>
      <c r="BL64" s="157"/>
      <c r="BM64" s="157"/>
      <c r="BN64" s="157"/>
      <c r="BO64" s="157"/>
      <c r="BP64" s="157"/>
      <c r="BQ64" s="157"/>
      <c r="BR64" s="157"/>
      <c r="BS64" s="157"/>
      <c r="BT64" s="157"/>
      <c r="BU64" s="157"/>
      <c r="BV64" s="157"/>
      <c r="BW64" s="157"/>
      <c r="BX64" s="157"/>
      <c r="BY64" s="157"/>
      <c r="BZ64" s="157"/>
      <c r="CA64" s="172">
        <f t="shared" si="129"/>
        <v>0</v>
      </c>
      <c r="CB64" s="157"/>
      <c r="CC64" s="157"/>
      <c r="CD64" s="157"/>
      <c r="CE64" s="157"/>
      <c r="CF64" s="157"/>
      <c r="CG64" s="157"/>
      <c r="CH64" s="157"/>
      <c r="CI64" s="157"/>
      <c r="CJ64" s="157"/>
      <c r="CK64" s="157"/>
      <c r="CL64" s="157"/>
      <c r="CM64" s="157"/>
      <c r="CN64" s="157"/>
      <c r="CO64" s="157"/>
      <c r="CP64" s="157"/>
      <c r="CQ64" s="157"/>
      <c r="CR64" s="157"/>
      <c r="CS64" s="157"/>
      <c r="CT64" s="157"/>
      <c r="CU64" s="157"/>
      <c r="CV64" s="157"/>
      <c r="CW64" s="157"/>
      <c r="CX64" s="157"/>
      <c r="CY64" s="172">
        <f t="shared" si="130"/>
        <v>0</v>
      </c>
      <c r="CZ64" s="120"/>
      <c r="DA64" s="172">
        <f t="shared" si="131"/>
        <v>52</v>
      </c>
      <c r="DB64" s="157"/>
      <c r="DC64" s="157"/>
      <c r="DD64" s="157"/>
      <c r="DE64" s="157"/>
      <c r="DF64" s="157"/>
      <c r="DG64" s="157"/>
      <c r="DH64" s="157"/>
      <c r="DI64" s="157"/>
      <c r="DJ64" s="157"/>
      <c r="DK64" s="157"/>
      <c r="DL64" s="157"/>
      <c r="DM64" s="157"/>
      <c r="DN64" s="157"/>
      <c r="DO64" s="157"/>
      <c r="DP64" s="157"/>
      <c r="DQ64" s="157"/>
      <c r="DR64" s="157"/>
      <c r="DS64" s="157"/>
      <c r="DT64" s="157"/>
      <c r="DU64" s="157"/>
      <c r="DV64" s="157"/>
      <c r="DW64" s="157"/>
      <c r="DX64" s="157"/>
      <c r="DY64" s="172">
        <f t="shared" si="132"/>
        <v>23</v>
      </c>
      <c r="DZ64" s="157"/>
      <c r="EA64" s="157"/>
      <c r="EB64" s="157"/>
      <c r="EC64" s="157"/>
      <c r="ED64" s="157"/>
      <c r="EE64" s="157"/>
      <c r="EF64" s="157"/>
      <c r="EG64" s="157"/>
      <c r="EH64" s="157"/>
      <c r="EI64" s="157"/>
      <c r="EJ64" s="157"/>
      <c r="EK64" s="157"/>
      <c r="EL64" s="157"/>
      <c r="EM64" s="157"/>
      <c r="EN64" s="157"/>
      <c r="EO64" s="157"/>
      <c r="EP64" s="157"/>
      <c r="EQ64" s="157"/>
      <c r="ER64" s="157"/>
      <c r="ES64" s="157"/>
      <c r="ET64" s="157"/>
      <c r="EU64" s="157"/>
      <c r="EV64" s="157"/>
      <c r="EW64" s="172">
        <f t="shared" si="143"/>
        <v>2</v>
      </c>
      <c r="EX64" s="126"/>
      <c r="EY64" s="172">
        <f t="shared" si="133"/>
        <v>77</v>
      </c>
      <c r="EZ64" s="228"/>
      <c r="FA64" s="143" t="s">
        <v>218</v>
      </c>
      <c r="FB64" s="144" t="s">
        <v>219</v>
      </c>
      <c r="FC64" s="146" t="s">
        <v>246</v>
      </c>
      <c r="FD64" s="146" t="s">
        <v>247</v>
      </c>
      <c r="FE64" s="147"/>
      <c r="FF64" s="147"/>
      <c r="FG64"/>
      <c r="FH64" s="147"/>
      <c r="FI64" s="147"/>
      <c r="FJ64"/>
      <c r="FK64" s="125"/>
      <c r="FL64"/>
      <c r="FM64" s="125"/>
      <c r="FN64" s="125"/>
      <c r="FO64"/>
      <c r="FP64" s="125"/>
      <c r="FQ64" s="125"/>
      <c r="FR64" s="125"/>
      <c r="FS64"/>
      <c r="FT64"/>
      <c r="FU64"/>
      <c r="FV64"/>
      <c r="FW64"/>
      <c r="FX64" s="125"/>
      <c r="FY64" s="148" t="s">
        <v>218</v>
      </c>
      <c r="FZ64" s="144" t="s">
        <v>219</v>
      </c>
      <c r="GA64" s="146" t="s">
        <v>246</v>
      </c>
      <c r="GB64" s="146" t="s">
        <v>247</v>
      </c>
      <c r="GC64" s="147"/>
      <c r="GD64" s="147"/>
      <c r="GE64"/>
      <c r="GF64" s="147"/>
      <c r="GG64" s="147"/>
      <c r="GH64"/>
      <c r="GI64" s="125"/>
      <c r="GJ64"/>
      <c r="GK64" s="125"/>
      <c r="GL64" s="125"/>
      <c r="GM64"/>
      <c r="GN64" s="125"/>
      <c r="GO64" s="125"/>
      <c r="GP64" s="125"/>
      <c r="GQ64"/>
      <c r="GR64" s="125"/>
      <c r="GS64" s="125"/>
      <c r="GT64" s="125"/>
      <c r="GU64"/>
      <c r="GV64" s="125"/>
      <c r="GW64" s="148" t="s">
        <v>218</v>
      </c>
      <c r="GX64" s="144" t="s">
        <v>219</v>
      </c>
      <c r="GY64" s="146" t="s">
        <v>246</v>
      </c>
      <c r="GZ64" s="146" t="s">
        <v>247</v>
      </c>
      <c r="HA64"/>
      <c r="HB64" s="173">
        <f t="shared" si="134"/>
        <v>52</v>
      </c>
      <c r="HC64" s="174">
        <f t="shared" si="135"/>
        <v>0.18637992831541217</v>
      </c>
      <c r="HD64" s="174">
        <f t="shared" si="144"/>
        <v>0.18637992831541217</v>
      </c>
      <c r="HE64" s="174">
        <f t="shared" si="154"/>
        <v>1.5000000000000006E-2</v>
      </c>
      <c r="HF64" s="175">
        <f t="shared" si="145"/>
        <v>0.20137992831541218</v>
      </c>
      <c r="HG64" s="176">
        <f t="shared" si="146"/>
        <v>0</v>
      </c>
      <c r="HH64" s="137">
        <f t="shared" si="147"/>
        <v>0</v>
      </c>
      <c r="HI64" s="137">
        <f t="shared" si="136"/>
        <v>0</v>
      </c>
      <c r="HJ64" s="137">
        <f t="shared" si="136"/>
        <v>1</v>
      </c>
      <c r="HK64" s="137">
        <f t="shared" si="136"/>
        <v>1</v>
      </c>
      <c r="HL64" s="137">
        <f t="shared" si="136"/>
        <v>1</v>
      </c>
      <c r="HM64" s="137">
        <f t="shared" si="136"/>
        <v>1</v>
      </c>
      <c r="HN64" s="137">
        <f t="shared" si="136"/>
        <v>1</v>
      </c>
      <c r="HO64" s="137">
        <f t="shared" si="136"/>
        <v>1</v>
      </c>
      <c r="HP64" s="137">
        <f t="shared" si="136"/>
        <v>1</v>
      </c>
      <c r="HQ64" s="137">
        <f t="shared" si="136"/>
        <v>1</v>
      </c>
      <c r="HR64" s="137">
        <f t="shared" si="136"/>
        <v>1</v>
      </c>
      <c r="HS64" s="137">
        <f t="shared" si="136"/>
        <v>1</v>
      </c>
      <c r="HT64" s="137">
        <f t="shared" si="136"/>
        <v>1</v>
      </c>
      <c r="HU64" s="137">
        <f t="shared" si="136"/>
        <v>1</v>
      </c>
      <c r="HV64" s="137">
        <f t="shared" si="136"/>
        <v>1</v>
      </c>
      <c r="HW64" s="137">
        <v>0</v>
      </c>
      <c r="HX64" s="137">
        <f t="shared" si="155"/>
        <v>0</v>
      </c>
      <c r="HY64"/>
      <c r="HZ64" s="173">
        <f t="shared" si="137"/>
        <v>23</v>
      </c>
      <c r="IA64" s="174">
        <f t="shared" si="138"/>
        <v>0</v>
      </c>
      <c r="IB64" s="174">
        <f t="shared" si="148"/>
        <v>0</v>
      </c>
      <c r="IC64" s="174">
        <f t="shared" si="156"/>
        <v>1.5000000000000006E-2</v>
      </c>
      <c r="ID64" s="175">
        <f t="shared" si="149"/>
        <v>1.5000000000000006E-2</v>
      </c>
      <c r="IE64" s="176">
        <f t="shared" si="150"/>
        <v>0</v>
      </c>
      <c r="IF64" s="137">
        <f t="shared" si="139"/>
        <v>1</v>
      </c>
      <c r="IG64" s="137">
        <f t="shared" si="139"/>
        <v>1</v>
      </c>
      <c r="IH64" s="137">
        <f t="shared" si="139"/>
        <v>1</v>
      </c>
      <c r="II64" s="137">
        <f t="shared" si="139"/>
        <v>1</v>
      </c>
      <c r="IJ64" s="137">
        <f t="shared" si="139"/>
        <v>1</v>
      </c>
      <c r="IK64" s="137">
        <f t="shared" si="139"/>
        <v>1</v>
      </c>
      <c r="IL64" s="137">
        <f t="shared" si="139"/>
        <v>1</v>
      </c>
      <c r="IM64" s="137">
        <f t="shared" si="139"/>
        <v>1</v>
      </c>
      <c r="IN64" s="137">
        <f t="shared" si="139"/>
        <v>1</v>
      </c>
      <c r="IO64" s="137">
        <f t="shared" si="139"/>
        <v>1</v>
      </c>
      <c r="IP64" s="137">
        <f t="shared" si="139"/>
        <v>1</v>
      </c>
      <c r="IQ64" s="137">
        <f t="shared" si="139"/>
        <v>1</v>
      </c>
      <c r="IR64" s="137">
        <f t="shared" si="139"/>
        <v>1</v>
      </c>
      <c r="IS64" s="137">
        <f t="shared" si="139"/>
        <v>1</v>
      </c>
      <c r="IT64" s="137">
        <f t="shared" si="139"/>
        <v>1</v>
      </c>
      <c r="IU64" s="137">
        <v>0</v>
      </c>
      <c r="IV64" s="137">
        <f t="shared" si="157"/>
        <v>0</v>
      </c>
      <c r="IW64" s="125"/>
      <c r="IX64" s="173">
        <f t="shared" si="140"/>
        <v>2</v>
      </c>
      <c r="IY64" s="174">
        <f t="shared" si="141"/>
        <v>0</v>
      </c>
      <c r="IZ64" s="174">
        <f t="shared" si="151"/>
        <v>0</v>
      </c>
      <c r="JA64" s="174">
        <f t="shared" si="158"/>
        <v>1.5000000000000006E-2</v>
      </c>
      <c r="JB64" s="175">
        <f t="shared" si="152"/>
        <v>1.5000000000000006E-2</v>
      </c>
      <c r="JC64" s="176">
        <f t="shared" si="153"/>
        <v>0</v>
      </c>
      <c r="JD64" s="137">
        <f t="shared" si="142"/>
        <v>1</v>
      </c>
      <c r="JE64" s="137">
        <f t="shared" si="142"/>
        <v>1</v>
      </c>
      <c r="JF64" s="137">
        <f t="shared" si="142"/>
        <v>1</v>
      </c>
      <c r="JG64" s="137">
        <f t="shared" si="142"/>
        <v>1</v>
      </c>
      <c r="JH64" s="137">
        <f t="shared" si="142"/>
        <v>1</v>
      </c>
      <c r="JI64" s="137">
        <f t="shared" si="142"/>
        <v>1</v>
      </c>
      <c r="JJ64" s="137">
        <f t="shared" si="142"/>
        <v>1</v>
      </c>
      <c r="JK64" s="137">
        <f t="shared" si="142"/>
        <v>1</v>
      </c>
      <c r="JL64" s="137">
        <f t="shared" si="142"/>
        <v>1</v>
      </c>
      <c r="JM64" s="137">
        <f t="shared" si="142"/>
        <v>1</v>
      </c>
      <c r="JN64" s="137">
        <f t="shared" si="142"/>
        <v>1</v>
      </c>
      <c r="JO64" s="137">
        <f t="shared" si="142"/>
        <v>1</v>
      </c>
      <c r="JP64" s="137">
        <f t="shared" si="142"/>
        <v>1</v>
      </c>
      <c r="JQ64" s="137">
        <f t="shared" si="142"/>
        <v>1</v>
      </c>
      <c r="JR64" s="137">
        <f t="shared" si="142"/>
        <v>1</v>
      </c>
      <c r="JS64" s="137">
        <v>0</v>
      </c>
      <c r="JT64" s="137">
        <f t="shared" si="159"/>
        <v>0</v>
      </c>
    </row>
    <row r="65" spans="3:280" ht="14.45" customHeight="1" x14ac:dyDescent="0.25">
      <c r="C65" s="216" t="s">
        <v>273</v>
      </c>
      <c r="D65" s="184">
        <f>IF(COUNTBLANK(D$50:D$64)&gt;0,"",SUM(D50:D64))</f>
        <v>837</v>
      </c>
      <c r="E65" s="189"/>
      <c r="F65" s="189"/>
      <c r="G65" s="189"/>
      <c r="H65" s="189"/>
      <c r="I65" s="189"/>
      <c r="J65" s="189"/>
      <c r="K65" s="189"/>
      <c r="L65" s="189"/>
      <c r="M65" s="189"/>
      <c r="N65" s="189"/>
      <c r="O65" s="189"/>
      <c r="P65" s="189"/>
      <c r="Q65" s="189"/>
      <c r="R65" s="189"/>
      <c r="S65" s="189"/>
      <c r="T65" s="189"/>
      <c r="U65" s="189"/>
      <c r="V65" s="189"/>
      <c r="W65" s="189"/>
      <c r="X65" s="189"/>
      <c r="Y65" s="189"/>
      <c r="Z65" s="189"/>
      <c r="AA65" s="189"/>
      <c r="AB65" s="184">
        <f>IF(COUNTBLANK(AB$50:AB$64)&gt;0,"",SUM(AB50:AB64))</f>
        <v>400</v>
      </c>
      <c r="AC65" s="189"/>
      <c r="AD65" s="189"/>
      <c r="AE65" s="189"/>
      <c r="AF65" s="189"/>
      <c r="AG65" s="189"/>
      <c r="AH65" s="189"/>
      <c r="AI65" s="189"/>
      <c r="AJ65" s="189"/>
      <c r="AK65" s="189"/>
      <c r="AL65" s="189"/>
      <c r="AM65" s="189"/>
      <c r="AN65" s="189"/>
      <c r="AO65" s="189"/>
      <c r="AP65" s="189"/>
      <c r="AQ65" s="189"/>
      <c r="AR65" s="189"/>
      <c r="AS65" s="189"/>
      <c r="AT65" s="189"/>
      <c r="AU65" s="189"/>
      <c r="AV65" s="189"/>
      <c r="AW65" s="189"/>
      <c r="AX65" s="189"/>
      <c r="AY65" s="189"/>
      <c r="AZ65" s="184">
        <f>IF(COUNTBLANK(AZ$50:AZ$64)&gt;0,"",SUM(AZ50:AZ64))</f>
        <v>42</v>
      </c>
      <c r="BA65" s="142"/>
      <c r="BB65" s="120"/>
      <c r="BC65" s="142"/>
      <c r="BD65" s="142"/>
      <c r="BE65" s="142"/>
      <c r="BF65" s="142"/>
      <c r="BG65" s="142"/>
      <c r="BH65" s="142"/>
      <c r="BI65" s="142"/>
      <c r="BJ65" s="142"/>
      <c r="BK65" s="142"/>
      <c r="BL65" s="142"/>
      <c r="BM65" s="142"/>
      <c r="BN65" s="142"/>
      <c r="BO65" s="142"/>
      <c r="BP65" s="142"/>
      <c r="BQ65" s="142"/>
      <c r="BR65" s="142"/>
      <c r="BS65" s="142"/>
      <c r="BT65" s="142"/>
      <c r="BU65" s="142"/>
      <c r="BV65" s="142"/>
      <c r="BW65" s="142"/>
      <c r="BX65" s="142"/>
      <c r="BY65" s="142"/>
      <c r="BZ65" s="142"/>
      <c r="CA65" s="142"/>
      <c r="CB65" s="142"/>
      <c r="CC65" s="142"/>
      <c r="CD65" s="142"/>
      <c r="CE65" s="142"/>
      <c r="CF65" s="142"/>
      <c r="CG65" s="142"/>
      <c r="CH65" s="142"/>
      <c r="CI65" s="142"/>
      <c r="CJ65" s="142"/>
      <c r="CK65" s="142"/>
      <c r="CL65" s="142"/>
      <c r="CM65" s="142"/>
      <c r="CN65" s="142"/>
      <c r="CO65" s="142"/>
      <c r="CP65" s="142"/>
      <c r="CQ65" s="142"/>
      <c r="CR65" s="142"/>
      <c r="CS65" s="142"/>
      <c r="CT65" s="142"/>
      <c r="CU65" s="142"/>
      <c r="CV65" s="142"/>
      <c r="CW65" s="142"/>
      <c r="CX65" s="142"/>
      <c r="CY65" s="142"/>
      <c r="CZ65" s="120"/>
      <c r="DA65" s="142"/>
      <c r="DB65" s="142"/>
      <c r="DC65" s="142"/>
      <c r="DD65" s="142"/>
      <c r="DE65" s="142"/>
      <c r="DF65" s="142"/>
      <c r="DG65" s="142"/>
      <c r="DH65" s="142"/>
      <c r="DI65" s="142"/>
      <c r="DJ65" s="142"/>
      <c r="DK65" s="142"/>
      <c r="DL65" s="142"/>
      <c r="DM65" s="142"/>
      <c r="DN65" s="142"/>
      <c r="DO65" s="142"/>
      <c r="DP65" s="142"/>
      <c r="DQ65" s="142"/>
      <c r="DR65" s="142"/>
      <c r="DS65" s="142"/>
      <c r="DT65" s="142"/>
      <c r="DU65" s="142"/>
      <c r="DV65" s="142"/>
      <c r="DW65" s="142"/>
      <c r="DX65" s="142"/>
      <c r="DY65" s="142"/>
      <c r="DZ65" s="142"/>
      <c r="EA65" s="142"/>
      <c r="EB65" s="142"/>
      <c r="EC65" s="142"/>
      <c r="ED65" s="142"/>
      <c r="EE65" s="142"/>
      <c r="EF65" s="142"/>
      <c r="EG65" s="142"/>
      <c r="EH65" s="142"/>
      <c r="EI65" s="142"/>
      <c r="EJ65" s="142"/>
      <c r="EK65" s="142"/>
      <c r="EL65" s="142"/>
      <c r="EM65" s="142"/>
      <c r="EN65" s="142"/>
      <c r="EO65" s="142"/>
      <c r="EP65" s="142"/>
      <c r="EQ65" s="142"/>
      <c r="ER65" s="142"/>
      <c r="ES65" s="142"/>
      <c r="ET65" s="142"/>
      <c r="EU65" s="142"/>
      <c r="EV65" s="142"/>
      <c r="EW65" s="142"/>
      <c r="EX65" s="142"/>
      <c r="EY65" s="142"/>
      <c r="EZ65" s="228"/>
      <c r="FA65" s="143" t="s">
        <v>223</v>
      </c>
      <c r="FB65" s="146" t="str">
        <f>"Please enter the number of number of persons in each race/ethnicity in "&amp;D7&amp;". Enter 0 where applicable."</f>
        <v>Please enter the number of number of persons in each race/ethnicity in ES. Enter 0 where applicable.</v>
      </c>
      <c r="FC65" s="146" t="str">
        <f>IFERROR("Percent of "&amp;D7&amp;" persons with unknown race/ethnicity ("&amp;ROUND(100*D66/D9,1)&amp;"%) is higher than 20%.  This will affect the accuracy of your data.","")</f>
        <v>Percent of ES persons with unknown race/ethnicity (0.4%) is higher than 20%.  This will affect the accuracy of your data.</v>
      </c>
      <c r="FD65" s="146" t="str">
        <f>"Count of "&amp;D7&amp;" persons reporting race/ethnicity ("&amp;D65&amp;") cannot be greater than the total number of "&amp;D7&amp;" persons ("&amp;D9&amp;")"</f>
        <v>Count of ES persons reporting race/ethnicity (837) cannot be greater than the total number of ES persons (840)</v>
      </c>
      <c r="FE65" s="147"/>
      <c r="FF65" s="147"/>
      <c r="FG65"/>
      <c r="FH65" s="147"/>
      <c r="FI65" s="147"/>
      <c r="FJ65"/>
      <c r="FK65" s="147"/>
      <c r="FL65"/>
      <c r="FM65" s="147"/>
      <c r="FN65" s="147"/>
      <c r="FO65"/>
      <c r="FP65" s="147"/>
      <c r="FQ65" s="147"/>
      <c r="FR65" s="147"/>
      <c r="FS65"/>
      <c r="FT65"/>
      <c r="FU65"/>
      <c r="FV65"/>
      <c r="FW65"/>
      <c r="FX65" s="147"/>
      <c r="FY65" s="148" t="s">
        <v>223</v>
      </c>
      <c r="FZ65" s="146" t="str">
        <f>"Please enter the number of number of persons in each race/ethnicity in "&amp;AB7&amp;". Enter 0 where applicable."</f>
        <v>Please enter the number of number of persons in each race/ethnicity in TH. Enter 0 where applicable.</v>
      </c>
      <c r="GA65" s="146" t="str">
        <f>IFERROR("Percent of "&amp;AB7&amp;" persons with unknown race/ethnicity ("&amp;ROUND(100*AB66/AB9,1)&amp;"%) is higher than 20%.  This will affect the accuracy of your data.","")</f>
        <v>Percent of TH persons with unknown race/ethnicity (0%) is higher than 20%.  This will affect the accuracy of your data.</v>
      </c>
      <c r="GB65" s="146" t="str">
        <f>"Count of "&amp;AB7&amp;" persons reporting race/ethnicity ("&amp;AB65&amp;") cannot be greater than the total number of "&amp;AB7&amp;" persons ("&amp;AB9&amp;")"</f>
        <v>Count of TH persons reporting race/ethnicity (400) cannot be greater than the total number of TH persons (400)</v>
      </c>
      <c r="GC65" s="147"/>
      <c r="GD65" s="147"/>
      <c r="GE65"/>
      <c r="GF65" s="147"/>
      <c r="GG65" s="147"/>
      <c r="GH65"/>
      <c r="GI65" s="147"/>
      <c r="GJ65"/>
      <c r="GK65" s="147"/>
      <c r="GL65" s="147"/>
      <c r="GM65"/>
      <c r="GN65" s="147"/>
      <c r="GO65" s="147"/>
      <c r="GP65" s="147"/>
      <c r="GQ65"/>
      <c r="GR65" s="147"/>
      <c r="GS65" s="147"/>
      <c r="GT65" s="147"/>
      <c r="GU65"/>
      <c r="GV65" s="147"/>
      <c r="GW65" s="148" t="s">
        <v>223</v>
      </c>
      <c r="GX65" s="146" t="str">
        <f>"Please enter the number of number of persons in each race/ethnicity in "&amp;AZ7&amp;". Enter 0 where applicable."</f>
        <v>Please enter the number of number of persons in each race/ethnicity in UN. Enter 0 where applicable.</v>
      </c>
      <c r="GY65" s="146" t="str">
        <f>IFERROR("Percent of "&amp;AZ7&amp;" persons with unknown race/ethnicity ("&amp;ROUND(100*AZ66/AZ9,1)&amp;"%) is higher than 20%.  This will affect the accuracy of your data.","")</f>
        <v>Percent of UN persons with unknown race/ethnicity (0%) is higher than 20%.  This will affect the accuracy of your data.</v>
      </c>
      <c r="GZ65" s="146" t="str">
        <f>"Count of "&amp;AZ7&amp;" persons reporting race/ethnicity ("&amp;AZ65&amp;") cannot be greater than the total number of "&amp;AZ7&amp;" persons ("&amp;AZ9&amp;")"</f>
        <v>Count of UN persons reporting race/ethnicity (42) cannot be greater than the total number of UN persons (42)</v>
      </c>
      <c r="HA65"/>
      <c r="HB65" s="187"/>
      <c r="HC65" s="187"/>
      <c r="HD65" s="187"/>
      <c r="HE65" s="178"/>
      <c r="HF65" s="178"/>
      <c r="HG65" s="178">
        <f>SUM(HG50:HG64)</f>
        <v>1</v>
      </c>
      <c r="HH65" s="178">
        <f t="shared" ref="HH65:HV65" si="160">SUM(HH50:HH64)</f>
        <v>2</v>
      </c>
      <c r="HI65" s="178">
        <f t="shared" si="160"/>
        <v>3</v>
      </c>
      <c r="HJ65" s="178">
        <f t="shared" si="160"/>
        <v>4</v>
      </c>
      <c r="HK65" s="178">
        <f t="shared" si="160"/>
        <v>5</v>
      </c>
      <c r="HL65" s="178">
        <f t="shared" si="160"/>
        <v>6</v>
      </c>
      <c r="HM65" s="178">
        <f t="shared" si="160"/>
        <v>7</v>
      </c>
      <c r="HN65" s="178">
        <f t="shared" si="160"/>
        <v>8</v>
      </c>
      <c r="HO65" s="178">
        <f t="shared" si="160"/>
        <v>9</v>
      </c>
      <c r="HP65" s="178">
        <f t="shared" si="160"/>
        <v>10</v>
      </c>
      <c r="HQ65" s="178">
        <f t="shared" si="160"/>
        <v>11</v>
      </c>
      <c r="HR65" s="178">
        <f t="shared" si="160"/>
        <v>12</v>
      </c>
      <c r="HS65" s="178">
        <f t="shared" si="160"/>
        <v>13</v>
      </c>
      <c r="HT65" s="178">
        <f t="shared" si="160"/>
        <v>14</v>
      </c>
      <c r="HU65" s="178">
        <f t="shared" si="160"/>
        <v>15</v>
      </c>
      <c r="HV65" s="178">
        <f t="shared" si="160"/>
        <v>16</v>
      </c>
      <c r="HW65" s="178">
        <v>3</v>
      </c>
      <c r="HX65" s="178"/>
      <c r="HY65"/>
      <c r="HZ65" s="187"/>
      <c r="IA65" s="187"/>
      <c r="IB65" s="187"/>
      <c r="IC65" s="178"/>
      <c r="ID65" s="178"/>
      <c r="IE65" s="178">
        <f>SUM(IE50:IE64)</f>
        <v>0</v>
      </c>
      <c r="IF65" s="178">
        <f t="shared" ref="IF65:IT65" si="161">SUM(IF50:IF64)</f>
        <v>1</v>
      </c>
      <c r="IG65" s="178">
        <f t="shared" si="161"/>
        <v>2</v>
      </c>
      <c r="IH65" s="178">
        <f t="shared" si="161"/>
        <v>3</v>
      </c>
      <c r="II65" s="178">
        <f t="shared" si="161"/>
        <v>4</v>
      </c>
      <c r="IJ65" s="178">
        <f t="shared" si="161"/>
        <v>5</v>
      </c>
      <c r="IK65" s="178">
        <f t="shared" si="161"/>
        <v>6</v>
      </c>
      <c r="IL65" s="178">
        <f t="shared" si="161"/>
        <v>7</v>
      </c>
      <c r="IM65" s="178">
        <f t="shared" si="161"/>
        <v>8</v>
      </c>
      <c r="IN65" s="178">
        <f t="shared" si="161"/>
        <v>9</v>
      </c>
      <c r="IO65" s="178">
        <f t="shared" si="161"/>
        <v>10</v>
      </c>
      <c r="IP65" s="178">
        <f t="shared" si="161"/>
        <v>11</v>
      </c>
      <c r="IQ65" s="178">
        <f t="shared" si="161"/>
        <v>12</v>
      </c>
      <c r="IR65" s="178">
        <f t="shared" si="161"/>
        <v>13</v>
      </c>
      <c r="IS65" s="178">
        <f t="shared" si="161"/>
        <v>14</v>
      </c>
      <c r="IT65" s="178">
        <f t="shared" si="161"/>
        <v>15</v>
      </c>
      <c r="IU65" s="178">
        <v>0</v>
      </c>
      <c r="IV65" s="178"/>
      <c r="IW65" s="178"/>
      <c r="IX65" s="187"/>
      <c r="IY65" s="187"/>
      <c r="IZ65" s="187"/>
      <c r="JA65" s="178"/>
      <c r="JB65" s="178"/>
      <c r="JC65" s="178">
        <f>SUM(JC50:JC64)</f>
        <v>0</v>
      </c>
      <c r="JD65" s="178">
        <f t="shared" ref="JD65:JR65" si="162">SUM(JD50:JD64)</f>
        <v>1</v>
      </c>
      <c r="JE65" s="178">
        <f t="shared" si="162"/>
        <v>2</v>
      </c>
      <c r="JF65" s="178">
        <f t="shared" si="162"/>
        <v>3</v>
      </c>
      <c r="JG65" s="178">
        <f t="shared" si="162"/>
        <v>4</v>
      </c>
      <c r="JH65" s="178">
        <f t="shared" si="162"/>
        <v>5</v>
      </c>
      <c r="JI65" s="178">
        <f t="shared" si="162"/>
        <v>6</v>
      </c>
      <c r="JJ65" s="178">
        <f t="shared" si="162"/>
        <v>7</v>
      </c>
      <c r="JK65" s="178">
        <f t="shared" si="162"/>
        <v>8</v>
      </c>
      <c r="JL65" s="178">
        <f t="shared" si="162"/>
        <v>9</v>
      </c>
      <c r="JM65" s="178">
        <f t="shared" si="162"/>
        <v>10</v>
      </c>
      <c r="JN65" s="178">
        <f t="shared" si="162"/>
        <v>11</v>
      </c>
      <c r="JO65" s="178">
        <f t="shared" si="162"/>
        <v>12</v>
      </c>
      <c r="JP65" s="178">
        <f t="shared" si="162"/>
        <v>13</v>
      </c>
      <c r="JQ65" s="178">
        <f t="shared" si="162"/>
        <v>14</v>
      </c>
      <c r="JR65" s="178">
        <f t="shared" si="162"/>
        <v>15</v>
      </c>
      <c r="JS65" s="178">
        <v>0</v>
      </c>
      <c r="JT65" s="178"/>
    </row>
    <row r="66" spans="3:280" ht="14.45" customHeight="1" x14ac:dyDescent="0.25">
      <c r="C66" s="216" t="s">
        <v>274</v>
      </c>
      <c r="D66" s="184">
        <f>IF(OR(COUNTBLANK(D$50:D$64)&gt;0,D65&gt;D9),"",D$9-D65)</f>
        <v>3</v>
      </c>
      <c r="E66" s="189"/>
      <c r="F66" s="189"/>
      <c r="G66" s="189"/>
      <c r="H66" s="189"/>
      <c r="I66" s="189"/>
      <c r="J66" s="189"/>
      <c r="K66" s="189"/>
      <c r="L66" s="189"/>
      <c r="M66" s="189"/>
      <c r="N66" s="189"/>
      <c r="O66" s="189"/>
      <c r="P66" s="189"/>
      <c r="Q66" s="189"/>
      <c r="R66" s="189"/>
      <c r="S66" s="189"/>
      <c r="T66" s="189"/>
      <c r="U66" s="189"/>
      <c r="V66" s="189"/>
      <c r="W66" s="189"/>
      <c r="X66" s="189"/>
      <c r="Y66" s="189"/>
      <c r="Z66" s="189"/>
      <c r="AA66" s="189"/>
      <c r="AB66" s="184">
        <f>IF(OR(COUNTBLANK(AB$50:AB$64)&gt;0,AB65&gt;AB9),"",AB$9-AB65)</f>
        <v>0</v>
      </c>
      <c r="AC66" s="189"/>
      <c r="AD66" s="189"/>
      <c r="AE66" s="189"/>
      <c r="AF66" s="189"/>
      <c r="AG66" s="189"/>
      <c r="AH66" s="189"/>
      <c r="AI66" s="189"/>
      <c r="AJ66" s="189"/>
      <c r="AK66" s="189"/>
      <c r="AL66" s="189"/>
      <c r="AM66" s="189"/>
      <c r="AN66" s="189"/>
      <c r="AO66" s="189"/>
      <c r="AP66" s="189"/>
      <c r="AQ66" s="189"/>
      <c r="AR66" s="189"/>
      <c r="AS66" s="189"/>
      <c r="AT66" s="189"/>
      <c r="AU66" s="189"/>
      <c r="AV66" s="189"/>
      <c r="AW66" s="189"/>
      <c r="AX66" s="189"/>
      <c r="AY66" s="189"/>
      <c r="AZ66" s="184">
        <f>IF(OR(COUNTBLANK(AZ$50:AZ$64)&gt;0,AZ65&gt;AZ9),"",AZ$9-AZ65)</f>
        <v>0</v>
      </c>
      <c r="BA66" s="142"/>
      <c r="BB66" s="120"/>
      <c r="BC66" s="142"/>
      <c r="BD66" s="142"/>
      <c r="BE66" s="142"/>
      <c r="BF66" s="142"/>
      <c r="BG66" s="142"/>
      <c r="BH66" s="142"/>
      <c r="BI66" s="142"/>
      <c r="BJ66" s="142"/>
      <c r="BK66" s="142"/>
      <c r="BL66" s="142"/>
      <c r="BM66" s="142"/>
      <c r="BN66" s="142"/>
      <c r="BO66" s="142"/>
      <c r="BP66" s="142"/>
      <c r="BQ66" s="142"/>
      <c r="BR66" s="142"/>
      <c r="BS66" s="142"/>
      <c r="BT66" s="142"/>
      <c r="BU66" s="142"/>
      <c r="BV66" s="142"/>
      <c r="BW66" s="142"/>
      <c r="BX66" s="142"/>
      <c r="BY66" s="142"/>
      <c r="BZ66" s="142"/>
      <c r="CA66" s="142"/>
      <c r="CB66" s="142"/>
      <c r="CC66" s="142"/>
      <c r="CD66" s="142"/>
      <c r="CE66" s="142"/>
      <c r="CF66" s="142"/>
      <c r="CG66" s="142"/>
      <c r="CH66" s="142"/>
      <c r="CI66" s="142"/>
      <c r="CJ66" s="142"/>
      <c r="CK66" s="142"/>
      <c r="CL66" s="142"/>
      <c r="CM66" s="142"/>
      <c r="CN66" s="142"/>
      <c r="CO66" s="142"/>
      <c r="CP66" s="142"/>
      <c r="CQ66" s="142"/>
      <c r="CR66" s="142"/>
      <c r="CS66" s="142"/>
      <c r="CT66" s="142"/>
      <c r="CU66" s="142"/>
      <c r="CV66" s="142"/>
      <c r="CW66" s="142"/>
      <c r="CX66" s="142"/>
      <c r="CY66" s="142"/>
      <c r="CZ66" s="120"/>
      <c r="DA66" s="142"/>
      <c r="DB66" s="142"/>
      <c r="DC66" s="142"/>
      <c r="DD66" s="142"/>
      <c r="DE66" s="142"/>
      <c r="DF66" s="142"/>
      <c r="DG66" s="142"/>
      <c r="DH66" s="142"/>
      <c r="DI66" s="142"/>
      <c r="DJ66" s="142"/>
      <c r="DK66" s="142"/>
      <c r="DL66" s="142"/>
      <c r="DM66" s="142"/>
      <c r="DN66" s="142"/>
      <c r="DO66" s="142"/>
      <c r="DP66" s="142"/>
      <c r="DQ66" s="142"/>
      <c r="DR66" s="142"/>
      <c r="DS66" s="142"/>
      <c r="DT66" s="142"/>
      <c r="DU66" s="142"/>
      <c r="DV66" s="142"/>
      <c r="DW66" s="142"/>
      <c r="DX66" s="142"/>
      <c r="DY66" s="142"/>
      <c r="DZ66" s="142"/>
      <c r="EA66" s="142"/>
      <c r="EB66" s="142"/>
      <c r="EC66" s="142"/>
      <c r="ED66" s="142"/>
      <c r="EE66" s="142"/>
      <c r="EF66" s="142"/>
      <c r="EG66" s="142"/>
      <c r="EH66" s="142"/>
      <c r="EI66" s="142"/>
      <c r="EJ66" s="142"/>
      <c r="EK66" s="142"/>
      <c r="EL66" s="142"/>
      <c r="EM66" s="142"/>
      <c r="EN66" s="142"/>
      <c r="EO66" s="142"/>
      <c r="EP66" s="142"/>
      <c r="EQ66" s="142"/>
      <c r="ER66" s="142"/>
      <c r="ES66" s="142"/>
      <c r="ET66" s="142"/>
      <c r="EU66" s="142"/>
      <c r="EV66" s="142"/>
      <c r="EW66" s="142"/>
      <c r="EX66" s="142"/>
      <c r="EY66" s="142"/>
      <c r="EZ66" s="228"/>
      <c r="FA66" s="143" t="s">
        <v>225</v>
      </c>
      <c r="FB66" s="144" t="str">
        <f>IF(COUNTBLANK(D50:D64)&gt;0,"Yes","No")</f>
        <v>No</v>
      </c>
      <c r="FC66" s="144" t="str">
        <f>IFERROR(IF(AND(COUNTBLANK(D50:D64)=0,D66/D9&gt;0.2),"Yes","No"),"No")</f>
        <v>No</v>
      </c>
      <c r="FD66" s="144" t="str">
        <f>IFERROR(IF(AND(COUNTBLANK(D50:D64)=0,D65&gt;D9),"Yes","No"),"No")</f>
        <v>No</v>
      </c>
      <c r="FE66" s="158"/>
      <c r="FF66" s="158"/>
      <c r="FG66"/>
      <c r="FH66" s="158"/>
      <c r="FI66" s="158"/>
      <c r="FJ66"/>
      <c r="FK66" s="147"/>
      <c r="FL66"/>
      <c r="FM66" s="147"/>
      <c r="FN66" s="147"/>
      <c r="FO66"/>
      <c r="FP66" s="147"/>
      <c r="FQ66" s="147"/>
      <c r="FR66" s="147"/>
      <c r="FS66"/>
      <c r="FT66"/>
      <c r="FU66"/>
      <c r="FV66"/>
      <c r="FW66"/>
      <c r="FX66" s="147"/>
      <c r="FY66" s="148" t="s">
        <v>225</v>
      </c>
      <c r="FZ66" s="144" t="str">
        <f>IF(COUNTBLANK(AB50:AB64)&gt;0,"Yes","No")</f>
        <v>No</v>
      </c>
      <c r="GA66" s="144" t="str">
        <f>IFERROR(IF(AND(COUNTBLANK(AB50:AB64)=0,AB66/AB9&gt;0.2),"Yes","No"),"No")</f>
        <v>No</v>
      </c>
      <c r="GB66" s="144" t="str">
        <f>IFERROR(IF(AND(COUNTBLANK(AB50:AB64)=0,AB65&gt;AB9),"Yes","No"),"No")</f>
        <v>No</v>
      </c>
      <c r="GC66" s="158"/>
      <c r="GD66" s="158"/>
      <c r="GE66"/>
      <c r="GF66" s="158"/>
      <c r="GG66" s="158"/>
      <c r="GH66"/>
      <c r="GI66" s="147"/>
      <c r="GJ66"/>
      <c r="GK66" s="147"/>
      <c r="GL66" s="147"/>
      <c r="GM66"/>
      <c r="GN66" s="147"/>
      <c r="GO66" s="147"/>
      <c r="GP66" s="147"/>
      <c r="GQ66"/>
      <c r="GR66" s="147"/>
      <c r="GS66" s="147"/>
      <c r="GT66" s="147"/>
      <c r="GU66"/>
      <c r="GV66" s="147"/>
      <c r="GW66" s="148" t="s">
        <v>225</v>
      </c>
      <c r="GX66" s="144" t="str">
        <f>IF(COUNTBLANK(AZ50:AZ64)&gt;0,"Yes","No")</f>
        <v>No</v>
      </c>
      <c r="GY66" s="144" t="str">
        <f>IFERROR(IF(AND(COUNTBLANK(AZ50:AZ64)=0,AZ66/AZ9&gt;0.2),"Yes","No"),"No")</f>
        <v>No</v>
      </c>
      <c r="GZ66" s="144" t="str">
        <f>IFERROR(IF(AND(COUNTBLANK(AZ50:AZ64)=0,AZ65&gt;AZ9),"Yes","No"),"No")</f>
        <v>No</v>
      </c>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row>
    <row r="67" spans="3:280" ht="53.45" customHeight="1" x14ac:dyDescent="0.25">
      <c r="C67" s="217"/>
      <c r="D67" s="164" t="str">
        <f>FB67</f>
        <v/>
      </c>
      <c r="E67" s="142"/>
      <c r="F67" s="142"/>
      <c r="G67" s="142"/>
      <c r="H67" s="142"/>
      <c r="I67" s="142"/>
      <c r="J67" s="142"/>
      <c r="K67" s="142"/>
      <c r="L67" s="142"/>
      <c r="M67" s="142"/>
      <c r="N67" s="142"/>
      <c r="O67" s="142"/>
      <c r="P67" s="142"/>
      <c r="Q67" s="142"/>
      <c r="R67" s="142"/>
      <c r="S67" s="142"/>
      <c r="T67" s="142"/>
      <c r="U67" s="142"/>
      <c r="V67" s="142"/>
      <c r="W67" s="142"/>
      <c r="X67" s="142"/>
      <c r="Y67" s="142"/>
      <c r="Z67" s="142"/>
      <c r="AA67" s="142"/>
      <c r="AB67" s="164" t="str">
        <f>FZ67</f>
        <v/>
      </c>
      <c r="AC67" s="142"/>
      <c r="AD67" s="142"/>
      <c r="AE67" s="142"/>
      <c r="AF67" s="142"/>
      <c r="AG67" s="142"/>
      <c r="AH67" s="142"/>
      <c r="AI67" s="142"/>
      <c r="AJ67" s="142"/>
      <c r="AK67" s="142"/>
      <c r="AL67" s="142"/>
      <c r="AM67" s="142"/>
      <c r="AN67" s="142"/>
      <c r="AO67" s="142"/>
      <c r="AP67" s="142"/>
      <c r="AQ67" s="142"/>
      <c r="AR67" s="142"/>
      <c r="AS67" s="142"/>
      <c r="AT67" s="142"/>
      <c r="AU67" s="142"/>
      <c r="AV67" s="142"/>
      <c r="AW67" s="142"/>
      <c r="AX67" s="142"/>
      <c r="AY67" s="142"/>
      <c r="AZ67" s="164" t="str">
        <f>GX67</f>
        <v/>
      </c>
      <c r="BA67" s="142"/>
      <c r="BB67" s="120"/>
      <c r="BC67" s="142"/>
      <c r="BD67" s="142"/>
      <c r="BE67" s="142"/>
      <c r="BF67" s="142"/>
      <c r="BG67" s="142"/>
      <c r="BH67" s="142"/>
      <c r="BI67" s="142"/>
      <c r="BJ67" s="142"/>
      <c r="BK67" s="142"/>
      <c r="BL67" s="142"/>
      <c r="BM67" s="142"/>
      <c r="BN67" s="142"/>
      <c r="BO67" s="142"/>
      <c r="BP67" s="142"/>
      <c r="BQ67" s="142"/>
      <c r="BR67" s="142"/>
      <c r="BS67" s="142"/>
      <c r="BT67" s="142"/>
      <c r="BU67" s="142"/>
      <c r="BV67" s="142"/>
      <c r="BW67" s="142"/>
      <c r="BX67" s="142"/>
      <c r="BY67" s="142"/>
      <c r="BZ67" s="142"/>
      <c r="CA67" s="142"/>
      <c r="CB67" s="142"/>
      <c r="CC67" s="142"/>
      <c r="CD67" s="142"/>
      <c r="CE67" s="142"/>
      <c r="CF67" s="142"/>
      <c r="CG67" s="142"/>
      <c r="CH67" s="142"/>
      <c r="CI67" s="142"/>
      <c r="CJ67" s="142"/>
      <c r="CK67" s="142"/>
      <c r="CL67" s="142"/>
      <c r="CM67" s="142"/>
      <c r="CN67" s="142"/>
      <c r="CO67" s="142"/>
      <c r="CP67" s="142"/>
      <c r="CQ67" s="142"/>
      <c r="CR67" s="142"/>
      <c r="CS67" s="142"/>
      <c r="CT67" s="142"/>
      <c r="CU67" s="142"/>
      <c r="CV67" s="142"/>
      <c r="CW67" s="142"/>
      <c r="CX67" s="142"/>
      <c r="CY67" s="142"/>
      <c r="CZ67" s="120"/>
      <c r="DA67" s="142"/>
      <c r="DB67" s="142"/>
      <c r="DC67" s="142"/>
      <c r="DD67" s="142"/>
      <c r="DE67" s="142"/>
      <c r="DF67" s="142"/>
      <c r="DG67" s="142"/>
      <c r="DH67" s="142"/>
      <c r="DI67" s="142"/>
      <c r="DJ67" s="142"/>
      <c r="DK67" s="142"/>
      <c r="DL67" s="142"/>
      <c r="DM67" s="142"/>
      <c r="DN67" s="142"/>
      <c r="DO67" s="142"/>
      <c r="DP67" s="142"/>
      <c r="DQ67" s="142"/>
      <c r="DR67" s="142"/>
      <c r="DS67" s="142"/>
      <c r="DT67" s="142"/>
      <c r="DU67" s="142"/>
      <c r="DV67" s="142"/>
      <c r="DW67" s="142"/>
      <c r="DX67" s="142"/>
      <c r="DY67" s="142"/>
      <c r="DZ67" s="142"/>
      <c r="EA67" s="142"/>
      <c r="EB67" s="142"/>
      <c r="EC67" s="142"/>
      <c r="ED67" s="142"/>
      <c r="EE67" s="142"/>
      <c r="EF67" s="142"/>
      <c r="EG67" s="142"/>
      <c r="EH67" s="142"/>
      <c r="EI67" s="142"/>
      <c r="EJ67" s="142"/>
      <c r="EK67" s="142"/>
      <c r="EL67" s="142"/>
      <c r="EM67" s="142"/>
      <c r="EN67" s="142"/>
      <c r="EO67" s="142"/>
      <c r="EP67" s="142"/>
      <c r="EQ67" s="142"/>
      <c r="ER67" s="142"/>
      <c r="ES67" s="142"/>
      <c r="ET67" s="142"/>
      <c r="EU67" s="142"/>
      <c r="EV67" s="142"/>
      <c r="EW67" s="142"/>
      <c r="EX67" s="142"/>
      <c r="EY67" s="142"/>
      <c r="EZ67" s="228"/>
      <c r="FA67" s="143" t="s">
        <v>230</v>
      </c>
      <c r="FB67" s="165" t="str">
        <f>IF(FB66="Yes", FB65,"")&amp;IF(FC66="Yes",FC65,"")&amp;IF(FD66="Yes",FD65,"")</f>
        <v/>
      </c>
      <c r="FC67" s="165"/>
      <c r="FD67" s="165"/>
      <c r="FE67" s="147"/>
      <c r="FF67" s="147"/>
      <c r="FG67"/>
      <c r="FH67" s="147"/>
      <c r="FI67" s="147"/>
      <c r="FJ67"/>
      <c r="FK67" s="158"/>
      <c r="FL67"/>
      <c r="FM67" s="158"/>
      <c r="FN67" s="158"/>
      <c r="FO67"/>
      <c r="FP67" s="158"/>
      <c r="FQ67" s="158"/>
      <c r="FR67" s="158"/>
      <c r="FS67"/>
      <c r="FT67"/>
      <c r="FU67"/>
      <c r="FV67"/>
      <c r="FW67"/>
      <c r="FX67" s="158"/>
      <c r="FY67" s="148" t="s">
        <v>230</v>
      </c>
      <c r="FZ67" s="165" t="str">
        <f>IF(FZ66="Yes", FZ65,"")&amp;IF(GA66="Yes",GA65,"")&amp;IF(GB66="Yes",GB65,"")</f>
        <v/>
      </c>
      <c r="GA67" s="165"/>
      <c r="GB67" s="165"/>
      <c r="GC67" s="147"/>
      <c r="GD67" s="147"/>
      <c r="GE67"/>
      <c r="GF67" s="147"/>
      <c r="GG67" s="147"/>
      <c r="GH67"/>
      <c r="GI67" s="158"/>
      <c r="GJ67"/>
      <c r="GK67" s="158"/>
      <c r="GL67" s="158"/>
      <c r="GM67"/>
      <c r="GN67" s="158"/>
      <c r="GO67" s="158"/>
      <c r="GP67" s="158"/>
      <c r="GQ67"/>
      <c r="GR67" s="158"/>
      <c r="GS67" s="158"/>
      <c r="GT67" s="158"/>
      <c r="GU67"/>
      <c r="GV67" s="158"/>
      <c r="GW67" s="148" t="s">
        <v>230</v>
      </c>
      <c r="GX67" s="165" t="str">
        <f>IF(GX66="Yes", GX65,"")&amp;IF(GY66="Yes",GY65,"")&amp;IF(GZ66="Yes",GZ65,"")</f>
        <v/>
      </c>
      <c r="GY67" s="165"/>
      <c r="GZ67" s="165"/>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c r="IW67"/>
      <c r="IX67"/>
      <c r="IY67"/>
      <c r="IZ67"/>
      <c r="JA67"/>
      <c r="JB67"/>
      <c r="JC67"/>
      <c r="JD67"/>
      <c r="JE67"/>
      <c r="JF67"/>
      <c r="JG67"/>
      <c r="JH67"/>
      <c r="JI67"/>
      <c r="JJ67"/>
      <c r="JK67"/>
      <c r="JL67"/>
      <c r="JM67"/>
      <c r="JN67"/>
      <c r="JO67"/>
      <c r="JP67"/>
      <c r="JQ67"/>
      <c r="JR67"/>
      <c r="JS67"/>
      <c r="JT67"/>
    </row>
    <row r="68" spans="3:280" ht="15.75" x14ac:dyDescent="0.25">
      <c r="C68" s="168"/>
      <c r="EY68"/>
      <c r="EZ68" s="228"/>
      <c r="FA68"/>
      <c r="FB68"/>
      <c r="FC68"/>
      <c r="FD68"/>
      <c r="FE68"/>
      <c r="FF68"/>
      <c r="FG68"/>
      <c r="FH68"/>
      <c r="FI68"/>
      <c r="FJ68"/>
      <c r="FK68" s="147"/>
      <c r="FL68"/>
      <c r="FM68" s="147"/>
      <c r="FN68" s="147"/>
      <c r="FO68"/>
      <c r="FP68" s="147"/>
      <c r="FQ68" s="147"/>
      <c r="FR68" s="147"/>
      <c r="FS68"/>
      <c r="FT68"/>
      <c r="FU68"/>
      <c r="FV68"/>
      <c r="FW68"/>
      <c r="FX68" s="147"/>
      <c r="FY68"/>
      <c r="FZ68"/>
      <c r="GA68"/>
      <c r="GB68"/>
      <c r="GC68"/>
      <c r="GD68"/>
      <c r="GE68"/>
      <c r="GF68"/>
      <c r="GG68"/>
      <c r="GH68"/>
      <c r="GI68" s="147"/>
      <c r="GJ68"/>
      <c r="GK68" s="147"/>
      <c r="GL68" s="147"/>
      <c r="GM68"/>
      <c r="GN68" s="147"/>
      <c r="GO68" s="147"/>
      <c r="GP68" s="147"/>
      <c r="GQ68"/>
      <c r="GR68" s="147"/>
      <c r="GS68" s="147"/>
      <c r="GT68" s="147"/>
      <c r="GU68"/>
      <c r="GV68" s="147"/>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c r="IX68"/>
      <c r="IY68"/>
      <c r="IZ68"/>
      <c r="JA68"/>
      <c r="JB68"/>
      <c r="JC68"/>
      <c r="JD68"/>
      <c r="JE68"/>
      <c r="JF68"/>
      <c r="JG68"/>
      <c r="JH68"/>
      <c r="JI68"/>
      <c r="JJ68"/>
      <c r="JK68"/>
      <c r="JL68"/>
      <c r="JM68"/>
      <c r="JN68"/>
      <c r="JO68"/>
      <c r="JP68"/>
      <c r="JQ68"/>
      <c r="JR68"/>
      <c r="JS68"/>
      <c r="JT68"/>
    </row>
    <row r="69" spans="3:280" ht="15.75" x14ac:dyDescent="0.25">
      <c r="C69" s="168" t="s">
        <v>275</v>
      </c>
      <c r="D69" s="139" t="s">
        <v>11</v>
      </c>
      <c r="E69" s="139"/>
      <c r="F69" s="139"/>
      <c r="G69" s="139"/>
      <c r="H69" s="139"/>
      <c r="I69" s="139"/>
      <c r="J69" s="139"/>
      <c r="K69" s="139"/>
      <c r="L69" s="139"/>
      <c r="M69" s="139"/>
      <c r="N69" s="139"/>
      <c r="O69" s="139"/>
      <c r="P69" s="139"/>
      <c r="Q69" s="139"/>
      <c r="R69" s="139"/>
      <c r="S69" s="139"/>
      <c r="T69" s="139"/>
      <c r="U69" s="139"/>
      <c r="V69" s="139"/>
      <c r="W69" s="139"/>
      <c r="X69" s="139"/>
      <c r="Y69" s="139"/>
      <c r="Z69" s="139"/>
      <c r="AA69" s="139"/>
      <c r="AB69" s="140" t="s">
        <v>12</v>
      </c>
      <c r="AC69" s="139"/>
      <c r="AD69" s="139"/>
      <c r="AE69" s="139"/>
      <c r="AF69" s="139"/>
      <c r="AG69" s="139"/>
      <c r="AH69" s="139"/>
      <c r="AI69" s="139"/>
      <c r="AJ69" s="139"/>
      <c r="AK69" s="139"/>
      <c r="AL69" s="139"/>
      <c r="AM69" s="139"/>
      <c r="AN69" s="139"/>
      <c r="AO69" s="139"/>
      <c r="AP69" s="139"/>
      <c r="AQ69" s="139"/>
      <c r="AR69" s="139"/>
      <c r="AS69" s="139"/>
      <c r="AT69" s="139"/>
      <c r="AU69" s="139"/>
      <c r="AV69" s="139"/>
      <c r="AW69" s="139"/>
      <c r="AX69" s="139"/>
      <c r="AY69" s="139"/>
      <c r="AZ69" s="141" t="s">
        <v>217</v>
      </c>
      <c r="BA69" s="126"/>
      <c r="BB69" s="120"/>
      <c r="BC69" s="139" t="s">
        <v>11</v>
      </c>
      <c r="BD69" s="139"/>
      <c r="BE69" s="139"/>
      <c r="BF69" s="139"/>
      <c r="BG69" s="139"/>
      <c r="BH69" s="139"/>
      <c r="BI69" s="139"/>
      <c r="BJ69" s="139"/>
      <c r="BK69" s="139"/>
      <c r="BL69" s="139"/>
      <c r="BM69" s="139"/>
      <c r="BN69" s="139"/>
      <c r="BO69" s="139"/>
      <c r="BP69" s="139"/>
      <c r="BQ69" s="139"/>
      <c r="BR69" s="139"/>
      <c r="BS69" s="139"/>
      <c r="BT69" s="139"/>
      <c r="BU69" s="139"/>
      <c r="BV69" s="139"/>
      <c r="BW69" s="139"/>
      <c r="BX69" s="139"/>
      <c r="BY69" s="139"/>
      <c r="BZ69" s="139"/>
      <c r="CA69" s="140" t="s">
        <v>12</v>
      </c>
      <c r="CB69" s="139"/>
      <c r="CC69" s="139"/>
      <c r="CD69" s="139"/>
      <c r="CE69" s="139"/>
      <c r="CF69" s="139"/>
      <c r="CG69" s="139"/>
      <c r="CH69" s="139"/>
      <c r="CI69" s="139"/>
      <c r="CJ69" s="139"/>
      <c r="CK69" s="139"/>
      <c r="CL69" s="139"/>
      <c r="CM69" s="139"/>
      <c r="CN69" s="139"/>
      <c r="CO69" s="139"/>
      <c r="CP69" s="139"/>
      <c r="CQ69" s="139"/>
      <c r="CR69" s="139"/>
      <c r="CS69" s="139"/>
      <c r="CT69" s="139"/>
      <c r="CU69" s="139"/>
      <c r="CV69" s="139"/>
      <c r="CW69" s="139"/>
      <c r="CX69" s="139"/>
      <c r="CY69" s="141" t="s">
        <v>217</v>
      </c>
      <c r="CZ69" s="120"/>
      <c r="DA69" s="139" t="s">
        <v>11</v>
      </c>
      <c r="DB69" s="139"/>
      <c r="DC69" s="139"/>
      <c r="DD69" s="139"/>
      <c r="DE69" s="139"/>
      <c r="DF69" s="139"/>
      <c r="DG69" s="139"/>
      <c r="DH69" s="139"/>
      <c r="DI69" s="139"/>
      <c r="DJ69" s="139"/>
      <c r="DK69" s="139"/>
      <c r="DL69" s="139"/>
      <c r="DM69" s="139"/>
      <c r="DN69" s="139"/>
      <c r="DO69" s="139"/>
      <c r="DP69" s="139"/>
      <c r="DQ69" s="139"/>
      <c r="DR69" s="139"/>
      <c r="DS69" s="139"/>
      <c r="DT69" s="139"/>
      <c r="DU69" s="139"/>
      <c r="DV69" s="139"/>
      <c r="DW69" s="139"/>
      <c r="DX69" s="139"/>
      <c r="DY69" s="140" t="s">
        <v>12</v>
      </c>
      <c r="DZ69" s="139"/>
      <c r="EA69" s="139"/>
      <c r="EB69" s="139"/>
      <c r="EC69" s="139"/>
      <c r="ED69" s="139"/>
      <c r="EE69" s="139"/>
      <c r="EF69" s="139"/>
      <c r="EG69" s="139"/>
      <c r="EH69" s="139"/>
      <c r="EI69" s="139"/>
      <c r="EJ69" s="139"/>
      <c r="EK69" s="139"/>
      <c r="EL69" s="139"/>
      <c r="EM69" s="139"/>
      <c r="EN69" s="139"/>
      <c r="EO69" s="139"/>
      <c r="EP69" s="139"/>
      <c r="EQ69" s="139"/>
      <c r="ER69" s="139"/>
      <c r="ES69" s="139"/>
      <c r="ET69" s="139"/>
      <c r="EU69" s="139"/>
      <c r="EV69" s="139"/>
      <c r="EW69" s="141" t="s">
        <v>217</v>
      </c>
      <c r="EX69" s="126"/>
      <c r="EY69" s="139" t="s">
        <v>213</v>
      </c>
      <c r="EZ69" s="228"/>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c r="IW69"/>
      <c r="IX69"/>
      <c r="IY69"/>
      <c r="IZ69"/>
      <c r="JA69"/>
      <c r="JB69"/>
      <c r="JC69"/>
      <c r="JD69"/>
      <c r="JE69"/>
      <c r="JF69"/>
      <c r="JG69"/>
      <c r="JH69"/>
      <c r="JI69"/>
      <c r="JJ69"/>
      <c r="JK69"/>
      <c r="JL69"/>
      <c r="JM69"/>
      <c r="JN69"/>
      <c r="JO69"/>
      <c r="JP69"/>
      <c r="JQ69"/>
      <c r="JR69"/>
      <c r="JS69"/>
      <c r="JT69"/>
    </row>
    <row r="70" spans="3:280" x14ac:dyDescent="0.25">
      <c r="C70" s="194" t="s">
        <v>276</v>
      </c>
      <c r="D70" s="171">
        <v>15</v>
      </c>
      <c r="E70" s="156"/>
      <c r="F70" s="156"/>
      <c r="G70" s="156"/>
      <c r="H70" s="156"/>
      <c r="I70" s="156"/>
      <c r="J70" s="156"/>
      <c r="K70" s="156"/>
      <c r="L70" s="156"/>
      <c r="M70" s="156"/>
      <c r="N70" s="156"/>
      <c r="O70" s="156"/>
      <c r="P70" s="156"/>
      <c r="Q70" s="156"/>
      <c r="R70" s="156"/>
      <c r="S70" s="156"/>
      <c r="T70" s="156"/>
      <c r="U70" s="156"/>
      <c r="V70" s="156"/>
      <c r="W70" s="156"/>
      <c r="X70" s="156"/>
      <c r="Y70" s="156"/>
      <c r="Z70" s="156"/>
      <c r="AA70" s="156"/>
      <c r="AB70" s="171">
        <v>0</v>
      </c>
      <c r="AC70" s="156"/>
      <c r="AD70" s="156"/>
      <c r="AE70" s="156"/>
      <c r="AF70" s="156"/>
      <c r="AG70" s="156"/>
      <c r="AH70" s="156"/>
      <c r="AI70" s="156"/>
      <c r="AJ70" s="156"/>
      <c r="AK70" s="156"/>
      <c r="AL70" s="156"/>
      <c r="AM70" s="156"/>
      <c r="AN70" s="156"/>
      <c r="AO70" s="156"/>
      <c r="AP70" s="156"/>
      <c r="AQ70" s="156"/>
      <c r="AR70" s="156"/>
      <c r="AS70" s="156"/>
      <c r="AT70" s="156"/>
      <c r="AU70" s="156"/>
      <c r="AV70" s="156"/>
      <c r="AW70" s="156"/>
      <c r="AX70" s="156"/>
      <c r="AY70" s="156"/>
      <c r="AZ70" s="171">
        <v>0</v>
      </c>
      <c r="BA70" s="153">
        <f>D70+AB70+AZ70</f>
        <v>15</v>
      </c>
      <c r="BB70" s="120"/>
      <c r="BC70" s="153" t="s">
        <v>57</v>
      </c>
      <c r="BD70" s="157"/>
      <c r="BE70" s="157"/>
      <c r="BF70" s="157"/>
      <c r="BG70" s="157"/>
      <c r="BH70" s="157"/>
      <c r="BI70" s="157"/>
      <c r="BJ70" s="157"/>
      <c r="BK70" s="157"/>
      <c r="BL70" s="157"/>
      <c r="BM70" s="157"/>
      <c r="BN70" s="157"/>
      <c r="BO70" s="157"/>
      <c r="BP70" s="157"/>
      <c r="BQ70" s="157"/>
      <c r="BR70" s="157"/>
      <c r="BS70" s="157"/>
      <c r="BT70" s="157"/>
      <c r="BU70" s="157"/>
      <c r="BV70" s="157"/>
      <c r="BW70" s="157"/>
      <c r="BX70" s="157"/>
      <c r="BY70" s="157"/>
      <c r="BZ70" s="157"/>
      <c r="CA70" s="153" t="s">
        <v>57</v>
      </c>
      <c r="CB70" s="157"/>
      <c r="CC70" s="157"/>
      <c r="CD70" s="157"/>
      <c r="CE70" s="157"/>
      <c r="CF70" s="157"/>
      <c r="CG70" s="157"/>
      <c r="CH70" s="157"/>
      <c r="CI70" s="157"/>
      <c r="CJ70" s="157"/>
      <c r="CK70" s="157"/>
      <c r="CL70" s="157"/>
      <c r="CM70" s="157"/>
      <c r="CN70" s="157"/>
      <c r="CO70" s="157"/>
      <c r="CP70" s="157"/>
      <c r="CQ70" s="157"/>
      <c r="CR70" s="157"/>
      <c r="CS70" s="157"/>
      <c r="CT70" s="157"/>
      <c r="CU70" s="157"/>
      <c r="CV70" s="157"/>
      <c r="CW70" s="157"/>
      <c r="CX70" s="157"/>
      <c r="CY70" s="153" t="s">
        <v>57</v>
      </c>
      <c r="CZ70" s="120"/>
      <c r="DA70" s="153">
        <f>IF(D70="","",D70)</f>
        <v>15</v>
      </c>
      <c r="DB70" s="157"/>
      <c r="DC70" s="157"/>
      <c r="DD70" s="157"/>
      <c r="DE70" s="157"/>
      <c r="DF70" s="157"/>
      <c r="DG70" s="157"/>
      <c r="DH70" s="157"/>
      <c r="DI70" s="157"/>
      <c r="DJ70" s="157"/>
      <c r="DK70" s="157"/>
      <c r="DL70" s="157"/>
      <c r="DM70" s="157"/>
      <c r="DN70" s="157"/>
      <c r="DO70" s="157"/>
      <c r="DP70" s="157"/>
      <c r="DQ70" s="157"/>
      <c r="DR70" s="157"/>
      <c r="DS70" s="157"/>
      <c r="DT70" s="157"/>
      <c r="DU70" s="157"/>
      <c r="DV70" s="157"/>
      <c r="DW70" s="157"/>
      <c r="DX70" s="157"/>
      <c r="DY70" s="153">
        <f>IF(AB70="","",AB70)</f>
        <v>0</v>
      </c>
      <c r="DZ70" s="157"/>
      <c r="EA70" s="157"/>
      <c r="EB70" s="157"/>
      <c r="EC70" s="157"/>
      <c r="ED70" s="157"/>
      <c r="EE70" s="157"/>
      <c r="EF70" s="157"/>
      <c r="EG70" s="157"/>
      <c r="EH70" s="157"/>
      <c r="EI70" s="157"/>
      <c r="EJ70" s="157"/>
      <c r="EK70" s="157"/>
      <c r="EL70" s="157"/>
      <c r="EM70" s="157"/>
      <c r="EN70" s="157"/>
      <c r="EO70" s="157"/>
      <c r="EP70" s="157"/>
      <c r="EQ70" s="157"/>
      <c r="ER70" s="157"/>
      <c r="ES70" s="157"/>
      <c r="ET70" s="157"/>
      <c r="EU70" s="157"/>
      <c r="EV70" s="157"/>
      <c r="EW70" s="153">
        <f>IF(AZ70="","",AZ70)</f>
        <v>0</v>
      </c>
      <c r="EX70" s="142"/>
      <c r="EY70" s="218">
        <f>BA70</f>
        <v>15</v>
      </c>
      <c r="EZ70" s="228"/>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c r="IW70"/>
      <c r="IX70"/>
      <c r="IY70"/>
      <c r="IZ70"/>
      <c r="JA70"/>
      <c r="JB70"/>
      <c r="JC70"/>
      <c r="JD70"/>
      <c r="JE70"/>
      <c r="JF70"/>
      <c r="JG70"/>
      <c r="JH70"/>
      <c r="JI70"/>
      <c r="JJ70"/>
      <c r="JK70"/>
      <c r="JL70"/>
      <c r="JM70"/>
      <c r="JN70"/>
      <c r="JO70"/>
      <c r="JP70"/>
      <c r="JQ70"/>
      <c r="JR70"/>
      <c r="JS70"/>
      <c r="JT70"/>
    </row>
    <row r="71" spans="3:280" x14ac:dyDescent="0.25">
      <c r="C71" s="194" t="s">
        <v>96</v>
      </c>
      <c r="D71" s="171">
        <v>43</v>
      </c>
      <c r="E71" s="156"/>
      <c r="F71" s="156"/>
      <c r="G71" s="156"/>
      <c r="H71" s="156"/>
      <c r="I71" s="156"/>
      <c r="J71" s="156"/>
      <c r="K71" s="156"/>
      <c r="L71" s="156"/>
      <c r="M71" s="156"/>
      <c r="N71" s="156"/>
      <c r="O71" s="156"/>
      <c r="P71" s="156"/>
      <c r="Q71" s="156"/>
      <c r="R71" s="156"/>
      <c r="S71" s="156"/>
      <c r="T71" s="156"/>
      <c r="U71" s="156"/>
      <c r="V71" s="156"/>
      <c r="W71" s="156"/>
      <c r="X71" s="156"/>
      <c r="Y71" s="156"/>
      <c r="Z71" s="156"/>
      <c r="AA71" s="156"/>
      <c r="AB71" s="171">
        <v>0</v>
      </c>
      <c r="AC71" s="156"/>
      <c r="AD71" s="156"/>
      <c r="AE71" s="156"/>
      <c r="AF71" s="156"/>
      <c r="AG71" s="156"/>
      <c r="AH71" s="156"/>
      <c r="AI71" s="156"/>
      <c r="AJ71" s="156"/>
      <c r="AK71" s="156"/>
      <c r="AL71" s="156"/>
      <c r="AM71" s="156"/>
      <c r="AN71" s="156"/>
      <c r="AO71" s="156"/>
      <c r="AP71" s="156"/>
      <c r="AQ71" s="156"/>
      <c r="AR71" s="156"/>
      <c r="AS71" s="156"/>
      <c r="AT71" s="156"/>
      <c r="AU71" s="156"/>
      <c r="AV71" s="156"/>
      <c r="AW71" s="156"/>
      <c r="AX71" s="156"/>
      <c r="AY71" s="156"/>
      <c r="AZ71" s="171">
        <v>0</v>
      </c>
      <c r="BA71" s="153">
        <f>D71+AB71+AZ71</f>
        <v>43</v>
      </c>
      <c r="BB71" s="120"/>
      <c r="BC71" s="153" t="s">
        <v>57</v>
      </c>
      <c r="BD71" s="157"/>
      <c r="BE71" s="157"/>
      <c r="BF71" s="157"/>
      <c r="BG71" s="157"/>
      <c r="BH71" s="157"/>
      <c r="BI71" s="157"/>
      <c r="BJ71" s="157"/>
      <c r="BK71" s="157"/>
      <c r="BL71" s="157"/>
      <c r="BM71" s="157"/>
      <c r="BN71" s="157"/>
      <c r="BO71" s="157"/>
      <c r="BP71" s="157"/>
      <c r="BQ71" s="157"/>
      <c r="BR71" s="157"/>
      <c r="BS71" s="157"/>
      <c r="BT71" s="157"/>
      <c r="BU71" s="157"/>
      <c r="BV71" s="157"/>
      <c r="BW71" s="157"/>
      <c r="BX71" s="157"/>
      <c r="BY71" s="157"/>
      <c r="BZ71" s="157"/>
      <c r="CA71" s="153" t="s">
        <v>57</v>
      </c>
      <c r="CB71" s="157"/>
      <c r="CC71" s="157"/>
      <c r="CD71" s="157"/>
      <c r="CE71" s="157"/>
      <c r="CF71" s="157"/>
      <c r="CG71" s="157"/>
      <c r="CH71" s="157"/>
      <c r="CI71" s="157"/>
      <c r="CJ71" s="157"/>
      <c r="CK71" s="157"/>
      <c r="CL71" s="157"/>
      <c r="CM71" s="157"/>
      <c r="CN71" s="157"/>
      <c r="CO71" s="157"/>
      <c r="CP71" s="157"/>
      <c r="CQ71" s="157"/>
      <c r="CR71" s="157"/>
      <c r="CS71" s="157"/>
      <c r="CT71" s="157"/>
      <c r="CU71" s="157"/>
      <c r="CV71" s="157"/>
      <c r="CW71" s="157"/>
      <c r="CX71" s="157"/>
      <c r="CY71" s="153" t="s">
        <v>57</v>
      </c>
      <c r="CZ71" s="120"/>
      <c r="DA71" s="153">
        <f>IF(D71="","",D71)</f>
        <v>43</v>
      </c>
      <c r="DB71" s="157"/>
      <c r="DC71" s="157"/>
      <c r="DD71" s="157"/>
      <c r="DE71" s="157"/>
      <c r="DF71" s="157"/>
      <c r="DG71" s="157"/>
      <c r="DH71" s="157"/>
      <c r="DI71" s="157"/>
      <c r="DJ71" s="157"/>
      <c r="DK71" s="157"/>
      <c r="DL71" s="157"/>
      <c r="DM71" s="157"/>
      <c r="DN71" s="157"/>
      <c r="DO71" s="157"/>
      <c r="DP71" s="157"/>
      <c r="DQ71" s="157"/>
      <c r="DR71" s="157"/>
      <c r="DS71" s="157"/>
      <c r="DT71" s="157"/>
      <c r="DU71" s="157"/>
      <c r="DV71" s="157"/>
      <c r="DW71" s="157"/>
      <c r="DX71" s="157"/>
      <c r="DY71" s="153">
        <f>IF(AB71="","",AB71)</f>
        <v>0</v>
      </c>
      <c r="DZ71" s="157"/>
      <c r="EA71" s="157"/>
      <c r="EB71" s="157"/>
      <c r="EC71" s="157"/>
      <c r="ED71" s="157"/>
      <c r="EE71" s="157"/>
      <c r="EF71" s="157"/>
      <c r="EG71" s="157"/>
      <c r="EH71" s="157"/>
      <c r="EI71" s="157"/>
      <c r="EJ71" s="157"/>
      <c r="EK71" s="157"/>
      <c r="EL71" s="157"/>
      <c r="EM71" s="157"/>
      <c r="EN71" s="157"/>
      <c r="EO71" s="157"/>
      <c r="EP71" s="157"/>
      <c r="EQ71" s="157"/>
      <c r="ER71" s="157"/>
      <c r="ES71" s="157"/>
      <c r="ET71" s="157"/>
      <c r="EU71" s="157"/>
      <c r="EV71" s="157"/>
      <c r="EW71" s="153">
        <f>IF(AZ71="","",AZ71)</f>
        <v>0</v>
      </c>
      <c r="EX71" s="142"/>
      <c r="EY71" s="218">
        <f>BA71</f>
        <v>43</v>
      </c>
      <c r="EZ71" s="228"/>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row>
    <row r="72" spans="3:280" ht="15.75" thickBot="1" x14ac:dyDescent="0.3">
      <c r="C72" s="266"/>
      <c r="D72" s="267"/>
      <c r="E72" s="267"/>
      <c r="F72" s="267"/>
      <c r="G72" s="267"/>
      <c r="H72" s="267"/>
      <c r="I72" s="267"/>
      <c r="J72" s="267"/>
      <c r="K72" s="267"/>
      <c r="L72" s="267"/>
      <c r="M72" s="267"/>
      <c r="N72" s="267"/>
      <c r="O72" s="267"/>
      <c r="P72" s="267"/>
      <c r="Q72" s="267"/>
      <c r="R72" s="267"/>
      <c r="S72" s="267"/>
      <c r="T72" s="267"/>
      <c r="U72" s="267"/>
      <c r="V72" s="267"/>
      <c r="W72" s="267"/>
      <c r="X72" s="267"/>
      <c r="Y72" s="267"/>
      <c r="Z72" s="267"/>
      <c r="AA72" s="267"/>
      <c r="AB72" s="267"/>
      <c r="AC72" s="267"/>
      <c r="AD72" s="267"/>
      <c r="AE72" s="267"/>
      <c r="AF72" s="267"/>
      <c r="AG72" s="267"/>
      <c r="AH72" s="267"/>
      <c r="AI72" s="267"/>
      <c r="AJ72" s="267"/>
      <c r="AK72" s="267"/>
      <c r="AL72" s="267"/>
      <c r="AM72" s="267"/>
      <c r="AN72" s="267"/>
      <c r="AO72" s="267"/>
      <c r="AP72" s="267"/>
      <c r="AQ72" s="267"/>
      <c r="AR72" s="267"/>
      <c r="AS72" s="267"/>
      <c r="AT72" s="267"/>
      <c r="AU72" s="267"/>
      <c r="AV72" s="267"/>
      <c r="AW72" s="267"/>
      <c r="AX72" s="267"/>
      <c r="AY72" s="267"/>
      <c r="AZ72" s="267"/>
      <c r="BA72" s="267"/>
      <c r="BB72" s="267"/>
      <c r="BC72" s="220"/>
      <c r="BD72" s="220"/>
      <c r="BE72" s="220"/>
      <c r="BF72" s="220"/>
      <c r="BG72" s="220"/>
      <c r="BH72" s="220"/>
      <c r="BI72" s="220"/>
      <c r="BJ72" s="220"/>
      <c r="BK72" s="220"/>
      <c r="BL72" s="220"/>
      <c r="BM72" s="220"/>
      <c r="BN72" s="220"/>
      <c r="BO72" s="220"/>
      <c r="BP72" s="220"/>
      <c r="BQ72" s="220"/>
      <c r="BR72" s="220"/>
      <c r="BS72" s="220"/>
      <c r="BT72" s="220"/>
      <c r="BU72" s="220"/>
      <c r="BV72" s="220"/>
      <c r="BW72" s="220"/>
      <c r="BX72" s="220"/>
      <c r="BY72" s="220"/>
      <c r="BZ72" s="220"/>
      <c r="CA72" s="220"/>
      <c r="CB72" s="220"/>
      <c r="CC72" s="220"/>
      <c r="CD72" s="220"/>
      <c r="CE72" s="220"/>
      <c r="CF72" s="220"/>
      <c r="CG72" s="220"/>
      <c r="CH72" s="220"/>
      <c r="CI72" s="220"/>
      <c r="CJ72" s="220"/>
      <c r="CK72" s="220"/>
      <c r="CL72" s="220"/>
      <c r="CM72" s="220"/>
      <c r="CN72" s="220"/>
      <c r="CO72" s="220"/>
      <c r="CP72" s="220"/>
      <c r="CQ72" s="220"/>
      <c r="CR72" s="220"/>
      <c r="CS72" s="220"/>
      <c r="CT72" s="220"/>
      <c r="CU72" s="220"/>
      <c r="CV72" s="220"/>
      <c r="CW72" s="220"/>
      <c r="CX72" s="220"/>
      <c r="CY72" s="220"/>
      <c r="CZ72" s="267"/>
      <c r="DA72" s="220"/>
      <c r="DB72" s="220"/>
      <c r="DC72" s="220"/>
      <c r="DD72" s="220"/>
      <c r="DE72" s="220"/>
      <c r="DF72" s="220"/>
      <c r="DG72" s="220"/>
      <c r="DH72" s="220"/>
      <c r="DI72" s="220"/>
      <c r="DJ72" s="220"/>
      <c r="DK72" s="220"/>
      <c r="DL72" s="220"/>
      <c r="DM72" s="220"/>
      <c r="DN72" s="220"/>
      <c r="DO72" s="220"/>
      <c r="DP72" s="220"/>
      <c r="DQ72" s="220"/>
      <c r="DR72" s="220"/>
      <c r="DS72" s="220"/>
      <c r="DT72" s="220"/>
      <c r="DU72" s="220"/>
      <c r="DV72" s="220"/>
      <c r="DW72" s="220"/>
      <c r="DX72" s="220"/>
      <c r="DY72" s="220"/>
      <c r="DZ72" s="220"/>
      <c r="EA72" s="220"/>
      <c r="EB72" s="220"/>
      <c r="EC72" s="220"/>
      <c r="ED72" s="220"/>
      <c r="EE72" s="220"/>
      <c r="EF72" s="220"/>
      <c r="EG72" s="220"/>
      <c r="EH72" s="220"/>
      <c r="EI72" s="220"/>
      <c r="EJ72" s="220"/>
      <c r="EK72" s="220"/>
      <c r="EL72" s="220"/>
      <c r="EM72" s="220"/>
      <c r="EN72" s="220"/>
      <c r="EO72" s="220"/>
      <c r="EP72" s="220"/>
      <c r="EQ72" s="220"/>
      <c r="ER72" s="220"/>
      <c r="ES72" s="220"/>
      <c r="ET72" s="220"/>
      <c r="EU72" s="220"/>
      <c r="EV72" s="220"/>
      <c r="EW72" s="220"/>
      <c r="EX72" s="267"/>
      <c r="EY72" s="267"/>
      <c r="EZ72" s="268"/>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row>
    <row r="73" spans="3:280" x14ac:dyDescent="0.25">
      <c r="BA73" s="126"/>
      <c r="BB73" s="120"/>
      <c r="CZ73" s="120"/>
      <c r="EX73" s="126"/>
    </row>
  </sheetData>
  <sheetProtection algorithmName="SHA-512" hashValue="dTeDbdU3TV79a7GeTQZqyqCh1Onoy/3a3Cb5F9JS5TuOReTy78KHxM9EcJ975PT8wKGXVJyGZskRPilS6NSd6w==" saltValue="ZFICBBG8jCLqu/7k63w+Bw==" spinCount="100000" sheet="1" objects="1" scenarios="1"/>
  <mergeCells count="45">
    <mergeCell ref="FB67:FD67"/>
    <mergeCell ref="FZ67:GB67"/>
    <mergeCell ref="GX67:GZ67"/>
    <mergeCell ref="FB47:FD47"/>
    <mergeCell ref="FZ47:GB47"/>
    <mergeCell ref="GX47:GZ47"/>
    <mergeCell ref="HB48:HC48"/>
    <mergeCell ref="HZ48:IA48"/>
    <mergeCell ref="IX48:IY48"/>
    <mergeCell ref="HB24:HC24"/>
    <mergeCell ref="HZ24:IA24"/>
    <mergeCell ref="IX24:IY24"/>
    <mergeCell ref="FB36:FD36"/>
    <mergeCell ref="FZ36:GB36"/>
    <mergeCell ref="GX36:GZ36"/>
    <mergeCell ref="HB36:HC36"/>
    <mergeCell ref="HZ36:IA36"/>
    <mergeCell ref="IX36:IY36"/>
    <mergeCell ref="FB21:FD21"/>
    <mergeCell ref="FZ21:GB21"/>
    <mergeCell ref="GX21:GZ21"/>
    <mergeCell ref="HB22:HC22"/>
    <mergeCell ref="HZ22:IA22"/>
    <mergeCell ref="IX22:IY22"/>
    <mergeCell ref="IF9:IT9"/>
    <mergeCell ref="JD9:JR9"/>
    <mergeCell ref="FB10:FD10"/>
    <mergeCell ref="FZ10:GB10"/>
    <mergeCell ref="GX10:GZ10"/>
    <mergeCell ref="HB10:HC10"/>
    <mergeCell ref="HZ10:IA10"/>
    <mergeCell ref="IX10:IY10"/>
    <mergeCell ref="D4:AZ4"/>
    <mergeCell ref="BC4:CY4"/>
    <mergeCell ref="DA4:EW4"/>
    <mergeCell ref="C6:C7"/>
    <mergeCell ref="D6:AB6"/>
    <mergeCell ref="BC6:CA6"/>
    <mergeCell ref="DA6:DY6"/>
    <mergeCell ref="FA1:FD5"/>
    <mergeCell ref="FY1:GB5"/>
    <mergeCell ref="GW1:GZ5"/>
    <mergeCell ref="HB1:HX7"/>
    <mergeCell ref="HZ1:IV7"/>
    <mergeCell ref="IX1:JT7"/>
  </mergeCells>
  <conditionalFormatting sqref="D8:D9 D26:D33 AB26:AB33 AZ26:AZ33 D50:D64 AB50:AB64 AZ50:AZ64 D70:D71 AB70:AB71 AZ70:AZ71">
    <cfRule type="notContainsBlanks" dxfId="89" priority="13">
      <formula>LEN(TRIM(D8))&gt;0</formula>
    </cfRule>
  </conditionalFormatting>
  <conditionalFormatting sqref="D12:D18 AB12:AB18 AZ12:AZ18">
    <cfRule type="notContainsBlanks" dxfId="88" priority="15">
      <formula>LEN(TRIM(D12))&gt;0</formula>
    </cfRule>
  </conditionalFormatting>
  <conditionalFormatting sqref="D38:D44">
    <cfRule type="notContainsBlanks" dxfId="87" priority="14">
      <formula>LEN(TRIM(D38))&gt;0</formula>
    </cfRule>
  </conditionalFormatting>
  <conditionalFormatting sqref="D46 AB46 AZ46">
    <cfRule type="expression" dxfId="86" priority="16">
      <formula>#REF!</formula>
    </cfRule>
  </conditionalFormatting>
  <conditionalFormatting sqref="AB8:AB9">
    <cfRule type="notContainsBlanks" dxfId="85" priority="12">
      <formula>LEN(TRIM(AB8))&gt;0</formula>
    </cfRule>
  </conditionalFormatting>
  <conditionalFormatting sqref="AB38:AB44 AZ38:AZ44">
    <cfRule type="notContainsBlanks" dxfId="84" priority="10">
      <formula>LEN(TRIM(AB38))&gt;0</formula>
    </cfRule>
  </conditionalFormatting>
  <conditionalFormatting sqref="AZ8:AZ9">
    <cfRule type="notContainsBlanks" dxfId="83" priority="11">
      <formula>LEN(TRIM(AZ8))&gt;0</formula>
    </cfRule>
  </conditionalFormatting>
  <conditionalFormatting sqref="BC12:CY18">
    <cfRule type="notContainsBlanks" dxfId="82" priority="8">
      <formula>LEN(TRIM(BC12))&gt;0</formula>
    </cfRule>
  </conditionalFormatting>
  <conditionalFormatting sqref="BC26:CY33">
    <cfRule type="notContainsBlanks" dxfId="81" priority="7">
      <formula>LEN(TRIM(BC26))&gt;0</formula>
    </cfRule>
  </conditionalFormatting>
  <conditionalFormatting sqref="BC38:CY44">
    <cfRule type="notContainsBlanks" dxfId="80" priority="6">
      <formula>LEN(TRIM(BC38))&gt;0</formula>
    </cfRule>
  </conditionalFormatting>
  <conditionalFormatting sqref="BC50:CY64">
    <cfRule type="notContainsBlanks" dxfId="79" priority="5">
      <formula>LEN(TRIM(BC50))&gt;0</formula>
    </cfRule>
  </conditionalFormatting>
  <conditionalFormatting sqref="DA12:EW18 DA26:EW33 DA38:EW44 DA50:EW64">
    <cfRule type="notContainsBlanks" dxfId="78" priority="9">
      <formula>LEN(TRIM(DA12))&gt;0</formula>
    </cfRule>
  </conditionalFormatting>
  <conditionalFormatting sqref="EY12:EY18">
    <cfRule type="notContainsBlanks" dxfId="77" priority="4">
      <formula>LEN(TRIM(EY12))&gt;0</formula>
    </cfRule>
  </conditionalFormatting>
  <conditionalFormatting sqref="EY26:EY33">
    <cfRule type="notContainsBlanks" dxfId="76" priority="3">
      <formula>LEN(TRIM(EY26))&gt;0</formula>
    </cfRule>
  </conditionalFormatting>
  <conditionalFormatting sqref="EY38:EY44">
    <cfRule type="notContainsBlanks" dxfId="75" priority="2">
      <formula>LEN(TRIM(EY38))&gt;0</formula>
    </cfRule>
  </conditionalFormatting>
  <conditionalFormatting sqref="EY50:EY64">
    <cfRule type="notContainsBlanks" dxfId="74" priority="1">
      <formula>LEN(TRIM(EY50))&gt;0</formula>
    </cfRule>
  </conditionalFormatting>
  <dataValidations count="12">
    <dataValidation type="custom" allowBlank="1" showInputMessage="1" showErrorMessage="1" error="Please enter a value less than or equal to the total number of UN persons" sqref="AZ50:AZ64 AZ12:AZ18 AZ26:AZ33" xr:uid="{870BDBDB-54E8-48A4-BF44-6BC55D0256D4}">
      <formula1>IF(AZ12&lt;=AZ$9,TRUE,FALSE)</formula1>
    </dataValidation>
    <dataValidation type="custom" allowBlank="1" showInputMessage="1" showErrorMessage="1" error="Please enter a value less than or equal to the total number of TH persons" sqref="AB12:AB18 AB26:AB33 AB50:AB64" xr:uid="{EBEFAE53-2580-4781-901F-E56C5C3C930F}">
      <formula1>IF(AB12&lt;=AB$9,TRUE,FALSE)</formula1>
    </dataValidation>
    <dataValidation type="custom" allowBlank="1" showInputMessage="1" showErrorMessage="1" error="Please enter a value less than or equal to the total number of ES persons" sqref="D12:D18 D26:D33 D50:D64" xr:uid="{A5B7E8BC-1E5D-4898-A877-4DBA58FBF4BD}">
      <formula1>IF(D12&lt;=D$9,TRUE,FALSE)</formula1>
    </dataValidation>
    <dataValidation type="custom" allowBlank="1" showInputMessage="1" showErrorMessage="1" error="Please enter a value less than or equal to the total number of UN persons AND greater than or equal to the number of CH UN households" sqref="AZ71" xr:uid="{A2D289F8-E027-4764-87D8-3836404B9408}">
      <formula1>IF(AND(AZ71&lt;=AZ9,AZ71&gt;=AZ70),TRUE,FALSE)</formula1>
    </dataValidation>
    <dataValidation type="custom" allowBlank="1" showInputMessage="1" showErrorMessage="1" error="Please enter a value less than or equal to the total number of TH persons AND greater than or equal to the number of CH TH households" sqref="AB71" xr:uid="{1BE0194D-413F-492C-AB75-885F591F5356}">
      <formula1>IF(AND(AB71&lt;=AB9,AB71&gt;=AB70),TRUE,FALSE)</formula1>
    </dataValidation>
    <dataValidation type="custom" allowBlank="1" showInputMessage="1" showErrorMessage="1" error="Please enter a value less than or equal to the total number of UN households" sqref="AZ70" xr:uid="{7CA1C36A-9F70-41E7-A100-24224D9BB57C}">
      <formula1>IF(AZ70&lt;=AZ8,TRUE,FALSE)</formula1>
    </dataValidation>
    <dataValidation type="custom" allowBlank="1" showInputMessage="1" showErrorMessage="1" error="Please enter a value less than or equal to the total number of TH households" sqref="AB70" xr:uid="{C2BBE93C-B229-4E6C-9498-03B772760693}">
      <formula1>IF(AB70&lt;=AB8,TRUE,FALSE)</formula1>
    </dataValidation>
    <dataValidation type="custom" allowBlank="1" showInputMessage="1" showErrorMessage="1" error="Please enter a value less than or equal to the number of UN persons that reported More Than One Gender" sqref="AZ38:AZ44" xr:uid="{5D5FE612-C42F-41D6-97DA-4A8FDEF894BC}">
      <formula1>IF(AZ38&lt;=AZ$33,TRUE,FALSE)</formula1>
    </dataValidation>
    <dataValidation type="custom" allowBlank="1" showInputMessage="1" showErrorMessage="1" error="Please enter a value less than or equal to the number of TH persons that reported More Than One Gender" sqref="AB38:AB44" xr:uid="{B2C8C8D2-BB3E-4355-8FFF-702FBDFA13E1}">
      <formula1>IF(AB38&lt;=AB$33,TRUE,FALSE)</formula1>
    </dataValidation>
    <dataValidation type="custom" allowBlank="1" showInputMessage="1" showErrorMessage="1" error="Please enter a value less than or equal to the total number of ES persons AND greater than or equal to the number of CH ES households" sqref="D71" xr:uid="{4C2A0D57-F34A-411A-836D-D904F0CFEAAB}">
      <formula1>IF(AND(D71&lt;=D9,D71&gt;=D70),TRUE,FALSE)</formula1>
    </dataValidation>
    <dataValidation type="custom" allowBlank="1" showInputMessage="1" showErrorMessage="1" error="Please enter a value less than or equal to the total number of ES households" sqref="D70" xr:uid="{E881D5F7-B88F-46F3-A3CF-FEEDC499300C}">
      <formula1>IF(D70&lt;=D8,TRUE,FALSE)</formula1>
    </dataValidation>
    <dataValidation type="custom" allowBlank="1" showInputMessage="1" showErrorMessage="1" error="Please enter a value less than or equal to the number of ES persons that reported More Than One Gender" sqref="D38:D44" xr:uid="{04B4F54E-5C48-4995-B728-C6E22676C52A}">
      <formula1>IF(D38&lt;=D$33,TRUE,FALSE)</formula1>
    </dataValidation>
  </dataValidation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456152-20BF-4B9D-9B50-27A398ADA426}">
  <sheetPr>
    <tabColor theme="4" tint="0.59999389629810485"/>
  </sheetPr>
  <dimension ref="C1:OK71"/>
  <sheetViews>
    <sheetView workbookViewId="0">
      <selection activeCell="AZ20" sqref="AZ20"/>
    </sheetView>
  </sheetViews>
  <sheetFormatPr defaultRowHeight="15" x14ac:dyDescent="0.25"/>
  <cols>
    <col min="1" max="2" width="1.5703125" style="32" customWidth="1"/>
    <col min="3" max="3" width="53.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75" width="3.140625" style="32" hidden="1" customWidth="1"/>
    <col min="76" max="76" width="23.140625" style="32" customWidth="1"/>
    <col min="77" max="77" width="8.85546875" style="32" customWidth="1"/>
    <col min="78" max="78" width="1.5703125" style="32" customWidth="1"/>
    <col min="79" max="79" width="10.5703125" style="32" customWidth="1"/>
    <col min="80" max="102" width="3.42578125" style="32" hidden="1" customWidth="1"/>
    <col min="103" max="103" width="10.5703125" style="32" customWidth="1"/>
    <col min="104" max="126" width="3.42578125" style="32" hidden="1" customWidth="1"/>
    <col min="127" max="127" width="10.5703125" style="32" customWidth="1"/>
    <col min="128" max="150" width="3.42578125" style="32" hidden="1" customWidth="1"/>
    <col min="151" max="151" width="10.5703125" style="32" customWidth="1"/>
    <col min="152" max="152" width="1.5703125" style="32" customWidth="1"/>
    <col min="153" max="153" width="10.5703125" style="32" customWidth="1"/>
    <col min="154" max="176" width="3.42578125" style="32" hidden="1" customWidth="1"/>
    <col min="177" max="177" width="10.5703125" style="32" customWidth="1"/>
    <col min="178" max="200" width="3.42578125" style="32" hidden="1" customWidth="1"/>
    <col min="201" max="201" width="10.5703125" style="32" customWidth="1"/>
    <col min="202" max="224" width="3.42578125" style="32" hidden="1" customWidth="1"/>
    <col min="225" max="225" width="10.5703125" style="32" customWidth="1"/>
    <col min="226" max="226" width="1.5703125" style="32" customWidth="1"/>
    <col min="227" max="227" width="10.5703125" style="32" customWidth="1"/>
    <col min="228" max="228" width="1.5703125" style="32" customWidth="1"/>
    <col min="229" max="229" width="15.42578125" style="32" hidden="1" customWidth="1"/>
    <col min="230" max="232" width="33.42578125" style="32" hidden="1" customWidth="1"/>
    <col min="233" max="252" width="4.140625" style="32" hidden="1" customWidth="1"/>
    <col min="253" max="253" width="15.42578125" style="32" hidden="1" customWidth="1"/>
    <col min="254" max="256" width="33.42578125" style="32" hidden="1" customWidth="1"/>
    <col min="257" max="261" width="4.140625" style="32" hidden="1" customWidth="1"/>
    <col min="262" max="262" width="4.42578125" style="32" hidden="1" customWidth="1"/>
    <col min="263" max="276" width="4.140625" style="32" hidden="1" customWidth="1"/>
    <col min="277" max="277" width="15.42578125" style="32" hidden="1" customWidth="1"/>
    <col min="278" max="280" width="33.42578125" style="32" hidden="1" customWidth="1"/>
    <col min="281" max="285" width="4.140625" style="32" hidden="1" customWidth="1"/>
    <col min="286" max="286" width="4.42578125" style="32" hidden="1" customWidth="1"/>
    <col min="287" max="300" width="4.140625" style="32" hidden="1" customWidth="1"/>
    <col min="301" max="301" width="15.42578125" style="32" hidden="1" customWidth="1"/>
    <col min="302" max="304" width="33.42578125" style="32" hidden="1" customWidth="1"/>
    <col min="305" max="305" width="8.85546875" style="32" hidden="1" customWidth="1"/>
    <col min="306" max="306" width="12" style="32" hidden="1" customWidth="1"/>
    <col min="307" max="308" width="13.85546875" style="32" hidden="1" customWidth="1"/>
    <col min="309" max="328" width="13.42578125" style="32" hidden="1" customWidth="1"/>
    <col min="329" max="329" width="8.85546875" style="32" hidden="1" customWidth="1"/>
    <col min="330" max="330" width="12" style="32" hidden="1" customWidth="1"/>
    <col min="331" max="332" width="13.85546875" style="32" hidden="1" customWidth="1"/>
    <col min="333" max="353" width="13.42578125" style="32" hidden="1" customWidth="1"/>
    <col min="354" max="354" width="12" style="32" hidden="1" customWidth="1"/>
    <col min="355" max="356" width="13.85546875" style="32" hidden="1" customWidth="1"/>
    <col min="357" max="377" width="13.42578125" style="32" hidden="1" customWidth="1"/>
    <col min="378" max="378" width="12" style="32" hidden="1" customWidth="1"/>
    <col min="379" max="380" width="13.85546875" style="32" hidden="1" customWidth="1"/>
    <col min="381" max="400" width="13.42578125" style="32" hidden="1" customWidth="1"/>
    <col min="401" max="401" width="9.140625" style="32" collapsed="1"/>
    <col min="402" max="16384" width="9.140625" style="32"/>
  </cols>
  <sheetData>
    <row r="1" spans="3:400" ht="30" customHeight="1" x14ac:dyDescent="0.25">
      <c r="HU1" s="221" t="str">
        <f>D$7</f>
        <v>ES</v>
      </c>
      <c r="HV1" s="221"/>
      <c r="HW1" s="221"/>
      <c r="HX1" s="221"/>
      <c r="IS1" s="221" t="str">
        <f>AB$7</f>
        <v>TH</v>
      </c>
      <c r="IT1" s="221"/>
      <c r="IU1" s="221"/>
      <c r="IV1" s="221"/>
      <c r="JQ1" s="222" t="str">
        <f>AZ$7</f>
        <v>SH</v>
      </c>
      <c r="JR1" s="222"/>
      <c r="JS1" s="222"/>
      <c r="JT1" s="222"/>
      <c r="KO1" s="222" t="str">
        <f>BX$7</f>
        <v>UN</v>
      </c>
      <c r="KP1" s="222"/>
      <c r="KQ1" s="222"/>
      <c r="KR1" s="222"/>
      <c r="KT1" s="221" t="str">
        <f>D$7</f>
        <v>ES</v>
      </c>
      <c r="KU1" s="221"/>
      <c r="KV1" s="221"/>
      <c r="KW1" s="221"/>
      <c r="KX1" s="221"/>
      <c r="KY1" s="221"/>
      <c r="KZ1" s="221"/>
      <c r="LA1" s="221"/>
      <c r="LB1" s="221"/>
      <c r="LC1" s="221"/>
      <c r="LD1" s="221"/>
      <c r="LE1" s="221"/>
      <c r="LF1" s="221"/>
      <c r="LG1" s="221"/>
      <c r="LH1" s="221"/>
      <c r="LI1" s="221"/>
      <c r="LJ1" s="221"/>
      <c r="LK1" s="221"/>
      <c r="LL1" s="221"/>
      <c r="LM1" s="221"/>
      <c r="LN1" s="221"/>
      <c r="LO1" s="221"/>
      <c r="LP1" s="221"/>
      <c r="LR1" s="221" t="str">
        <f>AB$7</f>
        <v>TH</v>
      </c>
      <c r="LS1" s="221"/>
      <c r="LT1" s="221"/>
      <c r="LU1" s="221"/>
      <c r="LV1" s="221"/>
      <c r="LW1" s="221"/>
      <c r="LX1" s="221"/>
      <c r="LY1" s="221"/>
      <c r="LZ1" s="221"/>
      <c r="MA1" s="221"/>
      <c r="MB1" s="221"/>
      <c r="MC1" s="221"/>
      <c r="MD1" s="221"/>
      <c r="ME1" s="221"/>
      <c r="MF1" s="221"/>
      <c r="MG1" s="221"/>
      <c r="MH1" s="221"/>
      <c r="MI1" s="221"/>
      <c r="MJ1" s="221"/>
      <c r="MK1" s="221"/>
      <c r="ML1" s="221"/>
      <c r="MM1" s="221"/>
      <c r="MN1" s="221"/>
      <c r="MO1" s="223"/>
      <c r="MP1" s="222" t="str">
        <f>AZ$7</f>
        <v>SH</v>
      </c>
      <c r="MQ1" s="222"/>
      <c r="MR1" s="222"/>
      <c r="MS1" s="222"/>
      <c r="MT1" s="222"/>
      <c r="MU1" s="222"/>
      <c r="MV1" s="222"/>
      <c r="MW1" s="222"/>
      <c r="MX1" s="222"/>
      <c r="MY1" s="222"/>
      <c r="MZ1" s="222"/>
      <c r="NA1" s="222"/>
      <c r="NB1" s="222"/>
      <c r="NC1" s="222"/>
      <c r="ND1" s="222"/>
      <c r="NE1" s="222"/>
      <c r="NF1" s="222"/>
      <c r="NG1" s="222"/>
      <c r="NH1" s="222"/>
      <c r="NI1" s="222"/>
      <c r="NJ1" s="222"/>
      <c r="NK1" s="222"/>
      <c r="NL1" s="222"/>
      <c r="NM1" s="223"/>
      <c r="NN1" s="222" t="str">
        <f>BX$7</f>
        <v>UN</v>
      </c>
      <c r="NO1" s="222"/>
      <c r="NP1" s="222"/>
      <c r="NQ1" s="222"/>
      <c r="NR1" s="222"/>
      <c r="NS1" s="222"/>
      <c r="NT1" s="222"/>
      <c r="NU1" s="222"/>
      <c r="NV1" s="222"/>
      <c r="NW1" s="222"/>
      <c r="NX1" s="222"/>
      <c r="NY1" s="222"/>
      <c r="NZ1" s="222"/>
      <c r="OA1" s="222"/>
      <c r="OB1" s="222"/>
      <c r="OC1" s="222"/>
      <c r="OD1" s="222"/>
      <c r="OE1" s="222"/>
      <c r="OF1" s="222"/>
      <c r="OG1" s="222"/>
      <c r="OH1" s="222"/>
      <c r="OI1" s="222"/>
      <c r="OJ1" s="222"/>
    </row>
    <row r="2" spans="3:400" ht="30" customHeight="1" thickBot="1" x14ac:dyDescent="0.3">
      <c r="HU2" s="221"/>
      <c r="HV2" s="221"/>
      <c r="HW2" s="221"/>
      <c r="HX2" s="221"/>
      <c r="IS2" s="221"/>
      <c r="IT2" s="221"/>
      <c r="IU2" s="221"/>
      <c r="IV2" s="221"/>
      <c r="JQ2" s="222"/>
      <c r="JR2" s="222"/>
      <c r="JS2" s="222"/>
      <c r="JT2" s="222"/>
      <c r="KO2" s="222"/>
      <c r="KP2" s="222"/>
      <c r="KQ2" s="222"/>
      <c r="KR2" s="222"/>
      <c r="KT2" s="221"/>
      <c r="KU2" s="221"/>
      <c r="KV2" s="221"/>
      <c r="KW2" s="221"/>
      <c r="KX2" s="221"/>
      <c r="KY2" s="221"/>
      <c r="KZ2" s="221"/>
      <c r="LA2" s="221"/>
      <c r="LB2" s="221"/>
      <c r="LC2" s="221"/>
      <c r="LD2" s="221"/>
      <c r="LE2" s="221"/>
      <c r="LF2" s="221"/>
      <c r="LG2" s="221"/>
      <c r="LH2" s="221"/>
      <c r="LI2" s="221"/>
      <c r="LJ2" s="221"/>
      <c r="LK2" s="221"/>
      <c r="LL2" s="221"/>
      <c r="LM2" s="221"/>
      <c r="LN2" s="221"/>
      <c r="LO2" s="221"/>
      <c r="LP2" s="221"/>
      <c r="LR2" s="221"/>
      <c r="LS2" s="221"/>
      <c r="LT2" s="221"/>
      <c r="LU2" s="221"/>
      <c r="LV2" s="221"/>
      <c r="LW2" s="221"/>
      <c r="LX2" s="221"/>
      <c r="LY2" s="221"/>
      <c r="LZ2" s="221"/>
      <c r="MA2" s="221"/>
      <c r="MB2" s="221"/>
      <c r="MC2" s="221"/>
      <c r="MD2" s="221"/>
      <c r="ME2" s="221"/>
      <c r="MF2" s="221"/>
      <c r="MG2" s="221"/>
      <c r="MH2" s="221"/>
      <c r="MI2" s="221"/>
      <c r="MJ2" s="221"/>
      <c r="MK2" s="221"/>
      <c r="ML2" s="221"/>
      <c r="MM2" s="221"/>
      <c r="MN2" s="221"/>
      <c r="MO2" s="223"/>
      <c r="MP2" s="222"/>
      <c r="MQ2" s="222"/>
      <c r="MR2" s="222"/>
      <c r="MS2" s="222"/>
      <c r="MT2" s="222"/>
      <c r="MU2" s="222"/>
      <c r="MV2" s="222"/>
      <c r="MW2" s="222"/>
      <c r="MX2" s="222"/>
      <c r="MY2" s="222"/>
      <c r="MZ2" s="222"/>
      <c r="NA2" s="222"/>
      <c r="NB2" s="222"/>
      <c r="NC2" s="222"/>
      <c r="ND2" s="222"/>
      <c r="NE2" s="222"/>
      <c r="NF2" s="222"/>
      <c r="NG2" s="222"/>
      <c r="NH2" s="222"/>
      <c r="NI2" s="222"/>
      <c r="NJ2" s="222"/>
      <c r="NK2" s="222"/>
      <c r="NL2" s="222"/>
      <c r="NM2" s="223"/>
      <c r="NN2" s="222"/>
      <c r="NO2" s="222"/>
      <c r="NP2" s="222"/>
      <c r="NQ2" s="222"/>
      <c r="NR2" s="222"/>
      <c r="NS2" s="222"/>
      <c r="NT2" s="222"/>
      <c r="NU2" s="222"/>
      <c r="NV2" s="222"/>
      <c r="NW2" s="222"/>
      <c r="NX2" s="222"/>
      <c r="NY2" s="222"/>
      <c r="NZ2" s="222"/>
      <c r="OA2" s="222"/>
      <c r="OB2" s="222"/>
      <c r="OC2" s="222"/>
      <c r="OD2" s="222"/>
      <c r="OE2" s="222"/>
      <c r="OF2" s="222"/>
      <c r="OG2" s="222"/>
      <c r="OH2" s="222"/>
      <c r="OI2" s="222"/>
      <c r="OJ2" s="222"/>
    </row>
    <row r="3" spans="3:400" ht="8.4499999999999993" customHeight="1" x14ac:dyDescent="0.25">
      <c r="C3" s="225"/>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c r="AZ3" s="226"/>
      <c r="BA3" s="226"/>
      <c r="BB3" s="226"/>
      <c r="BC3" s="226"/>
      <c r="BD3" s="226"/>
      <c r="BE3" s="226"/>
      <c r="BF3" s="226"/>
      <c r="BG3" s="226"/>
      <c r="BH3" s="226"/>
      <c r="BI3" s="226"/>
      <c r="BJ3" s="226"/>
      <c r="BK3" s="226"/>
      <c r="BL3" s="226"/>
      <c r="BM3" s="226"/>
      <c r="BN3" s="226"/>
      <c r="BO3" s="226"/>
      <c r="BP3" s="226"/>
      <c r="BQ3" s="226"/>
      <c r="BR3" s="226"/>
      <c r="BS3" s="226"/>
      <c r="BT3" s="226"/>
      <c r="BU3" s="226"/>
      <c r="BV3" s="226"/>
      <c r="BW3" s="226"/>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6"/>
      <c r="FA3" s="226"/>
      <c r="FB3" s="226"/>
      <c r="FC3" s="226"/>
      <c r="FD3" s="226"/>
      <c r="FE3" s="226"/>
      <c r="FF3" s="226"/>
      <c r="FG3" s="226"/>
      <c r="FH3" s="226"/>
      <c r="FI3" s="226"/>
      <c r="FJ3" s="226"/>
      <c r="FK3" s="226"/>
      <c r="FL3" s="226"/>
      <c r="FM3" s="226"/>
      <c r="FN3" s="226"/>
      <c r="FO3" s="226"/>
      <c r="FP3" s="226"/>
      <c r="FQ3" s="226"/>
      <c r="FR3" s="226"/>
      <c r="FS3" s="226"/>
      <c r="FT3" s="226"/>
      <c r="FU3" s="226"/>
      <c r="FV3" s="226"/>
      <c r="FW3" s="226"/>
      <c r="FX3" s="226"/>
      <c r="FY3" s="226"/>
      <c r="FZ3" s="226"/>
      <c r="GA3" s="226"/>
      <c r="GB3" s="226"/>
      <c r="GC3" s="226"/>
      <c r="GD3" s="226"/>
      <c r="GE3" s="226"/>
      <c r="GF3" s="226"/>
      <c r="GG3" s="226"/>
      <c r="GH3" s="226"/>
      <c r="GI3" s="226"/>
      <c r="GJ3" s="226"/>
      <c r="GK3" s="226"/>
      <c r="GL3" s="226"/>
      <c r="GM3" s="226"/>
      <c r="GN3" s="226"/>
      <c r="GO3" s="226"/>
      <c r="GP3" s="226"/>
      <c r="GQ3" s="226"/>
      <c r="GR3" s="226"/>
      <c r="GS3" s="226"/>
      <c r="GT3" s="226"/>
      <c r="GU3" s="226"/>
      <c r="GV3" s="226"/>
      <c r="GW3" s="226"/>
      <c r="GX3" s="226"/>
      <c r="GY3" s="226"/>
      <c r="GZ3" s="226"/>
      <c r="HA3" s="226"/>
      <c r="HB3" s="226"/>
      <c r="HC3" s="226"/>
      <c r="HD3" s="226"/>
      <c r="HE3" s="226"/>
      <c r="HF3" s="226"/>
      <c r="HG3" s="226"/>
      <c r="HH3" s="226"/>
      <c r="HI3" s="226"/>
      <c r="HJ3" s="226"/>
      <c r="HK3" s="226"/>
      <c r="HL3" s="226"/>
      <c r="HM3" s="226"/>
      <c r="HN3" s="226"/>
      <c r="HO3" s="226"/>
      <c r="HP3" s="226"/>
      <c r="HQ3" s="226"/>
      <c r="HR3" s="226"/>
      <c r="HS3" s="226"/>
      <c r="HT3" s="227"/>
      <c r="HU3" s="221"/>
      <c r="HV3" s="221"/>
      <c r="HW3" s="221"/>
      <c r="HX3" s="221"/>
      <c r="IS3" s="221"/>
      <c r="IT3" s="221"/>
      <c r="IU3" s="221"/>
      <c r="IV3" s="221"/>
      <c r="JQ3" s="222"/>
      <c r="JR3" s="222"/>
      <c r="JS3" s="222"/>
      <c r="JT3" s="222"/>
      <c r="KO3" s="222"/>
      <c r="KP3" s="222"/>
      <c r="KQ3" s="222"/>
      <c r="KR3" s="222"/>
      <c r="KT3" s="221"/>
      <c r="KU3" s="221"/>
      <c r="KV3" s="221"/>
      <c r="KW3" s="221"/>
      <c r="KX3" s="221"/>
      <c r="KY3" s="221"/>
      <c r="KZ3" s="221"/>
      <c r="LA3" s="221"/>
      <c r="LB3" s="221"/>
      <c r="LC3" s="221"/>
      <c r="LD3" s="221"/>
      <c r="LE3" s="221"/>
      <c r="LF3" s="221"/>
      <c r="LG3" s="221"/>
      <c r="LH3" s="221"/>
      <c r="LI3" s="221"/>
      <c r="LJ3" s="221"/>
      <c r="LK3" s="221"/>
      <c r="LL3" s="221"/>
      <c r="LM3" s="221"/>
      <c r="LN3" s="221"/>
      <c r="LO3" s="221"/>
      <c r="LP3" s="221"/>
      <c r="LR3" s="221"/>
      <c r="LS3" s="221"/>
      <c r="LT3" s="221"/>
      <c r="LU3" s="221"/>
      <c r="LV3" s="221"/>
      <c r="LW3" s="221"/>
      <c r="LX3" s="221"/>
      <c r="LY3" s="221"/>
      <c r="LZ3" s="221"/>
      <c r="MA3" s="221"/>
      <c r="MB3" s="221"/>
      <c r="MC3" s="221"/>
      <c r="MD3" s="221"/>
      <c r="ME3" s="221"/>
      <c r="MF3" s="221"/>
      <c r="MG3" s="221"/>
      <c r="MH3" s="221"/>
      <c r="MI3" s="221"/>
      <c r="MJ3" s="221"/>
      <c r="MK3" s="221"/>
      <c r="ML3" s="221"/>
      <c r="MM3" s="221"/>
      <c r="MN3" s="221"/>
      <c r="MO3" s="223"/>
      <c r="MP3" s="222"/>
      <c r="MQ3" s="222"/>
      <c r="MR3" s="222"/>
      <c r="MS3" s="222"/>
      <c r="MT3" s="222"/>
      <c r="MU3" s="222"/>
      <c r="MV3" s="222"/>
      <c r="MW3" s="222"/>
      <c r="MX3" s="222"/>
      <c r="MY3" s="222"/>
      <c r="MZ3" s="222"/>
      <c r="NA3" s="222"/>
      <c r="NB3" s="222"/>
      <c r="NC3" s="222"/>
      <c r="ND3" s="222"/>
      <c r="NE3" s="222"/>
      <c r="NF3" s="222"/>
      <c r="NG3" s="222"/>
      <c r="NH3" s="222"/>
      <c r="NI3" s="222"/>
      <c r="NJ3" s="222"/>
      <c r="NK3" s="222"/>
      <c r="NL3" s="222"/>
      <c r="NM3" s="223"/>
      <c r="NN3" s="222"/>
      <c r="NO3" s="222"/>
      <c r="NP3" s="222"/>
      <c r="NQ3" s="222"/>
      <c r="NR3" s="222"/>
      <c r="NS3" s="222"/>
      <c r="NT3" s="222"/>
      <c r="NU3" s="222"/>
      <c r="NV3" s="222"/>
      <c r="NW3" s="222"/>
      <c r="NX3" s="222"/>
      <c r="NY3" s="222"/>
      <c r="NZ3" s="222"/>
      <c r="OA3" s="222"/>
      <c r="OB3" s="222"/>
      <c r="OC3" s="222"/>
      <c r="OD3" s="222"/>
      <c r="OE3" s="222"/>
      <c r="OF3" s="222"/>
      <c r="OG3" s="222"/>
      <c r="OH3" s="222"/>
      <c r="OI3" s="222"/>
      <c r="OJ3" s="222"/>
    </row>
    <row r="4" spans="3:40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31"/>
      <c r="BB4" s="131"/>
      <c r="BC4" s="131"/>
      <c r="BD4" s="131"/>
      <c r="BE4" s="131"/>
      <c r="BF4" s="131"/>
      <c r="BG4" s="131"/>
      <c r="BH4" s="131"/>
      <c r="BI4" s="131"/>
      <c r="BJ4" s="131"/>
      <c r="BK4" s="131"/>
      <c r="BL4" s="131"/>
      <c r="BM4" s="131"/>
      <c r="BN4" s="131"/>
      <c r="BO4" s="131"/>
      <c r="BP4" s="131"/>
      <c r="BQ4" s="131"/>
      <c r="BR4" s="131"/>
      <c r="BS4" s="131"/>
      <c r="BT4" s="131"/>
      <c r="BU4" s="131"/>
      <c r="BV4" s="131"/>
      <c r="BW4" s="131"/>
      <c r="BX4" s="131"/>
      <c r="BY4" s="118"/>
      <c r="BZ4" s="118"/>
      <c r="CA4" s="119" t="s">
        <v>212</v>
      </c>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19"/>
      <c r="DA4" s="119"/>
      <c r="DB4" s="119"/>
      <c r="DC4" s="119"/>
      <c r="DD4" s="119"/>
      <c r="DE4" s="119"/>
      <c r="DF4" s="119"/>
      <c r="DG4" s="119"/>
      <c r="DH4" s="119"/>
      <c r="DI4" s="119"/>
      <c r="DJ4" s="119"/>
      <c r="DK4" s="119"/>
      <c r="DL4" s="119"/>
      <c r="DM4" s="119"/>
      <c r="DN4" s="119"/>
      <c r="DO4" s="119"/>
      <c r="DP4" s="119"/>
      <c r="DQ4" s="119"/>
      <c r="DR4" s="119"/>
      <c r="DS4" s="119"/>
      <c r="DT4" s="119"/>
      <c r="DU4" s="119"/>
      <c r="DV4" s="119"/>
      <c r="DW4" s="119"/>
      <c r="DX4" s="119"/>
      <c r="DY4" s="119"/>
      <c r="DZ4" s="119"/>
      <c r="EA4" s="119"/>
      <c r="EB4" s="119"/>
      <c r="EC4" s="119"/>
      <c r="ED4" s="119"/>
      <c r="EE4" s="119"/>
      <c r="EF4" s="119"/>
      <c r="EG4" s="119"/>
      <c r="EH4" s="119"/>
      <c r="EI4" s="119"/>
      <c r="EJ4" s="119"/>
      <c r="EK4" s="119"/>
      <c r="EL4" s="119"/>
      <c r="EM4" s="119"/>
      <c r="EN4" s="119"/>
      <c r="EO4" s="119"/>
      <c r="EP4" s="119"/>
      <c r="EQ4" s="119"/>
      <c r="ER4" s="119"/>
      <c r="ES4" s="119"/>
      <c r="ET4" s="119"/>
      <c r="EU4" s="119"/>
      <c r="EV4" s="120"/>
      <c r="EW4" s="121" t="s">
        <v>213</v>
      </c>
      <c r="EX4" s="121"/>
      <c r="EY4" s="121"/>
      <c r="EZ4" s="121"/>
      <c r="FA4" s="121"/>
      <c r="FB4" s="121"/>
      <c r="FC4" s="121"/>
      <c r="FD4" s="121"/>
      <c r="FE4" s="121"/>
      <c r="FF4" s="121"/>
      <c r="FG4" s="121"/>
      <c r="FH4" s="121"/>
      <c r="FI4" s="121"/>
      <c r="FJ4" s="121"/>
      <c r="FK4" s="121"/>
      <c r="FL4" s="121"/>
      <c r="FM4" s="121"/>
      <c r="FN4" s="121"/>
      <c r="FO4" s="121"/>
      <c r="FP4" s="121"/>
      <c r="FQ4" s="121"/>
      <c r="FR4" s="121"/>
      <c r="FS4" s="121"/>
      <c r="FT4" s="121"/>
      <c r="FU4" s="121"/>
      <c r="FV4" s="121"/>
      <c r="FW4" s="121"/>
      <c r="FX4" s="121"/>
      <c r="FY4" s="121"/>
      <c r="FZ4" s="121"/>
      <c r="GA4" s="121"/>
      <c r="GB4" s="121"/>
      <c r="GC4" s="121"/>
      <c r="GD4" s="121"/>
      <c r="GE4" s="121"/>
      <c r="GF4" s="121"/>
      <c r="GG4" s="121"/>
      <c r="GH4" s="121"/>
      <c r="GI4" s="121"/>
      <c r="GJ4" s="121"/>
      <c r="GK4" s="121"/>
      <c r="GL4" s="121"/>
      <c r="GM4" s="121"/>
      <c r="GN4" s="121"/>
      <c r="GO4" s="121"/>
      <c r="GP4" s="121"/>
      <c r="GQ4" s="121"/>
      <c r="GR4" s="121"/>
      <c r="GS4" s="121"/>
      <c r="GT4" s="121"/>
      <c r="GU4" s="121"/>
      <c r="GV4" s="121"/>
      <c r="GW4" s="121"/>
      <c r="GX4" s="121"/>
      <c r="GY4" s="121"/>
      <c r="GZ4" s="121"/>
      <c r="HA4" s="121"/>
      <c r="HB4" s="121"/>
      <c r="HC4" s="121"/>
      <c r="HD4" s="121"/>
      <c r="HE4" s="121"/>
      <c r="HF4" s="121"/>
      <c r="HG4" s="121"/>
      <c r="HH4" s="121"/>
      <c r="HI4" s="121"/>
      <c r="HJ4" s="121"/>
      <c r="HK4" s="121"/>
      <c r="HL4" s="121"/>
      <c r="HM4" s="121"/>
      <c r="HN4" s="121"/>
      <c r="HO4" s="121"/>
      <c r="HP4" s="121"/>
      <c r="HQ4" s="121"/>
      <c r="HR4" s="122"/>
      <c r="HS4" s="123"/>
      <c r="HT4" s="228"/>
      <c r="HU4" s="221"/>
      <c r="HV4" s="221"/>
      <c r="HW4" s="221"/>
      <c r="HX4" s="221"/>
      <c r="HY4" s="32">
        <v>1</v>
      </c>
      <c r="HZ4" s="32">
        <v>2</v>
      </c>
      <c r="IA4" s="32">
        <v>3</v>
      </c>
      <c r="IB4" s="32">
        <v>4</v>
      </c>
      <c r="IC4" s="32">
        <v>5</v>
      </c>
      <c r="ID4" s="32">
        <v>6</v>
      </c>
      <c r="IE4" s="32">
        <v>7</v>
      </c>
      <c r="IF4" s="32">
        <v>8</v>
      </c>
      <c r="IG4" s="229">
        <v>9</v>
      </c>
      <c r="IH4" s="32">
        <v>10</v>
      </c>
      <c r="II4" s="229">
        <v>11</v>
      </c>
      <c r="IJ4" s="32">
        <v>12</v>
      </c>
      <c r="IK4" s="229">
        <v>13</v>
      </c>
      <c r="IL4" s="32">
        <v>14</v>
      </c>
      <c r="IM4" s="229">
        <v>15</v>
      </c>
      <c r="IN4" s="32">
        <v>16</v>
      </c>
      <c r="IO4" s="229">
        <v>17</v>
      </c>
      <c r="IP4" s="32">
        <v>18</v>
      </c>
      <c r="IQ4" s="229">
        <v>19</v>
      </c>
      <c r="IR4" s="32">
        <v>20</v>
      </c>
      <c r="IS4" s="221"/>
      <c r="IT4" s="221"/>
      <c r="IU4" s="221"/>
      <c r="IV4" s="221"/>
      <c r="IW4" s="32">
        <v>1</v>
      </c>
      <c r="IX4" s="32">
        <v>2</v>
      </c>
      <c r="IY4" s="32">
        <v>3</v>
      </c>
      <c r="IZ4" s="32">
        <v>4</v>
      </c>
      <c r="JA4" s="32">
        <v>5</v>
      </c>
      <c r="JB4" s="32">
        <v>6</v>
      </c>
      <c r="JC4" s="32">
        <v>7</v>
      </c>
      <c r="JD4" s="32">
        <v>8</v>
      </c>
      <c r="JE4" s="229">
        <v>9</v>
      </c>
      <c r="JF4" s="32">
        <v>10</v>
      </c>
      <c r="JG4" s="229">
        <v>11</v>
      </c>
      <c r="JH4" s="32">
        <v>12</v>
      </c>
      <c r="JI4" s="229">
        <v>13</v>
      </c>
      <c r="JJ4" s="32">
        <v>14</v>
      </c>
      <c r="JK4" s="229">
        <v>15</v>
      </c>
      <c r="JL4" s="32">
        <v>16</v>
      </c>
      <c r="JM4" s="229">
        <v>17</v>
      </c>
      <c r="JN4" s="32">
        <v>18</v>
      </c>
      <c r="JO4" s="229">
        <v>19</v>
      </c>
      <c r="JP4" s="32">
        <v>20</v>
      </c>
      <c r="JQ4" s="222"/>
      <c r="JR4" s="222"/>
      <c r="JS4" s="222"/>
      <c r="JT4" s="222"/>
      <c r="JU4" s="32">
        <v>1</v>
      </c>
      <c r="JV4" s="32">
        <v>2</v>
      </c>
      <c r="JW4" s="32">
        <v>3</v>
      </c>
      <c r="JX4" s="32">
        <v>4</v>
      </c>
      <c r="JY4" s="32">
        <v>5</v>
      </c>
      <c r="JZ4" s="32">
        <v>6</v>
      </c>
      <c r="KA4" s="32">
        <v>7</v>
      </c>
      <c r="KB4" s="32">
        <v>8</v>
      </c>
      <c r="KC4" s="229">
        <v>9</v>
      </c>
      <c r="KD4" s="32">
        <v>10</v>
      </c>
      <c r="KE4" s="229">
        <v>11</v>
      </c>
      <c r="KF4" s="32">
        <v>12</v>
      </c>
      <c r="KG4" s="229">
        <v>13</v>
      </c>
      <c r="KH4" s="32">
        <v>14</v>
      </c>
      <c r="KI4" s="229">
        <v>15</v>
      </c>
      <c r="KJ4" s="32">
        <v>16</v>
      </c>
      <c r="KK4" s="229">
        <v>17</v>
      </c>
      <c r="KL4" s="32">
        <v>18</v>
      </c>
      <c r="KM4" s="229">
        <v>19</v>
      </c>
      <c r="KN4" s="32">
        <v>20</v>
      </c>
      <c r="KO4" s="222"/>
      <c r="KP4" s="222"/>
      <c r="KQ4" s="222"/>
      <c r="KR4" s="222"/>
      <c r="KT4" s="221"/>
      <c r="KU4" s="221"/>
      <c r="KV4" s="221"/>
      <c r="KW4" s="221"/>
      <c r="KX4" s="221"/>
      <c r="KY4" s="221"/>
      <c r="KZ4" s="221"/>
      <c r="LA4" s="221"/>
      <c r="LB4" s="221"/>
      <c r="LC4" s="221"/>
      <c r="LD4" s="221"/>
      <c r="LE4" s="221"/>
      <c r="LF4" s="221"/>
      <c r="LG4" s="221"/>
      <c r="LH4" s="221"/>
      <c r="LI4" s="221"/>
      <c r="LJ4" s="221"/>
      <c r="LK4" s="221"/>
      <c r="LL4" s="221"/>
      <c r="LM4" s="221"/>
      <c r="LN4" s="221"/>
      <c r="LO4" s="221"/>
      <c r="LP4" s="221"/>
      <c r="LR4" s="221"/>
      <c r="LS4" s="221"/>
      <c r="LT4" s="221"/>
      <c r="LU4" s="221"/>
      <c r="LV4" s="221"/>
      <c r="LW4" s="221"/>
      <c r="LX4" s="221"/>
      <c r="LY4" s="221"/>
      <c r="LZ4" s="221"/>
      <c r="MA4" s="221"/>
      <c r="MB4" s="221"/>
      <c r="MC4" s="221"/>
      <c r="MD4" s="221"/>
      <c r="ME4" s="221"/>
      <c r="MF4" s="221"/>
      <c r="MG4" s="221"/>
      <c r="MH4" s="221"/>
      <c r="MI4" s="221"/>
      <c r="MJ4" s="221"/>
      <c r="MK4" s="221"/>
      <c r="ML4" s="221"/>
      <c r="MM4" s="221"/>
      <c r="MN4" s="221"/>
      <c r="MO4" s="223"/>
      <c r="MP4" s="222"/>
      <c r="MQ4" s="222"/>
      <c r="MR4" s="222"/>
      <c r="MS4" s="222"/>
      <c r="MT4" s="222"/>
      <c r="MU4" s="222"/>
      <c r="MV4" s="222"/>
      <c r="MW4" s="222"/>
      <c r="MX4" s="222"/>
      <c r="MY4" s="222"/>
      <c r="MZ4" s="222"/>
      <c r="NA4" s="222"/>
      <c r="NB4" s="222"/>
      <c r="NC4" s="222"/>
      <c r="ND4" s="222"/>
      <c r="NE4" s="222"/>
      <c r="NF4" s="222"/>
      <c r="NG4" s="222"/>
      <c r="NH4" s="222"/>
      <c r="NI4" s="222"/>
      <c r="NJ4" s="222"/>
      <c r="NK4" s="222"/>
      <c r="NL4" s="222"/>
      <c r="NM4" s="223"/>
      <c r="NN4" s="222"/>
      <c r="NO4" s="222"/>
      <c r="NP4" s="222"/>
      <c r="NQ4" s="222"/>
      <c r="NR4" s="222"/>
      <c r="NS4" s="222"/>
      <c r="NT4" s="222"/>
      <c r="NU4" s="222"/>
      <c r="NV4" s="222"/>
      <c r="NW4" s="222"/>
      <c r="NX4" s="222"/>
      <c r="NY4" s="222"/>
      <c r="NZ4" s="222"/>
      <c r="OA4" s="222"/>
      <c r="OB4" s="222"/>
      <c r="OC4" s="222"/>
      <c r="OD4" s="222"/>
      <c r="OE4" s="222"/>
      <c r="OF4" s="222"/>
      <c r="OG4" s="222"/>
      <c r="OH4" s="222"/>
      <c r="OI4" s="222"/>
      <c r="OJ4" s="222"/>
    </row>
    <row r="5" spans="3:40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6"/>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0"/>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6"/>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0"/>
      <c r="EW5" s="126"/>
      <c r="EX5" s="126"/>
      <c r="EY5" s="126"/>
      <c r="EZ5" s="126"/>
      <c r="FA5" s="126"/>
      <c r="FB5" s="126"/>
      <c r="FC5" s="126"/>
      <c r="FD5" s="126"/>
      <c r="FE5" s="126"/>
      <c r="FF5" s="126"/>
      <c r="FG5" s="126"/>
      <c r="FH5" s="126"/>
      <c r="FI5" s="126"/>
      <c r="FJ5" s="126"/>
      <c r="FK5" s="126"/>
      <c r="FL5" s="126"/>
      <c r="FM5" s="126"/>
      <c r="FN5" s="126"/>
      <c r="FO5" s="126"/>
      <c r="FP5" s="126"/>
      <c r="FQ5" s="126"/>
      <c r="FR5" s="126"/>
      <c r="FS5" s="126"/>
      <c r="FT5" s="126"/>
      <c r="FU5" s="126"/>
      <c r="FV5" s="126"/>
      <c r="FW5" s="126"/>
      <c r="FX5" s="126"/>
      <c r="FY5" s="126"/>
      <c r="FZ5" s="126"/>
      <c r="GA5" s="126"/>
      <c r="GB5" s="126"/>
      <c r="GC5" s="126"/>
      <c r="GD5" s="126"/>
      <c r="GE5" s="126"/>
      <c r="GF5" s="126"/>
      <c r="GG5" s="126"/>
      <c r="GH5" s="126"/>
      <c r="GI5" s="126"/>
      <c r="GJ5" s="126"/>
      <c r="GK5" s="126"/>
      <c r="GL5" s="126"/>
      <c r="GM5" s="126"/>
      <c r="GN5" s="126"/>
      <c r="GO5" s="126"/>
      <c r="GP5" s="126"/>
      <c r="GQ5" s="126"/>
      <c r="GR5" s="126"/>
      <c r="GS5" s="126"/>
      <c r="GT5" s="126"/>
      <c r="GU5" s="126"/>
      <c r="GV5" s="126"/>
      <c r="GW5" s="126"/>
      <c r="GX5" s="126"/>
      <c r="GY5" s="126"/>
      <c r="GZ5" s="126"/>
      <c r="HA5" s="126"/>
      <c r="HB5" s="126"/>
      <c r="HC5" s="126"/>
      <c r="HD5" s="126"/>
      <c r="HE5" s="126"/>
      <c r="HF5" s="126"/>
      <c r="HG5" s="126"/>
      <c r="HH5" s="126"/>
      <c r="HI5" s="126"/>
      <c r="HJ5" s="126"/>
      <c r="HK5" s="126"/>
      <c r="HL5" s="126"/>
      <c r="HM5" s="126"/>
      <c r="HN5" s="126"/>
      <c r="HO5" s="126"/>
      <c r="HP5" s="126"/>
      <c r="HQ5" s="126"/>
      <c r="HR5" s="126"/>
      <c r="HS5" s="126"/>
      <c r="HT5" s="228"/>
      <c r="HU5" s="230"/>
      <c r="HV5" s="230"/>
      <c r="HW5" s="230"/>
      <c r="HX5" s="230"/>
      <c r="IS5" s="230"/>
      <c r="IT5" s="230"/>
      <c r="IU5" s="230"/>
      <c r="IV5" s="230"/>
      <c r="JQ5" s="231"/>
      <c r="JR5" s="231"/>
      <c r="JS5" s="231"/>
      <c r="JT5" s="231"/>
      <c r="KO5" s="231"/>
      <c r="KP5" s="231"/>
      <c r="KQ5" s="231"/>
      <c r="KR5" s="231"/>
      <c r="KT5" s="221"/>
      <c r="KU5" s="221"/>
      <c r="KV5" s="221"/>
      <c r="KW5" s="221"/>
      <c r="KX5" s="221"/>
      <c r="KY5" s="221"/>
      <c r="KZ5" s="221"/>
      <c r="LA5" s="221"/>
      <c r="LB5" s="221"/>
      <c r="LC5" s="221"/>
      <c r="LD5" s="221"/>
      <c r="LE5" s="221"/>
      <c r="LF5" s="221"/>
      <c r="LG5" s="221"/>
      <c r="LH5" s="221"/>
      <c r="LI5" s="221"/>
      <c r="LJ5" s="221"/>
      <c r="LK5" s="221"/>
      <c r="LL5" s="221"/>
      <c r="LM5" s="221"/>
      <c r="LN5" s="221"/>
      <c r="LO5" s="221"/>
      <c r="LP5" s="221"/>
      <c r="LR5" s="221"/>
      <c r="LS5" s="221"/>
      <c r="LT5" s="221"/>
      <c r="LU5" s="221"/>
      <c r="LV5" s="221"/>
      <c r="LW5" s="221"/>
      <c r="LX5" s="221"/>
      <c r="LY5" s="221"/>
      <c r="LZ5" s="221"/>
      <c r="MA5" s="221"/>
      <c r="MB5" s="221"/>
      <c r="MC5" s="221"/>
      <c r="MD5" s="221"/>
      <c r="ME5" s="221"/>
      <c r="MF5" s="221"/>
      <c r="MG5" s="221"/>
      <c r="MH5" s="221"/>
      <c r="MI5" s="221"/>
      <c r="MJ5" s="221"/>
      <c r="MK5" s="221"/>
      <c r="ML5" s="221"/>
      <c r="MM5" s="221"/>
      <c r="MN5" s="221"/>
      <c r="MO5" s="223"/>
      <c r="MP5" s="222"/>
      <c r="MQ5" s="222"/>
      <c r="MR5" s="222"/>
      <c r="MS5" s="222"/>
      <c r="MT5" s="222"/>
      <c r="MU5" s="222"/>
      <c r="MV5" s="222"/>
      <c r="MW5" s="222"/>
      <c r="MX5" s="222"/>
      <c r="MY5" s="222"/>
      <c r="MZ5" s="222"/>
      <c r="NA5" s="222"/>
      <c r="NB5" s="222"/>
      <c r="NC5" s="222"/>
      <c r="ND5" s="222"/>
      <c r="NE5" s="222"/>
      <c r="NF5" s="222"/>
      <c r="NG5" s="222"/>
      <c r="NH5" s="222"/>
      <c r="NI5" s="222"/>
      <c r="NJ5" s="222"/>
      <c r="NK5" s="222"/>
      <c r="NL5" s="222"/>
      <c r="NM5" s="223"/>
      <c r="NN5" s="222"/>
      <c r="NO5" s="222"/>
      <c r="NP5" s="222"/>
      <c r="NQ5" s="222"/>
      <c r="NR5" s="222"/>
      <c r="NS5" s="222"/>
      <c r="NT5" s="222"/>
      <c r="NU5" s="222"/>
      <c r="NV5" s="222"/>
      <c r="NW5" s="222"/>
      <c r="NX5" s="222"/>
      <c r="NY5" s="222"/>
      <c r="NZ5" s="222"/>
      <c r="OA5" s="222"/>
      <c r="OB5" s="222"/>
      <c r="OC5" s="222"/>
      <c r="OD5" s="222"/>
      <c r="OE5" s="222"/>
      <c r="OF5" s="222"/>
      <c r="OG5" s="222"/>
      <c r="OH5" s="222"/>
      <c r="OI5" s="222"/>
      <c r="OJ5" s="222"/>
    </row>
    <row r="6" spans="3:400" ht="20.100000000000001" customHeight="1" x14ac:dyDescent="0.25">
      <c r="C6" s="130" t="s">
        <v>277</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17"/>
      <c r="AD6" s="117"/>
      <c r="AE6" s="117"/>
      <c r="AF6" s="117"/>
      <c r="AG6" s="117"/>
      <c r="AH6" s="117"/>
      <c r="AI6" s="117"/>
      <c r="AJ6" s="117"/>
      <c r="AK6" s="117"/>
      <c r="AL6" s="117"/>
      <c r="AM6" s="117"/>
      <c r="AN6" s="117"/>
      <c r="AO6" s="117"/>
      <c r="AP6" s="117"/>
      <c r="AQ6" s="117"/>
      <c r="AR6" s="117"/>
      <c r="AS6" s="117"/>
      <c r="AT6" s="117"/>
      <c r="AU6" s="117"/>
      <c r="AV6" s="117"/>
      <c r="AW6" s="117"/>
      <c r="AX6" s="117"/>
      <c r="AY6" s="117"/>
      <c r="AZ6" s="117"/>
      <c r="BA6" s="131"/>
      <c r="BB6" s="131"/>
      <c r="BC6" s="131"/>
      <c r="BD6" s="131"/>
      <c r="BE6" s="131"/>
      <c r="BF6" s="131"/>
      <c r="BG6" s="131"/>
      <c r="BH6" s="131"/>
      <c r="BI6" s="131"/>
      <c r="BJ6" s="131"/>
      <c r="BK6" s="131"/>
      <c r="BL6" s="131"/>
      <c r="BM6" s="131"/>
      <c r="BN6" s="131"/>
      <c r="BO6" s="131"/>
      <c r="BP6" s="131"/>
      <c r="BQ6" s="131"/>
      <c r="BR6" s="131"/>
      <c r="BS6" s="131"/>
      <c r="BT6" s="131"/>
      <c r="BU6" s="131"/>
      <c r="BV6" s="131"/>
      <c r="BW6" s="131"/>
      <c r="BX6" s="131" t="s">
        <v>3</v>
      </c>
      <c r="BY6" s="132" t="s">
        <v>213</v>
      </c>
      <c r="BZ6" s="120"/>
      <c r="CA6" s="133" t="s">
        <v>2</v>
      </c>
      <c r="CB6" s="133"/>
      <c r="CC6" s="133"/>
      <c r="CD6" s="133"/>
      <c r="CE6" s="133"/>
      <c r="CF6" s="133"/>
      <c r="CG6" s="133"/>
      <c r="CH6" s="133"/>
      <c r="CI6" s="133"/>
      <c r="CJ6" s="133"/>
      <c r="CK6" s="133"/>
      <c r="CL6" s="133"/>
      <c r="CM6" s="133"/>
      <c r="CN6" s="133"/>
      <c r="CO6" s="133"/>
      <c r="CP6" s="133"/>
      <c r="CQ6" s="133"/>
      <c r="CR6" s="133"/>
      <c r="CS6" s="133"/>
      <c r="CT6" s="133"/>
      <c r="CU6" s="133"/>
      <c r="CV6" s="133"/>
      <c r="CW6" s="133"/>
      <c r="CX6" s="133"/>
      <c r="CY6" s="133"/>
      <c r="CZ6" s="133"/>
      <c r="DA6" s="133"/>
      <c r="DB6" s="133"/>
      <c r="DC6" s="133"/>
      <c r="DD6" s="133"/>
      <c r="DE6" s="133"/>
      <c r="DF6" s="133"/>
      <c r="DG6" s="133"/>
      <c r="DH6" s="133"/>
      <c r="DI6" s="133"/>
      <c r="DJ6" s="133"/>
      <c r="DK6" s="133"/>
      <c r="DL6" s="133"/>
      <c r="DM6" s="133"/>
      <c r="DN6" s="133"/>
      <c r="DO6" s="133"/>
      <c r="DP6" s="133"/>
      <c r="DQ6" s="133"/>
      <c r="DR6" s="133"/>
      <c r="DS6" s="133"/>
      <c r="DT6" s="133"/>
      <c r="DU6" s="133"/>
      <c r="DV6" s="133"/>
      <c r="DW6" s="133"/>
      <c r="DX6" s="134"/>
      <c r="DY6" s="134"/>
      <c r="DZ6" s="134"/>
      <c r="EA6" s="134"/>
      <c r="EB6" s="134"/>
      <c r="EC6" s="134"/>
      <c r="ED6" s="134"/>
      <c r="EE6" s="134"/>
      <c r="EF6" s="134"/>
      <c r="EG6" s="134"/>
      <c r="EH6" s="134"/>
      <c r="EI6" s="134"/>
      <c r="EJ6" s="134"/>
      <c r="EK6" s="134"/>
      <c r="EL6" s="134"/>
      <c r="EM6" s="134"/>
      <c r="EN6" s="134"/>
      <c r="EO6" s="134"/>
      <c r="EP6" s="134"/>
      <c r="EQ6" s="134"/>
      <c r="ER6" s="134"/>
      <c r="ES6" s="134"/>
      <c r="ET6" s="134"/>
      <c r="EU6" s="134" t="s">
        <v>3</v>
      </c>
      <c r="EV6" s="120"/>
      <c r="EW6" s="121" t="s">
        <v>2</v>
      </c>
      <c r="EX6" s="121"/>
      <c r="EY6" s="121"/>
      <c r="EZ6" s="121"/>
      <c r="FA6" s="121"/>
      <c r="FB6" s="121"/>
      <c r="FC6" s="121"/>
      <c r="FD6" s="121"/>
      <c r="FE6" s="121"/>
      <c r="FF6" s="121"/>
      <c r="FG6" s="121"/>
      <c r="FH6" s="121"/>
      <c r="FI6" s="121"/>
      <c r="FJ6" s="121"/>
      <c r="FK6" s="121"/>
      <c r="FL6" s="121"/>
      <c r="FM6" s="121"/>
      <c r="FN6" s="121"/>
      <c r="FO6" s="121"/>
      <c r="FP6" s="121"/>
      <c r="FQ6" s="121"/>
      <c r="FR6" s="121"/>
      <c r="FS6" s="121"/>
      <c r="FT6" s="121"/>
      <c r="FU6" s="121"/>
      <c r="FV6" s="121"/>
      <c r="FW6" s="121"/>
      <c r="FX6" s="121"/>
      <c r="FY6" s="121"/>
      <c r="FZ6" s="121"/>
      <c r="GA6" s="121"/>
      <c r="GB6" s="121"/>
      <c r="GC6" s="121"/>
      <c r="GD6" s="121"/>
      <c r="GE6" s="121"/>
      <c r="GF6" s="121"/>
      <c r="GG6" s="121"/>
      <c r="GH6" s="121"/>
      <c r="GI6" s="121"/>
      <c r="GJ6" s="121"/>
      <c r="GK6" s="121"/>
      <c r="GL6" s="121"/>
      <c r="GM6" s="121"/>
      <c r="GN6" s="121"/>
      <c r="GO6" s="121"/>
      <c r="GP6" s="121"/>
      <c r="GQ6" s="121"/>
      <c r="GR6" s="121"/>
      <c r="GS6" s="121"/>
      <c r="GT6" s="135"/>
      <c r="GU6" s="135"/>
      <c r="GV6" s="135"/>
      <c r="GW6" s="135"/>
      <c r="GX6" s="135"/>
      <c r="GY6" s="135"/>
      <c r="GZ6" s="135"/>
      <c r="HA6" s="135"/>
      <c r="HB6" s="135"/>
      <c r="HC6" s="135"/>
      <c r="HD6" s="135"/>
      <c r="HE6" s="135"/>
      <c r="HF6" s="135"/>
      <c r="HG6" s="135"/>
      <c r="HH6" s="135"/>
      <c r="HI6" s="135"/>
      <c r="HJ6" s="135"/>
      <c r="HK6" s="135"/>
      <c r="HL6" s="135"/>
      <c r="HM6" s="135"/>
      <c r="HN6" s="135"/>
      <c r="HO6" s="135"/>
      <c r="HP6" s="135"/>
      <c r="HQ6" s="135" t="s">
        <v>3</v>
      </c>
      <c r="HR6" s="122"/>
      <c r="HS6" s="131" t="s">
        <v>213</v>
      </c>
      <c r="HT6" s="228"/>
      <c r="HU6" s="232"/>
      <c r="HV6" s="233" t="s">
        <v>214</v>
      </c>
      <c r="HW6" s="233" t="s">
        <v>215</v>
      </c>
      <c r="HX6" s="233" t="s">
        <v>216</v>
      </c>
      <c r="HY6" s="229"/>
      <c r="HZ6" s="229"/>
      <c r="IB6" s="229"/>
      <c r="IC6" s="229"/>
      <c r="IE6" s="229"/>
      <c r="IG6" s="229"/>
      <c r="IH6" s="229"/>
      <c r="IJ6" s="229"/>
      <c r="IK6" s="229"/>
      <c r="IL6" s="229"/>
      <c r="IR6" s="229"/>
      <c r="IS6" s="234"/>
      <c r="IT6" s="233" t="s">
        <v>214</v>
      </c>
      <c r="IU6" s="233" t="s">
        <v>215</v>
      </c>
      <c r="IV6" s="233" t="s">
        <v>216</v>
      </c>
      <c r="IW6" s="229"/>
      <c r="IX6" s="229"/>
      <c r="IZ6" s="229"/>
      <c r="JA6" s="229"/>
      <c r="JC6" s="229"/>
      <c r="JE6" s="229"/>
      <c r="JF6" s="229"/>
      <c r="JH6" s="229"/>
      <c r="JI6" s="229"/>
      <c r="JJ6" s="229"/>
      <c r="JL6" s="229"/>
      <c r="JM6" s="229"/>
      <c r="JN6" s="229"/>
      <c r="JP6" s="229"/>
      <c r="JQ6" s="234"/>
      <c r="JR6" s="233" t="s">
        <v>214</v>
      </c>
      <c r="JS6" s="233" t="s">
        <v>215</v>
      </c>
      <c r="JT6" s="233" t="s">
        <v>216</v>
      </c>
      <c r="JU6" s="229"/>
      <c r="JV6" s="229"/>
      <c r="JX6" s="229"/>
      <c r="JY6" s="229"/>
      <c r="KA6" s="229"/>
      <c r="KC6" s="229"/>
      <c r="KD6" s="229"/>
      <c r="KF6" s="229"/>
      <c r="KG6" s="229"/>
      <c r="KH6" s="229"/>
      <c r="KJ6" s="229"/>
      <c r="KK6" s="229"/>
      <c r="KL6" s="229"/>
      <c r="KN6" s="229"/>
      <c r="KO6" s="234"/>
      <c r="KP6" s="233" t="s">
        <v>214</v>
      </c>
      <c r="KQ6" s="233" t="s">
        <v>215</v>
      </c>
      <c r="KR6" s="233" t="s">
        <v>216</v>
      </c>
      <c r="KT6" s="221"/>
      <c r="KU6" s="221"/>
      <c r="KV6" s="221"/>
      <c r="KW6" s="221"/>
      <c r="KX6" s="221"/>
      <c r="KY6" s="221"/>
      <c r="KZ6" s="221"/>
      <c r="LA6" s="221"/>
      <c r="LB6" s="221"/>
      <c r="LC6" s="221"/>
      <c r="LD6" s="221"/>
      <c r="LE6" s="221"/>
      <c r="LF6" s="221"/>
      <c r="LG6" s="221"/>
      <c r="LH6" s="221"/>
      <c r="LI6" s="221"/>
      <c r="LJ6" s="221"/>
      <c r="LK6" s="221"/>
      <c r="LL6" s="221"/>
      <c r="LM6" s="221"/>
      <c r="LN6" s="221"/>
      <c r="LO6" s="221"/>
      <c r="LP6" s="221"/>
      <c r="LR6" s="221"/>
      <c r="LS6" s="221"/>
      <c r="LT6" s="221"/>
      <c r="LU6" s="221"/>
      <c r="LV6" s="221"/>
      <c r="LW6" s="221"/>
      <c r="LX6" s="221"/>
      <c r="LY6" s="221"/>
      <c r="LZ6" s="221"/>
      <c r="MA6" s="221"/>
      <c r="MB6" s="221"/>
      <c r="MC6" s="221"/>
      <c r="MD6" s="221"/>
      <c r="ME6" s="221"/>
      <c r="MF6" s="221"/>
      <c r="MG6" s="221"/>
      <c r="MH6" s="221"/>
      <c r="MI6" s="221"/>
      <c r="MJ6" s="221"/>
      <c r="MK6" s="221"/>
      <c r="ML6" s="221"/>
      <c r="MM6" s="221"/>
      <c r="MN6" s="221"/>
      <c r="MO6" s="223"/>
      <c r="MP6" s="222"/>
      <c r="MQ6" s="222"/>
      <c r="MR6" s="222"/>
      <c r="MS6" s="222"/>
      <c r="MT6" s="222"/>
      <c r="MU6" s="222"/>
      <c r="MV6" s="222"/>
      <c r="MW6" s="222"/>
      <c r="MX6" s="222"/>
      <c r="MY6" s="222"/>
      <c r="MZ6" s="222"/>
      <c r="NA6" s="222"/>
      <c r="NB6" s="222"/>
      <c r="NC6" s="222"/>
      <c r="ND6" s="222"/>
      <c r="NE6" s="222"/>
      <c r="NF6" s="222"/>
      <c r="NG6" s="222"/>
      <c r="NH6" s="222"/>
      <c r="NI6" s="222"/>
      <c r="NJ6" s="222"/>
      <c r="NK6" s="222"/>
      <c r="NL6" s="222"/>
      <c r="NM6" s="223"/>
      <c r="NN6" s="222"/>
      <c r="NO6" s="222"/>
      <c r="NP6" s="222"/>
      <c r="NQ6" s="222"/>
      <c r="NR6" s="222"/>
      <c r="NS6" s="222"/>
      <c r="NT6" s="222"/>
      <c r="NU6" s="222"/>
      <c r="NV6" s="222"/>
      <c r="NW6" s="222"/>
      <c r="NX6" s="222"/>
      <c r="NY6" s="222"/>
      <c r="NZ6" s="222"/>
      <c r="OA6" s="222"/>
      <c r="OB6" s="222"/>
      <c r="OC6" s="222"/>
      <c r="OD6" s="222"/>
      <c r="OE6" s="222"/>
      <c r="OF6" s="222"/>
      <c r="OG6" s="222"/>
      <c r="OH6" s="222"/>
      <c r="OI6" s="222"/>
      <c r="OJ6" s="222"/>
    </row>
    <row r="7" spans="3:40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60</v>
      </c>
      <c r="BA7" s="139"/>
      <c r="BB7" s="139"/>
      <c r="BC7" s="139"/>
      <c r="BD7" s="139"/>
      <c r="BE7" s="139"/>
      <c r="BF7" s="139"/>
      <c r="BG7" s="139"/>
      <c r="BH7" s="139"/>
      <c r="BI7" s="139"/>
      <c r="BJ7" s="139"/>
      <c r="BK7" s="139"/>
      <c r="BL7" s="139"/>
      <c r="BM7" s="139"/>
      <c r="BN7" s="139"/>
      <c r="BO7" s="139"/>
      <c r="BP7" s="139"/>
      <c r="BQ7" s="139"/>
      <c r="BR7" s="139"/>
      <c r="BS7" s="139"/>
      <c r="BT7" s="139"/>
      <c r="BU7" s="139"/>
      <c r="BV7" s="139"/>
      <c r="BW7" s="139"/>
      <c r="BX7" s="141" t="s">
        <v>217</v>
      </c>
      <c r="BY7" s="126"/>
      <c r="BZ7" s="120"/>
      <c r="CA7" s="139" t="s">
        <v>11</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40" t="s">
        <v>12</v>
      </c>
      <c r="CZ7" s="139"/>
      <c r="DA7" s="139"/>
      <c r="DB7" s="139"/>
      <c r="DC7" s="139"/>
      <c r="DD7" s="139"/>
      <c r="DE7" s="139"/>
      <c r="DF7" s="139"/>
      <c r="DG7" s="139"/>
      <c r="DH7" s="139"/>
      <c r="DI7" s="139"/>
      <c r="DJ7" s="139"/>
      <c r="DK7" s="139"/>
      <c r="DL7" s="139"/>
      <c r="DM7" s="139"/>
      <c r="DN7" s="139"/>
      <c r="DO7" s="139"/>
      <c r="DP7" s="139"/>
      <c r="DQ7" s="139"/>
      <c r="DR7" s="139"/>
      <c r="DS7" s="139"/>
      <c r="DT7" s="139"/>
      <c r="DU7" s="139"/>
      <c r="DV7" s="139"/>
      <c r="DW7" s="141" t="s">
        <v>60</v>
      </c>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41" t="s">
        <v>217</v>
      </c>
      <c r="EV7" s="142"/>
      <c r="EW7" s="139" t="s">
        <v>11</v>
      </c>
      <c r="EX7" s="139"/>
      <c r="EY7" s="139"/>
      <c r="EZ7" s="139"/>
      <c r="FA7" s="139"/>
      <c r="FB7" s="139"/>
      <c r="FC7" s="139"/>
      <c r="FD7" s="139"/>
      <c r="FE7" s="139"/>
      <c r="FF7" s="139"/>
      <c r="FG7" s="139"/>
      <c r="FH7" s="139"/>
      <c r="FI7" s="139"/>
      <c r="FJ7" s="139"/>
      <c r="FK7" s="139"/>
      <c r="FL7" s="139"/>
      <c r="FM7" s="139"/>
      <c r="FN7" s="139"/>
      <c r="FO7" s="139"/>
      <c r="FP7" s="139"/>
      <c r="FQ7" s="139"/>
      <c r="FR7" s="139"/>
      <c r="FS7" s="139"/>
      <c r="FT7" s="139"/>
      <c r="FU7" s="140" t="s">
        <v>12</v>
      </c>
      <c r="FV7" s="139"/>
      <c r="FW7" s="139"/>
      <c r="FX7" s="139"/>
      <c r="FY7" s="139"/>
      <c r="FZ7" s="139"/>
      <c r="GA7" s="139"/>
      <c r="GB7" s="139"/>
      <c r="GC7" s="139"/>
      <c r="GD7" s="139"/>
      <c r="GE7" s="139"/>
      <c r="GF7" s="139"/>
      <c r="GG7" s="139"/>
      <c r="GH7" s="139"/>
      <c r="GI7" s="139"/>
      <c r="GJ7" s="139"/>
      <c r="GK7" s="139"/>
      <c r="GL7" s="139"/>
      <c r="GM7" s="139"/>
      <c r="GN7" s="139"/>
      <c r="GO7" s="139"/>
      <c r="GP7" s="139"/>
      <c r="GQ7" s="139"/>
      <c r="GR7" s="139"/>
      <c r="GS7" s="141" t="s">
        <v>60</v>
      </c>
      <c r="GT7" s="139"/>
      <c r="GU7" s="139"/>
      <c r="GV7" s="139"/>
      <c r="GW7" s="139"/>
      <c r="GX7" s="139"/>
      <c r="GY7" s="139"/>
      <c r="GZ7" s="139"/>
      <c r="HA7" s="139"/>
      <c r="HB7" s="139"/>
      <c r="HC7" s="139"/>
      <c r="HD7" s="139"/>
      <c r="HE7" s="139"/>
      <c r="HF7" s="139"/>
      <c r="HG7" s="139"/>
      <c r="HH7" s="139"/>
      <c r="HI7" s="139"/>
      <c r="HJ7" s="139"/>
      <c r="HK7" s="139"/>
      <c r="HL7" s="139"/>
      <c r="HM7" s="139"/>
      <c r="HN7" s="139"/>
      <c r="HO7" s="139"/>
      <c r="HP7" s="139"/>
      <c r="HQ7" s="141" t="s">
        <v>217</v>
      </c>
      <c r="HR7" s="126"/>
      <c r="HS7" s="139" t="s">
        <v>213</v>
      </c>
      <c r="HT7" s="228"/>
      <c r="HU7" s="235" t="s">
        <v>218</v>
      </c>
      <c r="HV7" s="236" t="s">
        <v>219</v>
      </c>
      <c r="HW7" s="237"/>
      <c r="HX7" s="238"/>
      <c r="HY7" s="239"/>
      <c r="HZ7" s="239"/>
      <c r="IB7" s="239"/>
      <c r="IC7" s="239"/>
      <c r="IE7" s="239"/>
      <c r="IG7" s="239"/>
      <c r="IH7" s="239"/>
      <c r="IJ7" s="239"/>
      <c r="IK7" s="239"/>
      <c r="IL7" s="239"/>
      <c r="IR7" s="239"/>
      <c r="IS7" s="240" t="s">
        <v>218</v>
      </c>
      <c r="IT7" s="236" t="s">
        <v>219</v>
      </c>
      <c r="IU7" s="237"/>
      <c r="IV7" s="238"/>
      <c r="IW7" s="239"/>
      <c r="IX7" s="239"/>
      <c r="IZ7" s="239"/>
      <c r="JA7" s="239"/>
      <c r="JC7" s="239"/>
      <c r="JE7" s="239"/>
      <c r="JF7" s="239"/>
      <c r="JH7" s="239"/>
      <c r="JI7" s="239"/>
      <c r="JJ7" s="239"/>
      <c r="JL7" s="239"/>
      <c r="JM7" s="239"/>
      <c r="JN7" s="239"/>
      <c r="JP7" s="239"/>
      <c r="JQ7" s="240" t="s">
        <v>218</v>
      </c>
      <c r="JR7" s="236" t="s">
        <v>219</v>
      </c>
      <c r="JS7" s="237"/>
      <c r="JT7" s="238"/>
      <c r="JU7" s="239"/>
      <c r="JV7" s="239"/>
      <c r="JX7" s="239"/>
      <c r="JY7" s="239"/>
      <c r="KA7" s="239"/>
      <c r="KC7" s="239"/>
      <c r="KD7" s="239"/>
      <c r="KF7" s="239"/>
      <c r="KG7" s="239"/>
      <c r="KH7" s="239"/>
      <c r="KJ7" s="239"/>
      <c r="KK7" s="239"/>
      <c r="KL7" s="239"/>
      <c r="KN7" s="239"/>
      <c r="KO7" s="240" t="s">
        <v>218</v>
      </c>
      <c r="KP7" s="236" t="s">
        <v>219</v>
      </c>
      <c r="KQ7" s="237"/>
      <c r="KR7" s="238"/>
      <c r="KT7" s="230"/>
      <c r="KU7" s="230"/>
      <c r="KV7" s="230"/>
      <c r="KW7" s="230"/>
      <c r="KX7" s="230"/>
      <c r="KY7" s="230"/>
      <c r="KZ7" s="230"/>
      <c r="LA7" s="230"/>
      <c r="LB7" s="230"/>
      <c r="LC7" s="230"/>
      <c r="LD7" s="230"/>
      <c r="LE7" s="230"/>
      <c r="LF7" s="230"/>
      <c r="LG7" s="230"/>
      <c r="LH7" s="230"/>
      <c r="LI7" s="230"/>
      <c r="LJ7" s="230"/>
      <c r="LK7" s="230"/>
      <c r="LL7" s="230"/>
      <c r="LM7" s="230"/>
      <c r="LN7" s="230"/>
      <c r="LO7" s="230"/>
      <c r="LP7" s="230"/>
      <c r="LR7" s="230"/>
      <c r="LS7" s="230"/>
      <c r="LT7" s="230"/>
      <c r="LU7" s="230"/>
      <c r="LV7" s="230"/>
      <c r="LW7" s="230"/>
      <c r="LX7" s="230"/>
      <c r="LY7" s="230"/>
      <c r="LZ7" s="230"/>
      <c r="MA7" s="230"/>
      <c r="MB7" s="230"/>
      <c r="MC7" s="230"/>
      <c r="MD7" s="230"/>
      <c r="ME7" s="230"/>
      <c r="MF7" s="230"/>
      <c r="MG7" s="230"/>
      <c r="MH7" s="230"/>
      <c r="MI7" s="230"/>
      <c r="MJ7" s="230"/>
      <c r="MK7" s="230"/>
      <c r="ML7" s="230"/>
      <c r="MM7" s="230"/>
      <c r="MN7" s="230"/>
      <c r="MO7" s="223"/>
      <c r="MP7" s="231"/>
      <c r="MQ7" s="231"/>
      <c r="MR7" s="231"/>
      <c r="MS7" s="231"/>
      <c r="MT7" s="231"/>
      <c r="MU7" s="231"/>
      <c r="MV7" s="231"/>
      <c r="MW7" s="231"/>
      <c r="MX7" s="231"/>
      <c r="MY7" s="231"/>
      <c r="MZ7" s="231"/>
      <c r="NA7" s="231"/>
      <c r="NB7" s="231"/>
      <c r="NC7" s="231"/>
      <c r="ND7" s="231"/>
      <c r="NE7" s="231"/>
      <c r="NF7" s="231"/>
      <c r="NG7" s="231"/>
      <c r="NH7" s="231"/>
      <c r="NI7" s="231"/>
      <c r="NJ7" s="231"/>
      <c r="NK7" s="231"/>
      <c r="NL7" s="231"/>
      <c r="NM7" s="223"/>
      <c r="NN7" s="231"/>
      <c r="NO7" s="231"/>
      <c r="NP7" s="231"/>
      <c r="NQ7" s="231"/>
      <c r="NR7" s="231"/>
      <c r="NS7" s="231"/>
      <c r="NT7" s="231"/>
      <c r="NU7" s="231"/>
      <c r="NV7" s="231"/>
      <c r="NW7" s="231"/>
      <c r="NX7" s="231"/>
      <c r="NY7" s="231"/>
      <c r="NZ7" s="231"/>
      <c r="OA7" s="231"/>
      <c r="OB7" s="231"/>
      <c r="OC7" s="231"/>
      <c r="OD7" s="231"/>
      <c r="OE7" s="231"/>
      <c r="OF7" s="231"/>
      <c r="OG7" s="231"/>
      <c r="OH7" s="231"/>
      <c r="OI7" s="231"/>
      <c r="OJ7" s="231"/>
    </row>
    <row r="8" spans="3:400" ht="23.1" customHeight="1" x14ac:dyDescent="0.25">
      <c r="C8" s="150" t="s">
        <v>222</v>
      </c>
      <c r="D8" s="151">
        <v>1864</v>
      </c>
      <c r="E8" s="152"/>
      <c r="F8" s="152"/>
      <c r="G8" s="152"/>
      <c r="H8" s="152"/>
      <c r="I8" s="152"/>
      <c r="J8" s="152"/>
      <c r="K8" s="152"/>
      <c r="L8" s="152"/>
      <c r="M8" s="152"/>
      <c r="N8" s="152"/>
      <c r="O8" s="152"/>
      <c r="P8" s="152"/>
      <c r="Q8" s="152"/>
      <c r="R8" s="152"/>
      <c r="S8" s="152"/>
      <c r="T8" s="152"/>
      <c r="U8" s="152"/>
      <c r="V8" s="152"/>
      <c r="W8" s="152"/>
      <c r="X8" s="152"/>
      <c r="Y8" s="152"/>
      <c r="Z8" s="152"/>
      <c r="AA8" s="152"/>
      <c r="AB8" s="151">
        <v>289</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13</v>
      </c>
      <c r="BA8" s="152"/>
      <c r="BB8" s="152"/>
      <c r="BC8" s="152"/>
      <c r="BD8" s="152"/>
      <c r="BE8" s="152"/>
      <c r="BF8" s="152"/>
      <c r="BG8" s="152"/>
      <c r="BH8" s="152"/>
      <c r="BI8" s="152"/>
      <c r="BJ8" s="152"/>
      <c r="BK8" s="152"/>
      <c r="BL8" s="152"/>
      <c r="BM8" s="152"/>
      <c r="BN8" s="152"/>
      <c r="BO8" s="152"/>
      <c r="BP8" s="152"/>
      <c r="BQ8" s="152"/>
      <c r="BR8" s="152"/>
      <c r="BS8" s="152"/>
      <c r="BT8" s="152"/>
      <c r="BU8" s="152"/>
      <c r="BV8" s="152"/>
      <c r="BW8" s="152"/>
      <c r="BX8" s="151">
        <v>1037</v>
      </c>
      <c r="BY8" s="153">
        <f>D8+AB8+AZ8+BX8</f>
        <v>3203</v>
      </c>
      <c r="BZ8" s="120"/>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54">
        <v>1</v>
      </c>
      <c r="DA8" s="154">
        <v>2</v>
      </c>
      <c r="DB8" s="154">
        <v>3</v>
      </c>
      <c r="DC8" s="154">
        <v>4</v>
      </c>
      <c r="DD8" s="154">
        <v>5</v>
      </c>
      <c r="DE8" s="154">
        <v>6</v>
      </c>
      <c r="DF8" s="154">
        <v>7</v>
      </c>
      <c r="DG8" s="154">
        <v>8</v>
      </c>
      <c r="DH8" s="154">
        <v>9</v>
      </c>
      <c r="DI8" s="154">
        <v>10</v>
      </c>
      <c r="DJ8" s="154">
        <v>11</v>
      </c>
      <c r="DK8" s="154">
        <v>12</v>
      </c>
      <c r="DL8" s="154">
        <v>13</v>
      </c>
      <c r="DM8" s="154">
        <v>14</v>
      </c>
      <c r="DN8" s="154">
        <v>15</v>
      </c>
      <c r="DO8" s="154">
        <v>16</v>
      </c>
      <c r="DP8" s="154">
        <v>17</v>
      </c>
      <c r="DQ8" s="154">
        <v>18</v>
      </c>
      <c r="DR8" s="154">
        <v>19</v>
      </c>
      <c r="DS8" s="154">
        <v>20</v>
      </c>
      <c r="DT8" s="154">
        <v>21</v>
      </c>
      <c r="DU8" s="154">
        <v>22</v>
      </c>
      <c r="DV8" s="154">
        <v>23</v>
      </c>
      <c r="DW8" s="153" t="s">
        <v>57</v>
      </c>
      <c r="DX8" s="154">
        <v>1</v>
      </c>
      <c r="DY8" s="154">
        <v>2</v>
      </c>
      <c r="DZ8" s="154">
        <v>3</v>
      </c>
      <c r="EA8" s="154">
        <v>4</v>
      </c>
      <c r="EB8" s="154">
        <v>5</v>
      </c>
      <c r="EC8" s="154">
        <v>6</v>
      </c>
      <c r="ED8" s="154">
        <v>7</v>
      </c>
      <c r="EE8" s="154">
        <v>8</v>
      </c>
      <c r="EF8" s="154">
        <v>9</v>
      </c>
      <c r="EG8" s="154">
        <v>10</v>
      </c>
      <c r="EH8" s="154">
        <v>11</v>
      </c>
      <c r="EI8" s="154">
        <v>12</v>
      </c>
      <c r="EJ8" s="154">
        <v>13</v>
      </c>
      <c r="EK8" s="154">
        <v>14</v>
      </c>
      <c r="EL8" s="154">
        <v>15</v>
      </c>
      <c r="EM8" s="154">
        <v>16</v>
      </c>
      <c r="EN8" s="154">
        <v>17</v>
      </c>
      <c r="EO8" s="154">
        <v>18</v>
      </c>
      <c r="EP8" s="154">
        <v>19</v>
      </c>
      <c r="EQ8" s="154">
        <v>20</v>
      </c>
      <c r="ER8" s="154">
        <v>21</v>
      </c>
      <c r="ES8" s="154">
        <v>22</v>
      </c>
      <c r="ET8" s="154">
        <v>23</v>
      </c>
      <c r="EU8" s="153" t="s">
        <v>57</v>
      </c>
      <c r="EV8" s="120"/>
      <c r="EW8" s="153">
        <f>IF(D8="","",D8)</f>
        <v>1864</v>
      </c>
      <c r="EX8" s="154">
        <v>1</v>
      </c>
      <c r="EY8" s="154">
        <v>2</v>
      </c>
      <c r="EZ8" s="154">
        <v>3</v>
      </c>
      <c r="FA8" s="154">
        <v>4</v>
      </c>
      <c r="FB8" s="154">
        <v>5</v>
      </c>
      <c r="FC8" s="154">
        <v>6</v>
      </c>
      <c r="FD8" s="154">
        <v>7</v>
      </c>
      <c r="FE8" s="154">
        <v>8</v>
      </c>
      <c r="FF8" s="154">
        <v>9</v>
      </c>
      <c r="FG8" s="154">
        <v>10</v>
      </c>
      <c r="FH8" s="154">
        <v>11</v>
      </c>
      <c r="FI8" s="154">
        <v>12</v>
      </c>
      <c r="FJ8" s="154">
        <v>13</v>
      </c>
      <c r="FK8" s="154">
        <v>14</v>
      </c>
      <c r="FL8" s="154">
        <v>15</v>
      </c>
      <c r="FM8" s="154">
        <v>16</v>
      </c>
      <c r="FN8" s="154">
        <v>17</v>
      </c>
      <c r="FO8" s="154">
        <v>18</v>
      </c>
      <c r="FP8" s="154">
        <v>19</v>
      </c>
      <c r="FQ8" s="154">
        <v>20</v>
      </c>
      <c r="FR8" s="154">
        <v>21</v>
      </c>
      <c r="FS8" s="154">
        <v>22</v>
      </c>
      <c r="FT8" s="154">
        <v>23</v>
      </c>
      <c r="FU8" s="153">
        <f>IF(AB8="","",AB8)</f>
        <v>289</v>
      </c>
      <c r="FV8" s="154">
        <v>1</v>
      </c>
      <c r="FW8" s="154">
        <v>2</v>
      </c>
      <c r="FX8" s="154">
        <v>3</v>
      </c>
      <c r="FY8" s="154">
        <v>4</v>
      </c>
      <c r="FZ8" s="154">
        <v>5</v>
      </c>
      <c r="GA8" s="154">
        <v>6</v>
      </c>
      <c r="GB8" s="154">
        <v>7</v>
      </c>
      <c r="GC8" s="154">
        <v>8</v>
      </c>
      <c r="GD8" s="154">
        <v>9</v>
      </c>
      <c r="GE8" s="154">
        <v>10</v>
      </c>
      <c r="GF8" s="154">
        <v>11</v>
      </c>
      <c r="GG8" s="154">
        <v>12</v>
      </c>
      <c r="GH8" s="154">
        <v>13</v>
      </c>
      <c r="GI8" s="154">
        <v>14</v>
      </c>
      <c r="GJ8" s="154">
        <v>15</v>
      </c>
      <c r="GK8" s="154">
        <v>16</v>
      </c>
      <c r="GL8" s="154">
        <v>17</v>
      </c>
      <c r="GM8" s="154">
        <v>18</v>
      </c>
      <c r="GN8" s="154">
        <v>19</v>
      </c>
      <c r="GO8" s="154">
        <v>20</v>
      </c>
      <c r="GP8" s="154">
        <v>21</v>
      </c>
      <c r="GQ8" s="154">
        <v>22</v>
      </c>
      <c r="GR8" s="154">
        <v>23</v>
      </c>
      <c r="GS8" s="153">
        <f>IF(AZ8="","",AZ8)</f>
        <v>13</v>
      </c>
      <c r="GT8" s="154">
        <v>1</v>
      </c>
      <c r="GU8" s="154">
        <v>2</v>
      </c>
      <c r="GV8" s="154">
        <v>3</v>
      </c>
      <c r="GW8" s="154">
        <v>4</v>
      </c>
      <c r="GX8" s="154">
        <v>5</v>
      </c>
      <c r="GY8" s="154">
        <v>6</v>
      </c>
      <c r="GZ8" s="154">
        <v>7</v>
      </c>
      <c r="HA8" s="154">
        <v>8</v>
      </c>
      <c r="HB8" s="154">
        <v>9</v>
      </c>
      <c r="HC8" s="154">
        <v>10</v>
      </c>
      <c r="HD8" s="154">
        <v>11</v>
      </c>
      <c r="HE8" s="154">
        <v>12</v>
      </c>
      <c r="HF8" s="154">
        <v>13</v>
      </c>
      <c r="HG8" s="154">
        <v>14</v>
      </c>
      <c r="HH8" s="154">
        <v>15</v>
      </c>
      <c r="HI8" s="154">
        <v>16</v>
      </c>
      <c r="HJ8" s="154">
        <v>17</v>
      </c>
      <c r="HK8" s="154">
        <v>18</v>
      </c>
      <c r="HL8" s="154">
        <v>19</v>
      </c>
      <c r="HM8" s="154">
        <v>20</v>
      </c>
      <c r="HN8" s="154">
        <v>21</v>
      </c>
      <c r="HO8" s="154">
        <v>22</v>
      </c>
      <c r="HP8" s="154">
        <v>23</v>
      </c>
      <c r="HQ8" s="153">
        <f>IF(BX8="","",BX8)</f>
        <v>1037</v>
      </c>
      <c r="HR8" s="155"/>
      <c r="HS8" s="153">
        <f>BY8</f>
        <v>3203</v>
      </c>
      <c r="HT8" s="228"/>
      <c r="HU8" s="235" t="s">
        <v>223</v>
      </c>
      <c r="HV8" s="238" t="str">
        <f>"Please enter the total number of households and the total number of persons in "&amp;D7</f>
        <v>Please enter the total number of households and the total number of persons in ES</v>
      </c>
      <c r="HW8" s="238"/>
      <c r="HX8" s="238"/>
      <c r="HY8" s="239"/>
      <c r="HZ8" s="239"/>
      <c r="IB8" s="239"/>
      <c r="IC8" s="239"/>
      <c r="IE8" s="239"/>
      <c r="IG8" s="239"/>
      <c r="IH8" s="239"/>
      <c r="IJ8" s="239"/>
      <c r="IK8" s="239"/>
      <c r="IL8" s="239"/>
      <c r="IR8" s="239"/>
      <c r="IS8" s="240" t="s">
        <v>223</v>
      </c>
      <c r="IT8" s="238" t="str">
        <f>"Please enter the total number of households and the total number of persons in "&amp;AB7</f>
        <v>Please enter the total number of households and the total number of persons in TH</v>
      </c>
      <c r="IU8" s="238"/>
      <c r="IV8" s="238"/>
      <c r="IW8" s="239"/>
      <c r="IX8" s="239"/>
      <c r="IZ8" s="239"/>
      <c r="JA8" s="239"/>
      <c r="JC8" s="239"/>
      <c r="JE8" s="239"/>
      <c r="JF8" s="239"/>
      <c r="JH8" s="239"/>
      <c r="JI8" s="239"/>
      <c r="JJ8" s="239"/>
      <c r="JL8" s="239"/>
      <c r="JM8" s="239"/>
      <c r="JN8" s="239"/>
      <c r="JP8" s="239"/>
      <c r="JQ8" s="240" t="s">
        <v>223</v>
      </c>
      <c r="JR8" s="238" t="str">
        <f>"Please enter the total number of households and the total number of persons in "&amp;AZ7</f>
        <v>Please enter the total number of households and the total number of persons in SH</v>
      </c>
      <c r="JS8" s="238"/>
      <c r="JT8" s="238"/>
      <c r="JU8" s="239"/>
      <c r="JV8" s="239"/>
      <c r="JX8" s="239"/>
      <c r="JY8" s="239"/>
      <c r="KA8" s="239"/>
      <c r="KC8" s="239"/>
      <c r="KD8" s="239"/>
      <c r="KF8" s="239"/>
      <c r="KG8" s="239"/>
      <c r="KH8" s="239"/>
      <c r="KJ8" s="239"/>
      <c r="KK8" s="239"/>
      <c r="KL8" s="239"/>
      <c r="KN8" s="239"/>
      <c r="KO8" s="240" t="s">
        <v>223</v>
      </c>
      <c r="KP8" s="238" t="str">
        <f>"Please enter the total number of households and the total number of persons in "&amp;BX7</f>
        <v>Please enter the total number of households and the total number of persons in UN</v>
      </c>
      <c r="KQ8" s="238"/>
      <c r="KR8" s="238"/>
      <c r="KT8" s="32">
        <v>1</v>
      </c>
      <c r="KU8" s="32">
        <v>2</v>
      </c>
      <c r="KV8" s="32">
        <v>3</v>
      </c>
      <c r="KW8" s="32">
        <v>4</v>
      </c>
      <c r="KX8" s="32">
        <v>5</v>
      </c>
      <c r="KY8" s="32">
        <v>6</v>
      </c>
      <c r="KZ8" s="32">
        <v>7</v>
      </c>
      <c r="LA8" s="32">
        <v>8</v>
      </c>
      <c r="LB8" s="32">
        <v>9</v>
      </c>
      <c r="LC8" s="32">
        <v>10</v>
      </c>
      <c r="LD8" s="32">
        <v>11</v>
      </c>
      <c r="LE8" s="32">
        <v>12</v>
      </c>
      <c r="LF8" s="32">
        <v>13</v>
      </c>
      <c r="LG8" s="32">
        <v>14</v>
      </c>
      <c r="LH8" s="32">
        <v>15</v>
      </c>
      <c r="LI8" s="32">
        <v>16</v>
      </c>
      <c r="LJ8" s="32">
        <v>17</v>
      </c>
      <c r="LK8" s="32">
        <v>18</v>
      </c>
      <c r="LL8" s="32">
        <v>19</v>
      </c>
      <c r="LM8" s="32">
        <v>20</v>
      </c>
      <c r="LN8" s="32">
        <v>21</v>
      </c>
      <c r="LO8" s="32">
        <v>22</v>
      </c>
      <c r="LP8" s="32">
        <v>23</v>
      </c>
    </row>
    <row r="9" spans="3:400" ht="23.1" customHeight="1" x14ac:dyDescent="0.25">
      <c r="C9" s="150" t="s">
        <v>224</v>
      </c>
      <c r="D9" s="151">
        <v>1887</v>
      </c>
      <c r="E9" s="156"/>
      <c r="F9" s="156"/>
      <c r="G9" s="156"/>
      <c r="H9" s="156"/>
      <c r="I9" s="156"/>
      <c r="J9" s="156"/>
      <c r="K9" s="156"/>
      <c r="L9" s="156"/>
      <c r="M9" s="156"/>
      <c r="N9" s="156"/>
      <c r="O9" s="156"/>
      <c r="P9" s="156"/>
      <c r="Q9" s="156"/>
      <c r="R9" s="156"/>
      <c r="S9" s="156"/>
      <c r="T9" s="156"/>
      <c r="U9" s="156"/>
      <c r="V9" s="156"/>
      <c r="W9" s="156"/>
      <c r="X9" s="156"/>
      <c r="Y9" s="156"/>
      <c r="Z9" s="156"/>
      <c r="AA9" s="156"/>
      <c r="AB9" s="151">
        <v>300</v>
      </c>
      <c r="AC9" s="156"/>
      <c r="AD9" s="156"/>
      <c r="AE9" s="156"/>
      <c r="AF9" s="156"/>
      <c r="AG9" s="156"/>
      <c r="AH9" s="156"/>
      <c r="AI9" s="156"/>
      <c r="AJ9" s="156"/>
      <c r="AK9" s="156"/>
      <c r="AL9" s="156"/>
      <c r="AM9" s="156"/>
      <c r="AN9" s="156"/>
      <c r="AO9" s="156"/>
      <c r="AP9" s="156"/>
      <c r="AQ9" s="156"/>
      <c r="AR9" s="156"/>
      <c r="AS9" s="156"/>
      <c r="AT9" s="156"/>
      <c r="AU9" s="156"/>
      <c r="AV9" s="156"/>
      <c r="AW9" s="156"/>
      <c r="AX9" s="156"/>
      <c r="AY9" s="156"/>
      <c r="AZ9" s="151">
        <v>13</v>
      </c>
      <c r="BA9" s="156"/>
      <c r="BB9" s="156"/>
      <c r="BC9" s="156"/>
      <c r="BD9" s="156"/>
      <c r="BE9" s="156"/>
      <c r="BF9" s="156"/>
      <c r="BG9" s="156"/>
      <c r="BH9" s="156"/>
      <c r="BI9" s="156"/>
      <c r="BJ9" s="156"/>
      <c r="BK9" s="156"/>
      <c r="BL9" s="156"/>
      <c r="BM9" s="156"/>
      <c r="BN9" s="156"/>
      <c r="BO9" s="156"/>
      <c r="BP9" s="156"/>
      <c r="BQ9" s="156"/>
      <c r="BR9" s="156"/>
      <c r="BS9" s="156"/>
      <c r="BT9" s="156"/>
      <c r="BU9" s="156"/>
      <c r="BV9" s="156"/>
      <c r="BW9" s="156"/>
      <c r="BX9" s="151">
        <v>1096</v>
      </c>
      <c r="BY9" s="153">
        <f>D9+AB9+AZ9+BX9</f>
        <v>3296</v>
      </c>
      <c r="BZ9" s="120"/>
      <c r="CA9" s="153" t="s">
        <v>57</v>
      </c>
      <c r="CB9" s="157"/>
      <c r="CC9" s="157"/>
      <c r="CD9" s="157"/>
      <c r="CE9" s="157"/>
      <c r="CF9" s="157"/>
      <c r="CG9" s="157"/>
      <c r="CH9" s="157"/>
      <c r="CI9" s="157"/>
      <c r="CJ9" s="157"/>
      <c r="CK9" s="157"/>
      <c r="CL9" s="157"/>
      <c r="CM9" s="157"/>
      <c r="CN9" s="157"/>
      <c r="CO9" s="157"/>
      <c r="CP9" s="157"/>
      <c r="CQ9" s="157"/>
      <c r="CR9" s="157"/>
      <c r="CS9" s="157"/>
      <c r="CT9" s="157"/>
      <c r="CU9" s="157"/>
      <c r="CV9" s="157"/>
      <c r="CW9" s="157"/>
      <c r="CX9" s="157"/>
      <c r="CY9" s="153" t="s">
        <v>57</v>
      </c>
      <c r="CZ9" s="157"/>
      <c r="DA9" s="157"/>
      <c r="DB9" s="157"/>
      <c r="DC9" s="157"/>
      <c r="DD9" s="157"/>
      <c r="DE9" s="157"/>
      <c r="DF9" s="157"/>
      <c r="DG9" s="157"/>
      <c r="DH9" s="157"/>
      <c r="DI9" s="157"/>
      <c r="DJ9" s="157"/>
      <c r="DK9" s="157"/>
      <c r="DL9" s="157"/>
      <c r="DM9" s="157"/>
      <c r="DN9" s="157"/>
      <c r="DO9" s="157"/>
      <c r="DP9" s="157"/>
      <c r="DQ9" s="157"/>
      <c r="DR9" s="157"/>
      <c r="DS9" s="157"/>
      <c r="DT9" s="157"/>
      <c r="DU9" s="157"/>
      <c r="DV9" s="157"/>
      <c r="DW9" s="153" t="s">
        <v>57</v>
      </c>
      <c r="DX9" s="157"/>
      <c r="DY9" s="157"/>
      <c r="DZ9" s="157"/>
      <c r="EA9" s="157"/>
      <c r="EB9" s="157"/>
      <c r="EC9" s="157"/>
      <c r="ED9" s="157"/>
      <c r="EE9" s="157"/>
      <c r="EF9" s="157"/>
      <c r="EG9" s="157"/>
      <c r="EH9" s="157"/>
      <c r="EI9" s="157"/>
      <c r="EJ9" s="157"/>
      <c r="EK9" s="157"/>
      <c r="EL9" s="157"/>
      <c r="EM9" s="157"/>
      <c r="EN9" s="157"/>
      <c r="EO9" s="157"/>
      <c r="EP9" s="157"/>
      <c r="EQ9" s="157"/>
      <c r="ER9" s="157"/>
      <c r="ES9" s="157"/>
      <c r="ET9" s="157"/>
      <c r="EU9" s="153" t="s">
        <v>57</v>
      </c>
      <c r="EV9" s="120"/>
      <c r="EW9" s="153">
        <f>IF(D9="","",D9)</f>
        <v>1887</v>
      </c>
      <c r="EX9" s="157"/>
      <c r="EY9" s="157"/>
      <c r="EZ9" s="157"/>
      <c r="FA9" s="157"/>
      <c r="FB9" s="157"/>
      <c r="FC9" s="157"/>
      <c r="FD9" s="157"/>
      <c r="FE9" s="157"/>
      <c r="FF9" s="157"/>
      <c r="FG9" s="157"/>
      <c r="FH9" s="157"/>
      <c r="FI9" s="157"/>
      <c r="FJ9" s="157"/>
      <c r="FK9" s="157"/>
      <c r="FL9" s="157"/>
      <c r="FM9" s="157"/>
      <c r="FN9" s="157"/>
      <c r="FO9" s="157"/>
      <c r="FP9" s="157"/>
      <c r="FQ9" s="157"/>
      <c r="FR9" s="157"/>
      <c r="FS9" s="157"/>
      <c r="FT9" s="157"/>
      <c r="FU9" s="153">
        <f>IF(AB9="","",AB9)</f>
        <v>300</v>
      </c>
      <c r="FV9" s="157"/>
      <c r="FW9" s="157"/>
      <c r="FX9" s="157"/>
      <c r="FY9" s="157"/>
      <c r="FZ9" s="157"/>
      <c r="GA9" s="157"/>
      <c r="GB9" s="157"/>
      <c r="GC9" s="157"/>
      <c r="GD9" s="157"/>
      <c r="GE9" s="157"/>
      <c r="GF9" s="157"/>
      <c r="GG9" s="157"/>
      <c r="GH9" s="157"/>
      <c r="GI9" s="157"/>
      <c r="GJ9" s="157"/>
      <c r="GK9" s="157"/>
      <c r="GL9" s="157"/>
      <c r="GM9" s="157"/>
      <c r="GN9" s="157"/>
      <c r="GO9" s="157"/>
      <c r="GP9" s="157"/>
      <c r="GQ9" s="157"/>
      <c r="GR9" s="157"/>
      <c r="GS9" s="153">
        <f>IF(AZ9="","",AZ9)</f>
        <v>13</v>
      </c>
      <c r="GT9" s="157"/>
      <c r="GU9" s="157"/>
      <c r="GV9" s="157"/>
      <c r="GW9" s="157"/>
      <c r="GX9" s="157"/>
      <c r="GY9" s="157"/>
      <c r="GZ9" s="157"/>
      <c r="HA9" s="157"/>
      <c r="HB9" s="157"/>
      <c r="HC9" s="157"/>
      <c r="HD9" s="157"/>
      <c r="HE9" s="157"/>
      <c r="HF9" s="157"/>
      <c r="HG9" s="157"/>
      <c r="HH9" s="157"/>
      <c r="HI9" s="157"/>
      <c r="HJ9" s="157"/>
      <c r="HK9" s="157"/>
      <c r="HL9" s="157"/>
      <c r="HM9" s="157"/>
      <c r="HN9" s="157"/>
      <c r="HO9" s="157"/>
      <c r="HP9" s="157"/>
      <c r="HQ9" s="153">
        <f>IF(BX9="","",BX9)</f>
        <v>1096</v>
      </c>
      <c r="HR9" s="126"/>
      <c r="HS9" s="153">
        <f>BY9</f>
        <v>3296</v>
      </c>
      <c r="HT9" s="228"/>
      <c r="HU9" s="235" t="s">
        <v>225</v>
      </c>
      <c r="HV9" s="237" t="str">
        <f>IF(COUNTBLANK(D8:D9)&gt;0,"Yes","No")</f>
        <v>No</v>
      </c>
      <c r="HW9" s="237"/>
      <c r="HX9" s="236"/>
      <c r="HY9" s="241"/>
      <c r="HZ9" s="241"/>
      <c r="IB9" s="241"/>
      <c r="IC9" s="241"/>
      <c r="IE9" s="241"/>
      <c r="IG9" s="241"/>
      <c r="IH9" s="241"/>
      <c r="IJ9" s="241"/>
      <c r="IK9" s="241"/>
      <c r="IL9" s="241"/>
      <c r="IR9" s="241"/>
      <c r="IS9" s="240" t="s">
        <v>225</v>
      </c>
      <c r="IT9" s="237" t="str">
        <f>IF(COUNTBLANK(AB8:AB9)&gt;0,"Yes","No")</f>
        <v>No</v>
      </c>
      <c r="IU9" s="237"/>
      <c r="IV9" s="236"/>
      <c r="IW9" s="241"/>
      <c r="IX9" s="241"/>
      <c r="IZ9" s="241"/>
      <c r="JA9" s="241"/>
      <c r="JC9" s="241"/>
      <c r="JE9" s="241"/>
      <c r="JF9" s="241"/>
      <c r="JH9" s="241"/>
      <c r="JI9" s="241"/>
      <c r="JJ9" s="241"/>
      <c r="JL9" s="241"/>
      <c r="JM9" s="241"/>
      <c r="JN9" s="241"/>
      <c r="JP9" s="241"/>
      <c r="JQ9" s="240" t="s">
        <v>225</v>
      </c>
      <c r="JR9" s="237" t="str">
        <f>IF(COUNTBLANK(AZ8:AZ9)&gt;0,"Yes","No")</f>
        <v>No</v>
      </c>
      <c r="JS9" s="237"/>
      <c r="JT9" s="236"/>
      <c r="JU9" s="241"/>
      <c r="JV9" s="241"/>
      <c r="JX9" s="241"/>
      <c r="JY9" s="241"/>
      <c r="KA9" s="241"/>
      <c r="KC9" s="241"/>
      <c r="KD9" s="241"/>
      <c r="KF9" s="241"/>
      <c r="KG9" s="241"/>
      <c r="KH9" s="241"/>
      <c r="KJ9" s="241"/>
      <c r="KK9" s="241"/>
      <c r="KL9" s="241"/>
      <c r="KN9" s="241"/>
      <c r="KO9" s="240" t="s">
        <v>225</v>
      </c>
      <c r="KP9" s="237" t="str">
        <f>IF(COUNTBLANK(BX8:BX9)&gt;0,"Yes","No")</f>
        <v>No</v>
      </c>
      <c r="KQ9" s="237"/>
      <c r="KR9" s="236"/>
      <c r="KT9" s="32" t="s">
        <v>226</v>
      </c>
      <c r="LP9" s="242"/>
      <c r="LR9" s="32" t="s">
        <v>226</v>
      </c>
      <c r="LX9" s="273" t="s">
        <v>227</v>
      </c>
      <c r="LY9" s="274"/>
      <c r="LZ9" s="274"/>
      <c r="MA9" s="274"/>
      <c r="MB9" s="274"/>
      <c r="MC9" s="274"/>
      <c r="MD9" s="274"/>
      <c r="ME9" s="274"/>
      <c r="MF9" s="274"/>
      <c r="MG9" s="274"/>
      <c r="MH9" s="274"/>
      <c r="MI9" s="274"/>
      <c r="MJ9" s="274"/>
      <c r="MK9" s="274"/>
      <c r="ML9" s="275"/>
      <c r="MM9" s="243"/>
      <c r="MN9" s="242"/>
      <c r="MO9" s="242"/>
      <c r="MP9" s="32" t="s">
        <v>226</v>
      </c>
      <c r="MV9" s="273" t="s">
        <v>228</v>
      </c>
      <c r="MW9" s="274"/>
      <c r="MX9" s="274"/>
      <c r="MY9" s="274"/>
      <c r="MZ9" s="274"/>
      <c r="NA9" s="274"/>
      <c r="NB9" s="274"/>
      <c r="NC9" s="274"/>
      <c r="ND9" s="274"/>
      <c r="NE9" s="274"/>
      <c r="NF9" s="274"/>
      <c r="NG9" s="274"/>
      <c r="NH9" s="274"/>
      <c r="NI9" s="274"/>
      <c r="NJ9" s="275"/>
      <c r="NK9" s="243"/>
      <c r="NL9" s="242"/>
      <c r="NM9" s="242"/>
      <c r="NN9" s="32" t="s">
        <v>226</v>
      </c>
      <c r="NT9" s="273" t="s">
        <v>228</v>
      </c>
      <c r="NU9" s="274"/>
      <c r="NV9" s="274"/>
      <c r="NW9" s="274"/>
      <c r="NX9" s="274"/>
      <c r="NY9" s="274"/>
      <c r="NZ9" s="274"/>
      <c r="OA9" s="274"/>
      <c r="OB9" s="274"/>
      <c r="OC9" s="274"/>
      <c r="OD9" s="274"/>
      <c r="OE9" s="274"/>
      <c r="OF9" s="274"/>
      <c r="OG9" s="274"/>
      <c r="OH9" s="275"/>
      <c r="OI9" s="243"/>
      <c r="OJ9" s="242"/>
    </row>
    <row r="10" spans="3:400" ht="68.45" customHeight="1" x14ac:dyDescent="0.25">
      <c r="C10" s="163" t="s">
        <v>229</v>
      </c>
      <c r="D10" s="164" t="str">
        <f>HV10</f>
        <v/>
      </c>
      <c r="E10" s="157"/>
      <c r="F10" s="157"/>
      <c r="G10" s="157"/>
      <c r="H10" s="157"/>
      <c r="I10" s="157"/>
      <c r="J10" s="157"/>
      <c r="K10" s="157"/>
      <c r="L10" s="157"/>
      <c r="M10" s="157"/>
      <c r="N10" s="157"/>
      <c r="O10" s="157"/>
      <c r="P10" s="157"/>
      <c r="Q10" s="157"/>
      <c r="R10" s="157"/>
      <c r="S10" s="157"/>
      <c r="T10" s="157"/>
      <c r="U10" s="157"/>
      <c r="V10" s="157"/>
      <c r="W10" s="157"/>
      <c r="X10" s="157"/>
      <c r="Y10" s="157"/>
      <c r="Z10" s="157"/>
      <c r="AA10" s="157"/>
      <c r="AB10" s="164" t="str">
        <f>IT10</f>
        <v/>
      </c>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64" t="str">
        <f>JR10</f>
        <v/>
      </c>
      <c r="BA10" s="157"/>
      <c r="BB10" s="157"/>
      <c r="BC10" s="157"/>
      <c r="BD10" s="157"/>
      <c r="BE10" s="157"/>
      <c r="BF10" s="157"/>
      <c r="BG10" s="157"/>
      <c r="BH10" s="157"/>
      <c r="BI10" s="157"/>
      <c r="BJ10" s="157"/>
      <c r="BK10" s="157"/>
      <c r="BL10" s="157"/>
      <c r="BM10" s="157"/>
      <c r="BN10" s="157"/>
      <c r="BO10" s="157"/>
      <c r="BP10" s="157"/>
      <c r="BQ10" s="157"/>
      <c r="BR10" s="157"/>
      <c r="BS10" s="157"/>
      <c r="BT10" s="157"/>
      <c r="BU10" s="157"/>
      <c r="BV10" s="157"/>
      <c r="BW10" s="157"/>
      <c r="BX10" s="164" t="str">
        <f>KP10</f>
        <v/>
      </c>
      <c r="BY10"/>
      <c r="BZ10" s="120"/>
      <c r="CB10" s="189"/>
      <c r="CC10" s="189"/>
      <c r="CD10" s="189"/>
      <c r="CE10" s="189"/>
      <c r="CF10" s="189"/>
      <c r="CG10" s="189"/>
      <c r="CH10" s="189"/>
      <c r="CI10" s="189"/>
      <c r="CJ10" s="189"/>
      <c r="CK10" s="189"/>
      <c r="CL10" s="189"/>
      <c r="CM10" s="189"/>
      <c r="CN10" s="189"/>
      <c r="CO10" s="189"/>
      <c r="CP10" s="189"/>
      <c r="CQ10" s="189"/>
      <c r="CR10" s="189"/>
      <c r="CS10" s="189"/>
      <c r="CT10" s="189"/>
      <c r="CU10" s="189"/>
      <c r="CV10" s="189"/>
      <c r="CW10" s="189"/>
      <c r="CX10" s="189"/>
      <c r="CZ10" s="189"/>
      <c r="DA10" s="189"/>
      <c r="DB10" s="189"/>
      <c r="DC10" s="189"/>
      <c r="DD10" s="189"/>
      <c r="DE10" s="189"/>
      <c r="DF10" s="189"/>
      <c r="DG10" s="189"/>
      <c r="DH10" s="189"/>
      <c r="DI10" s="189"/>
      <c r="DJ10" s="189"/>
      <c r="DK10" s="189"/>
      <c r="DL10" s="189"/>
      <c r="DM10" s="189"/>
      <c r="DN10" s="189"/>
      <c r="DO10" s="189"/>
      <c r="DP10" s="189"/>
      <c r="DQ10" s="189"/>
      <c r="DR10" s="189"/>
      <c r="DS10" s="189"/>
      <c r="DT10" s="189"/>
      <c r="DU10" s="189"/>
      <c r="DV10" s="189"/>
      <c r="DX10" s="189"/>
      <c r="DY10" s="189"/>
      <c r="DZ10" s="189"/>
      <c r="EA10" s="189"/>
      <c r="EB10" s="189"/>
      <c r="EC10" s="189"/>
      <c r="ED10" s="189"/>
      <c r="EE10" s="189"/>
      <c r="EF10" s="189"/>
      <c r="EG10" s="189"/>
      <c r="EH10" s="189"/>
      <c r="EI10" s="189"/>
      <c r="EJ10" s="189"/>
      <c r="EK10" s="189"/>
      <c r="EL10" s="189"/>
      <c r="EM10" s="189"/>
      <c r="EN10" s="189"/>
      <c r="EO10" s="189"/>
      <c r="EP10" s="189"/>
      <c r="EQ10" s="189"/>
      <c r="ER10" s="189"/>
      <c r="ES10" s="189"/>
      <c r="ET10" s="189"/>
      <c r="EV10" s="142"/>
      <c r="EX10" s="189"/>
      <c r="EY10" s="189"/>
      <c r="EZ10" s="189"/>
      <c r="FA10" s="189"/>
      <c r="FB10" s="189"/>
      <c r="FC10" s="189"/>
      <c r="FD10" s="189"/>
      <c r="FE10" s="189"/>
      <c r="FF10" s="189"/>
      <c r="FG10" s="189"/>
      <c r="FH10" s="189"/>
      <c r="FI10" s="189"/>
      <c r="FJ10" s="189"/>
      <c r="FK10" s="189"/>
      <c r="FL10" s="189"/>
      <c r="FM10" s="189"/>
      <c r="FN10" s="189"/>
      <c r="FO10" s="189"/>
      <c r="FP10" s="189"/>
      <c r="FQ10" s="189"/>
      <c r="FR10" s="189"/>
      <c r="FS10" s="189"/>
      <c r="FT10" s="189"/>
      <c r="FV10" s="189"/>
      <c r="FW10" s="189"/>
      <c r="FX10" s="189"/>
      <c r="FY10" s="189"/>
      <c r="FZ10" s="189"/>
      <c r="GA10" s="189"/>
      <c r="GB10" s="189"/>
      <c r="GC10" s="189"/>
      <c r="GD10" s="189"/>
      <c r="GE10" s="189"/>
      <c r="GF10" s="189"/>
      <c r="GG10" s="189"/>
      <c r="GH10" s="189"/>
      <c r="GI10" s="189"/>
      <c r="GJ10" s="189"/>
      <c r="GK10" s="189"/>
      <c r="GL10" s="189"/>
      <c r="GM10" s="189"/>
      <c r="GN10" s="189"/>
      <c r="GO10" s="189"/>
      <c r="GP10" s="189"/>
      <c r="GQ10" s="189"/>
      <c r="GR10" s="189"/>
      <c r="GT10" s="189"/>
      <c r="GU10" s="189"/>
      <c r="GV10" s="189"/>
      <c r="GW10" s="189"/>
      <c r="GX10" s="189"/>
      <c r="GY10" s="189"/>
      <c r="GZ10" s="189"/>
      <c r="HA10" s="189"/>
      <c r="HB10" s="189"/>
      <c r="HC10" s="189"/>
      <c r="HD10" s="189"/>
      <c r="HE10" s="189"/>
      <c r="HF10" s="189"/>
      <c r="HG10" s="189"/>
      <c r="HH10" s="189"/>
      <c r="HI10" s="189"/>
      <c r="HJ10" s="189"/>
      <c r="HK10" s="189"/>
      <c r="HL10" s="189"/>
      <c r="HM10" s="189"/>
      <c r="HN10" s="189"/>
      <c r="HO10" s="189"/>
      <c r="HP10" s="189"/>
      <c r="HR10" s="126"/>
      <c r="HT10" s="228"/>
      <c r="HU10" s="235" t="s">
        <v>230</v>
      </c>
      <c r="HV10" s="276" t="str">
        <f>IF(HV9="Yes", HV8,"")</f>
        <v/>
      </c>
      <c r="HW10" s="277"/>
      <c r="HX10" s="278"/>
      <c r="HY10" s="239"/>
      <c r="HZ10" s="239"/>
      <c r="IB10" s="239"/>
      <c r="IC10" s="239"/>
      <c r="IE10" s="241"/>
      <c r="IG10" s="241"/>
      <c r="IH10" s="241"/>
      <c r="IJ10" s="241"/>
      <c r="IK10" s="241"/>
      <c r="IL10" s="241"/>
      <c r="IR10" s="241"/>
      <c r="IS10" s="240" t="s">
        <v>230</v>
      </c>
      <c r="IT10" s="276" t="str">
        <f>IF(IT9="Yes", IT8,"")</f>
        <v/>
      </c>
      <c r="IU10" s="277"/>
      <c r="IV10" s="278"/>
      <c r="IW10" s="239"/>
      <c r="IX10" s="239"/>
      <c r="IZ10" s="239"/>
      <c r="JA10" s="239"/>
      <c r="JC10" s="241"/>
      <c r="JE10" s="241"/>
      <c r="JF10" s="241"/>
      <c r="JH10" s="241"/>
      <c r="JI10" s="241"/>
      <c r="JJ10" s="241"/>
      <c r="JL10" s="241"/>
      <c r="JM10" s="241"/>
      <c r="JN10" s="241"/>
      <c r="JP10" s="241"/>
      <c r="JQ10" s="240" t="s">
        <v>230</v>
      </c>
      <c r="JR10" s="276" t="str">
        <f>IF(JR9="Yes", JR8,"")</f>
        <v/>
      </c>
      <c r="JS10" s="277"/>
      <c r="JT10" s="278"/>
      <c r="JU10" s="239"/>
      <c r="JV10" s="239"/>
      <c r="JX10" s="239"/>
      <c r="JY10" s="239"/>
      <c r="KA10" s="241"/>
      <c r="KC10" s="241"/>
      <c r="KD10" s="241"/>
      <c r="KF10" s="241"/>
      <c r="KG10" s="241"/>
      <c r="KH10" s="241"/>
      <c r="KJ10" s="241"/>
      <c r="KK10" s="241"/>
      <c r="KL10" s="241"/>
      <c r="KN10" s="241"/>
      <c r="KO10" s="240" t="s">
        <v>230</v>
      </c>
      <c r="KP10" s="276" t="str">
        <f>IF(KP9="Yes", KP8,"")</f>
        <v/>
      </c>
      <c r="KQ10" s="277"/>
      <c r="KR10" s="278"/>
      <c r="KT10" s="279" t="s">
        <v>231</v>
      </c>
      <c r="KU10" s="280"/>
      <c r="KV10" s="244">
        <f>D19</f>
        <v>1</v>
      </c>
      <c r="KY10" s="229"/>
      <c r="KZ10" s="229">
        <v>1</v>
      </c>
      <c r="LA10" s="229">
        <f t="shared" ref="LA10:LN10" si="0">KZ10+1</f>
        <v>2</v>
      </c>
      <c r="LB10" s="229">
        <f t="shared" si="0"/>
        <v>3</v>
      </c>
      <c r="LC10" s="229">
        <f t="shared" si="0"/>
        <v>4</v>
      </c>
      <c r="LD10" s="229">
        <f t="shared" si="0"/>
        <v>5</v>
      </c>
      <c r="LE10" s="229">
        <f t="shared" si="0"/>
        <v>6</v>
      </c>
      <c r="LF10" s="229">
        <f t="shared" si="0"/>
        <v>7</v>
      </c>
      <c r="LG10" s="229">
        <f t="shared" si="0"/>
        <v>8</v>
      </c>
      <c r="LH10" s="229">
        <f t="shared" si="0"/>
        <v>9</v>
      </c>
      <c r="LI10" s="229">
        <f t="shared" si="0"/>
        <v>10</v>
      </c>
      <c r="LJ10" s="229">
        <f t="shared" si="0"/>
        <v>11</v>
      </c>
      <c r="LK10" s="229">
        <f t="shared" si="0"/>
        <v>12</v>
      </c>
      <c r="LL10" s="229">
        <f t="shared" si="0"/>
        <v>13</v>
      </c>
      <c r="LM10" s="229">
        <f t="shared" si="0"/>
        <v>14</v>
      </c>
      <c r="LN10" s="229">
        <f t="shared" si="0"/>
        <v>15</v>
      </c>
      <c r="LO10" s="229"/>
      <c r="LR10" s="279" t="s">
        <v>231</v>
      </c>
      <c r="LS10" s="280"/>
      <c r="LT10" s="244">
        <f>AB19</f>
        <v>1</v>
      </c>
      <c r="LW10" s="229"/>
      <c r="LX10" s="229">
        <v>1</v>
      </c>
      <c r="LY10" s="229">
        <f t="shared" ref="LY10:ML10" si="1">LX10+1</f>
        <v>2</v>
      </c>
      <c r="LZ10" s="229">
        <f t="shared" si="1"/>
        <v>3</v>
      </c>
      <c r="MA10" s="229">
        <f t="shared" si="1"/>
        <v>4</v>
      </c>
      <c r="MB10" s="229">
        <f t="shared" si="1"/>
        <v>5</v>
      </c>
      <c r="MC10" s="229">
        <f t="shared" si="1"/>
        <v>6</v>
      </c>
      <c r="MD10" s="229">
        <f t="shared" si="1"/>
        <v>7</v>
      </c>
      <c r="ME10" s="229">
        <f t="shared" si="1"/>
        <v>8</v>
      </c>
      <c r="MF10" s="229">
        <f t="shared" si="1"/>
        <v>9</v>
      </c>
      <c r="MG10" s="229">
        <f t="shared" si="1"/>
        <v>10</v>
      </c>
      <c r="MH10" s="229">
        <f t="shared" si="1"/>
        <v>11</v>
      </c>
      <c r="MI10" s="229">
        <f t="shared" si="1"/>
        <v>12</v>
      </c>
      <c r="MJ10" s="229">
        <f t="shared" si="1"/>
        <v>13</v>
      </c>
      <c r="MK10" s="229">
        <f t="shared" si="1"/>
        <v>14</v>
      </c>
      <c r="ML10" s="229">
        <f t="shared" si="1"/>
        <v>15</v>
      </c>
      <c r="MM10" s="229"/>
      <c r="MP10" s="279" t="s">
        <v>231</v>
      </c>
      <c r="MQ10" s="280"/>
      <c r="MR10" s="244">
        <f>AZ19</f>
        <v>0</v>
      </c>
      <c r="MU10" s="229"/>
      <c r="MV10" s="229">
        <v>1</v>
      </c>
      <c r="MW10" s="229">
        <f t="shared" ref="MW10:NJ10" si="2">MV10+1</f>
        <v>2</v>
      </c>
      <c r="MX10" s="229">
        <f t="shared" si="2"/>
        <v>3</v>
      </c>
      <c r="MY10" s="229">
        <f t="shared" si="2"/>
        <v>4</v>
      </c>
      <c r="MZ10" s="229">
        <f t="shared" si="2"/>
        <v>5</v>
      </c>
      <c r="NA10" s="229">
        <f t="shared" si="2"/>
        <v>6</v>
      </c>
      <c r="NB10" s="229">
        <f t="shared" si="2"/>
        <v>7</v>
      </c>
      <c r="NC10" s="229">
        <f t="shared" si="2"/>
        <v>8</v>
      </c>
      <c r="ND10" s="229">
        <f t="shared" si="2"/>
        <v>9</v>
      </c>
      <c r="NE10" s="229">
        <f t="shared" si="2"/>
        <v>10</v>
      </c>
      <c r="NF10" s="229">
        <f t="shared" si="2"/>
        <v>11</v>
      </c>
      <c r="NG10" s="229">
        <f t="shared" si="2"/>
        <v>12</v>
      </c>
      <c r="NH10" s="229">
        <f t="shared" si="2"/>
        <v>13</v>
      </c>
      <c r="NI10" s="229">
        <f t="shared" si="2"/>
        <v>14</v>
      </c>
      <c r="NJ10" s="229">
        <f t="shared" si="2"/>
        <v>15</v>
      </c>
      <c r="NK10" s="229"/>
      <c r="NN10" s="279" t="s">
        <v>231</v>
      </c>
      <c r="NO10" s="280"/>
      <c r="NP10" s="244">
        <f>BX19</f>
        <v>16</v>
      </c>
      <c r="NS10" s="229"/>
      <c r="NT10" s="229">
        <v>1</v>
      </c>
      <c r="NU10" s="229">
        <f t="shared" ref="NU10:OH10" si="3">NT10+1</f>
        <v>2</v>
      </c>
      <c r="NV10" s="229">
        <f t="shared" si="3"/>
        <v>3</v>
      </c>
      <c r="NW10" s="229">
        <f t="shared" si="3"/>
        <v>4</v>
      </c>
      <c r="NX10" s="229">
        <f t="shared" si="3"/>
        <v>5</v>
      </c>
      <c r="NY10" s="229">
        <f t="shared" si="3"/>
        <v>6</v>
      </c>
      <c r="NZ10" s="229">
        <f t="shared" si="3"/>
        <v>7</v>
      </c>
      <c r="OA10" s="229">
        <f t="shared" si="3"/>
        <v>8</v>
      </c>
      <c r="OB10" s="229">
        <f t="shared" si="3"/>
        <v>9</v>
      </c>
      <c r="OC10" s="229">
        <f t="shared" si="3"/>
        <v>10</v>
      </c>
      <c r="OD10" s="229">
        <f t="shared" si="3"/>
        <v>11</v>
      </c>
      <c r="OE10" s="229">
        <f t="shared" si="3"/>
        <v>12</v>
      </c>
      <c r="OF10" s="229">
        <f t="shared" si="3"/>
        <v>13</v>
      </c>
      <c r="OG10" s="229">
        <f t="shared" si="3"/>
        <v>14</v>
      </c>
      <c r="OH10" s="229">
        <f t="shared" si="3"/>
        <v>15</v>
      </c>
      <c r="OI10" s="229"/>
    </row>
    <row r="11" spans="3:400" ht="55.35" customHeight="1" x14ac:dyDescent="0.25">
      <c r="C11" s="168" t="s">
        <v>278</v>
      </c>
      <c r="D11" s="139" t="str">
        <f>D$7</f>
        <v>ES</v>
      </c>
      <c r="E11" s="139">
        <f t="shared" ref="E11:BP11" si="4">E$7</f>
        <v>0</v>
      </c>
      <c r="F11" s="139">
        <f t="shared" si="4"/>
        <v>0</v>
      </c>
      <c r="G11" s="139">
        <f t="shared" si="4"/>
        <v>0</v>
      </c>
      <c r="H11" s="139">
        <f t="shared" si="4"/>
        <v>0</v>
      </c>
      <c r="I11" s="139">
        <f t="shared" si="4"/>
        <v>0</v>
      </c>
      <c r="J11" s="139">
        <f t="shared" si="4"/>
        <v>0</v>
      </c>
      <c r="K11" s="139">
        <f t="shared" si="4"/>
        <v>0</v>
      </c>
      <c r="L11" s="139">
        <f t="shared" si="4"/>
        <v>0</v>
      </c>
      <c r="M11" s="139">
        <f t="shared" si="4"/>
        <v>0</v>
      </c>
      <c r="N11" s="139">
        <f t="shared" si="4"/>
        <v>0</v>
      </c>
      <c r="O11" s="139">
        <f t="shared" si="4"/>
        <v>0</v>
      </c>
      <c r="P11" s="139">
        <f t="shared" si="4"/>
        <v>0</v>
      </c>
      <c r="Q11" s="139">
        <f t="shared" si="4"/>
        <v>0</v>
      </c>
      <c r="R11" s="139">
        <f t="shared" si="4"/>
        <v>0</v>
      </c>
      <c r="S11" s="139">
        <f t="shared" si="4"/>
        <v>0</v>
      </c>
      <c r="T11" s="139">
        <f t="shared" si="4"/>
        <v>0</v>
      </c>
      <c r="U11" s="139">
        <f t="shared" si="4"/>
        <v>0</v>
      </c>
      <c r="V11" s="139">
        <f t="shared" si="4"/>
        <v>0</v>
      </c>
      <c r="W11" s="139">
        <f t="shared" si="4"/>
        <v>0</v>
      </c>
      <c r="X11" s="139">
        <f t="shared" si="4"/>
        <v>0</v>
      </c>
      <c r="Y11" s="139">
        <f t="shared" si="4"/>
        <v>0</v>
      </c>
      <c r="Z11" s="139">
        <f t="shared" si="4"/>
        <v>0</v>
      </c>
      <c r="AA11" s="139">
        <f t="shared" si="4"/>
        <v>0</v>
      </c>
      <c r="AB11" s="139" t="str">
        <f t="shared" si="4"/>
        <v>TH</v>
      </c>
      <c r="AC11" s="139">
        <f t="shared" si="4"/>
        <v>0</v>
      </c>
      <c r="AD11" s="139">
        <f t="shared" si="4"/>
        <v>0</v>
      </c>
      <c r="AE11" s="139">
        <f t="shared" si="4"/>
        <v>0</v>
      </c>
      <c r="AF11" s="139">
        <f t="shared" si="4"/>
        <v>0</v>
      </c>
      <c r="AG11" s="139">
        <f t="shared" si="4"/>
        <v>0</v>
      </c>
      <c r="AH11" s="139">
        <f t="shared" si="4"/>
        <v>0</v>
      </c>
      <c r="AI11" s="139">
        <f t="shared" si="4"/>
        <v>0</v>
      </c>
      <c r="AJ11" s="139">
        <f t="shared" si="4"/>
        <v>0</v>
      </c>
      <c r="AK11" s="139">
        <f t="shared" si="4"/>
        <v>0</v>
      </c>
      <c r="AL11" s="139">
        <f t="shared" si="4"/>
        <v>0</v>
      </c>
      <c r="AM11" s="139">
        <f t="shared" si="4"/>
        <v>0</v>
      </c>
      <c r="AN11" s="139">
        <f t="shared" si="4"/>
        <v>0</v>
      </c>
      <c r="AO11" s="139">
        <f t="shared" si="4"/>
        <v>0</v>
      </c>
      <c r="AP11" s="139">
        <f t="shared" si="4"/>
        <v>0</v>
      </c>
      <c r="AQ11" s="139">
        <f t="shared" si="4"/>
        <v>0</v>
      </c>
      <c r="AR11" s="139">
        <f t="shared" si="4"/>
        <v>0</v>
      </c>
      <c r="AS11" s="139">
        <f t="shared" si="4"/>
        <v>0</v>
      </c>
      <c r="AT11" s="139">
        <f t="shared" si="4"/>
        <v>0</v>
      </c>
      <c r="AU11" s="139">
        <f t="shared" si="4"/>
        <v>0</v>
      </c>
      <c r="AV11" s="139">
        <f t="shared" si="4"/>
        <v>0</v>
      </c>
      <c r="AW11" s="139">
        <f t="shared" si="4"/>
        <v>0</v>
      </c>
      <c r="AX11" s="139">
        <f t="shared" si="4"/>
        <v>0</v>
      </c>
      <c r="AY11" s="139">
        <f t="shared" si="4"/>
        <v>0</v>
      </c>
      <c r="AZ11" s="139" t="str">
        <f t="shared" si="4"/>
        <v>SH</v>
      </c>
      <c r="BA11" s="139">
        <f t="shared" si="4"/>
        <v>0</v>
      </c>
      <c r="BB11" s="139">
        <f t="shared" si="4"/>
        <v>0</v>
      </c>
      <c r="BC11" s="139">
        <f t="shared" si="4"/>
        <v>0</v>
      </c>
      <c r="BD11" s="139">
        <f t="shared" si="4"/>
        <v>0</v>
      </c>
      <c r="BE11" s="139">
        <f t="shared" si="4"/>
        <v>0</v>
      </c>
      <c r="BF11" s="139">
        <f t="shared" si="4"/>
        <v>0</v>
      </c>
      <c r="BG11" s="139">
        <f t="shared" si="4"/>
        <v>0</v>
      </c>
      <c r="BH11" s="139">
        <f t="shared" si="4"/>
        <v>0</v>
      </c>
      <c r="BI11" s="139">
        <f t="shared" si="4"/>
        <v>0</v>
      </c>
      <c r="BJ11" s="139">
        <f t="shared" si="4"/>
        <v>0</v>
      </c>
      <c r="BK11" s="139">
        <f t="shared" si="4"/>
        <v>0</v>
      </c>
      <c r="BL11" s="139">
        <f t="shared" si="4"/>
        <v>0</v>
      </c>
      <c r="BM11" s="139">
        <f t="shared" si="4"/>
        <v>0</v>
      </c>
      <c r="BN11" s="139">
        <f t="shared" si="4"/>
        <v>0</v>
      </c>
      <c r="BO11" s="139">
        <f t="shared" si="4"/>
        <v>0</v>
      </c>
      <c r="BP11" s="139">
        <f t="shared" si="4"/>
        <v>0</v>
      </c>
      <c r="BQ11" s="139">
        <f t="shared" ref="BQ11:BX11" si="5">BQ$7</f>
        <v>0</v>
      </c>
      <c r="BR11" s="139">
        <f t="shared" si="5"/>
        <v>0</v>
      </c>
      <c r="BS11" s="139">
        <f t="shared" si="5"/>
        <v>0</v>
      </c>
      <c r="BT11" s="139">
        <f t="shared" si="5"/>
        <v>0</v>
      </c>
      <c r="BU11" s="139">
        <f t="shared" si="5"/>
        <v>0</v>
      </c>
      <c r="BV11" s="139">
        <f t="shared" si="5"/>
        <v>0</v>
      </c>
      <c r="BW11" s="139">
        <f t="shared" si="5"/>
        <v>0</v>
      </c>
      <c r="BX11" s="139" t="str">
        <f t="shared" si="5"/>
        <v>UN</v>
      </c>
      <c r="BY11" s="126"/>
      <c r="BZ11" s="120"/>
      <c r="CA11" s="139" t="str">
        <f>CA$7</f>
        <v>ES</v>
      </c>
      <c r="CB11" s="139">
        <f t="shared" ref="CB11:EM11" si="6">CB$7</f>
        <v>0</v>
      </c>
      <c r="CC11" s="139">
        <f t="shared" si="6"/>
        <v>0</v>
      </c>
      <c r="CD11" s="139">
        <f t="shared" si="6"/>
        <v>0</v>
      </c>
      <c r="CE11" s="139">
        <f t="shared" si="6"/>
        <v>0</v>
      </c>
      <c r="CF11" s="139">
        <f t="shared" si="6"/>
        <v>0</v>
      </c>
      <c r="CG11" s="139">
        <f t="shared" si="6"/>
        <v>0</v>
      </c>
      <c r="CH11" s="139">
        <f t="shared" si="6"/>
        <v>0</v>
      </c>
      <c r="CI11" s="139">
        <f t="shared" si="6"/>
        <v>0</v>
      </c>
      <c r="CJ11" s="139">
        <f t="shared" si="6"/>
        <v>0</v>
      </c>
      <c r="CK11" s="139">
        <f t="shared" si="6"/>
        <v>0</v>
      </c>
      <c r="CL11" s="139">
        <f t="shared" si="6"/>
        <v>0</v>
      </c>
      <c r="CM11" s="139">
        <f t="shared" si="6"/>
        <v>0</v>
      </c>
      <c r="CN11" s="139">
        <f t="shared" si="6"/>
        <v>0</v>
      </c>
      <c r="CO11" s="139">
        <f t="shared" si="6"/>
        <v>0</v>
      </c>
      <c r="CP11" s="139">
        <f t="shared" si="6"/>
        <v>0</v>
      </c>
      <c r="CQ11" s="139">
        <f t="shared" si="6"/>
        <v>0</v>
      </c>
      <c r="CR11" s="139">
        <f t="shared" si="6"/>
        <v>0</v>
      </c>
      <c r="CS11" s="139">
        <f t="shared" si="6"/>
        <v>0</v>
      </c>
      <c r="CT11" s="139">
        <f t="shared" si="6"/>
        <v>0</v>
      </c>
      <c r="CU11" s="139">
        <f t="shared" si="6"/>
        <v>0</v>
      </c>
      <c r="CV11" s="139">
        <f t="shared" si="6"/>
        <v>0</v>
      </c>
      <c r="CW11" s="139">
        <f t="shared" si="6"/>
        <v>0</v>
      </c>
      <c r="CX11" s="139">
        <f t="shared" si="6"/>
        <v>0</v>
      </c>
      <c r="CY11" s="139" t="str">
        <f t="shared" si="6"/>
        <v>TH</v>
      </c>
      <c r="CZ11" s="139">
        <f t="shared" si="6"/>
        <v>0</v>
      </c>
      <c r="DA11" s="139">
        <f t="shared" si="6"/>
        <v>0</v>
      </c>
      <c r="DB11" s="139">
        <f t="shared" si="6"/>
        <v>0</v>
      </c>
      <c r="DC11" s="139">
        <f t="shared" si="6"/>
        <v>0</v>
      </c>
      <c r="DD11" s="139">
        <f t="shared" si="6"/>
        <v>0</v>
      </c>
      <c r="DE11" s="139">
        <f t="shared" si="6"/>
        <v>0</v>
      </c>
      <c r="DF11" s="139">
        <f t="shared" si="6"/>
        <v>0</v>
      </c>
      <c r="DG11" s="139">
        <f t="shared" si="6"/>
        <v>0</v>
      </c>
      <c r="DH11" s="139">
        <f t="shared" si="6"/>
        <v>0</v>
      </c>
      <c r="DI11" s="139">
        <f t="shared" si="6"/>
        <v>0</v>
      </c>
      <c r="DJ11" s="139">
        <f t="shared" si="6"/>
        <v>0</v>
      </c>
      <c r="DK11" s="139">
        <f t="shared" si="6"/>
        <v>0</v>
      </c>
      <c r="DL11" s="139">
        <f t="shared" si="6"/>
        <v>0</v>
      </c>
      <c r="DM11" s="139">
        <f t="shared" si="6"/>
        <v>0</v>
      </c>
      <c r="DN11" s="139">
        <f t="shared" si="6"/>
        <v>0</v>
      </c>
      <c r="DO11" s="139">
        <f t="shared" si="6"/>
        <v>0</v>
      </c>
      <c r="DP11" s="139">
        <f t="shared" si="6"/>
        <v>0</v>
      </c>
      <c r="DQ11" s="139">
        <f t="shared" si="6"/>
        <v>0</v>
      </c>
      <c r="DR11" s="139">
        <f t="shared" si="6"/>
        <v>0</v>
      </c>
      <c r="DS11" s="139">
        <f t="shared" si="6"/>
        <v>0</v>
      </c>
      <c r="DT11" s="139">
        <f t="shared" si="6"/>
        <v>0</v>
      </c>
      <c r="DU11" s="139">
        <f t="shared" si="6"/>
        <v>0</v>
      </c>
      <c r="DV11" s="139">
        <f t="shared" si="6"/>
        <v>0</v>
      </c>
      <c r="DW11" s="139" t="str">
        <f t="shared" si="6"/>
        <v>SH</v>
      </c>
      <c r="DX11" s="139">
        <f t="shared" si="6"/>
        <v>0</v>
      </c>
      <c r="DY11" s="139">
        <f t="shared" si="6"/>
        <v>0</v>
      </c>
      <c r="DZ11" s="139">
        <f t="shared" si="6"/>
        <v>0</v>
      </c>
      <c r="EA11" s="139">
        <f t="shared" si="6"/>
        <v>0</v>
      </c>
      <c r="EB11" s="139">
        <f t="shared" si="6"/>
        <v>0</v>
      </c>
      <c r="EC11" s="139">
        <f t="shared" si="6"/>
        <v>0</v>
      </c>
      <c r="ED11" s="139">
        <f t="shared" si="6"/>
        <v>0</v>
      </c>
      <c r="EE11" s="139">
        <f t="shared" si="6"/>
        <v>0</v>
      </c>
      <c r="EF11" s="139">
        <f t="shared" si="6"/>
        <v>0</v>
      </c>
      <c r="EG11" s="139">
        <f t="shared" si="6"/>
        <v>0</v>
      </c>
      <c r="EH11" s="139">
        <f t="shared" si="6"/>
        <v>0</v>
      </c>
      <c r="EI11" s="139">
        <f t="shared" si="6"/>
        <v>0</v>
      </c>
      <c r="EJ11" s="139">
        <f t="shared" si="6"/>
        <v>0</v>
      </c>
      <c r="EK11" s="139">
        <f t="shared" si="6"/>
        <v>0</v>
      </c>
      <c r="EL11" s="139">
        <f t="shared" si="6"/>
        <v>0</v>
      </c>
      <c r="EM11" s="139">
        <f t="shared" si="6"/>
        <v>0</v>
      </c>
      <c r="EN11" s="139">
        <f t="shared" ref="EN11:EU11" si="7">EN$7</f>
        <v>0</v>
      </c>
      <c r="EO11" s="139">
        <f t="shared" si="7"/>
        <v>0</v>
      </c>
      <c r="EP11" s="139">
        <f t="shared" si="7"/>
        <v>0</v>
      </c>
      <c r="EQ11" s="139">
        <f t="shared" si="7"/>
        <v>0</v>
      </c>
      <c r="ER11" s="139">
        <f t="shared" si="7"/>
        <v>0</v>
      </c>
      <c r="ES11" s="139">
        <f t="shared" si="7"/>
        <v>0</v>
      </c>
      <c r="ET11" s="139">
        <f t="shared" si="7"/>
        <v>0</v>
      </c>
      <c r="EU11" s="139" t="str">
        <f t="shared" si="7"/>
        <v>UN</v>
      </c>
      <c r="EV11" s="142"/>
      <c r="EW11" s="139" t="str">
        <f>EW$7</f>
        <v>ES</v>
      </c>
      <c r="EX11" s="139">
        <f t="shared" ref="EX11:HI11" si="8">EX$7</f>
        <v>0</v>
      </c>
      <c r="EY11" s="139">
        <f t="shared" si="8"/>
        <v>0</v>
      </c>
      <c r="EZ11" s="139">
        <f t="shared" si="8"/>
        <v>0</v>
      </c>
      <c r="FA11" s="139">
        <f t="shared" si="8"/>
        <v>0</v>
      </c>
      <c r="FB11" s="139">
        <f t="shared" si="8"/>
        <v>0</v>
      </c>
      <c r="FC11" s="139">
        <f t="shared" si="8"/>
        <v>0</v>
      </c>
      <c r="FD11" s="139">
        <f t="shared" si="8"/>
        <v>0</v>
      </c>
      <c r="FE11" s="139">
        <f t="shared" si="8"/>
        <v>0</v>
      </c>
      <c r="FF11" s="139">
        <f t="shared" si="8"/>
        <v>0</v>
      </c>
      <c r="FG11" s="139">
        <f t="shared" si="8"/>
        <v>0</v>
      </c>
      <c r="FH11" s="139">
        <f t="shared" si="8"/>
        <v>0</v>
      </c>
      <c r="FI11" s="139">
        <f t="shared" si="8"/>
        <v>0</v>
      </c>
      <c r="FJ11" s="139">
        <f t="shared" si="8"/>
        <v>0</v>
      </c>
      <c r="FK11" s="139">
        <f t="shared" si="8"/>
        <v>0</v>
      </c>
      <c r="FL11" s="139">
        <f t="shared" si="8"/>
        <v>0</v>
      </c>
      <c r="FM11" s="139">
        <f t="shared" si="8"/>
        <v>0</v>
      </c>
      <c r="FN11" s="139">
        <f t="shared" si="8"/>
        <v>0</v>
      </c>
      <c r="FO11" s="139">
        <f t="shared" si="8"/>
        <v>0</v>
      </c>
      <c r="FP11" s="139">
        <f t="shared" si="8"/>
        <v>0</v>
      </c>
      <c r="FQ11" s="139">
        <f t="shared" si="8"/>
        <v>0</v>
      </c>
      <c r="FR11" s="139">
        <f t="shared" si="8"/>
        <v>0</v>
      </c>
      <c r="FS11" s="139">
        <f t="shared" si="8"/>
        <v>0</v>
      </c>
      <c r="FT11" s="139">
        <f t="shared" si="8"/>
        <v>0</v>
      </c>
      <c r="FU11" s="139" t="str">
        <f t="shared" si="8"/>
        <v>TH</v>
      </c>
      <c r="FV11" s="139">
        <f t="shared" si="8"/>
        <v>0</v>
      </c>
      <c r="FW11" s="139">
        <f t="shared" si="8"/>
        <v>0</v>
      </c>
      <c r="FX11" s="139">
        <f t="shared" si="8"/>
        <v>0</v>
      </c>
      <c r="FY11" s="139">
        <f t="shared" si="8"/>
        <v>0</v>
      </c>
      <c r="FZ11" s="139">
        <f t="shared" si="8"/>
        <v>0</v>
      </c>
      <c r="GA11" s="139">
        <f t="shared" si="8"/>
        <v>0</v>
      </c>
      <c r="GB11" s="139">
        <f t="shared" si="8"/>
        <v>0</v>
      </c>
      <c r="GC11" s="139">
        <f t="shared" si="8"/>
        <v>0</v>
      </c>
      <c r="GD11" s="139">
        <f t="shared" si="8"/>
        <v>0</v>
      </c>
      <c r="GE11" s="139">
        <f t="shared" si="8"/>
        <v>0</v>
      </c>
      <c r="GF11" s="139">
        <f t="shared" si="8"/>
        <v>0</v>
      </c>
      <c r="GG11" s="139">
        <f t="shared" si="8"/>
        <v>0</v>
      </c>
      <c r="GH11" s="139">
        <f t="shared" si="8"/>
        <v>0</v>
      </c>
      <c r="GI11" s="139">
        <f t="shared" si="8"/>
        <v>0</v>
      </c>
      <c r="GJ11" s="139">
        <f t="shared" si="8"/>
        <v>0</v>
      </c>
      <c r="GK11" s="139">
        <f t="shared" si="8"/>
        <v>0</v>
      </c>
      <c r="GL11" s="139">
        <f t="shared" si="8"/>
        <v>0</v>
      </c>
      <c r="GM11" s="139">
        <f t="shared" si="8"/>
        <v>0</v>
      </c>
      <c r="GN11" s="139">
        <f t="shared" si="8"/>
        <v>0</v>
      </c>
      <c r="GO11" s="139">
        <f t="shared" si="8"/>
        <v>0</v>
      </c>
      <c r="GP11" s="139">
        <f t="shared" si="8"/>
        <v>0</v>
      </c>
      <c r="GQ11" s="139">
        <f t="shared" si="8"/>
        <v>0</v>
      </c>
      <c r="GR11" s="139">
        <f t="shared" si="8"/>
        <v>0</v>
      </c>
      <c r="GS11" s="139" t="str">
        <f t="shared" si="8"/>
        <v>SH</v>
      </c>
      <c r="GT11" s="139">
        <f t="shared" si="8"/>
        <v>0</v>
      </c>
      <c r="GU11" s="139">
        <f t="shared" si="8"/>
        <v>0</v>
      </c>
      <c r="GV11" s="139">
        <f t="shared" si="8"/>
        <v>0</v>
      </c>
      <c r="GW11" s="139">
        <f t="shared" si="8"/>
        <v>0</v>
      </c>
      <c r="GX11" s="139">
        <f t="shared" si="8"/>
        <v>0</v>
      </c>
      <c r="GY11" s="139">
        <f t="shared" si="8"/>
        <v>0</v>
      </c>
      <c r="GZ11" s="139">
        <f t="shared" si="8"/>
        <v>0</v>
      </c>
      <c r="HA11" s="139">
        <f t="shared" si="8"/>
        <v>0</v>
      </c>
      <c r="HB11" s="139">
        <f t="shared" si="8"/>
        <v>0</v>
      </c>
      <c r="HC11" s="139">
        <f t="shared" si="8"/>
        <v>0</v>
      </c>
      <c r="HD11" s="139">
        <f t="shared" si="8"/>
        <v>0</v>
      </c>
      <c r="HE11" s="139">
        <f t="shared" si="8"/>
        <v>0</v>
      </c>
      <c r="HF11" s="139">
        <f t="shared" si="8"/>
        <v>0</v>
      </c>
      <c r="HG11" s="139">
        <f t="shared" si="8"/>
        <v>0</v>
      </c>
      <c r="HH11" s="139">
        <f t="shared" si="8"/>
        <v>0</v>
      </c>
      <c r="HI11" s="139">
        <f t="shared" si="8"/>
        <v>0</v>
      </c>
      <c r="HJ11" s="139">
        <f t="shared" ref="HJ11:HQ11" si="9">HJ$7</f>
        <v>0</v>
      </c>
      <c r="HK11" s="139">
        <f t="shared" si="9"/>
        <v>0</v>
      </c>
      <c r="HL11" s="139">
        <f t="shared" si="9"/>
        <v>0</v>
      </c>
      <c r="HM11" s="139">
        <f t="shared" si="9"/>
        <v>0</v>
      </c>
      <c r="HN11" s="139">
        <f t="shared" si="9"/>
        <v>0</v>
      </c>
      <c r="HO11" s="139">
        <f t="shared" si="9"/>
        <v>0</v>
      </c>
      <c r="HP11" s="139">
        <f t="shared" si="9"/>
        <v>0</v>
      </c>
      <c r="HQ11" s="139" t="str">
        <f t="shared" si="9"/>
        <v>UN</v>
      </c>
      <c r="HR11" s="126"/>
      <c r="HS11" s="139" t="s">
        <v>213</v>
      </c>
      <c r="HT11" s="228"/>
      <c r="IE11" s="239"/>
      <c r="IG11" s="239"/>
      <c r="IH11" s="239"/>
      <c r="IJ11" s="239"/>
      <c r="IK11" s="239"/>
      <c r="IL11" s="239"/>
      <c r="IR11" s="239"/>
      <c r="JC11" s="239"/>
      <c r="JE11" s="239"/>
      <c r="JF11" s="239"/>
      <c r="JH11" s="239"/>
      <c r="JI11" s="239"/>
      <c r="JJ11" s="239"/>
      <c r="JL11" s="239"/>
      <c r="JM11" s="239"/>
      <c r="JN11" s="239"/>
      <c r="JP11" s="239"/>
      <c r="KA11" s="239"/>
      <c r="KC11" s="239"/>
      <c r="KD11" s="239"/>
      <c r="KF11" s="239"/>
      <c r="KG11" s="239"/>
      <c r="KH11" s="239"/>
      <c r="KJ11" s="239"/>
      <c r="KK11" s="239"/>
      <c r="KL11" s="239"/>
      <c r="KN11" s="239"/>
      <c r="KT11" s="245" t="str">
        <f>"# of persons with known "&amp;KT9</f>
        <v># of persons with known age</v>
      </c>
      <c r="KU11" s="245" t="str">
        <f>"distribution of persons with no known "&amp;KT9</f>
        <v>distribution of persons with no known age</v>
      </c>
      <c r="KV11" s="245" t="s">
        <v>233</v>
      </c>
      <c r="KW11" s="245" t="s">
        <v>234</v>
      </c>
      <c r="KX11" s="245" t="s">
        <v>235</v>
      </c>
      <c r="KY11" s="245" t="s">
        <v>236</v>
      </c>
      <c r="KZ11" s="245" t="str">
        <f t="shared" ref="KZ11:LN11" si="10">"add 1 to nth largest decimal (n="&amp;KZ10&amp;") and all previous"</f>
        <v>add 1 to nth largest decimal (n=1) and all previous</v>
      </c>
      <c r="LA11" s="245" t="str">
        <f t="shared" si="10"/>
        <v>add 1 to nth largest decimal (n=2) and all previous</v>
      </c>
      <c r="LB11" s="245" t="str">
        <f t="shared" si="10"/>
        <v>add 1 to nth largest decimal (n=3) and all previous</v>
      </c>
      <c r="LC11" s="245" t="str">
        <f t="shared" si="10"/>
        <v>add 1 to nth largest decimal (n=4) and all previous</v>
      </c>
      <c r="LD11" s="245" t="str">
        <f t="shared" si="10"/>
        <v>add 1 to nth largest decimal (n=5) and all previous</v>
      </c>
      <c r="LE11" s="245" t="str">
        <f t="shared" si="10"/>
        <v>add 1 to nth largest decimal (n=6) and all previous</v>
      </c>
      <c r="LF11" s="245" t="str">
        <f t="shared" si="10"/>
        <v>add 1 to nth largest decimal (n=7) and all previous</v>
      </c>
      <c r="LG11" s="245" t="str">
        <f t="shared" si="10"/>
        <v>add 1 to nth largest decimal (n=8) and all previous</v>
      </c>
      <c r="LH11" s="245" t="str">
        <f t="shared" si="10"/>
        <v>add 1 to nth largest decimal (n=9) and all previous</v>
      </c>
      <c r="LI11" s="245" t="str">
        <f t="shared" si="10"/>
        <v>add 1 to nth largest decimal (n=10) and all previous</v>
      </c>
      <c r="LJ11" s="245" t="str">
        <f t="shared" si="10"/>
        <v>add 1 to nth largest decimal (n=11) and all previous</v>
      </c>
      <c r="LK11" s="245" t="str">
        <f t="shared" si="10"/>
        <v>add 1 to nth largest decimal (n=12) and all previous</v>
      </c>
      <c r="LL11" s="245" t="str">
        <f t="shared" si="10"/>
        <v>add 1 to nth largest decimal (n=13) and all previous</v>
      </c>
      <c r="LM11" s="245" t="str">
        <f t="shared" si="10"/>
        <v>add 1 to nth largest decimal (n=14) and all previous</v>
      </c>
      <c r="LN11" s="245" t="str">
        <f t="shared" si="10"/>
        <v>add 1 to nth largest decimal (n=15) and all previous</v>
      </c>
      <c r="LO11" s="245" t="s">
        <v>237</v>
      </c>
      <c r="LP11" s="229" t="s">
        <v>238</v>
      </c>
      <c r="LR11" s="245" t="str">
        <f>"# of persons with known "&amp;LR9</f>
        <v># of persons with known age</v>
      </c>
      <c r="LS11" s="245" t="str">
        <f>"distribution of persons with no known "&amp;LR9</f>
        <v>distribution of persons with no known age</v>
      </c>
      <c r="LT11" s="245" t="s">
        <v>233</v>
      </c>
      <c r="LU11" s="245" t="s">
        <v>234</v>
      </c>
      <c r="LV11" s="245" t="s">
        <v>235</v>
      </c>
      <c r="LW11" s="245" t="s">
        <v>236</v>
      </c>
      <c r="LX11" s="245" t="str">
        <f t="shared" ref="LX11:ML11" si="11">"add 1 to nth largest decimal (n="&amp;LX10&amp;") and all previous"</f>
        <v>add 1 to nth largest decimal (n=1) and all previous</v>
      </c>
      <c r="LY11" s="245" t="str">
        <f t="shared" si="11"/>
        <v>add 1 to nth largest decimal (n=2) and all previous</v>
      </c>
      <c r="LZ11" s="245" t="str">
        <f t="shared" si="11"/>
        <v>add 1 to nth largest decimal (n=3) and all previous</v>
      </c>
      <c r="MA11" s="245" t="str">
        <f t="shared" si="11"/>
        <v>add 1 to nth largest decimal (n=4) and all previous</v>
      </c>
      <c r="MB11" s="245" t="str">
        <f t="shared" si="11"/>
        <v>add 1 to nth largest decimal (n=5) and all previous</v>
      </c>
      <c r="MC11" s="245" t="str">
        <f t="shared" si="11"/>
        <v>add 1 to nth largest decimal (n=6) and all previous</v>
      </c>
      <c r="MD11" s="245" t="str">
        <f t="shared" si="11"/>
        <v>add 1 to nth largest decimal (n=7) and all previous</v>
      </c>
      <c r="ME11" s="245" t="str">
        <f t="shared" si="11"/>
        <v>add 1 to nth largest decimal (n=8) and all previous</v>
      </c>
      <c r="MF11" s="245" t="str">
        <f t="shared" si="11"/>
        <v>add 1 to nth largest decimal (n=9) and all previous</v>
      </c>
      <c r="MG11" s="245" t="str">
        <f t="shared" si="11"/>
        <v>add 1 to nth largest decimal (n=10) and all previous</v>
      </c>
      <c r="MH11" s="245" t="str">
        <f t="shared" si="11"/>
        <v>add 1 to nth largest decimal (n=11) and all previous</v>
      </c>
      <c r="MI11" s="245" t="str">
        <f t="shared" si="11"/>
        <v>add 1 to nth largest decimal (n=12) and all previous</v>
      </c>
      <c r="MJ11" s="245" t="str">
        <f t="shared" si="11"/>
        <v>add 1 to nth largest decimal (n=13) and all previous</v>
      </c>
      <c r="MK11" s="245" t="str">
        <f t="shared" si="11"/>
        <v>add 1 to nth largest decimal (n=14) and all previous</v>
      </c>
      <c r="ML11" s="245" t="str">
        <f t="shared" si="11"/>
        <v>add 1 to nth largest decimal (n=15) and all previous</v>
      </c>
      <c r="MM11" s="245" t="s">
        <v>237</v>
      </c>
      <c r="MN11" s="229" t="s">
        <v>238</v>
      </c>
      <c r="MO11" s="229"/>
      <c r="MP11" s="245" t="str">
        <f>"# of persons with known "&amp;MP9</f>
        <v># of persons with known age</v>
      </c>
      <c r="MQ11" s="245" t="str">
        <f>"distribution of persons with no known "&amp;MP9</f>
        <v>distribution of persons with no known age</v>
      </c>
      <c r="MR11" s="245" t="s">
        <v>233</v>
      </c>
      <c r="MS11" s="245" t="s">
        <v>234</v>
      </c>
      <c r="MT11" s="245" t="s">
        <v>235</v>
      </c>
      <c r="MU11" s="245" t="s">
        <v>236</v>
      </c>
      <c r="MV11" s="245" t="str">
        <f t="shared" ref="MV11:NJ11" si="12">"add 1 to nth largest decimal (n="&amp;MV10&amp;") and all previous"</f>
        <v>add 1 to nth largest decimal (n=1) and all previous</v>
      </c>
      <c r="MW11" s="245" t="str">
        <f t="shared" si="12"/>
        <v>add 1 to nth largest decimal (n=2) and all previous</v>
      </c>
      <c r="MX11" s="245" t="str">
        <f t="shared" si="12"/>
        <v>add 1 to nth largest decimal (n=3) and all previous</v>
      </c>
      <c r="MY11" s="245" t="str">
        <f t="shared" si="12"/>
        <v>add 1 to nth largest decimal (n=4) and all previous</v>
      </c>
      <c r="MZ11" s="245" t="str">
        <f t="shared" si="12"/>
        <v>add 1 to nth largest decimal (n=5) and all previous</v>
      </c>
      <c r="NA11" s="245" t="str">
        <f t="shared" si="12"/>
        <v>add 1 to nth largest decimal (n=6) and all previous</v>
      </c>
      <c r="NB11" s="245" t="str">
        <f t="shared" si="12"/>
        <v>add 1 to nth largest decimal (n=7) and all previous</v>
      </c>
      <c r="NC11" s="245" t="str">
        <f t="shared" si="12"/>
        <v>add 1 to nth largest decimal (n=8) and all previous</v>
      </c>
      <c r="ND11" s="245" t="str">
        <f t="shared" si="12"/>
        <v>add 1 to nth largest decimal (n=9) and all previous</v>
      </c>
      <c r="NE11" s="245" t="str">
        <f t="shared" si="12"/>
        <v>add 1 to nth largest decimal (n=10) and all previous</v>
      </c>
      <c r="NF11" s="245" t="str">
        <f t="shared" si="12"/>
        <v>add 1 to nth largest decimal (n=11) and all previous</v>
      </c>
      <c r="NG11" s="245" t="str">
        <f t="shared" si="12"/>
        <v>add 1 to nth largest decimal (n=12) and all previous</v>
      </c>
      <c r="NH11" s="245" t="str">
        <f t="shared" si="12"/>
        <v>add 1 to nth largest decimal (n=13) and all previous</v>
      </c>
      <c r="NI11" s="245" t="str">
        <f t="shared" si="12"/>
        <v>add 1 to nth largest decimal (n=14) and all previous</v>
      </c>
      <c r="NJ11" s="245" t="str">
        <f t="shared" si="12"/>
        <v>add 1 to nth largest decimal (n=15) and all previous</v>
      </c>
      <c r="NK11" s="245" t="s">
        <v>237</v>
      </c>
      <c r="NL11" s="229" t="s">
        <v>238</v>
      </c>
      <c r="NM11" s="229"/>
      <c r="NN11" s="245" t="str">
        <f>"# of persons with known "&amp;NN9</f>
        <v># of persons with known age</v>
      </c>
      <c r="NO11" s="245" t="str">
        <f>"distribution of persons with no known "&amp;NN9</f>
        <v>distribution of persons with no known age</v>
      </c>
      <c r="NP11" s="245" t="s">
        <v>233</v>
      </c>
      <c r="NQ11" s="245" t="s">
        <v>234</v>
      </c>
      <c r="NR11" s="245" t="s">
        <v>235</v>
      </c>
      <c r="NS11" s="245" t="s">
        <v>236</v>
      </c>
      <c r="NT11" s="245" t="str">
        <f t="shared" ref="NT11:OH11" si="13">"add 1 to nth largest decimal (n="&amp;NT10&amp;") and all previous"</f>
        <v>add 1 to nth largest decimal (n=1) and all previous</v>
      </c>
      <c r="NU11" s="245" t="str">
        <f t="shared" si="13"/>
        <v>add 1 to nth largest decimal (n=2) and all previous</v>
      </c>
      <c r="NV11" s="245" t="str">
        <f t="shared" si="13"/>
        <v>add 1 to nth largest decimal (n=3) and all previous</v>
      </c>
      <c r="NW11" s="245" t="str">
        <f t="shared" si="13"/>
        <v>add 1 to nth largest decimal (n=4) and all previous</v>
      </c>
      <c r="NX11" s="245" t="str">
        <f t="shared" si="13"/>
        <v>add 1 to nth largest decimal (n=5) and all previous</v>
      </c>
      <c r="NY11" s="245" t="str">
        <f t="shared" si="13"/>
        <v>add 1 to nth largest decimal (n=6) and all previous</v>
      </c>
      <c r="NZ11" s="245" t="str">
        <f t="shared" si="13"/>
        <v>add 1 to nth largest decimal (n=7) and all previous</v>
      </c>
      <c r="OA11" s="245" t="str">
        <f t="shared" si="13"/>
        <v>add 1 to nth largest decimal (n=8) and all previous</v>
      </c>
      <c r="OB11" s="245" t="str">
        <f t="shared" si="13"/>
        <v>add 1 to nth largest decimal (n=9) and all previous</v>
      </c>
      <c r="OC11" s="245" t="str">
        <f t="shared" si="13"/>
        <v>add 1 to nth largest decimal (n=10) and all previous</v>
      </c>
      <c r="OD11" s="245" t="str">
        <f t="shared" si="13"/>
        <v>add 1 to nth largest decimal (n=11) and all previous</v>
      </c>
      <c r="OE11" s="245" t="str">
        <f t="shared" si="13"/>
        <v>add 1 to nth largest decimal (n=12) and all previous</v>
      </c>
      <c r="OF11" s="245" t="str">
        <f t="shared" si="13"/>
        <v>add 1 to nth largest decimal (n=13) and all previous</v>
      </c>
      <c r="OG11" s="245" t="str">
        <f t="shared" si="13"/>
        <v>add 1 to nth largest decimal (n=14) and all previous</v>
      </c>
      <c r="OH11" s="245" t="str">
        <f t="shared" si="13"/>
        <v>add 1 to nth largest decimal (n=15) and all previous</v>
      </c>
      <c r="OI11" s="245" t="s">
        <v>237</v>
      </c>
      <c r="OJ11" s="229" t="s">
        <v>238</v>
      </c>
    </row>
    <row r="12" spans="3:400" ht="15.6" customHeight="1" x14ac:dyDescent="0.25">
      <c r="C12" s="170" t="s">
        <v>240</v>
      </c>
      <c r="D12" s="171">
        <v>109</v>
      </c>
      <c r="E12" s="156"/>
      <c r="F12" s="156"/>
      <c r="G12" s="156"/>
      <c r="H12" s="156"/>
      <c r="I12" s="156"/>
      <c r="J12" s="156"/>
      <c r="K12" s="156"/>
      <c r="L12" s="156"/>
      <c r="M12" s="156"/>
      <c r="N12" s="156"/>
      <c r="O12" s="156"/>
      <c r="P12" s="156"/>
      <c r="Q12" s="156"/>
      <c r="R12" s="156"/>
      <c r="S12" s="156"/>
      <c r="T12" s="156"/>
      <c r="U12" s="156"/>
      <c r="V12" s="156"/>
      <c r="W12" s="156"/>
      <c r="X12" s="156"/>
      <c r="Y12" s="156"/>
      <c r="Z12" s="156"/>
      <c r="AA12" s="156"/>
      <c r="AB12" s="171">
        <v>28</v>
      </c>
      <c r="AC12" s="156"/>
      <c r="AD12" s="156"/>
      <c r="AE12" s="156"/>
      <c r="AF12" s="156"/>
      <c r="AG12" s="156"/>
      <c r="AH12" s="156"/>
      <c r="AI12" s="156"/>
      <c r="AJ12" s="156"/>
      <c r="AK12" s="156"/>
      <c r="AL12" s="156"/>
      <c r="AM12" s="156"/>
      <c r="AN12" s="156"/>
      <c r="AO12" s="156"/>
      <c r="AP12" s="156"/>
      <c r="AQ12" s="156"/>
      <c r="AR12" s="156"/>
      <c r="AS12" s="156"/>
      <c r="AT12" s="156"/>
      <c r="AU12" s="156"/>
      <c r="AV12" s="156"/>
      <c r="AW12" s="156"/>
      <c r="AX12" s="156"/>
      <c r="AY12" s="156"/>
      <c r="AZ12" s="171">
        <v>0</v>
      </c>
      <c r="BA12" s="156"/>
      <c r="BB12" s="156"/>
      <c r="BC12" s="156"/>
      <c r="BD12" s="156"/>
      <c r="BE12" s="156"/>
      <c r="BF12" s="156"/>
      <c r="BG12" s="156"/>
      <c r="BH12" s="156"/>
      <c r="BI12" s="156"/>
      <c r="BJ12" s="156"/>
      <c r="BK12" s="156"/>
      <c r="BL12" s="156"/>
      <c r="BM12" s="156"/>
      <c r="BN12" s="156"/>
      <c r="BO12" s="156"/>
      <c r="BP12" s="156"/>
      <c r="BQ12" s="156"/>
      <c r="BR12" s="156"/>
      <c r="BS12" s="156"/>
      <c r="BT12" s="156"/>
      <c r="BU12" s="156"/>
      <c r="BV12" s="156"/>
      <c r="BW12" s="156"/>
      <c r="BX12" s="171">
        <v>67</v>
      </c>
      <c r="BY12" s="153">
        <f t="shared" ref="BY12:BY17" si="14">D12+AB12+AZ12+BX12</f>
        <v>204</v>
      </c>
      <c r="BZ12" s="120"/>
      <c r="CA12" s="172">
        <f>LP12</f>
        <v>0</v>
      </c>
      <c r="CB12" s="157"/>
      <c r="CC12" s="157"/>
      <c r="CD12" s="157"/>
      <c r="CE12" s="157"/>
      <c r="CF12" s="157"/>
      <c r="CG12" s="157"/>
      <c r="CH12" s="157"/>
      <c r="CI12" s="157"/>
      <c r="CJ12" s="157"/>
      <c r="CK12" s="157"/>
      <c r="CL12" s="157"/>
      <c r="CM12" s="157"/>
      <c r="CN12" s="157"/>
      <c r="CO12" s="157"/>
      <c r="CP12" s="157"/>
      <c r="CQ12" s="157"/>
      <c r="CR12" s="157"/>
      <c r="CS12" s="157"/>
      <c r="CT12" s="157"/>
      <c r="CU12" s="157"/>
      <c r="CV12" s="157"/>
      <c r="CW12" s="157"/>
      <c r="CX12" s="157"/>
      <c r="CY12" s="172">
        <f>MN12</f>
        <v>0</v>
      </c>
      <c r="CZ12" s="157"/>
      <c r="DA12" s="157"/>
      <c r="DB12" s="157"/>
      <c r="DC12" s="157"/>
      <c r="DD12" s="157"/>
      <c r="DE12" s="157"/>
      <c r="DF12" s="157"/>
      <c r="DG12" s="157"/>
      <c r="DH12" s="157"/>
      <c r="DI12" s="157"/>
      <c r="DJ12" s="157"/>
      <c r="DK12" s="157"/>
      <c r="DL12" s="157"/>
      <c r="DM12" s="157"/>
      <c r="DN12" s="157"/>
      <c r="DO12" s="157"/>
      <c r="DP12" s="157"/>
      <c r="DQ12" s="157"/>
      <c r="DR12" s="157"/>
      <c r="DS12" s="157"/>
      <c r="DT12" s="157"/>
      <c r="DU12" s="157"/>
      <c r="DV12" s="157"/>
      <c r="DW12" s="172">
        <f>NL12</f>
        <v>0</v>
      </c>
      <c r="DX12" s="157"/>
      <c r="DY12" s="157"/>
      <c r="DZ12" s="157"/>
      <c r="EA12" s="157"/>
      <c r="EB12" s="157"/>
      <c r="EC12" s="157"/>
      <c r="ED12" s="157"/>
      <c r="EE12" s="157"/>
      <c r="EF12" s="157"/>
      <c r="EG12" s="157"/>
      <c r="EH12" s="157"/>
      <c r="EI12" s="157"/>
      <c r="EJ12" s="157"/>
      <c r="EK12" s="157"/>
      <c r="EL12" s="157"/>
      <c r="EM12" s="157"/>
      <c r="EN12" s="157"/>
      <c r="EO12" s="157"/>
      <c r="EP12" s="157"/>
      <c r="EQ12" s="157"/>
      <c r="ER12" s="157"/>
      <c r="ES12" s="157"/>
      <c r="ET12" s="157"/>
      <c r="EU12" s="172">
        <f>OJ12</f>
        <v>1</v>
      </c>
      <c r="EV12" s="142"/>
      <c r="EW12" s="172">
        <f t="shared" ref="EW12:EW17" si="15">IFERROR(IF(COUNTBLANK(D$12:D$17)&gt;0,"",D12+CA12),"")</f>
        <v>109</v>
      </c>
      <c r="EX12" s="157"/>
      <c r="EY12" s="157"/>
      <c r="EZ12" s="157"/>
      <c r="FA12" s="157"/>
      <c r="FB12" s="157"/>
      <c r="FC12" s="157"/>
      <c r="FD12" s="157"/>
      <c r="FE12" s="157"/>
      <c r="FF12" s="157"/>
      <c r="FG12" s="157"/>
      <c r="FH12" s="157"/>
      <c r="FI12" s="157"/>
      <c r="FJ12" s="157"/>
      <c r="FK12" s="157"/>
      <c r="FL12" s="157"/>
      <c r="FM12" s="157"/>
      <c r="FN12" s="157"/>
      <c r="FO12" s="157"/>
      <c r="FP12" s="157"/>
      <c r="FQ12" s="157"/>
      <c r="FR12" s="157"/>
      <c r="FS12" s="157"/>
      <c r="FT12" s="157"/>
      <c r="FU12" s="172">
        <f t="shared" ref="FU12:FU17" si="16">IFERROR(IF(COUNTBLANK(AB$12:AB$17)&gt;0,"",AB12+CY12),"")</f>
        <v>28</v>
      </c>
      <c r="FV12" s="157"/>
      <c r="FW12" s="157"/>
      <c r="FX12" s="157"/>
      <c r="FY12" s="157"/>
      <c r="FZ12" s="157"/>
      <c r="GA12" s="157"/>
      <c r="GB12" s="157"/>
      <c r="GC12" s="157"/>
      <c r="GD12" s="157"/>
      <c r="GE12" s="157"/>
      <c r="GF12" s="157"/>
      <c r="GG12" s="157"/>
      <c r="GH12" s="157"/>
      <c r="GI12" s="157"/>
      <c r="GJ12" s="157"/>
      <c r="GK12" s="157"/>
      <c r="GL12" s="157"/>
      <c r="GM12" s="157"/>
      <c r="GN12" s="157"/>
      <c r="GO12" s="157"/>
      <c r="GP12" s="157"/>
      <c r="GQ12" s="157"/>
      <c r="GR12" s="157"/>
      <c r="GS12" s="172">
        <f>IFERROR(IF(COUNTBLANK(AZ$12:AZ$17)&gt;0,"",AZ12+DW12),"")</f>
        <v>0</v>
      </c>
      <c r="GT12" s="157"/>
      <c r="GU12" s="157"/>
      <c r="GV12" s="157"/>
      <c r="GW12" s="157"/>
      <c r="GX12" s="157"/>
      <c r="GY12" s="157"/>
      <c r="GZ12" s="157"/>
      <c r="HA12" s="157"/>
      <c r="HB12" s="157"/>
      <c r="HC12" s="157"/>
      <c r="HD12" s="157"/>
      <c r="HE12" s="157"/>
      <c r="HF12" s="157"/>
      <c r="HG12" s="157"/>
      <c r="HH12" s="157"/>
      <c r="HI12" s="157"/>
      <c r="HJ12" s="157"/>
      <c r="HK12" s="157"/>
      <c r="HL12" s="157"/>
      <c r="HM12" s="157"/>
      <c r="HN12" s="157"/>
      <c r="HO12" s="157"/>
      <c r="HP12" s="157"/>
      <c r="HQ12" s="172">
        <f>IFERROR(IF(COUNTBLANK(BX$12:BX$17)&gt;0,"",BX12+EU12),"")</f>
        <v>68</v>
      </c>
      <c r="HR12" s="126"/>
      <c r="HS12" s="172">
        <f>IFERROR(IF(AND(COUNTBLANK(D$12:D$17)&gt;0,COUNTBLANK(AB$12:AB$17)&gt;0,COUNTBLANK(AZ$12:AZ$17)&gt;0,COUNTBLANK(BX$12:BX$17)&gt;0),"",EW12+FU12+GS12+HQ12),"")</f>
        <v>205</v>
      </c>
      <c r="HT12" s="228"/>
      <c r="KT12" s="246">
        <f t="shared" ref="KT12:KT17" si="17">D12</f>
        <v>109</v>
      </c>
      <c r="KU12" s="247">
        <f t="shared" ref="KU12:KU17" si="18">KV$10*(D12/D$18)</f>
        <v>5.7794273594909865E-2</v>
      </c>
      <c r="KV12" s="247">
        <f>KU12-TRUNC(KU12)</f>
        <v>5.7794273594909865E-2</v>
      </c>
      <c r="KW12" s="247">
        <v>1E-3</v>
      </c>
      <c r="KX12" s="248">
        <f>KV12+KW12</f>
        <v>5.8794273594909865E-2</v>
      </c>
      <c r="KY12" s="249">
        <f>ROUNDDOWN(KU12,0)</f>
        <v>0</v>
      </c>
      <c r="KZ12" s="233">
        <f t="shared" ref="KZ12:LE17" si="19">IF($KX12&gt;=LARGE($KX$12:$KX$17,KZ$10),ROUNDDOWN($KU12,0)+1,ROUNDDOWN($KU12,0))</f>
        <v>0</v>
      </c>
      <c r="LA12" s="233">
        <f t="shared" si="19"/>
        <v>0</v>
      </c>
      <c r="LB12" s="233">
        <f t="shared" si="19"/>
        <v>0</v>
      </c>
      <c r="LC12" s="233">
        <f t="shared" si="19"/>
        <v>0</v>
      </c>
      <c r="LD12" s="233">
        <f t="shared" si="19"/>
        <v>0</v>
      </c>
      <c r="LE12" s="233">
        <f t="shared" si="19"/>
        <v>1</v>
      </c>
      <c r="LF12" s="233"/>
      <c r="LG12" s="233"/>
      <c r="LH12" s="233"/>
      <c r="LI12" s="233"/>
      <c r="LJ12" s="233"/>
      <c r="LK12" s="233"/>
      <c r="LL12" s="233"/>
      <c r="LM12" s="233"/>
      <c r="LN12" s="233"/>
      <c r="LO12" s="233" cm="1">
        <f t="array" ref="LO12:LO18">_xlfn._xlws.FILTER(KY12:LN18,KY18:LN18=KV10)</f>
        <v>0</v>
      </c>
      <c r="LP12" s="233">
        <f>IF(KV10=0,0,IFERROR(LO12,""))</f>
        <v>0</v>
      </c>
      <c r="LQ12" s="250"/>
      <c r="LR12" s="246">
        <f t="shared" ref="LR12:LR17" si="20">AB12</f>
        <v>28</v>
      </c>
      <c r="LS12" s="247">
        <f t="shared" ref="LS12:LS17" si="21">LT$10*(AB12/AB$18)</f>
        <v>9.3645484949832769E-2</v>
      </c>
      <c r="LT12" s="247">
        <f>LS12-TRUNC(LS12)</f>
        <v>9.3645484949832769E-2</v>
      </c>
      <c r="LU12" s="247">
        <v>1E-3</v>
      </c>
      <c r="LV12" s="248">
        <f>LT12+LU12</f>
        <v>9.464548494983277E-2</v>
      </c>
      <c r="LW12" s="249">
        <f>ROUNDDOWN(LS12,0)</f>
        <v>0</v>
      </c>
      <c r="LX12" s="233">
        <f t="shared" ref="LX12:MC17" si="22">IF($LV12&gt;=LARGE($LV$12:$LV$17,LX$10),ROUNDDOWN($LS12,0)+1,ROUNDDOWN($LS12,0))</f>
        <v>0</v>
      </c>
      <c r="LY12" s="233">
        <f t="shared" si="22"/>
        <v>0</v>
      </c>
      <c r="LZ12" s="233">
        <f t="shared" si="22"/>
        <v>0</v>
      </c>
      <c r="MA12" s="233">
        <f t="shared" si="22"/>
        <v>0</v>
      </c>
      <c r="MB12" s="233">
        <f t="shared" si="22"/>
        <v>1</v>
      </c>
      <c r="MC12" s="233">
        <f t="shared" si="22"/>
        <v>1</v>
      </c>
      <c r="MD12" s="233"/>
      <c r="ME12" s="233"/>
      <c r="MF12" s="233"/>
      <c r="MG12" s="233"/>
      <c r="MH12" s="233"/>
      <c r="MI12" s="233"/>
      <c r="MJ12" s="233"/>
      <c r="MK12" s="233"/>
      <c r="ML12" s="233"/>
      <c r="MM12" s="233" cm="1">
        <f t="array" ref="MM12:MM18">_xlfn._xlws.FILTER(LW12:ML18,LW18:ML18=LT10)</f>
        <v>0</v>
      </c>
      <c r="MN12" s="233">
        <f>IF(LT10=0,0,IFERROR(MM12,""))</f>
        <v>0</v>
      </c>
      <c r="MO12" s="229"/>
      <c r="MP12" s="246">
        <f t="shared" ref="MP12:MP17" si="23">AZ12</f>
        <v>0</v>
      </c>
      <c r="MQ12" s="247">
        <f t="shared" ref="MQ12:MQ17" si="24">MR$10*(AZ12/AZ$18)</f>
        <v>0</v>
      </c>
      <c r="MR12" s="247">
        <f>MQ12-TRUNC(MQ12)</f>
        <v>0</v>
      </c>
      <c r="MS12" s="247">
        <v>1E-3</v>
      </c>
      <c r="MT12" s="248">
        <f>MR12+MS12</f>
        <v>1E-3</v>
      </c>
      <c r="MU12" s="249">
        <f>ROUNDDOWN(MQ12,0)</f>
        <v>0</v>
      </c>
      <c r="MV12" s="233">
        <f t="shared" ref="MV12:NA17" si="25">IF($MT12&gt;=LARGE($MT$12:$MT$17,MV$10),ROUNDDOWN($MQ12,0)+1,ROUNDDOWN($MQ12,0))</f>
        <v>0</v>
      </c>
      <c r="MW12" s="233">
        <f t="shared" si="25"/>
        <v>0</v>
      </c>
      <c r="MX12" s="233">
        <f t="shared" si="25"/>
        <v>0</v>
      </c>
      <c r="MY12" s="233">
        <f t="shared" si="25"/>
        <v>0</v>
      </c>
      <c r="MZ12" s="233">
        <f t="shared" si="25"/>
        <v>0</v>
      </c>
      <c r="NA12" s="233">
        <f t="shared" si="25"/>
        <v>1</v>
      </c>
      <c r="NB12" s="233"/>
      <c r="NC12" s="233"/>
      <c r="ND12" s="233"/>
      <c r="NE12" s="233"/>
      <c r="NF12" s="233"/>
      <c r="NG12" s="233"/>
      <c r="NH12" s="233"/>
      <c r="NI12" s="233"/>
      <c r="NJ12" s="233"/>
      <c r="NK12" s="233" t="e" cm="1" vm="3">
        <f t="array" aca="1" ref="NK12" ca="1">_xlfn._xlws.FILTER(MU12:NJ18,MU18:NJ18=MR10)</f>
        <v>#VALUE!</v>
      </c>
      <c r="NL12" s="233">
        <f>IF(MR10=0,0,IFERROR(NK12,""))</f>
        <v>0</v>
      </c>
      <c r="NM12" s="229"/>
      <c r="NN12" s="246">
        <f t="shared" ref="NN12:NN17" si="26">BX12</f>
        <v>67</v>
      </c>
      <c r="NO12" s="247">
        <f t="shared" ref="NO12:NO17" si="27">NP$10*(BX12/BX$18)</f>
        <v>0.99259259259259258</v>
      </c>
      <c r="NP12" s="247">
        <f>NO12-TRUNC(NO12)</f>
        <v>0.99259259259259258</v>
      </c>
      <c r="NQ12" s="247">
        <v>1E-3</v>
      </c>
      <c r="NR12" s="248">
        <f>NP12+NQ12</f>
        <v>0.99359259259259258</v>
      </c>
      <c r="NS12" s="249">
        <f>ROUNDDOWN(NO12,0)</f>
        <v>0</v>
      </c>
      <c r="NT12" s="233">
        <f t="shared" ref="NT12:NY17" si="28">IF($NR12&gt;=LARGE($NR$12:$NR$17,NT$10),ROUNDDOWN($NO12,0)+1,ROUNDDOWN($NO12,0))</f>
        <v>1</v>
      </c>
      <c r="NU12" s="233">
        <f t="shared" si="28"/>
        <v>1</v>
      </c>
      <c r="NV12" s="233">
        <f t="shared" si="28"/>
        <v>1</v>
      </c>
      <c r="NW12" s="233">
        <f t="shared" si="28"/>
        <v>1</v>
      </c>
      <c r="NX12" s="233">
        <f t="shared" si="28"/>
        <v>1</v>
      </c>
      <c r="NY12" s="233">
        <f t="shared" si="28"/>
        <v>1</v>
      </c>
      <c r="NZ12" s="233"/>
      <c r="OA12" s="233"/>
      <c r="OB12" s="233"/>
      <c r="OC12" s="233"/>
      <c r="OD12" s="233"/>
      <c r="OE12" s="233"/>
      <c r="OF12" s="233"/>
      <c r="OG12" s="233"/>
      <c r="OH12" s="233"/>
      <c r="OI12" s="233" cm="1">
        <f t="array" ref="OI12:OI18">_xlfn._xlws.FILTER(NS12:OH18,NS18:OH18=NP10)</f>
        <v>1</v>
      </c>
      <c r="OJ12" s="233">
        <f>IF(NP10=0,0,IFERROR(OI12,""))</f>
        <v>1</v>
      </c>
    </row>
    <row r="13" spans="3:400" ht="15.6" customHeight="1" x14ac:dyDescent="0.25">
      <c r="C13" s="170" t="s">
        <v>241</v>
      </c>
      <c r="D13" s="171">
        <v>311</v>
      </c>
      <c r="E13" s="156"/>
      <c r="F13" s="156"/>
      <c r="G13" s="156"/>
      <c r="H13" s="156"/>
      <c r="I13" s="156"/>
      <c r="J13" s="156"/>
      <c r="K13" s="156"/>
      <c r="L13" s="156"/>
      <c r="M13" s="156"/>
      <c r="N13" s="156"/>
      <c r="O13" s="156"/>
      <c r="P13" s="156"/>
      <c r="Q13" s="156"/>
      <c r="R13" s="156"/>
      <c r="S13" s="156"/>
      <c r="T13" s="156"/>
      <c r="U13" s="156"/>
      <c r="V13" s="156"/>
      <c r="W13" s="156"/>
      <c r="X13" s="156"/>
      <c r="Y13" s="156"/>
      <c r="Z13" s="156"/>
      <c r="AA13" s="156"/>
      <c r="AB13" s="171">
        <v>73</v>
      </c>
      <c r="AC13" s="156"/>
      <c r="AD13" s="156"/>
      <c r="AE13" s="156"/>
      <c r="AF13" s="156"/>
      <c r="AG13" s="156"/>
      <c r="AH13" s="156"/>
      <c r="AI13" s="156"/>
      <c r="AJ13" s="156"/>
      <c r="AK13" s="156"/>
      <c r="AL13" s="156"/>
      <c r="AM13" s="156"/>
      <c r="AN13" s="156"/>
      <c r="AO13" s="156"/>
      <c r="AP13" s="156"/>
      <c r="AQ13" s="156"/>
      <c r="AR13" s="156"/>
      <c r="AS13" s="156"/>
      <c r="AT13" s="156"/>
      <c r="AU13" s="156"/>
      <c r="AV13" s="156"/>
      <c r="AW13" s="156"/>
      <c r="AX13" s="156"/>
      <c r="AY13" s="156"/>
      <c r="AZ13" s="171">
        <v>0</v>
      </c>
      <c r="BA13" s="156"/>
      <c r="BB13" s="156"/>
      <c r="BC13" s="156"/>
      <c r="BD13" s="156"/>
      <c r="BE13" s="156"/>
      <c r="BF13" s="156"/>
      <c r="BG13" s="156"/>
      <c r="BH13" s="156"/>
      <c r="BI13" s="156"/>
      <c r="BJ13" s="156"/>
      <c r="BK13" s="156"/>
      <c r="BL13" s="156"/>
      <c r="BM13" s="156"/>
      <c r="BN13" s="156"/>
      <c r="BO13" s="156"/>
      <c r="BP13" s="156"/>
      <c r="BQ13" s="156"/>
      <c r="BR13" s="156"/>
      <c r="BS13" s="156"/>
      <c r="BT13" s="156"/>
      <c r="BU13" s="156"/>
      <c r="BV13" s="156"/>
      <c r="BW13" s="156"/>
      <c r="BX13" s="171">
        <v>188</v>
      </c>
      <c r="BY13" s="153">
        <f t="shared" si="14"/>
        <v>572</v>
      </c>
      <c r="BZ13" s="120"/>
      <c r="CA13" s="172">
        <f t="shared" ref="CA13:CA17" si="29">LP13</f>
        <v>0</v>
      </c>
      <c r="CB13" s="157"/>
      <c r="CC13" s="157"/>
      <c r="CD13" s="157"/>
      <c r="CE13" s="157"/>
      <c r="CF13" s="157"/>
      <c r="CG13" s="157"/>
      <c r="CH13" s="157"/>
      <c r="CI13" s="157"/>
      <c r="CJ13" s="157"/>
      <c r="CK13" s="157"/>
      <c r="CL13" s="157"/>
      <c r="CM13" s="157"/>
      <c r="CN13" s="157"/>
      <c r="CO13" s="157"/>
      <c r="CP13" s="157"/>
      <c r="CQ13" s="157"/>
      <c r="CR13" s="157"/>
      <c r="CS13" s="157"/>
      <c r="CT13" s="157"/>
      <c r="CU13" s="157"/>
      <c r="CV13" s="157"/>
      <c r="CW13" s="157"/>
      <c r="CX13" s="157"/>
      <c r="CY13" s="172">
        <f t="shared" ref="CY13:CY17" si="30">MN13</f>
        <v>1</v>
      </c>
      <c r="CZ13" s="157"/>
      <c r="DA13" s="157"/>
      <c r="DB13" s="157"/>
      <c r="DC13" s="157"/>
      <c r="DD13" s="157"/>
      <c r="DE13" s="157"/>
      <c r="DF13" s="157"/>
      <c r="DG13" s="157"/>
      <c r="DH13" s="157"/>
      <c r="DI13" s="157"/>
      <c r="DJ13" s="157"/>
      <c r="DK13" s="157"/>
      <c r="DL13" s="157"/>
      <c r="DM13" s="157"/>
      <c r="DN13" s="157"/>
      <c r="DO13" s="157"/>
      <c r="DP13" s="157"/>
      <c r="DQ13" s="157"/>
      <c r="DR13" s="157"/>
      <c r="DS13" s="157"/>
      <c r="DT13" s="157"/>
      <c r="DU13" s="157"/>
      <c r="DV13" s="157"/>
      <c r="DW13" s="172">
        <f t="shared" ref="DW13:DW17" si="31">NL13</f>
        <v>0</v>
      </c>
      <c r="DX13" s="157"/>
      <c r="DY13" s="157"/>
      <c r="DZ13" s="157"/>
      <c r="EA13" s="157"/>
      <c r="EB13" s="157"/>
      <c r="EC13" s="157"/>
      <c r="ED13" s="157"/>
      <c r="EE13" s="157"/>
      <c r="EF13" s="157"/>
      <c r="EG13" s="157"/>
      <c r="EH13" s="157"/>
      <c r="EI13" s="157"/>
      <c r="EJ13" s="157"/>
      <c r="EK13" s="157"/>
      <c r="EL13" s="157"/>
      <c r="EM13" s="157"/>
      <c r="EN13" s="157"/>
      <c r="EO13" s="157"/>
      <c r="EP13" s="157"/>
      <c r="EQ13" s="157"/>
      <c r="ER13" s="157"/>
      <c r="ES13" s="157"/>
      <c r="ET13" s="157"/>
      <c r="EU13" s="172">
        <f t="shared" ref="EU13:EU17" si="32">OJ13</f>
        <v>3</v>
      </c>
      <c r="EV13" s="142"/>
      <c r="EW13" s="172">
        <f t="shared" si="15"/>
        <v>311</v>
      </c>
      <c r="EX13" s="157"/>
      <c r="EY13" s="157"/>
      <c r="EZ13" s="157"/>
      <c r="FA13" s="157"/>
      <c r="FB13" s="157"/>
      <c r="FC13" s="157"/>
      <c r="FD13" s="157"/>
      <c r="FE13" s="157"/>
      <c r="FF13" s="157"/>
      <c r="FG13" s="157"/>
      <c r="FH13" s="157"/>
      <c r="FI13" s="157"/>
      <c r="FJ13" s="157"/>
      <c r="FK13" s="157"/>
      <c r="FL13" s="157"/>
      <c r="FM13" s="157"/>
      <c r="FN13" s="157"/>
      <c r="FO13" s="157"/>
      <c r="FP13" s="157"/>
      <c r="FQ13" s="157"/>
      <c r="FR13" s="157"/>
      <c r="FS13" s="157"/>
      <c r="FT13" s="157"/>
      <c r="FU13" s="172">
        <f t="shared" si="16"/>
        <v>74</v>
      </c>
      <c r="FV13" s="157"/>
      <c r="FW13" s="157"/>
      <c r="FX13" s="157"/>
      <c r="FY13" s="157"/>
      <c r="FZ13" s="157"/>
      <c r="GA13" s="157"/>
      <c r="GB13" s="157"/>
      <c r="GC13" s="157"/>
      <c r="GD13" s="157"/>
      <c r="GE13" s="157"/>
      <c r="GF13" s="157"/>
      <c r="GG13" s="157"/>
      <c r="GH13" s="157"/>
      <c r="GI13" s="157"/>
      <c r="GJ13" s="157"/>
      <c r="GK13" s="157"/>
      <c r="GL13" s="157"/>
      <c r="GM13" s="157"/>
      <c r="GN13" s="157"/>
      <c r="GO13" s="157"/>
      <c r="GP13" s="157"/>
      <c r="GQ13" s="157"/>
      <c r="GR13" s="157"/>
      <c r="GS13" s="172">
        <f t="shared" ref="GS13:GS17" si="33">IFERROR(IF(COUNTBLANK(AZ$12:AZ$17)&gt;0,"",AZ13+DW13),"")</f>
        <v>0</v>
      </c>
      <c r="GT13" s="157"/>
      <c r="GU13" s="157"/>
      <c r="GV13" s="157"/>
      <c r="GW13" s="157"/>
      <c r="GX13" s="157"/>
      <c r="GY13" s="157"/>
      <c r="GZ13" s="157"/>
      <c r="HA13" s="157"/>
      <c r="HB13" s="157"/>
      <c r="HC13" s="157"/>
      <c r="HD13" s="157"/>
      <c r="HE13" s="157"/>
      <c r="HF13" s="157"/>
      <c r="HG13" s="157"/>
      <c r="HH13" s="157"/>
      <c r="HI13" s="157"/>
      <c r="HJ13" s="157"/>
      <c r="HK13" s="157"/>
      <c r="HL13" s="157"/>
      <c r="HM13" s="157"/>
      <c r="HN13" s="157"/>
      <c r="HO13" s="157"/>
      <c r="HP13" s="157"/>
      <c r="HQ13" s="172">
        <f t="shared" ref="HQ13:HQ17" si="34">IFERROR(IF(COUNTBLANK(BX$12:BX$17)&gt;0,"",BX13+EU13),"")</f>
        <v>191</v>
      </c>
      <c r="HR13" s="180"/>
      <c r="HS13" s="172">
        <f t="shared" ref="HS13:HS17" si="35">IFERROR(IF(AND(COUNTBLANK(D$12:D$17)&gt;0,COUNTBLANK(AB$12:AB$17)&gt;0,COUNTBLANK(AZ$12:AZ$17)&gt;0,COUNTBLANK(BX$12:BX$17)&gt;0),"",EW13+FU13+GS13+HQ13),"")</f>
        <v>576</v>
      </c>
      <c r="HT13" s="228"/>
      <c r="KT13" s="246">
        <f t="shared" si="17"/>
        <v>311</v>
      </c>
      <c r="KU13" s="247">
        <f t="shared" si="18"/>
        <v>0.16489925768822905</v>
      </c>
      <c r="KV13" s="247">
        <f t="shared" ref="KV13:KV17" si="36">KU13-TRUNC(KU13)</f>
        <v>0.16489925768822905</v>
      </c>
      <c r="KW13" s="247">
        <f>KW12+0.001</f>
        <v>2E-3</v>
      </c>
      <c r="KX13" s="248">
        <f t="shared" ref="KX13:KX17" si="37">KV13+KW13</f>
        <v>0.16689925768822905</v>
      </c>
      <c r="KY13" s="249">
        <f t="shared" ref="KY13:KY17" si="38">ROUNDDOWN(KU13,0)</f>
        <v>0</v>
      </c>
      <c r="KZ13" s="233">
        <f t="shared" si="19"/>
        <v>0</v>
      </c>
      <c r="LA13" s="233">
        <f t="shared" si="19"/>
        <v>0</v>
      </c>
      <c r="LB13" s="233">
        <f t="shared" si="19"/>
        <v>0</v>
      </c>
      <c r="LC13" s="233">
        <f t="shared" si="19"/>
        <v>1</v>
      </c>
      <c r="LD13" s="233">
        <f t="shared" si="19"/>
        <v>1</v>
      </c>
      <c r="LE13" s="233">
        <f t="shared" si="19"/>
        <v>1</v>
      </c>
      <c r="LF13" s="233"/>
      <c r="LG13" s="233"/>
      <c r="LH13" s="233"/>
      <c r="LI13" s="233"/>
      <c r="LJ13" s="233"/>
      <c r="LK13" s="233"/>
      <c r="LL13" s="233"/>
      <c r="LM13" s="233"/>
      <c r="LN13" s="233"/>
      <c r="LO13" s="233">
        <v>0</v>
      </c>
      <c r="LP13" s="233">
        <f>IF(LP12="","",LO13)</f>
        <v>0</v>
      </c>
      <c r="LR13" s="246">
        <f t="shared" si="20"/>
        <v>73</v>
      </c>
      <c r="LS13" s="247">
        <f t="shared" si="21"/>
        <v>0.24414715719063546</v>
      </c>
      <c r="LT13" s="247">
        <f t="shared" ref="LT13:LT17" si="39">LS13-TRUNC(LS13)</f>
        <v>0.24414715719063546</v>
      </c>
      <c r="LU13" s="247">
        <f>LU12+0.001</f>
        <v>2E-3</v>
      </c>
      <c r="LV13" s="248">
        <f t="shared" ref="LV13:LV17" si="40">LT13+LU13</f>
        <v>0.24614715719063546</v>
      </c>
      <c r="LW13" s="249">
        <f t="shared" ref="LW13:LW17" si="41">ROUNDDOWN(LS13,0)</f>
        <v>0</v>
      </c>
      <c r="LX13" s="233">
        <f t="shared" si="22"/>
        <v>1</v>
      </c>
      <c r="LY13" s="233">
        <f t="shared" si="22"/>
        <v>1</v>
      </c>
      <c r="LZ13" s="233">
        <f t="shared" si="22"/>
        <v>1</v>
      </c>
      <c r="MA13" s="233">
        <f t="shared" si="22"/>
        <v>1</v>
      </c>
      <c r="MB13" s="233">
        <f t="shared" si="22"/>
        <v>1</v>
      </c>
      <c r="MC13" s="233">
        <f t="shared" si="22"/>
        <v>1</v>
      </c>
      <c r="MD13" s="233"/>
      <c r="ME13" s="233"/>
      <c r="MF13" s="233"/>
      <c r="MG13" s="233"/>
      <c r="MH13" s="233"/>
      <c r="MI13" s="233"/>
      <c r="MJ13" s="233"/>
      <c r="MK13" s="233"/>
      <c r="ML13" s="233"/>
      <c r="MM13" s="233">
        <v>1</v>
      </c>
      <c r="MN13" s="233">
        <f>IF(MN12="","",MM13)</f>
        <v>1</v>
      </c>
      <c r="MO13" s="229"/>
      <c r="MP13" s="246">
        <f t="shared" si="23"/>
        <v>0</v>
      </c>
      <c r="MQ13" s="247">
        <f t="shared" si="24"/>
        <v>0</v>
      </c>
      <c r="MR13" s="247">
        <f t="shared" ref="MR13:MR17" si="42">MQ13-TRUNC(MQ13)</f>
        <v>0</v>
      </c>
      <c r="MS13" s="247">
        <f>MS12+0.001</f>
        <v>2E-3</v>
      </c>
      <c r="MT13" s="248">
        <f t="shared" ref="MT13:MT17" si="43">MR13+MS13</f>
        <v>2E-3</v>
      </c>
      <c r="MU13" s="249">
        <f t="shared" ref="MU13:MU17" si="44">ROUNDDOWN(MQ13,0)</f>
        <v>0</v>
      </c>
      <c r="MV13" s="233">
        <f t="shared" si="25"/>
        <v>0</v>
      </c>
      <c r="MW13" s="233">
        <f t="shared" si="25"/>
        <v>0</v>
      </c>
      <c r="MX13" s="233">
        <f t="shared" si="25"/>
        <v>0</v>
      </c>
      <c r="MY13" s="233">
        <f t="shared" si="25"/>
        <v>0</v>
      </c>
      <c r="MZ13" s="233">
        <f t="shared" si="25"/>
        <v>1</v>
      </c>
      <c r="NA13" s="233">
        <f t="shared" si="25"/>
        <v>1</v>
      </c>
      <c r="NB13" s="233"/>
      <c r="NC13" s="233"/>
      <c r="ND13" s="233"/>
      <c r="NE13" s="233"/>
      <c r="NF13" s="233"/>
      <c r="NG13" s="233"/>
      <c r="NH13" s="233"/>
      <c r="NI13" s="233"/>
      <c r="NJ13" s="233"/>
      <c r="NK13" s="233"/>
      <c r="NL13" s="233">
        <f>IF(NL12="","",NK13)</f>
        <v>0</v>
      </c>
      <c r="NM13" s="229"/>
      <c r="NN13" s="246">
        <f t="shared" si="26"/>
        <v>188</v>
      </c>
      <c r="NO13" s="247">
        <f t="shared" si="27"/>
        <v>2.7851851851851852</v>
      </c>
      <c r="NP13" s="247">
        <f t="shared" ref="NP13:NP17" si="45">NO13-TRUNC(NO13)</f>
        <v>0.78518518518518521</v>
      </c>
      <c r="NQ13" s="247">
        <f>NQ12+0.001</f>
        <v>2E-3</v>
      </c>
      <c r="NR13" s="248">
        <f t="shared" ref="NR13:NR17" si="46">NP13+NQ13</f>
        <v>0.78718518518518521</v>
      </c>
      <c r="NS13" s="249">
        <f t="shared" ref="NS13:NS17" si="47">ROUNDDOWN(NO13,0)</f>
        <v>2</v>
      </c>
      <c r="NT13" s="233">
        <f t="shared" si="28"/>
        <v>2</v>
      </c>
      <c r="NU13" s="233">
        <f t="shared" si="28"/>
        <v>2</v>
      </c>
      <c r="NV13" s="233">
        <f t="shared" si="28"/>
        <v>3</v>
      </c>
      <c r="NW13" s="233">
        <f t="shared" si="28"/>
        <v>3</v>
      </c>
      <c r="NX13" s="233">
        <f t="shared" si="28"/>
        <v>3</v>
      </c>
      <c r="NY13" s="233">
        <f t="shared" si="28"/>
        <v>3</v>
      </c>
      <c r="NZ13" s="233"/>
      <c r="OA13" s="233"/>
      <c r="OB13" s="233"/>
      <c r="OC13" s="233"/>
      <c r="OD13" s="233"/>
      <c r="OE13" s="233"/>
      <c r="OF13" s="233"/>
      <c r="OG13" s="233"/>
      <c r="OH13" s="233"/>
      <c r="OI13" s="233">
        <v>3</v>
      </c>
      <c r="OJ13" s="233">
        <f>IF(OJ12="","",OI13)</f>
        <v>3</v>
      </c>
    </row>
    <row r="14" spans="3:400" ht="15.6" customHeight="1" x14ac:dyDescent="0.25">
      <c r="C14" s="170" t="s">
        <v>242</v>
      </c>
      <c r="D14" s="171">
        <v>429</v>
      </c>
      <c r="E14" s="156"/>
      <c r="F14" s="156"/>
      <c r="G14" s="156"/>
      <c r="H14" s="156"/>
      <c r="I14" s="156"/>
      <c r="J14" s="156"/>
      <c r="K14" s="156"/>
      <c r="L14" s="156"/>
      <c r="M14" s="156"/>
      <c r="N14" s="156"/>
      <c r="O14" s="156"/>
      <c r="P14" s="156"/>
      <c r="Q14" s="156"/>
      <c r="R14" s="156"/>
      <c r="S14" s="156"/>
      <c r="T14" s="156"/>
      <c r="U14" s="156"/>
      <c r="V14" s="156"/>
      <c r="W14" s="156"/>
      <c r="X14" s="156"/>
      <c r="Y14" s="156"/>
      <c r="Z14" s="156"/>
      <c r="AA14" s="156"/>
      <c r="AB14" s="171">
        <v>71</v>
      </c>
      <c r="AC14" s="156"/>
      <c r="AD14" s="156"/>
      <c r="AE14" s="156"/>
      <c r="AF14" s="156"/>
      <c r="AG14" s="156"/>
      <c r="AH14" s="156"/>
      <c r="AI14" s="156"/>
      <c r="AJ14" s="156"/>
      <c r="AK14" s="156"/>
      <c r="AL14" s="156"/>
      <c r="AM14" s="156"/>
      <c r="AN14" s="156"/>
      <c r="AO14" s="156"/>
      <c r="AP14" s="156"/>
      <c r="AQ14" s="156"/>
      <c r="AR14" s="156"/>
      <c r="AS14" s="156"/>
      <c r="AT14" s="156"/>
      <c r="AU14" s="156"/>
      <c r="AV14" s="156"/>
      <c r="AW14" s="156"/>
      <c r="AX14" s="156"/>
      <c r="AY14" s="156"/>
      <c r="AZ14" s="171">
        <v>0</v>
      </c>
      <c r="BA14" s="156"/>
      <c r="BB14" s="156"/>
      <c r="BC14" s="156"/>
      <c r="BD14" s="156"/>
      <c r="BE14" s="156"/>
      <c r="BF14" s="156"/>
      <c r="BG14" s="156"/>
      <c r="BH14" s="156"/>
      <c r="BI14" s="156"/>
      <c r="BJ14" s="156"/>
      <c r="BK14" s="156"/>
      <c r="BL14" s="156"/>
      <c r="BM14" s="156"/>
      <c r="BN14" s="156"/>
      <c r="BO14" s="156"/>
      <c r="BP14" s="156"/>
      <c r="BQ14" s="156"/>
      <c r="BR14" s="156"/>
      <c r="BS14" s="156"/>
      <c r="BT14" s="156"/>
      <c r="BU14" s="156"/>
      <c r="BV14" s="156"/>
      <c r="BW14" s="156"/>
      <c r="BX14" s="171">
        <v>286</v>
      </c>
      <c r="BY14" s="153">
        <f t="shared" si="14"/>
        <v>786</v>
      </c>
      <c r="BZ14" s="120"/>
      <c r="CA14" s="172">
        <f t="shared" si="29"/>
        <v>0</v>
      </c>
      <c r="CB14" s="157"/>
      <c r="CC14" s="157"/>
      <c r="CD14" s="157"/>
      <c r="CE14" s="157"/>
      <c r="CF14" s="157"/>
      <c r="CG14" s="157"/>
      <c r="CH14" s="157"/>
      <c r="CI14" s="157"/>
      <c r="CJ14" s="157"/>
      <c r="CK14" s="157"/>
      <c r="CL14" s="157"/>
      <c r="CM14" s="157"/>
      <c r="CN14" s="157"/>
      <c r="CO14" s="157"/>
      <c r="CP14" s="157"/>
      <c r="CQ14" s="157"/>
      <c r="CR14" s="157"/>
      <c r="CS14" s="157"/>
      <c r="CT14" s="157"/>
      <c r="CU14" s="157"/>
      <c r="CV14" s="157"/>
      <c r="CW14" s="157"/>
      <c r="CX14" s="157"/>
      <c r="CY14" s="172">
        <f t="shared" si="30"/>
        <v>0</v>
      </c>
      <c r="CZ14" s="157"/>
      <c r="DA14" s="157"/>
      <c r="DB14" s="157"/>
      <c r="DC14" s="157"/>
      <c r="DD14" s="157"/>
      <c r="DE14" s="157"/>
      <c r="DF14" s="157"/>
      <c r="DG14" s="157"/>
      <c r="DH14" s="157"/>
      <c r="DI14" s="157"/>
      <c r="DJ14" s="157"/>
      <c r="DK14" s="157"/>
      <c r="DL14" s="157"/>
      <c r="DM14" s="157"/>
      <c r="DN14" s="157"/>
      <c r="DO14" s="157"/>
      <c r="DP14" s="157"/>
      <c r="DQ14" s="157"/>
      <c r="DR14" s="157"/>
      <c r="DS14" s="157"/>
      <c r="DT14" s="157"/>
      <c r="DU14" s="157"/>
      <c r="DV14" s="157"/>
      <c r="DW14" s="172">
        <f t="shared" si="31"/>
        <v>0</v>
      </c>
      <c r="DX14" s="157"/>
      <c r="DY14" s="157"/>
      <c r="DZ14" s="157"/>
      <c r="EA14" s="157"/>
      <c r="EB14" s="157"/>
      <c r="EC14" s="157"/>
      <c r="ED14" s="157"/>
      <c r="EE14" s="157"/>
      <c r="EF14" s="157"/>
      <c r="EG14" s="157"/>
      <c r="EH14" s="157"/>
      <c r="EI14" s="157"/>
      <c r="EJ14" s="157"/>
      <c r="EK14" s="157"/>
      <c r="EL14" s="157"/>
      <c r="EM14" s="157"/>
      <c r="EN14" s="157"/>
      <c r="EO14" s="157"/>
      <c r="EP14" s="157"/>
      <c r="EQ14" s="157"/>
      <c r="ER14" s="157"/>
      <c r="ES14" s="157"/>
      <c r="ET14" s="157"/>
      <c r="EU14" s="172">
        <f t="shared" si="32"/>
        <v>4</v>
      </c>
      <c r="EV14" s="142"/>
      <c r="EW14" s="172">
        <f t="shared" si="15"/>
        <v>429</v>
      </c>
      <c r="EX14" s="157"/>
      <c r="EY14" s="157"/>
      <c r="EZ14" s="157"/>
      <c r="FA14" s="157"/>
      <c r="FB14" s="157"/>
      <c r="FC14" s="157"/>
      <c r="FD14" s="157"/>
      <c r="FE14" s="157"/>
      <c r="FF14" s="157"/>
      <c r="FG14" s="157"/>
      <c r="FH14" s="157"/>
      <c r="FI14" s="157"/>
      <c r="FJ14" s="157"/>
      <c r="FK14" s="157"/>
      <c r="FL14" s="157"/>
      <c r="FM14" s="157"/>
      <c r="FN14" s="157"/>
      <c r="FO14" s="157"/>
      <c r="FP14" s="157"/>
      <c r="FQ14" s="157"/>
      <c r="FR14" s="157"/>
      <c r="FS14" s="157"/>
      <c r="FT14" s="157"/>
      <c r="FU14" s="172">
        <f t="shared" si="16"/>
        <v>71</v>
      </c>
      <c r="FV14" s="157"/>
      <c r="FW14" s="157"/>
      <c r="FX14" s="157"/>
      <c r="FY14" s="157"/>
      <c r="FZ14" s="157"/>
      <c r="GA14" s="157"/>
      <c r="GB14" s="157"/>
      <c r="GC14" s="157"/>
      <c r="GD14" s="157"/>
      <c r="GE14" s="157"/>
      <c r="GF14" s="157"/>
      <c r="GG14" s="157"/>
      <c r="GH14" s="157"/>
      <c r="GI14" s="157"/>
      <c r="GJ14" s="157"/>
      <c r="GK14" s="157"/>
      <c r="GL14" s="157"/>
      <c r="GM14" s="157"/>
      <c r="GN14" s="157"/>
      <c r="GO14" s="157"/>
      <c r="GP14" s="157"/>
      <c r="GQ14" s="157"/>
      <c r="GR14" s="157"/>
      <c r="GS14" s="172">
        <f t="shared" si="33"/>
        <v>0</v>
      </c>
      <c r="GT14" s="157"/>
      <c r="GU14" s="157"/>
      <c r="GV14" s="157"/>
      <c r="GW14" s="157"/>
      <c r="GX14" s="157"/>
      <c r="GY14" s="157"/>
      <c r="GZ14" s="157"/>
      <c r="HA14" s="157"/>
      <c r="HB14" s="157"/>
      <c r="HC14" s="157"/>
      <c r="HD14" s="157"/>
      <c r="HE14" s="157"/>
      <c r="HF14" s="157"/>
      <c r="HG14" s="157"/>
      <c r="HH14" s="157"/>
      <c r="HI14" s="157"/>
      <c r="HJ14" s="157"/>
      <c r="HK14" s="157"/>
      <c r="HL14" s="157"/>
      <c r="HM14" s="157"/>
      <c r="HN14" s="157"/>
      <c r="HO14" s="157"/>
      <c r="HP14" s="157"/>
      <c r="HQ14" s="172">
        <f t="shared" si="34"/>
        <v>290</v>
      </c>
      <c r="HR14" s="180"/>
      <c r="HS14" s="172">
        <f t="shared" si="35"/>
        <v>790</v>
      </c>
      <c r="HT14" s="228"/>
      <c r="HU14" s="251"/>
      <c r="IS14" s="251"/>
      <c r="JQ14" s="251"/>
      <c r="KO14" s="251"/>
      <c r="KT14" s="246">
        <f t="shared" si="17"/>
        <v>429</v>
      </c>
      <c r="KU14" s="247">
        <f t="shared" si="18"/>
        <v>0.22746553552492046</v>
      </c>
      <c r="KV14" s="247">
        <f t="shared" si="36"/>
        <v>0.22746553552492046</v>
      </c>
      <c r="KW14" s="247">
        <f t="shared" ref="KW14:KW17" si="48">KW13+0.001</f>
        <v>3.0000000000000001E-3</v>
      </c>
      <c r="KX14" s="248">
        <f t="shared" si="37"/>
        <v>0.23046553552492047</v>
      </c>
      <c r="KY14" s="249">
        <f t="shared" si="38"/>
        <v>0</v>
      </c>
      <c r="KZ14" s="233">
        <f t="shared" si="19"/>
        <v>0</v>
      </c>
      <c r="LA14" s="233">
        <f t="shared" si="19"/>
        <v>0</v>
      </c>
      <c r="LB14" s="233">
        <f t="shared" si="19"/>
        <v>1</v>
      </c>
      <c r="LC14" s="233">
        <f t="shared" si="19"/>
        <v>1</v>
      </c>
      <c r="LD14" s="233">
        <f t="shared" si="19"/>
        <v>1</v>
      </c>
      <c r="LE14" s="233">
        <f t="shared" si="19"/>
        <v>1</v>
      </c>
      <c r="LF14" s="233"/>
      <c r="LG14" s="233"/>
      <c r="LH14" s="233"/>
      <c r="LI14" s="233"/>
      <c r="LJ14" s="233"/>
      <c r="LK14" s="233"/>
      <c r="LL14" s="233"/>
      <c r="LM14" s="233"/>
      <c r="LN14" s="233"/>
      <c r="LO14" s="233">
        <v>0</v>
      </c>
      <c r="LP14" s="233">
        <f t="shared" ref="LP14:LP17" si="49">IF(LP13="","",LO14)</f>
        <v>0</v>
      </c>
      <c r="LR14" s="246">
        <f t="shared" si="20"/>
        <v>71</v>
      </c>
      <c r="LS14" s="247">
        <f t="shared" si="21"/>
        <v>0.23745819397993312</v>
      </c>
      <c r="LT14" s="247">
        <f t="shared" si="39"/>
        <v>0.23745819397993312</v>
      </c>
      <c r="LU14" s="247">
        <f t="shared" ref="LU14:LU17" si="50">LU13+0.001</f>
        <v>3.0000000000000001E-3</v>
      </c>
      <c r="LV14" s="248">
        <f t="shared" si="40"/>
        <v>0.24045819397993312</v>
      </c>
      <c r="LW14" s="249">
        <f t="shared" si="41"/>
        <v>0</v>
      </c>
      <c r="LX14" s="233">
        <f t="shared" si="22"/>
        <v>0</v>
      </c>
      <c r="LY14" s="233">
        <f t="shared" si="22"/>
        <v>1</v>
      </c>
      <c r="LZ14" s="233">
        <f t="shared" si="22"/>
        <v>1</v>
      </c>
      <c r="MA14" s="233">
        <f t="shared" si="22"/>
        <v>1</v>
      </c>
      <c r="MB14" s="233">
        <f t="shared" si="22"/>
        <v>1</v>
      </c>
      <c r="MC14" s="233">
        <f t="shared" si="22"/>
        <v>1</v>
      </c>
      <c r="MD14" s="233"/>
      <c r="ME14" s="233"/>
      <c r="MF14" s="233"/>
      <c r="MG14" s="233"/>
      <c r="MH14" s="233"/>
      <c r="MI14" s="233"/>
      <c r="MJ14" s="233"/>
      <c r="MK14" s="233"/>
      <c r="ML14" s="233"/>
      <c r="MM14" s="233">
        <v>0</v>
      </c>
      <c r="MN14" s="233">
        <f t="shared" ref="MN14:MN17" si="51">IF(MN13="","",MM14)</f>
        <v>0</v>
      </c>
      <c r="MO14" s="229"/>
      <c r="MP14" s="246">
        <f t="shared" si="23"/>
        <v>0</v>
      </c>
      <c r="MQ14" s="247">
        <f t="shared" si="24"/>
        <v>0</v>
      </c>
      <c r="MR14" s="247">
        <f t="shared" si="42"/>
        <v>0</v>
      </c>
      <c r="MS14" s="247">
        <f t="shared" ref="MS14:MS17" si="52">MS13+0.001</f>
        <v>3.0000000000000001E-3</v>
      </c>
      <c r="MT14" s="248">
        <f t="shared" si="43"/>
        <v>3.0000000000000001E-3</v>
      </c>
      <c r="MU14" s="249">
        <f t="shared" si="44"/>
        <v>0</v>
      </c>
      <c r="MV14" s="233">
        <f t="shared" si="25"/>
        <v>0</v>
      </c>
      <c r="MW14" s="233">
        <f t="shared" si="25"/>
        <v>0</v>
      </c>
      <c r="MX14" s="233">
        <f t="shared" si="25"/>
        <v>0</v>
      </c>
      <c r="MY14" s="233">
        <f t="shared" si="25"/>
        <v>1</v>
      </c>
      <c r="MZ14" s="233">
        <f t="shared" si="25"/>
        <v>1</v>
      </c>
      <c r="NA14" s="233">
        <f t="shared" si="25"/>
        <v>1</v>
      </c>
      <c r="NB14" s="233"/>
      <c r="NC14" s="233"/>
      <c r="ND14" s="233"/>
      <c r="NE14" s="233"/>
      <c r="NF14" s="233"/>
      <c r="NG14" s="233"/>
      <c r="NH14" s="233"/>
      <c r="NI14" s="233"/>
      <c r="NJ14" s="233"/>
      <c r="NK14" s="233"/>
      <c r="NL14" s="233">
        <f t="shared" ref="NL14:NL17" si="53">IF(NL13="","",NK14)</f>
        <v>0</v>
      </c>
      <c r="NM14" s="229"/>
      <c r="NN14" s="246">
        <f t="shared" si="26"/>
        <v>286</v>
      </c>
      <c r="NO14" s="247">
        <f t="shared" si="27"/>
        <v>4.2370370370370374</v>
      </c>
      <c r="NP14" s="247">
        <f t="shared" si="45"/>
        <v>0.23703703703703738</v>
      </c>
      <c r="NQ14" s="247">
        <f t="shared" ref="NQ14:NQ17" si="54">NQ13+0.001</f>
        <v>3.0000000000000001E-3</v>
      </c>
      <c r="NR14" s="248">
        <f t="shared" si="46"/>
        <v>0.24003703703703738</v>
      </c>
      <c r="NS14" s="249">
        <f t="shared" si="47"/>
        <v>4</v>
      </c>
      <c r="NT14" s="233">
        <f t="shared" si="28"/>
        <v>4</v>
      </c>
      <c r="NU14" s="233">
        <f t="shared" si="28"/>
        <v>4</v>
      </c>
      <c r="NV14" s="233">
        <f t="shared" si="28"/>
        <v>4</v>
      </c>
      <c r="NW14" s="233">
        <f t="shared" si="28"/>
        <v>4</v>
      </c>
      <c r="NX14" s="233">
        <f t="shared" si="28"/>
        <v>4</v>
      </c>
      <c r="NY14" s="233">
        <f t="shared" si="28"/>
        <v>5</v>
      </c>
      <c r="NZ14" s="233"/>
      <c r="OA14" s="233"/>
      <c r="OB14" s="233"/>
      <c r="OC14" s="233"/>
      <c r="OD14" s="233"/>
      <c r="OE14" s="233"/>
      <c r="OF14" s="233"/>
      <c r="OG14" s="233"/>
      <c r="OH14" s="233"/>
      <c r="OI14" s="233">
        <v>4</v>
      </c>
      <c r="OJ14" s="233">
        <f t="shared" ref="OJ14:OJ17" si="55">IF(OJ13="","",OI14)</f>
        <v>4</v>
      </c>
    </row>
    <row r="15" spans="3:400" ht="15.6" customHeight="1" x14ac:dyDescent="0.25">
      <c r="C15" s="170" t="s">
        <v>243</v>
      </c>
      <c r="D15" s="171">
        <v>466</v>
      </c>
      <c r="E15" s="156"/>
      <c r="F15" s="156"/>
      <c r="G15" s="156"/>
      <c r="H15" s="156"/>
      <c r="I15" s="156"/>
      <c r="J15" s="156"/>
      <c r="K15" s="156"/>
      <c r="L15" s="156"/>
      <c r="M15" s="156"/>
      <c r="N15" s="156"/>
      <c r="O15" s="156"/>
      <c r="P15" s="156"/>
      <c r="Q15" s="156"/>
      <c r="R15" s="156"/>
      <c r="S15" s="156"/>
      <c r="T15" s="156"/>
      <c r="U15" s="156"/>
      <c r="V15" s="156"/>
      <c r="W15" s="156"/>
      <c r="X15" s="156"/>
      <c r="Y15" s="156"/>
      <c r="Z15" s="156"/>
      <c r="AA15" s="156"/>
      <c r="AB15" s="171">
        <v>43</v>
      </c>
      <c r="AC15" s="156"/>
      <c r="AD15" s="156"/>
      <c r="AE15" s="156"/>
      <c r="AF15" s="156"/>
      <c r="AG15" s="156"/>
      <c r="AH15" s="156"/>
      <c r="AI15" s="156"/>
      <c r="AJ15" s="156"/>
      <c r="AK15" s="156"/>
      <c r="AL15" s="156"/>
      <c r="AM15" s="156"/>
      <c r="AN15" s="156"/>
      <c r="AO15" s="156"/>
      <c r="AP15" s="156"/>
      <c r="AQ15" s="156"/>
      <c r="AR15" s="156"/>
      <c r="AS15" s="156"/>
      <c r="AT15" s="156"/>
      <c r="AU15" s="156"/>
      <c r="AV15" s="156"/>
      <c r="AW15" s="156"/>
      <c r="AX15" s="156"/>
      <c r="AY15" s="156"/>
      <c r="AZ15" s="171">
        <v>3</v>
      </c>
      <c r="BA15" s="156"/>
      <c r="BB15" s="156"/>
      <c r="BC15" s="156"/>
      <c r="BD15" s="156"/>
      <c r="BE15" s="156"/>
      <c r="BF15" s="156"/>
      <c r="BG15" s="156"/>
      <c r="BH15" s="156"/>
      <c r="BI15" s="156"/>
      <c r="BJ15" s="156"/>
      <c r="BK15" s="156"/>
      <c r="BL15" s="156"/>
      <c r="BM15" s="156"/>
      <c r="BN15" s="156"/>
      <c r="BO15" s="156"/>
      <c r="BP15" s="156"/>
      <c r="BQ15" s="156"/>
      <c r="BR15" s="156"/>
      <c r="BS15" s="156"/>
      <c r="BT15" s="156"/>
      <c r="BU15" s="156"/>
      <c r="BV15" s="156"/>
      <c r="BW15" s="156"/>
      <c r="BX15" s="171">
        <v>299</v>
      </c>
      <c r="BY15" s="153">
        <f t="shared" si="14"/>
        <v>811</v>
      </c>
      <c r="BZ15" s="120"/>
      <c r="CA15" s="172">
        <f t="shared" si="29"/>
        <v>1</v>
      </c>
      <c r="CB15" s="157"/>
      <c r="CC15" s="157"/>
      <c r="CD15" s="157"/>
      <c r="CE15" s="157"/>
      <c r="CF15" s="157"/>
      <c r="CG15" s="157"/>
      <c r="CH15" s="157"/>
      <c r="CI15" s="157"/>
      <c r="CJ15" s="157"/>
      <c r="CK15" s="157"/>
      <c r="CL15" s="157"/>
      <c r="CM15" s="157"/>
      <c r="CN15" s="157"/>
      <c r="CO15" s="157"/>
      <c r="CP15" s="157"/>
      <c r="CQ15" s="157"/>
      <c r="CR15" s="157"/>
      <c r="CS15" s="157"/>
      <c r="CT15" s="157"/>
      <c r="CU15" s="157"/>
      <c r="CV15" s="157"/>
      <c r="CW15" s="157"/>
      <c r="CX15" s="157"/>
      <c r="CY15" s="172">
        <f t="shared" si="30"/>
        <v>0</v>
      </c>
      <c r="CZ15" s="157"/>
      <c r="DA15" s="157"/>
      <c r="DB15" s="157"/>
      <c r="DC15" s="157"/>
      <c r="DD15" s="157"/>
      <c r="DE15" s="157"/>
      <c r="DF15" s="157"/>
      <c r="DG15" s="157"/>
      <c r="DH15" s="157"/>
      <c r="DI15" s="157"/>
      <c r="DJ15" s="157"/>
      <c r="DK15" s="157"/>
      <c r="DL15" s="157"/>
      <c r="DM15" s="157"/>
      <c r="DN15" s="157"/>
      <c r="DO15" s="157"/>
      <c r="DP15" s="157"/>
      <c r="DQ15" s="157"/>
      <c r="DR15" s="157"/>
      <c r="DS15" s="157"/>
      <c r="DT15" s="157"/>
      <c r="DU15" s="157"/>
      <c r="DV15" s="157"/>
      <c r="DW15" s="172">
        <f t="shared" si="31"/>
        <v>0</v>
      </c>
      <c r="DX15" s="157"/>
      <c r="DY15" s="157"/>
      <c r="DZ15" s="157"/>
      <c r="EA15" s="157"/>
      <c r="EB15" s="157"/>
      <c r="EC15" s="157"/>
      <c r="ED15" s="157"/>
      <c r="EE15" s="157"/>
      <c r="EF15" s="157"/>
      <c r="EG15" s="157"/>
      <c r="EH15" s="157"/>
      <c r="EI15" s="157"/>
      <c r="EJ15" s="157"/>
      <c r="EK15" s="157"/>
      <c r="EL15" s="157"/>
      <c r="EM15" s="157"/>
      <c r="EN15" s="157"/>
      <c r="EO15" s="157"/>
      <c r="EP15" s="157"/>
      <c r="EQ15" s="157"/>
      <c r="ER15" s="157"/>
      <c r="ES15" s="157"/>
      <c r="ET15" s="157"/>
      <c r="EU15" s="172">
        <f t="shared" si="32"/>
        <v>4</v>
      </c>
      <c r="EV15" s="142"/>
      <c r="EW15" s="172">
        <f t="shared" si="15"/>
        <v>467</v>
      </c>
      <c r="EX15" s="157"/>
      <c r="EY15" s="157"/>
      <c r="EZ15" s="157"/>
      <c r="FA15" s="157"/>
      <c r="FB15" s="157"/>
      <c r="FC15" s="157"/>
      <c r="FD15" s="157"/>
      <c r="FE15" s="157"/>
      <c r="FF15" s="157"/>
      <c r="FG15" s="157"/>
      <c r="FH15" s="157"/>
      <c r="FI15" s="157"/>
      <c r="FJ15" s="157"/>
      <c r="FK15" s="157"/>
      <c r="FL15" s="157"/>
      <c r="FM15" s="157"/>
      <c r="FN15" s="157"/>
      <c r="FO15" s="157"/>
      <c r="FP15" s="157"/>
      <c r="FQ15" s="157"/>
      <c r="FR15" s="157"/>
      <c r="FS15" s="157"/>
      <c r="FT15" s="157"/>
      <c r="FU15" s="172">
        <f t="shared" si="16"/>
        <v>43</v>
      </c>
      <c r="FV15" s="157"/>
      <c r="FW15" s="157"/>
      <c r="FX15" s="157"/>
      <c r="FY15" s="157"/>
      <c r="FZ15" s="157"/>
      <c r="GA15" s="157"/>
      <c r="GB15" s="157"/>
      <c r="GC15" s="157"/>
      <c r="GD15" s="157"/>
      <c r="GE15" s="157"/>
      <c r="GF15" s="157"/>
      <c r="GG15" s="157"/>
      <c r="GH15" s="157"/>
      <c r="GI15" s="157"/>
      <c r="GJ15" s="157"/>
      <c r="GK15" s="157"/>
      <c r="GL15" s="157"/>
      <c r="GM15" s="157"/>
      <c r="GN15" s="157"/>
      <c r="GO15" s="157"/>
      <c r="GP15" s="157"/>
      <c r="GQ15" s="157"/>
      <c r="GR15" s="157"/>
      <c r="GS15" s="172">
        <f t="shared" si="33"/>
        <v>3</v>
      </c>
      <c r="GT15" s="157"/>
      <c r="GU15" s="157"/>
      <c r="GV15" s="157"/>
      <c r="GW15" s="157"/>
      <c r="GX15" s="157"/>
      <c r="GY15" s="157"/>
      <c r="GZ15" s="157"/>
      <c r="HA15" s="157"/>
      <c r="HB15" s="157"/>
      <c r="HC15" s="157"/>
      <c r="HD15" s="157"/>
      <c r="HE15" s="157"/>
      <c r="HF15" s="157"/>
      <c r="HG15" s="157"/>
      <c r="HH15" s="157"/>
      <c r="HI15" s="157"/>
      <c r="HJ15" s="157"/>
      <c r="HK15" s="157"/>
      <c r="HL15" s="157"/>
      <c r="HM15" s="157"/>
      <c r="HN15" s="157"/>
      <c r="HO15" s="157"/>
      <c r="HP15" s="157"/>
      <c r="HQ15" s="172">
        <f t="shared" si="34"/>
        <v>303</v>
      </c>
      <c r="HR15" s="180"/>
      <c r="HS15" s="172">
        <f t="shared" si="35"/>
        <v>816</v>
      </c>
      <c r="HT15" s="228"/>
      <c r="KT15" s="246">
        <f t="shared" si="17"/>
        <v>466</v>
      </c>
      <c r="KU15" s="247">
        <f t="shared" si="18"/>
        <v>0.24708377518557795</v>
      </c>
      <c r="KV15" s="247">
        <f t="shared" si="36"/>
        <v>0.24708377518557795</v>
      </c>
      <c r="KW15" s="247">
        <f t="shared" si="48"/>
        <v>4.0000000000000001E-3</v>
      </c>
      <c r="KX15" s="248">
        <f t="shared" si="37"/>
        <v>0.25108377518557795</v>
      </c>
      <c r="KY15" s="249">
        <f t="shared" si="38"/>
        <v>0</v>
      </c>
      <c r="KZ15" s="233">
        <f t="shared" si="19"/>
        <v>1</v>
      </c>
      <c r="LA15" s="233">
        <f t="shared" si="19"/>
        <v>1</v>
      </c>
      <c r="LB15" s="233">
        <f t="shared" si="19"/>
        <v>1</v>
      </c>
      <c r="LC15" s="233">
        <f t="shared" si="19"/>
        <v>1</v>
      </c>
      <c r="LD15" s="233">
        <f t="shared" si="19"/>
        <v>1</v>
      </c>
      <c r="LE15" s="233">
        <f t="shared" si="19"/>
        <v>1</v>
      </c>
      <c r="LF15" s="233"/>
      <c r="LG15" s="233"/>
      <c r="LH15" s="233"/>
      <c r="LI15" s="233"/>
      <c r="LJ15" s="233"/>
      <c r="LK15" s="233"/>
      <c r="LL15" s="233"/>
      <c r="LM15" s="233"/>
      <c r="LN15" s="233"/>
      <c r="LO15" s="233">
        <v>1</v>
      </c>
      <c r="LP15" s="233">
        <f t="shared" si="49"/>
        <v>1</v>
      </c>
      <c r="LR15" s="246">
        <f t="shared" si="20"/>
        <v>43</v>
      </c>
      <c r="LS15" s="247">
        <f t="shared" si="21"/>
        <v>0.14381270903010032</v>
      </c>
      <c r="LT15" s="247">
        <f t="shared" si="39"/>
        <v>0.14381270903010032</v>
      </c>
      <c r="LU15" s="247">
        <f t="shared" si="50"/>
        <v>4.0000000000000001E-3</v>
      </c>
      <c r="LV15" s="248">
        <f t="shared" si="40"/>
        <v>0.14781270903010033</v>
      </c>
      <c r="LW15" s="249">
        <f t="shared" si="41"/>
        <v>0</v>
      </c>
      <c r="LX15" s="233">
        <f t="shared" si="22"/>
        <v>0</v>
      </c>
      <c r="LY15" s="233">
        <f t="shared" si="22"/>
        <v>0</v>
      </c>
      <c r="LZ15" s="233">
        <f t="shared" si="22"/>
        <v>0</v>
      </c>
      <c r="MA15" s="233">
        <f t="shared" si="22"/>
        <v>1</v>
      </c>
      <c r="MB15" s="233">
        <f t="shared" si="22"/>
        <v>1</v>
      </c>
      <c r="MC15" s="233">
        <f t="shared" si="22"/>
        <v>1</v>
      </c>
      <c r="MD15" s="233"/>
      <c r="ME15" s="233"/>
      <c r="MF15" s="233"/>
      <c r="MG15" s="233"/>
      <c r="MH15" s="233"/>
      <c r="MI15" s="233"/>
      <c r="MJ15" s="233"/>
      <c r="MK15" s="233"/>
      <c r="ML15" s="233"/>
      <c r="MM15" s="233">
        <v>0</v>
      </c>
      <c r="MN15" s="233">
        <f t="shared" si="51"/>
        <v>0</v>
      </c>
      <c r="MO15" s="229"/>
      <c r="MP15" s="246">
        <f t="shared" si="23"/>
        <v>3</v>
      </c>
      <c r="MQ15" s="247">
        <f t="shared" si="24"/>
        <v>0</v>
      </c>
      <c r="MR15" s="247">
        <f t="shared" si="42"/>
        <v>0</v>
      </c>
      <c r="MS15" s="247">
        <f t="shared" si="52"/>
        <v>4.0000000000000001E-3</v>
      </c>
      <c r="MT15" s="248">
        <f t="shared" si="43"/>
        <v>4.0000000000000001E-3</v>
      </c>
      <c r="MU15" s="249">
        <f t="shared" si="44"/>
        <v>0</v>
      </c>
      <c r="MV15" s="233">
        <f t="shared" si="25"/>
        <v>0</v>
      </c>
      <c r="MW15" s="233">
        <f t="shared" si="25"/>
        <v>0</v>
      </c>
      <c r="MX15" s="233">
        <f t="shared" si="25"/>
        <v>1</v>
      </c>
      <c r="MY15" s="233">
        <f t="shared" si="25"/>
        <v>1</v>
      </c>
      <c r="MZ15" s="233">
        <f t="shared" si="25"/>
        <v>1</v>
      </c>
      <c r="NA15" s="233">
        <f t="shared" si="25"/>
        <v>1</v>
      </c>
      <c r="NB15" s="233"/>
      <c r="NC15" s="233"/>
      <c r="ND15" s="233"/>
      <c r="NE15" s="233"/>
      <c r="NF15" s="233"/>
      <c r="NG15" s="233"/>
      <c r="NH15" s="233"/>
      <c r="NI15" s="233"/>
      <c r="NJ15" s="233"/>
      <c r="NK15" s="233"/>
      <c r="NL15" s="233">
        <f t="shared" si="53"/>
        <v>0</v>
      </c>
      <c r="NM15" s="229"/>
      <c r="NN15" s="246">
        <f t="shared" si="26"/>
        <v>299</v>
      </c>
      <c r="NO15" s="247">
        <f t="shared" si="27"/>
        <v>4.4296296296296296</v>
      </c>
      <c r="NP15" s="247">
        <f t="shared" si="45"/>
        <v>0.42962962962962958</v>
      </c>
      <c r="NQ15" s="247">
        <f t="shared" si="54"/>
        <v>4.0000000000000001E-3</v>
      </c>
      <c r="NR15" s="248">
        <f t="shared" si="46"/>
        <v>0.43362962962962959</v>
      </c>
      <c r="NS15" s="249">
        <f t="shared" si="47"/>
        <v>4</v>
      </c>
      <c r="NT15" s="233">
        <f t="shared" si="28"/>
        <v>4</v>
      </c>
      <c r="NU15" s="233">
        <f t="shared" si="28"/>
        <v>4</v>
      </c>
      <c r="NV15" s="233">
        <f t="shared" si="28"/>
        <v>4</v>
      </c>
      <c r="NW15" s="233">
        <f t="shared" si="28"/>
        <v>4</v>
      </c>
      <c r="NX15" s="233">
        <f t="shared" si="28"/>
        <v>5</v>
      </c>
      <c r="NY15" s="233">
        <f t="shared" si="28"/>
        <v>5</v>
      </c>
      <c r="NZ15" s="233"/>
      <c r="OA15" s="233"/>
      <c r="OB15" s="233"/>
      <c r="OC15" s="233"/>
      <c r="OD15" s="233"/>
      <c r="OE15" s="233"/>
      <c r="OF15" s="233"/>
      <c r="OG15" s="233"/>
      <c r="OH15" s="233"/>
      <c r="OI15" s="233">
        <v>4</v>
      </c>
      <c r="OJ15" s="233">
        <f t="shared" si="55"/>
        <v>4</v>
      </c>
    </row>
    <row r="16" spans="3:400" ht="15.6" customHeight="1" x14ac:dyDescent="0.25">
      <c r="C16" s="170" t="s">
        <v>244</v>
      </c>
      <c r="D16" s="171">
        <v>436</v>
      </c>
      <c r="E16" s="156"/>
      <c r="F16" s="156"/>
      <c r="G16" s="156"/>
      <c r="H16" s="156"/>
      <c r="I16" s="156"/>
      <c r="J16" s="156"/>
      <c r="K16" s="156"/>
      <c r="L16" s="156"/>
      <c r="M16" s="156"/>
      <c r="N16" s="156"/>
      <c r="O16" s="156"/>
      <c r="P16" s="156"/>
      <c r="Q16" s="156"/>
      <c r="R16" s="156"/>
      <c r="S16" s="156"/>
      <c r="T16" s="156"/>
      <c r="U16" s="156"/>
      <c r="V16" s="156"/>
      <c r="W16" s="156"/>
      <c r="X16" s="156"/>
      <c r="Y16" s="156"/>
      <c r="Z16" s="156"/>
      <c r="AA16" s="156"/>
      <c r="AB16" s="171">
        <v>61</v>
      </c>
      <c r="AC16" s="156"/>
      <c r="AD16" s="156"/>
      <c r="AE16" s="156"/>
      <c r="AF16" s="156"/>
      <c r="AG16" s="156"/>
      <c r="AH16" s="156"/>
      <c r="AI16" s="156"/>
      <c r="AJ16" s="156"/>
      <c r="AK16" s="156"/>
      <c r="AL16" s="156"/>
      <c r="AM16" s="156"/>
      <c r="AN16" s="156"/>
      <c r="AO16" s="156"/>
      <c r="AP16" s="156"/>
      <c r="AQ16" s="156"/>
      <c r="AR16" s="156"/>
      <c r="AS16" s="156"/>
      <c r="AT16" s="156"/>
      <c r="AU16" s="156"/>
      <c r="AV16" s="156"/>
      <c r="AW16" s="156"/>
      <c r="AX16" s="156"/>
      <c r="AY16" s="156"/>
      <c r="AZ16" s="171">
        <v>8</v>
      </c>
      <c r="BA16" s="156"/>
      <c r="BB16" s="156"/>
      <c r="BC16" s="156"/>
      <c r="BD16" s="156"/>
      <c r="BE16" s="156"/>
      <c r="BF16" s="156"/>
      <c r="BG16" s="156"/>
      <c r="BH16" s="156"/>
      <c r="BI16" s="156"/>
      <c r="BJ16" s="156"/>
      <c r="BK16" s="156"/>
      <c r="BL16" s="156"/>
      <c r="BM16" s="156"/>
      <c r="BN16" s="156"/>
      <c r="BO16" s="156"/>
      <c r="BP16" s="156"/>
      <c r="BQ16" s="156"/>
      <c r="BR16" s="156"/>
      <c r="BS16" s="156"/>
      <c r="BT16" s="156"/>
      <c r="BU16" s="156"/>
      <c r="BV16" s="156"/>
      <c r="BW16" s="156"/>
      <c r="BX16" s="171">
        <v>199</v>
      </c>
      <c r="BY16" s="153">
        <f t="shared" si="14"/>
        <v>704</v>
      </c>
      <c r="BZ16" s="120"/>
      <c r="CA16" s="172">
        <f t="shared" si="29"/>
        <v>0</v>
      </c>
      <c r="CB16" s="157"/>
      <c r="CC16" s="157"/>
      <c r="CD16" s="157"/>
      <c r="CE16" s="157"/>
      <c r="CF16" s="157"/>
      <c r="CG16" s="157"/>
      <c r="CH16" s="157"/>
      <c r="CI16" s="157"/>
      <c r="CJ16" s="157"/>
      <c r="CK16" s="157"/>
      <c r="CL16" s="157"/>
      <c r="CM16" s="157"/>
      <c r="CN16" s="157"/>
      <c r="CO16" s="157"/>
      <c r="CP16" s="157"/>
      <c r="CQ16" s="157"/>
      <c r="CR16" s="157"/>
      <c r="CS16" s="157"/>
      <c r="CT16" s="157"/>
      <c r="CU16" s="157"/>
      <c r="CV16" s="157"/>
      <c r="CW16" s="157"/>
      <c r="CX16" s="157"/>
      <c r="CY16" s="172">
        <f t="shared" si="30"/>
        <v>0</v>
      </c>
      <c r="CZ16" s="157"/>
      <c r="DA16" s="157"/>
      <c r="DB16" s="157"/>
      <c r="DC16" s="157"/>
      <c r="DD16" s="157"/>
      <c r="DE16" s="157"/>
      <c r="DF16" s="157"/>
      <c r="DG16" s="157"/>
      <c r="DH16" s="157"/>
      <c r="DI16" s="157"/>
      <c r="DJ16" s="157"/>
      <c r="DK16" s="157"/>
      <c r="DL16" s="157"/>
      <c r="DM16" s="157"/>
      <c r="DN16" s="157"/>
      <c r="DO16" s="157"/>
      <c r="DP16" s="157"/>
      <c r="DQ16" s="157"/>
      <c r="DR16" s="157"/>
      <c r="DS16" s="157"/>
      <c r="DT16" s="157"/>
      <c r="DU16" s="157"/>
      <c r="DV16" s="157"/>
      <c r="DW16" s="172">
        <f t="shared" si="31"/>
        <v>0</v>
      </c>
      <c r="DX16" s="157"/>
      <c r="DY16" s="157"/>
      <c r="DZ16" s="157"/>
      <c r="EA16" s="157"/>
      <c r="EB16" s="157"/>
      <c r="EC16" s="157"/>
      <c r="ED16" s="157"/>
      <c r="EE16" s="157"/>
      <c r="EF16" s="157"/>
      <c r="EG16" s="157"/>
      <c r="EH16" s="157"/>
      <c r="EI16" s="157"/>
      <c r="EJ16" s="157"/>
      <c r="EK16" s="157"/>
      <c r="EL16" s="157"/>
      <c r="EM16" s="157"/>
      <c r="EN16" s="157"/>
      <c r="EO16" s="157"/>
      <c r="EP16" s="157"/>
      <c r="EQ16" s="157"/>
      <c r="ER16" s="157"/>
      <c r="ES16" s="157"/>
      <c r="ET16" s="157"/>
      <c r="EU16" s="172">
        <f t="shared" si="32"/>
        <v>3</v>
      </c>
      <c r="EV16" s="142"/>
      <c r="EW16" s="172">
        <f t="shared" si="15"/>
        <v>436</v>
      </c>
      <c r="EX16" s="157"/>
      <c r="EY16" s="157"/>
      <c r="EZ16" s="157"/>
      <c r="FA16" s="157"/>
      <c r="FB16" s="157"/>
      <c r="FC16" s="157"/>
      <c r="FD16" s="157"/>
      <c r="FE16" s="157"/>
      <c r="FF16" s="157"/>
      <c r="FG16" s="157"/>
      <c r="FH16" s="157"/>
      <c r="FI16" s="157"/>
      <c r="FJ16" s="157"/>
      <c r="FK16" s="157"/>
      <c r="FL16" s="157"/>
      <c r="FM16" s="157"/>
      <c r="FN16" s="157"/>
      <c r="FO16" s="157"/>
      <c r="FP16" s="157"/>
      <c r="FQ16" s="157"/>
      <c r="FR16" s="157"/>
      <c r="FS16" s="157"/>
      <c r="FT16" s="157"/>
      <c r="FU16" s="172">
        <f t="shared" si="16"/>
        <v>61</v>
      </c>
      <c r="FV16" s="157"/>
      <c r="FW16" s="157"/>
      <c r="FX16" s="157"/>
      <c r="FY16" s="157"/>
      <c r="FZ16" s="157"/>
      <c r="GA16" s="157"/>
      <c r="GB16" s="157"/>
      <c r="GC16" s="157"/>
      <c r="GD16" s="157"/>
      <c r="GE16" s="157"/>
      <c r="GF16" s="157"/>
      <c r="GG16" s="157"/>
      <c r="GH16" s="157"/>
      <c r="GI16" s="157"/>
      <c r="GJ16" s="157"/>
      <c r="GK16" s="157"/>
      <c r="GL16" s="157"/>
      <c r="GM16" s="157"/>
      <c r="GN16" s="157"/>
      <c r="GO16" s="157"/>
      <c r="GP16" s="157"/>
      <c r="GQ16" s="157"/>
      <c r="GR16" s="157"/>
      <c r="GS16" s="172">
        <f t="shared" si="33"/>
        <v>8</v>
      </c>
      <c r="GT16" s="157"/>
      <c r="GU16" s="157"/>
      <c r="GV16" s="157"/>
      <c r="GW16" s="157"/>
      <c r="GX16" s="157"/>
      <c r="GY16" s="157"/>
      <c r="GZ16" s="157"/>
      <c r="HA16" s="157"/>
      <c r="HB16" s="157"/>
      <c r="HC16" s="157"/>
      <c r="HD16" s="157"/>
      <c r="HE16" s="157"/>
      <c r="HF16" s="157"/>
      <c r="HG16" s="157"/>
      <c r="HH16" s="157"/>
      <c r="HI16" s="157"/>
      <c r="HJ16" s="157"/>
      <c r="HK16" s="157"/>
      <c r="HL16" s="157"/>
      <c r="HM16" s="157"/>
      <c r="HN16" s="157"/>
      <c r="HO16" s="157"/>
      <c r="HP16" s="157"/>
      <c r="HQ16" s="172">
        <f t="shared" si="34"/>
        <v>202</v>
      </c>
      <c r="HR16" s="180"/>
      <c r="HS16" s="172">
        <f t="shared" si="35"/>
        <v>707</v>
      </c>
      <c r="HT16" s="228"/>
      <c r="HU16" s="232"/>
      <c r="HV16" s="233" t="s">
        <v>214</v>
      </c>
      <c r="HW16" s="233" t="s">
        <v>215</v>
      </c>
      <c r="HX16" s="233" t="s">
        <v>216</v>
      </c>
      <c r="HY16" s="229"/>
      <c r="HZ16" s="229"/>
      <c r="IB16" s="229"/>
      <c r="IC16" s="229"/>
      <c r="IS16" s="234"/>
      <c r="IT16" s="233" t="s">
        <v>214</v>
      </c>
      <c r="IU16" s="233" t="s">
        <v>215</v>
      </c>
      <c r="IV16" s="233" t="s">
        <v>216</v>
      </c>
      <c r="IW16" s="229"/>
      <c r="IX16" s="229"/>
      <c r="IZ16" s="229"/>
      <c r="JA16" s="229"/>
      <c r="JQ16" s="234"/>
      <c r="JR16" s="233" t="s">
        <v>214</v>
      </c>
      <c r="JS16" s="233" t="s">
        <v>215</v>
      </c>
      <c r="JT16" s="233" t="s">
        <v>216</v>
      </c>
      <c r="JU16" s="229"/>
      <c r="JV16" s="229"/>
      <c r="JX16" s="229"/>
      <c r="JY16" s="229"/>
      <c r="KO16" s="234"/>
      <c r="KP16" s="233" t="s">
        <v>214</v>
      </c>
      <c r="KQ16" s="233" t="s">
        <v>215</v>
      </c>
      <c r="KR16" s="233" t="s">
        <v>216</v>
      </c>
      <c r="KT16" s="246">
        <f t="shared" si="17"/>
        <v>436</v>
      </c>
      <c r="KU16" s="247">
        <f t="shared" si="18"/>
        <v>0.23117709437963946</v>
      </c>
      <c r="KV16" s="247">
        <f t="shared" si="36"/>
        <v>0.23117709437963946</v>
      </c>
      <c r="KW16" s="247">
        <f t="shared" si="48"/>
        <v>5.0000000000000001E-3</v>
      </c>
      <c r="KX16" s="248">
        <f t="shared" si="37"/>
        <v>0.23617709437963946</v>
      </c>
      <c r="KY16" s="249">
        <f t="shared" si="38"/>
        <v>0</v>
      </c>
      <c r="KZ16" s="233">
        <f t="shared" si="19"/>
        <v>0</v>
      </c>
      <c r="LA16" s="233">
        <f t="shared" si="19"/>
        <v>1</v>
      </c>
      <c r="LB16" s="233">
        <f t="shared" si="19"/>
        <v>1</v>
      </c>
      <c r="LC16" s="233">
        <f t="shared" si="19"/>
        <v>1</v>
      </c>
      <c r="LD16" s="233">
        <f t="shared" si="19"/>
        <v>1</v>
      </c>
      <c r="LE16" s="233">
        <f t="shared" si="19"/>
        <v>1</v>
      </c>
      <c r="LF16" s="233"/>
      <c r="LG16" s="233"/>
      <c r="LH16" s="233"/>
      <c r="LI16" s="233"/>
      <c r="LJ16" s="233"/>
      <c r="LK16" s="233"/>
      <c r="LL16" s="233"/>
      <c r="LM16" s="233"/>
      <c r="LN16" s="233"/>
      <c r="LO16" s="233">
        <v>0</v>
      </c>
      <c r="LP16" s="233">
        <f t="shared" si="49"/>
        <v>0</v>
      </c>
      <c r="LR16" s="246">
        <f t="shared" si="20"/>
        <v>61</v>
      </c>
      <c r="LS16" s="247">
        <f t="shared" si="21"/>
        <v>0.20401337792642141</v>
      </c>
      <c r="LT16" s="247">
        <f t="shared" si="39"/>
        <v>0.20401337792642141</v>
      </c>
      <c r="LU16" s="247">
        <f t="shared" si="50"/>
        <v>5.0000000000000001E-3</v>
      </c>
      <c r="LV16" s="248">
        <f t="shared" si="40"/>
        <v>0.20901337792642141</v>
      </c>
      <c r="LW16" s="249">
        <f t="shared" si="41"/>
        <v>0</v>
      </c>
      <c r="LX16" s="233">
        <f t="shared" si="22"/>
        <v>0</v>
      </c>
      <c r="LY16" s="233">
        <f t="shared" si="22"/>
        <v>0</v>
      </c>
      <c r="LZ16" s="233">
        <f t="shared" si="22"/>
        <v>1</v>
      </c>
      <c r="MA16" s="233">
        <f t="shared" si="22"/>
        <v>1</v>
      </c>
      <c r="MB16" s="233">
        <f t="shared" si="22"/>
        <v>1</v>
      </c>
      <c r="MC16" s="233">
        <f t="shared" si="22"/>
        <v>1</v>
      </c>
      <c r="MD16" s="233"/>
      <c r="ME16" s="233"/>
      <c r="MF16" s="233"/>
      <c r="MG16" s="233"/>
      <c r="MH16" s="233"/>
      <c r="MI16" s="233"/>
      <c r="MJ16" s="233"/>
      <c r="MK16" s="233"/>
      <c r="ML16" s="233"/>
      <c r="MM16" s="233">
        <v>0</v>
      </c>
      <c r="MN16" s="233">
        <f t="shared" si="51"/>
        <v>0</v>
      </c>
      <c r="MO16" s="229"/>
      <c r="MP16" s="246">
        <f t="shared" si="23"/>
        <v>8</v>
      </c>
      <c r="MQ16" s="247">
        <f t="shared" si="24"/>
        <v>0</v>
      </c>
      <c r="MR16" s="247">
        <f t="shared" si="42"/>
        <v>0</v>
      </c>
      <c r="MS16" s="247">
        <f t="shared" si="52"/>
        <v>5.0000000000000001E-3</v>
      </c>
      <c r="MT16" s="248">
        <f t="shared" si="43"/>
        <v>5.0000000000000001E-3</v>
      </c>
      <c r="MU16" s="249">
        <f t="shared" si="44"/>
        <v>0</v>
      </c>
      <c r="MV16" s="233">
        <f t="shared" si="25"/>
        <v>0</v>
      </c>
      <c r="MW16" s="233">
        <f t="shared" si="25"/>
        <v>1</v>
      </c>
      <c r="MX16" s="233">
        <f t="shared" si="25"/>
        <v>1</v>
      </c>
      <c r="MY16" s="233">
        <f t="shared" si="25"/>
        <v>1</v>
      </c>
      <c r="MZ16" s="233">
        <f t="shared" si="25"/>
        <v>1</v>
      </c>
      <c r="NA16" s="233">
        <f t="shared" si="25"/>
        <v>1</v>
      </c>
      <c r="NB16" s="233"/>
      <c r="NC16" s="233"/>
      <c r="ND16" s="233"/>
      <c r="NE16" s="233"/>
      <c r="NF16" s="233"/>
      <c r="NG16" s="233"/>
      <c r="NH16" s="233"/>
      <c r="NI16" s="233"/>
      <c r="NJ16" s="233"/>
      <c r="NK16" s="233"/>
      <c r="NL16" s="233">
        <f t="shared" si="53"/>
        <v>0</v>
      </c>
      <c r="NM16" s="229"/>
      <c r="NN16" s="246">
        <f t="shared" si="26"/>
        <v>199</v>
      </c>
      <c r="NO16" s="247">
        <f t="shared" si="27"/>
        <v>2.9481481481481482</v>
      </c>
      <c r="NP16" s="247">
        <f t="shared" si="45"/>
        <v>0.94814814814814818</v>
      </c>
      <c r="NQ16" s="247">
        <f t="shared" si="54"/>
        <v>5.0000000000000001E-3</v>
      </c>
      <c r="NR16" s="248">
        <f t="shared" si="46"/>
        <v>0.95314814814814819</v>
      </c>
      <c r="NS16" s="249">
        <f t="shared" si="47"/>
        <v>2</v>
      </c>
      <c r="NT16" s="233">
        <f t="shared" si="28"/>
        <v>2</v>
      </c>
      <c r="NU16" s="233">
        <f t="shared" si="28"/>
        <v>3</v>
      </c>
      <c r="NV16" s="233">
        <f t="shared" si="28"/>
        <v>3</v>
      </c>
      <c r="NW16" s="233">
        <f t="shared" si="28"/>
        <v>3</v>
      </c>
      <c r="NX16" s="233">
        <f t="shared" si="28"/>
        <v>3</v>
      </c>
      <c r="NY16" s="233">
        <f t="shared" si="28"/>
        <v>3</v>
      </c>
      <c r="NZ16" s="233"/>
      <c r="OA16" s="233"/>
      <c r="OB16" s="233"/>
      <c r="OC16" s="233"/>
      <c r="OD16" s="233"/>
      <c r="OE16" s="233"/>
      <c r="OF16" s="233"/>
      <c r="OG16" s="233"/>
      <c r="OH16" s="233"/>
      <c r="OI16" s="233">
        <v>3</v>
      </c>
      <c r="OJ16" s="233">
        <f t="shared" si="55"/>
        <v>3</v>
      </c>
    </row>
    <row r="17" spans="3:400" ht="15.6" customHeight="1" x14ac:dyDescent="0.25">
      <c r="C17" s="170" t="s">
        <v>245</v>
      </c>
      <c r="D17" s="171">
        <v>135</v>
      </c>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71">
        <v>23</v>
      </c>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6"/>
      <c r="AY17" s="156"/>
      <c r="AZ17" s="171">
        <v>2</v>
      </c>
      <c r="BA17" s="156"/>
      <c r="BB17" s="156"/>
      <c r="BC17" s="156"/>
      <c r="BD17" s="156"/>
      <c r="BE17" s="156"/>
      <c r="BF17" s="156"/>
      <c r="BG17" s="156"/>
      <c r="BH17" s="156"/>
      <c r="BI17" s="156"/>
      <c r="BJ17" s="156"/>
      <c r="BK17" s="156"/>
      <c r="BL17" s="156"/>
      <c r="BM17" s="156"/>
      <c r="BN17" s="156"/>
      <c r="BO17" s="156"/>
      <c r="BP17" s="156"/>
      <c r="BQ17" s="156"/>
      <c r="BR17" s="156"/>
      <c r="BS17" s="156"/>
      <c r="BT17" s="156"/>
      <c r="BU17" s="156"/>
      <c r="BV17" s="156"/>
      <c r="BW17" s="156"/>
      <c r="BX17" s="171">
        <v>41</v>
      </c>
      <c r="BY17" s="153">
        <f t="shared" si="14"/>
        <v>201</v>
      </c>
      <c r="BZ17" s="120"/>
      <c r="CA17" s="172">
        <f t="shared" si="29"/>
        <v>0</v>
      </c>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72">
        <f t="shared" si="30"/>
        <v>0</v>
      </c>
      <c r="CZ17" s="157"/>
      <c r="DA17" s="157"/>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72">
        <f t="shared" si="31"/>
        <v>0</v>
      </c>
      <c r="DX17" s="157"/>
      <c r="DY17" s="157"/>
      <c r="DZ17" s="157"/>
      <c r="EA17" s="157"/>
      <c r="EB17" s="157"/>
      <c r="EC17" s="157"/>
      <c r="ED17" s="157"/>
      <c r="EE17" s="157"/>
      <c r="EF17" s="157"/>
      <c r="EG17" s="157"/>
      <c r="EH17" s="157"/>
      <c r="EI17" s="157"/>
      <c r="EJ17" s="157"/>
      <c r="EK17" s="157"/>
      <c r="EL17" s="157"/>
      <c r="EM17" s="157"/>
      <c r="EN17" s="157"/>
      <c r="EO17" s="157"/>
      <c r="EP17" s="157"/>
      <c r="EQ17" s="157"/>
      <c r="ER17" s="157"/>
      <c r="ES17" s="157"/>
      <c r="ET17" s="157"/>
      <c r="EU17" s="172">
        <f t="shared" si="32"/>
        <v>1</v>
      </c>
      <c r="EV17" s="142"/>
      <c r="EW17" s="172">
        <f t="shared" si="15"/>
        <v>135</v>
      </c>
      <c r="EX17" s="157"/>
      <c r="EY17" s="157"/>
      <c r="EZ17" s="157"/>
      <c r="FA17" s="157"/>
      <c r="FB17" s="157"/>
      <c r="FC17" s="157"/>
      <c r="FD17" s="157"/>
      <c r="FE17" s="157"/>
      <c r="FF17" s="157"/>
      <c r="FG17" s="157"/>
      <c r="FH17" s="157"/>
      <c r="FI17" s="157"/>
      <c r="FJ17" s="157"/>
      <c r="FK17" s="157"/>
      <c r="FL17" s="157"/>
      <c r="FM17" s="157"/>
      <c r="FN17" s="157"/>
      <c r="FO17" s="157"/>
      <c r="FP17" s="157"/>
      <c r="FQ17" s="157"/>
      <c r="FR17" s="157"/>
      <c r="FS17" s="157"/>
      <c r="FT17" s="157"/>
      <c r="FU17" s="172">
        <f t="shared" si="16"/>
        <v>23</v>
      </c>
      <c r="FV17" s="157"/>
      <c r="FW17" s="157"/>
      <c r="FX17" s="157"/>
      <c r="FY17" s="157"/>
      <c r="FZ17" s="157"/>
      <c r="GA17" s="157"/>
      <c r="GB17" s="157"/>
      <c r="GC17" s="157"/>
      <c r="GD17" s="157"/>
      <c r="GE17" s="157"/>
      <c r="GF17" s="157"/>
      <c r="GG17" s="157"/>
      <c r="GH17" s="157"/>
      <c r="GI17" s="157"/>
      <c r="GJ17" s="157"/>
      <c r="GK17" s="157"/>
      <c r="GL17" s="157"/>
      <c r="GM17" s="157"/>
      <c r="GN17" s="157"/>
      <c r="GO17" s="157"/>
      <c r="GP17" s="157"/>
      <c r="GQ17" s="157"/>
      <c r="GR17" s="157"/>
      <c r="GS17" s="172">
        <f t="shared" si="33"/>
        <v>2</v>
      </c>
      <c r="GT17" s="157"/>
      <c r="GU17" s="157"/>
      <c r="GV17" s="157"/>
      <c r="GW17" s="157"/>
      <c r="GX17" s="157"/>
      <c r="GY17" s="157"/>
      <c r="GZ17" s="157"/>
      <c r="HA17" s="157"/>
      <c r="HB17" s="157"/>
      <c r="HC17" s="157"/>
      <c r="HD17" s="157"/>
      <c r="HE17" s="157"/>
      <c r="HF17" s="157"/>
      <c r="HG17" s="157"/>
      <c r="HH17" s="157"/>
      <c r="HI17" s="157"/>
      <c r="HJ17" s="157"/>
      <c r="HK17" s="157"/>
      <c r="HL17" s="157"/>
      <c r="HM17" s="157"/>
      <c r="HN17" s="157"/>
      <c r="HO17" s="157"/>
      <c r="HP17" s="157"/>
      <c r="HQ17" s="172">
        <f t="shared" si="34"/>
        <v>42</v>
      </c>
      <c r="HR17" s="180"/>
      <c r="HS17" s="172">
        <f t="shared" si="35"/>
        <v>202</v>
      </c>
      <c r="HT17" s="228"/>
      <c r="HU17" s="235" t="s">
        <v>218</v>
      </c>
      <c r="HV17" s="236" t="s">
        <v>219</v>
      </c>
      <c r="HW17" s="238" t="s">
        <v>246</v>
      </c>
      <c r="HX17" s="238" t="s">
        <v>247</v>
      </c>
      <c r="HY17" s="239"/>
      <c r="HZ17" s="239"/>
      <c r="IB17" s="239"/>
      <c r="IC17" s="239"/>
      <c r="IE17" s="229"/>
      <c r="IG17" s="229"/>
      <c r="IH17" s="229"/>
      <c r="IJ17" s="229"/>
      <c r="IK17" s="229"/>
      <c r="IL17" s="229"/>
      <c r="IR17" s="229"/>
      <c r="IS17" s="240" t="s">
        <v>218</v>
      </c>
      <c r="IT17" s="236" t="s">
        <v>219</v>
      </c>
      <c r="IU17" s="238" t="s">
        <v>246</v>
      </c>
      <c r="IV17" s="238" t="s">
        <v>247</v>
      </c>
      <c r="IW17" s="239"/>
      <c r="IX17" s="239"/>
      <c r="IZ17" s="239"/>
      <c r="JA17" s="239"/>
      <c r="JC17" s="229"/>
      <c r="JE17" s="229"/>
      <c r="JF17" s="229"/>
      <c r="JH17" s="229"/>
      <c r="JI17" s="229"/>
      <c r="JJ17" s="229"/>
      <c r="JL17" s="229"/>
      <c r="JM17" s="229"/>
      <c r="JN17" s="229"/>
      <c r="JP17" s="229"/>
      <c r="JQ17" s="240" t="s">
        <v>218</v>
      </c>
      <c r="JR17" s="236" t="s">
        <v>219</v>
      </c>
      <c r="JS17" s="238" t="s">
        <v>246</v>
      </c>
      <c r="JT17" s="238" t="s">
        <v>247</v>
      </c>
      <c r="JU17" s="239"/>
      <c r="JV17" s="239"/>
      <c r="JX17" s="239"/>
      <c r="JY17" s="239"/>
      <c r="KA17" s="229"/>
      <c r="KC17" s="229"/>
      <c r="KD17" s="229"/>
      <c r="KF17" s="229"/>
      <c r="KG17" s="229"/>
      <c r="KH17" s="229"/>
      <c r="KJ17" s="229"/>
      <c r="KK17" s="229"/>
      <c r="KL17" s="229"/>
      <c r="KN17" s="229"/>
      <c r="KO17" s="240" t="s">
        <v>218</v>
      </c>
      <c r="KP17" s="236" t="s">
        <v>219</v>
      </c>
      <c r="KQ17" s="238" t="s">
        <v>246</v>
      </c>
      <c r="KR17" s="238" t="s">
        <v>247</v>
      </c>
      <c r="KT17" s="246">
        <f t="shared" si="17"/>
        <v>135</v>
      </c>
      <c r="KU17" s="247">
        <f t="shared" si="18"/>
        <v>7.1580063626723228E-2</v>
      </c>
      <c r="KV17" s="247">
        <f t="shared" si="36"/>
        <v>7.1580063626723228E-2</v>
      </c>
      <c r="KW17" s="247">
        <f t="shared" si="48"/>
        <v>6.0000000000000001E-3</v>
      </c>
      <c r="KX17" s="248">
        <f t="shared" si="37"/>
        <v>7.7580063626723234E-2</v>
      </c>
      <c r="KY17" s="249">
        <f t="shared" si="38"/>
        <v>0</v>
      </c>
      <c r="KZ17" s="233">
        <f t="shared" si="19"/>
        <v>0</v>
      </c>
      <c r="LA17" s="233">
        <f t="shared" si="19"/>
        <v>0</v>
      </c>
      <c r="LB17" s="233">
        <f t="shared" si="19"/>
        <v>0</v>
      </c>
      <c r="LC17" s="233">
        <f t="shared" si="19"/>
        <v>0</v>
      </c>
      <c r="LD17" s="233">
        <f t="shared" si="19"/>
        <v>1</v>
      </c>
      <c r="LE17" s="233">
        <f t="shared" si="19"/>
        <v>1</v>
      </c>
      <c r="LF17" s="233"/>
      <c r="LG17" s="233"/>
      <c r="LH17" s="233"/>
      <c r="LI17" s="233"/>
      <c r="LJ17" s="233"/>
      <c r="LK17" s="233"/>
      <c r="LL17" s="233"/>
      <c r="LM17" s="233"/>
      <c r="LN17" s="233"/>
      <c r="LO17" s="233">
        <v>0</v>
      </c>
      <c r="LP17" s="233">
        <f t="shared" si="49"/>
        <v>0</v>
      </c>
      <c r="LR17" s="246">
        <f t="shared" si="20"/>
        <v>23</v>
      </c>
      <c r="LS17" s="247">
        <f t="shared" si="21"/>
        <v>7.6923076923076927E-2</v>
      </c>
      <c r="LT17" s="247">
        <f t="shared" si="39"/>
        <v>7.6923076923076927E-2</v>
      </c>
      <c r="LU17" s="247">
        <f t="shared" si="50"/>
        <v>6.0000000000000001E-3</v>
      </c>
      <c r="LV17" s="248">
        <f t="shared" si="40"/>
        <v>8.2923076923076933E-2</v>
      </c>
      <c r="LW17" s="249">
        <f t="shared" si="41"/>
        <v>0</v>
      </c>
      <c r="LX17" s="233">
        <f t="shared" si="22"/>
        <v>0</v>
      </c>
      <c r="LY17" s="233">
        <f t="shared" si="22"/>
        <v>0</v>
      </c>
      <c r="LZ17" s="233">
        <f t="shared" si="22"/>
        <v>0</v>
      </c>
      <c r="MA17" s="233">
        <f t="shared" si="22"/>
        <v>0</v>
      </c>
      <c r="MB17" s="233">
        <f t="shared" si="22"/>
        <v>0</v>
      </c>
      <c r="MC17" s="233">
        <f t="shared" si="22"/>
        <v>1</v>
      </c>
      <c r="MD17" s="233"/>
      <c r="ME17" s="233"/>
      <c r="MF17" s="233"/>
      <c r="MG17" s="233"/>
      <c r="MH17" s="233"/>
      <c r="MI17" s="233"/>
      <c r="MJ17" s="233"/>
      <c r="MK17" s="233"/>
      <c r="ML17" s="233"/>
      <c r="MM17" s="233">
        <v>0</v>
      </c>
      <c r="MN17" s="233">
        <f t="shared" si="51"/>
        <v>0</v>
      </c>
      <c r="MO17" s="229"/>
      <c r="MP17" s="246">
        <f t="shared" si="23"/>
        <v>2</v>
      </c>
      <c r="MQ17" s="247">
        <f t="shared" si="24"/>
        <v>0</v>
      </c>
      <c r="MR17" s="247">
        <f t="shared" si="42"/>
        <v>0</v>
      </c>
      <c r="MS17" s="247">
        <f t="shared" si="52"/>
        <v>6.0000000000000001E-3</v>
      </c>
      <c r="MT17" s="248">
        <f t="shared" si="43"/>
        <v>6.0000000000000001E-3</v>
      </c>
      <c r="MU17" s="249">
        <f t="shared" si="44"/>
        <v>0</v>
      </c>
      <c r="MV17" s="233">
        <f t="shared" si="25"/>
        <v>1</v>
      </c>
      <c r="MW17" s="233">
        <f t="shared" si="25"/>
        <v>1</v>
      </c>
      <c r="MX17" s="233">
        <f t="shared" si="25"/>
        <v>1</v>
      </c>
      <c r="MY17" s="233">
        <f t="shared" si="25"/>
        <v>1</v>
      </c>
      <c r="MZ17" s="233">
        <f t="shared" si="25"/>
        <v>1</v>
      </c>
      <c r="NA17" s="233">
        <f t="shared" si="25"/>
        <v>1</v>
      </c>
      <c r="NB17" s="233"/>
      <c r="NC17" s="233"/>
      <c r="ND17" s="233"/>
      <c r="NE17" s="233"/>
      <c r="NF17" s="233"/>
      <c r="NG17" s="233"/>
      <c r="NH17" s="233"/>
      <c r="NI17" s="233"/>
      <c r="NJ17" s="233"/>
      <c r="NK17" s="233"/>
      <c r="NL17" s="233">
        <f t="shared" si="53"/>
        <v>0</v>
      </c>
      <c r="NM17" s="229"/>
      <c r="NN17" s="246">
        <f t="shared" si="26"/>
        <v>41</v>
      </c>
      <c r="NO17" s="247">
        <f t="shared" si="27"/>
        <v>0.6074074074074074</v>
      </c>
      <c r="NP17" s="247">
        <f t="shared" si="45"/>
        <v>0.6074074074074074</v>
      </c>
      <c r="NQ17" s="247">
        <f t="shared" si="54"/>
        <v>6.0000000000000001E-3</v>
      </c>
      <c r="NR17" s="248">
        <f t="shared" si="46"/>
        <v>0.6134074074074074</v>
      </c>
      <c r="NS17" s="249">
        <f t="shared" si="47"/>
        <v>0</v>
      </c>
      <c r="NT17" s="233">
        <f t="shared" si="28"/>
        <v>0</v>
      </c>
      <c r="NU17" s="233">
        <f t="shared" si="28"/>
        <v>0</v>
      </c>
      <c r="NV17" s="233">
        <f t="shared" si="28"/>
        <v>0</v>
      </c>
      <c r="NW17" s="233">
        <f t="shared" si="28"/>
        <v>1</v>
      </c>
      <c r="NX17" s="233">
        <f t="shared" si="28"/>
        <v>1</v>
      </c>
      <c r="NY17" s="233">
        <f t="shared" si="28"/>
        <v>1</v>
      </c>
      <c r="NZ17" s="233"/>
      <c r="OA17" s="233"/>
      <c r="OB17" s="233"/>
      <c r="OC17" s="233"/>
      <c r="OD17" s="233"/>
      <c r="OE17" s="233"/>
      <c r="OF17" s="233"/>
      <c r="OG17" s="233"/>
      <c r="OH17" s="233"/>
      <c r="OI17" s="233">
        <v>1</v>
      </c>
      <c r="OJ17" s="233">
        <f t="shared" si="55"/>
        <v>1</v>
      </c>
    </row>
    <row r="18" spans="3:400" ht="15.6" customHeight="1" x14ac:dyDescent="0.25">
      <c r="C18" s="183" t="s">
        <v>248</v>
      </c>
      <c r="D18" s="184">
        <f>IF(COUNTBLANK(D$12:D$17)&gt;0,"",SUM(D12:D17))</f>
        <v>1886</v>
      </c>
      <c r="E18" s="157"/>
      <c r="F18" s="157"/>
      <c r="G18" s="157"/>
      <c r="H18" s="157"/>
      <c r="I18" s="157"/>
      <c r="J18" s="157"/>
      <c r="K18" s="157"/>
      <c r="L18" s="157"/>
      <c r="M18" s="157"/>
      <c r="N18" s="157"/>
      <c r="O18" s="157"/>
      <c r="P18" s="157"/>
      <c r="Q18" s="157"/>
      <c r="R18" s="157"/>
      <c r="S18" s="157"/>
      <c r="T18" s="157"/>
      <c r="U18" s="157"/>
      <c r="V18" s="157"/>
      <c r="W18" s="157"/>
      <c r="X18" s="157"/>
      <c r="Y18" s="157"/>
      <c r="Z18" s="157"/>
      <c r="AA18" s="157"/>
      <c r="AB18" s="184">
        <f>IF(COUNTBLANK(AB$12:AB$17)&gt;0,"",SUM(AB12:AB17))</f>
        <v>299</v>
      </c>
      <c r="AC18" s="157"/>
      <c r="AD18" s="157"/>
      <c r="AE18" s="157"/>
      <c r="AF18" s="157"/>
      <c r="AG18" s="157"/>
      <c r="AH18" s="157"/>
      <c r="AI18" s="157"/>
      <c r="AJ18" s="157"/>
      <c r="AK18" s="157"/>
      <c r="AL18" s="157"/>
      <c r="AM18" s="157"/>
      <c r="AN18" s="157"/>
      <c r="AO18" s="157"/>
      <c r="AP18" s="157"/>
      <c r="AQ18" s="157"/>
      <c r="AR18" s="157"/>
      <c r="AS18" s="157"/>
      <c r="AT18" s="157"/>
      <c r="AU18" s="157"/>
      <c r="AV18" s="157"/>
      <c r="AW18" s="157"/>
      <c r="AX18" s="157"/>
      <c r="AY18" s="157"/>
      <c r="AZ18" s="184">
        <f>IF(COUNTBLANK(AZ$12:AZ$17)&gt;0,"",SUM(AZ12:AZ17))</f>
        <v>13</v>
      </c>
      <c r="BA18" s="157"/>
      <c r="BB18" s="157"/>
      <c r="BC18" s="157"/>
      <c r="BD18" s="157"/>
      <c r="BE18" s="157"/>
      <c r="BF18" s="157"/>
      <c r="BG18" s="157"/>
      <c r="BH18" s="157"/>
      <c r="BI18" s="157"/>
      <c r="BJ18" s="157"/>
      <c r="BK18" s="157"/>
      <c r="BL18" s="157"/>
      <c r="BM18" s="157"/>
      <c r="BN18" s="157"/>
      <c r="BO18" s="157"/>
      <c r="BP18" s="157"/>
      <c r="BQ18" s="157"/>
      <c r="BR18" s="157"/>
      <c r="BS18" s="157"/>
      <c r="BT18" s="157"/>
      <c r="BU18" s="157"/>
      <c r="BV18" s="157"/>
      <c r="BW18" s="157"/>
      <c r="BX18" s="184">
        <f>IF(COUNTBLANK(BX$12:BX$17)&gt;0,"",SUM(BX12:BX17))</f>
        <v>1080</v>
      </c>
      <c r="BY18" s="185"/>
      <c r="BZ18" s="120"/>
      <c r="CA18" s="186"/>
      <c r="CB18" s="186"/>
      <c r="CC18" s="186"/>
      <c r="CD18" s="186"/>
      <c r="CE18" s="186"/>
      <c r="CF18" s="186"/>
      <c r="CG18" s="186"/>
      <c r="CH18" s="186"/>
      <c r="CI18" s="186"/>
      <c r="CJ18" s="186"/>
      <c r="CK18" s="186"/>
      <c r="CL18" s="186"/>
      <c r="CM18" s="186"/>
      <c r="CN18" s="186"/>
      <c r="CO18" s="186"/>
      <c r="CP18" s="186"/>
      <c r="CQ18" s="186"/>
      <c r="CR18" s="186"/>
      <c r="CS18" s="186"/>
      <c r="CT18" s="186"/>
      <c r="CU18" s="186"/>
      <c r="CV18" s="186"/>
      <c r="CW18" s="186"/>
      <c r="CX18" s="186"/>
      <c r="CY18" s="186"/>
      <c r="CZ18" s="186"/>
      <c r="DA18" s="186"/>
      <c r="DB18" s="186"/>
      <c r="DC18" s="186"/>
      <c r="DD18" s="186"/>
      <c r="DE18" s="186"/>
      <c r="DF18" s="186"/>
      <c r="DG18" s="186"/>
      <c r="DH18" s="186"/>
      <c r="DI18" s="186"/>
      <c r="DJ18" s="186"/>
      <c r="DK18" s="186"/>
      <c r="DL18" s="186"/>
      <c r="DM18" s="186"/>
      <c r="DN18" s="186"/>
      <c r="DO18" s="186"/>
      <c r="DP18" s="186"/>
      <c r="DQ18" s="186"/>
      <c r="DR18" s="186"/>
      <c r="DS18" s="186"/>
      <c r="DT18" s="186"/>
      <c r="DU18" s="186"/>
      <c r="DV18" s="186"/>
      <c r="DW18" s="186"/>
      <c r="DX18" s="186"/>
      <c r="DY18" s="186"/>
      <c r="DZ18" s="186"/>
      <c r="EA18" s="186"/>
      <c r="EB18" s="186"/>
      <c r="EC18" s="186"/>
      <c r="ED18" s="186"/>
      <c r="EE18" s="186"/>
      <c r="EF18" s="186"/>
      <c r="EG18" s="186"/>
      <c r="EH18" s="186"/>
      <c r="EI18" s="186"/>
      <c r="EJ18" s="186"/>
      <c r="EK18" s="186"/>
      <c r="EL18" s="186"/>
      <c r="EM18" s="186"/>
      <c r="EN18" s="186"/>
      <c r="EO18" s="186"/>
      <c r="EP18" s="186"/>
      <c r="EQ18" s="186"/>
      <c r="ER18" s="186"/>
      <c r="ES18" s="186"/>
      <c r="ET18" s="186"/>
      <c r="EU18" s="186"/>
      <c r="EV18" s="186"/>
      <c r="EW18" s="186"/>
      <c r="EX18" s="186"/>
      <c r="EY18" s="186"/>
      <c r="EZ18" s="186"/>
      <c r="FA18" s="186"/>
      <c r="FB18" s="186"/>
      <c r="FC18" s="186"/>
      <c r="FD18" s="186"/>
      <c r="FE18" s="186"/>
      <c r="FF18" s="186"/>
      <c r="FG18" s="186"/>
      <c r="FH18" s="186"/>
      <c r="FI18" s="186"/>
      <c r="FJ18" s="186"/>
      <c r="FK18" s="186"/>
      <c r="FL18" s="186"/>
      <c r="FM18" s="186"/>
      <c r="FN18" s="186"/>
      <c r="FO18" s="186"/>
      <c r="FP18" s="186"/>
      <c r="FQ18" s="186"/>
      <c r="FR18" s="186"/>
      <c r="FS18" s="186"/>
      <c r="FT18" s="186"/>
      <c r="FU18" s="186"/>
      <c r="FV18" s="186"/>
      <c r="FW18" s="186"/>
      <c r="FX18" s="186"/>
      <c r="FY18" s="186"/>
      <c r="FZ18" s="186"/>
      <c r="GA18" s="186"/>
      <c r="GB18" s="186"/>
      <c r="GC18" s="186"/>
      <c r="GD18" s="186"/>
      <c r="GE18" s="186"/>
      <c r="GF18" s="186"/>
      <c r="GG18" s="186"/>
      <c r="GH18" s="186"/>
      <c r="GI18" s="186"/>
      <c r="GJ18" s="186"/>
      <c r="GK18" s="186"/>
      <c r="GL18" s="186"/>
      <c r="GM18" s="186"/>
      <c r="GN18" s="186"/>
      <c r="GO18" s="186"/>
      <c r="GP18" s="186"/>
      <c r="GQ18" s="186"/>
      <c r="GR18" s="186"/>
      <c r="GS18" s="186"/>
      <c r="GT18" s="186"/>
      <c r="GU18" s="186"/>
      <c r="GV18" s="186"/>
      <c r="GW18" s="186"/>
      <c r="GX18" s="186"/>
      <c r="GY18" s="186"/>
      <c r="GZ18" s="186"/>
      <c r="HA18" s="186"/>
      <c r="HB18" s="186"/>
      <c r="HC18" s="186"/>
      <c r="HD18" s="186"/>
      <c r="HE18" s="186"/>
      <c r="HF18" s="186"/>
      <c r="HG18" s="186"/>
      <c r="HH18" s="186"/>
      <c r="HI18" s="186"/>
      <c r="HJ18" s="186"/>
      <c r="HK18" s="186"/>
      <c r="HL18" s="186"/>
      <c r="HM18" s="186"/>
      <c r="HN18" s="186"/>
      <c r="HO18" s="186"/>
      <c r="HP18" s="186"/>
      <c r="HQ18" s="186"/>
      <c r="HR18" s="186"/>
      <c r="HS18" s="186"/>
      <c r="HT18" s="228"/>
      <c r="HU18" s="235" t="s">
        <v>223</v>
      </c>
      <c r="HV18" s="238" t="str">
        <f>"Please enter the number of number of persons in each age range in "&amp;D7&amp;". Enter 0 where applicable."</f>
        <v>Please enter the number of number of persons in each age range in ES. Enter 0 where applicable.</v>
      </c>
      <c r="HW18" s="238" t="str">
        <f>IFERROR("Percent of "&amp;D7&amp;" persons with unknown age ("&amp;ROUND(100*D19/D9,1)&amp;"%) is higher than 20%.  This will affect the accuracy of your data.","")</f>
        <v>Percent of ES persons with unknown age (0.1%) is higher than 20%.  This will affect the accuracy of your data.</v>
      </c>
      <c r="HX18" s="238" t="str">
        <f>"Count of "&amp;D7&amp;" persons reporting age ("&amp;D18&amp;") cannot be greater than the total number of "&amp;D7&amp;" persons ("&amp;D9&amp;")"</f>
        <v>Count of ES persons reporting age (1886) cannot be greater than the total number of ES persons (1887)</v>
      </c>
      <c r="HY18" s="239"/>
      <c r="HZ18" s="239"/>
      <c r="IB18" s="239"/>
      <c r="IC18" s="239"/>
      <c r="IE18" s="239"/>
      <c r="IG18" s="239"/>
      <c r="IH18" s="239"/>
      <c r="IJ18" s="239"/>
      <c r="IK18" s="239"/>
      <c r="IL18" s="239"/>
      <c r="IR18" s="239"/>
      <c r="IS18" s="240" t="s">
        <v>223</v>
      </c>
      <c r="IT18" s="238" t="str">
        <f>"Please enter the number of number of persons in each age range in "&amp;AB7&amp;". Enter 0 where applicable."</f>
        <v>Please enter the number of number of persons in each age range in TH. Enter 0 where applicable.</v>
      </c>
      <c r="IU18" s="238" t="str">
        <f>IFERROR("Percent of "&amp;AB7&amp;" persons with unknown age ("&amp;ROUND(100*AB19/AB9,1)&amp;"%) is higher than 20%.  This will affect the accuracy of your data.","")</f>
        <v>Percent of TH persons with unknown age (0.3%) is higher than 20%.  This will affect the accuracy of your data.</v>
      </c>
      <c r="IV18" s="238" t="str">
        <f>"Count of "&amp;AB7&amp;" persons reporting age ("&amp;AB18&amp;") cannot be greater than the total number of "&amp;AB7&amp;" persons ("&amp;AB9&amp;")"</f>
        <v>Count of TH persons reporting age (299) cannot be greater than the total number of TH persons (300)</v>
      </c>
      <c r="IW18" s="239"/>
      <c r="IX18" s="239"/>
      <c r="IZ18" s="239"/>
      <c r="JA18" s="239"/>
      <c r="JC18" s="239"/>
      <c r="JE18" s="239"/>
      <c r="JF18" s="239"/>
      <c r="JH18" s="239"/>
      <c r="JI18" s="239"/>
      <c r="JJ18" s="239"/>
      <c r="JL18" s="239"/>
      <c r="JM18" s="239"/>
      <c r="JN18" s="239"/>
      <c r="JP18" s="239"/>
      <c r="JQ18" s="240" t="s">
        <v>223</v>
      </c>
      <c r="JR18" s="238" t="str">
        <f>"Please enter the number of number of persons in each age range in "&amp;AZ7&amp;". Enter 0 where applicable."</f>
        <v>Please enter the number of number of persons in each age range in SH. Enter 0 where applicable.</v>
      </c>
      <c r="JS18" s="238" t="str">
        <f>IFERROR("Percent of "&amp;AZ7&amp;" persons with unknown age ("&amp;ROUND(100*AZ19/AZ9,1)&amp;"%) is higher than 20%.  This will affect the accuracy of your data.","")</f>
        <v>Percent of SH persons with unknown age (0%) is higher than 20%.  This will affect the accuracy of your data.</v>
      </c>
      <c r="JT18" s="238" t="str">
        <f>"Count of "&amp;AZ7&amp;" persons reporting age ("&amp;AZ18&amp;") cannot be greater than the total number of "&amp;AZ7&amp;" persons ("&amp;AZ9&amp;")"</f>
        <v>Count of SH persons reporting age (13) cannot be greater than the total number of SH persons (13)</v>
      </c>
      <c r="JU18" s="239"/>
      <c r="JV18" s="239"/>
      <c r="JX18" s="239"/>
      <c r="JY18" s="239"/>
      <c r="KA18" s="239"/>
      <c r="KC18" s="239"/>
      <c r="KD18" s="239"/>
      <c r="KF18" s="239"/>
      <c r="KG18" s="239"/>
      <c r="KH18" s="239"/>
      <c r="KJ18" s="239"/>
      <c r="KK18" s="239"/>
      <c r="KL18" s="239"/>
      <c r="KN18" s="239"/>
      <c r="KO18" s="240" t="s">
        <v>223</v>
      </c>
      <c r="KP18" s="238" t="str">
        <f>"Please enter the number of number of persons in each age range in "&amp;BX7&amp;". Enter 0 where applicable."</f>
        <v>Please enter the number of number of persons in each age range in UN. Enter 0 where applicable.</v>
      </c>
      <c r="KQ18" s="238" t="str">
        <f>IFERROR("Percent of "&amp;BX7&amp;" persons with unknown age ("&amp;ROUND(100*BX19/BX9,1)&amp;"%) is higher than 20%.  This will affect the accuracy of your data.","")</f>
        <v>Percent of UN persons with unknown age (1.5%) is higher than 20%.  This will affect the accuracy of your data.</v>
      </c>
      <c r="KR18" s="238" t="str">
        <f>"Count of "&amp;BX7&amp;" persons reporting age ("&amp;BX18&amp;") cannot be greater than the total number of "&amp;BX7&amp;" persons ("&amp;BX9&amp;")"</f>
        <v>Count of UN persons reporting age (1080) cannot be greater than the total number of UN persons (1096)</v>
      </c>
      <c r="KT18" s="252"/>
      <c r="KU18" s="252"/>
      <c r="KV18" s="252"/>
      <c r="KW18" s="253"/>
      <c r="KX18" s="253"/>
      <c r="KY18" s="253">
        <f t="shared" ref="KY18:LE18" si="56">SUM(KY12:KY17)</f>
        <v>0</v>
      </c>
      <c r="KZ18" s="253">
        <f t="shared" si="56"/>
        <v>1</v>
      </c>
      <c r="LA18" s="253">
        <f t="shared" si="56"/>
        <v>2</v>
      </c>
      <c r="LB18" s="253">
        <f t="shared" si="56"/>
        <v>3</v>
      </c>
      <c r="LC18" s="253">
        <f t="shared" si="56"/>
        <v>4</v>
      </c>
      <c r="LD18" s="253">
        <f t="shared" si="56"/>
        <v>5</v>
      </c>
      <c r="LE18" s="253">
        <f t="shared" si="56"/>
        <v>6</v>
      </c>
      <c r="LF18" s="253"/>
      <c r="LG18" s="253"/>
      <c r="LH18" s="253"/>
      <c r="LI18" s="253"/>
      <c r="LJ18" s="253"/>
      <c r="LK18" s="253"/>
      <c r="LL18" s="253"/>
      <c r="LM18" s="253"/>
      <c r="LN18" s="253"/>
      <c r="LO18" s="253">
        <v>1</v>
      </c>
      <c r="LP18" s="253"/>
      <c r="LR18" s="252"/>
      <c r="LS18" s="252"/>
      <c r="LT18" s="252"/>
      <c r="LU18" s="253"/>
      <c r="LV18" s="253"/>
      <c r="LW18" s="253">
        <f t="shared" ref="LW18:MC18" si="57">SUM(LW12:LW17)</f>
        <v>0</v>
      </c>
      <c r="LX18" s="253">
        <f t="shared" si="57"/>
        <v>1</v>
      </c>
      <c r="LY18" s="253">
        <f t="shared" si="57"/>
        <v>2</v>
      </c>
      <c r="LZ18" s="253">
        <f t="shared" si="57"/>
        <v>3</v>
      </c>
      <c r="MA18" s="253">
        <f t="shared" si="57"/>
        <v>4</v>
      </c>
      <c r="MB18" s="253">
        <f t="shared" si="57"/>
        <v>5</v>
      </c>
      <c r="MC18" s="253">
        <f t="shared" si="57"/>
        <v>6</v>
      </c>
      <c r="MD18" s="253"/>
      <c r="ME18" s="253"/>
      <c r="MF18" s="253"/>
      <c r="MG18" s="253"/>
      <c r="MH18" s="253"/>
      <c r="MI18" s="253"/>
      <c r="MJ18" s="253"/>
      <c r="MK18" s="253"/>
      <c r="ML18" s="253"/>
      <c r="MM18" s="253">
        <v>1</v>
      </c>
      <c r="MN18" s="253"/>
      <c r="MO18" s="253"/>
      <c r="MP18" s="252"/>
      <c r="MQ18" s="252"/>
      <c r="MR18" s="252"/>
      <c r="MS18" s="253"/>
      <c r="MT18" s="253"/>
      <c r="MU18" s="253">
        <f t="shared" ref="MU18:NA18" si="58">SUM(MU12:MU17)</f>
        <v>0</v>
      </c>
      <c r="MV18" s="253">
        <f t="shared" si="58"/>
        <v>1</v>
      </c>
      <c r="MW18" s="253">
        <f t="shared" si="58"/>
        <v>2</v>
      </c>
      <c r="MX18" s="253">
        <f t="shared" si="58"/>
        <v>3</v>
      </c>
      <c r="MY18" s="253">
        <f t="shared" si="58"/>
        <v>4</v>
      </c>
      <c r="MZ18" s="253">
        <f t="shared" si="58"/>
        <v>5</v>
      </c>
      <c r="NA18" s="253">
        <f t="shared" si="58"/>
        <v>6</v>
      </c>
      <c r="NB18" s="253"/>
      <c r="NC18" s="253"/>
      <c r="ND18" s="253"/>
      <c r="NE18" s="253"/>
      <c r="NF18" s="253"/>
      <c r="NG18" s="253"/>
      <c r="NH18" s="253"/>
      <c r="NI18" s="253"/>
      <c r="NJ18" s="253"/>
      <c r="NK18" s="253"/>
      <c r="NL18" s="253"/>
      <c r="NM18" s="253"/>
      <c r="NN18" s="252"/>
      <c r="NO18" s="252"/>
      <c r="NP18" s="252"/>
      <c r="NQ18" s="253"/>
      <c r="NR18" s="253"/>
      <c r="NS18" s="253">
        <f t="shared" ref="NS18:NY18" si="59">SUM(NS12:NS17)</f>
        <v>12</v>
      </c>
      <c r="NT18" s="253">
        <f t="shared" si="59"/>
        <v>13</v>
      </c>
      <c r="NU18" s="253">
        <f t="shared" si="59"/>
        <v>14</v>
      </c>
      <c r="NV18" s="253">
        <f t="shared" si="59"/>
        <v>15</v>
      </c>
      <c r="NW18" s="253">
        <f t="shared" si="59"/>
        <v>16</v>
      </c>
      <c r="NX18" s="253">
        <f t="shared" si="59"/>
        <v>17</v>
      </c>
      <c r="NY18" s="253">
        <f t="shared" si="59"/>
        <v>18</v>
      </c>
      <c r="NZ18" s="253"/>
      <c r="OA18" s="253"/>
      <c r="OB18" s="253"/>
      <c r="OC18" s="253"/>
      <c r="OD18" s="253"/>
      <c r="OE18" s="253"/>
      <c r="OF18" s="253"/>
      <c r="OG18" s="253"/>
      <c r="OH18" s="253"/>
      <c r="OI18" s="253">
        <v>16</v>
      </c>
      <c r="OJ18" s="253"/>
    </row>
    <row r="19" spans="3:400" ht="15.6" customHeight="1" x14ac:dyDescent="0.25">
      <c r="C19" s="183" t="s">
        <v>249</v>
      </c>
      <c r="D19" s="184">
        <f>IF(OR(COUNTBLANK(D$12:D$17)&gt;0,D18&gt;D9),"",D$9-D18)</f>
        <v>1</v>
      </c>
      <c r="E19" s="157"/>
      <c r="F19" s="157"/>
      <c r="G19" s="157"/>
      <c r="H19" s="157"/>
      <c r="I19" s="157"/>
      <c r="J19" s="157"/>
      <c r="K19" s="157"/>
      <c r="L19" s="157"/>
      <c r="M19" s="157"/>
      <c r="N19" s="157"/>
      <c r="O19" s="157"/>
      <c r="P19" s="157"/>
      <c r="Q19" s="157"/>
      <c r="R19" s="157"/>
      <c r="S19" s="157"/>
      <c r="T19" s="157"/>
      <c r="U19" s="157"/>
      <c r="V19" s="157"/>
      <c r="W19" s="157"/>
      <c r="X19" s="157"/>
      <c r="Y19" s="157"/>
      <c r="Z19" s="157"/>
      <c r="AA19" s="157"/>
      <c r="AB19" s="184">
        <f>IF(OR(COUNTBLANK(AB$12:AB$17)&gt;0,AB18&gt;AB9),"",AB$9-AB18)</f>
        <v>1</v>
      </c>
      <c r="AC19" s="157"/>
      <c r="AD19" s="157"/>
      <c r="AE19" s="157"/>
      <c r="AF19" s="157"/>
      <c r="AG19" s="157"/>
      <c r="AH19" s="157"/>
      <c r="AI19" s="157"/>
      <c r="AJ19" s="157"/>
      <c r="AK19" s="157"/>
      <c r="AL19" s="157"/>
      <c r="AM19" s="157"/>
      <c r="AN19" s="157"/>
      <c r="AO19" s="157"/>
      <c r="AP19" s="157"/>
      <c r="AQ19" s="157"/>
      <c r="AR19" s="157"/>
      <c r="AS19" s="157"/>
      <c r="AT19" s="157"/>
      <c r="AU19" s="157"/>
      <c r="AV19" s="157"/>
      <c r="AW19" s="157"/>
      <c r="AX19" s="157"/>
      <c r="AY19" s="157"/>
      <c r="AZ19" s="184">
        <f>IF(OR(COUNTBLANK(AZ$12:AZ$17)&gt;0,AZ18&gt;AZ9),"",AZ$9-AZ18)</f>
        <v>0</v>
      </c>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84">
        <f>IF(OR(COUNTBLANK(BX$12:BX$17)&gt;0,BX18&gt;BX9),"",BX$9-BX18)</f>
        <v>16</v>
      </c>
      <c r="BY19" s="185"/>
      <c r="BZ19" s="120"/>
      <c r="CA19" s="186"/>
      <c r="CB19" s="186"/>
      <c r="CC19" s="186"/>
      <c r="CD19" s="186"/>
      <c r="CE19" s="186"/>
      <c r="CF19" s="186"/>
      <c r="CG19" s="186"/>
      <c r="CH19" s="186"/>
      <c r="CI19" s="186"/>
      <c r="CJ19" s="186"/>
      <c r="CK19" s="186"/>
      <c r="CL19" s="186"/>
      <c r="CM19" s="186"/>
      <c r="CN19" s="186"/>
      <c r="CO19" s="186"/>
      <c r="CP19" s="186"/>
      <c r="CQ19" s="186"/>
      <c r="CR19" s="186"/>
      <c r="CS19" s="186"/>
      <c r="CT19" s="186"/>
      <c r="CU19" s="186"/>
      <c r="CV19" s="186"/>
      <c r="CW19" s="186"/>
      <c r="CX19" s="186"/>
      <c r="CY19" s="186"/>
      <c r="CZ19" s="186"/>
      <c r="DA19" s="186"/>
      <c r="DB19" s="186"/>
      <c r="DC19" s="186"/>
      <c r="DD19" s="186"/>
      <c r="DE19" s="186"/>
      <c r="DF19" s="186"/>
      <c r="DG19" s="186"/>
      <c r="DH19" s="186"/>
      <c r="DI19" s="186"/>
      <c r="DJ19" s="186"/>
      <c r="DK19" s="186"/>
      <c r="DL19" s="186"/>
      <c r="DM19" s="186"/>
      <c r="DN19" s="186"/>
      <c r="DO19" s="186"/>
      <c r="DP19" s="186"/>
      <c r="DQ19" s="186"/>
      <c r="DR19" s="186"/>
      <c r="DS19" s="186"/>
      <c r="DT19" s="186"/>
      <c r="DU19" s="186"/>
      <c r="DV19" s="186"/>
      <c r="DW19" s="186"/>
      <c r="DX19" s="186"/>
      <c r="DY19" s="186"/>
      <c r="DZ19" s="186"/>
      <c r="EA19" s="186"/>
      <c r="EB19" s="186"/>
      <c r="EC19" s="186"/>
      <c r="ED19" s="186"/>
      <c r="EE19" s="186"/>
      <c r="EF19" s="186"/>
      <c r="EG19" s="186"/>
      <c r="EH19" s="186"/>
      <c r="EI19" s="186"/>
      <c r="EJ19" s="186"/>
      <c r="EK19" s="186"/>
      <c r="EL19" s="186"/>
      <c r="EM19" s="186"/>
      <c r="EN19" s="186"/>
      <c r="EO19" s="186"/>
      <c r="EP19" s="186"/>
      <c r="EQ19" s="186"/>
      <c r="ER19" s="186"/>
      <c r="ES19" s="186"/>
      <c r="ET19" s="186"/>
      <c r="EU19" s="186"/>
      <c r="EV19" s="186"/>
      <c r="EW19" s="186"/>
      <c r="EX19" s="186"/>
      <c r="EY19" s="186"/>
      <c r="EZ19" s="186"/>
      <c r="FA19" s="186"/>
      <c r="FB19" s="186"/>
      <c r="FC19" s="186"/>
      <c r="FD19" s="186"/>
      <c r="FE19" s="186"/>
      <c r="FF19" s="186"/>
      <c r="FG19" s="186"/>
      <c r="FH19" s="186"/>
      <c r="FI19" s="186"/>
      <c r="FJ19" s="186"/>
      <c r="FK19" s="186"/>
      <c r="FL19" s="186"/>
      <c r="FM19" s="186"/>
      <c r="FN19" s="186"/>
      <c r="FO19" s="186"/>
      <c r="FP19" s="186"/>
      <c r="FQ19" s="186"/>
      <c r="FR19" s="186"/>
      <c r="FS19" s="186"/>
      <c r="FT19" s="186"/>
      <c r="FU19" s="186"/>
      <c r="FV19" s="186"/>
      <c r="FW19" s="186"/>
      <c r="FX19" s="186"/>
      <c r="FY19" s="186"/>
      <c r="FZ19" s="186"/>
      <c r="GA19" s="186"/>
      <c r="GB19" s="186"/>
      <c r="GC19" s="186"/>
      <c r="GD19" s="186"/>
      <c r="GE19" s="186"/>
      <c r="GF19" s="186"/>
      <c r="GG19" s="186"/>
      <c r="GH19" s="186"/>
      <c r="GI19" s="186"/>
      <c r="GJ19" s="186"/>
      <c r="GK19" s="186"/>
      <c r="GL19" s="186"/>
      <c r="GM19" s="186"/>
      <c r="GN19" s="186"/>
      <c r="GO19" s="186"/>
      <c r="GP19" s="186"/>
      <c r="GQ19" s="186"/>
      <c r="GR19" s="186"/>
      <c r="GS19" s="186"/>
      <c r="GT19" s="186"/>
      <c r="GU19" s="186"/>
      <c r="GV19" s="186"/>
      <c r="GW19" s="186"/>
      <c r="GX19" s="186"/>
      <c r="GY19" s="186"/>
      <c r="GZ19" s="186"/>
      <c r="HA19" s="186"/>
      <c r="HB19" s="186"/>
      <c r="HC19" s="186"/>
      <c r="HD19" s="186"/>
      <c r="HE19" s="186"/>
      <c r="HF19" s="186"/>
      <c r="HG19" s="186"/>
      <c r="HH19" s="186"/>
      <c r="HI19" s="186"/>
      <c r="HJ19" s="186"/>
      <c r="HK19" s="186"/>
      <c r="HL19" s="186"/>
      <c r="HM19" s="186"/>
      <c r="HN19" s="186"/>
      <c r="HO19" s="186"/>
      <c r="HP19" s="186"/>
      <c r="HQ19" s="186"/>
      <c r="HR19" s="186"/>
      <c r="HS19" s="186"/>
      <c r="HT19" s="228"/>
      <c r="HU19" s="235" t="s">
        <v>225</v>
      </c>
      <c r="HV19" s="236" t="str">
        <f>IF(COUNTBLANK(D12:D17)&gt;0,"Yes","No")</f>
        <v>No</v>
      </c>
      <c r="HW19" s="236" t="str">
        <f>IFERROR(IF(AND(COUNTBLANK(D12:D17)=0,D19/D9&gt;0.2),"Yes","No"),"No")</f>
        <v>No</v>
      </c>
      <c r="HX19" s="236" t="str">
        <f>IFERROR(IF(AND(COUNTBLANK(D12:D17)=0,D18&gt;D9),"Yes","No"),"No")</f>
        <v>No</v>
      </c>
      <c r="HY19" s="241"/>
      <c r="HZ19" s="241"/>
      <c r="IB19" s="241"/>
      <c r="IC19" s="241"/>
      <c r="IE19" s="239"/>
      <c r="IG19" s="239"/>
      <c r="IH19" s="239"/>
      <c r="IJ19" s="239"/>
      <c r="IK19" s="239"/>
      <c r="IL19" s="239"/>
      <c r="IR19" s="239"/>
      <c r="IS19" s="240" t="s">
        <v>225</v>
      </c>
      <c r="IT19" s="236" t="str">
        <f>IF(COUNTBLANK(AB12:AB17)&gt;0,"Yes","No")</f>
        <v>No</v>
      </c>
      <c r="IU19" s="236" t="str">
        <f>IFERROR(IF(AND(COUNTBLANK(AB12:AB17)=0,AB19/AB9&gt;0.2),"Yes","No"),"No")</f>
        <v>No</v>
      </c>
      <c r="IV19" s="236" t="str">
        <f>IFERROR(IF(AND(COUNTBLANK(AB12:AB17)=0,AB18&gt;AB9),"Yes","No"),"No")</f>
        <v>No</v>
      </c>
      <c r="IW19" s="241"/>
      <c r="IX19" s="241"/>
      <c r="IZ19" s="241"/>
      <c r="JA19" s="241"/>
      <c r="JC19" s="239"/>
      <c r="JE19" s="239"/>
      <c r="JF19" s="239"/>
      <c r="JH19" s="239"/>
      <c r="JI19" s="239"/>
      <c r="JJ19" s="239"/>
      <c r="JL19" s="239"/>
      <c r="JM19" s="239"/>
      <c r="JN19" s="239"/>
      <c r="JP19" s="239"/>
      <c r="JQ19" s="240" t="s">
        <v>225</v>
      </c>
      <c r="JR19" s="236" t="str">
        <f>IF(COUNTBLANK(AZ12:AZ17)&gt;0,"Yes","No")</f>
        <v>No</v>
      </c>
      <c r="JS19" s="236" t="str">
        <f>IFERROR(IF(AND(COUNTBLANK(AZ12:AZ17)=0,AZ19/AZ9&gt;0.2),"Yes","No"),"No")</f>
        <v>No</v>
      </c>
      <c r="JT19" s="236" t="str">
        <f>IFERROR(IF(AND(COUNTBLANK(AZ12:AZ17)=0,AZ18&gt;AZ9),"Yes","No"),"No")</f>
        <v>No</v>
      </c>
      <c r="JU19" s="241"/>
      <c r="JV19" s="241"/>
      <c r="JX19" s="241"/>
      <c r="JY19" s="241"/>
      <c r="KA19" s="239"/>
      <c r="KC19" s="239"/>
      <c r="KD19" s="239"/>
      <c r="KF19" s="239"/>
      <c r="KG19" s="239"/>
      <c r="KH19" s="239"/>
      <c r="KJ19" s="239"/>
      <c r="KK19" s="239"/>
      <c r="KL19" s="239"/>
      <c r="KN19" s="239"/>
      <c r="KO19" s="240" t="s">
        <v>225</v>
      </c>
      <c r="KP19" s="236" t="str">
        <f>IF(COUNTBLANK(BX12:BX17)&gt;0,"Yes","No")</f>
        <v>No</v>
      </c>
      <c r="KQ19" s="236" t="str">
        <f>IFERROR(IF(AND(COUNTBLANK(BX12:BX17)=0,BX19/BX9&gt;0.2),"Yes","No"),"No")</f>
        <v>No</v>
      </c>
      <c r="KR19" s="236" t="str">
        <f>IFERROR(IF(AND(COUNTBLANK(BX12:BX17)=0,BX18&gt;BX9),"Yes","No"),"No")</f>
        <v>No</v>
      </c>
    </row>
    <row r="20" spans="3:400" s="242" customFormat="1" ht="58.35" customHeight="1" x14ac:dyDescent="0.25">
      <c r="C20" s="188"/>
      <c r="D20" s="164" t="str">
        <f>HV20</f>
        <v/>
      </c>
      <c r="E20" s="189"/>
      <c r="F20" s="189"/>
      <c r="G20" s="189"/>
      <c r="H20" s="189"/>
      <c r="I20" s="189"/>
      <c r="J20" s="189"/>
      <c r="K20" s="189"/>
      <c r="L20" s="189"/>
      <c r="M20" s="189"/>
      <c r="N20" s="189"/>
      <c r="O20" s="189"/>
      <c r="P20" s="189"/>
      <c r="Q20" s="189"/>
      <c r="R20" s="189"/>
      <c r="S20" s="189"/>
      <c r="T20" s="189"/>
      <c r="U20" s="189"/>
      <c r="V20" s="189"/>
      <c r="W20" s="189"/>
      <c r="X20" s="189"/>
      <c r="Y20" s="189"/>
      <c r="Z20" s="189"/>
      <c r="AA20" s="189"/>
      <c r="AB20" s="164" t="str">
        <f>IT20</f>
        <v/>
      </c>
      <c r="AC20" s="189"/>
      <c r="AD20" s="189"/>
      <c r="AE20" s="189"/>
      <c r="AF20" s="189"/>
      <c r="AG20" s="189"/>
      <c r="AH20" s="189"/>
      <c r="AI20" s="189"/>
      <c r="AJ20" s="189"/>
      <c r="AK20" s="189"/>
      <c r="AL20" s="189"/>
      <c r="AM20" s="189"/>
      <c r="AN20" s="189"/>
      <c r="AO20" s="189"/>
      <c r="AP20" s="189"/>
      <c r="AQ20" s="189"/>
      <c r="AR20" s="189"/>
      <c r="AS20" s="189"/>
      <c r="AT20" s="189"/>
      <c r="AU20" s="189"/>
      <c r="AV20" s="189"/>
      <c r="AW20" s="189"/>
      <c r="AX20" s="189"/>
      <c r="AY20" s="189"/>
      <c r="AZ20" s="164" t="str">
        <f>JR20</f>
        <v/>
      </c>
      <c r="BA20" s="189"/>
      <c r="BB20" s="189"/>
      <c r="BC20" s="189"/>
      <c r="BD20" s="189"/>
      <c r="BE20" s="189"/>
      <c r="BF20" s="189"/>
      <c r="BG20" s="189"/>
      <c r="BH20" s="189"/>
      <c r="BI20" s="189"/>
      <c r="BJ20" s="189"/>
      <c r="BK20" s="189"/>
      <c r="BL20" s="189"/>
      <c r="BM20" s="189"/>
      <c r="BN20" s="189"/>
      <c r="BO20" s="189"/>
      <c r="BP20" s="189"/>
      <c r="BQ20" s="189"/>
      <c r="BR20" s="189"/>
      <c r="BS20" s="189"/>
      <c r="BT20" s="189"/>
      <c r="BU20" s="189"/>
      <c r="BV20" s="189"/>
      <c r="BW20" s="189"/>
      <c r="BX20" s="164" t="str">
        <f>KP20</f>
        <v/>
      </c>
      <c r="BY20" s="185"/>
      <c r="BZ20" s="190"/>
      <c r="CA20" s="185"/>
      <c r="CB20" s="185"/>
      <c r="CC20" s="185"/>
      <c r="CD20" s="185"/>
      <c r="CE20" s="185"/>
      <c r="CF20" s="185"/>
      <c r="CG20" s="185"/>
      <c r="CH20" s="185"/>
      <c r="CI20" s="185"/>
      <c r="CJ20" s="185"/>
      <c r="CK20" s="185"/>
      <c r="CL20" s="185"/>
      <c r="CM20" s="185"/>
      <c r="CN20" s="185"/>
      <c r="CO20" s="185"/>
      <c r="CP20" s="185"/>
      <c r="CQ20" s="185"/>
      <c r="CR20" s="185"/>
      <c r="CS20" s="185"/>
      <c r="CT20" s="185"/>
      <c r="CU20" s="185"/>
      <c r="CV20" s="185"/>
      <c r="CW20" s="185"/>
      <c r="CX20" s="185"/>
      <c r="CY20" s="185"/>
      <c r="CZ20" s="185"/>
      <c r="DA20" s="185"/>
      <c r="DB20" s="185"/>
      <c r="DC20" s="185"/>
      <c r="DD20" s="185"/>
      <c r="DE20" s="185"/>
      <c r="DF20" s="185"/>
      <c r="DG20" s="185"/>
      <c r="DH20" s="185"/>
      <c r="DI20" s="185"/>
      <c r="DJ20" s="185"/>
      <c r="DK20" s="185"/>
      <c r="DL20" s="185"/>
      <c r="DM20" s="185"/>
      <c r="DN20" s="185"/>
      <c r="DO20" s="185"/>
      <c r="DP20" s="185"/>
      <c r="DQ20" s="185"/>
      <c r="DR20" s="185"/>
      <c r="DS20" s="185"/>
      <c r="DT20" s="185"/>
      <c r="DU20" s="185"/>
      <c r="DV20" s="185"/>
      <c r="DW20" s="185"/>
      <c r="DX20" s="185"/>
      <c r="DY20" s="185"/>
      <c r="DZ20" s="185"/>
      <c r="EA20" s="185"/>
      <c r="EB20" s="185"/>
      <c r="EC20" s="185"/>
      <c r="ED20" s="185"/>
      <c r="EE20" s="185"/>
      <c r="EF20" s="185"/>
      <c r="EG20" s="185"/>
      <c r="EH20" s="185"/>
      <c r="EI20" s="185"/>
      <c r="EJ20" s="185"/>
      <c r="EK20" s="185"/>
      <c r="EL20" s="185"/>
      <c r="EM20" s="185"/>
      <c r="EN20" s="185"/>
      <c r="EO20" s="185"/>
      <c r="EP20" s="185"/>
      <c r="EQ20" s="185"/>
      <c r="ER20" s="185"/>
      <c r="ES20" s="185"/>
      <c r="ET20" s="185"/>
      <c r="EU20" s="185"/>
      <c r="EV20" s="190"/>
      <c r="EW20" s="185"/>
      <c r="EX20" s="185"/>
      <c r="EY20" s="185"/>
      <c r="EZ20" s="185"/>
      <c r="FA20" s="185"/>
      <c r="FB20" s="185"/>
      <c r="FC20" s="185"/>
      <c r="FD20" s="185"/>
      <c r="FE20" s="185"/>
      <c r="FF20" s="185"/>
      <c r="FG20" s="185"/>
      <c r="FH20" s="185"/>
      <c r="FI20" s="185"/>
      <c r="FJ20" s="185"/>
      <c r="FK20" s="185"/>
      <c r="FL20" s="185"/>
      <c r="FM20" s="185"/>
      <c r="FN20" s="185"/>
      <c r="FO20" s="185"/>
      <c r="FP20" s="185"/>
      <c r="FQ20" s="185"/>
      <c r="FR20" s="185"/>
      <c r="FS20" s="185"/>
      <c r="FT20" s="185"/>
      <c r="FU20" s="185"/>
      <c r="FV20" s="185"/>
      <c r="FW20" s="185"/>
      <c r="FX20" s="185"/>
      <c r="FY20" s="185"/>
      <c r="FZ20" s="185"/>
      <c r="GA20" s="185"/>
      <c r="GB20" s="185"/>
      <c r="GC20" s="185"/>
      <c r="GD20" s="185"/>
      <c r="GE20" s="185"/>
      <c r="GF20" s="185"/>
      <c r="GG20" s="185"/>
      <c r="GH20" s="185"/>
      <c r="GI20" s="185"/>
      <c r="GJ20" s="185"/>
      <c r="GK20" s="185"/>
      <c r="GL20" s="185"/>
      <c r="GM20" s="185"/>
      <c r="GN20" s="185"/>
      <c r="GO20" s="185"/>
      <c r="GP20" s="185"/>
      <c r="GQ20" s="185"/>
      <c r="GR20" s="185"/>
      <c r="GS20" s="185"/>
      <c r="GT20" s="185"/>
      <c r="GU20" s="185"/>
      <c r="GV20" s="185"/>
      <c r="GW20" s="185"/>
      <c r="GX20" s="185"/>
      <c r="GY20" s="185"/>
      <c r="GZ20" s="185"/>
      <c r="HA20" s="185"/>
      <c r="HB20" s="185"/>
      <c r="HC20" s="185"/>
      <c r="HD20" s="185"/>
      <c r="HE20" s="185"/>
      <c r="HF20" s="185"/>
      <c r="HG20" s="185"/>
      <c r="HH20" s="185"/>
      <c r="HI20" s="185"/>
      <c r="HJ20" s="185"/>
      <c r="HK20" s="185"/>
      <c r="HL20" s="185"/>
      <c r="HM20" s="185"/>
      <c r="HN20" s="185"/>
      <c r="HO20" s="185"/>
      <c r="HP20" s="185"/>
      <c r="HQ20" s="185"/>
      <c r="HR20" s="191"/>
      <c r="HS20" s="192"/>
      <c r="HT20" s="254"/>
      <c r="HU20" s="235" t="s">
        <v>230</v>
      </c>
      <c r="HV20" s="276" t="str">
        <f>IF(HV19="Yes", HV18,"")&amp;IF(HW19="Yes",HW18,"")&amp;IF(HX19="Yes",HX18,"")</f>
        <v/>
      </c>
      <c r="HW20" s="277"/>
      <c r="HX20" s="278"/>
      <c r="HY20" s="239"/>
      <c r="HZ20" s="239"/>
      <c r="IB20" s="239"/>
      <c r="IC20" s="239"/>
      <c r="IE20" s="241"/>
      <c r="IF20" s="32"/>
      <c r="IG20" s="241"/>
      <c r="IH20" s="241"/>
      <c r="II20" s="32"/>
      <c r="IJ20" s="241"/>
      <c r="IK20" s="241"/>
      <c r="IL20" s="241"/>
      <c r="IM20" s="32"/>
      <c r="IN20" s="32"/>
      <c r="IO20" s="32"/>
      <c r="IP20" s="32"/>
      <c r="IQ20" s="32"/>
      <c r="IR20" s="241"/>
      <c r="IS20" s="240" t="s">
        <v>230</v>
      </c>
      <c r="IT20" s="276" t="str">
        <f>IF(IT19="Yes", IT18,"")&amp;IF(IU19="Yes",IU18,"")&amp;IF(IV19="Yes",IV18,"")</f>
        <v/>
      </c>
      <c r="IU20" s="277"/>
      <c r="IV20" s="278"/>
      <c r="IW20" s="239"/>
      <c r="IX20" s="239"/>
      <c r="IZ20" s="239"/>
      <c r="JA20" s="239"/>
      <c r="JC20" s="241"/>
      <c r="JD20" s="32"/>
      <c r="JE20" s="241"/>
      <c r="JF20" s="241"/>
      <c r="JG20" s="32"/>
      <c r="JH20" s="241"/>
      <c r="JI20" s="241"/>
      <c r="JJ20" s="241"/>
      <c r="JK20" s="32"/>
      <c r="JL20" s="241"/>
      <c r="JM20" s="241"/>
      <c r="JN20" s="241"/>
      <c r="JO20" s="32"/>
      <c r="JP20" s="241"/>
      <c r="JQ20" s="240" t="s">
        <v>230</v>
      </c>
      <c r="JR20" s="276" t="str">
        <f>IF(JR19="Yes", JR18,"")&amp;IF(JS19="Yes",JS18,"")&amp;IF(JT19="Yes",JT18,"")</f>
        <v/>
      </c>
      <c r="JS20" s="277"/>
      <c r="JT20" s="278"/>
      <c r="JU20" s="239"/>
      <c r="JV20" s="239"/>
      <c r="JX20" s="239"/>
      <c r="JY20" s="239"/>
      <c r="KA20" s="241"/>
      <c r="KB20" s="32"/>
      <c r="KC20" s="241"/>
      <c r="KD20" s="241"/>
      <c r="KE20" s="32"/>
      <c r="KF20" s="241"/>
      <c r="KG20" s="241"/>
      <c r="KH20" s="241"/>
      <c r="KI20" s="32"/>
      <c r="KJ20" s="241"/>
      <c r="KK20" s="241"/>
      <c r="KL20" s="241"/>
      <c r="KM20" s="32"/>
      <c r="KN20" s="241"/>
      <c r="KO20" s="240" t="s">
        <v>230</v>
      </c>
      <c r="KP20" s="276" t="str">
        <f>IF(KP19="Yes", KP18,"")&amp;IF(KQ19="Yes",KQ18,"")&amp;IF(KR19="Yes",KR18,"")</f>
        <v/>
      </c>
      <c r="KQ20" s="277"/>
      <c r="KR20" s="278"/>
      <c r="KT20" s="32"/>
      <c r="KU20" s="32"/>
      <c r="KV20" s="32"/>
      <c r="KW20" s="32"/>
      <c r="KX20" s="32"/>
      <c r="KY20" s="32"/>
      <c r="KZ20" s="32"/>
      <c r="LA20" s="32"/>
      <c r="LB20" s="32"/>
      <c r="LC20" s="32"/>
      <c r="LD20" s="32"/>
      <c r="LE20" s="32"/>
      <c r="LF20" s="32"/>
      <c r="LG20" s="32"/>
      <c r="LH20" s="32"/>
      <c r="LI20" s="32"/>
      <c r="LJ20" s="32"/>
      <c r="LK20" s="32"/>
      <c r="LL20" s="32"/>
      <c r="LM20" s="32"/>
      <c r="LN20" s="32"/>
      <c r="LO20" s="32"/>
      <c r="LR20" s="32"/>
      <c r="LS20" s="32"/>
      <c r="LT20" s="32"/>
      <c r="LU20" s="32"/>
      <c r="LV20" s="32"/>
      <c r="LW20" s="32"/>
      <c r="LX20" s="32"/>
      <c r="LY20" s="32"/>
      <c r="LZ20" s="32"/>
      <c r="MA20" s="32"/>
      <c r="MB20" s="32"/>
      <c r="MC20" s="32"/>
      <c r="MD20" s="32"/>
      <c r="ME20" s="32"/>
      <c r="MF20" s="32"/>
      <c r="MG20" s="32"/>
      <c r="MH20" s="32"/>
      <c r="MI20" s="32"/>
      <c r="MJ20" s="32"/>
      <c r="MK20" s="32"/>
      <c r="ML20" s="32"/>
      <c r="MM20" s="32"/>
      <c r="MP20" s="32"/>
      <c r="MQ20" s="32"/>
      <c r="MR20" s="32"/>
      <c r="MS20" s="32"/>
      <c r="MT20" s="32"/>
      <c r="MU20" s="32"/>
      <c r="MV20" s="32"/>
      <c r="MW20" s="32"/>
      <c r="MX20" s="32"/>
      <c r="MY20" s="32"/>
      <c r="MZ20" s="32"/>
      <c r="NA20" s="32"/>
      <c r="NB20" s="32"/>
      <c r="NC20" s="32"/>
      <c r="ND20" s="32"/>
      <c r="NE20" s="32"/>
      <c r="NF20" s="32"/>
      <c r="NG20" s="32"/>
      <c r="NH20" s="32"/>
      <c r="NI20" s="32"/>
      <c r="NJ20" s="32"/>
      <c r="NK20" s="32"/>
      <c r="NN20" s="32"/>
      <c r="NO20" s="32"/>
      <c r="NP20" s="32"/>
      <c r="NQ20" s="32"/>
      <c r="NR20" s="32"/>
      <c r="NS20" s="32"/>
      <c r="NT20" s="32"/>
      <c r="NU20" s="32"/>
      <c r="NV20" s="32"/>
      <c r="NW20" s="32"/>
      <c r="NX20" s="32"/>
      <c r="NY20" s="32"/>
      <c r="NZ20" s="32"/>
      <c r="OA20" s="32"/>
      <c r="OB20" s="32"/>
      <c r="OC20" s="32"/>
      <c r="OD20" s="32"/>
      <c r="OE20" s="32"/>
      <c r="OF20" s="32"/>
      <c r="OG20" s="32"/>
      <c r="OH20" s="32"/>
      <c r="OI20" s="32"/>
    </row>
    <row r="21" spans="3:400" ht="8.4499999999999993" customHeight="1" x14ac:dyDescent="0.25">
      <c r="C21" s="194"/>
      <c r="D21" s="195"/>
      <c r="E21" s="195"/>
      <c r="F21" s="195"/>
      <c r="G21" s="195"/>
      <c r="H21" s="195"/>
      <c r="I21" s="195"/>
      <c r="J21" s="195"/>
      <c r="K21" s="195"/>
      <c r="L21" s="195"/>
      <c r="M21" s="195"/>
      <c r="N21" s="195"/>
      <c r="O21" s="195"/>
      <c r="P21" s="195"/>
      <c r="Q21" s="195"/>
      <c r="R21" s="195"/>
      <c r="S21" s="195"/>
      <c r="T21" s="195"/>
      <c r="U21" s="195"/>
      <c r="V21" s="195"/>
      <c r="W21" s="195"/>
      <c r="X21" s="195"/>
      <c r="Y21" s="195"/>
      <c r="Z21" s="195"/>
      <c r="AA21" s="195"/>
      <c r="AB21" s="195"/>
      <c r="AC21" s="195"/>
      <c r="AD21" s="195"/>
      <c r="AE21" s="195"/>
      <c r="AF21" s="195"/>
      <c r="AG21" s="195"/>
      <c r="AH21" s="195"/>
      <c r="AI21" s="195"/>
      <c r="AJ21" s="195"/>
      <c r="AK21" s="195"/>
      <c r="AL21" s="195"/>
      <c r="AM21" s="195"/>
      <c r="AN21" s="195"/>
      <c r="AO21" s="195"/>
      <c r="AP21" s="195"/>
      <c r="AQ21" s="195"/>
      <c r="AR21" s="195"/>
      <c r="AS21" s="195"/>
      <c r="AT21" s="195"/>
      <c r="AU21" s="195"/>
      <c r="AV21" s="195"/>
      <c r="AW21" s="195"/>
      <c r="AX21" s="195"/>
      <c r="AY21" s="195"/>
      <c r="AZ21" s="195"/>
      <c r="BA21" s="195"/>
      <c r="BB21" s="195"/>
      <c r="BC21" s="195"/>
      <c r="BD21" s="195"/>
      <c r="BE21" s="195"/>
      <c r="BF21" s="195"/>
      <c r="BG21" s="195"/>
      <c r="BH21" s="195"/>
      <c r="BI21" s="195"/>
      <c r="BJ21" s="195"/>
      <c r="BK21" s="195"/>
      <c r="BL21" s="195"/>
      <c r="BM21" s="195"/>
      <c r="BN21" s="195"/>
      <c r="BO21" s="195"/>
      <c r="BP21" s="195"/>
      <c r="BQ21" s="195"/>
      <c r="BR21" s="195"/>
      <c r="BS21" s="195"/>
      <c r="BT21" s="195"/>
      <c r="BU21" s="195"/>
      <c r="BV21" s="195"/>
      <c r="BW21" s="195"/>
      <c r="BX21" s="195"/>
      <c r="BY21" s="195"/>
      <c r="BZ21" s="195"/>
      <c r="CA21" s="195"/>
      <c r="CB21" s="195"/>
      <c r="CC21" s="195"/>
      <c r="CD21" s="195"/>
      <c r="CE21" s="195"/>
      <c r="CF21" s="195"/>
      <c r="CG21" s="195"/>
      <c r="CH21" s="195"/>
      <c r="CI21" s="195"/>
      <c r="CJ21" s="195"/>
      <c r="CK21" s="195"/>
      <c r="CL21" s="195"/>
      <c r="CM21" s="195"/>
      <c r="CN21" s="195"/>
      <c r="CO21" s="195"/>
      <c r="CP21" s="195"/>
      <c r="CQ21" s="195"/>
      <c r="CR21" s="195"/>
      <c r="CS21" s="195"/>
      <c r="CT21" s="195"/>
      <c r="CU21" s="195"/>
      <c r="CV21" s="195"/>
      <c r="CW21" s="195"/>
      <c r="CX21" s="195"/>
      <c r="CY21" s="195"/>
      <c r="CZ21" s="195"/>
      <c r="DA21" s="195"/>
      <c r="DB21" s="195"/>
      <c r="DC21" s="195"/>
      <c r="DD21" s="195"/>
      <c r="DE21" s="195"/>
      <c r="DF21" s="195"/>
      <c r="DG21" s="195"/>
      <c r="DH21" s="195"/>
      <c r="DI21" s="195"/>
      <c r="DJ21" s="195"/>
      <c r="DK21" s="195"/>
      <c r="DL21" s="195"/>
      <c r="DM21" s="195"/>
      <c r="DN21" s="195"/>
      <c r="DO21" s="195"/>
      <c r="DP21" s="195"/>
      <c r="DQ21" s="195"/>
      <c r="DR21" s="195"/>
      <c r="DS21" s="195"/>
      <c r="DT21" s="195"/>
      <c r="DU21" s="195"/>
      <c r="DV21" s="195"/>
      <c r="DW21" s="195"/>
      <c r="DX21" s="195"/>
      <c r="DY21" s="195"/>
      <c r="DZ21" s="195"/>
      <c r="EA21" s="195"/>
      <c r="EB21" s="195"/>
      <c r="EC21" s="195"/>
      <c r="ED21" s="195"/>
      <c r="EE21" s="195"/>
      <c r="EF21" s="195"/>
      <c r="EG21" s="195"/>
      <c r="EH21" s="195"/>
      <c r="EI21" s="195"/>
      <c r="EJ21" s="195"/>
      <c r="EK21" s="195"/>
      <c r="EL21" s="195"/>
      <c r="EM21" s="195"/>
      <c r="EN21" s="195"/>
      <c r="EO21" s="195"/>
      <c r="EP21" s="195"/>
      <c r="EQ21" s="195"/>
      <c r="ER21" s="195"/>
      <c r="ES21" s="195"/>
      <c r="ET21" s="195"/>
      <c r="EU21" s="195"/>
      <c r="EV21" s="195"/>
      <c r="EW21" s="195"/>
      <c r="EX21" s="195"/>
      <c r="EY21" s="195"/>
      <c r="EZ21" s="195"/>
      <c r="FA21" s="195"/>
      <c r="FB21" s="195"/>
      <c r="FC21" s="195"/>
      <c r="FD21" s="195"/>
      <c r="FE21" s="195"/>
      <c r="FF21" s="195"/>
      <c r="FG21" s="195"/>
      <c r="FH21" s="195"/>
      <c r="FI21" s="195"/>
      <c r="FJ21" s="195"/>
      <c r="FK21" s="195"/>
      <c r="FL21" s="195"/>
      <c r="FM21" s="195"/>
      <c r="FN21" s="195"/>
      <c r="FO21" s="195"/>
      <c r="FP21" s="195"/>
      <c r="FQ21" s="195"/>
      <c r="FR21" s="195"/>
      <c r="FS21" s="195"/>
      <c r="FT21" s="195"/>
      <c r="FU21" s="195"/>
      <c r="FV21" s="195"/>
      <c r="FW21" s="195"/>
      <c r="FX21" s="195"/>
      <c r="FY21" s="195"/>
      <c r="FZ21" s="195"/>
      <c r="GA21" s="195"/>
      <c r="GB21" s="195"/>
      <c r="GC21" s="195"/>
      <c r="GD21" s="195"/>
      <c r="GE21" s="195"/>
      <c r="GF21" s="195"/>
      <c r="GG21" s="195"/>
      <c r="GH21" s="195"/>
      <c r="GI21" s="195"/>
      <c r="GJ21" s="195"/>
      <c r="GK21" s="195"/>
      <c r="GL21" s="195"/>
      <c r="GM21" s="195"/>
      <c r="GN21" s="195"/>
      <c r="GO21" s="195"/>
      <c r="GP21" s="195"/>
      <c r="GQ21" s="195"/>
      <c r="GR21" s="195"/>
      <c r="GS21" s="195"/>
      <c r="GT21" s="195"/>
      <c r="GU21" s="195"/>
      <c r="GV21" s="195"/>
      <c r="GW21" s="195"/>
      <c r="GX21" s="195"/>
      <c r="GY21" s="195"/>
      <c r="GZ21" s="195"/>
      <c r="HA21" s="195"/>
      <c r="HB21" s="195"/>
      <c r="HC21" s="195"/>
      <c r="HD21" s="195"/>
      <c r="HE21" s="195"/>
      <c r="HF21" s="195"/>
      <c r="HG21" s="195"/>
      <c r="HH21" s="195"/>
      <c r="HI21" s="195"/>
      <c r="HJ21" s="195"/>
      <c r="HK21" s="195"/>
      <c r="HL21" s="195"/>
      <c r="HM21" s="195"/>
      <c r="HN21" s="195"/>
      <c r="HO21" s="195"/>
      <c r="HP21" s="195"/>
      <c r="HQ21" s="195"/>
      <c r="HR21" s="195"/>
      <c r="HS21" s="195"/>
      <c r="HT21" s="228"/>
      <c r="HV21" s="32" t="str">
        <f>IF(HV18="Yes",HV19,"")</f>
        <v/>
      </c>
      <c r="IE21" s="239"/>
      <c r="IF21" s="242"/>
      <c r="IG21" s="239"/>
      <c r="IH21" s="239"/>
      <c r="II21" s="242"/>
      <c r="IJ21" s="239"/>
      <c r="IK21" s="239"/>
      <c r="IL21" s="239"/>
      <c r="IM21" s="242"/>
      <c r="IN21" s="242"/>
      <c r="IO21" s="242"/>
      <c r="IP21" s="242"/>
      <c r="IQ21" s="242"/>
      <c r="IR21" s="239"/>
      <c r="IT21" s="32" t="str">
        <f>IF(IT18="Yes",IT19,"")</f>
        <v/>
      </c>
      <c r="JC21" s="239"/>
      <c r="JD21" s="242"/>
      <c r="JE21" s="239"/>
      <c r="JF21" s="239"/>
      <c r="JG21" s="242"/>
      <c r="JH21" s="239"/>
      <c r="JI21" s="239"/>
      <c r="JJ21" s="239"/>
      <c r="JK21" s="242"/>
      <c r="JL21" s="239"/>
      <c r="JM21" s="239"/>
      <c r="JN21" s="239"/>
      <c r="JO21" s="242"/>
      <c r="JP21" s="239"/>
      <c r="JR21" s="32" t="str">
        <f>IF(JR18="Yes",JR19,"")</f>
        <v/>
      </c>
      <c r="KA21" s="239"/>
      <c r="KB21" s="242"/>
      <c r="KC21" s="239"/>
      <c r="KD21" s="239"/>
      <c r="KE21" s="242"/>
      <c r="KF21" s="239"/>
      <c r="KG21" s="239"/>
      <c r="KH21" s="239"/>
      <c r="KI21" s="242"/>
      <c r="KJ21" s="239"/>
      <c r="KK21" s="239"/>
      <c r="KL21" s="239"/>
      <c r="KM21" s="242"/>
      <c r="KN21" s="239"/>
      <c r="KP21" s="32" t="str">
        <f>IF(KP18="Yes",KP19,"")</f>
        <v/>
      </c>
      <c r="KT21" s="255"/>
      <c r="KU21" s="255"/>
      <c r="LR21" s="255"/>
      <c r="LS21" s="255"/>
      <c r="MP21" s="255"/>
      <c r="MQ21" s="255"/>
      <c r="NN21" s="255"/>
      <c r="NO21" s="255"/>
    </row>
    <row r="22" spans="3:400" ht="8.4499999999999993" customHeight="1" x14ac:dyDescent="0.25">
      <c r="C22" s="194"/>
      <c r="D22" s="126"/>
      <c r="E22" s="126"/>
      <c r="F22" s="126"/>
      <c r="G22" s="126"/>
      <c r="H22" s="126"/>
      <c r="I22" s="126"/>
      <c r="J22" s="126"/>
      <c r="K22" s="126"/>
      <c r="L22" s="126"/>
      <c r="M22" s="126"/>
      <c r="N22" s="126"/>
      <c r="O22" s="126"/>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6"/>
      <c r="AN22" s="126"/>
      <c r="AO22" s="126"/>
      <c r="AP22" s="126"/>
      <c r="AQ22" s="126"/>
      <c r="AR22" s="126"/>
      <c r="AS22" s="126"/>
      <c r="AT22" s="126"/>
      <c r="AU22" s="126"/>
      <c r="AV22" s="126"/>
      <c r="AW22" s="126"/>
      <c r="AX22" s="126"/>
      <c r="AY22" s="126"/>
      <c r="AZ22" s="126"/>
      <c r="BA22" s="126"/>
      <c r="BB22" s="126"/>
      <c r="BC22" s="126"/>
      <c r="BD22" s="126"/>
      <c r="BE22" s="126"/>
      <c r="BF22" s="126"/>
      <c r="BG22" s="126"/>
      <c r="BH22" s="126"/>
      <c r="BI22" s="126"/>
      <c r="BJ22" s="126"/>
      <c r="BK22" s="126"/>
      <c r="BL22" s="126"/>
      <c r="BM22" s="126"/>
      <c r="BN22" s="126"/>
      <c r="BO22" s="126"/>
      <c r="BP22" s="126"/>
      <c r="BQ22" s="126"/>
      <c r="BR22" s="126"/>
      <c r="BS22" s="126"/>
      <c r="BT22" s="126"/>
      <c r="BU22" s="126"/>
      <c r="BV22" s="126"/>
      <c r="BW22" s="126"/>
      <c r="BX22" s="126"/>
      <c r="BY22" s="126"/>
      <c r="BZ22" s="120"/>
      <c r="CA22" s="126"/>
      <c r="CB22" s="126"/>
      <c r="CC22" s="126"/>
      <c r="CD22" s="126"/>
      <c r="CE22" s="126"/>
      <c r="CF22" s="126"/>
      <c r="CG22" s="126"/>
      <c r="CH22" s="126"/>
      <c r="CI22" s="126"/>
      <c r="CJ22" s="126"/>
      <c r="CK22" s="126"/>
      <c r="CL22" s="126"/>
      <c r="CM22" s="126"/>
      <c r="CN22" s="126"/>
      <c r="CO22" s="126"/>
      <c r="CP22" s="126"/>
      <c r="CQ22" s="126"/>
      <c r="CR22" s="126"/>
      <c r="CS22" s="126"/>
      <c r="CT22" s="126"/>
      <c r="CU22" s="126"/>
      <c r="CV22" s="126"/>
      <c r="CW22" s="126"/>
      <c r="CX22" s="126"/>
      <c r="CY22" s="126"/>
      <c r="CZ22" s="126"/>
      <c r="DA22" s="126"/>
      <c r="DB22" s="126"/>
      <c r="DC22" s="126"/>
      <c r="DD22" s="126"/>
      <c r="DE22" s="126"/>
      <c r="DF22" s="126"/>
      <c r="DG22" s="126"/>
      <c r="DH22" s="126"/>
      <c r="DI22" s="126"/>
      <c r="DJ22" s="126"/>
      <c r="DK22" s="126"/>
      <c r="DL22" s="126"/>
      <c r="DM22" s="126"/>
      <c r="DN22" s="126"/>
      <c r="DO22" s="126"/>
      <c r="DP22" s="126"/>
      <c r="DQ22" s="126"/>
      <c r="DR22" s="126"/>
      <c r="DS22" s="126"/>
      <c r="DT22" s="126"/>
      <c r="DU22" s="126"/>
      <c r="DV22" s="126"/>
      <c r="DW22" s="126"/>
      <c r="DX22" s="126"/>
      <c r="DY22" s="126"/>
      <c r="DZ22" s="126"/>
      <c r="EA22" s="126"/>
      <c r="EB22" s="126"/>
      <c r="EC22" s="126"/>
      <c r="ED22" s="126"/>
      <c r="EE22" s="126"/>
      <c r="EF22" s="126"/>
      <c r="EG22" s="126"/>
      <c r="EH22" s="126"/>
      <c r="EI22" s="126"/>
      <c r="EJ22" s="126"/>
      <c r="EK22" s="126"/>
      <c r="EL22" s="126"/>
      <c r="EM22" s="126"/>
      <c r="EN22" s="126"/>
      <c r="EO22" s="126"/>
      <c r="EP22" s="126"/>
      <c r="EQ22" s="126"/>
      <c r="ER22" s="126"/>
      <c r="ES22" s="126"/>
      <c r="ET22" s="126"/>
      <c r="EU22" s="126"/>
      <c r="EV22" s="120"/>
      <c r="EW22" s="126"/>
      <c r="EX22" s="126"/>
      <c r="EY22" s="126"/>
      <c r="EZ22" s="126"/>
      <c r="FA22" s="126"/>
      <c r="FB22" s="126"/>
      <c r="FC22" s="126"/>
      <c r="FD22" s="126"/>
      <c r="FE22" s="126"/>
      <c r="FF22" s="126"/>
      <c r="FG22" s="126"/>
      <c r="FH22" s="126"/>
      <c r="FI22" s="126"/>
      <c r="FJ22" s="126"/>
      <c r="FK22" s="126"/>
      <c r="FL22" s="126"/>
      <c r="FM22" s="126"/>
      <c r="FN22" s="126"/>
      <c r="FO22" s="126"/>
      <c r="FP22" s="126"/>
      <c r="FQ22" s="126"/>
      <c r="FR22" s="126"/>
      <c r="FS22" s="126"/>
      <c r="FT22" s="126"/>
      <c r="FU22" s="126"/>
      <c r="FV22" s="126"/>
      <c r="FW22" s="126"/>
      <c r="FX22" s="126"/>
      <c r="FY22" s="126"/>
      <c r="FZ22" s="126"/>
      <c r="GA22" s="126"/>
      <c r="GB22" s="126"/>
      <c r="GC22" s="126"/>
      <c r="GD22" s="126"/>
      <c r="GE22" s="126"/>
      <c r="GF22" s="126"/>
      <c r="GG22" s="126"/>
      <c r="GH22" s="126"/>
      <c r="GI22" s="126"/>
      <c r="GJ22" s="126"/>
      <c r="GK22" s="126"/>
      <c r="GL22" s="126"/>
      <c r="GM22" s="126"/>
      <c r="GN22" s="126"/>
      <c r="GO22" s="126"/>
      <c r="GP22" s="126"/>
      <c r="GQ22" s="126"/>
      <c r="GR22" s="126"/>
      <c r="GS22" s="126"/>
      <c r="GT22" s="126"/>
      <c r="GU22" s="126"/>
      <c r="GV22" s="126"/>
      <c r="GW22" s="126"/>
      <c r="GX22" s="126"/>
      <c r="GY22" s="126"/>
      <c r="GZ22" s="126"/>
      <c r="HA22" s="126"/>
      <c r="HB22" s="126"/>
      <c r="HC22" s="126"/>
      <c r="HD22" s="126"/>
      <c r="HE22" s="126"/>
      <c r="HF22" s="126"/>
      <c r="HG22" s="126"/>
      <c r="HH22" s="126"/>
      <c r="HI22" s="126"/>
      <c r="HJ22" s="126"/>
      <c r="HK22" s="126"/>
      <c r="HL22" s="126"/>
      <c r="HM22" s="126"/>
      <c r="HN22" s="126"/>
      <c r="HO22" s="126"/>
      <c r="HP22" s="126"/>
      <c r="HQ22" s="126"/>
      <c r="HR22" s="126"/>
      <c r="HS22" s="126"/>
      <c r="HT22" s="228"/>
      <c r="KT22" s="32" t="s">
        <v>250</v>
      </c>
      <c r="LP22" s="242"/>
      <c r="LR22" s="32" t="s">
        <v>250</v>
      </c>
      <c r="MN22" s="242"/>
      <c r="MO22" s="242"/>
      <c r="MP22" s="32" t="s">
        <v>250</v>
      </c>
      <c r="NL22" s="242"/>
      <c r="NM22" s="242"/>
      <c r="NN22" s="32" t="s">
        <v>250</v>
      </c>
      <c r="OJ22" s="242"/>
    </row>
    <row r="23" spans="3:400" ht="8.4499999999999993" customHeight="1" x14ac:dyDescent="0.25">
      <c r="C23" s="197"/>
      <c r="D23" s="198"/>
      <c r="E23" s="198"/>
      <c r="F23" s="198"/>
      <c r="G23" s="198"/>
      <c r="H23" s="198"/>
      <c r="I23" s="198"/>
      <c r="J23" s="198"/>
      <c r="K23" s="198"/>
      <c r="L23" s="198"/>
      <c r="M23" s="198"/>
      <c r="N23" s="198"/>
      <c r="O23" s="198"/>
      <c r="P23" s="198"/>
      <c r="Q23" s="198"/>
      <c r="R23" s="198"/>
      <c r="S23" s="198"/>
      <c r="T23" s="198"/>
      <c r="U23" s="198"/>
      <c r="V23" s="198"/>
      <c r="W23" s="198"/>
      <c r="X23" s="198"/>
      <c r="Y23" s="198"/>
      <c r="Z23" s="198"/>
      <c r="AA23" s="198"/>
      <c r="AB23" s="198"/>
      <c r="AC23" s="198"/>
      <c r="AD23" s="198"/>
      <c r="AE23" s="198"/>
      <c r="AF23" s="198"/>
      <c r="AG23" s="198"/>
      <c r="AH23" s="198"/>
      <c r="AI23" s="198"/>
      <c r="AJ23" s="198"/>
      <c r="AK23" s="198"/>
      <c r="AL23" s="198"/>
      <c r="AM23" s="198"/>
      <c r="AN23" s="198"/>
      <c r="AO23" s="198"/>
      <c r="AP23" s="198"/>
      <c r="AQ23" s="198"/>
      <c r="AR23" s="198"/>
      <c r="AS23" s="198"/>
      <c r="AT23" s="198"/>
      <c r="AU23" s="198"/>
      <c r="AV23" s="198"/>
      <c r="AW23" s="198"/>
      <c r="AX23" s="198"/>
      <c r="AY23" s="198"/>
      <c r="AZ23" s="198"/>
      <c r="BA23" s="198"/>
      <c r="BB23" s="198"/>
      <c r="BC23" s="198"/>
      <c r="BD23" s="198"/>
      <c r="BE23" s="198"/>
      <c r="BF23" s="198"/>
      <c r="BG23" s="198"/>
      <c r="BH23" s="198"/>
      <c r="BI23" s="198"/>
      <c r="BJ23" s="198"/>
      <c r="BK23" s="198"/>
      <c r="BL23" s="198"/>
      <c r="BM23" s="198"/>
      <c r="BN23" s="198"/>
      <c r="BO23" s="198"/>
      <c r="BP23" s="198"/>
      <c r="BQ23" s="198"/>
      <c r="BR23" s="198"/>
      <c r="BS23" s="198"/>
      <c r="BT23" s="198"/>
      <c r="BU23" s="198"/>
      <c r="BV23" s="198"/>
      <c r="BW23" s="198"/>
      <c r="BX23" s="198"/>
      <c r="BY23" s="198"/>
      <c r="BZ23" s="120"/>
      <c r="CA23" s="198"/>
      <c r="CB23" s="198"/>
      <c r="CC23" s="198"/>
      <c r="CD23" s="198"/>
      <c r="CE23" s="198"/>
      <c r="CF23" s="198"/>
      <c r="CG23" s="198"/>
      <c r="CH23" s="198"/>
      <c r="CI23" s="198"/>
      <c r="CJ23" s="198"/>
      <c r="CK23" s="198"/>
      <c r="CL23" s="198"/>
      <c r="CM23" s="198"/>
      <c r="CN23" s="198"/>
      <c r="CO23" s="198"/>
      <c r="CP23" s="198"/>
      <c r="CQ23" s="198"/>
      <c r="CR23" s="198"/>
      <c r="CS23" s="198"/>
      <c r="CT23" s="198"/>
      <c r="CU23" s="198"/>
      <c r="CV23" s="198"/>
      <c r="CW23" s="198"/>
      <c r="CX23" s="198"/>
      <c r="CY23" s="198"/>
      <c r="CZ23" s="198"/>
      <c r="DA23" s="198"/>
      <c r="DB23" s="198"/>
      <c r="DC23" s="198"/>
      <c r="DD23" s="198"/>
      <c r="DE23" s="198"/>
      <c r="DF23" s="198"/>
      <c r="DG23" s="198"/>
      <c r="DH23" s="198"/>
      <c r="DI23" s="198"/>
      <c r="DJ23" s="198"/>
      <c r="DK23" s="198"/>
      <c r="DL23" s="198"/>
      <c r="DM23" s="198"/>
      <c r="DN23" s="198"/>
      <c r="DO23" s="198"/>
      <c r="DP23" s="198"/>
      <c r="DQ23" s="198"/>
      <c r="DR23" s="198"/>
      <c r="DS23" s="198"/>
      <c r="DT23" s="198"/>
      <c r="DU23" s="198"/>
      <c r="DV23" s="198"/>
      <c r="DW23" s="198"/>
      <c r="DX23" s="198"/>
      <c r="DY23" s="198"/>
      <c r="DZ23" s="198"/>
      <c r="EA23" s="198"/>
      <c r="EB23" s="198"/>
      <c r="EC23" s="198"/>
      <c r="ED23" s="198"/>
      <c r="EE23" s="198"/>
      <c r="EF23" s="198"/>
      <c r="EG23" s="198"/>
      <c r="EH23" s="198"/>
      <c r="EI23" s="198"/>
      <c r="EJ23" s="198"/>
      <c r="EK23" s="198"/>
      <c r="EL23" s="198"/>
      <c r="EM23" s="198"/>
      <c r="EN23" s="198"/>
      <c r="EO23" s="198"/>
      <c r="EP23" s="198"/>
      <c r="EQ23" s="198"/>
      <c r="ER23" s="198"/>
      <c r="ES23" s="198"/>
      <c r="ET23" s="198"/>
      <c r="EU23" s="198"/>
      <c r="EV23" s="120"/>
      <c r="EW23" s="198"/>
      <c r="EX23" s="198"/>
      <c r="EY23" s="198"/>
      <c r="EZ23" s="198"/>
      <c r="FA23" s="198"/>
      <c r="FB23" s="198"/>
      <c r="FC23" s="198"/>
      <c r="FD23" s="198"/>
      <c r="FE23" s="198"/>
      <c r="FF23" s="198"/>
      <c r="FG23" s="198"/>
      <c r="FH23" s="198"/>
      <c r="FI23" s="198"/>
      <c r="FJ23" s="198"/>
      <c r="FK23" s="198"/>
      <c r="FL23" s="198"/>
      <c r="FM23" s="198"/>
      <c r="FN23" s="198"/>
      <c r="FO23" s="198"/>
      <c r="FP23" s="198"/>
      <c r="FQ23" s="198"/>
      <c r="FR23" s="198"/>
      <c r="FS23" s="198"/>
      <c r="FT23" s="198"/>
      <c r="FU23" s="198"/>
      <c r="FV23" s="198"/>
      <c r="FW23" s="198"/>
      <c r="FX23" s="198"/>
      <c r="FY23" s="198"/>
      <c r="FZ23" s="198"/>
      <c r="GA23" s="198"/>
      <c r="GB23" s="198"/>
      <c r="GC23" s="198"/>
      <c r="GD23" s="198"/>
      <c r="GE23" s="198"/>
      <c r="GF23" s="198"/>
      <c r="GG23" s="198"/>
      <c r="GH23" s="198"/>
      <c r="GI23" s="198"/>
      <c r="GJ23" s="198"/>
      <c r="GK23" s="198"/>
      <c r="GL23" s="198"/>
      <c r="GM23" s="198"/>
      <c r="GN23" s="198"/>
      <c r="GO23" s="198"/>
      <c r="GP23" s="198"/>
      <c r="GQ23" s="198"/>
      <c r="GR23" s="198"/>
      <c r="GS23" s="198"/>
      <c r="GT23" s="198"/>
      <c r="GU23" s="198"/>
      <c r="GV23" s="198"/>
      <c r="GW23" s="198"/>
      <c r="GX23" s="198"/>
      <c r="GY23" s="198"/>
      <c r="GZ23" s="198"/>
      <c r="HA23" s="198"/>
      <c r="HB23" s="198"/>
      <c r="HC23" s="198"/>
      <c r="HD23" s="198"/>
      <c r="HE23" s="198"/>
      <c r="HF23" s="198"/>
      <c r="HG23" s="198"/>
      <c r="HH23" s="198"/>
      <c r="HI23" s="198"/>
      <c r="HJ23" s="198"/>
      <c r="HK23" s="198"/>
      <c r="HL23" s="198"/>
      <c r="HM23" s="198"/>
      <c r="HN23" s="198"/>
      <c r="HO23" s="198"/>
      <c r="HP23" s="198"/>
      <c r="HQ23" s="198"/>
      <c r="HR23" s="126"/>
      <c r="HS23" s="199"/>
      <c r="HT23" s="228"/>
      <c r="KT23" s="279" t="s">
        <v>231</v>
      </c>
      <c r="KU23" s="280"/>
      <c r="KV23" s="244">
        <f>D34</f>
        <v>0</v>
      </c>
      <c r="KY23" s="229"/>
      <c r="KZ23" s="229">
        <v>1</v>
      </c>
      <c r="LA23" s="229">
        <f t="shared" ref="LA23:LN23" si="60">KZ23+1</f>
        <v>2</v>
      </c>
      <c r="LB23" s="229">
        <f t="shared" si="60"/>
        <v>3</v>
      </c>
      <c r="LC23" s="229">
        <f t="shared" si="60"/>
        <v>4</v>
      </c>
      <c r="LD23" s="229">
        <f t="shared" si="60"/>
        <v>5</v>
      </c>
      <c r="LE23" s="229">
        <f t="shared" si="60"/>
        <v>6</v>
      </c>
      <c r="LF23" s="229">
        <f t="shared" si="60"/>
        <v>7</v>
      </c>
      <c r="LG23" s="229">
        <f t="shared" si="60"/>
        <v>8</v>
      </c>
      <c r="LH23" s="229">
        <f t="shared" si="60"/>
        <v>9</v>
      </c>
      <c r="LI23" s="229">
        <f t="shared" si="60"/>
        <v>10</v>
      </c>
      <c r="LJ23" s="229">
        <f t="shared" si="60"/>
        <v>11</v>
      </c>
      <c r="LK23" s="229">
        <f t="shared" si="60"/>
        <v>12</v>
      </c>
      <c r="LL23" s="229">
        <f t="shared" si="60"/>
        <v>13</v>
      </c>
      <c r="LM23" s="229">
        <f t="shared" si="60"/>
        <v>14</v>
      </c>
      <c r="LN23" s="229">
        <f t="shared" si="60"/>
        <v>15</v>
      </c>
      <c r="LO23" s="229"/>
      <c r="LR23" s="279" t="s">
        <v>231</v>
      </c>
      <c r="LS23" s="280"/>
      <c r="LT23" s="244">
        <f>AB34</f>
        <v>2</v>
      </c>
      <c r="LW23" s="229"/>
      <c r="LX23" s="229">
        <v>1</v>
      </c>
      <c r="LY23" s="229">
        <f t="shared" ref="LY23:ML23" si="61">LX23+1</f>
        <v>2</v>
      </c>
      <c r="LZ23" s="229">
        <f t="shared" si="61"/>
        <v>3</v>
      </c>
      <c r="MA23" s="229">
        <f t="shared" si="61"/>
        <v>4</v>
      </c>
      <c r="MB23" s="229">
        <f t="shared" si="61"/>
        <v>5</v>
      </c>
      <c r="MC23" s="229">
        <f t="shared" si="61"/>
        <v>6</v>
      </c>
      <c r="MD23" s="229">
        <f t="shared" si="61"/>
        <v>7</v>
      </c>
      <c r="ME23" s="229">
        <f t="shared" si="61"/>
        <v>8</v>
      </c>
      <c r="MF23" s="229">
        <f t="shared" si="61"/>
        <v>9</v>
      </c>
      <c r="MG23" s="229">
        <f t="shared" si="61"/>
        <v>10</v>
      </c>
      <c r="MH23" s="229">
        <f t="shared" si="61"/>
        <v>11</v>
      </c>
      <c r="MI23" s="229">
        <f t="shared" si="61"/>
        <v>12</v>
      </c>
      <c r="MJ23" s="229">
        <f t="shared" si="61"/>
        <v>13</v>
      </c>
      <c r="MK23" s="229">
        <f t="shared" si="61"/>
        <v>14</v>
      </c>
      <c r="ML23" s="229">
        <f t="shared" si="61"/>
        <v>15</v>
      </c>
      <c r="MM23" s="229"/>
      <c r="MP23" s="279" t="s">
        <v>231</v>
      </c>
      <c r="MQ23" s="280"/>
      <c r="MR23" s="244">
        <f>AZ34</f>
        <v>0</v>
      </c>
      <c r="MU23" s="229"/>
      <c r="MV23" s="229">
        <v>1</v>
      </c>
      <c r="MW23" s="229">
        <f t="shared" ref="MW23:NJ23" si="62">MV23+1</f>
        <v>2</v>
      </c>
      <c r="MX23" s="229">
        <f t="shared" si="62"/>
        <v>3</v>
      </c>
      <c r="MY23" s="229">
        <f t="shared" si="62"/>
        <v>4</v>
      </c>
      <c r="MZ23" s="229">
        <f t="shared" si="62"/>
        <v>5</v>
      </c>
      <c r="NA23" s="229">
        <f t="shared" si="62"/>
        <v>6</v>
      </c>
      <c r="NB23" s="229">
        <f t="shared" si="62"/>
        <v>7</v>
      </c>
      <c r="NC23" s="229">
        <f t="shared" si="62"/>
        <v>8</v>
      </c>
      <c r="ND23" s="229">
        <f t="shared" si="62"/>
        <v>9</v>
      </c>
      <c r="NE23" s="229">
        <f t="shared" si="62"/>
        <v>10</v>
      </c>
      <c r="NF23" s="229">
        <f t="shared" si="62"/>
        <v>11</v>
      </c>
      <c r="NG23" s="229">
        <f t="shared" si="62"/>
        <v>12</v>
      </c>
      <c r="NH23" s="229">
        <f t="shared" si="62"/>
        <v>13</v>
      </c>
      <c r="NI23" s="229">
        <f t="shared" si="62"/>
        <v>14</v>
      </c>
      <c r="NJ23" s="229">
        <f t="shared" si="62"/>
        <v>15</v>
      </c>
      <c r="NK23" s="229"/>
      <c r="NN23" s="279" t="s">
        <v>231</v>
      </c>
      <c r="NO23" s="280"/>
      <c r="NP23" s="244">
        <f>BX34</f>
        <v>6</v>
      </c>
      <c r="NS23" s="229"/>
      <c r="NT23" s="229">
        <v>1</v>
      </c>
      <c r="NU23" s="229">
        <f t="shared" ref="NU23:OH23" si="63">NT23+1</f>
        <v>2</v>
      </c>
      <c r="NV23" s="229">
        <f t="shared" si="63"/>
        <v>3</v>
      </c>
      <c r="NW23" s="229">
        <f t="shared" si="63"/>
        <v>4</v>
      </c>
      <c r="NX23" s="229">
        <f t="shared" si="63"/>
        <v>5</v>
      </c>
      <c r="NY23" s="229">
        <f t="shared" si="63"/>
        <v>6</v>
      </c>
      <c r="NZ23" s="229">
        <f t="shared" si="63"/>
        <v>7</v>
      </c>
      <c r="OA23" s="229">
        <f t="shared" si="63"/>
        <v>8</v>
      </c>
      <c r="OB23" s="229">
        <f t="shared" si="63"/>
        <v>9</v>
      </c>
      <c r="OC23" s="229">
        <f t="shared" si="63"/>
        <v>10</v>
      </c>
      <c r="OD23" s="229">
        <f t="shared" si="63"/>
        <v>11</v>
      </c>
      <c r="OE23" s="229">
        <f t="shared" si="63"/>
        <v>12</v>
      </c>
      <c r="OF23" s="229">
        <f t="shared" si="63"/>
        <v>13</v>
      </c>
      <c r="OG23" s="229">
        <f t="shared" si="63"/>
        <v>14</v>
      </c>
      <c r="OH23" s="229">
        <f t="shared" si="63"/>
        <v>15</v>
      </c>
      <c r="OI23" s="229"/>
    </row>
    <row r="24" spans="3:400" ht="23.45" customHeight="1" x14ac:dyDescent="0.25">
      <c r="C24" s="168" t="s">
        <v>62</v>
      </c>
      <c r="D24" s="139" t="str">
        <f t="shared" ref="D24:BO24" si="64">D7</f>
        <v>ES</v>
      </c>
      <c r="E24" s="139">
        <f t="shared" si="64"/>
        <v>0</v>
      </c>
      <c r="F24" s="139">
        <f t="shared" si="64"/>
        <v>0</v>
      </c>
      <c r="G24" s="139">
        <f t="shared" si="64"/>
        <v>0</v>
      </c>
      <c r="H24" s="139">
        <f t="shared" si="64"/>
        <v>0</v>
      </c>
      <c r="I24" s="139">
        <f t="shared" si="64"/>
        <v>0</v>
      </c>
      <c r="J24" s="139">
        <f t="shared" si="64"/>
        <v>0</v>
      </c>
      <c r="K24" s="139">
        <f t="shared" si="64"/>
        <v>0</v>
      </c>
      <c r="L24" s="139">
        <f t="shared" si="64"/>
        <v>0</v>
      </c>
      <c r="M24" s="139">
        <f t="shared" si="64"/>
        <v>0</v>
      </c>
      <c r="N24" s="139">
        <f t="shared" si="64"/>
        <v>0</v>
      </c>
      <c r="O24" s="139">
        <f t="shared" si="64"/>
        <v>0</v>
      </c>
      <c r="P24" s="139">
        <f t="shared" si="64"/>
        <v>0</v>
      </c>
      <c r="Q24" s="139">
        <f t="shared" si="64"/>
        <v>0</v>
      </c>
      <c r="R24" s="139">
        <f t="shared" si="64"/>
        <v>0</v>
      </c>
      <c r="S24" s="139">
        <f t="shared" si="64"/>
        <v>0</v>
      </c>
      <c r="T24" s="139">
        <f t="shared" si="64"/>
        <v>0</v>
      </c>
      <c r="U24" s="139">
        <f t="shared" si="64"/>
        <v>0</v>
      </c>
      <c r="V24" s="139">
        <f t="shared" si="64"/>
        <v>0</v>
      </c>
      <c r="W24" s="139">
        <f t="shared" si="64"/>
        <v>0</v>
      </c>
      <c r="X24" s="139">
        <f t="shared" si="64"/>
        <v>0</v>
      </c>
      <c r="Y24" s="139">
        <f t="shared" si="64"/>
        <v>0</v>
      </c>
      <c r="Z24" s="139">
        <f t="shared" si="64"/>
        <v>0</v>
      </c>
      <c r="AA24" s="139">
        <f t="shared" si="64"/>
        <v>0</v>
      </c>
      <c r="AB24" s="139" t="str">
        <f t="shared" si="64"/>
        <v>TH</v>
      </c>
      <c r="AC24" s="139">
        <f t="shared" si="64"/>
        <v>0</v>
      </c>
      <c r="AD24" s="139">
        <f t="shared" si="64"/>
        <v>0</v>
      </c>
      <c r="AE24" s="139">
        <f t="shared" si="64"/>
        <v>0</v>
      </c>
      <c r="AF24" s="139">
        <f t="shared" si="64"/>
        <v>0</v>
      </c>
      <c r="AG24" s="139">
        <f t="shared" si="64"/>
        <v>0</v>
      </c>
      <c r="AH24" s="139">
        <f t="shared" si="64"/>
        <v>0</v>
      </c>
      <c r="AI24" s="139">
        <f t="shared" si="64"/>
        <v>0</v>
      </c>
      <c r="AJ24" s="139">
        <f t="shared" si="64"/>
        <v>0</v>
      </c>
      <c r="AK24" s="139">
        <f t="shared" si="64"/>
        <v>0</v>
      </c>
      <c r="AL24" s="139">
        <f t="shared" si="64"/>
        <v>0</v>
      </c>
      <c r="AM24" s="139">
        <f t="shared" si="64"/>
        <v>0</v>
      </c>
      <c r="AN24" s="139">
        <f t="shared" si="64"/>
        <v>0</v>
      </c>
      <c r="AO24" s="139">
        <f t="shared" si="64"/>
        <v>0</v>
      </c>
      <c r="AP24" s="139">
        <f t="shared" si="64"/>
        <v>0</v>
      </c>
      <c r="AQ24" s="139">
        <f t="shared" si="64"/>
        <v>0</v>
      </c>
      <c r="AR24" s="139">
        <f t="shared" si="64"/>
        <v>0</v>
      </c>
      <c r="AS24" s="139">
        <f t="shared" si="64"/>
        <v>0</v>
      </c>
      <c r="AT24" s="139">
        <f t="shared" si="64"/>
        <v>0</v>
      </c>
      <c r="AU24" s="139">
        <f t="shared" si="64"/>
        <v>0</v>
      </c>
      <c r="AV24" s="139">
        <f t="shared" si="64"/>
        <v>0</v>
      </c>
      <c r="AW24" s="139">
        <f t="shared" si="64"/>
        <v>0</v>
      </c>
      <c r="AX24" s="139">
        <f t="shared" si="64"/>
        <v>0</v>
      </c>
      <c r="AY24" s="139">
        <f t="shared" si="64"/>
        <v>0</v>
      </c>
      <c r="AZ24" s="139" t="str">
        <f t="shared" si="64"/>
        <v>SH</v>
      </c>
      <c r="BA24" s="139">
        <f t="shared" si="64"/>
        <v>0</v>
      </c>
      <c r="BB24" s="139">
        <f t="shared" si="64"/>
        <v>0</v>
      </c>
      <c r="BC24" s="139">
        <f t="shared" si="64"/>
        <v>0</v>
      </c>
      <c r="BD24" s="139">
        <f t="shared" si="64"/>
        <v>0</v>
      </c>
      <c r="BE24" s="139">
        <f t="shared" si="64"/>
        <v>0</v>
      </c>
      <c r="BF24" s="139">
        <f t="shared" si="64"/>
        <v>0</v>
      </c>
      <c r="BG24" s="139">
        <f t="shared" si="64"/>
        <v>0</v>
      </c>
      <c r="BH24" s="139">
        <f t="shared" si="64"/>
        <v>0</v>
      </c>
      <c r="BI24" s="139">
        <f t="shared" si="64"/>
        <v>0</v>
      </c>
      <c r="BJ24" s="139">
        <f t="shared" si="64"/>
        <v>0</v>
      </c>
      <c r="BK24" s="139">
        <f t="shared" si="64"/>
        <v>0</v>
      </c>
      <c r="BL24" s="139">
        <f t="shared" si="64"/>
        <v>0</v>
      </c>
      <c r="BM24" s="139">
        <f t="shared" si="64"/>
        <v>0</v>
      </c>
      <c r="BN24" s="139">
        <f t="shared" si="64"/>
        <v>0</v>
      </c>
      <c r="BO24" s="139">
        <f t="shared" si="64"/>
        <v>0</v>
      </c>
      <c r="BP24" s="139">
        <f t="shared" ref="BP24:BX24" si="65">BP7</f>
        <v>0</v>
      </c>
      <c r="BQ24" s="139">
        <f t="shared" si="65"/>
        <v>0</v>
      </c>
      <c r="BR24" s="139">
        <f t="shared" si="65"/>
        <v>0</v>
      </c>
      <c r="BS24" s="139">
        <f t="shared" si="65"/>
        <v>0</v>
      </c>
      <c r="BT24" s="139">
        <f t="shared" si="65"/>
        <v>0</v>
      </c>
      <c r="BU24" s="139">
        <f t="shared" si="65"/>
        <v>0</v>
      </c>
      <c r="BV24" s="139">
        <f t="shared" si="65"/>
        <v>0</v>
      </c>
      <c r="BW24" s="139">
        <f t="shared" si="65"/>
        <v>0</v>
      </c>
      <c r="BX24" s="139" t="str">
        <f t="shared" si="65"/>
        <v>UN</v>
      </c>
      <c r="BY24" s="126"/>
      <c r="BZ24" s="120"/>
      <c r="CA24" s="139" t="str">
        <f>CA$7</f>
        <v>ES</v>
      </c>
      <c r="CB24" s="139">
        <f t="shared" ref="CB24:EM24" si="66">CB$7</f>
        <v>0</v>
      </c>
      <c r="CC24" s="139">
        <f t="shared" si="66"/>
        <v>0</v>
      </c>
      <c r="CD24" s="139">
        <f t="shared" si="66"/>
        <v>0</v>
      </c>
      <c r="CE24" s="139">
        <f t="shared" si="66"/>
        <v>0</v>
      </c>
      <c r="CF24" s="139">
        <f t="shared" si="66"/>
        <v>0</v>
      </c>
      <c r="CG24" s="139">
        <f t="shared" si="66"/>
        <v>0</v>
      </c>
      <c r="CH24" s="139">
        <f t="shared" si="66"/>
        <v>0</v>
      </c>
      <c r="CI24" s="139">
        <f t="shared" si="66"/>
        <v>0</v>
      </c>
      <c r="CJ24" s="139">
        <f t="shared" si="66"/>
        <v>0</v>
      </c>
      <c r="CK24" s="139">
        <f t="shared" si="66"/>
        <v>0</v>
      </c>
      <c r="CL24" s="139">
        <f t="shared" si="66"/>
        <v>0</v>
      </c>
      <c r="CM24" s="139">
        <f t="shared" si="66"/>
        <v>0</v>
      </c>
      <c r="CN24" s="139">
        <f t="shared" si="66"/>
        <v>0</v>
      </c>
      <c r="CO24" s="139">
        <f t="shared" si="66"/>
        <v>0</v>
      </c>
      <c r="CP24" s="139">
        <f t="shared" si="66"/>
        <v>0</v>
      </c>
      <c r="CQ24" s="139">
        <f t="shared" si="66"/>
        <v>0</v>
      </c>
      <c r="CR24" s="139">
        <f t="shared" si="66"/>
        <v>0</v>
      </c>
      <c r="CS24" s="139">
        <f t="shared" si="66"/>
        <v>0</v>
      </c>
      <c r="CT24" s="139">
        <f t="shared" si="66"/>
        <v>0</v>
      </c>
      <c r="CU24" s="139">
        <f t="shared" si="66"/>
        <v>0</v>
      </c>
      <c r="CV24" s="139">
        <f t="shared" si="66"/>
        <v>0</v>
      </c>
      <c r="CW24" s="139">
        <f t="shared" si="66"/>
        <v>0</v>
      </c>
      <c r="CX24" s="139">
        <f t="shared" si="66"/>
        <v>0</v>
      </c>
      <c r="CY24" s="139" t="str">
        <f t="shared" si="66"/>
        <v>TH</v>
      </c>
      <c r="CZ24" s="139">
        <f t="shared" si="66"/>
        <v>0</v>
      </c>
      <c r="DA24" s="139">
        <f t="shared" si="66"/>
        <v>0</v>
      </c>
      <c r="DB24" s="139">
        <f t="shared" si="66"/>
        <v>0</v>
      </c>
      <c r="DC24" s="139">
        <f t="shared" si="66"/>
        <v>0</v>
      </c>
      <c r="DD24" s="139">
        <f t="shared" si="66"/>
        <v>0</v>
      </c>
      <c r="DE24" s="139">
        <f t="shared" si="66"/>
        <v>0</v>
      </c>
      <c r="DF24" s="139">
        <f t="shared" si="66"/>
        <v>0</v>
      </c>
      <c r="DG24" s="139">
        <f t="shared" si="66"/>
        <v>0</v>
      </c>
      <c r="DH24" s="139">
        <f t="shared" si="66"/>
        <v>0</v>
      </c>
      <c r="DI24" s="139">
        <f t="shared" si="66"/>
        <v>0</v>
      </c>
      <c r="DJ24" s="139">
        <f t="shared" si="66"/>
        <v>0</v>
      </c>
      <c r="DK24" s="139">
        <f t="shared" si="66"/>
        <v>0</v>
      </c>
      <c r="DL24" s="139">
        <f t="shared" si="66"/>
        <v>0</v>
      </c>
      <c r="DM24" s="139">
        <f t="shared" si="66"/>
        <v>0</v>
      </c>
      <c r="DN24" s="139">
        <f t="shared" si="66"/>
        <v>0</v>
      </c>
      <c r="DO24" s="139">
        <f t="shared" si="66"/>
        <v>0</v>
      </c>
      <c r="DP24" s="139">
        <f t="shared" si="66"/>
        <v>0</v>
      </c>
      <c r="DQ24" s="139">
        <f t="shared" si="66"/>
        <v>0</v>
      </c>
      <c r="DR24" s="139">
        <f t="shared" si="66"/>
        <v>0</v>
      </c>
      <c r="DS24" s="139">
        <f t="shared" si="66"/>
        <v>0</v>
      </c>
      <c r="DT24" s="139">
        <f t="shared" si="66"/>
        <v>0</v>
      </c>
      <c r="DU24" s="139">
        <f t="shared" si="66"/>
        <v>0</v>
      </c>
      <c r="DV24" s="139">
        <f t="shared" si="66"/>
        <v>0</v>
      </c>
      <c r="DW24" s="139" t="str">
        <f t="shared" si="66"/>
        <v>SH</v>
      </c>
      <c r="DX24" s="139">
        <f t="shared" si="66"/>
        <v>0</v>
      </c>
      <c r="DY24" s="139">
        <f t="shared" si="66"/>
        <v>0</v>
      </c>
      <c r="DZ24" s="139">
        <f t="shared" si="66"/>
        <v>0</v>
      </c>
      <c r="EA24" s="139">
        <f t="shared" si="66"/>
        <v>0</v>
      </c>
      <c r="EB24" s="139">
        <f t="shared" si="66"/>
        <v>0</v>
      </c>
      <c r="EC24" s="139">
        <f t="shared" si="66"/>
        <v>0</v>
      </c>
      <c r="ED24" s="139">
        <f t="shared" si="66"/>
        <v>0</v>
      </c>
      <c r="EE24" s="139">
        <f t="shared" si="66"/>
        <v>0</v>
      </c>
      <c r="EF24" s="139">
        <f t="shared" si="66"/>
        <v>0</v>
      </c>
      <c r="EG24" s="139">
        <f t="shared" si="66"/>
        <v>0</v>
      </c>
      <c r="EH24" s="139">
        <f t="shared" si="66"/>
        <v>0</v>
      </c>
      <c r="EI24" s="139">
        <f t="shared" si="66"/>
        <v>0</v>
      </c>
      <c r="EJ24" s="139">
        <f t="shared" si="66"/>
        <v>0</v>
      </c>
      <c r="EK24" s="139">
        <f t="shared" si="66"/>
        <v>0</v>
      </c>
      <c r="EL24" s="139">
        <f t="shared" si="66"/>
        <v>0</v>
      </c>
      <c r="EM24" s="139">
        <f t="shared" si="66"/>
        <v>0</v>
      </c>
      <c r="EN24" s="139">
        <f t="shared" ref="EN24:EU24" si="67">EN$7</f>
        <v>0</v>
      </c>
      <c r="EO24" s="139">
        <f t="shared" si="67"/>
        <v>0</v>
      </c>
      <c r="EP24" s="139">
        <f t="shared" si="67"/>
        <v>0</v>
      </c>
      <c r="EQ24" s="139">
        <f t="shared" si="67"/>
        <v>0</v>
      </c>
      <c r="ER24" s="139">
        <f t="shared" si="67"/>
        <v>0</v>
      </c>
      <c r="ES24" s="139">
        <f t="shared" si="67"/>
        <v>0</v>
      </c>
      <c r="ET24" s="139">
        <f t="shared" si="67"/>
        <v>0</v>
      </c>
      <c r="EU24" s="139" t="str">
        <f t="shared" si="67"/>
        <v>UN</v>
      </c>
      <c r="EV24" s="120"/>
      <c r="EW24" s="139" t="str">
        <f>EW$7</f>
        <v>ES</v>
      </c>
      <c r="EX24" s="139">
        <f t="shared" ref="EX24:HI24" si="68">EX$7</f>
        <v>0</v>
      </c>
      <c r="EY24" s="139">
        <f t="shared" si="68"/>
        <v>0</v>
      </c>
      <c r="EZ24" s="139">
        <f t="shared" si="68"/>
        <v>0</v>
      </c>
      <c r="FA24" s="139">
        <f t="shared" si="68"/>
        <v>0</v>
      </c>
      <c r="FB24" s="139">
        <f t="shared" si="68"/>
        <v>0</v>
      </c>
      <c r="FC24" s="139">
        <f t="shared" si="68"/>
        <v>0</v>
      </c>
      <c r="FD24" s="139">
        <f t="shared" si="68"/>
        <v>0</v>
      </c>
      <c r="FE24" s="139">
        <f t="shared" si="68"/>
        <v>0</v>
      </c>
      <c r="FF24" s="139">
        <f t="shared" si="68"/>
        <v>0</v>
      </c>
      <c r="FG24" s="139">
        <f t="shared" si="68"/>
        <v>0</v>
      </c>
      <c r="FH24" s="139">
        <f t="shared" si="68"/>
        <v>0</v>
      </c>
      <c r="FI24" s="139">
        <f t="shared" si="68"/>
        <v>0</v>
      </c>
      <c r="FJ24" s="139">
        <f t="shared" si="68"/>
        <v>0</v>
      </c>
      <c r="FK24" s="139">
        <f t="shared" si="68"/>
        <v>0</v>
      </c>
      <c r="FL24" s="139">
        <f t="shared" si="68"/>
        <v>0</v>
      </c>
      <c r="FM24" s="139">
        <f t="shared" si="68"/>
        <v>0</v>
      </c>
      <c r="FN24" s="139">
        <f t="shared" si="68"/>
        <v>0</v>
      </c>
      <c r="FO24" s="139">
        <f t="shared" si="68"/>
        <v>0</v>
      </c>
      <c r="FP24" s="139">
        <f t="shared" si="68"/>
        <v>0</v>
      </c>
      <c r="FQ24" s="139">
        <f t="shared" si="68"/>
        <v>0</v>
      </c>
      <c r="FR24" s="139">
        <f t="shared" si="68"/>
        <v>0</v>
      </c>
      <c r="FS24" s="139">
        <f t="shared" si="68"/>
        <v>0</v>
      </c>
      <c r="FT24" s="139">
        <f t="shared" si="68"/>
        <v>0</v>
      </c>
      <c r="FU24" s="139" t="str">
        <f t="shared" si="68"/>
        <v>TH</v>
      </c>
      <c r="FV24" s="139">
        <f t="shared" si="68"/>
        <v>0</v>
      </c>
      <c r="FW24" s="139">
        <f t="shared" si="68"/>
        <v>0</v>
      </c>
      <c r="FX24" s="139">
        <f t="shared" si="68"/>
        <v>0</v>
      </c>
      <c r="FY24" s="139">
        <f t="shared" si="68"/>
        <v>0</v>
      </c>
      <c r="FZ24" s="139">
        <f t="shared" si="68"/>
        <v>0</v>
      </c>
      <c r="GA24" s="139">
        <f t="shared" si="68"/>
        <v>0</v>
      </c>
      <c r="GB24" s="139">
        <f t="shared" si="68"/>
        <v>0</v>
      </c>
      <c r="GC24" s="139">
        <f t="shared" si="68"/>
        <v>0</v>
      </c>
      <c r="GD24" s="139">
        <f t="shared" si="68"/>
        <v>0</v>
      </c>
      <c r="GE24" s="139">
        <f t="shared" si="68"/>
        <v>0</v>
      </c>
      <c r="GF24" s="139">
        <f t="shared" si="68"/>
        <v>0</v>
      </c>
      <c r="GG24" s="139">
        <f t="shared" si="68"/>
        <v>0</v>
      </c>
      <c r="GH24" s="139">
        <f t="shared" si="68"/>
        <v>0</v>
      </c>
      <c r="GI24" s="139">
        <f t="shared" si="68"/>
        <v>0</v>
      </c>
      <c r="GJ24" s="139">
        <f t="shared" si="68"/>
        <v>0</v>
      </c>
      <c r="GK24" s="139">
        <f t="shared" si="68"/>
        <v>0</v>
      </c>
      <c r="GL24" s="139">
        <f t="shared" si="68"/>
        <v>0</v>
      </c>
      <c r="GM24" s="139">
        <f t="shared" si="68"/>
        <v>0</v>
      </c>
      <c r="GN24" s="139">
        <f t="shared" si="68"/>
        <v>0</v>
      </c>
      <c r="GO24" s="139">
        <f t="shared" si="68"/>
        <v>0</v>
      </c>
      <c r="GP24" s="139">
        <f t="shared" si="68"/>
        <v>0</v>
      </c>
      <c r="GQ24" s="139">
        <f t="shared" si="68"/>
        <v>0</v>
      </c>
      <c r="GR24" s="139">
        <f t="shared" si="68"/>
        <v>0</v>
      </c>
      <c r="GS24" s="139" t="str">
        <f t="shared" si="68"/>
        <v>SH</v>
      </c>
      <c r="GT24" s="139">
        <f t="shared" si="68"/>
        <v>0</v>
      </c>
      <c r="GU24" s="139">
        <f t="shared" si="68"/>
        <v>0</v>
      </c>
      <c r="GV24" s="139">
        <f t="shared" si="68"/>
        <v>0</v>
      </c>
      <c r="GW24" s="139">
        <f t="shared" si="68"/>
        <v>0</v>
      </c>
      <c r="GX24" s="139">
        <f t="shared" si="68"/>
        <v>0</v>
      </c>
      <c r="GY24" s="139">
        <f t="shared" si="68"/>
        <v>0</v>
      </c>
      <c r="GZ24" s="139">
        <f t="shared" si="68"/>
        <v>0</v>
      </c>
      <c r="HA24" s="139">
        <f t="shared" si="68"/>
        <v>0</v>
      </c>
      <c r="HB24" s="139">
        <f t="shared" si="68"/>
        <v>0</v>
      </c>
      <c r="HC24" s="139">
        <f t="shared" si="68"/>
        <v>0</v>
      </c>
      <c r="HD24" s="139">
        <f t="shared" si="68"/>
        <v>0</v>
      </c>
      <c r="HE24" s="139">
        <f t="shared" si="68"/>
        <v>0</v>
      </c>
      <c r="HF24" s="139">
        <f t="shared" si="68"/>
        <v>0</v>
      </c>
      <c r="HG24" s="139">
        <f t="shared" si="68"/>
        <v>0</v>
      </c>
      <c r="HH24" s="139">
        <f t="shared" si="68"/>
        <v>0</v>
      </c>
      <c r="HI24" s="139">
        <f t="shared" si="68"/>
        <v>0</v>
      </c>
      <c r="HJ24" s="139">
        <f t="shared" ref="HJ24:HQ24" si="69">HJ$7</f>
        <v>0</v>
      </c>
      <c r="HK24" s="139">
        <f t="shared" si="69"/>
        <v>0</v>
      </c>
      <c r="HL24" s="139">
        <f t="shared" si="69"/>
        <v>0</v>
      </c>
      <c r="HM24" s="139">
        <f t="shared" si="69"/>
        <v>0</v>
      </c>
      <c r="HN24" s="139">
        <f t="shared" si="69"/>
        <v>0</v>
      </c>
      <c r="HO24" s="139">
        <f t="shared" si="69"/>
        <v>0</v>
      </c>
      <c r="HP24" s="139">
        <f t="shared" si="69"/>
        <v>0</v>
      </c>
      <c r="HQ24" s="139" t="str">
        <f t="shared" si="69"/>
        <v>UN</v>
      </c>
      <c r="HR24" s="126"/>
      <c r="HS24" s="139" t="s">
        <v>213</v>
      </c>
      <c r="HT24" s="228"/>
      <c r="KT24" s="245" t="str">
        <f>"# of persons with known "&amp;KT22</f>
        <v># of persons with known gender</v>
      </c>
      <c r="KU24" s="245" t="str">
        <f>"distribution of persons with no known "&amp;KT22</f>
        <v>distribution of persons with no known gender</v>
      </c>
      <c r="KV24" s="245" t="s">
        <v>233</v>
      </c>
      <c r="KW24" s="245" t="s">
        <v>234</v>
      </c>
      <c r="KX24" s="245" t="s">
        <v>235</v>
      </c>
      <c r="KY24" s="245" t="s">
        <v>236</v>
      </c>
      <c r="KZ24" s="245" t="str">
        <f t="shared" ref="KZ24:LN24" si="70">"add 1 to nth largest decimal (n="&amp;KZ23&amp;") and all previous"</f>
        <v>add 1 to nth largest decimal (n=1) and all previous</v>
      </c>
      <c r="LA24" s="245" t="str">
        <f t="shared" si="70"/>
        <v>add 1 to nth largest decimal (n=2) and all previous</v>
      </c>
      <c r="LB24" s="245" t="str">
        <f t="shared" si="70"/>
        <v>add 1 to nth largest decimal (n=3) and all previous</v>
      </c>
      <c r="LC24" s="245" t="str">
        <f t="shared" si="70"/>
        <v>add 1 to nth largest decimal (n=4) and all previous</v>
      </c>
      <c r="LD24" s="245" t="str">
        <f t="shared" si="70"/>
        <v>add 1 to nth largest decimal (n=5) and all previous</v>
      </c>
      <c r="LE24" s="245" t="str">
        <f t="shared" si="70"/>
        <v>add 1 to nth largest decimal (n=6) and all previous</v>
      </c>
      <c r="LF24" s="245" t="str">
        <f t="shared" si="70"/>
        <v>add 1 to nth largest decimal (n=7) and all previous</v>
      </c>
      <c r="LG24" s="245" t="str">
        <f t="shared" si="70"/>
        <v>add 1 to nth largest decimal (n=8) and all previous</v>
      </c>
      <c r="LH24" s="245" t="str">
        <f t="shared" si="70"/>
        <v>add 1 to nth largest decimal (n=9) and all previous</v>
      </c>
      <c r="LI24" s="245" t="str">
        <f t="shared" si="70"/>
        <v>add 1 to nth largest decimal (n=10) and all previous</v>
      </c>
      <c r="LJ24" s="245" t="str">
        <f t="shared" si="70"/>
        <v>add 1 to nth largest decimal (n=11) and all previous</v>
      </c>
      <c r="LK24" s="245" t="str">
        <f t="shared" si="70"/>
        <v>add 1 to nth largest decimal (n=12) and all previous</v>
      </c>
      <c r="LL24" s="245" t="str">
        <f t="shared" si="70"/>
        <v>add 1 to nth largest decimal (n=13) and all previous</v>
      </c>
      <c r="LM24" s="245" t="str">
        <f t="shared" si="70"/>
        <v>add 1 to nth largest decimal (n=14) and all previous</v>
      </c>
      <c r="LN24" s="245" t="str">
        <f t="shared" si="70"/>
        <v>add 1 to nth largest decimal (n=15) and all previous</v>
      </c>
      <c r="LO24" s="245" t="s">
        <v>237</v>
      </c>
      <c r="LP24" s="229" t="s">
        <v>238</v>
      </c>
      <c r="LR24" s="245" t="str">
        <f>"# of persons with known "&amp;LR22</f>
        <v># of persons with known gender</v>
      </c>
      <c r="LS24" s="245" t="str">
        <f>"distribution of persons with no known "&amp;LR22</f>
        <v>distribution of persons with no known gender</v>
      </c>
      <c r="LT24" s="245" t="s">
        <v>233</v>
      </c>
      <c r="LU24" s="245" t="s">
        <v>234</v>
      </c>
      <c r="LV24" s="245" t="s">
        <v>235</v>
      </c>
      <c r="LW24" s="245" t="s">
        <v>236</v>
      </c>
      <c r="LX24" s="245" t="str">
        <f t="shared" ref="LX24:ML24" si="71">"add 1 to nth largest decimal (n="&amp;LX23&amp;") and all previous"</f>
        <v>add 1 to nth largest decimal (n=1) and all previous</v>
      </c>
      <c r="LY24" s="245" t="str">
        <f t="shared" si="71"/>
        <v>add 1 to nth largest decimal (n=2) and all previous</v>
      </c>
      <c r="LZ24" s="245" t="str">
        <f t="shared" si="71"/>
        <v>add 1 to nth largest decimal (n=3) and all previous</v>
      </c>
      <c r="MA24" s="245" t="str">
        <f t="shared" si="71"/>
        <v>add 1 to nth largest decimal (n=4) and all previous</v>
      </c>
      <c r="MB24" s="245" t="str">
        <f t="shared" si="71"/>
        <v>add 1 to nth largest decimal (n=5) and all previous</v>
      </c>
      <c r="MC24" s="245" t="str">
        <f t="shared" si="71"/>
        <v>add 1 to nth largest decimal (n=6) and all previous</v>
      </c>
      <c r="MD24" s="245" t="str">
        <f t="shared" si="71"/>
        <v>add 1 to nth largest decimal (n=7) and all previous</v>
      </c>
      <c r="ME24" s="245" t="str">
        <f t="shared" si="71"/>
        <v>add 1 to nth largest decimal (n=8) and all previous</v>
      </c>
      <c r="MF24" s="245" t="str">
        <f t="shared" si="71"/>
        <v>add 1 to nth largest decimal (n=9) and all previous</v>
      </c>
      <c r="MG24" s="245" t="str">
        <f t="shared" si="71"/>
        <v>add 1 to nth largest decimal (n=10) and all previous</v>
      </c>
      <c r="MH24" s="245" t="str">
        <f t="shared" si="71"/>
        <v>add 1 to nth largest decimal (n=11) and all previous</v>
      </c>
      <c r="MI24" s="245" t="str">
        <f t="shared" si="71"/>
        <v>add 1 to nth largest decimal (n=12) and all previous</v>
      </c>
      <c r="MJ24" s="245" t="str">
        <f t="shared" si="71"/>
        <v>add 1 to nth largest decimal (n=13) and all previous</v>
      </c>
      <c r="MK24" s="245" t="str">
        <f t="shared" si="71"/>
        <v>add 1 to nth largest decimal (n=14) and all previous</v>
      </c>
      <c r="ML24" s="245" t="str">
        <f t="shared" si="71"/>
        <v>add 1 to nth largest decimal (n=15) and all previous</v>
      </c>
      <c r="MM24" s="245" t="s">
        <v>237</v>
      </c>
      <c r="MN24" s="229" t="s">
        <v>238</v>
      </c>
      <c r="MO24" s="229"/>
      <c r="MP24" s="245" t="str">
        <f>"# of persons with known "&amp;MP22</f>
        <v># of persons with known gender</v>
      </c>
      <c r="MQ24" s="245" t="str">
        <f>"distribution of persons with no known "&amp;MP22</f>
        <v>distribution of persons with no known gender</v>
      </c>
      <c r="MR24" s="245" t="s">
        <v>233</v>
      </c>
      <c r="MS24" s="245" t="s">
        <v>234</v>
      </c>
      <c r="MT24" s="245" t="s">
        <v>235</v>
      </c>
      <c r="MU24" s="245" t="s">
        <v>236</v>
      </c>
      <c r="MV24" s="245" t="str">
        <f t="shared" ref="MV24:NJ24" si="72">"add 1 to nth largest decimal (n="&amp;MV23&amp;") and all previous"</f>
        <v>add 1 to nth largest decimal (n=1) and all previous</v>
      </c>
      <c r="MW24" s="245" t="str">
        <f t="shared" si="72"/>
        <v>add 1 to nth largest decimal (n=2) and all previous</v>
      </c>
      <c r="MX24" s="245" t="str">
        <f t="shared" si="72"/>
        <v>add 1 to nth largest decimal (n=3) and all previous</v>
      </c>
      <c r="MY24" s="245" t="str">
        <f t="shared" si="72"/>
        <v>add 1 to nth largest decimal (n=4) and all previous</v>
      </c>
      <c r="MZ24" s="245" t="str">
        <f t="shared" si="72"/>
        <v>add 1 to nth largest decimal (n=5) and all previous</v>
      </c>
      <c r="NA24" s="245" t="str">
        <f t="shared" si="72"/>
        <v>add 1 to nth largest decimal (n=6) and all previous</v>
      </c>
      <c r="NB24" s="245" t="str">
        <f t="shared" si="72"/>
        <v>add 1 to nth largest decimal (n=7) and all previous</v>
      </c>
      <c r="NC24" s="245" t="str">
        <f t="shared" si="72"/>
        <v>add 1 to nth largest decimal (n=8) and all previous</v>
      </c>
      <c r="ND24" s="245" t="str">
        <f t="shared" si="72"/>
        <v>add 1 to nth largest decimal (n=9) and all previous</v>
      </c>
      <c r="NE24" s="245" t="str">
        <f t="shared" si="72"/>
        <v>add 1 to nth largest decimal (n=10) and all previous</v>
      </c>
      <c r="NF24" s="245" t="str">
        <f t="shared" si="72"/>
        <v>add 1 to nth largest decimal (n=11) and all previous</v>
      </c>
      <c r="NG24" s="245" t="str">
        <f t="shared" si="72"/>
        <v>add 1 to nth largest decimal (n=12) and all previous</v>
      </c>
      <c r="NH24" s="245" t="str">
        <f t="shared" si="72"/>
        <v>add 1 to nth largest decimal (n=13) and all previous</v>
      </c>
      <c r="NI24" s="245" t="str">
        <f t="shared" si="72"/>
        <v>add 1 to nth largest decimal (n=14) and all previous</v>
      </c>
      <c r="NJ24" s="245" t="str">
        <f t="shared" si="72"/>
        <v>add 1 to nth largest decimal (n=15) and all previous</v>
      </c>
      <c r="NK24" s="245" t="s">
        <v>237</v>
      </c>
      <c r="NL24" s="229" t="s">
        <v>238</v>
      </c>
      <c r="NM24" s="229"/>
      <c r="NN24" s="245" t="str">
        <f>"# of persons with known "&amp;NN22</f>
        <v># of persons with known gender</v>
      </c>
      <c r="NO24" s="245" t="str">
        <f>"distribution of persons with no known "&amp;NN22</f>
        <v>distribution of persons with no known gender</v>
      </c>
      <c r="NP24" s="245" t="s">
        <v>233</v>
      </c>
      <c r="NQ24" s="245" t="s">
        <v>234</v>
      </c>
      <c r="NR24" s="245" t="s">
        <v>235</v>
      </c>
      <c r="NS24" s="245" t="s">
        <v>236</v>
      </c>
      <c r="NT24" s="245" t="str">
        <f t="shared" ref="NT24:OH24" si="73">"add 1 to nth largest decimal (n="&amp;NT23&amp;") and all previous"</f>
        <v>add 1 to nth largest decimal (n=1) and all previous</v>
      </c>
      <c r="NU24" s="245" t="str">
        <f t="shared" si="73"/>
        <v>add 1 to nth largest decimal (n=2) and all previous</v>
      </c>
      <c r="NV24" s="245" t="str">
        <f t="shared" si="73"/>
        <v>add 1 to nth largest decimal (n=3) and all previous</v>
      </c>
      <c r="NW24" s="245" t="str">
        <f t="shared" si="73"/>
        <v>add 1 to nth largest decimal (n=4) and all previous</v>
      </c>
      <c r="NX24" s="245" t="str">
        <f t="shared" si="73"/>
        <v>add 1 to nth largest decimal (n=5) and all previous</v>
      </c>
      <c r="NY24" s="245" t="str">
        <f t="shared" si="73"/>
        <v>add 1 to nth largest decimal (n=6) and all previous</v>
      </c>
      <c r="NZ24" s="245" t="str">
        <f t="shared" si="73"/>
        <v>add 1 to nth largest decimal (n=7) and all previous</v>
      </c>
      <c r="OA24" s="245" t="str">
        <f t="shared" si="73"/>
        <v>add 1 to nth largest decimal (n=8) and all previous</v>
      </c>
      <c r="OB24" s="245" t="str">
        <f t="shared" si="73"/>
        <v>add 1 to nth largest decimal (n=9) and all previous</v>
      </c>
      <c r="OC24" s="245" t="str">
        <f t="shared" si="73"/>
        <v>add 1 to nth largest decimal (n=10) and all previous</v>
      </c>
      <c r="OD24" s="245" t="str">
        <f t="shared" si="73"/>
        <v>add 1 to nth largest decimal (n=11) and all previous</v>
      </c>
      <c r="OE24" s="245" t="str">
        <f t="shared" si="73"/>
        <v>add 1 to nth largest decimal (n=12) and all previous</v>
      </c>
      <c r="OF24" s="245" t="str">
        <f t="shared" si="73"/>
        <v>add 1 to nth largest decimal (n=13) and all previous</v>
      </c>
      <c r="OG24" s="245" t="str">
        <f t="shared" si="73"/>
        <v>add 1 to nth largest decimal (n=14) and all previous</v>
      </c>
      <c r="OH24" s="245" t="str">
        <f t="shared" si="73"/>
        <v>add 1 to nth largest decimal (n=15) and all previous</v>
      </c>
      <c r="OI24" s="245" t="s">
        <v>237</v>
      </c>
      <c r="OJ24" s="229" t="s">
        <v>238</v>
      </c>
    </row>
    <row r="25" spans="3:400" x14ac:dyDescent="0.25">
      <c r="C25" s="194" t="s">
        <v>251</v>
      </c>
      <c r="D25" s="171">
        <v>632</v>
      </c>
      <c r="E25" s="156"/>
      <c r="F25" s="156"/>
      <c r="G25" s="156"/>
      <c r="H25" s="156"/>
      <c r="I25" s="156"/>
      <c r="J25" s="156"/>
      <c r="K25" s="156"/>
      <c r="L25" s="156"/>
      <c r="M25" s="156"/>
      <c r="N25" s="156"/>
      <c r="O25" s="156"/>
      <c r="P25" s="156"/>
      <c r="Q25" s="156"/>
      <c r="R25" s="156"/>
      <c r="S25" s="156"/>
      <c r="T25" s="156"/>
      <c r="U25" s="156"/>
      <c r="V25" s="156"/>
      <c r="W25" s="156"/>
      <c r="X25" s="156"/>
      <c r="Y25" s="156"/>
      <c r="Z25" s="156"/>
      <c r="AA25" s="156"/>
      <c r="AB25" s="171">
        <v>165</v>
      </c>
      <c r="AC25" s="156"/>
      <c r="AD25" s="156"/>
      <c r="AE25" s="156"/>
      <c r="AF25" s="156"/>
      <c r="AG25" s="156"/>
      <c r="AH25" s="156"/>
      <c r="AI25" s="156"/>
      <c r="AJ25" s="156"/>
      <c r="AK25" s="156"/>
      <c r="AL25" s="156"/>
      <c r="AM25" s="156"/>
      <c r="AN25" s="156"/>
      <c r="AO25" s="156"/>
      <c r="AP25" s="156"/>
      <c r="AQ25" s="156"/>
      <c r="AR25" s="156"/>
      <c r="AS25" s="156"/>
      <c r="AT25" s="156"/>
      <c r="AU25" s="156"/>
      <c r="AV25" s="156"/>
      <c r="AW25" s="156"/>
      <c r="AX25" s="156"/>
      <c r="AY25" s="156"/>
      <c r="AZ25" s="171">
        <v>2</v>
      </c>
      <c r="BA25" s="156"/>
      <c r="BB25" s="156"/>
      <c r="BC25" s="156"/>
      <c r="BD25" s="156"/>
      <c r="BE25" s="156"/>
      <c r="BF25" s="156"/>
      <c r="BG25" s="156"/>
      <c r="BH25" s="156"/>
      <c r="BI25" s="156"/>
      <c r="BJ25" s="156"/>
      <c r="BK25" s="156"/>
      <c r="BL25" s="156"/>
      <c r="BM25" s="156"/>
      <c r="BN25" s="156"/>
      <c r="BO25" s="156"/>
      <c r="BP25" s="156"/>
      <c r="BQ25" s="156"/>
      <c r="BR25" s="156"/>
      <c r="BS25" s="156"/>
      <c r="BT25" s="156"/>
      <c r="BU25" s="156"/>
      <c r="BV25" s="156"/>
      <c r="BW25" s="156"/>
      <c r="BX25" s="171">
        <v>355</v>
      </c>
      <c r="BY25" s="153">
        <f t="shared" ref="BY25:BY32" si="74">D25+AB25+AZ25+BX25</f>
        <v>1154</v>
      </c>
      <c r="BZ25" s="120"/>
      <c r="CA25" s="172">
        <f>LP25</f>
        <v>0</v>
      </c>
      <c r="CB25" s="157"/>
      <c r="CC25" s="157"/>
      <c r="CD25" s="157"/>
      <c r="CE25" s="157"/>
      <c r="CF25" s="157"/>
      <c r="CG25" s="157"/>
      <c r="CH25" s="157"/>
      <c r="CI25" s="157"/>
      <c r="CJ25" s="157"/>
      <c r="CK25" s="157"/>
      <c r="CL25" s="157"/>
      <c r="CM25" s="157"/>
      <c r="CN25" s="157"/>
      <c r="CO25" s="157"/>
      <c r="CP25" s="157"/>
      <c r="CQ25" s="157"/>
      <c r="CR25" s="157"/>
      <c r="CS25" s="157"/>
      <c r="CT25" s="157"/>
      <c r="CU25" s="157"/>
      <c r="CV25" s="157"/>
      <c r="CW25" s="157"/>
      <c r="CX25" s="157"/>
      <c r="CY25" s="172">
        <f>MN25</f>
        <v>1</v>
      </c>
      <c r="CZ25" s="157"/>
      <c r="DA25" s="157"/>
      <c r="DB25" s="157"/>
      <c r="DC25" s="157"/>
      <c r="DD25" s="157"/>
      <c r="DE25" s="157"/>
      <c r="DF25" s="157"/>
      <c r="DG25" s="157"/>
      <c r="DH25" s="157"/>
      <c r="DI25" s="157"/>
      <c r="DJ25" s="157"/>
      <c r="DK25" s="157"/>
      <c r="DL25" s="157"/>
      <c r="DM25" s="157"/>
      <c r="DN25" s="157"/>
      <c r="DO25" s="157"/>
      <c r="DP25" s="157"/>
      <c r="DQ25" s="157"/>
      <c r="DR25" s="157"/>
      <c r="DS25" s="157"/>
      <c r="DT25" s="157"/>
      <c r="DU25" s="157"/>
      <c r="DV25" s="157"/>
      <c r="DW25" s="172">
        <f>NL25</f>
        <v>0</v>
      </c>
      <c r="DX25" s="157"/>
      <c r="DY25" s="157"/>
      <c r="DZ25" s="157"/>
      <c r="EA25" s="157"/>
      <c r="EB25" s="157"/>
      <c r="EC25" s="157"/>
      <c r="ED25" s="157"/>
      <c r="EE25" s="157"/>
      <c r="EF25" s="157"/>
      <c r="EG25" s="157"/>
      <c r="EH25" s="157"/>
      <c r="EI25" s="157"/>
      <c r="EJ25" s="157"/>
      <c r="EK25" s="157"/>
      <c r="EL25" s="157"/>
      <c r="EM25" s="157"/>
      <c r="EN25" s="157"/>
      <c r="EO25" s="157"/>
      <c r="EP25" s="157"/>
      <c r="EQ25" s="157"/>
      <c r="ER25" s="157"/>
      <c r="ES25" s="157"/>
      <c r="ET25" s="157"/>
      <c r="EU25" s="172">
        <f>OJ25</f>
        <v>2</v>
      </c>
      <c r="EV25" s="120"/>
      <c r="EW25" s="172">
        <f>IFERROR(IF(COUNTBLANK(D$25:D$32)&gt;0,"",D25+CA25),"")</f>
        <v>632</v>
      </c>
      <c r="EX25" s="157"/>
      <c r="EY25" s="157"/>
      <c r="EZ25" s="157"/>
      <c r="FA25" s="157"/>
      <c r="FB25" s="157"/>
      <c r="FC25" s="157"/>
      <c r="FD25" s="157"/>
      <c r="FE25" s="157"/>
      <c r="FF25" s="157"/>
      <c r="FG25" s="157"/>
      <c r="FH25" s="157"/>
      <c r="FI25" s="157"/>
      <c r="FJ25" s="157"/>
      <c r="FK25" s="157"/>
      <c r="FL25" s="157"/>
      <c r="FM25" s="157"/>
      <c r="FN25" s="157"/>
      <c r="FO25" s="157"/>
      <c r="FP25" s="157"/>
      <c r="FQ25" s="157"/>
      <c r="FR25" s="157"/>
      <c r="FS25" s="157"/>
      <c r="FT25" s="157"/>
      <c r="FU25" s="172">
        <f>IFERROR(IF(COUNTBLANK(AB$25:AB$32)&gt;0,"",AB25+CY25),"")</f>
        <v>166</v>
      </c>
      <c r="FV25" s="157"/>
      <c r="FW25" s="157"/>
      <c r="FX25" s="157"/>
      <c r="FY25" s="157"/>
      <c r="FZ25" s="157"/>
      <c r="GA25" s="157"/>
      <c r="GB25" s="157"/>
      <c r="GC25" s="157"/>
      <c r="GD25" s="157"/>
      <c r="GE25" s="157"/>
      <c r="GF25" s="157"/>
      <c r="GG25" s="157"/>
      <c r="GH25" s="157"/>
      <c r="GI25" s="157"/>
      <c r="GJ25" s="157"/>
      <c r="GK25" s="157"/>
      <c r="GL25" s="157"/>
      <c r="GM25" s="157"/>
      <c r="GN25" s="157"/>
      <c r="GO25" s="157"/>
      <c r="GP25" s="157"/>
      <c r="GQ25" s="157"/>
      <c r="GR25" s="157"/>
      <c r="GS25" s="172">
        <f>IFERROR(IF(COUNTBLANK(AZ$25:AZ$32)&gt;0,"",AZ25+DW25),"")</f>
        <v>2</v>
      </c>
      <c r="GT25" s="157"/>
      <c r="GU25" s="157"/>
      <c r="GV25" s="157"/>
      <c r="GW25" s="157"/>
      <c r="GX25" s="157"/>
      <c r="GY25" s="157"/>
      <c r="GZ25" s="157"/>
      <c r="HA25" s="157"/>
      <c r="HB25" s="157"/>
      <c r="HC25" s="157"/>
      <c r="HD25" s="157"/>
      <c r="HE25" s="157"/>
      <c r="HF25" s="157"/>
      <c r="HG25" s="157"/>
      <c r="HH25" s="157"/>
      <c r="HI25" s="157"/>
      <c r="HJ25" s="157"/>
      <c r="HK25" s="157"/>
      <c r="HL25" s="157"/>
      <c r="HM25" s="157"/>
      <c r="HN25" s="157"/>
      <c r="HO25" s="157"/>
      <c r="HP25" s="157"/>
      <c r="HQ25" s="172">
        <f>IFERROR(IF(COUNTBLANK(BX$25:BX$32)&gt;0,"",BX25+EU25),"")</f>
        <v>357</v>
      </c>
      <c r="HR25" s="126"/>
      <c r="HS25" s="172">
        <f>IFERROR(IF(AND(COUNTBLANK(D$25:D$32)&gt;0,COUNTBLANK(AB$25:AB$32)&gt;0,COUNTBLANK(AZ$25:AZ$32)&gt;0,COUNTBLANK(BX$25:BX$32)&gt;0),"",EW25+FU25+GS25+HQ25),"")</f>
        <v>1157</v>
      </c>
      <c r="HT25" s="228"/>
      <c r="KT25" s="246">
        <f t="shared" ref="KT25:KT32" si="75">D25</f>
        <v>632</v>
      </c>
      <c r="KU25" s="247">
        <f t="shared" ref="KU25:KU32" si="76">KV$23*(D25/D$33)</f>
        <v>0</v>
      </c>
      <c r="KV25" s="247">
        <f>KU25-TRUNC(KU25)</f>
        <v>0</v>
      </c>
      <c r="KW25" s="247">
        <v>1E-3</v>
      </c>
      <c r="KX25" s="248">
        <f>KV25+KW25</f>
        <v>1E-3</v>
      </c>
      <c r="KY25" s="249">
        <f>ROUNDDOWN(KU25,0)</f>
        <v>0</v>
      </c>
      <c r="KZ25" s="233">
        <f t="shared" ref="KZ25:LG32" si="77">IF($KX25&gt;=LARGE($KX$25:$KX$32,KZ$10),ROUNDDOWN($KU25,0)+1,ROUNDDOWN($KU25,0))</f>
        <v>0</v>
      </c>
      <c r="LA25" s="233">
        <f t="shared" si="77"/>
        <v>0</v>
      </c>
      <c r="LB25" s="233">
        <f t="shared" si="77"/>
        <v>0</v>
      </c>
      <c r="LC25" s="233">
        <f t="shared" si="77"/>
        <v>0</v>
      </c>
      <c r="LD25" s="233">
        <f t="shared" si="77"/>
        <v>0</v>
      </c>
      <c r="LE25" s="233">
        <f t="shared" si="77"/>
        <v>0</v>
      </c>
      <c r="LF25" s="233">
        <f t="shared" si="77"/>
        <v>0</v>
      </c>
      <c r="LG25" s="233">
        <f t="shared" si="77"/>
        <v>1</v>
      </c>
      <c r="LH25" s="233"/>
      <c r="LI25" s="233"/>
      <c r="LJ25" s="233"/>
      <c r="LK25" s="233"/>
      <c r="LL25" s="233"/>
      <c r="LM25" s="233"/>
      <c r="LN25" s="233"/>
      <c r="LO25" s="233" t="e" cm="1" vm="2">
        <f t="array" aca="1" ref="LO25" ca="1">_xlfn._xlws.FILTER(KY25:LN33,KY33:LN33=KV23)</f>
        <v>#VALUE!</v>
      </c>
      <c r="LP25" s="233">
        <f>IF(KV23=0,0,IFERROR(LO25,""))</f>
        <v>0</v>
      </c>
      <c r="LR25" s="246">
        <f t="shared" ref="LR25:LR32" si="78">AB25</f>
        <v>165</v>
      </c>
      <c r="LS25" s="247">
        <f t="shared" ref="LS25:LS32" si="79">LT$23*(AB25/AB$33)</f>
        <v>1.1073825503355705</v>
      </c>
      <c r="LT25" s="247">
        <f>LS25-TRUNC(LS25)</f>
        <v>0.10738255033557054</v>
      </c>
      <c r="LU25" s="247">
        <v>1E-3</v>
      </c>
      <c r="LV25" s="248">
        <f>LT25+LU25</f>
        <v>0.10838255033557054</v>
      </c>
      <c r="LW25" s="249">
        <f>ROUNDDOWN(LS25,0)</f>
        <v>1</v>
      </c>
      <c r="LX25" s="233">
        <f t="shared" ref="LX25:ME32" si="80">IF($LV25&gt;=LARGE($LV$25:$LV$32,LX$10),ROUNDDOWN($LS25,0)+1,ROUNDDOWN($LS25,0))</f>
        <v>1</v>
      </c>
      <c r="LY25" s="233">
        <f t="shared" si="80"/>
        <v>2</v>
      </c>
      <c r="LZ25" s="233">
        <f t="shared" si="80"/>
        <v>2</v>
      </c>
      <c r="MA25" s="233">
        <f t="shared" si="80"/>
        <v>2</v>
      </c>
      <c r="MB25" s="233">
        <f t="shared" si="80"/>
        <v>2</v>
      </c>
      <c r="MC25" s="233">
        <f t="shared" si="80"/>
        <v>2</v>
      </c>
      <c r="MD25" s="233">
        <f t="shared" si="80"/>
        <v>2</v>
      </c>
      <c r="ME25" s="233">
        <f t="shared" si="80"/>
        <v>2</v>
      </c>
      <c r="MF25" s="233"/>
      <c r="MG25" s="233"/>
      <c r="MH25" s="233"/>
      <c r="MI25" s="233"/>
      <c r="MJ25" s="233"/>
      <c r="MK25" s="233"/>
      <c r="ML25" s="233"/>
      <c r="MM25" s="233" cm="1">
        <f t="array" ref="MM25:MM33">_xlfn._xlws.FILTER(LW25:ML33,LW33:ML33=LT23)</f>
        <v>1</v>
      </c>
      <c r="MN25" s="233">
        <f>IF(LT23=0,0,IFERROR(MM25,""))</f>
        <v>1</v>
      </c>
      <c r="MO25" s="229"/>
      <c r="MP25" s="246">
        <f t="shared" ref="MP25:MP32" si="81">AZ25</f>
        <v>2</v>
      </c>
      <c r="MQ25" s="247">
        <f t="shared" ref="MQ25:MQ32" si="82">MR$23*(AZ25/AZ$33)</f>
        <v>0</v>
      </c>
      <c r="MR25" s="247">
        <f>MQ25-TRUNC(MQ25)</f>
        <v>0</v>
      </c>
      <c r="MS25" s="247">
        <v>1E-3</v>
      </c>
      <c r="MT25" s="248">
        <f>MR25+MS25</f>
        <v>1E-3</v>
      </c>
      <c r="MU25" s="249">
        <f>ROUNDDOWN(MQ25,0)</f>
        <v>0</v>
      </c>
      <c r="MV25" s="233">
        <f t="shared" ref="MV25:NC32" si="83">IF($MT25&gt;=LARGE($MT$25:$MT$32,MV$10),ROUNDDOWN($MQ25,0)+1,ROUNDDOWN($MQ25,0))</f>
        <v>0</v>
      </c>
      <c r="MW25" s="233">
        <f t="shared" si="83"/>
        <v>0</v>
      </c>
      <c r="MX25" s="233">
        <f t="shared" si="83"/>
        <v>0</v>
      </c>
      <c r="MY25" s="233">
        <f t="shared" si="83"/>
        <v>0</v>
      </c>
      <c r="MZ25" s="233">
        <f t="shared" si="83"/>
        <v>0</v>
      </c>
      <c r="NA25" s="233">
        <f t="shared" si="83"/>
        <v>0</v>
      </c>
      <c r="NB25" s="233">
        <f t="shared" si="83"/>
        <v>0</v>
      </c>
      <c r="NC25" s="233">
        <f t="shared" si="83"/>
        <v>1</v>
      </c>
      <c r="ND25" s="233"/>
      <c r="NE25" s="233"/>
      <c r="NF25" s="233"/>
      <c r="NG25" s="233"/>
      <c r="NH25" s="233"/>
      <c r="NI25" s="233"/>
      <c r="NJ25" s="233"/>
      <c r="NK25" s="233" t="e" cm="1" vm="2">
        <f t="array" aca="1" ref="NK25" ca="1">_xlfn._xlws.FILTER(MU25:NJ33,MU33:NJ33=MR23)</f>
        <v>#VALUE!</v>
      </c>
      <c r="NL25" s="233">
        <f>IF(MR23=0,0,IFERROR(NK25,""))</f>
        <v>0</v>
      </c>
      <c r="NM25" s="229"/>
      <c r="NN25" s="246">
        <f t="shared" ref="NN25:NN32" si="84">BX25</f>
        <v>355</v>
      </c>
      <c r="NO25" s="247">
        <f t="shared" ref="NO25:NO32" si="85">NP$23*(BX25/BX$33)</f>
        <v>1.9541284403669725</v>
      </c>
      <c r="NP25" s="247">
        <f>NO25-TRUNC(NO25)</f>
        <v>0.95412844036697253</v>
      </c>
      <c r="NQ25" s="247">
        <v>1E-3</v>
      </c>
      <c r="NR25" s="248">
        <f>NP25+NQ25</f>
        <v>0.95512844036697253</v>
      </c>
      <c r="NS25" s="249">
        <f>ROUNDDOWN(NO25,0)</f>
        <v>1</v>
      </c>
      <c r="NT25" s="233">
        <f t="shared" ref="NT25:OA32" si="86">IF($NR25&gt;=LARGE($NR$25:$NR$32,NT$10),ROUNDDOWN($NO25,0)+1,ROUNDDOWN($NO25,0))</f>
        <v>2</v>
      </c>
      <c r="NU25" s="233">
        <f t="shared" si="86"/>
        <v>2</v>
      </c>
      <c r="NV25" s="233">
        <f t="shared" si="86"/>
        <v>2</v>
      </c>
      <c r="NW25" s="233">
        <f t="shared" si="86"/>
        <v>2</v>
      </c>
      <c r="NX25" s="233">
        <f t="shared" si="86"/>
        <v>2</v>
      </c>
      <c r="NY25" s="233">
        <f t="shared" si="86"/>
        <v>2</v>
      </c>
      <c r="NZ25" s="233">
        <f t="shared" si="86"/>
        <v>2</v>
      </c>
      <c r="OA25" s="233">
        <f t="shared" si="86"/>
        <v>2</v>
      </c>
      <c r="OB25" s="233"/>
      <c r="OC25" s="233"/>
      <c r="OD25" s="233"/>
      <c r="OE25" s="233"/>
      <c r="OF25" s="233"/>
      <c r="OG25" s="233"/>
      <c r="OH25" s="233"/>
      <c r="OI25" s="233" cm="1">
        <f t="array" ref="OI25:OI33">_xlfn._xlws.FILTER(NS25:OH33,NS33:OH33=NP23)</f>
        <v>2</v>
      </c>
      <c r="OJ25" s="233">
        <f>IF(NP23=0,0,IFERROR(OI25,""))</f>
        <v>2</v>
      </c>
    </row>
    <row r="26" spans="3:400" x14ac:dyDescent="0.25">
      <c r="C26" s="194" t="s">
        <v>252</v>
      </c>
      <c r="D26" s="171">
        <v>1242</v>
      </c>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71">
        <v>133</v>
      </c>
      <c r="AC26" s="156"/>
      <c r="AD26" s="156"/>
      <c r="AE26" s="156"/>
      <c r="AF26" s="156"/>
      <c r="AG26" s="156"/>
      <c r="AH26" s="156"/>
      <c r="AI26" s="156"/>
      <c r="AJ26" s="156"/>
      <c r="AK26" s="156"/>
      <c r="AL26" s="156"/>
      <c r="AM26" s="156"/>
      <c r="AN26" s="156"/>
      <c r="AO26" s="156"/>
      <c r="AP26" s="156"/>
      <c r="AQ26" s="156"/>
      <c r="AR26" s="156"/>
      <c r="AS26" s="156"/>
      <c r="AT26" s="156"/>
      <c r="AU26" s="156"/>
      <c r="AV26" s="156"/>
      <c r="AW26" s="156"/>
      <c r="AX26" s="156"/>
      <c r="AY26" s="156"/>
      <c r="AZ26" s="171">
        <v>11</v>
      </c>
      <c r="BA26" s="156"/>
      <c r="BB26" s="156"/>
      <c r="BC26" s="156"/>
      <c r="BD26" s="156"/>
      <c r="BE26" s="156"/>
      <c r="BF26" s="156"/>
      <c r="BG26" s="156"/>
      <c r="BH26" s="156"/>
      <c r="BI26" s="156"/>
      <c r="BJ26" s="156"/>
      <c r="BK26" s="156"/>
      <c r="BL26" s="156"/>
      <c r="BM26" s="156"/>
      <c r="BN26" s="156"/>
      <c r="BO26" s="156"/>
      <c r="BP26" s="156"/>
      <c r="BQ26" s="156"/>
      <c r="BR26" s="156"/>
      <c r="BS26" s="156"/>
      <c r="BT26" s="156"/>
      <c r="BU26" s="156"/>
      <c r="BV26" s="156"/>
      <c r="BW26" s="156"/>
      <c r="BX26" s="171">
        <v>728</v>
      </c>
      <c r="BY26" s="153">
        <f t="shared" si="74"/>
        <v>2114</v>
      </c>
      <c r="BZ26" s="120"/>
      <c r="CA26" s="172">
        <f t="shared" ref="CA26:CA32" si="87">LP26</f>
        <v>0</v>
      </c>
      <c r="CB26" s="157"/>
      <c r="CC26" s="157"/>
      <c r="CD26" s="157"/>
      <c r="CE26" s="157"/>
      <c r="CF26" s="157"/>
      <c r="CG26" s="157"/>
      <c r="CH26" s="157"/>
      <c r="CI26" s="157"/>
      <c r="CJ26" s="157"/>
      <c r="CK26" s="157"/>
      <c r="CL26" s="157"/>
      <c r="CM26" s="157"/>
      <c r="CN26" s="157"/>
      <c r="CO26" s="157"/>
      <c r="CP26" s="157"/>
      <c r="CQ26" s="157"/>
      <c r="CR26" s="157"/>
      <c r="CS26" s="157"/>
      <c r="CT26" s="157"/>
      <c r="CU26" s="157"/>
      <c r="CV26" s="157"/>
      <c r="CW26" s="157"/>
      <c r="CX26" s="157"/>
      <c r="CY26" s="172">
        <f t="shared" ref="CY26:CY32" si="88">MN26</f>
        <v>1</v>
      </c>
      <c r="CZ26" s="157"/>
      <c r="DA26" s="157"/>
      <c r="DB26" s="157"/>
      <c r="DC26" s="157"/>
      <c r="DD26" s="157"/>
      <c r="DE26" s="157"/>
      <c r="DF26" s="157"/>
      <c r="DG26" s="157"/>
      <c r="DH26" s="157"/>
      <c r="DI26" s="157"/>
      <c r="DJ26" s="157"/>
      <c r="DK26" s="157"/>
      <c r="DL26" s="157"/>
      <c r="DM26" s="157"/>
      <c r="DN26" s="157"/>
      <c r="DO26" s="157"/>
      <c r="DP26" s="157"/>
      <c r="DQ26" s="157"/>
      <c r="DR26" s="157"/>
      <c r="DS26" s="157"/>
      <c r="DT26" s="157"/>
      <c r="DU26" s="157"/>
      <c r="DV26" s="157"/>
      <c r="DW26" s="172">
        <f t="shared" ref="DW26:DW32" si="89">NL26</f>
        <v>0</v>
      </c>
      <c r="DX26" s="157"/>
      <c r="DY26" s="157"/>
      <c r="DZ26" s="157"/>
      <c r="EA26" s="157"/>
      <c r="EB26" s="157"/>
      <c r="EC26" s="157"/>
      <c r="ED26" s="157"/>
      <c r="EE26" s="157"/>
      <c r="EF26" s="157"/>
      <c r="EG26" s="157"/>
      <c r="EH26" s="157"/>
      <c r="EI26" s="157"/>
      <c r="EJ26" s="157"/>
      <c r="EK26" s="157"/>
      <c r="EL26" s="157"/>
      <c r="EM26" s="157"/>
      <c r="EN26" s="157"/>
      <c r="EO26" s="157"/>
      <c r="EP26" s="157"/>
      <c r="EQ26" s="157"/>
      <c r="ER26" s="157"/>
      <c r="ES26" s="157"/>
      <c r="ET26" s="157"/>
      <c r="EU26" s="172">
        <f t="shared" ref="EU26:EU32" si="90">OJ26</f>
        <v>4</v>
      </c>
      <c r="EV26" s="120"/>
      <c r="EW26" s="172">
        <f t="shared" ref="EW26:EW32" si="91">IFERROR(IF(COUNTBLANK(D$25:D$32)&gt;0,"",D26+CA26),"")</f>
        <v>1242</v>
      </c>
      <c r="EX26" s="157"/>
      <c r="EY26" s="157"/>
      <c r="EZ26" s="157"/>
      <c r="FA26" s="157"/>
      <c r="FB26" s="157"/>
      <c r="FC26" s="157"/>
      <c r="FD26" s="157"/>
      <c r="FE26" s="157"/>
      <c r="FF26" s="157"/>
      <c r="FG26" s="157"/>
      <c r="FH26" s="157"/>
      <c r="FI26" s="157"/>
      <c r="FJ26" s="157"/>
      <c r="FK26" s="157"/>
      <c r="FL26" s="157"/>
      <c r="FM26" s="157"/>
      <c r="FN26" s="157"/>
      <c r="FO26" s="157"/>
      <c r="FP26" s="157"/>
      <c r="FQ26" s="157"/>
      <c r="FR26" s="157"/>
      <c r="FS26" s="157"/>
      <c r="FT26" s="157"/>
      <c r="FU26" s="172">
        <f t="shared" ref="FU26:FU32" si="92">IFERROR(IF(COUNTBLANK(AB$25:AB$32)&gt;0,"",AB26+CY26),"")</f>
        <v>134</v>
      </c>
      <c r="FV26" s="157"/>
      <c r="FW26" s="157"/>
      <c r="FX26" s="157"/>
      <c r="FY26" s="157"/>
      <c r="FZ26" s="157"/>
      <c r="GA26" s="157"/>
      <c r="GB26" s="157"/>
      <c r="GC26" s="157"/>
      <c r="GD26" s="157"/>
      <c r="GE26" s="157"/>
      <c r="GF26" s="157"/>
      <c r="GG26" s="157"/>
      <c r="GH26" s="157"/>
      <c r="GI26" s="157"/>
      <c r="GJ26" s="157"/>
      <c r="GK26" s="157"/>
      <c r="GL26" s="157"/>
      <c r="GM26" s="157"/>
      <c r="GN26" s="157"/>
      <c r="GO26" s="157"/>
      <c r="GP26" s="157"/>
      <c r="GQ26" s="157"/>
      <c r="GR26" s="157"/>
      <c r="GS26" s="172">
        <f t="shared" ref="GS26:GS32" si="93">IFERROR(IF(COUNTBLANK(AZ$25:AZ$32)&gt;0,"",AZ26+DW26),"")</f>
        <v>11</v>
      </c>
      <c r="GT26" s="157"/>
      <c r="GU26" s="157"/>
      <c r="GV26" s="157"/>
      <c r="GW26" s="157"/>
      <c r="GX26" s="157"/>
      <c r="GY26" s="157"/>
      <c r="GZ26" s="157"/>
      <c r="HA26" s="157"/>
      <c r="HB26" s="157"/>
      <c r="HC26" s="157"/>
      <c r="HD26" s="157"/>
      <c r="HE26" s="157"/>
      <c r="HF26" s="157"/>
      <c r="HG26" s="157"/>
      <c r="HH26" s="157"/>
      <c r="HI26" s="157"/>
      <c r="HJ26" s="157"/>
      <c r="HK26" s="157"/>
      <c r="HL26" s="157"/>
      <c r="HM26" s="157"/>
      <c r="HN26" s="157"/>
      <c r="HO26" s="157"/>
      <c r="HP26" s="157"/>
      <c r="HQ26" s="172">
        <f t="shared" ref="HQ26:HQ32" si="94">IFERROR(IF(COUNTBLANK(BX$25:BX$32)&gt;0,"",BX26+EU26),"")</f>
        <v>732</v>
      </c>
      <c r="HR26" s="126"/>
      <c r="HS26" s="172">
        <f t="shared" ref="HS26:HS32" si="95">IFERROR(IF(AND(COUNTBLANK(D$25:D$32)&gt;0,COUNTBLANK(AB$25:AB$32)&gt;0,COUNTBLANK(AZ$25:AZ$32)&gt;0,COUNTBLANK(BX$25:BX$32)&gt;0),"",EW26+FU26+GS26+HQ26),"")</f>
        <v>2119</v>
      </c>
      <c r="HT26" s="228"/>
      <c r="KT26" s="246">
        <f t="shared" si="75"/>
        <v>1242</v>
      </c>
      <c r="KU26" s="247">
        <f t="shared" si="76"/>
        <v>0</v>
      </c>
      <c r="KV26" s="247">
        <f t="shared" ref="KV26:KV32" si="96">KU26-TRUNC(KU26)</f>
        <v>0</v>
      </c>
      <c r="KW26" s="247">
        <f>KW25+0.001</f>
        <v>2E-3</v>
      </c>
      <c r="KX26" s="248">
        <f t="shared" ref="KX26:KX32" si="97">KV26+KW26</f>
        <v>2E-3</v>
      </c>
      <c r="KY26" s="249">
        <f t="shared" ref="KY26:KY32" si="98">ROUNDDOWN(KU26,0)</f>
        <v>0</v>
      </c>
      <c r="KZ26" s="233">
        <f t="shared" si="77"/>
        <v>0</v>
      </c>
      <c r="LA26" s="233">
        <f t="shared" si="77"/>
        <v>0</v>
      </c>
      <c r="LB26" s="233">
        <f t="shared" si="77"/>
        <v>0</v>
      </c>
      <c r="LC26" s="233">
        <f t="shared" si="77"/>
        <v>0</v>
      </c>
      <c r="LD26" s="233">
        <f t="shared" si="77"/>
        <v>0</v>
      </c>
      <c r="LE26" s="233">
        <f t="shared" si="77"/>
        <v>0</v>
      </c>
      <c r="LF26" s="233">
        <f t="shared" si="77"/>
        <v>1</v>
      </c>
      <c r="LG26" s="233">
        <f t="shared" si="77"/>
        <v>1</v>
      </c>
      <c r="LH26" s="233"/>
      <c r="LI26" s="233"/>
      <c r="LJ26" s="233"/>
      <c r="LK26" s="233"/>
      <c r="LL26" s="233"/>
      <c r="LM26" s="233"/>
      <c r="LN26" s="233"/>
      <c r="LO26" s="233"/>
      <c r="LP26" s="233">
        <f>IF(LP25="","",LO26)</f>
        <v>0</v>
      </c>
      <c r="LR26" s="246">
        <f t="shared" si="78"/>
        <v>133</v>
      </c>
      <c r="LS26" s="247">
        <f t="shared" si="79"/>
        <v>0.89261744966442957</v>
      </c>
      <c r="LT26" s="247">
        <f t="shared" ref="LT26:LT32" si="99">LS26-TRUNC(LS26)</f>
        <v>0.89261744966442957</v>
      </c>
      <c r="LU26" s="247">
        <f>LU25+0.001</f>
        <v>2E-3</v>
      </c>
      <c r="LV26" s="248">
        <f t="shared" ref="LV26:LV32" si="100">LT26+LU26</f>
        <v>0.89461744966442958</v>
      </c>
      <c r="LW26" s="249">
        <f t="shared" ref="LW26:LW32" si="101">ROUNDDOWN(LS26,0)</f>
        <v>0</v>
      </c>
      <c r="LX26" s="233">
        <f t="shared" si="80"/>
        <v>1</v>
      </c>
      <c r="LY26" s="233">
        <f t="shared" si="80"/>
        <v>1</v>
      </c>
      <c r="LZ26" s="233">
        <f t="shared" si="80"/>
        <v>1</v>
      </c>
      <c r="MA26" s="233">
        <f t="shared" si="80"/>
        <v>1</v>
      </c>
      <c r="MB26" s="233">
        <f t="shared" si="80"/>
        <v>1</v>
      </c>
      <c r="MC26" s="233">
        <f t="shared" si="80"/>
        <v>1</v>
      </c>
      <c r="MD26" s="233">
        <f t="shared" si="80"/>
        <v>1</v>
      </c>
      <c r="ME26" s="233">
        <f t="shared" si="80"/>
        <v>1</v>
      </c>
      <c r="MF26" s="233"/>
      <c r="MG26" s="233"/>
      <c r="MH26" s="233"/>
      <c r="MI26" s="233"/>
      <c r="MJ26" s="233"/>
      <c r="MK26" s="233"/>
      <c r="ML26" s="233"/>
      <c r="MM26" s="233">
        <v>1</v>
      </c>
      <c r="MN26" s="233">
        <f>IF(MN25="","",MM26)</f>
        <v>1</v>
      </c>
      <c r="MO26" s="229"/>
      <c r="MP26" s="246">
        <f t="shared" si="81"/>
        <v>11</v>
      </c>
      <c r="MQ26" s="247">
        <f t="shared" si="82"/>
        <v>0</v>
      </c>
      <c r="MR26" s="247">
        <f t="shared" ref="MR26:MR32" si="102">MQ26-TRUNC(MQ26)</f>
        <v>0</v>
      </c>
      <c r="MS26" s="247">
        <f>MS25+0.001</f>
        <v>2E-3</v>
      </c>
      <c r="MT26" s="248">
        <f t="shared" ref="MT26:MT32" si="103">MR26+MS26</f>
        <v>2E-3</v>
      </c>
      <c r="MU26" s="249">
        <f t="shared" ref="MU26:MU32" si="104">ROUNDDOWN(MQ26,0)</f>
        <v>0</v>
      </c>
      <c r="MV26" s="233">
        <f t="shared" si="83"/>
        <v>0</v>
      </c>
      <c r="MW26" s="233">
        <f t="shared" si="83"/>
        <v>0</v>
      </c>
      <c r="MX26" s="233">
        <f t="shared" si="83"/>
        <v>0</v>
      </c>
      <c r="MY26" s="233">
        <f t="shared" si="83"/>
        <v>0</v>
      </c>
      <c r="MZ26" s="233">
        <f t="shared" si="83"/>
        <v>0</v>
      </c>
      <c r="NA26" s="233">
        <f t="shared" si="83"/>
        <v>0</v>
      </c>
      <c r="NB26" s="233">
        <f t="shared" si="83"/>
        <v>1</v>
      </c>
      <c r="NC26" s="233">
        <f t="shared" si="83"/>
        <v>1</v>
      </c>
      <c r="ND26" s="233"/>
      <c r="NE26" s="233"/>
      <c r="NF26" s="233"/>
      <c r="NG26" s="233"/>
      <c r="NH26" s="233"/>
      <c r="NI26" s="233"/>
      <c r="NJ26" s="233"/>
      <c r="NK26" s="233"/>
      <c r="NL26" s="233">
        <f>IF(NL25="","",NK26)</f>
        <v>0</v>
      </c>
      <c r="NM26" s="229"/>
      <c r="NN26" s="246">
        <f t="shared" si="84"/>
        <v>728</v>
      </c>
      <c r="NO26" s="247">
        <f t="shared" si="85"/>
        <v>4.0073394495412842</v>
      </c>
      <c r="NP26" s="247">
        <f t="shared" ref="NP26:NP32" si="105">NO26-TRUNC(NO26)</f>
        <v>7.339449541284182E-3</v>
      </c>
      <c r="NQ26" s="247">
        <f>NQ25+0.001</f>
        <v>2E-3</v>
      </c>
      <c r="NR26" s="248">
        <f t="shared" ref="NR26:NR32" si="106">NP26+NQ26</f>
        <v>9.3394495412841821E-3</v>
      </c>
      <c r="NS26" s="249">
        <f t="shared" ref="NS26:NS32" si="107">ROUNDDOWN(NO26,0)</f>
        <v>4</v>
      </c>
      <c r="NT26" s="233">
        <f t="shared" si="86"/>
        <v>4</v>
      </c>
      <c r="NU26" s="233">
        <f t="shared" si="86"/>
        <v>4</v>
      </c>
      <c r="NV26" s="233">
        <f t="shared" si="86"/>
        <v>4</v>
      </c>
      <c r="NW26" s="233">
        <f t="shared" si="86"/>
        <v>4</v>
      </c>
      <c r="NX26" s="233">
        <f t="shared" si="86"/>
        <v>5</v>
      </c>
      <c r="NY26" s="233">
        <f t="shared" si="86"/>
        <v>5</v>
      </c>
      <c r="NZ26" s="233">
        <f t="shared" si="86"/>
        <v>5</v>
      </c>
      <c r="OA26" s="233">
        <f t="shared" si="86"/>
        <v>5</v>
      </c>
      <c r="OB26" s="233"/>
      <c r="OC26" s="233"/>
      <c r="OD26" s="233"/>
      <c r="OE26" s="233"/>
      <c r="OF26" s="233"/>
      <c r="OG26" s="233"/>
      <c r="OH26" s="233"/>
      <c r="OI26" s="233">
        <v>4</v>
      </c>
      <c r="OJ26" s="233">
        <f>IF(OJ25="","",OI26)</f>
        <v>4</v>
      </c>
    </row>
    <row r="27" spans="3:400" x14ac:dyDescent="0.25">
      <c r="C27" s="194" t="s">
        <v>253</v>
      </c>
      <c r="D27" s="171">
        <v>0</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71">
        <v>0</v>
      </c>
      <c r="AC27" s="156"/>
      <c r="AD27" s="156"/>
      <c r="AE27" s="156"/>
      <c r="AF27" s="156"/>
      <c r="AG27" s="156"/>
      <c r="AH27" s="156"/>
      <c r="AI27" s="156"/>
      <c r="AJ27" s="156"/>
      <c r="AK27" s="156"/>
      <c r="AL27" s="156"/>
      <c r="AM27" s="156"/>
      <c r="AN27" s="156"/>
      <c r="AO27" s="156"/>
      <c r="AP27" s="156"/>
      <c r="AQ27" s="156"/>
      <c r="AR27" s="156"/>
      <c r="AS27" s="156"/>
      <c r="AT27" s="156"/>
      <c r="AU27" s="156"/>
      <c r="AV27" s="156"/>
      <c r="AW27" s="156"/>
      <c r="AX27" s="156"/>
      <c r="AY27" s="156"/>
      <c r="AZ27" s="171">
        <v>0</v>
      </c>
      <c r="BA27" s="156"/>
      <c r="BB27" s="156"/>
      <c r="BC27" s="156"/>
      <c r="BD27" s="156"/>
      <c r="BE27" s="156"/>
      <c r="BF27" s="156"/>
      <c r="BG27" s="156"/>
      <c r="BH27" s="156"/>
      <c r="BI27" s="156"/>
      <c r="BJ27" s="156"/>
      <c r="BK27" s="156"/>
      <c r="BL27" s="156"/>
      <c r="BM27" s="156"/>
      <c r="BN27" s="156"/>
      <c r="BO27" s="156"/>
      <c r="BP27" s="156"/>
      <c r="BQ27" s="156"/>
      <c r="BR27" s="156"/>
      <c r="BS27" s="156"/>
      <c r="BT27" s="156"/>
      <c r="BU27" s="156"/>
      <c r="BV27" s="156"/>
      <c r="BW27" s="156"/>
      <c r="BX27" s="171">
        <v>0</v>
      </c>
      <c r="BY27" s="153">
        <f t="shared" si="74"/>
        <v>0</v>
      </c>
      <c r="BZ27" s="120"/>
      <c r="CA27" s="172">
        <f t="shared" si="87"/>
        <v>0</v>
      </c>
      <c r="CB27" s="157"/>
      <c r="CC27" s="157"/>
      <c r="CD27" s="157"/>
      <c r="CE27" s="157"/>
      <c r="CF27" s="157"/>
      <c r="CG27" s="157"/>
      <c r="CH27" s="157"/>
      <c r="CI27" s="157"/>
      <c r="CJ27" s="157"/>
      <c r="CK27" s="157"/>
      <c r="CL27" s="157"/>
      <c r="CM27" s="157"/>
      <c r="CN27" s="157"/>
      <c r="CO27" s="157"/>
      <c r="CP27" s="157"/>
      <c r="CQ27" s="157"/>
      <c r="CR27" s="157"/>
      <c r="CS27" s="157"/>
      <c r="CT27" s="157"/>
      <c r="CU27" s="157"/>
      <c r="CV27" s="157"/>
      <c r="CW27" s="157"/>
      <c r="CX27" s="157"/>
      <c r="CY27" s="172">
        <f t="shared" si="88"/>
        <v>0</v>
      </c>
      <c r="CZ27" s="157"/>
      <c r="DA27" s="157"/>
      <c r="DB27" s="157"/>
      <c r="DC27" s="157"/>
      <c r="DD27" s="157"/>
      <c r="DE27" s="157"/>
      <c r="DF27" s="157"/>
      <c r="DG27" s="157"/>
      <c r="DH27" s="157"/>
      <c r="DI27" s="157"/>
      <c r="DJ27" s="157"/>
      <c r="DK27" s="157"/>
      <c r="DL27" s="157"/>
      <c r="DM27" s="157"/>
      <c r="DN27" s="157"/>
      <c r="DO27" s="157"/>
      <c r="DP27" s="157"/>
      <c r="DQ27" s="157"/>
      <c r="DR27" s="157"/>
      <c r="DS27" s="157"/>
      <c r="DT27" s="157"/>
      <c r="DU27" s="157"/>
      <c r="DV27" s="157"/>
      <c r="DW27" s="172">
        <f t="shared" si="89"/>
        <v>0</v>
      </c>
      <c r="DX27" s="157"/>
      <c r="DY27" s="157"/>
      <c r="DZ27" s="157"/>
      <c r="EA27" s="157"/>
      <c r="EB27" s="157"/>
      <c r="EC27" s="157"/>
      <c r="ED27" s="157"/>
      <c r="EE27" s="157"/>
      <c r="EF27" s="157"/>
      <c r="EG27" s="157"/>
      <c r="EH27" s="157"/>
      <c r="EI27" s="157"/>
      <c r="EJ27" s="157"/>
      <c r="EK27" s="157"/>
      <c r="EL27" s="157"/>
      <c r="EM27" s="157"/>
      <c r="EN27" s="157"/>
      <c r="EO27" s="157"/>
      <c r="EP27" s="157"/>
      <c r="EQ27" s="157"/>
      <c r="ER27" s="157"/>
      <c r="ES27" s="157"/>
      <c r="ET27" s="157"/>
      <c r="EU27" s="172">
        <f t="shared" si="90"/>
        <v>0</v>
      </c>
      <c r="EV27" s="120"/>
      <c r="EW27" s="172">
        <f t="shared" si="91"/>
        <v>0</v>
      </c>
      <c r="EX27" s="157"/>
      <c r="EY27" s="157"/>
      <c r="EZ27" s="157"/>
      <c r="FA27" s="157"/>
      <c r="FB27" s="157"/>
      <c r="FC27" s="157"/>
      <c r="FD27" s="157"/>
      <c r="FE27" s="157"/>
      <c r="FF27" s="157"/>
      <c r="FG27" s="157"/>
      <c r="FH27" s="157"/>
      <c r="FI27" s="157"/>
      <c r="FJ27" s="157"/>
      <c r="FK27" s="157"/>
      <c r="FL27" s="157"/>
      <c r="FM27" s="157"/>
      <c r="FN27" s="157"/>
      <c r="FO27" s="157"/>
      <c r="FP27" s="157"/>
      <c r="FQ27" s="157"/>
      <c r="FR27" s="157"/>
      <c r="FS27" s="157"/>
      <c r="FT27" s="157"/>
      <c r="FU27" s="172">
        <f t="shared" si="92"/>
        <v>0</v>
      </c>
      <c r="FV27" s="157"/>
      <c r="FW27" s="157"/>
      <c r="FX27" s="157"/>
      <c r="FY27" s="157"/>
      <c r="FZ27" s="157"/>
      <c r="GA27" s="157"/>
      <c r="GB27" s="157"/>
      <c r="GC27" s="157"/>
      <c r="GD27" s="157"/>
      <c r="GE27" s="157"/>
      <c r="GF27" s="157"/>
      <c r="GG27" s="157"/>
      <c r="GH27" s="157"/>
      <c r="GI27" s="157"/>
      <c r="GJ27" s="157"/>
      <c r="GK27" s="157"/>
      <c r="GL27" s="157"/>
      <c r="GM27" s="157"/>
      <c r="GN27" s="157"/>
      <c r="GO27" s="157"/>
      <c r="GP27" s="157"/>
      <c r="GQ27" s="157"/>
      <c r="GR27" s="157"/>
      <c r="GS27" s="172">
        <f t="shared" si="93"/>
        <v>0</v>
      </c>
      <c r="GT27" s="157"/>
      <c r="GU27" s="157"/>
      <c r="GV27" s="157"/>
      <c r="GW27" s="157"/>
      <c r="GX27" s="157"/>
      <c r="GY27" s="157"/>
      <c r="GZ27" s="157"/>
      <c r="HA27" s="157"/>
      <c r="HB27" s="157"/>
      <c r="HC27" s="157"/>
      <c r="HD27" s="157"/>
      <c r="HE27" s="157"/>
      <c r="HF27" s="157"/>
      <c r="HG27" s="157"/>
      <c r="HH27" s="157"/>
      <c r="HI27" s="157"/>
      <c r="HJ27" s="157"/>
      <c r="HK27" s="157"/>
      <c r="HL27" s="157"/>
      <c r="HM27" s="157"/>
      <c r="HN27" s="157"/>
      <c r="HO27" s="157"/>
      <c r="HP27" s="157"/>
      <c r="HQ27" s="172">
        <f t="shared" si="94"/>
        <v>0</v>
      </c>
      <c r="HR27" s="126"/>
      <c r="HS27" s="172">
        <f t="shared" si="95"/>
        <v>0</v>
      </c>
      <c r="HT27" s="228"/>
      <c r="KT27" s="246">
        <f t="shared" si="75"/>
        <v>0</v>
      </c>
      <c r="KU27" s="247">
        <f t="shared" si="76"/>
        <v>0</v>
      </c>
      <c r="KV27" s="247">
        <f t="shared" si="96"/>
        <v>0</v>
      </c>
      <c r="KW27" s="247">
        <f t="shared" ref="KW27:KW32" si="108">KW26+0.001</f>
        <v>3.0000000000000001E-3</v>
      </c>
      <c r="KX27" s="248">
        <f t="shared" si="97"/>
        <v>3.0000000000000001E-3</v>
      </c>
      <c r="KY27" s="249">
        <f t="shared" si="98"/>
        <v>0</v>
      </c>
      <c r="KZ27" s="233">
        <f t="shared" si="77"/>
        <v>0</v>
      </c>
      <c r="LA27" s="233">
        <f t="shared" si="77"/>
        <v>0</v>
      </c>
      <c r="LB27" s="233">
        <f t="shared" si="77"/>
        <v>0</v>
      </c>
      <c r="LC27" s="233">
        <f t="shared" si="77"/>
        <v>0</v>
      </c>
      <c r="LD27" s="233">
        <f t="shared" si="77"/>
        <v>0</v>
      </c>
      <c r="LE27" s="233">
        <f t="shared" si="77"/>
        <v>1</v>
      </c>
      <c r="LF27" s="233">
        <f t="shared" si="77"/>
        <v>1</v>
      </c>
      <c r="LG27" s="233">
        <f t="shared" si="77"/>
        <v>1</v>
      </c>
      <c r="LH27" s="233"/>
      <c r="LI27" s="233"/>
      <c r="LJ27" s="233"/>
      <c r="LK27" s="233"/>
      <c r="LL27" s="233"/>
      <c r="LM27" s="233"/>
      <c r="LN27" s="233"/>
      <c r="LO27" s="233"/>
      <c r="LP27" s="233">
        <f t="shared" ref="LP27:LP32" si="109">IF(LP26="","",LO27)</f>
        <v>0</v>
      </c>
      <c r="LR27" s="246">
        <f t="shared" si="78"/>
        <v>0</v>
      </c>
      <c r="LS27" s="247">
        <f t="shared" si="79"/>
        <v>0</v>
      </c>
      <c r="LT27" s="247">
        <f t="shared" si="99"/>
        <v>0</v>
      </c>
      <c r="LU27" s="247">
        <f t="shared" ref="LU27:LU32" si="110">LU26+0.001</f>
        <v>3.0000000000000001E-3</v>
      </c>
      <c r="LV27" s="248">
        <f t="shared" si="100"/>
        <v>3.0000000000000001E-3</v>
      </c>
      <c r="LW27" s="249">
        <f t="shared" si="101"/>
        <v>0</v>
      </c>
      <c r="LX27" s="233">
        <f t="shared" si="80"/>
        <v>0</v>
      </c>
      <c r="LY27" s="233">
        <f t="shared" si="80"/>
        <v>0</v>
      </c>
      <c r="LZ27" s="233">
        <f t="shared" si="80"/>
        <v>0</v>
      </c>
      <c r="MA27" s="233">
        <f t="shared" si="80"/>
        <v>0</v>
      </c>
      <c r="MB27" s="233">
        <f t="shared" si="80"/>
        <v>0</v>
      </c>
      <c r="MC27" s="233">
        <f t="shared" si="80"/>
        <v>0</v>
      </c>
      <c r="MD27" s="233">
        <f t="shared" si="80"/>
        <v>0</v>
      </c>
      <c r="ME27" s="233">
        <f t="shared" si="80"/>
        <v>1</v>
      </c>
      <c r="MF27" s="233"/>
      <c r="MG27" s="233"/>
      <c r="MH27" s="233"/>
      <c r="MI27" s="233"/>
      <c r="MJ27" s="233"/>
      <c r="MK27" s="233"/>
      <c r="ML27" s="233"/>
      <c r="MM27" s="233">
        <v>0</v>
      </c>
      <c r="MN27" s="233">
        <f t="shared" ref="MN27:MN32" si="111">IF(MN26="","",MM27)</f>
        <v>0</v>
      </c>
      <c r="MO27" s="229"/>
      <c r="MP27" s="246">
        <f t="shared" si="81"/>
        <v>0</v>
      </c>
      <c r="MQ27" s="247">
        <f t="shared" si="82"/>
        <v>0</v>
      </c>
      <c r="MR27" s="247">
        <f t="shared" si="102"/>
        <v>0</v>
      </c>
      <c r="MS27" s="247">
        <f t="shared" ref="MS27:MS32" si="112">MS26+0.001</f>
        <v>3.0000000000000001E-3</v>
      </c>
      <c r="MT27" s="248">
        <f t="shared" si="103"/>
        <v>3.0000000000000001E-3</v>
      </c>
      <c r="MU27" s="249">
        <f t="shared" si="104"/>
        <v>0</v>
      </c>
      <c r="MV27" s="233">
        <f t="shared" si="83"/>
        <v>0</v>
      </c>
      <c r="MW27" s="233">
        <f t="shared" si="83"/>
        <v>0</v>
      </c>
      <c r="MX27" s="233">
        <f t="shared" si="83"/>
        <v>0</v>
      </c>
      <c r="MY27" s="233">
        <f t="shared" si="83"/>
        <v>0</v>
      </c>
      <c r="MZ27" s="233">
        <f t="shared" si="83"/>
        <v>0</v>
      </c>
      <c r="NA27" s="233">
        <f t="shared" si="83"/>
        <v>1</v>
      </c>
      <c r="NB27" s="233">
        <f t="shared" si="83"/>
        <v>1</v>
      </c>
      <c r="NC27" s="233">
        <f t="shared" si="83"/>
        <v>1</v>
      </c>
      <c r="ND27" s="233"/>
      <c r="NE27" s="233"/>
      <c r="NF27" s="233"/>
      <c r="NG27" s="233"/>
      <c r="NH27" s="233"/>
      <c r="NI27" s="233"/>
      <c r="NJ27" s="233"/>
      <c r="NK27" s="233"/>
      <c r="NL27" s="233">
        <f t="shared" ref="NL27:NL32" si="113">IF(NL26="","",NK27)</f>
        <v>0</v>
      </c>
      <c r="NM27" s="229"/>
      <c r="NN27" s="246">
        <f t="shared" si="84"/>
        <v>0</v>
      </c>
      <c r="NO27" s="247">
        <f t="shared" si="85"/>
        <v>0</v>
      </c>
      <c r="NP27" s="247">
        <f t="shared" si="105"/>
        <v>0</v>
      </c>
      <c r="NQ27" s="247">
        <f t="shared" ref="NQ27:NQ32" si="114">NQ26+0.001</f>
        <v>3.0000000000000001E-3</v>
      </c>
      <c r="NR27" s="248">
        <f t="shared" si="106"/>
        <v>3.0000000000000001E-3</v>
      </c>
      <c r="NS27" s="249">
        <f t="shared" si="107"/>
        <v>0</v>
      </c>
      <c r="NT27" s="233">
        <f t="shared" si="86"/>
        <v>0</v>
      </c>
      <c r="NU27" s="233">
        <f t="shared" si="86"/>
        <v>0</v>
      </c>
      <c r="NV27" s="233">
        <f t="shared" si="86"/>
        <v>0</v>
      </c>
      <c r="NW27" s="233">
        <f t="shared" si="86"/>
        <v>0</v>
      </c>
      <c r="NX27" s="233">
        <f t="shared" si="86"/>
        <v>0</v>
      </c>
      <c r="NY27" s="233">
        <f t="shared" si="86"/>
        <v>0</v>
      </c>
      <c r="NZ27" s="233">
        <f t="shared" si="86"/>
        <v>0</v>
      </c>
      <c r="OA27" s="233">
        <f t="shared" si="86"/>
        <v>1</v>
      </c>
      <c r="OB27" s="233"/>
      <c r="OC27" s="233"/>
      <c r="OD27" s="233"/>
      <c r="OE27" s="233"/>
      <c r="OF27" s="233"/>
      <c r="OG27" s="233"/>
      <c r="OH27" s="233"/>
      <c r="OI27" s="233">
        <v>0</v>
      </c>
      <c r="OJ27" s="233">
        <f t="shared" ref="OJ27:OJ32" si="115">IF(OJ26="","",OI27)</f>
        <v>0</v>
      </c>
    </row>
    <row r="28" spans="3:400" ht="19.350000000000001" customHeight="1" x14ac:dyDescent="0.25">
      <c r="C28" s="194" t="s">
        <v>26</v>
      </c>
      <c r="D28" s="171">
        <v>1</v>
      </c>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71">
        <v>0</v>
      </c>
      <c r="AC28" s="156"/>
      <c r="AD28" s="156"/>
      <c r="AE28" s="156"/>
      <c r="AF28" s="156"/>
      <c r="AG28" s="156"/>
      <c r="AH28" s="156"/>
      <c r="AI28" s="156"/>
      <c r="AJ28" s="156"/>
      <c r="AK28" s="156"/>
      <c r="AL28" s="156"/>
      <c r="AM28" s="156"/>
      <c r="AN28" s="156"/>
      <c r="AO28" s="156"/>
      <c r="AP28" s="156"/>
      <c r="AQ28" s="156"/>
      <c r="AR28" s="156"/>
      <c r="AS28" s="156"/>
      <c r="AT28" s="156"/>
      <c r="AU28" s="156"/>
      <c r="AV28" s="156"/>
      <c r="AW28" s="156"/>
      <c r="AX28" s="156"/>
      <c r="AY28" s="156"/>
      <c r="AZ28" s="171">
        <v>0</v>
      </c>
      <c r="BA28" s="156"/>
      <c r="BB28" s="156"/>
      <c r="BC28" s="156"/>
      <c r="BD28" s="156"/>
      <c r="BE28" s="156"/>
      <c r="BF28" s="156"/>
      <c r="BG28" s="156"/>
      <c r="BH28" s="156"/>
      <c r="BI28" s="156"/>
      <c r="BJ28" s="156"/>
      <c r="BK28" s="156"/>
      <c r="BL28" s="156"/>
      <c r="BM28" s="156"/>
      <c r="BN28" s="156"/>
      <c r="BO28" s="156"/>
      <c r="BP28" s="156"/>
      <c r="BQ28" s="156"/>
      <c r="BR28" s="156"/>
      <c r="BS28" s="156"/>
      <c r="BT28" s="156"/>
      <c r="BU28" s="156"/>
      <c r="BV28" s="156"/>
      <c r="BW28" s="156"/>
      <c r="BX28" s="171">
        <v>5</v>
      </c>
      <c r="BY28" s="153">
        <f t="shared" si="74"/>
        <v>6</v>
      </c>
      <c r="BZ28" s="120"/>
      <c r="CA28" s="172">
        <f t="shared" si="87"/>
        <v>0</v>
      </c>
      <c r="CB28" s="157"/>
      <c r="CC28" s="157"/>
      <c r="CD28" s="157"/>
      <c r="CE28" s="157"/>
      <c r="CF28" s="157"/>
      <c r="CG28" s="157"/>
      <c r="CH28" s="157"/>
      <c r="CI28" s="157"/>
      <c r="CJ28" s="157"/>
      <c r="CK28" s="157"/>
      <c r="CL28" s="157"/>
      <c r="CM28" s="157"/>
      <c r="CN28" s="157"/>
      <c r="CO28" s="157"/>
      <c r="CP28" s="157"/>
      <c r="CQ28" s="157"/>
      <c r="CR28" s="157"/>
      <c r="CS28" s="157"/>
      <c r="CT28" s="157"/>
      <c r="CU28" s="157"/>
      <c r="CV28" s="157"/>
      <c r="CW28" s="157"/>
      <c r="CX28" s="157"/>
      <c r="CY28" s="172">
        <f t="shared" si="88"/>
        <v>0</v>
      </c>
      <c r="CZ28" s="157"/>
      <c r="DA28" s="157"/>
      <c r="DB28" s="157"/>
      <c r="DC28" s="157"/>
      <c r="DD28" s="157"/>
      <c r="DE28" s="157"/>
      <c r="DF28" s="157"/>
      <c r="DG28" s="157"/>
      <c r="DH28" s="157"/>
      <c r="DI28" s="157"/>
      <c r="DJ28" s="157"/>
      <c r="DK28" s="157"/>
      <c r="DL28" s="157"/>
      <c r="DM28" s="157"/>
      <c r="DN28" s="157"/>
      <c r="DO28" s="157"/>
      <c r="DP28" s="157"/>
      <c r="DQ28" s="157"/>
      <c r="DR28" s="157"/>
      <c r="DS28" s="157"/>
      <c r="DT28" s="157"/>
      <c r="DU28" s="157"/>
      <c r="DV28" s="157"/>
      <c r="DW28" s="172">
        <f t="shared" si="89"/>
        <v>0</v>
      </c>
      <c r="DX28" s="157"/>
      <c r="DY28" s="157"/>
      <c r="DZ28" s="157"/>
      <c r="EA28" s="157"/>
      <c r="EB28" s="157"/>
      <c r="EC28" s="157"/>
      <c r="ED28" s="157"/>
      <c r="EE28" s="157"/>
      <c r="EF28" s="157"/>
      <c r="EG28" s="157"/>
      <c r="EH28" s="157"/>
      <c r="EI28" s="157"/>
      <c r="EJ28" s="157"/>
      <c r="EK28" s="157"/>
      <c r="EL28" s="157"/>
      <c r="EM28" s="157"/>
      <c r="EN28" s="157"/>
      <c r="EO28" s="157"/>
      <c r="EP28" s="157"/>
      <c r="EQ28" s="157"/>
      <c r="ER28" s="157"/>
      <c r="ES28" s="157"/>
      <c r="ET28" s="157"/>
      <c r="EU28" s="172">
        <f t="shared" si="90"/>
        <v>0</v>
      </c>
      <c r="EV28" s="120"/>
      <c r="EW28" s="172">
        <f t="shared" si="91"/>
        <v>1</v>
      </c>
      <c r="EX28" s="157"/>
      <c r="EY28" s="157"/>
      <c r="EZ28" s="157"/>
      <c r="FA28" s="157"/>
      <c r="FB28" s="157"/>
      <c r="FC28" s="157"/>
      <c r="FD28" s="157"/>
      <c r="FE28" s="157"/>
      <c r="FF28" s="157"/>
      <c r="FG28" s="157"/>
      <c r="FH28" s="157"/>
      <c r="FI28" s="157"/>
      <c r="FJ28" s="157"/>
      <c r="FK28" s="157"/>
      <c r="FL28" s="157"/>
      <c r="FM28" s="157"/>
      <c r="FN28" s="157"/>
      <c r="FO28" s="157"/>
      <c r="FP28" s="157"/>
      <c r="FQ28" s="157"/>
      <c r="FR28" s="157"/>
      <c r="FS28" s="157"/>
      <c r="FT28" s="157"/>
      <c r="FU28" s="172">
        <f t="shared" si="92"/>
        <v>0</v>
      </c>
      <c r="FV28" s="157"/>
      <c r="FW28" s="157"/>
      <c r="FX28" s="157"/>
      <c r="FY28" s="157"/>
      <c r="FZ28" s="157"/>
      <c r="GA28" s="157"/>
      <c r="GB28" s="157"/>
      <c r="GC28" s="157"/>
      <c r="GD28" s="157"/>
      <c r="GE28" s="157"/>
      <c r="GF28" s="157"/>
      <c r="GG28" s="157"/>
      <c r="GH28" s="157"/>
      <c r="GI28" s="157"/>
      <c r="GJ28" s="157"/>
      <c r="GK28" s="157"/>
      <c r="GL28" s="157"/>
      <c r="GM28" s="157"/>
      <c r="GN28" s="157"/>
      <c r="GO28" s="157"/>
      <c r="GP28" s="157"/>
      <c r="GQ28" s="157"/>
      <c r="GR28" s="157"/>
      <c r="GS28" s="172">
        <f t="shared" si="93"/>
        <v>0</v>
      </c>
      <c r="GT28" s="157"/>
      <c r="GU28" s="157"/>
      <c r="GV28" s="157"/>
      <c r="GW28" s="157"/>
      <c r="GX28" s="157"/>
      <c r="GY28" s="157"/>
      <c r="GZ28" s="157"/>
      <c r="HA28" s="157"/>
      <c r="HB28" s="157"/>
      <c r="HC28" s="157"/>
      <c r="HD28" s="157"/>
      <c r="HE28" s="157"/>
      <c r="HF28" s="157"/>
      <c r="HG28" s="157"/>
      <c r="HH28" s="157"/>
      <c r="HI28" s="157"/>
      <c r="HJ28" s="157"/>
      <c r="HK28" s="157"/>
      <c r="HL28" s="157"/>
      <c r="HM28" s="157"/>
      <c r="HN28" s="157"/>
      <c r="HO28" s="157"/>
      <c r="HP28" s="157"/>
      <c r="HQ28" s="172">
        <f t="shared" si="94"/>
        <v>5</v>
      </c>
      <c r="HR28" s="126"/>
      <c r="HS28" s="172">
        <f t="shared" si="95"/>
        <v>6</v>
      </c>
      <c r="HT28" s="228"/>
      <c r="KT28" s="246">
        <f t="shared" si="75"/>
        <v>1</v>
      </c>
      <c r="KU28" s="247">
        <f t="shared" si="76"/>
        <v>0</v>
      </c>
      <c r="KV28" s="247">
        <f t="shared" si="96"/>
        <v>0</v>
      </c>
      <c r="KW28" s="247">
        <f t="shared" si="108"/>
        <v>4.0000000000000001E-3</v>
      </c>
      <c r="KX28" s="248">
        <f t="shared" si="97"/>
        <v>4.0000000000000001E-3</v>
      </c>
      <c r="KY28" s="249">
        <f t="shared" si="98"/>
        <v>0</v>
      </c>
      <c r="KZ28" s="233">
        <f t="shared" si="77"/>
        <v>0</v>
      </c>
      <c r="LA28" s="233">
        <f t="shared" si="77"/>
        <v>0</v>
      </c>
      <c r="LB28" s="233">
        <f t="shared" si="77"/>
        <v>0</v>
      </c>
      <c r="LC28" s="233">
        <f t="shared" si="77"/>
        <v>0</v>
      </c>
      <c r="LD28" s="233">
        <f t="shared" si="77"/>
        <v>1</v>
      </c>
      <c r="LE28" s="233">
        <f t="shared" si="77"/>
        <v>1</v>
      </c>
      <c r="LF28" s="233">
        <f t="shared" si="77"/>
        <v>1</v>
      </c>
      <c r="LG28" s="233">
        <f t="shared" si="77"/>
        <v>1</v>
      </c>
      <c r="LH28" s="233"/>
      <c r="LI28" s="233"/>
      <c r="LJ28" s="233"/>
      <c r="LK28" s="233"/>
      <c r="LL28" s="233"/>
      <c r="LM28" s="233"/>
      <c r="LN28" s="233"/>
      <c r="LO28" s="233"/>
      <c r="LP28" s="233">
        <f t="shared" si="109"/>
        <v>0</v>
      </c>
      <c r="LR28" s="246">
        <f t="shared" si="78"/>
        <v>0</v>
      </c>
      <c r="LS28" s="247">
        <f t="shared" si="79"/>
        <v>0</v>
      </c>
      <c r="LT28" s="247">
        <f t="shared" si="99"/>
        <v>0</v>
      </c>
      <c r="LU28" s="247">
        <f t="shared" si="110"/>
        <v>4.0000000000000001E-3</v>
      </c>
      <c r="LV28" s="248">
        <f t="shared" si="100"/>
        <v>4.0000000000000001E-3</v>
      </c>
      <c r="LW28" s="249">
        <f t="shared" si="101"/>
        <v>0</v>
      </c>
      <c r="LX28" s="233">
        <f t="shared" si="80"/>
        <v>0</v>
      </c>
      <c r="LY28" s="233">
        <f t="shared" si="80"/>
        <v>0</v>
      </c>
      <c r="LZ28" s="233">
        <f t="shared" si="80"/>
        <v>0</v>
      </c>
      <c r="MA28" s="233">
        <f t="shared" si="80"/>
        <v>0</v>
      </c>
      <c r="MB28" s="233">
        <f t="shared" si="80"/>
        <v>0</v>
      </c>
      <c r="MC28" s="233">
        <f t="shared" si="80"/>
        <v>0</v>
      </c>
      <c r="MD28" s="233">
        <f t="shared" si="80"/>
        <v>1</v>
      </c>
      <c r="ME28" s="233">
        <f t="shared" si="80"/>
        <v>1</v>
      </c>
      <c r="MF28" s="233"/>
      <c r="MG28" s="233"/>
      <c r="MH28" s="233"/>
      <c r="MI28" s="233"/>
      <c r="MJ28" s="233"/>
      <c r="MK28" s="233"/>
      <c r="ML28" s="233"/>
      <c r="MM28" s="233">
        <v>0</v>
      </c>
      <c r="MN28" s="233">
        <f t="shared" si="111"/>
        <v>0</v>
      </c>
      <c r="MO28" s="229"/>
      <c r="MP28" s="246">
        <f t="shared" si="81"/>
        <v>0</v>
      </c>
      <c r="MQ28" s="247">
        <f t="shared" si="82"/>
        <v>0</v>
      </c>
      <c r="MR28" s="247">
        <f t="shared" si="102"/>
        <v>0</v>
      </c>
      <c r="MS28" s="247">
        <f t="shared" si="112"/>
        <v>4.0000000000000001E-3</v>
      </c>
      <c r="MT28" s="248">
        <f t="shared" si="103"/>
        <v>4.0000000000000001E-3</v>
      </c>
      <c r="MU28" s="249">
        <f t="shared" si="104"/>
        <v>0</v>
      </c>
      <c r="MV28" s="233">
        <f t="shared" si="83"/>
        <v>0</v>
      </c>
      <c r="MW28" s="233">
        <f t="shared" si="83"/>
        <v>0</v>
      </c>
      <c r="MX28" s="233">
        <f t="shared" si="83"/>
        <v>0</v>
      </c>
      <c r="MY28" s="233">
        <f t="shared" si="83"/>
        <v>0</v>
      </c>
      <c r="MZ28" s="233">
        <f t="shared" si="83"/>
        <v>1</v>
      </c>
      <c r="NA28" s="233">
        <f t="shared" si="83"/>
        <v>1</v>
      </c>
      <c r="NB28" s="233">
        <f t="shared" si="83"/>
        <v>1</v>
      </c>
      <c r="NC28" s="233">
        <f t="shared" si="83"/>
        <v>1</v>
      </c>
      <c r="ND28" s="233"/>
      <c r="NE28" s="233"/>
      <c r="NF28" s="233"/>
      <c r="NG28" s="233"/>
      <c r="NH28" s="233"/>
      <c r="NI28" s="233"/>
      <c r="NJ28" s="233"/>
      <c r="NK28" s="233"/>
      <c r="NL28" s="233">
        <f t="shared" si="113"/>
        <v>0</v>
      </c>
      <c r="NM28" s="229"/>
      <c r="NN28" s="246">
        <f t="shared" si="84"/>
        <v>5</v>
      </c>
      <c r="NO28" s="247">
        <f t="shared" si="85"/>
        <v>2.7522935779816515E-2</v>
      </c>
      <c r="NP28" s="247">
        <f t="shared" si="105"/>
        <v>2.7522935779816515E-2</v>
      </c>
      <c r="NQ28" s="247">
        <f t="shared" si="114"/>
        <v>4.0000000000000001E-3</v>
      </c>
      <c r="NR28" s="248">
        <f t="shared" si="106"/>
        <v>3.1522935779816519E-2</v>
      </c>
      <c r="NS28" s="249">
        <f t="shared" si="107"/>
        <v>0</v>
      </c>
      <c r="NT28" s="233">
        <f t="shared" si="86"/>
        <v>0</v>
      </c>
      <c r="NU28" s="233">
        <f t="shared" si="86"/>
        <v>1</v>
      </c>
      <c r="NV28" s="233">
        <f t="shared" si="86"/>
        <v>1</v>
      </c>
      <c r="NW28" s="233">
        <f t="shared" si="86"/>
        <v>1</v>
      </c>
      <c r="NX28" s="233">
        <f t="shared" si="86"/>
        <v>1</v>
      </c>
      <c r="NY28" s="233">
        <f t="shared" si="86"/>
        <v>1</v>
      </c>
      <c r="NZ28" s="233">
        <f t="shared" si="86"/>
        <v>1</v>
      </c>
      <c r="OA28" s="233">
        <f t="shared" si="86"/>
        <v>1</v>
      </c>
      <c r="OB28" s="233"/>
      <c r="OC28" s="233"/>
      <c r="OD28" s="233"/>
      <c r="OE28" s="233"/>
      <c r="OF28" s="233"/>
      <c r="OG28" s="233"/>
      <c r="OH28" s="233"/>
      <c r="OI28" s="233">
        <v>0</v>
      </c>
      <c r="OJ28" s="233">
        <f t="shared" si="115"/>
        <v>0</v>
      </c>
    </row>
    <row r="29" spans="3:400" x14ac:dyDescent="0.25">
      <c r="C29" s="194" t="s">
        <v>27</v>
      </c>
      <c r="D29" s="171">
        <v>6</v>
      </c>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71">
        <v>0</v>
      </c>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71">
        <v>0</v>
      </c>
      <c r="BA29" s="156"/>
      <c r="BB29" s="156"/>
      <c r="BC29" s="156"/>
      <c r="BD29" s="156"/>
      <c r="BE29" s="156"/>
      <c r="BF29" s="156"/>
      <c r="BG29" s="156"/>
      <c r="BH29" s="156"/>
      <c r="BI29" s="156"/>
      <c r="BJ29" s="156"/>
      <c r="BK29" s="156"/>
      <c r="BL29" s="156"/>
      <c r="BM29" s="156"/>
      <c r="BN29" s="156"/>
      <c r="BO29" s="156"/>
      <c r="BP29" s="156"/>
      <c r="BQ29" s="156"/>
      <c r="BR29" s="156"/>
      <c r="BS29" s="156"/>
      <c r="BT29" s="156"/>
      <c r="BU29" s="156"/>
      <c r="BV29" s="156"/>
      <c r="BW29" s="156"/>
      <c r="BX29" s="171">
        <v>1</v>
      </c>
      <c r="BY29" s="153">
        <f t="shared" si="74"/>
        <v>7</v>
      </c>
      <c r="BZ29" s="120"/>
      <c r="CA29" s="172">
        <f t="shared" si="87"/>
        <v>0</v>
      </c>
      <c r="CB29" s="157"/>
      <c r="CC29" s="157"/>
      <c r="CD29" s="157"/>
      <c r="CE29" s="157"/>
      <c r="CF29" s="157"/>
      <c r="CG29" s="157"/>
      <c r="CH29" s="157"/>
      <c r="CI29" s="157"/>
      <c r="CJ29" s="157"/>
      <c r="CK29" s="157"/>
      <c r="CL29" s="157"/>
      <c r="CM29" s="157"/>
      <c r="CN29" s="157"/>
      <c r="CO29" s="157"/>
      <c r="CP29" s="157"/>
      <c r="CQ29" s="157"/>
      <c r="CR29" s="157"/>
      <c r="CS29" s="157"/>
      <c r="CT29" s="157"/>
      <c r="CU29" s="157"/>
      <c r="CV29" s="157"/>
      <c r="CW29" s="157"/>
      <c r="CX29" s="157"/>
      <c r="CY29" s="172">
        <f t="shared" si="88"/>
        <v>0</v>
      </c>
      <c r="CZ29" s="157"/>
      <c r="DA29" s="157"/>
      <c r="DB29" s="157"/>
      <c r="DC29" s="157"/>
      <c r="DD29" s="157"/>
      <c r="DE29" s="157"/>
      <c r="DF29" s="157"/>
      <c r="DG29" s="157"/>
      <c r="DH29" s="157"/>
      <c r="DI29" s="157"/>
      <c r="DJ29" s="157"/>
      <c r="DK29" s="157"/>
      <c r="DL29" s="157"/>
      <c r="DM29" s="157"/>
      <c r="DN29" s="157"/>
      <c r="DO29" s="157"/>
      <c r="DP29" s="157"/>
      <c r="DQ29" s="157"/>
      <c r="DR29" s="157"/>
      <c r="DS29" s="157"/>
      <c r="DT29" s="157"/>
      <c r="DU29" s="157"/>
      <c r="DV29" s="157"/>
      <c r="DW29" s="172">
        <f t="shared" si="89"/>
        <v>0</v>
      </c>
      <c r="DX29" s="157"/>
      <c r="DY29" s="157"/>
      <c r="DZ29" s="157"/>
      <c r="EA29" s="157"/>
      <c r="EB29" s="157"/>
      <c r="EC29" s="157"/>
      <c r="ED29" s="157"/>
      <c r="EE29" s="157"/>
      <c r="EF29" s="157"/>
      <c r="EG29" s="157"/>
      <c r="EH29" s="157"/>
      <c r="EI29" s="157"/>
      <c r="EJ29" s="157"/>
      <c r="EK29" s="157"/>
      <c r="EL29" s="157"/>
      <c r="EM29" s="157"/>
      <c r="EN29" s="157"/>
      <c r="EO29" s="157"/>
      <c r="EP29" s="157"/>
      <c r="EQ29" s="157"/>
      <c r="ER29" s="157"/>
      <c r="ES29" s="157"/>
      <c r="ET29" s="157"/>
      <c r="EU29" s="172">
        <f t="shared" si="90"/>
        <v>0</v>
      </c>
      <c r="EV29" s="120"/>
      <c r="EW29" s="172">
        <f t="shared" si="91"/>
        <v>6</v>
      </c>
      <c r="EX29" s="157"/>
      <c r="EY29" s="157"/>
      <c r="EZ29" s="157"/>
      <c r="FA29" s="157"/>
      <c r="FB29" s="157"/>
      <c r="FC29" s="157"/>
      <c r="FD29" s="157"/>
      <c r="FE29" s="157"/>
      <c r="FF29" s="157"/>
      <c r="FG29" s="157"/>
      <c r="FH29" s="157"/>
      <c r="FI29" s="157"/>
      <c r="FJ29" s="157"/>
      <c r="FK29" s="157"/>
      <c r="FL29" s="157"/>
      <c r="FM29" s="157"/>
      <c r="FN29" s="157"/>
      <c r="FO29" s="157"/>
      <c r="FP29" s="157"/>
      <c r="FQ29" s="157"/>
      <c r="FR29" s="157"/>
      <c r="FS29" s="157"/>
      <c r="FT29" s="157"/>
      <c r="FU29" s="172">
        <f t="shared" si="92"/>
        <v>0</v>
      </c>
      <c r="FV29" s="157"/>
      <c r="FW29" s="157"/>
      <c r="FX29" s="157"/>
      <c r="FY29" s="157"/>
      <c r="FZ29" s="157"/>
      <c r="GA29" s="157"/>
      <c r="GB29" s="157"/>
      <c r="GC29" s="157"/>
      <c r="GD29" s="157"/>
      <c r="GE29" s="157"/>
      <c r="GF29" s="157"/>
      <c r="GG29" s="157"/>
      <c r="GH29" s="157"/>
      <c r="GI29" s="157"/>
      <c r="GJ29" s="157"/>
      <c r="GK29" s="157"/>
      <c r="GL29" s="157"/>
      <c r="GM29" s="157"/>
      <c r="GN29" s="157"/>
      <c r="GO29" s="157"/>
      <c r="GP29" s="157"/>
      <c r="GQ29" s="157"/>
      <c r="GR29" s="157"/>
      <c r="GS29" s="172">
        <f t="shared" si="93"/>
        <v>0</v>
      </c>
      <c r="GT29" s="157"/>
      <c r="GU29" s="157"/>
      <c r="GV29" s="157"/>
      <c r="GW29" s="157"/>
      <c r="GX29" s="157"/>
      <c r="GY29" s="157"/>
      <c r="GZ29" s="157"/>
      <c r="HA29" s="157"/>
      <c r="HB29" s="157"/>
      <c r="HC29" s="157"/>
      <c r="HD29" s="157"/>
      <c r="HE29" s="157"/>
      <c r="HF29" s="157"/>
      <c r="HG29" s="157"/>
      <c r="HH29" s="157"/>
      <c r="HI29" s="157"/>
      <c r="HJ29" s="157"/>
      <c r="HK29" s="157"/>
      <c r="HL29" s="157"/>
      <c r="HM29" s="157"/>
      <c r="HN29" s="157"/>
      <c r="HO29" s="157"/>
      <c r="HP29" s="157"/>
      <c r="HQ29" s="172">
        <f t="shared" si="94"/>
        <v>1</v>
      </c>
      <c r="HR29" s="126"/>
      <c r="HS29" s="172">
        <f t="shared" si="95"/>
        <v>7</v>
      </c>
      <c r="HT29" s="228"/>
      <c r="HU29" s="251"/>
      <c r="IS29" s="251"/>
      <c r="JQ29" s="251"/>
      <c r="KO29" s="251"/>
      <c r="KT29" s="246">
        <f t="shared" si="75"/>
        <v>6</v>
      </c>
      <c r="KU29" s="247">
        <f t="shared" si="76"/>
        <v>0</v>
      </c>
      <c r="KV29" s="247">
        <f t="shared" si="96"/>
        <v>0</v>
      </c>
      <c r="KW29" s="247">
        <f t="shared" si="108"/>
        <v>5.0000000000000001E-3</v>
      </c>
      <c r="KX29" s="248">
        <f t="shared" si="97"/>
        <v>5.0000000000000001E-3</v>
      </c>
      <c r="KY29" s="249">
        <f t="shared" si="98"/>
        <v>0</v>
      </c>
      <c r="KZ29" s="233">
        <f t="shared" si="77"/>
        <v>0</v>
      </c>
      <c r="LA29" s="233">
        <f t="shared" si="77"/>
        <v>0</v>
      </c>
      <c r="LB29" s="233">
        <f t="shared" si="77"/>
        <v>0</v>
      </c>
      <c r="LC29" s="233">
        <f t="shared" si="77"/>
        <v>1</v>
      </c>
      <c r="LD29" s="233">
        <f t="shared" si="77"/>
        <v>1</v>
      </c>
      <c r="LE29" s="233">
        <f t="shared" si="77"/>
        <v>1</v>
      </c>
      <c r="LF29" s="233">
        <f t="shared" si="77"/>
        <v>1</v>
      </c>
      <c r="LG29" s="233">
        <f t="shared" si="77"/>
        <v>1</v>
      </c>
      <c r="LH29" s="233"/>
      <c r="LI29" s="233"/>
      <c r="LJ29" s="233"/>
      <c r="LK29" s="233"/>
      <c r="LL29" s="233"/>
      <c r="LM29" s="233"/>
      <c r="LN29" s="233"/>
      <c r="LO29" s="233"/>
      <c r="LP29" s="233">
        <f t="shared" si="109"/>
        <v>0</v>
      </c>
      <c r="LR29" s="246">
        <f t="shared" si="78"/>
        <v>0</v>
      </c>
      <c r="LS29" s="247">
        <f t="shared" si="79"/>
        <v>0</v>
      </c>
      <c r="LT29" s="247">
        <f t="shared" si="99"/>
        <v>0</v>
      </c>
      <c r="LU29" s="247">
        <f t="shared" si="110"/>
        <v>5.0000000000000001E-3</v>
      </c>
      <c r="LV29" s="248">
        <f t="shared" si="100"/>
        <v>5.0000000000000001E-3</v>
      </c>
      <c r="LW29" s="249">
        <f t="shared" si="101"/>
        <v>0</v>
      </c>
      <c r="LX29" s="233">
        <f t="shared" si="80"/>
        <v>0</v>
      </c>
      <c r="LY29" s="233">
        <f t="shared" si="80"/>
        <v>0</v>
      </c>
      <c r="LZ29" s="233">
        <f t="shared" si="80"/>
        <v>0</v>
      </c>
      <c r="MA29" s="233">
        <f t="shared" si="80"/>
        <v>0</v>
      </c>
      <c r="MB29" s="233">
        <f t="shared" si="80"/>
        <v>0</v>
      </c>
      <c r="MC29" s="233">
        <f t="shared" si="80"/>
        <v>1</v>
      </c>
      <c r="MD29" s="233">
        <f t="shared" si="80"/>
        <v>1</v>
      </c>
      <c r="ME29" s="233">
        <f t="shared" si="80"/>
        <v>1</v>
      </c>
      <c r="MF29" s="233"/>
      <c r="MG29" s="233"/>
      <c r="MH29" s="233"/>
      <c r="MI29" s="233"/>
      <c r="MJ29" s="233"/>
      <c r="MK29" s="233"/>
      <c r="ML29" s="233"/>
      <c r="MM29" s="233">
        <v>0</v>
      </c>
      <c r="MN29" s="233">
        <f t="shared" si="111"/>
        <v>0</v>
      </c>
      <c r="MO29" s="229"/>
      <c r="MP29" s="246">
        <f t="shared" si="81"/>
        <v>0</v>
      </c>
      <c r="MQ29" s="247">
        <f t="shared" si="82"/>
        <v>0</v>
      </c>
      <c r="MR29" s="247">
        <f t="shared" si="102"/>
        <v>0</v>
      </c>
      <c r="MS29" s="247">
        <f t="shared" si="112"/>
        <v>5.0000000000000001E-3</v>
      </c>
      <c r="MT29" s="248">
        <f t="shared" si="103"/>
        <v>5.0000000000000001E-3</v>
      </c>
      <c r="MU29" s="249">
        <f t="shared" si="104"/>
        <v>0</v>
      </c>
      <c r="MV29" s="233">
        <f t="shared" si="83"/>
        <v>0</v>
      </c>
      <c r="MW29" s="233">
        <f t="shared" si="83"/>
        <v>0</v>
      </c>
      <c r="MX29" s="233">
        <f t="shared" si="83"/>
        <v>0</v>
      </c>
      <c r="MY29" s="233">
        <f t="shared" si="83"/>
        <v>1</v>
      </c>
      <c r="MZ29" s="233">
        <f t="shared" si="83"/>
        <v>1</v>
      </c>
      <c r="NA29" s="233">
        <f t="shared" si="83"/>
        <v>1</v>
      </c>
      <c r="NB29" s="233">
        <f t="shared" si="83"/>
        <v>1</v>
      </c>
      <c r="NC29" s="233">
        <f t="shared" si="83"/>
        <v>1</v>
      </c>
      <c r="ND29" s="233"/>
      <c r="NE29" s="233"/>
      <c r="NF29" s="233"/>
      <c r="NG29" s="233"/>
      <c r="NH29" s="233"/>
      <c r="NI29" s="233"/>
      <c r="NJ29" s="233"/>
      <c r="NK29" s="233"/>
      <c r="NL29" s="233">
        <f t="shared" si="113"/>
        <v>0</v>
      </c>
      <c r="NM29" s="229"/>
      <c r="NN29" s="246">
        <f t="shared" si="84"/>
        <v>1</v>
      </c>
      <c r="NO29" s="247">
        <f t="shared" si="85"/>
        <v>5.5045871559633031E-3</v>
      </c>
      <c r="NP29" s="247">
        <f t="shared" si="105"/>
        <v>5.5045871559633031E-3</v>
      </c>
      <c r="NQ29" s="247">
        <f t="shared" si="114"/>
        <v>5.0000000000000001E-3</v>
      </c>
      <c r="NR29" s="248">
        <f t="shared" si="106"/>
        <v>1.0504587155963304E-2</v>
      </c>
      <c r="NS29" s="249">
        <f t="shared" si="107"/>
        <v>0</v>
      </c>
      <c r="NT29" s="233">
        <f t="shared" si="86"/>
        <v>0</v>
      </c>
      <c r="NU29" s="233">
        <f t="shared" si="86"/>
        <v>0</v>
      </c>
      <c r="NV29" s="233">
        <f t="shared" si="86"/>
        <v>0</v>
      </c>
      <c r="NW29" s="233">
        <f t="shared" si="86"/>
        <v>1</v>
      </c>
      <c r="NX29" s="233">
        <f t="shared" si="86"/>
        <v>1</v>
      </c>
      <c r="NY29" s="233">
        <f t="shared" si="86"/>
        <v>1</v>
      </c>
      <c r="NZ29" s="233">
        <f t="shared" si="86"/>
        <v>1</v>
      </c>
      <c r="OA29" s="233">
        <f t="shared" si="86"/>
        <v>1</v>
      </c>
      <c r="OB29" s="233"/>
      <c r="OC29" s="233"/>
      <c r="OD29" s="233"/>
      <c r="OE29" s="233"/>
      <c r="OF29" s="233"/>
      <c r="OG29" s="233"/>
      <c r="OH29" s="233"/>
      <c r="OI29" s="233">
        <v>0</v>
      </c>
      <c r="OJ29" s="233">
        <f t="shared" si="115"/>
        <v>0</v>
      </c>
    </row>
    <row r="30" spans="3:400" ht="14.45" customHeight="1" x14ac:dyDescent="0.25">
      <c r="C30" s="194" t="s">
        <v>254</v>
      </c>
      <c r="D30" s="171">
        <v>0</v>
      </c>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71">
        <v>0</v>
      </c>
      <c r="AC30" s="156"/>
      <c r="AD30" s="156"/>
      <c r="AE30" s="156"/>
      <c r="AF30" s="156"/>
      <c r="AG30" s="156"/>
      <c r="AH30" s="156"/>
      <c r="AI30" s="156"/>
      <c r="AJ30" s="156"/>
      <c r="AK30" s="156"/>
      <c r="AL30" s="156"/>
      <c r="AM30" s="156"/>
      <c r="AN30" s="156"/>
      <c r="AO30" s="156"/>
      <c r="AP30" s="156"/>
      <c r="AQ30" s="156"/>
      <c r="AR30" s="156"/>
      <c r="AS30" s="156"/>
      <c r="AT30" s="156"/>
      <c r="AU30" s="156"/>
      <c r="AV30" s="156"/>
      <c r="AW30" s="156"/>
      <c r="AX30" s="156"/>
      <c r="AY30" s="156"/>
      <c r="AZ30" s="171">
        <v>0</v>
      </c>
      <c r="BA30" s="156"/>
      <c r="BB30" s="156"/>
      <c r="BC30" s="156"/>
      <c r="BD30" s="156"/>
      <c r="BE30" s="156"/>
      <c r="BF30" s="156"/>
      <c r="BG30" s="156"/>
      <c r="BH30" s="156"/>
      <c r="BI30" s="156"/>
      <c r="BJ30" s="156"/>
      <c r="BK30" s="156"/>
      <c r="BL30" s="156"/>
      <c r="BM30" s="156"/>
      <c r="BN30" s="156"/>
      <c r="BO30" s="156"/>
      <c r="BP30" s="156"/>
      <c r="BQ30" s="156"/>
      <c r="BR30" s="156"/>
      <c r="BS30" s="156"/>
      <c r="BT30" s="156"/>
      <c r="BU30" s="156"/>
      <c r="BV30" s="156"/>
      <c r="BW30" s="156"/>
      <c r="BX30" s="171">
        <v>0</v>
      </c>
      <c r="BY30" s="153">
        <f t="shared" si="74"/>
        <v>0</v>
      </c>
      <c r="BZ30" s="120"/>
      <c r="CA30" s="172">
        <f t="shared" si="87"/>
        <v>0</v>
      </c>
      <c r="CB30" s="157"/>
      <c r="CC30" s="157"/>
      <c r="CD30" s="157"/>
      <c r="CE30" s="157"/>
      <c r="CF30" s="157"/>
      <c r="CG30" s="157"/>
      <c r="CH30" s="157"/>
      <c r="CI30" s="157"/>
      <c r="CJ30" s="157"/>
      <c r="CK30" s="157"/>
      <c r="CL30" s="157"/>
      <c r="CM30" s="157"/>
      <c r="CN30" s="157"/>
      <c r="CO30" s="157"/>
      <c r="CP30" s="157"/>
      <c r="CQ30" s="157"/>
      <c r="CR30" s="157"/>
      <c r="CS30" s="157"/>
      <c r="CT30" s="157"/>
      <c r="CU30" s="157"/>
      <c r="CV30" s="157"/>
      <c r="CW30" s="157"/>
      <c r="CX30" s="157"/>
      <c r="CY30" s="172">
        <f t="shared" si="88"/>
        <v>0</v>
      </c>
      <c r="CZ30" s="157"/>
      <c r="DA30" s="157"/>
      <c r="DB30" s="157"/>
      <c r="DC30" s="157"/>
      <c r="DD30" s="157"/>
      <c r="DE30" s="157"/>
      <c r="DF30" s="157"/>
      <c r="DG30" s="157"/>
      <c r="DH30" s="157"/>
      <c r="DI30" s="157"/>
      <c r="DJ30" s="157"/>
      <c r="DK30" s="157"/>
      <c r="DL30" s="157"/>
      <c r="DM30" s="157"/>
      <c r="DN30" s="157"/>
      <c r="DO30" s="157"/>
      <c r="DP30" s="157"/>
      <c r="DQ30" s="157"/>
      <c r="DR30" s="157"/>
      <c r="DS30" s="157"/>
      <c r="DT30" s="157"/>
      <c r="DU30" s="157"/>
      <c r="DV30" s="157"/>
      <c r="DW30" s="172">
        <f t="shared" si="89"/>
        <v>0</v>
      </c>
      <c r="DX30" s="157"/>
      <c r="DY30" s="157"/>
      <c r="DZ30" s="157"/>
      <c r="EA30" s="157"/>
      <c r="EB30" s="157"/>
      <c r="EC30" s="157"/>
      <c r="ED30" s="157"/>
      <c r="EE30" s="157"/>
      <c r="EF30" s="157"/>
      <c r="EG30" s="157"/>
      <c r="EH30" s="157"/>
      <c r="EI30" s="157"/>
      <c r="EJ30" s="157"/>
      <c r="EK30" s="157"/>
      <c r="EL30" s="157"/>
      <c r="EM30" s="157"/>
      <c r="EN30" s="157"/>
      <c r="EO30" s="157"/>
      <c r="EP30" s="157"/>
      <c r="EQ30" s="157"/>
      <c r="ER30" s="157"/>
      <c r="ES30" s="157"/>
      <c r="ET30" s="157"/>
      <c r="EU30" s="172">
        <f t="shared" si="90"/>
        <v>0</v>
      </c>
      <c r="EV30" s="120"/>
      <c r="EW30" s="172">
        <f t="shared" si="91"/>
        <v>0</v>
      </c>
      <c r="EX30" s="157"/>
      <c r="EY30" s="157"/>
      <c r="EZ30" s="157"/>
      <c r="FA30" s="157"/>
      <c r="FB30" s="157"/>
      <c r="FC30" s="157"/>
      <c r="FD30" s="157"/>
      <c r="FE30" s="157"/>
      <c r="FF30" s="157"/>
      <c r="FG30" s="157"/>
      <c r="FH30" s="157"/>
      <c r="FI30" s="157"/>
      <c r="FJ30" s="157"/>
      <c r="FK30" s="157"/>
      <c r="FL30" s="157"/>
      <c r="FM30" s="157"/>
      <c r="FN30" s="157"/>
      <c r="FO30" s="157"/>
      <c r="FP30" s="157"/>
      <c r="FQ30" s="157"/>
      <c r="FR30" s="157"/>
      <c r="FS30" s="157"/>
      <c r="FT30" s="157"/>
      <c r="FU30" s="172">
        <f t="shared" si="92"/>
        <v>0</v>
      </c>
      <c r="FV30" s="157"/>
      <c r="FW30" s="157"/>
      <c r="FX30" s="157"/>
      <c r="FY30" s="157"/>
      <c r="FZ30" s="157"/>
      <c r="GA30" s="157"/>
      <c r="GB30" s="157"/>
      <c r="GC30" s="157"/>
      <c r="GD30" s="157"/>
      <c r="GE30" s="157"/>
      <c r="GF30" s="157"/>
      <c r="GG30" s="157"/>
      <c r="GH30" s="157"/>
      <c r="GI30" s="157"/>
      <c r="GJ30" s="157"/>
      <c r="GK30" s="157"/>
      <c r="GL30" s="157"/>
      <c r="GM30" s="157"/>
      <c r="GN30" s="157"/>
      <c r="GO30" s="157"/>
      <c r="GP30" s="157"/>
      <c r="GQ30" s="157"/>
      <c r="GR30" s="157"/>
      <c r="GS30" s="172">
        <f t="shared" si="93"/>
        <v>0</v>
      </c>
      <c r="GT30" s="157"/>
      <c r="GU30" s="157"/>
      <c r="GV30" s="157"/>
      <c r="GW30" s="157"/>
      <c r="GX30" s="157"/>
      <c r="GY30" s="157"/>
      <c r="GZ30" s="157"/>
      <c r="HA30" s="157"/>
      <c r="HB30" s="157"/>
      <c r="HC30" s="157"/>
      <c r="HD30" s="157"/>
      <c r="HE30" s="157"/>
      <c r="HF30" s="157"/>
      <c r="HG30" s="157"/>
      <c r="HH30" s="157"/>
      <c r="HI30" s="157"/>
      <c r="HJ30" s="157"/>
      <c r="HK30" s="157"/>
      <c r="HL30" s="157"/>
      <c r="HM30" s="157"/>
      <c r="HN30" s="157"/>
      <c r="HO30" s="157"/>
      <c r="HP30" s="157"/>
      <c r="HQ30" s="172">
        <f t="shared" si="94"/>
        <v>0</v>
      </c>
      <c r="HR30" s="126"/>
      <c r="HS30" s="172">
        <f t="shared" si="95"/>
        <v>0</v>
      </c>
      <c r="HT30" s="228"/>
      <c r="KT30" s="246">
        <f t="shared" si="75"/>
        <v>0</v>
      </c>
      <c r="KU30" s="247">
        <f t="shared" si="76"/>
        <v>0</v>
      </c>
      <c r="KV30" s="247">
        <f t="shared" si="96"/>
        <v>0</v>
      </c>
      <c r="KW30" s="247">
        <f t="shared" si="108"/>
        <v>6.0000000000000001E-3</v>
      </c>
      <c r="KX30" s="248">
        <f t="shared" si="97"/>
        <v>6.0000000000000001E-3</v>
      </c>
      <c r="KY30" s="249">
        <f t="shared" si="98"/>
        <v>0</v>
      </c>
      <c r="KZ30" s="233">
        <f t="shared" si="77"/>
        <v>0</v>
      </c>
      <c r="LA30" s="233">
        <f t="shared" si="77"/>
        <v>0</v>
      </c>
      <c r="LB30" s="233">
        <f t="shared" si="77"/>
        <v>1</v>
      </c>
      <c r="LC30" s="233">
        <f t="shared" si="77"/>
        <v>1</v>
      </c>
      <c r="LD30" s="233">
        <f t="shared" si="77"/>
        <v>1</v>
      </c>
      <c r="LE30" s="233">
        <f t="shared" si="77"/>
        <v>1</v>
      </c>
      <c r="LF30" s="233">
        <f t="shared" si="77"/>
        <v>1</v>
      </c>
      <c r="LG30" s="233">
        <f t="shared" si="77"/>
        <v>1</v>
      </c>
      <c r="LH30" s="233"/>
      <c r="LI30" s="233"/>
      <c r="LJ30" s="233"/>
      <c r="LK30" s="233"/>
      <c r="LL30" s="233"/>
      <c r="LM30" s="233"/>
      <c r="LN30" s="233"/>
      <c r="LO30" s="233"/>
      <c r="LP30" s="233">
        <f t="shared" si="109"/>
        <v>0</v>
      </c>
      <c r="LR30" s="246">
        <f t="shared" si="78"/>
        <v>0</v>
      </c>
      <c r="LS30" s="247">
        <f t="shared" si="79"/>
        <v>0</v>
      </c>
      <c r="LT30" s="247">
        <f t="shared" si="99"/>
        <v>0</v>
      </c>
      <c r="LU30" s="247">
        <f t="shared" si="110"/>
        <v>6.0000000000000001E-3</v>
      </c>
      <c r="LV30" s="248">
        <f t="shared" si="100"/>
        <v>6.0000000000000001E-3</v>
      </c>
      <c r="LW30" s="249">
        <f t="shared" si="101"/>
        <v>0</v>
      </c>
      <c r="LX30" s="233">
        <f t="shared" si="80"/>
        <v>0</v>
      </c>
      <c r="LY30" s="233">
        <f t="shared" si="80"/>
        <v>0</v>
      </c>
      <c r="LZ30" s="233">
        <f t="shared" si="80"/>
        <v>0</v>
      </c>
      <c r="MA30" s="233">
        <f t="shared" si="80"/>
        <v>0</v>
      </c>
      <c r="MB30" s="233">
        <f t="shared" si="80"/>
        <v>1</v>
      </c>
      <c r="MC30" s="233">
        <f t="shared" si="80"/>
        <v>1</v>
      </c>
      <c r="MD30" s="233">
        <f t="shared" si="80"/>
        <v>1</v>
      </c>
      <c r="ME30" s="233">
        <f t="shared" si="80"/>
        <v>1</v>
      </c>
      <c r="MF30" s="233"/>
      <c r="MG30" s="233"/>
      <c r="MH30" s="233"/>
      <c r="MI30" s="233"/>
      <c r="MJ30" s="233"/>
      <c r="MK30" s="233"/>
      <c r="ML30" s="233"/>
      <c r="MM30" s="233">
        <v>0</v>
      </c>
      <c r="MN30" s="233">
        <f t="shared" si="111"/>
        <v>0</v>
      </c>
      <c r="MO30" s="229"/>
      <c r="MP30" s="246">
        <f t="shared" si="81"/>
        <v>0</v>
      </c>
      <c r="MQ30" s="247">
        <f t="shared" si="82"/>
        <v>0</v>
      </c>
      <c r="MR30" s="247">
        <f t="shared" si="102"/>
        <v>0</v>
      </c>
      <c r="MS30" s="247">
        <f t="shared" si="112"/>
        <v>6.0000000000000001E-3</v>
      </c>
      <c r="MT30" s="248">
        <f t="shared" si="103"/>
        <v>6.0000000000000001E-3</v>
      </c>
      <c r="MU30" s="249">
        <f t="shared" si="104"/>
        <v>0</v>
      </c>
      <c r="MV30" s="233">
        <f t="shared" si="83"/>
        <v>0</v>
      </c>
      <c r="MW30" s="233">
        <f t="shared" si="83"/>
        <v>0</v>
      </c>
      <c r="MX30" s="233">
        <f t="shared" si="83"/>
        <v>1</v>
      </c>
      <c r="MY30" s="233">
        <f t="shared" si="83"/>
        <v>1</v>
      </c>
      <c r="MZ30" s="233">
        <f t="shared" si="83"/>
        <v>1</v>
      </c>
      <c r="NA30" s="233">
        <f t="shared" si="83"/>
        <v>1</v>
      </c>
      <c r="NB30" s="233">
        <f t="shared" si="83"/>
        <v>1</v>
      </c>
      <c r="NC30" s="233">
        <f t="shared" si="83"/>
        <v>1</v>
      </c>
      <c r="ND30" s="233"/>
      <c r="NE30" s="233"/>
      <c r="NF30" s="233"/>
      <c r="NG30" s="233"/>
      <c r="NH30" s="233"/>
      <c r="NI30" s="233"/>
      <c r="NJ30" s="233"/>
      <c r="NK30" s="233"/>
      <c r="NL30" s="233">
        <f t="shared" si="113"/>
        <v>0</v>
      </c>
      <c r="NM30" s="229"/>
      <c r="NN30" s="246">
        <f t="shared" si="84"/>
        <v>0</v>
      </c>
      <c r="NO30" s="247">
        <f t="shared" si="85"/>
        <v>0</v>
      </c>
      <c r="NP30" s="247">
        <f t="shared" si="105"/>
        <v>0</v>
      </c>
      <c r="NQ30" s="247">
        <f t="shared" si="114"/>
        <v>6.0000000000000001E-3</v>
      </c>
      <c r="NR30" s="248">
        <f t="shared" si="106"/>
        <v>6.0000000000000001E-3</v>
      </c>
      <c r="NS30" s="249">
        <f t="shared" si="107"/>
        <v>0</v>
      </c>
      <c r="NT30" s="233">
        <f t="shared" si="86"/>
        <v>0</v>
      </c>
      <c r="NU30" s="233">
        <f t="shared" si="86"/>
        <v>0</v>
      </c>
      <c r="NV30" s="233">
        <f t="shared" si="86"/>
        <v>0</v>
      </c>
      <c r="NW30" s="233">
        <f t="shared" si="86"/>
        <v>0</v>
      </c>
      <c r="NX30" s="233">
        <f t="shared" si="86"/>
        <v>0</v>
      </c>
      <c r="NY30" s="233">
        <f t="shared" si="86"/>
        <v>0</v>
      </c>
      <c r="NZ30" s="233">
        <f t="shared" si="86"/>
        <v>1</v>
      </c>
      <c r="OA30" s="233">
        <f t="shared" si="86"/>
        <v>1</v>
      </c>
      <c r="OB30" s="233"/>
      <c r="OC30" s="233"/>
      <c r="OD30" s="233"/>
      <c r="OE30" s="233"/>
      <c r="OF30" s="233"/>
      <c r="OG30" s="233"/>
      <c r="OH30" s="233"/>
      <c r="OI30" s="233">
        <v>0</v>
      </c>
      <c r="OJ30" s="233">
        <f t="shared" si="115"/>
        <v>0</v>
      </c>
    </row>
    <row r="31" spans="3:400" x14ac:dyDescent="0.25">
      <c r="C31" s="194" t="s">
        <v>29</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0</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6"/>
      <c r="BB31" s="156"/>
      <c r="BC31" s="156"/>
      <c r="BD31" s="156"/>
      <c r="BE31" s="156"/>
      <c r="BF31" s="156"/>
      <c r="BG31" s="156"/>
      <c r="BH31" s="156"/>
      <c r="BI31" s="156"/>
      <c r="BJ31" s="156"/>
      <c r="BK31" s="156"/>
      <c r="BL31" s="156"/>
      <c r="BM31" s="156"/>
      <c r="BN31" s="156"/>
      <c r="BO31" s="156"/>
      <c r="BP31" s="156"/>
      <c r="BQ31" s="156"/>
      <c r="BR31" s="156"/>
      <c r="BS31" s="156"/>
      <c r="BT31" s="156"/>
      <c r="BU31" s="156"/>
      <c r="BV31" s="156"/>
      <c r="BW31" s="156"/>
      <c r="BX31" s="171">
        <v>0</v>
      </c>
      <c r="BY31" s="153">
        <f t="shared" si="74"/>
        <v>0</v>
      </c>
      <c r="BZ31" s="120"/>
      <c r="CA31" s="172">
        <f t="shared" si="87"/>
        <v>0</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f t="shared" si="88"/>
        <v>0</v>
      </c>
      <c r="CZ31" s="157"/>
      <c r="DA31" s="157"/>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72">
        <f t="shared" si="89"/>
        <v>0</v>
      </c>
      <c r="DX31" s="157"/>
      <c r="DY31" s="157"/>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72">
        <f t="shared" si="90"/>
        <v>0</v>
      </c>
      <c r="EV31" s="120"/>
      <c r="EW31" s="172">
        <f t="shared" si="91"/>
        <v>0</v>
      </c>
      <c r="EX31" s="157"/>
      <c r="EY31" s="157"/>
      <c r="EZ31" s="157"/>
      <c r="FA31" s="157"/>
      <c r="FB31" s="157"/>
      <c r="FC31" s="157"/>
      <c r="FD31" s="157"/>
      <c r="FE31" s="157"/>
      <c r="FF31" s="157"/>
      <c r="FG31" s="157"/>
      <c r="FH31" s="157"/>
      <c r="FI31" s="157"/>
      <c r="FJ31" s="157"/>
      <c r="FK31" s="157"/>
      <c r="FL31" s="157"/>
      <c r="FM31" s="157"/>
      <c r="FN31" s="157"/>
      <c r="FO31" s="157"/>
      <c r="FP31" s="157"/>
      <c r="FQ31" s="157"/>
      <c r="FR31" s="157"/>
      <c r="FS31" s="157"/>
      <c r="FT31" s="157"/>
      <c r="FU31" s="172">
        <f t="shared" si="92"/>
        <v>0</v>
      </c>
      <c r="FV31" s="157"/>
      <c r="FW31" s="157"/>
      <c r="FX31" s="157"/>
      <c r="FY31" s="157"/>
      <c r="FZ31" s="157"/>
      <c r="GA31" s="157"/>
      <c r="GB31" s="157"/>
      <c r="GC31" s="157"/>
      <c r="GD31" s="157"/>
      <c r="GE31" s="157"/>
      <c r="GF31" s="157"/>
      <c r="GG31" s="157"/>
      <c r="GH31" s="157"/>
      <c r="GI31" s="157"/>
      <c r="GJ31" s="157"/>
      <c r="GK31" s="157"/>
      <c r="GL31" s="157"/>
      <c r="GM31" s="157"/>
      <c r="GN31" s="157"/>
      <c r="GO31" s="157"/>
      <c r="GP31" s="157"/>
      <c r="GQ31" s="157"/>
      <c r="GR31" s="157"/>
      <c r="GS31" s="172">
        <f t="shared" si="93"/>
        <v>0</v>
      </c>
      <c r="GT31" s="157"/>
      <c r="GU31" s="157"/>
      <c r="GV31" s="157"/>
      <c r="GW31" s="157"/>
      <c r="GX31" s="157"/>
      <c r="GY31" s="157"/>
      <c r="GZ31" s="157"/>
      <c r="HA31" s="157"/>
      <c r="HB31" s="157"/>
      <c r="HC31" s="157"/>
      <c r="HD31" s="157"/>
      <c r="HE31" s="157"/>
      <c r="HF31" s="157"/>
      <c r="HG31" s="157"/>
      <c r="HH31" s="157"/>
      <c r="HI31" s="157"/>
      <c r="HJ31" s="157"/>
      <c r="HK31" s="157"/>
      <c r="HL31" s="157"/>
      <c r="HM31" s="157"/>
      <c r="HN31" s="157"/>
      <c r="HO31" s="157"/>
      <c r="HP31" s="157"/>
      <c r="HQ31" s="172">
        <f t="shared" si="94"/>
        <v>0</v>
      </c>
      <c r="HR31" s="126"/>
      <c r="HS31" s="172">
        <f t="shared" si="95"/>
        <v>0</v>
      </c>
      <c r="HT31" s="228"/>
      <c r="HU31" s="232"/>
      <c r="HV31" s="233" t="s">
        <v>214</v>
      </c>
      <c r="HW31" s="233" t="s">
        <v>215</v>
      </c>
      <c r="HX31" s="233" t="s">
        <v>216</v>
      </c>
      <c r="HY31" s="229"/>
      <c r="HZ31" s="229"/>
      <c r="IB31" s="229"/>
      <c r="IC31" s="229"/>
      <c r="IS31" s="234"/>
      <c r="IT31" s="233" t="s">
        <v>214</v>
      </c>
      <c r="IU31" s="233" t="s">
        <v>215</v>
      </c>
      <c r="IV31" s="233" t="s">
        <v>216</v>
      </c>
      <c r="IW31" s="229"/>
      <c r="IX31" s="229"/>
      <c r="IZ31" s="229"/>
      <c r="JA31" s="229"/>
      <c r="JQ31" s="234"/>
      <c r="JR31" s="233" t="s">
        <v>214</v>
      </c>
      <c r="JS31" s="233" t="s">
        <v>215</v>
      </c>
      <c r="JT31" s="233" t="s">
        <v>216</v>
      </c>
      <c r="JU31" s="229"/>
      <c r="JV31" s="229"/>
      <c r="JX31" s="229"/>
      <c r="JY31" s="229"/>
      <c r="KO31" s="234"/>
      <c r="KP31" s="233" t="s">
        <v>214</v>
      </c>
      <c r="KQ31" s="233" t="s">
        <v>215</v>
      </c>
      <c r="KR31" s="233" t="s">
        <v>216</v>
      </c>
      <c r="KT31" s="246">
        <f t="shared" si="75"/>
        <v>0</v>
      </c>
      <c r="KU31" s="247">
        <f t="shared" si="76"/>
        <v>0</v>
      </c>
      <c r="KV31" s="247">
        <f t="shared" si="96"/>
        <v>0</v>
      </c>
      <c r="KW31" s="247">
        <f t="shared" si="108"/>
        <v>7.0000000000000001E-3</v>
      </c>
      <c r="KX31" s="248">
        <f t="shared" si="97"/>
        <v>7.0000000000000001E-3</v>
      </c>
      <c r="KY31" s="249">
        <f t="shared" si="98"/>
        <v>0</v>
      </c>
      <c r="KZ31" s="233">
        <f t="shared" si="77"/>
        <v>0</v>
      </c>
      <c r="LA31" s="233">
        <f t="shared" si="77"/>
        <v>1</v>
      </c>
      <c r="LB31" s="233">
        <f t="shared" si="77"/>
        <v>1</v>
      </c>
      <c r="LC31" s="233">
        <f t="shared" si="77"/>
        <v>1</v>
      </c>
      <c r="LD31" s="233">
        <f t="shared" si="77"/>
        <v>1</v>
      </c>
      <c r="LE31" s="233">
        <f t="shared" si="77"/>
        <v>1</v>
      </c>
      <c r="LF31" s="233">
        <f t="shared" si="77"/>
        <v>1</v>
      </c>
      <c r="LG31" s="233">
        <f t="shared" si="77"/>
        <v>1</v>
      </c>
      <c r="LH31" s="233"/>
      <c r="LI31" s="233"/>
      <c r="LJ31" s="233"/>
      <c r="LK31" s="233"/>
      <c r="LL31" s="233"/>
      <c r="LM31" s="233"/>
      <c r="LN31" s="233"/>
      <c r="LO31" s="233"/>
      <c r="LP31" s="233">
        <f t="shared" si="109"/>
        <v>0</v>
      </c>
      <c r="LR31" s="246">
        <f t="shared" si="78"/>
        <v>0</v>
      </c>
      <c r="LS31" s="247">
        <f t="shared" si="79"/>
        <v>0</v>
      </c>
      <c r="LT31" s="247">
        <f t="shared" si="99"/>
        <v>0</v>
      </c>
      <c r="LU31" s="247">
        <f t="shared" si="110"/>
        <v>7.0000000000000001E-3</v>
      </c>
      <c r="LV31" s="248">
        <f t="shared" si="100"/>
        <v>7.0000000000000001E-3</v>
      </c>
      <c r="LW31" s="249">
        <f t="shared" si="101"/>
        <v>0</v>
      </c>
      <c r="LX31" s="233">
        <f t="shared" si="80"/>
        <v>0</v>
      </c>
      <c r="LY31" s="233">
        <f t="shared" si="80"/>
        <v>0</v>
      </c>
      <c r="LZ31" s="233">
        <f t="shared" si="80"/>
        <v>0</v>
      </c>
      <c r="MA31" s="233">
        <f t="shared" si="80"/>
        <v>1</v>
      </c>
      <c r="MB31" s="233">
        <f t="shared" si="80"/>
        <v>1</v>
      </c>
      <c r="MC31" s="233">
        <f t="shared" si="80"/>
        <v>1</v>
      </c>
      <c r="MD31" s="233">
        <f t="shared" si="80"/>
        <v>1</v>
      </c>
      <c r="ME31" s="233">
        <f t="shared" si="80"/>
        <v>1</v>
      </c>
      <c r="MF31" s="233"/>
      <c r="MG31" s="233"/>
      <c r="MH31" s="233"/>
      <c r="MI31" s="233"/>
      <c r="MJ31" s="233"/>
      <c r="MK31" s="233"/>
      <c r="ML31" s="233"/>
      <c r="MM31" s="233">
        <v>0</v>
      </c>
      <c r="MN31" s="233">
        <f t="shared" si="111"/>
        <v>0</v>
      </c>
      <c r="MO31" s="229"/>
      <c r="MP31" s="246">
        <f t="shared" si="81"/>
        <v>0</v>
      </c>
      <c r="MQ31" s="247">
        <f t="shared" si="82"/>
        <v>0</v>
      </c>
      <c r="MR31" s="247">
        <f t="shared" si="102"/>
        <v>0</v>
      </c>
      <c r="MS31" s="247">
        <f t="shared" si="112"/>
        <v>7.0000000000000001E-3</v>
      </c>
      <c r="MT31" s="248">
        <f t="shared" si="103"/>
        <v>7.0000000000000001E-3</v>
      </c>
      <c r="MU31" s="249">
        <f t="shared" si="104"/>
        <v>0</v>
      </c>
      <c r="MV31" s="233">
        <f t="shared" si="83"/>
        <v>0</v>
      </c>
      <c r="MW31" s="233">
        <f t="shared" si="83"/>
        <v>1</v>
      </c>
      <c r="MX31" s="233">
        <f t="shared" si="83"/>
        <v>1</v>
      </c>
      <c r="MY31" s="233">
        <f t="shared" si="83"/>
        <v>1</v>
      </c>
      <c r="MZ31" s="233">
        <f t="shared" si="83"/>
        <v>1</v>
      </c>
      <c r="NA31" s="233">
        <f t="shared" si="83"/>
        <v>1</v>
      </c>
      <c r="NB31" s="233">
        <f t="shared" si="83"/>
        <v>1</v>
      </c>
      <c r="NC31" s="233">
        <f t="shared" si="83"/>
        <v>1</v>
      </c>
      <c r="ND31" s="233"/>
      <c r="NE31" s="233"/>
      <c r="NF31" s="233"/>
      <c r="NG31" s="233"/>
      <c r="NH31" s="233"/>
      <c r="NI31" s="233"/>
      <c r="NJ31" s="233"/>
      <c r="NK31" s="233"/>
      <c r="NL31" s="233">
        <f t="shared" si="113"/>
        <v>0</v>
      </c>
      <c r="NM31" s="229"/>
      <c r="NN31" s="246">
        <f t="shared" si="84"/>
        <v>0</v>
      </c>
      <c r="NO31" s="247">
        <f t="shared" si="85"/>
        <v>0</v>
      </c>
      <c r="NP31" s="247">
        <f t="shared" si="105"/>
        <v>0</v>
      </c>
      <c r="NQ31" s="247">
        <f t="shared" si="114"/>
        <v>7.0000000000000001E-3</v>
      </c>
      <c r="NR31" s="248">
        <f t="shared" si="106"/>
        <v>7.0000000000000001E-3</v>
      </c>
      <c r="NS31" s="249">
        <f t="shared" si="107"/>
        <v>0</v>
      </c>
      <c r="NT31" s="233">
        <f t="shared" si="86"/>
        <v>0</v>
      </c>
      <c r="NU31" s="233">
        <f t="shared" si="86"/>
        <v>0</v>
      </c>
      <c r="NV31" s="233">
        <f t="shared" si="86"/>
        <v>0</v>
      </c>
      <c r="NW31" s="233">
        <f t="shared" si="86"/>
        <v>0</v>
      </c>
      <c r="NX31" s="233">
        <f t="shared" si="86"/>
        <v>0</v>
      </c>
      <c r="NY31" s="233">
        <f t="shared" si="86"/>
        <v>1</v>
      </c>
      <c r="NZ31" s="233">
        <f t="shared" si="86"/>
        <v>1</v>
      </c>
      <c r="OA31" s="233">
        <f t="shared" si="86"/>
        <v>1</v>
      </c>
      <c r="OB31" s="233"/>
      <c r="OC31" s="233"/>
      <c r="OD31" s="233"/>
      <c r="OE31" s="233"/>
      <c r="OF31" s="233"/>
      <c r="OG31" s="233"/>
      <c r="OH31" s="233"/>
      <c r="OI31" s="233">
        <v>0</v>
      </c>
      <c r="OJ31" s="233">
        <f t="shared" si="115"/>
        <v>0</v>
      </c>
    </row>
    <row r="32" spans="3:400" ht="30" x14ac:dyDescent="0.25">
      <c r="C32" s="200" t="s">
        <v>255</v>
      </c>
      <c r="D32" s="171">
        <v>6</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6"/>
      <c r="BB32" s="156"/>
      <c r="BC32" s="156"/>
      <c r="BD32" s="156"/>
      <c r="BE32" s="156"/>
      <c r="BF32" s="156"/>
      <c r="BG32" s="156"/>
      <c r="BH32" s="156"/>
      <c r="BI32" s="156"/>
      <c r="BJ32" s="156"/>
      <c r="BK32" s="156"/>
      <c r="BL32" s="156"/>
      <c r="BM32" s="156"/>
      <c r="BN32" s="156"/>
      <c r="BO32" s="156"/>
      <c r="BP32" s="156"/>
      <c r="BQ32" s="156"/>
      <c r="BR32" s="156"/>
      <c r="BS32" s="156"/>
      <c r="BT32" s="156"/>
      <c r="BU32" s="156"/>
      <c r="BV32" s="156"/>
      <c r="BW32" s="156"/>
      <c r="BX32" s="171">
        <v>1</v>
      </c>
      <c r="BY32" s="153">
        <f t="shared" si="74"/>
        <v>7</v>
      </c>
      <c r="BZ32" s="120"/>
      <c r="CA32" s="172">
        <f t="shared" si="87"/>
        <v>0</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f t="shared" si="88"/>
        <v>0</v>
      </c>
      <c r="CZ32" s="157"/>
      <c r="DA32" s="157"/>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72">
        <f t="shared" si="89"/>
        <v>0</v>
      </c>
      <c r="DX32" s="157"/>
      <c r="DY32" s="157"/>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72">
        <f t="shared" si="90"/>
        <v>0</v>
      </c>
      <c r="EV32" s="120"/>
      <c r="EW32" s="172">
        <f t="shared" si="91"/>
        <v>6</v>
      </c>
      <c r="EX32" s="157"/>
      <c r="EY32" s="157"/>
      <c r="EZ32" s="157"/>
      <c r="FA32" s="157"/>
      <c r="FB32" s="157"/>
      <c r="FC32" s="157"/>
      <c r="FD32" s="157"/>
      <c r="FE32" s="157"/>
      <c r="FF32" s="157"/>
      <c r="FG32" s="157"/>
      <c r="FH32" s="157"/>
      <c r="FI32" s="157"/>
      <c r="FJ32" s="157"/>
      <c r="FK32" s="157"/>
      <c r="FL32" s="157"/>
      <c r="FM32" s="157"/>
      <c r="FN32" s="157"/>
      <c r="FO32" s="157"/>
      <c r="FP32" s="157"/>
      <c r="FQ32" s="157"/>
      <c r="FR32" s="157"/>
      <c r="FS32" s="157"/>
      <c r="FT32" s="157"/>
      <c r="FU32" s="172">
        <f t="shared" si="92"/>
        <v>0</v>
      </c>
      <c r="FV32" s="157"/>
      <c r="FW32" s="157"/>
      <c r="FX32" s="157"/>
      <c r="FY32" s="157"/>
      <c r="FZ32" s="157"/>
      <c r="GA32" s="157"/>
      <c r="GB32" s="157"/>
      <c r="GC32" s="157"/>
      <c r="GD32" s="157"/>
      <c r="GE32" s="157"/>
      <c r="GF32" s="157"/>
      <c r="GG32" s="157"/>
      <c r="GH32" s="157"/>
      <c r="GI32" s="157"/>
      <c r="GJ32" s="157"/>
      <c r="GK32" s="157"/>
      <c r="GL32" s="157"/>
      <c r="GM32" s="157"/>
      <c r="GN32" s="157"/>
      <c r="GO32" s="157"/>
      <c r="GP32" s="157"/>
      <c r="GQ32" s="157"/>
      <c r="GR32" s="157"/>
      <c r="GS32" s="172">
        <f t="shared" si="93"/>
        <v>0</v>
      </c>
      <c r="GT32" s="157"/>
      <c r="GU32" s="157"/>
      <c r="GV32" s="157"/>
      <c r="GW32" s="157"/>
      <c r="GX32" s="157"/>
      <c r="GY32" s="157"/>
      <c r="GZ32" s="157"/>
      <c r="HA32" s="157"/>
      <c r="HB32" s="157"/>
      <c r="HC32" s="157"/>
      <c r="HD32" s="157"/>
      <c r="HE32" s="157"/>
      <c r="HF32" s="157"/>
      <c r="HG32" s="157"/>
      <c r="HH32" s="157"/>
      <c r="HI32" s="157"/>
      <c r="HJ32" s="157"/>
      <c r="HK32" s="157"/>
      <c r="HL32" s="157"/>
      <c r="HM32" s="157"/>
      <c r="HN32" s="157"/>
      <c r="HO32" s="157"/>
      <c r="HP32" s="157"/>
      <c r="HQ32" s="172">
        <f t="shared" si="94"/>
        <v>1</v>
      </c>
      <c r="HR32" s="126"/>
      <c r="HS32" s="172">
        <f t="shared" si="95"/>
        <v>7</v>
      </c>
      <c r="HT32" s="228"/>
      <c r="HU32" s="232" t="s">
        <v>218</v>
      </c>
      <c r="HV32" s="233" t="s">
        <v>219</v>
      </c>
      <c r="HW32" s="256" t="s">
        <v>246</v>
      </c>
      <c r="HX32" s="256" t="s">
        <v>256</v>
      </c>
      <c r="HY32" s="245"/>
      <c r="HZ32" s="245"/>
      <c r="IB32" s="245"/>
      <c r="IC32" s="245"/>
      <c r="IE32" s="229"/>
      <c r="IG32" s="229"/>
      <c r="IH32" s="229"/>
      <c r="IJ32" s="229"/>
      <c r="IK32" s="229"/>
      <c r="IL32" s="229"/>
      <c r="IR32" s="229"/>
      <c r="IS32" s="234" t="s">
        <v>218</v>
      </c>
      <c r="IT32" s="233" t="s">
        <v>219</v>
      </c>
      <c r="IU32" s="256" t="s">
        <v>246</v>
      </c>
      <c r="IV32" s="256" t="s">
        <v>256</v>
      </c>
      <c r="IW32" s="245"/>
      <c r="IX32" s="245"/>
      <c r="IZ32" s="245"/>
      <c r="JA32" s="245"/>
      <c r="JC32" s="229"/>
      <c r="JE32" s="229"/>
      <c r="JF32" s="229"/>
      <c r="JH32" s="229"/>
      <c r="JI32" s="229"/>
      <c r="JJ32" s="229"/>
      <c r="JL32" s="229"/>
      <c r="JM32" s="229"/>
      <c r="JN32" s="229"/>
      <c r="JP32" s="229"/>
      <c r="JQ32" s="234" t="s">
        <v>218</v>
      </c>
      <c r="JR32" s="233" t="s">
        <v>219</v>
      </c>
      <c r="JS32" s="256" t="s">
        <v>246</v>
      </c>
      <c r="JT32" s="256" t="s">
        <v>256</v>
      </c>
      <c r="JU32" s="245"/>
      <c r="JV32" s="245"/>
      <c r="JX32" s="245"/>
      <c r="JY32" s="245"/>
      <c r="KA32" s="229"/>
      <c r="KC32" s="229"/>
      <c r="KD32" s="229"/>
      <c r="KF32" s="229"/>
      <c r="KG32" s="229"/>
      <c r="KH32" s="229"/>
      <c r="KJ32" s="229"/>
      <c r="KK32" s="229"/>
      <c r="KL32" s="229"/>
      <c r="KN32" s="229"/>
      <c r="KO32" s="234" t="s">
        <v>218</v>
      </c>
      <c r="KP32" s="233" t="s">
        <v>219</v>
      </c>
      <c r="KQ32" s="256" t="s">
        <v>246</v>
      </c>
      <c r="KR32" s="256" t="s">
        <v>256</v>
      </c>
      <c r="KT32" s="246">
        <f t="shared" si="75"/>
        <v>6</v>
      </c>
      <c r="KU32" s="247">
        <f t="shared" si="76"/>
        <v>0</v>
      </c>
      <c r="KV32" s="247">
        <f t="shared" si="96"/>
        <v>0</v>
      </c>
      <c r="KW32" s="247">
        <f t="shared" si="108"/>
        <v>8.0000000000000002E-3</v>
      </c>
      <c r="KX32" s="248">
        <f t="shared" si="97"/>
        <v>8.0000000000000002E-3</v>
      </c>
      <c r="KY32" s="249">
        <f t="shared" si="98"/>
        <v>0</v>
      </c>
      <c r="KZ32" s="233">
        <f t="shared" si="77"/>
        <v>1</v>
      </c>
      <c r="LA32" s="233">
        <f t="shared" si="77"/>
        <v>1</v>
      </c>
      <c r="LB32" s="233">
        <f t="shared" si="77"/>
        <v>1</v>
      </c>
      <c r="LC32" s="233">
        <f t="shared" si="77"/>
        <v>1</v>
      </c>
      <c r="LD32" s="233">
        <f t="shared" si="77"/>
        <v>1</v>
      </c>
      <c r="LE32" s="233">
        <f t="shared" si="77"/>
        <v>1</v>
      </c>
      <c r="LF32" s="233">
        <f t="shared" si="77"/>
        <v>1</v>
      </c>
      <c r="LG32" s="233">
        <f t="shared" si="77"/>
        <v>1</v>
      </c>
      <c r="LH32" s="233"/>
      <c r="LI32" s="233"/>
      <c r="LJ32" s="233"/>
      <c r="LK32" s="233"/>
      <c r="LL32" s="233"/>
      <c r="LM32" s="233"/>
      <c r="LN32" s="233"/>
      <c r="LO32" s="233"/>
      <c r="LP32" s="233">
        <f t="shared" si="109"/>
        <v>0</v>
      </c>
      <c r="LR32" s="246">
        <f t="shared" si="78"/>
        <v>0</v>
      </c>
      <c r="LS32" s="247">
        <f t="shared" si="79"/>
        <v>0</v>
      </c>
      <c r="LT32" s="247">
        <f t="shared" si="99"/>
        <v>0</v>
      </c>
      <c r="LU32" s="247">
        <f t="shared" si="110"/>
        <v>8.0000000000000002E-3</v>
      </c>
      <c r="LV32" s="248">
        <f t="shared" si="100"/>
        <v>8.0000000000000002E-3</v>
      </c>
      <c r="LW32" s="249">
        <f t="shared" si="101"/>
        <v>0</v>
      </c>
      <c r="LX32" s="233">
        <f t="shared" si="80"/>
        <v>0</v>
      </c>
      <c r="LY32" s="233">
        <f t="shared" si="80"/>
        <v>0</v>
      </c>
      <c r="LZ32" s="233">
        <f t="shared" si="80"/>
        <v>1</v>
      </c>
      <c r="MA32" s="233">
        <f t="shared" si="80"/>
        <v>1</v>
      </c>
      <c r="MB32" s="233">
        <f t="shared" si="80"/>
        <v>1</v>
      </c>
      <c r="MC32" s="233">
        <f t="shared" si="80"/>
        <v>1</v>
      </c>
      <c r="MD32" s="233">
        <f t="shared" si="80"/>
        <v>1</v>
      </c>
      <c r="ME32" s="233">
        <f t="shared" si="80"/>
        <v>1</v>
      </c>
      <c r="MF32" s="233"/>
      <c r="MG32" s="233"/>
      <c r="MH32" s="233"/>
      <c r="MI32" s="233"/>
      <c r="MJ32" s="233"/>
      <c r="MK32" s="233"/>
      <c r="ML32" s="233"/>
      <c r="MM32" s="233">
        <v>0</v>
      </c>
      <c r="MN32" s="233">
        <f t="shared" si="111"/>
        <v>0</v>
      </c>
      <c r="MO32" s="229"/>
      <c r="MP32" s="246">
        <f t="shared" si="81"/>
        <v>0</v>
      </c>
      <c r="MQ32" s="247">
        <f t="shared" si="82"/>
        <v>0</v>
      </c>
      <c r="MR32" s="247">
        <f t="shared" si="102"/>
        <v>0</v>
      </c>
      <c r="MS32" s="247">
        <f t="shared" si="112"/>
        <v>8.0000000000000002E-3</v>
      </c>
      <c r="MT32" s="248">
        <f t="shared" si="103"/>
        <v>8.0000000000000002E-3</v>
      </c>
      <c r="MU32" s="249">
        <f t="shared" si="104"/>
        <v>0</v>
      </c>
      <c r="MV32" s="233">
        <f t="shared" si="83"/>
        <v>1</v>
      </c>
      <c r="MW32" s="233">
        <f t="shared" si="83"/>
        <v>1</v>
      </c>
      <c r="MX32" s="233">
        <f t="shared" si="83"/>
        <v>1</v>
      </c>
      <c r="MY32" s="233">
        <f t="shared" si="83"/>
        <v>1</v>
      </c>
      <c r="MZ32" s="233">
        <f t="shared" si="83"/>
        <v>1</v>
      </c>
      <c r="NA32" s="233">
        <f t="shared" si="83"/>
        <v>1</v>
      </c>
      <c r="NB32" s="233">
        <f t="shared" si="83"/>
        <v>1</v>
      </c>
      <c r="NC32" s="233">
        <f t="shared" si="83"/>
        <v>1</v>
      </c>
      <c r="ND32" s="233"/>
      <c r="NE32" s="233"/>
      <c r="NF32" s="233"/>
      <c r="NG32" s="233"/>
      <c r="NH32" s="233"/>
      <c r="NI32" s="233"/>
      <c r="NJ32" s="233"/>
      <c r="NK32" s="233"/>
      <c r="NL32" s="233">
        <f t="shared" si="113"/>
        <v>0</v>
      </c>
      <c r="NM32" s="229"/>
      <c r="NN32" s="246">
        <f t="shared" si="84"/>
        <v>1</v>
      </c>
      <c r="NO32" s="247">
        <f t="shared" si="85"/>
        <v>5.5045871559633031E-3</v>
      </c>
      <c r="NP32" s="247">
        <f t="shared" si="105"/>
        <v>5.5045871559633031E-3</v>
      </c>
      <c r="NQ32" s="247">
        <f t="shared" si="114"/>
        <v>8.0000000000000002E-3</v>
      </c>
      <c r="NR32" s="248">
        <f t="shared" si="106"/>
        <v>1.3504587155963303E-2</v>
      </c>
      <c r="NS32" s="249">
        <f t="shared" si="107"/>
        <v>0</v>
      </c>
      <c r="NT32" s="233">
        <f t="shared" si="86"/>
        <v>0</v>
      </c>
      <c r="NU32" s="233">
        <f t="shared" si="86"/>
        <v>0</v>
      </c>
      <c r="NV32" s="233">
        <f t="shared" si="86"/>
        <v>1</v>
      </c>
      <c r="NW32" s="233">
        <f t="shared" si="86"/>
        <v>1</v>
      </c>
      <c r="NX32" s="233">
        <f t="shared" si="86"/>
        <v>1</v>
      </c>
      <c r="NY32" s="233">
        <f t="shared" si="86"/>
        <v>1</v>
      </c>
      <c r="NZ32" s="233">
        <f t="shared" si="86"/>
        <v>1</v>
      </c>
      <c r="OA32" s="233">
        <f t="shared" si="86"/>
        <v>1</v>
      </c>
      <c r="OB32" s="233"/>
      <c r="OC32" s="233"/>
      <c r="OD32" s="233"/>
      <c r="OE32" s="233"/>
      <c r="OF32" s="233"/>
      <c r="OG32" s="233"/>
      <c r="OH32" s="233"/>
      <c r="OI32" s="233">
        <v>0</v>
      </c>
      <c r="OJ32" s="233">
        <f t="shared" si="115"/>
        <v>0</v>
      </c>
    </row>
    <row r="33" spans="3:400" ht="18" customHeight="1" x14ac:dyDescent="0.25">
      <c r="C33" s="183" t="s">
        <v>257</v>
      </c>
      <c r="D33" s="184">
        <f>IF(COUNTBLANK(D$25:D$32)&gt;0,"",SUM(D25:D32))</f>
        <v>1887</v>
      </c>
      <c r="E33" s="157"/>
      <c r="F33" s="157"/>
      <c r="G33" s="157"/>
      <c r="H33" s="157"/>
      <c r="I33" s="157"/>
      <c r="J33" s="157"/>
      <c r="K33" s="157"/>
      <c r="L33" s="157"/>
      <c r="M33" s="157"/>
      <c r="N33" s="157"/>
      <c r="O33" s="157"/>
      <c r="P33" s="157"/>
      <c r="Q33" s="157"/>
      <c r="R33" s="157"/>
      <c r="S33" s="157"/>
      <c r="T33" s="157"/>
      <c r="U33" s="157"/>
      <c r="V33" s="157"/>
      <c r="W33" s="157"/>
      <c r="X33" s="157"/>
      <c r="Y33" s="157"/>
      <c r="Z33" s="157"/>
      <c r="AA33" s="157"/>
      <c r="AB33" s="184">
        <f>IF(COUNTBLANK(AB$25:AB$32)&gt;0,"",SUM(AB25:AB32))</f>
        <v>298</v>
      </c>
      <c r="AC33" s="157"/>
      <c r="AD33" s="157"/>
      <c r="AE33" s="157"/>
      <c r="AF33" s="157"/>
      <c r="AG33" s="157"/>
      <c r="AH33" s="157"/>
      <c r="AI33" s="157"/>
      <c r="AJ33" s="157"/>
      <c r="AK33" s="157"/>
      <c r="AL33" s="157"/>
      <c r="AM33" s="157"/>
      <c r="AN33" s="157"/>
      <c r="AO33" s="157"/>
      <c r="AP33" s="157"/>
      <c r="AQ33" s="157"/>
      <c r="AR33" s="157"/>
      <c r="AS33" s="157"/>
      <c r="AT33" s="157"/>
      <c r="AU33" s="157"/>
      <c r="AV33" s="157"/>
      <c r="AW33" s="157"/>
      <c r="AX33" s="157"/>
      <c r="AY33" s="157"/>
      <c r="AZ33" s="184">
        <f>IF(COUNTBLANK(AZ$25:AZ$32)&gt;0,"",SUM(AZ25:AZ32))</f>
        <v>13</v>
      </c>
      <c r="BA33" s="157"/>
      <c r="BB33" s="157"/>
      <c r="BC33" s="157"/>
      <c r="BD33" s="157"/>
      <c r="BE33" s="157"/>
      <c r="BF33" s="157"/>
      <c r="BG33" s="157"/>
      <c r="BH33" s="157"/>
      <c r="BI33" s="157"/>
      <c r="BJ33" s="157"/>
      <c r="BK33" s="157"/>
      <c r="BL33" s="157"/>
      <c r="BM33" s="157"/>
      <c r="BN33" s="157"/>
      <c r="BO33" s="157"/>
      <c r="BP33" s="157"/>
      <c r="BQ33" s="157"/>
      <c r="BR33" s="157"/>
      <c r="BS33" s="157"/>
      <c r="BT33" s="157"/>
      <c r="BU33" s="157"/>
      <c r="BV33" s="157"/>
      <c r="BW33" s="157"/>
      <c r="BX33" s="184">
        <f>IF(COUNTBLANK(BX$25:BX$32)&gt;0,"",SUM(BX25:BX32))</f>
        <v>1090</v>
      </c>
      <c r="BY33" s="185"/>
      <c r="BZ33" s="120"/>
      <c r="CA33" s="198"/>
      <c r="CB33" s="198"/>
      <c r="CC33" s="198"/>
      <c r="CD33" s="198"/>
      <c r="CE33" s="198"/>
      <c r="CF33" s="198"/>
      <c r="CG33" s="198"/>
      <c r="CH33" s="198"/>
      <c r="CI33" s="198"/>
      <c r="CJ33" s="198"/>
      <c r="CK33" s="198"/>
      <c r="CL33" s="198"/>
      <c r="CM33" s="198"/>
      <c r="CN33" s="198"/>
      <c r="CO33" s="198"/>
      <c r="CP33" s="198"/>
      <c r="CQ33" s="198"/>
      <c r="CR33" s="198"/>
      <c r="CS33" s="198"/>
      <c r="CT33" s="198"/>
      <c r="CU33" s="198"/>
      <c r="CV33" s="198"/>
      <c r="CW33" s="198"/>
      <c r="CX33" s="198"/>
      <c r="CY33" s="198"/>
      <c r="CZ33" s="198"/>
      <c r="DA33" s="198"/>
      <c r="DB33" s="198"/>
      <c r="DC33" s="198"/>
      <c r="DD33" s="198"/>
      <c r="DE33" s="198"/>
      <c r="DF33" s="198"/>
      <c r="DG33" s="198"/>
      <c r="DH33" s="198"/>
      <c r="DI33" s="198"/>
      <c r="DJ33" s="198"/>
      <c r="DK33" s="198"/>
      <c r="DL33" s="198"/>
      <c r="DM33" s="198"/>
      <c r="DN33" s="198"/>
      <c r="DO33" s="198"/>
      <c r="DP33" s="198"/>
      <c r="DQ33" s="198"/>
      <c r="DR33" s="198"/>
      <c r="DS33" s="198"/>
      <c r="DT33" s="198"/>
      <c r="DU33" s="198"/>
      <c r="DV33" s="198"/>
      <c r="DW33" s="198"/>
      <c r="DX33" s="198"/>
      <c r="DY33" s="198"/>
      <c r="DZ33" s="198"/>
      <c r="EA33" s="198"/>
      <c r="EB33" s="198"/>
      <c r="EC33" s="198"/>
      <c r="ED33" s="198"/>
      <c r="EE33" s="198"/>
      <c r="EF33" s="198"/>
      <c r="EG33" s="198"/>
      <c r="EH33" s="198"/>
      <c r="EI33" s="198"/>
      <c r="EJ33" s="198"/>
      <c r="EK33" s="198"/>
      <c r="EL33" s="198"/>
      <c r="EM33" s="198"/>
      <c r="EN33" s="198"/>
      <c r="EO33" s="198"/>
      <c r="EP33" s="198"/>
      <c r="EQ33" s="198"/>
      <c r="ER33" s="198"/>
      <c r="ES33" s="198"/>
      <c r="ET33" s="198"/>
      <c r="EU33" s="198"/>
      <c r="EV33" s="120"/>
      <c r="EW33" s="198"/>
      <c r="EX33" s="198"/>
      <c r="EY33" s="198"/>
      <c r="EZ33" s="198"/>
      <c r="FA33" s="198"/>
      <c r="FB33" s="198"/>
      <c r="FC33" s="198"/>
      <c r="FD33" s="198"/>
      <c r="FE33" s="198"/>
      <c r="FF33" s="198"/>
      <c r="FG33" s="198"/>
      <c r="FH33" s="198"/>
      <c r="FI33" s="198"/>
      <c r="FJ33" s="198"/>
      <c r="FK33" s="198"/>
      <c r="FL33" s="198"/>
      <c r="FM33" s="198"/>
      <c r="FN33" s="198"/>
      <c r="FO33" s="198"/>
      <c r="FP33" s="198"/>
      <c r="FQ33" s="198"/>
      <c r="FR33" s="198"/>
      <c r="FS33" s="198"/>
      <c r="FT33" s="198"/>
      <c r="FU33" s="198"/>
      <c r="FV33" s="198"/>
      <c r="FW33" s="198"/>
      <c r="FX33" s="198"/>
      <c r="FY33" s="198"/>
      <c r="FZ33" s="198"/>
      <c r="GA33" s="198"/>
      <c r="GB33" s="198"/>
      <c r="GC33" s="198"/>
      <c r="GD33" s="198"/>
      <c r="GE33" s="198"/>
      <c r="GF33" s="198"/>
      <c r="GG33" s="198"/>
      <c r="GH33" s="198"/>
      <c r="GI33" s="198"/>
      <c r="GJ33" s="198"/>
      <c r="GK33" s="198"/>
      <c r="GL33" s="198"/>
      <c r="GM33" s="198"/>
      <c r="GN33" s="198"/>
      <c r="GO33" s="198"/>
      <c r="GP33" s="198"/>
      <c r="GQ33" s="198"/>
      <c r="GR33" s="198"/>
      <c r="GS33" s="198"/>
      <c r="GT33" s="198"/>
      <c r="GU33" s="198"/>
      <c r="GV33" s="198"/>
      <c r="GW33" s="198"/>
      <c r="GX33" s="198"/>
      <c r="GY33" s="198"/>
      <c r="GZ33" s="198"/>
      <c r="HA33" s="198"/>
      <c r="HB33" s="198"/>
      <c r="HC33" s="198"/>
      <c r="HD33" s="198"/>
      <c r="HE33" s="198"/>
      <c r="HF33" s="198"/>
      <c r="HG33" s="198"/>
      <c r="HH33" s="198"/>
      <c r="HI33" s="198"/>
      <c r="HJ33" s="198"/>
      <c r="HK33" s="198"/>
      <c r="HL33" s="198"/>
      <c r="HM33" s="198"/>
      <c r="HN33" s="198"/>
      <c r="HO33" s="198"/>
      <c r="HP33" s="198"/>
      <c r="HQ33" s="198"/>
      <c r="HR33" s="126"/>
      <c r="HS33" s="198"/>
      <c r="HT33" s="228"/>
      <c r="HU33" s="235" t="s">
        <v>223</v>
      </c>
      <c r="HV33" s="257" t="str">
        <f>"Please enter the number of people in each gender category in "&amp;D7&amp;". Enter 0 where applicable."</f>
        <v>Please enter the number of people in each gender category in ES. Enter 0 where applicable.</v>
      </c>
      <c r="HW33" s="238" t="str">
        <f>IFERROR("Percent of "&amp;D7&amp;" persons with unknown gender ("&amp;ROUND(100*D34/D9,1)&amp;"%) is higher than 20%.  This will affect the accuracy of your data.","")</f>
        <v>Percent of ES persons with unknown gender (0%) is higher than 20%.  This will affect the accuracy of your data.</v>
      </c>
      <c r="HX33" s="238" t="str">
        <f>"Count of "&amp;D7&amp;" persons reporting gender ("&amp;D33&amp;") cannot be greater than the total number of "&amp;HU30&amp;" persons ("&amp;D9&amp;")"</f>
        <v>Count of ES persons reporting gender (1887) cannot be greater than the total number of  persons (1887)</v>
      </c>
      <c r="HY33" s="239"/>
      <c r="HZ33" s="239"/>
      <c r="IB33" s="239"/>
      <c r="IC33" s="239"/>
      <c r="IE33" s="245"/>
      <c r="IG33" s="245"/>
      <c r="IH33" s="245"/>
      <c r="IJ33" s="245"/>
      <c r="IK33" s="245"/>
      <c r="IL33" s="245"/>
      <c r="IR33" s="245"/>
      <c r="IS33" s="240" t="s">
        <v>223</v>
      </c>
      <c r="IT33" s="257" t="str">
        <f>"Please enter the number of people in each gender category in "&amp;AB7&amp;". Enter 0 where applicable."</f>
        <v>Please enter the number of people in each gender category in TH. Enter 0 where applicable.</v>
      </c>
      <c r="IU33" s="238" t="str">
        <f>IFERROR("Percent of "&amp;AB7&amp;" persons with unknown gender ("&amp;ROUND(100*AB34/AB9,1)&amp;"%) is higher than 20%.  This will affect the accuracy of your data.","")</f>
        <v>Percent of TH persons with unknown gender (0.7%) is higher than 20%.  This will affect the accuracy of your data.</v>
      </c>
      <c r="IV33" s="238" t="str">
        <f>"Count of "&amp;AB7&amp;" persons reporting gender ("&amp;AB33&amp;") cannot be greater than the total number of "&amp;IS30&amp;" persons ("&amp;AB9&amp;")"</f>
        <v>Count of TH persons reporting gender (298) cannot be greater than the total number of  persons (300)</v>
      </c>
      <c r="IW33" s="239"/>
      <c r="IX33" s="239"/>
      <c r="IZ33" s="239"/>
      <c r="JA33" s="239"/>
      <c r="JC33" s="245"/>
      <c r="JE33" s="245"/>
      <c r="JF33" s="245"/>
      <c r="JH33" s="245"/>
      <c r="JI33" s="245"/>
      <c r="JJ33" s="245"/>
      <c r="JL33" s="245"/>
      <c r="JM33" s="245"/>
      <c r="JN33" s="245"/>
      <c r="JP33" s="245"/>
      <c r="JQ33" s="240" t="s">
        <v>223</v>
      </c>
      <c r="JR33" s="257" t="str">
        <f>"Please enter the number of people in each gender category in "&amp;AZ7&amp;". Enter 0 where applicable."</f>
        <v>Please enter the number of people in each gender category in SH. Enter 0 where applicable.</v>
      </c>
      <c r="JS33" s="238" t="str">
        <f>IFERROR("Percent of "&amp;AZ7&amp;" persons with unknown gender ("&amp;ROUND(100*AZ34/AZ9,1)&amp;"%) is higher than 20%.  This will affect the accuracy of your data.","")</f>
        <v>Percent of SH persons with unknown gender (0%) is higher than 20%.  This will affect the accuracy of your data.</v>
      </c>
      <c r="JT33" s="238" t="str">
        <f>"Count of "&amp;AZ7&amp;" persons reporting gender ("&amp;AZ33&amp;") cannot be greater than the total number of "&amp;JQ30&amp;" persons ("&amp;AZ9&amp;")"</f>
        <v>Count of SH persons reporting gender (13) cannot be greater than the total number of  persons (13)</v>
      </c>
      <c r="JU33" s="239"/>
      <c r="JV33" s="239"/>
      <c r="JX33" s="239"/>
      <c r="JY33" s="239"/>
      <c r="KA33" s="245"/>
      <c r="KC33" s="245"/>
      <c r="KD33" s="245"/>
      <c r="KF33" s="245"/>
      <c r="KG33" s="245"/>
      <c r="KH33" s="245"/>
      <c r="KJ33" s="245"/>
      <c r="KK33" s="245"/>
      <c r="KL33" s="245"/>
      <c r="KN33" s="245"/>
      <c r="KO33" s="240" t="s">
        <v>223</v>
      </c>
      <c r="KP33" s="257" t="str">
        <f>"Please enter the number of people in each gender category in "&amp;BX7&amp;". Enter 0 where applicable."</f>
        <v>Please enter the number of people in each gender category in UN. Enter 0 where applicable.</v>
      </c>
      <c r="KQ33" s="238" t="str">
        <f>IFERROR("Percent of "&amp;BX7&amp;" persons with unknown gender ("&amp;ROUND(100*BX34/BX9,1)&amp;"%) is higher than 20%.  This will affect the accuracy of your data.","")</f>
        <v>Percent of UN persons with unknown gender (0.5%) is higher than 20%.  This will affect the accuracy of your data.</v>
      </c>
      <c r="KR33" s="238" t="str">
        <f>"Count of "&amp;BX7&amp;" persons reporting gender ("&amp;BX33&amp;") cannot be greater than the total number of "&amp;KO30&amp;" persons ("&amp;BX9&amp;")"</f>
        <v>Count of UN persons reporting gender (1090) cannot be greater than the total number of  persons (1096)</v>
      </c>
      <c r="KT33" s="252"/>
      <c r="KU33" s="252"/>
      <c r="KV33" s="252"/>
      <c r="KW33" s="253"/>
      <c r="KX33" s="253"/>
      <c r="KY33" s="253">
        <f>SUM(KY25:KY32)</f>
        <v>0</v>
      </c>
      <c r="KZ33" s="253">
        <f t="shared" ref="KZ33:LG33" si="116">SUM(KZ25:KZ32)</f>
        <v>1</v>
      </c>
      <c r="LA33" s="253">
        <f t="shared" si="116"/>
        <v>2</v>
      </c>
      <c r="LB33" s="253">
        <f t="shared" si="116"/>
        <v>3</v>
      </c>
      <c r="LC33" s="253">
        <f t="shared" si="116"/>
        <v>4</v>
      </c>
      <c r="LD33" s="253">
        <f t="shared" si="116"/>
        <v>5</v>
      </c>
      <c r="LE33" s="253">
        <f t="shared" si="116"/>
        <v>6</v>
      </c>
      <c r="LF33" s="253">
        <f t="shared" si="116"/>
        <v>7</v>
      </c>
      <c r="LG33" s="253">
        <f t="shared" si="116"/>
        <v>8</v>
      </c>
      <c r="LH33" s="253"/>
      <c r="LI33" s="253"/>
      <c r="LJ33" s="253"/>
      <c r="LK33" s="253"/>
      <c r="LL33" s="253"/>
      <c r="LM33" s="253"/>
      <c r="LN33" s="253"/>
      <c r="LO33" s="253"/>
      <c r="LP33" s="253"/>
      <c r="LR33" s="252"/>
      <c r="LS33" s="252"/>
      <c r="LT33" s="252"/>
      <c r="LU33" s="253"/>
      <c r="LV33" s="253"/>
      <c r="LW33" s="253">
        <f>SUM(LW25:LW32)</f>
        <v>1</v>
      </c>
      <c r="LX33" s="253">
        <f t="shared" ref="LX33:ME33" si="117">SUM(LX25:LX32)</f>
        <v>2</v>
      </c>
      <c r="LY33" s="253">
        <f t="shared" si="117"/>
        <v>3</v>
      </c>
      <c r="LZ33" s="253">
        <f t="shared" si="117"/>
        <v>4</v>
      </c>
      <c r="MA33" s="253">
        <f t="shared" si="117"/>
        <v>5</v>
      </c>
      <c r="MB33" s="253">
        <f t="shared" si="117"/>
        <v>6</v>
      </c>
      <c r="MC33" s="253">
        <f t="shared" si="117"/>
        <v>7</v>
      </c>
      <c r="MD33" s="253">
        <f t="shared" si="117"/>
        <v>8</v>
      </c>
      <c r="ME33" s="253">
        <f t="shared" si="117"/>
        <v>9</v>
      </c>
      <c r="MF33" s="253"/>
      <c r="MG33" s="253"/>
      <c r="MH33" s="253"/>
      <c r="MI33" s="253"/>
      <c r="MJ33" s="253"/>
      <c r="MK33" s="253"/>
      <c r="ML33" s="253"/>
      <c r="MM33" s="253">
        <v>2</v>
      </c>
      <c r="MN33" s="253"/>
      <c r="MO33" s="253"/>
      <c r="MP33" s="252"/>
      <c r="MQ33" s="252"/>
      <c r="MR33" s="252"/>
      <c r="MS33" s="253"/>
      <c r="MT33" s="253"/>
      <c r="MU33" s="253">
        <f>SUM(MU25:MU32)</f>
        <v>0</v>
      </c>
      <c r="MV33" s="253">
        <f t="shared" ref="MV33:NC33" si="118">SUM(MV25:MV32)</f>
        <v>1</v>
      </c>
      <c r="MW33" s="253">
        <f t="shared" si="118"/>
        <v>2</v>
      </c>
      <c r="MX33" s="253">
        <f t="shared" si="118"/>
        <v>3</v>
      </c>
      <c r="MY33" s="253">
        <f t="shared" si="118"/>
        <v>4</v>
      </c>
      <c r="MZ33" s="253">
        <f t="shared" si="118"/>
        <v>5</v>
      </c>
      <c r="NA33" s="253">
        <f t="shared" si="118"/>
        <v>6</v>
      </c>
      <c r="NB33" s="253">
        <f t="shared" si="118"/>
        <v>7</v>
      </c>
      <c r="NC33" s="253">
        <f t="shared" si="118"/>
        <v>8</v>
      </c>
      <c r="ND33" s="253"/>
      <c r="NE33" s="253"/>
      <c r="NF33" s="253"/>
      <c r="NG33" s="253"/>
      <c r="NH33" s="253"/>
      <c r="NI33" s="253"/>
      <c r="NJ33" s="253"/>
      <c r="NK33" s="253"/>
      <c r="NL33" s="253"/>
      <c r="NM33" s="253"/>
      <c r="NN33" s="252"/>
      <c r="NO33" s="252"/>
      <c r="NP33" s="252"/>
      <c r="NQ33" s="253"/>
      <c r="NR33" s="253"/>
      <c r="NS33" s="253">
        <f>SUM(NS25:NS32)</f>
        <v>5</v>
      </c>
      <c r="NT33" s="253">
        <f t="shared" ref="NT33:OA33" si="119">SUM(NT25:NT32)</f>
        <v>6</v>
      </c>
      <c r="NU33" s="253">
        <f t="shared" si="119"/>
        <v>7</v>
      </c>
      <c r="NV33" s="253">
        <f t="shared" si="119"/>
        <v>8</v>
      </c>
      <c r="NW33" s="253">
        <f t="shared" si="119"/>
        <v>9</v>
      </c>
      <c r="NX33" s="253">
        <f t="shared" si="119"/>
        <v>10</v>
      </c>
      <c r="NY33" s="253">
        <f t="shared" si="119"/>
        <v>11</v>
      </c>
      <c r="NZ33" s="253">
        <f t="shared" si="119"/>
        <v>12</v>
      </c>
      <c r="OA33" s="253">
        <f t="shared" si="119"/>
        <v>13</v>
      </c>
      <c r="OB33" s="253"/>
      <c r="OC33" s="253"/>
      <c r="OD33" s="253"/>
      <c r="OE33" s="253"/>
      <c r="OF33" s="253"/>
      <c r="OG33" s="253"/>
      <c r="OH33" s="253"/>
      <c r="OI33" s="253">
        <v>6</v>
      </c>
      <c r="OJ33" s="253"/>
    </row>
    <row r="34" spans="3:400" x14ac:dyDescent="0.25">
      <c r="C34" s="183" t="s">
        <v>258</v>
      </c>
      <c r="D34" s="184">
        <f>IF(OR(COUNTBLANK(D$25:D$32)&gt;0,D33&gt;D9),"",D$9-D33)</f>
        <v>0</v>
      </c>
      <c r="E34" s="157"/>
      <c r="F34" s="157"/>
      <c r="G34" s="157"/>
      <c r="H34" s="157"/>
      <c r="I34" s="157"/>
      <c r="J34" s="157"/>
      <c r="K34" s="157"/>
      <c r="L34" s="157"/>
      <c r="M34" s="157"/>
      <c r="N34" s="157"/>
      <c r="O34" s="157"/>
      <c r="P34" s="157"/>
      <c r="Q34" s="157"/>
      <c r="R34" s="157"/>
      <c r="S34" s="157"/>
      <c r="T34" s="157"/>
      <c r="U34" s="157"/>
      <c r="V34" s="157"/>
      <c r="W34" s="157"/>
      <c r="X34" s="157"/>
      <c r="Y34" s="157"/>
      <c r="Z34" s="157"/>
      <c r="AA34" s="157"/>
      <c r="AB34" s="184">
        <f>IF(OR(COUNTBLANK(AB$25:AB$32)&gt;0,AB33&gt;AB9),"",AB$9-AB33)</f>
        <v>2</v>
      </c>
      <c r="AC34" s="157"/>
      <c r="AD34" s="157"/>
      <c r="AE34" s="157"/>
      <c r="AF34" s="157"/>
      <c r="AG34" s="157"/>
      <c r="AH34" s="157"/>
      <c r="AI34" s="157"/>
      <c r="AJ34" s="157"/>
      <c r="AK34" s="157"/>
      <c r="AL34" s="157"/>
      <c r="AM34" s="157"/>
      <c r="AN34" s="157"/>
      <c r="AO34" s="157"/>
      <c r="AP34" s="157"/>
      <c r="AQ34" s="157"/>
      <c r="AR34" s="157"/>
      <c r="AS34" s="157"/>
      <c r="AT34" s="157"/>
      <c r="AU34" s="157"/>
      <c r="AV34" s="157"/>
      <c r="AW34" s="157"/>
      <c r="AX34" s="157"/>
      <c r="AY34" s="157"/>
      <c r="AZ34" s="184">
        <f>IF(OR(COUNTBLANK(AZ$25:AZ$32)&gt;0,AZ33&gt;AZ9),"",AZ$9-AZ33)</f>
        <v>0</v>
      </c>
      <c r="BA34" s="157"/>
      <c r="BB34" s="157"/>
      <c r="BC34" s="157"/>
      <c r="BD34" s="157"/>
      <c r="BE34" s="157"/>
      <c r="BF34" s="157"/>
      <c r="BG34" s="157"/>
      <c r="BH34" s="157"/>
      <c r="BI34" s="157"/>
      <c r="BJ34" s="157"/>
      <c r="BK34" s="157"/>
      <c r="BL34" s="157"/>
      <c r="BM34" s="157"/>
      <c r="BN34" s="157"/>
      <c r="BO34" s="157"/>
      <c r="BP34" s="157"/>
      <c r="BQ34" s="157"/>
      <c r="BR34" s="157"/>
      <c r="BS34" s="157"/>
      <c r="BT34" s="157"/>
      <c r="BU34" s="157"/>
      <c r="BV34" s="157"/>
      <c r="BW34" s="157"/>
      <c r="BX34" s="184">
        <f>IF(OR(COUNTBLANK(BX$25:BX$32)&gt;0,BX33&gt;BX9),"",BX$9-BX33)</f>
        <v>6</v>
      </c>
      <c r="BY34" s="185"/>
      <c r="BZ34" s="120"/>
      <c r="CA34" s="198"/>
      <c r="CB34" s="198"/>
      <c r="CC34" s="198"/>
      <c r="CD34" s="198"/>
      <c r="CE34" s="198"/>
      <c r="CF34" s="198"/>
      <c r="CG34" s="198"/>
      <c r="CH34" s="198"/>
      <c r="CI34" s="198"/>
      <c r="CJ34" s="198"/>
      <c r="CK34" s="198"/>
      <c r="CL34" s="198"/>
      <c r="CM34" s="198"/>
      <c r="CN34" s="198"/>
      <c r="CO34" s="198"/>
      <c r="CP34" s="198"/>
      <c r="CQ34" s="198"/>
      <c r="CR34" s="198"/>
      <c r="CS34" s="198"/>
      <c r="CT34" s="198"/>
      <c r="CU34" s="198"/>
      <c r="CV34" s="198"/>
      <c r="CW34" s="198"/>
      <c r="CX34" s="198"/>
      <c r="CY34" s="198"/>
      <c r="CZ34" s="198"/>
      <c r="DA34" s="198"/>
      <c r="DB34" s="198"/>
      <c r="DC34" s="198"/>
      <c r="DD34" s="198"/>
      <c r="DE34" s="198"/>
      <c r="DF34" s="198"/>
      <c r="DG34" s="198"/>
      <c r="DH34" s="198"/>
      <c r="DI34" s="198"/>
      <c r="DJ34" s="198"/>
      <c r="DK34" s="198"/>
      <c r="DL34" s="198"/>
      <c r="DM34" s="198"/>
      <c r="DN34" s="198"/>
      <c r="DO34" s="198"/>
      <c r="DP34" s="198"/>
      <c r="DQ34" s="198"/>
      <c r="DR34" s="198"/>
      <c r="DS34" s="198"/>
      <c r="DT34" s="198"/>
      <c r="DU34" s="198"/>
      <c r="DV34" s="198"/>
      <c r="DW34" s="198"/>
      <c r="DX34" s="198"/>
      <c r="DY34" s="198"/>
      <c r="DZ34" s="198"/>
      <c r="EA34" s="198"/>
      <c r="EB34" s="198"/>
      <c r="EC34" s="198"/>
      <c r="ED34" s="198"/>
      <c r="EE34" s="198"/>
      <c r="EF34" s="198"/>
      <c r="EG34" s="198"/>
      <c r="EH34" s="198"/>
      <c r="EI34" s="198"/>
      <c r="EJ34" s="198"/>
      <c r="EK34" s="198"/>
      <c r="EL34" s="198"/>
      <c r="EM34" s="198"/>
      <c r="EN34" s="198"/>
      <c r="EO34" s="198"/>
      <c r="EP34" s="198"/>
      <c r="EQ34" s="198"/>
      <c r="ER34" s="198"/>
      <c r="ES34" s="198"/>
      <c r="ET34" s="198"/>
      <c r="EU34" s="198"/>
      <c r="EV34" s="120"/>
      <c r="EW34" s="198"/>
      <c r="EX34" s="198"/>
      <c r="EY34" s="198"/>
      <c r="EZ34" s="198"/>
      <c r="FA34" s="198"/>
      <c r="FB34" s="198"/>
      <c r="FC34" s="198"/>
      <c r="FD34" s="198"/>
      <c r="FE34" s="198"/>
      <c r="FF34" s="198"/>
      <c r="FG34" s="198"/>
      <c r="FH34" s="198"/>
      <c r="FI34" s="198"/>
      <c r="FJ34" s="198"/>
      <c r="FK34" s="198"/>
      <c r="FL34" s="198"/>
      <c r="FM34" s="198"/>
      <c r="FN34" s="198"/>
      <c r="FO34" s="198"/>
      <c r="FP34" s="198"/>
      <c r="FQ34" s="198"/>
      <c r="FR34" s="198"/>
      <c r="FS34" s="198"/>
      <c r="FT34" s="198"/>
      <c r="FU34" s="198"/>
      <c r="FV34" s="198"/>
      <c r="FW34" s="198"/>
      <c r="FX34" s="198"/>
      <c r="FY34" s="198"/>
      <c r="FZ34" s="198"/>
      <c r="GA34" s="198"/>
      <c r="GB34" s="198"/>
      <c r="GC34" s="198"/>
      <c r="GD34" s="198"/>
      <c r="GE34" s="198"/>
      <c r="GF34" s="198"/>
      <c r="GG34" s="198"/>
      <c r="GH34" s="198"/>
      <c r="GI34" s="198"/>
      <c r="GJ34" s="198"/>
      <c r="GK34" s="198"/>
      <c r="GL34" s="198"/>
      <c r="GM34" s="198"/>
      <c r="GN34" s="198"/>
      <c r="GO34" s="198"/>
      <c r="GP34" s="198"/>
      <c r="GQ34" s="198"/>
      <c r="GR34" s="198"/>
      <c r="GS34" s="198"/>
      <c r="GT34" s="198"/>
      <c r="GU34" s="198"/>
      <c r="GV34" s="198"/>
      <c r="GW34" s="198"/>
      <c r="GX34" s="198"/>
      <c r="GY34" s="198"/>
      <c r="GZ34" s="198"/>
      <c r="HA34" s="198"/>
      <c r="HB34" s="198"/>
      <c r="HC34" s="198"/>
      <c r="HD34" s="198"/>
      <c r="HE34" s="198"/>
      <c r="HF34" s="198"/>
      <c r="HG34" s="198"/>
      <c r="HH34" s="198"/>
      <c r="HI34" s="198"/>
      <c r="HJ34" s="198"/>
      <c r="HK34" s="198"/>
      <c r="HL34" s="198"/>
      <c r="HM34" s="198"/>
      <c r="HN34" s="198"/>
      <c r="HO34" s="198"/>
      <c r="HP34" s="198"/>
      <c r="HQ34" s="198"/>
      <c r="HR34" s="126"/>
      <c r="HS34" s="198"/>
      <c r="HT34" s="228"/>
      <c r="HU34" s="235" t="s">
        <v>225</v>
      </c>
      <c r="HV34" s="236" t="str">
        <f>IF(COUNTBLANK(D25:D32)&gt;0,"Yes","No")</f>
        <v>No</v>
      </c>
      <c r="HW34" s="236" t="str">
        <f>IFERROR(IF(AND(COUNTBLANK(D25:D32)=0,(D34/D9)&gt;0.2),"Yes","No"),"No")</f>
        <v>No</v>
      </c>
      <c r="HX34" s="236" t="str">
        <f>IFERROR(IF(AND(COUNTBLANK(D25:D32)=0,D33&gt;D9),"Yes","No"),"No")</f>
        <v>No</v>
      </c>
      <c r="HY34" s="241"/>
      <c r="HZ34" s="241"/>
      <c r="IB34" s="241"/>
      <c r="IC34" s="241"/>
      <c r="IE34" s="239"/>
      <c r="IG34" s="239"/>
      <c r="IH34" s="239"/>
      <c r="IJ34" s="239"/>
      <c r="IK34" s="239"/>
      <c r="IL34" s="239"/>
      <c r="IR34" s="239"/>
      <c r="IS34" s="240" t="s">
        <v>225</v>
      </c>
      <c r="IT34" s="236" t="str">
        <f>IF(COUNTBLANK(AB25:AB32)&gt;0,"Yes","No")</f>
        <v>No</v>
      </c>
      <c r="IU34" s="236" t="str">
        <f>IFERROR(IF(AND(COUNTBLANK(AB25:AB32)=0,(AB34/AB9)&gt;0.2),"Yes","No"),"No")</f>
        <v>No</v>
      </c>
      <c r="IV34" s="236" t="str">
        <f>IFERROR(IF(AND(COUNTBLANK(AB25:AB32)=0,AB33&gt;AB9),"Yes","No"),"No")</f>
        <v>No</v>
      </c>
      <c r="IW34" s="241"/>
      <c r="IX34" s="241"/>
      <c r="IZ34" s="241"/>
      <c r="JA34" s="241"/>
      <c r="JC34" s="239"/>
      <c r="JE34" s="239"/>
      <c r="JF34" s="239"/>
      <c r="JH34" s="239"/>
      <c r="JI34" s="239"/>
      <c r="JJ34" s="239"/>
      <c r="JL34" s="239"/>
      <c r="JM34" s="239"/>
      <c r="JN34" s="239"/>
      <c r="JP34" s="239"/>
      <c r="JQ34" s="240" t="s">
        <v>225</v>
      </c>
      <c r="JR34" s="236" t="str">
        <f>IF(COUNTBLANK(AZ25:AZ32)&gt;0,"Yes","No")</f>
        <v>No</v>
      </c>
      <c r="JS34" s="236" t="str">
        <f>IFERROR(IF(AND(COUNTBLANK(AZ25:AZ32)=0,(AZ34/AZ9)&gt;0.2),"Yes","No"),"No")</f>
        <v>No</v>
      </c>
      <c r="JT34" s="236" t="str">
        <f>IFERROR(IF(AND(COUNTBLANK(AZ25:AZ32)=0,AZ33&gt;AZ9),"Yes","No"),"No")</f>
        <v>No</v>
      </c>
      <c r="JU34" s="241"/>
      <c r="JV34" s="241"/>
      <c r="JX34" s="241"/>
      <c r="JY34" s="241"/>
      <c r="KA34" s="239"/>
      <c r="KC34" s="239"/>
      <c r="KD34" s="239"/>
      <c r="KF34" s="239"/>
      <c r="KG34" s="239"/>
      <c r="KH34" s="239"/>
      <c r="KJ34" s="239"/>
      <c r="KK34" s="239"/>
      <c r="KL34" s="239"/>
      <c r="KN34" s="239"/>
      <c r="KO34" s="240" t="s">
        <v>225</v>
      </c>
      <c r="KP34" s="236" t="str">
        <f>IF(COUNTBLANK(BX25:BX32)&gt;0,"Yes","No")</f>
        <v>No</v>
      </c>
      <c r="KQ34" s="236" t="str">
        <f>IFERROR(IF(AND(COUNTBLANK(BX25:BX32)=0,(BX34/BX9)&gt;0.2),"Yes","No"),"No")</f>
        <v>No</v>
      </c>
      <c r="KR34" s="236" t="str">
        <f>IFERROR(IF(AND(COUNTBLANK(BX25:BX32)=0,BX33&gt;BX9),"Yes","No"),"No")</f>
        <v>No</v>
      </c>
      <c r="KT34" s="32" t="s">
        <v>259</v>
      </c>
      <c r="LR34" s="32" t="s">
        <v>259</v>
      </c>
      <c r="MP34" s="32" t="s">
        <v>259</v>
      </c>
      <c r="NN34" s="32" t="s">
        <v>259</v>
      </c>
    </row>
    <row r="35" spans="3:400" ht="55.35" customHeight="1" x14ac:dyDescent="0.25">
      <c r="C35" s="194"/>
      <c r="D35" s="203" t="str">
        <f>HV35</f>
        <v/>
      </c>
      <c r="E35" s="204"/>
      <c r="F35" s="204"/>
      <c r="G35" s="204"/>
      <c r="H35" s="204"/>
      <c r="I35" s="204"/>
      <c r="J35" s="204"/>
      <c r="K35" s="204"/>
      <c r="L35" s="204"/>
      <c r="M35" s="204"/>
      <c r="N35" s="204"/>
      <c r="O35" s="204"/>
      <c r="P35" s="204"/>
      <c r="Q35" s="204"/>
      <c r="R35" s="204"/>
      <c r="S35" s="204"/>
      <c r="T35" s="204"/>
      <c r="U35" s="204"/>
      <c r="V35" s="204"/>
      <c r="W35" s="204"/>
      <c r="X35" s="204"/>
      <c r="Y35" s="204"/>
      <c r="Z35" s="204"/>
      <c r="AA35" s="204"/>
      <c r="AB35" s="203" t="str">
        <f>IT35</f>
        <v/>
      </c>
      <c r="AC35" s="204"/>
      <c r="AD35" s="204"/>
      <c r="AE35" s="204"/>
      <c r="AF35" s="204"/>
      <c r="AG35" s="204"/>
      <c r="AH35" s="204"/>
      <c r="AI35" s="204"/>
      <c r="AJ35" s="204"/>
      <c r="AK35" s="204"/>
      <c r="AL35" s="204"/>
      <c r="AM35" s="204"/>
      <c r="AN35" s="204"/>
      <c r="AO35" s="204"/>
      <c r="AP35" s="204"/>
      <c r="AQ35" s="204"/>
      <c r="AR35" s="204"/>
      <c r="AS35" s="204"/>
      <c r="AT35" s="204"/>
      <c r="AU35" s="204"/>
      <c r="AV35" s="204"/>
      <c r="AW35" s="204"/>
      <c r="AX35" s="204"/>
      <c r="AY35" s="204"/>
      <c r="AZ35" s="203" t="str">
        <f>JR35</f>
        <v/>
      </c>
      <c r="BA35" s="204"/>
      <c r="BB35" s="204"/>
      <c r="BC35" s="204"/>
      <c r="BD35" s="204"/>
      <c r="BE35" s="204"/>
      <c r="BF35" s="204"/>
      <c r="BG35" s="204"/>
      <c r="BH35" s="204"/>
      <c r="BI35" s="204"/>
      <c r="BJ35" s="204"/>
      <c r="BK35" s="204"/>
      <c r="BL35" s="204"/>
      <c r="BM35" s="204"/>
      <c r="BN35" s="204"/>
      <c r="BO35" s="204"/>
      <c r="BP35" s="204"/>
      <c r="BQ35" s="204"/>
      <c r="BR35" s="204"/>
      <c r="BS35" s="204"/>
      <c r="BT35" s="204"/>
      <c r="BU35" s="204"/>
      <c r="BV35" s="204"/>
      <c r="BW35" s="204"/>
      <c r="BX35" s="203" t="str">
        <f>KP35</f>
        <v/>
      </c>
      <c r="BY35" s="198"/>
      <c r="BZ35" s="120"/>
      <c r="CA35" s="198"/>
      <c r="CB35" s="198"/>
      <c r="CC35" s="198"/>
      <c r="CD35" s="198"/>
      <c r="CE35" s="198"/>
      <c r="CF35" s="198"/>
      <c r="CG35" s="198"/>
      <c r="CH35" s="198"/>
      <c r="CI35" s="198"/>
      <c r="CJ35" s="198"/>
      <c r="CK35" s="198"/>
      <c r="CL35" s="198"/>
      <c r="CM35" s="198"/>
      <c r="CN35" s="198"/>
      <c r="CO35" s="198"/>
      <c r="CP35" s="198"/>
      <c r="CQ35" s="198"/>
      <c r="CR35" s="198"/>
      <c r="CS35" s="198"/>
      <c r="CT35" s="198"/>
      <c r="CU35" s="198"/>
      <c r="CV35" s="198"/>
      <c r="CW35" s="198"/>
      <c r="CX35" s="198"/>
      <c r="CY35" s="198"/>
      <c r="CZ35" s="198"/>
      <c r="DA35" s="198"/>
      <c r="DB35" s="198"/>
      <c r="DC35" s="198"/>
      <c r="DD35" s="198"/>
      <c r="DE35" s="198"/>
      <c r="DF35" s="198"/>
      <c r="DG35" s="198"/>
      <c r="DH35" s="198"/>
      <c r="DI35" s="198"/>
      <c r="DJ35" s="198"/>
      <c r="DK35" s="198"/>
      <c r="DL35" s="198"/>
      <c r="DM35" s="198"/>
      <c r="DN35" s="198"/>
      <c r="DO35" s="198"/>
      <c r="DP35" s="198"/>
      <c r="DQ35" s="198"/>
      <c r="DR35" s="198"/>
      <c r="DS35" s="198"/>
      <c r="DT35" s="198"/>
      <c r="DU35" s="198"/>
      <c r="DV35" s="198"/>
      <c r="DW35" s="198"/>
      <c r="DX35" s="198"/>
      <c r="DY35" s="198"/>
      <c r="DZ35" s="198"/>
      <c r="EA35" s="198"/>
      <c r="EB35" s="198"/>
      <c r="EC35" s="198"/>
      <c r="ED35" s="198"/>
      <c r="EE35" s="198"/>
      <c r="EF35" s="198"/>
      <c r="EG35" s="198"/>
      <c r="EH35" s="198"/>
      <c r="EI35" s="198"/>
      <c r="EJ35" s="198"/>
      <c r="EK35" s="198"/>
      <c r="EL35" s="198"/>
      <c r="EM35" s="198"/>
      <c r="EN35" s="198"/>
      <c r="EO35" s="198"/>
      <c r="EP35" s="198"/>
      <c r="EQ35" s="198"/>
      <c r="ER35" s="198"/>
      <c r="ES35" s="198"/>
      <c r="ET35" s="198"/>
      <c r="EU35" s="198"/>
      <c r="EV35" s="120"/>
      <c r="EW35" s="198"/>
      <c r="EX35" s="198"/>
      <c r="EY35" s="198"/>
      <c r="EZ35" s="198"/>
      <c r="FA35" s="198"/>
      <c r="FB35" s="198"/>
      <c r="FC35" s="198"/>
      <c r="FD35" s="198"/>
      <c r="FE35" s="198"/>
      <c r="FF35" s="198"/>
      <c r="FG35" s="198"/>
      <c r="FH35" s="198"/>
      <c r="FI35" s="198"/>
      <c r="FJ35" s="198"/>
      <c r="FK35" s="198"/>
      <c r="FL35" s="198"/>
      <c r="FM35" s="198"/>
      <c r="FN35" s="198"/>
      <c r="FO35" s="198"/>
      <c r="FP35" s="198"/>
      <c r="FQ35" s="198"/>
      <c r="FR35" s="198"/>
      <c r="FS35" s="198"/>
      <c r="FT35" s="198"/>
      <c r="FU35" s="198"/>
      <c r="FV35" s="198"/>
      <c r="FW35" s="198"/>
      <c r="FX35" s="198"/>
      <c r="FY35" s="198"/>
      <c r="FZ35" s="198"/>
      <c r="GA35" s="198"/>
      <c r="GB35" s="198"/>
      <c r="GC35" s="198"/>
      <c r="GD35" s="198"/>
      <c r="GE35" s="198"/>
      <c r="GF35" s="198"/>
      <c r="GG35" s="198"/>
      <c r="GH35" s="198"/>
      <c r="GI35" s="198"/>
      <c r="GJ35" s="198"/>
      <c r="GK35" s="198"/>
      <c r="GL35" s="198"/>
      <c r="GM35" s="198"/>
      <c r="GN35" s="198"/>
      <c r="GO35" s="198"/>
      <c r="GP35" s="198"/>
      <c r="GQ35" s="198"/>
      <c r="GR35" s="198"/>
      <c r="GS35" s="198"/>
      <c r="GT35" s="198"/>
      <c r="GU35" s="198"/>
      <c r="GV35" s="198"/>
      <c r="GW35" s="198"/>
      <c r="GX35" s="198"/>
      <c r="GY35" s="198"/>
      <c r="GZ35" s="198"/>
      <c r="HA35" s="198"/>
      <c r="HB35" s="198"/>
      <c r="HC35" s="198"/>
      <c r="HD35" s="198"/>
      <c r="HE35" s="198"/>
      <c r="HF35" s="198"/>
      <c r="HG35" s="198"/>
      <c r="HH35" s="198"/>
      <c r="HI35" s="198"/>
      <c r="HJ35" s="198"/>
      <c r="HK35" s="198"/>
      <c r="HL35" s="198"/>
      <c r="HM35" s="198"/>
      <c r="HN35" s="198"/>
      <c r="HO35" s="198"/>
      <c r="HP35" s="198"/>
      <c r="HQ35" s="198"/>
      <c r="HR35" s="126"/>
      <c r="HS35" s="199"/>
      <c r="HT35" s="228"/>
      <c r="HU35" s="258" t="s">
        <v>230</v>
      </c>
      <c r="HV35" s="259" t="str">
        <f>IF(HV34="Yes", HV33,"")&amp;IF(HW34="Yes",HW33,"")&amp;IF(HX34="Yes",HX33,"")</f>
        <v/>
      </c>
      <c r="HW35" s="260"/>
      <c r="HX35" s="261"/>
      <c r="HY35" s="262"/>
      <c r="HZ35" s="262"/>
      <c r="IB35" s="262"/>
      <c r="IC35" s="262"/>
      <c r="IE35" s="241"/>
      <c r="IG35" s="241"/>
      <c r="IH35" s="241"/>
      <c r="IJ35" s="241"/>
      <c r="IK35" s="241"/>
      <c r="IL35" s="241"/>
      <c r="IR35" s="241"/>
      <c r="IS35" s="263" t="s">
        <v>230</v>
      </c>
      <c r="IT35" s="259" t="str">
        <f>IF(IT34="Yes", IT33,"")&amp;IF(IU34="Yes",IU33,"")&amp;IF(IV34="Yes",IV33,"")</f>
        <v/>
      </c>
      <c r="IU35" s="260"/>
      <c r="IV35" s="261"/>
      <c r="IW35" s="262"/>
      <c r="IX35" s="262"/>
      <c r="IZ35" s="262"/>
      <c r="JA35" s="262"/>
      <c r="JC35" s="241"/>
      <c r="JE35" s="241"/>
      <c r="JF35" s="241"/>
      <c r="JH35" s="241"/>
      <c r="JI35" s="241"/>
      <c r="JJ35" s="241"/>
      <c r="JL35" s="241"/>
      <c r="JM35" s="241"/>
      <c r="JN35" s="241"/>
      <c r="JP35" s="241"/>
      <c r="JQ35" s="263" t="s">
        <v>230</v>
      </c>
      <c r="JR35" s="259" t="str">
        <f>IF(JR34="Yes", JR33,"")&amp;IF(JS34="Yes",JS33,"")&amp;IF(JT34="Yes",JT33,"")</f>
        <v/>
      </c>
      <c r="JS35" s="260"/>
      <c r="JT35" s="261"/>
      <c r="JU35" s="262"/>
      <c r="JV35" s="262"/>
      <c r="JX35" s="262"/>
      <c r="JY35" s="262"/>
      <c r="KA35" s="241"/>
      <c r="KC35" s="241"/>
      <c r="KD35" s="241"/>
      <c r="KF35" s="241"/>
      <c r="KG35" s="241"/>
      <c r="KH35" s="241"/>
      <c r="KJ35" s="241"/>
      <c r="KK35" s="241"/>
      <c r="KL35" s="241"/>
      <c r="KN35" s="241"/>
      <c r="KO35" s="263" t="s">
        <v>230</v>
      </c>
      <c r="KP35" s="259" t="str">
        <f>IF(KP34="Yes", KP33,"")&amp;IF(KQ34="Yes",KQ33,"")&amp;IF(KR34="Yes",KR33,"")</f>
        <v/>
      </c>
      <c r="KQ35" s="260"/>
      <c r="KR35" s="261"/>
      <c r="KT35" s="279" t="s">
        <v>231</v>
      </c>
      <c r="KU35" s="280"/>
      <c r="KV35" s="244">
        <f>D45</f>
        <v>0</v>
      </c>
      <c r="KY35" s="229"/>
      <c r="KZ35" s="229">
        <v>1</v>
      </c>
      <c r="LA35" s="229">
        <f t="shared" ref="LA35:LN35" si="120">KZ35+1</f>
        <v>2</v>
      </c>
      <c r="LB35" s="229">
        <f t="shared" si="120"/>
        <v>3</v>
      </c>
      <c r="LC35" s="229">
        <f t="shared" si="120"/>
        <v>4</v>
      </c>
      <c r="LD35" s="229">
        <f t="shared" si="120"/>
        <v>5</v>
      </c>
      <c r="LE35" s="229">
        <f t="shared" si="120"/>
        <v>6</v>
      </c>
      <c r="LF35" s="229">
        <f t="shared" si="120"/>
        <v>7</v>
      </c>
      <c r="LG35" s="229">
        <f t="shared" si="120"/>
        <v>8</v>
      </c>
      <c r="LH35" s="229">
        <f t="shared" si="120"/>
        <v>9</v>
      </c>
      <c r="LI35" s="229">
        <f t="shared" si="120"/>
        <v>10</v>
      </c>
      <c r="LJ35" s="229">
        <f t="shared" si="120"/>
        <v>11</v>
      </c>
      <c r="LK35" s="229">
        <f t="shared" si="120"/>
        <v>12</v>
      </c>
      <c r="LL35" s="229">
        <f t="shared" si="120"/>
        <v>13</v>
      </c>
      <c r="LM35" s="229">
        <f t="shared" si="120"/>
        <v>14</v>
      </c>
      <c r="LN35" s="229">
        <f t="shared" si="120"/>
        <v>15</v>
      </c>
      <c r="LO35" s="229"/>
      <c r="LR35" s="279" t="s">
        <v>231</v>
      </c>
      <c r="LS35" s="280"/>
      <c r="LT35" s="244" t="str">
        <f>AB45</f>
        <v/>
      </c>
      <c r="LW35" s="229"/>
      <c r="LX35" s="229">
        <v>1</v>
      </c>
      <c r="LY35" s="229">
        <f t="shared" ref="LY35:ML35" si="121">LX35+1</f>
        <v>2</v>
      </c>
      <c r="LZ35" s="229">
        <f t="shared" si="121"/>
        <v>3</v>
      </c>
      <c r="MA35" s="229">
        <f t="shared" si="121"/>
        <v>4</v>
      </c>
      <c r="MB35" s="229">
        <f t="shared" si="121"/>
        <v>5</v>
      </c>
      <c r="MC35" s="229">
        <f t="shared" si="121"/>
        <v>6</v>
      </c>
      <c r="MD35" s="229">
        <f t="shared" si="121"/>
        <v>7</v>
      </c>
      <c r="ME35" s="229">
        <f t="shared" si="121"/>
        <v>8</v>
      </c>
      <c r="MF35" s="229">
        <f t="shared" si="121"/>
        <v>9</v>
      </c>
      <c r="MG35" s="229">
        <f t="shared" si="121"/>
        <v>10</v>
      </c>
      <c r="MH35" s="229">
        <f t="shared" si="121"/>
        <v>11</v>
      </c>
      <c r="MI35" s="229">
        <f t="shared" si="121"/>
        <v>12</v>
      </c>
      <c r="MJ35" s="229">
        <f t="shared" si="121"/>
        <v>13</v>
      </c>
      <c r="MK35" s="229">
        <f t="shared" si="121"/>
        <v>14</v>
      </c>
      <c r="ML35" s="229">
        <f t="shared" si="121"/>
        <v>15</v>
      </c>
      <c r="MM35" s="229"/>
      <c r="MP35" s="279" t="s">
        <v>231</v>
      </c>
      <c r="MQ35" s="280"/>
      <c r="MR35" s="244" t="str">
        <f>AZ45</f>
        <v/>
      </c>
      <c r="MU35" s="229"/>
      <c r="MV35" s="229">
        <v>1</v>
      </c>
      <c r="MW35" s="229">
        <f t="shared" ref="MW35:NJ35" si="122">MV35+1</f>
        <v>2</v>
      </c>
      <c r="MX35" s="229">
        <f t="shared" si="122"/>
        <v>3</v>
      </c>
      <c r="MY35" s="229">
        <f t="shared" si="122"/>
        <v>4</v>
      </c>
      <c r="MZ35" s="229">
        <f t="shared" si="122"/>
        <v>5</v>
      </c>
      <c r="NA35" s="229">
        <f t="shared" si="122"/>
        <v>6</v>
      </c>
      <c r="NB35" s="229">
        <f t="shared" si="122"/>
        <v>7</v>
      </c>
      <c r="NC35" s="229">
        <f t="shared" si="122"/>
        <v>8</v>
      </c>
      <c r="ND35" s="229">
        <f t="shared" si="122"/>
        <v>9</v>
      </c>
      <c r="NE35" s="229">
        <f t="shared" si="122"/>
        <v>10</v>
      </c>
      <c r="NF35" s="229">
        <f t="shared" si="122"/>
        <v>11</v>
      </c>
      <c r="NG35" s="229">
        <f t="shared" si="122"/>
        <v>12</v>
      </c>
      <c r="NH35" s="229">
        <f t="shared" si="122"/>
        <v>13</v>
      </c>
      <c r="NI35" s="229">
        <f t="shared" si="122"/>
        <v>14</v>
      </c>
      <c r="NJ35" s="229">
        <f t="shared" si="122"/>
        <v>15</v>
      </c>
      <c r="NK35" s="229"/>
      <c r="NN35" s="279" t="s">
        <v>231</v>
      </c>
      <c r="NO35" s="280"/>
      <c r="NP35" s="244">
        <f>BX45</f>
        <v>0</v>
      </c>
      <c r="NS35" s="229"/>
      <c r="NT35" s="229">
        <v>1</v>
      </c>
      <c r="NU35" s="229">
        <f t="shared" ref="NU35:OH35" si="123">NT35+1</f>
        <v>2</v>
      </c>
      <c r="NV35" s="229">
        <f t="shared" si="123"/>
        <v>3</v>
      </c>
      <c r="NW35" s="229">
        <f t="shared" si="123"/>
        <v>4</v>
      </c>
      <c r="NX35" s="229">
        <f t="shared" si="123"/>
        <v>5</v>
      </c>
      <c r="NY35" s="229">
        <f t="shared" si="123"/>
        <v>6</v>
      </c>
      <c r="NZ35" s="229">
        <f t="shared" si="123"/>
        <v>7</v>
      </c>
      <c r="OA35" s="229">
        <f t="shared" si="123"/>
        <v>8</v>
      </c>
      <c r="OB35" s="229">
        <f t="shared" si="123"/>
        <v>9</v>
      </c>
      <c r="OC35" s="229">
        <f t="shared" si="123"/>
        <v>10</v>
      </c>
      <c r="OD35" s="229">
        <f t="shared" si="123"/>
        <v>11</v>
      </c>
      <c r="OE35" s="229">
        <f t="shared" si="123"/>
        <v>12</v>
      </c>
      <c r="OF35" s="229">
        <f t="shared" si="123"/>
        <v>13</v>
      </c>
      <c r="OG35" s="229">
        <f t="shared" si="123"/>
        <v>14</v>
      </c>
      <c r="OH35" s="229">
        <f t="shared" si="123"/>
        <v>15</v>
      </c>
      <c r="OI35" s="229"/>
    </row>
    <row r="36" spans="3:400" ht="18" customHeight="1" x14ac:dyDescent="0.25">
      <c r="C36" s="194" t="s">
        <v>260</v>
      </c>
      <c r="D36" s="198"/>
      <c r="E36" s="198"/>
      <c r="F36" s="198"/>
      <c r="G36" s="198"/>
      <c r="H36" s="198"/>
      <c r="I36" s="198"/>
      <c r="J36" s="198"/>
      <c r="K36" s="198"/>
      <c r="L36" s="198"/>
      <c r="M36" s="198"/>
      <c r="N36" s="198"/>
      <c r="O36" s="198"/>
      <c r="P36" s="198"/>
      <c r="Q36" s="198"/>
      <c r="R36" s="198"/>
      <c r="S36" s="198"/>
      <c r="T36" s="198"/>
      <c r="U36" s="198"/>
      <c r="V36" s="198"/>
      <c r="W36" s="198"/>
      <c r="X36" s="198"/>
      <c r="Y36" s="198"/>
      <c r="Z36" s="198"/>
      <c r="AA36" s="198"/>
      <c r="AB36" s="198"/>
      <c r="AC36" s="198"/>
      <c r="AD36" s="198"/>
      <c r="AE36" s="198"/>
      <c r="AF36" s="198"/>
      <c r="AG36" s="198"/>
      <c r="AH36" s="198"/>
      <c r="AI36" s="198"/>
      <c r="AJ36" s="198"/>
      <c r="AK36" s="198"/>
      <c r="AL36" s="198"/>
      <c r="AM36" s="198"/>
      <c r="AN36" s="198"/>
      <c r="AO36" s="198"/>
      <c r="AP36" s="198"/>
      <c r="AQ36" s="198"/>
      <c r="AR36" s="198"/>
      <c r="AS36" s="198"/>
      <c r="AT36" s="198"/>
      <c r="AU36" s="198"/>
      <c r="AV36" s="198"/>
      <c r="AW36" s="198"/>
      <c r="AX36" s="198"/>
      <c r="AY36" s="198"/>
      <c r="AZ36" s="198"/>
      <c r="BA36" s="198"/>
      <c r="BB36" s="198"/>
      <c r="BC36" s="198"/>
      <c r="BD36" s="198"/>
      <c r="BE36" s="198"/>
      <c r="BF36" s="198"/>
      <c r="BG36" s="198"/>
      <c r="BH36" s="198"/>
      <c r="BI36" s="198"/>
      <c r="BJ36" s="198"/>
      <c r="BK36" s="198"/>
      <c r="BL36" s="198"/>
      <c r="BM36" s="198"/>
      <c r="BN36" s="198"/>
      <c r="BO36" s="198"/>
      <c r="BP36" s="198"/>
      <c r="BQ36" s="198"/>
      <c r="BR36" s="198"/>
      <c r="BS36" s="198"/>
      <c r="BT36" s="198"/>
      <c r="BU36" s="198"/>
      <c r="BV36" s="198"/>
      <c r="BW36" s="198"/>
      <c r="BX36" s="198"/>
      <c r="BY36" s="198"/>
      <c r="BZ36" s="120"/>
      <c r="CA36" s="198"/>
      <c r="CB36" s="198"/>
      <c r="CC36" s="198"/>
      <c r="CD36" s="198"/>
      <c r="CE36" s="198"/>
      <c r="CF36" s="198"/>
      <c r="CG36" s="198"/>
      <c r="CH36" s="198"/>
      <c r="CI36" s="198"/>
      <c r="CJ36" s="198"/>
      <c r="CK36" s="198"/>
      <c r="CL36" s="198"/>
      <c r="CM36" s="198"/>
      <c r="CN36" s="198"/>
      <c r="CO36" s="198"/>
      <c r="CP36" s="198"/>
      <c r="CQ36" s="198"/>
      <c r="CR36" s="198"/>
      <c r="CS36" s="198"/>
      <c r="CT36" s="198"/>
      <c r="CU36" s="198"/>
      <c r="CV36" s="198"/>
      <c r="CW36" s="198"/>
      <c r="CX36" s="198"/>
      <c r="CY36" s="198"/>
      <c r="CZ36" s="198"/>
      <c r="DA36" s="198"/>
      <c r="DB36" s="198"/>
      <c r="DC36" s="198"/>
      <c r="DD36" s="198"/>
      <c r="DE36" s="198"/>
      <c r="DF36" s="198"/>
      <c r="DG36" s="198"/>
      <c r="DH36" s="198"/>
      <c r="DI36" s="198"/>
      <c r="DJ36" s="198"/>
      <c r="DK36" s="198"/>
      <c r="DL36" s="198"/>
      <c r="DM36" s="198"/>
      <c r="DN36" s="198"/>
      <c r="DO36" s="198"/>
      <c r="DP36" s="198"/>
      <c r="DQ36" s="198"/>
      <c r="DR36" s="198"/>
      <c r="DS36" s="198"/>
      <c r="DT36" s="198"/>
      <c r="DU36" s="198"/>
      <c r="DV36" s="198"/>
      <c r="DW36" s="198"/>
      <c r="DX36" s="198"/>
      <c r="DY36" s="198"/>
      <c r="DZ36" s="198"/>
      <c r="EA36" s="198"/>
      <c r="EB36" s="198"/>
      <c r="EC36" s="198"/>
      <c r="ED36" s="198"/>
      <c r="EE36" s="198"/>
      <c r="EF36" s="198"/>
      <c r="EG36" s="198"/>
      <c r="EH36" s="198"/>
      <c r="EI36" s="198"/>
      <c r="EJ36" s="198"/>
      <c r="EK36" s="198"/>
      <c r="EL36" s="198"/>
      <c r="EM36" s="198"/>
      <c r="EN36" s="198"/>
      <c r="EO36" s="198"/>
      <c r="EP36" s="198"/>
      <c r="EQ36" s="198"/>
      <c r="ER36" s="198"/>
      <c r="ES36" s="198"/>
      <c r="ET36" s="198"/>
      <c r="EU36" s="198"/>
      <c r="EV36" s="120"/>
      <c r="EW36" s="198"/>
      <c r="EX36" s="198"/>
      <c r="EY36" s="198"/>
      <c r="EZ36" s="198"/>
      <c r="FA36" s="198"/>
      <c r="FB36" s="198"/>
      <c r="FC36" s="198"/>
      <c r="FD36" s="198"/>
      <c r="FE36" s="198"/>
      <c r="FF36" s="198"/>
      <c r="FG36" s="198"/>
      <c r="FH36" s="198"/>
      <c r="FI36" s="198"/>
      <c r="FJ36" s="198"/>
      <c r="FK36" s="198"/>
      <c r="FL36" s="198"/>
      <c r="FM36" s="198"/>
      <c r="FN36" s="198"/>
      <c r="FO36" s="198"/>
      <c r="FP36" s="198"/>
      <c r="FQ36" s="198"/>
      <c r="FR36" s="198"/>
      <c r="FS36" s="198"/>
      <c r="FT36" s="198"/>
      <c r="FU36" s="198"/>
      <c r="FV36" s="198"/>
      <c r="FW36" s="198"/>
      <c r="FX36" s="198"/>
      <c r="FY36" s="198"/>
      <c r="FZ36" s="198"/>
      <c r="GA36" s="198"/>
      <c r="GB36" s="198"/>
      <c r="GC36" s="198"/>
      <c r="GD36" s="198"/>
      <c r="GE36" s="198"/>
      <c r="GF36" s="198"/>
      <c r="GG36" s="198"/>
      <c r="GH36" s="198"/>
      <c r="GI36" s="198"/>
      <c r="GJ36" s="198"/>
      <c r="GK36" s="198"/>
      <c r="GL36" s="198"/>
      <c r="GM36" s="198"/>
      <c r="GN36" s="198"/>
      <c r="GO36" s="198"/>
      <c r="GP36" s="198"/>
      <c r="GQ36" s="198"/>
      <c r="GR36" s="198"/>
      <c r="GS36" s="198"/>
      <c r="GT36" s="198"/>
      <c r="GU36" s="198"/>
      <c r="GV36" s="198"/>
      <c r="GW36" s="198"/>
      <c r="GX36" s="198"/>
      <c r="GY36" s="198"/>
      <c r="GZ36" s="198"/>
      <c r="HA36" s="198"/>
      <c r="HB36" s="198"/>
      <c r="HC36" s="198"/>
      <c r="HD36" s="198"/>
      <c r="HE36" s="198"/>
      <c r="HF36" s="198"/>
      <c r="HG36" s="198"/>
      <c r="HH36" s="198"/>
      <c r="HI36" s="198"/>
      <c r="HJ36" s="198"/>
      <c r="HK36" s="198"/>
      <c r="HL36" s="198"/>
      <c r="HM36" s="198"/>
      <c r="HN36" s="198"/>
      <c r="HO36" s="198"/>
      <c r="HP36" s="198"/>
      <c r="HQ36" s="198"/>
      <c r="HR36" s="126"/>
      <c r="HS36" s="199"/>
      <c r="HT36" s="228"/>
      <c r="IE36" s="262"/>
      <c r="IG36" s="262"/>
      <c r="IH36" s="262"/>
      <c r="IJ36" s="262"/>
      <c r="IK36" s="262"/>
      <c r="IL36" s="262"/>
      <c r="IR36" s="262"/>
      <c r="JC36" s="262"/>
      <c r="JE36" s="262"/>
      <c r="JF36" s="262"/>
      <c r="JH36" s="262"/>
      <c r="JI36" s="262"/>
      <c r="JJ36" s="262"/>
      <c r="JL36" s="262"/>
      <c r="JM36" s="262"/>
      <c r="JN36" s="262"/>
      <c r="JP36" s="262"/>
      <c r="KA36" s="262"/>
      <c r="KC36" s="262"/>
      <c r="KD36" s="262"/>
      <c r="KF36" s="262"/>
      <c r="KG36" s="262"/>
      <c r="KH36" s="262"/>
      <c r="KJ36" s="262"/>
      <c r="KK36" s="262"/>
      <c r="KL36" s="262"/>
      <c r="KN36" s="262"/>
      <c r="KT36" s="245" t="str">
        <f>"# of persons with known "&amp;KT34</f>
        <v># of persons with known multi-gender</v>
      </c>
      <c r="KU36" s="245" t="str">
        <f>"distribution of persons with no known "&amp;KT34</f>
        <v>distribution of persons with no known multi-gender</v>
      </c>
      <c r="KV36" s="245" t="s">
        <v>233</v>
      </c>
      <c r="KW36" s="245" t="s">
        <v>234</v>
      </c>
      <c r="KX36" s="245" t="s">
        <v>235</v>
      </c>
      <c r="KY36" s="245" t="s">
        <v>236</v>
      </c>
      <c r="KZ36" s="245" t="str">
        <f t="shared" ref="KZ36:LN36" si="124">"add 1 to nth largest decimal (n="&amp;KZ35&amp;") and all previous"</f>
        <v>add 1 to nth largest decimal (n=1) and all previous</v>
      </c>
      <c r="LA36" s="245" t="str">
        <f t="shared" si="124"/>
        <v>add 1 to nth largest decimal (n=2) and all previous</v>
      </c>
      <c r="LB36" s="245" t="str">
        <f t="shared" si="124"/>
        <v>add 1 to nth largest decimal (n=3) and all previous</v>
      </c>
      <c r="LC36" s="245" t="str">
        <f t="shared" si="124"/>
        <v>add 1 to nth largest decimal (n=4) and all previous</v>
      </c>
      <c r="LD36" s="245" t="str">
        <f t="shared" si="124"/>
        <v>add 1 to nth largest decimal (n=5) and all previous</v>
      </c>
      <c r="LE36" s="245" t="str">
        <f t="shared" si="124"/>
        <v>add 1 to nth largest decimal (n=6) and all previous</v>
      </c>
      <c r="LF36" s="245" t="str">
        <f t="shared" si="124"/>
        <v>add 1 to nth largest decimal (n=7) and all previous</v>
      </c>
      <c r="LG36" s="245" t="str">
        <f t="shared" si="124"/>
        <v>add 1 to nth largest decimal (n=8) and all previous</v>
      </c>
      <c r="LH36" s="245" t="str">
        <f t="shared" si="124"/>
        <v>add 1 to nth largest decimal (n=9) and all previous</v>
      </c>
      <c r="LI36" s="245" t="str">
        <f t="shared" si="124"/>
        <v>add 1 to nth largest decimal (n=10) and all previous</v>
      </c>
      <c r="LJ36" s="245" t="str">
        <f t="shared" si="124"/>
        <v>add 1 to nth largest decimal (n=11) and all previous</v>
      </c>
      <c r="LK36" s="245" t="str">
        <f t="shared" si="124"/>
        <v>add 1 to nth largest decimal (n=12) and all previous</v>
      </c>
      <c r="LL36" s="245" t="str">
        <f t="shared" si="124"/>
        <v>add 1 to nth largest decimal (n=13) and all previous</v>
      </c>
      <c r="LM36" s="245" t="str">
        <f t="shared" si="124"/>
        <v>add 1 to nth largest decimal (n=14) and all previous</v>
      </c>
      <c r="LN36" s="245" t="str">
        <f t="shared" si="124"/>
        <v>add 1 to nth largest decimal (n=15) and all previous</v>
      </c>
      <c r="LO36" s="245" t="s">
        <v>237</v>
      </c>
      <c r="LP36" s="229" t="s">
        <v>238</v>
      </c>
      <c r="LR36" s="245" t="str">
        <f>"# of persons with known "&amp;LR34</f>
        <v># of persons with known multi-gender</v>
      </c>
      <c r="LS36" s="245" t="str">
        <f>"distribution of persons with no known "&amp;LR34</f>
        <v>distribution of persons with no known multi-gender</v>
      </c>
      <c r="LT36" s="245" t="s">
        <v>233</v>
      </c>
      <c r="LU36" s="245" t="s">
        <v>234</v>
      </c>
      <c r="LV36" s="245" t="s">
        <v>235</v>
      </c>
      <c r="LW36" s="245" t="s">
        <v>236</v>
      </c>
      <c r="LX36" s="245" t="str">
        <f t="shared" ref="LX36:ML36" si="125">"add 1 to nth largest decimal (n="&amp;LX35&amp;") and all previous"</f>
        <v>add 1 to nth largest decimal (n=1) and all previous</v>
      </c>
      <c r="LY36" s="245" t="str">
        <f t="shared" si="125"/>
        <v>add 1 to nth largest decimal (n=2) and all previous</v>
      </c>
      <c r="LZ36" s="245" t="str">
        <f t="shared" si="125"/>
        <v>add 1 to nth largest decimal (n=3) and all previous</v>
      </c>
      <c r="MA36" s="245" t="str">
        <f t="shared" si="125"/>
        <v>add 1 to nth largest decimal (n=4) and all previous</v>
      </c>
      <c r="MB36" s="245" t="str">
        <f t="shared" si="125"/>
        <v>add 1 to nth largest decimal (n=5) and all previous</v>
      </c>
      <c r="MC36" s="245" t="str">
        <f t="shared" si="125"/>
        <v>add 1 to nth largest decimal (n=6) and all previous</v>
      </c>
      <c r="MD36" s="245" t="str">
        <f t="shared" si="125"/>
        <v>add 1 to nth largest decimal (n=7) and all previous</v>
      </c>
      <c r="ME36" s="245" t="str">
        <f t="shared" si="125"/>
        <v>add 1 to nth largest decimal (n=8) and all previous</v>
      </c>
      <c r="MF36" s="245" t="str">
        <f t="shared" si="125"/>
        <v>add 1 to nth largest decimal (n=9) and all previous</v>
      </c>
      <c r="MG36" s="245" t="str">
        <f t="shared" si="125"/>
        <v>add 1 to nth largest decimal (n=10) and all previous</v>
      </c>
      <c r="MH36" s="245" t="str">
        <f t="shared" si="125"/>
        <v>add 1 to nth largest decimal (n=11) and all previous</v>
      </c>
      <c r="MI36" s="245" t="str">
        <f t="shared" si="125"/>
        <v>add 1 to nth largest decimal (n=12) and all previous</v>
      </c>
      <c r="MJ36" s="245" t="str">
        <f t="shared" si="125"/>
        <v>add 1 to nth largest decimal (n=13) and all previous</v>
      </c>
      <c r="MK36" s="245" t="str">
        <f t="shared" si="125"/>
        <v>add 1 to nth largest decimal (n=14) and all previous</v>
      </c>
      <c r="ML36" s="245" t="str">
        <f t="shared" si="125"/>
        <v>add 1 to nth largest decimal (n=15) and all previous</v>
      </c>
      <c r="MM36" s="245" t="s">
        <v>237</v>
      </c>
      <c r="MN36" s="229" t="s">
        <v>238</v>
      </c>
      <c r="MP36" s="245" t="str">
        <f>"# of persons with known "&amp;MP34</f>
        <v># of persons with known multi-gender</v>
      </c>
      <c r="MQ36" s="245" t="str">
        <f>"distribution of persons with no known "&amp;MP34</f>
        <v>distribution of persons with no known multi-gender</v>
      </c>
      <c r="MR36" s="245" t="s">
        <v>233</v>
      </c>
      <c r="MS36" s="245" t="s">
        <v>234</v>
      </c>
      <c r="MT36" s="245" t="s">
        <v>235</v>
      </c>
      <c r="MU36" s="245" t="s">
        <v>236</v>
      </c>
      <c r="MV36" s="245" t="str">
        <f t="shared" ref="MV36:NJ36" si="126">"add 1 to nth largest decimal (n="&amp;MV35&amp;") and all previous"</f>
        <v>add 1 to nth largest decimal (n=1) and all previous</v>
      </c>
      <c r="MW36" s="245" t="str">
        <f t="shared" si="126"/>
        <v>add 1 to nth largest decimal (n=2) and all previous</v>
      </c>
      <c r="MX36" s="245" t="str">
        <f t="shared" si="126"/>
        <v>add 1 to nth largest decimal (n=3) and all previous</v>
      </c>
      <c r="MY36" s="245" t="str">
        <f t="shared" si="126"/>
        <v>add 1 to nth largest decimal (n=4) and all previous</v>
      </c>
      <c r="MZ36" s="245" t="str">
        <f t="shared" si="126"/>
        <v>add 1 to nth largest decimal (n=5) and all previous</v>
      </c>
      <c r="NA36" s="245" t="str">
        <f t="shared" si="126"/>
        <v>add 1 to nth largest decimal (n=6) and all previous</v>
      </c>
      <c r="NB36" s="245" t="str">
        <f t="shared" si="126"/>
        <v>add 1 to nth largest decimal (n=7) and all previous</v>
      </c>
      <c r="NC36" s="245" t="str">
        <f t="shared" si="126"/>
        <v>add 1 to nth largest decimal (n=8) and all previous</v>
      </c>
      <c r="ND36" s="245" t="str">
        <f t="shared" si="126"/>
        <v>add 1 to nth largest decimal (n=9) and all previous</v>
      </c>
      <c r="NE36" s="245" t="str">
        <f t="shared" si="126"/>
        <v>add 1 to nth largest decimal (n=10) and all previous</v>
      </c>
      <c r="NF36" s="245" t="str">
        <f t="shared" si="126"/>
        <v>add 1 to nth largest decimal (n=11) and all previous</v>
      </c>
      <c r="NG36" s="245" t="str">
        <f t="shared" si="126"/>
        <v>add 1 to nth largest decimal (n=12) and all previous</v>
      </c>
      <c r="NH36" s="245" t="str">
        <f t="shared" si="126"/>
        <v>add 1 to nth largest decimal (n=13) and all previous</v>
      </c>
      <c r="NI36" s="245" t="str">
        <f t="shared" si="126"/>
        <v>add 1 to nth largest decimal (n=14) and all previous</v>
      </c>
      <c r="NJ36" s="245" t="str">
        <f t="shared" si="126"/>
        <v>add 1 to nth largest decimal (n=15) and all previous</v>
      </c>
      <c r="NK36" s="245" t="s">
        <v>237</v>
      </c>
      <c r="NL36" s="229" t="s">
        <v>238</v>
      </c>
      <c r="NN36" s="245" t="str">
        <f>"# of persons with known "&amp;NN34</f>
        <v># of persons with known multi-gender</v>
      </c>
      <c r="NO36" s="245" t="str">
        <f>"distribution of persons with no known "&amp;NN34</f>
        <v>distribution of persons with no known multi-gender</v>
      </c>
      <c r="NP36" s="245" t="s">
        <v>233</v>
      </c>
      <c r="NQ36" s="245" t="s">
        <v>234</v>
      </c>
      <c r="NR36" s="245" t="s">
        <v>235</v>
      </c>
      <c r="NS36" s="245" t="s">
        <v>236</v>
      </c>
      <c r="NT36" s="245" t="str">
        <f t="shared" ref="NT36:OH36" si="127">"add 1 to nth largest decimal (n="&amp;NT35&amp;") and all previous"</f>
        <v>add 1 to nth largest decimal (n=1) and all previous</v>
      </c>
      <c r="NU36" s="245" t="str">
        <f t="shared" si="127"/>
        <v>add 1 to nth largest decimal (n=2) and all previous</v>
      </c>
      <c r="NV36" s="245" t="str">
        <f t="shared" si="127"/>
        <v>add 1 to nth largest decimal (n=3) and all previous</v>
      </c>
      <c r="NW36" s="245" t="str">
        <f t="shared" si="127"/>
        <v>add 1 to nth largest decimal (n=4) and all previous</v>
      </c>
      <c r="NX36" s="245" t="str">
        <f t="shared" si="127"/>
        <v>add 1 to nth largest decimal (n=5) and all previous</v>
      </c>
      <c r="NY36" s="245" t="str">
        <f t="shared" si="127"/>
        <v>add 1 to nth largest decimal (n=6) and all previous</v>
      </c>
      <c r="NZ36" s="245" t="str">
        <f t="shared" si="127"/>
        <v>add 1 to nth largest decimal (n=7) and all previous</v>
      </c>
      <c r="OA36" s="245" t="str">
        <f t="shared" si="127"/>
        <v>add 1 to nth largest decimal (n=8) and all previous</v>
      </c>
      <c r="OB36" s="245" t="str">
        <f t="shared" si="127"/>
        <v>add 1 to nth largest decimal (n=9) and all previous</v>
      </c>
      <c r="OC36" s="245" t="str">
        <f t="shared" si="127"/>
        <v>add 1 to nth largest decimal (n=10) and all previous</v>
      </c>
      <c r="OD36" s="245" t="str">
        <f t="shared" si="127"/>
        <v>add 1 to nth largest decimal (n=11) and all previous</v>
      </c>
      <c r="OE36" s="245" t="str">
        <f t="shared" si="127"/>
        <v>add 1 to nth largest decimal (n=12) and all previous</v>
      </c>
      <c r="OF36" s="245" t="str">
        <f t="shared" si="127"/>
        <v>add 1 to nth largest decimal (n=13) and all previous</v>
      </c>
      <c r="OG36" s="245" t="str">
        <f t="shared" si="127"/>
        <v>add 1 to nth largest decimal (n=14) and all previous</v>
      </c>
      <c r="OH36" s="245" t="str">
        <f t="shared" si="127"/>
        <v>add 1 to nth largest decimal (n=15) and all previous</v>
      </c>
      <c r="OI36" s="245" t="s">
        <v>237</v>
      </c>
      <c r="OJ36" s="229" t="s">
        <v>238</v>
      </c>
    </row>
    <row r="37" spans="3:400" x14ac:dyDescent="0.25">
      <c r="C37" s="183" t="s">
        <v>261</v>
      </c>
      <c r="D37" s="171">
        <v>3</v>
      </c>
      <c r="E37" s="156"/>
      <c r="F37" s="156"/>
      <c r="G37" s="156"/>
      <c r="H37" s="156"/>
      <c r="I37" s="156"/>
      <c r="J37" s="156"/>
      <c r="K37" s="156"/>
      <c r="L37" s="156"/>
      <c r="M37" s="156"/>
      <c r="N37" s="156"/>
      <c r="O37" s="156"/>
      <c r="P37" s="156"/>
      <c r="Q37" s="156"/>
      <c r="R37" s="156"/>
      <c r="S37" s="156"/>
      <c r="T37" s="156"/>
      <c r="U37" s="156"/>
      <c r="V37" s="156"/>
      <c r="W37" s="156"/>
      <c r="X37" s="156"/>
      <c r="Y37" s="156"/>
      <c r="Z37" s="156"/>
      <c r="AA37" s="156"/>
      <c r="AB37" s="171">
        <v>0</v>
      </c>
      <c r="AC37" s="156"/>
      <c r="AD37" s="156"/>
      <c r="AE37" s="156"/>
      <c r="AF37" s="156"/>
      <c r="AG37" s="156"/>
      <c r="AH37" s="156"/>
      <c r="AI37" s="156"/>
      <c r="AJ37" s="156"/>
      <c r="AK37" s="156"/>
      <c r="AL37" s="156"/>
      <c r="AM37" s="156"/>
      <c r="AN37" s="156"/>
      <c r="AO37" s="156"/>
      <c r="AP37" s="156"/>
      <c r="AQ37" s="156"/>
      <c r="AR37" s="156"/>
      <c r="AS37" s="156"/>
      <c r="AT37" s="156"/>
      <c r="AU37" s="156"/>
      <c r="AV37" s="156"/>
      <c r="AW37" s="156"/>
      <c r="AX37" s="156"/>
      <c r="AY37" s="156"/>
      <c r="AZ37" s="171">
        <v>0</v>
      </c>
      <c r="BA37" s="156"/>
      <c r="BB37" s="156"/>
      <c r="BC37" s="156"/>
      <c r="BD37" s="156"/>
      <c r="BE37" s="156"/>
      <c r="BF37" s="156"/>
      <c r="BG37" s="156"/>
      <c r="BH37" s="156"/>
      <c r="BI37" s="156"/>
      <c r="BJ37" s="156"/>
      <c r="BK37" s="156"/>
      <c r="BL37" s="156"/>
      <c r="BM37" s="156"/>
      <c r="BN37" s="156"/>
      <c r="BO37" s="156"/>
      <c r="BP37" s="156"/>
      <c r="BQ37" s="156"/>
      <c r="BR37" s="156"/>
      <c r="BS37" s="156"/>
      <c r="BT37" s="156"/>
      <c r="BU37" s="156"/>
      <c r="BV37" s="156"/>
      <c r="BW37" s="156"/>
      <c r="BX37" s="171">
        <v>0</v>
      </c>
      <c r="BY37" s="153">
        <f t="shared" ref="BY37:BY43" si="128">D37+AB37+AZ37+BX37</f>
        <v>3</v>
      </c>
      <c r="BZ37" s="120"/>
      <c r="CA37" s="172">
        <f t="shared" ref="CA37:CA43" si="129">LP37</f>
        <v>0</v>
      </c>
      <c r="CB37" s="157"/>
      <c r="CC37" s="157"/>
      <c r="CD37" s="157"/>
      <c r="CE37" s="157"/>
      <c r="CF37" s="157"/>
      <c r="CG37" s="157"/>
      <c r="CH37" s="157"/>
      <c r="CI37" s="157"/>
      <c r="CJ37" s="157"/>
      <c r="CK37" s="157"/>
      <c r="CL37" s="157"/>
      <c r="CM37" s="157"/>
      <c r="CN37" s="157"/>
      <c r="CO37" s="157"/>
      <c r="CP37" s="157"/>
      <c r="CQ37" s="157"/>
      <c r="CR37" s="157"/>
      <c r="CS37" s="157"/>
      <c r="CT37" s="157"/>
      <c r="CU37" s="157"/>
      <c r="CV37" s="157"/>
      <c r="CW37" s="157"/>
      <c r="CX37" s="157"/>
      <c r="CY37" s="172" t="str">
        <f t="shared" ref="CY37:CY43" si="130">MN37</f>
        <v/>
      </c>
      <c r="CZ37" s="157"/>
      <c r="DA37" s="157"/>
      <c r="DB37" s="157"/>
      <c r="DC37" s="157"/>
      <c r="DD37" s="157"/>
      <c r="DE37" s="157"/>
      <c r="DF37" s="157"/>
      <c r="DG37" s="157"/>
      <c r="DH37" s="157"/>
      <c r="DI37" s="157"/>
      <c r="DJ37" s="157"/>
      <c r="DK37" s="157"/>
      <c r="DL37" s="157"/>
      <c r="DM37" s="157"/>
      <c r="DN37" s="157"/>
      <c r="DO37" s="157"/>
      <c r="DP37" s="157"/>
      <c r="DQ37" s="157"/>
      <c r="DR37" s="157"/>
      <c r="DS37" s="157"/>
      <c r="DT37" s="157"/>
      <c r="DU37" s="157"/>
      <c r="DV37" s="157"/>
      <c r="DW37" s="172" t="str">
        <f t="shared" ref="DW37:DW43" si="131">NL37</f>
        <v/>
      </c>
      <c r="DX37" s="157"/>
      <c r="DY37" s="157"/>
      <c r="DZ37" s="157"/>
      <c r="EA37" s="157"/>
      <c r="EB37" s="157"/>
      <c r="EC37" s="157"/>
      <c r="ED37" s="157"/>
      <c r="EE37" s="157"/>
      <c r="EF37" s="157"/>
      <c r="EG37" s="157"/>
      <c r="EH37" s="157"/>
      <c r="EI37" s="157"/>
      <c r="EJ37" s="157"/>
      <c r="EK37" s="157"/>
      <c r="EL37" s="157"/>
      <c r="EM37" s="157"/>
      <c r="EN37" s="157"/>
      <c r="EO37" s="157"/>
      <c r="EP37" s="157"/>
      <c r="EQ37" s="157"/>
      <c r="ER37" s="157"/>
      <c r="ES37" s="157"/>
      <c r="ET37" s="157"/>
      <c r="EU37" s="172">
        <f t="shared" ref="EU37:EU43" si="132">OJ37</f>
        <v>0</v>
      </c>
      <c r="EV37" s="120"/>
      <c r="EW37" s="172">
        <f t="shared" ref="EW37:EW43" si="133">IFERROR(IF(COUNTBLANK(D$37:D$43)&gt;0,"",D37+CA37),"")</f>
        <v>3</v>
      </c>
      <c r="EX37" s="157"/>
      <c r="EY37" s="157"/>
      <c r="EZ37" s="157"/>
      <c r="FA37" s="157"/>
      <c r="FB37" s="157"/>
      <c r="FC37" s="157"/>
      <c r="FD37" s="157"/>
      <c r="FE37" s="157"/>
      <c r="FF37" s="157"/>
      <c r="FG37" s="157"/>
      <c r="FH37" s="157"/>
      <c r="FI37" s="157"/>
      <c r="FJ37" s="157"/>
      <c r="FK37" s="157"/>
      <c r="FL37" s="157"/>
      <c r="FM37" s="157"/>
      <c r="FN37" s="157"/>
      <c r="FO37" s="157"/>
      <c r="FP37" s="157"/>
      <c r="FQ37" s="157"/>
      <c r="FR37" s="157"/>
      <c r="FS37" s="157"/>
      <c r="FT37" s="157"/>
      <c r="FU37" s="172" t="str">
        <f t="shared" ref="FU37:FU43" si="134">IFERROR(IF(COUNTBLANK(AB$37:AB$43)&gt;0,"",AB37+CY37),"")</f>
        <v/>
      </c>
      <c r="FV37" s="157"/>
      <c r="FW37" s="157"/>
      <c r="FX37" s="157"/>
      <c r="FY37" s="157"/>
      <c r="FZ37" s="157"/>
      <c r="GA37" s="157"/>
      <c r="GB37" s="157"/>
      <c r="GC37" s="157"/>
      <c r="GD37" s="157"/>
      <c r="GE37" s="157"/>
      <c r="GF37" s="157"/>
      <c r="GG37" s="157"/>
      <c r="GH37" s="157"/>
      <c r="GI37" s="157"/>
      <c r="GJ37" s="157"/>
      <c r="GK37" s="157"/>
      <c r="GL37" s="157"/>
      <c r="GM37" s="157"/>
      <c r="GN37" s="157"/>
      <c r="GO37" s="157"/>
      <c r="GP37" s="157"/>
      <c r="GQ37" s="157"/>
      <c r="GR37" s="157"/>
      <c r="GS37" s="172" t="str">
        <f t="shared" ref="GS37:GS43" si="135">IFERROR(IF(COUNTBLANK(AZ$37:AZ$43)&gt;0,"",AZ37+DW37),"")</f>
        <v/>
      </c>
      <c r="GT37" s="157"/>
      <c r="GU37" s="157"/>
      <c r="GV37" s="157"/>
      <c r="GW37" s="157"/>
      <c r="GX37" s="157"/>
      <c r="GY37" s="157"/>
      <c r="GZ37" s="157"/>
      <c r="HA37" s="157"/>
      <c r="HB37" s="157"/>
      <c r="HC37" s="157"/>
      <c r="HD37" s="157"/>
      <c r="HE37" s="157"/>
      <c r="HF37" s="157"/>
      <c r="HG37" s="157"/>
      <c r="HH37" s="157"/>
      <c r="HI37" s="157"/>
      <c r="HJ37" s="157"/>
      <c r="HK37" s="157"/>
      <c r="HL37" s="157"/>
      <c r="HM37" s="157"/>
      <c r="HN37" s="157"/>
      <c r="HO37" s="157"/>
      <c r="HP37" s="157"/>
      <c r="HQ37" s="172">
        <f t="shared" ref="HQ37:HQ43" si="136">IFERROR(IF(COUNTBLANK(BX$37:BX$43)&gt;0,"",BX37+EU37),"")</f>
        <v>0</v>
      </c>
      <c r="HR37" s="126"/>
      <c r="HS37" s="172" t="str">
        <f>IFERROR(IF(AND(COUNTBLANK(D$37:D$43)&gt;0,COUNTBLANK(AB$37:AB$43)&gt;0,COUNTBLANK(AZ$37:AZ$43)&gt;0,COUNTBLANK(BX$37:BX$43)&gt;0),"",EW37+FU37+GS37+HQ37),"")</f>
        <v/>
      </c>
      <c r="HT37" s="228"/>
      <c r="KT37" s="246">
        <f t="shared" ref="KT37:KT43" si="137">D37</f>
        <v>3</v>
      </c>
      <c r="KU37" s="247">
        <f t="shared" ref="KU37:KU43" si="138">KV$35*(D37/D$44)</f>
        <v>0</v>
      </c>
      <c r="KV37" s="247">
        <f>KU37-TRUNC(KU37)</f>
        <v>0</v>
      </c>
      <c r="KW37" s="247">
        <v>1E-3</v>
      </c>
      <c r="KX37" s="248">
        <f>KV37+KW37</f>
        <v>1E-3</v>
      </c>
      <c r="KY37" s="249">
        <f>ROUNDDOWN(KU37,0)</f>
        <v>0</v>
      </c>
      <c r="KZ37" s="233">
        <f t="shared" ref="KZ37:LF43" si="139">IF($KX37&gt;=LARGE($KX$37:$KX$43,KZ$10),ROUNDDOWN($KU37,0)+1,ROUNDDOWN($KU37,0))</f>
        <v>0</v>
      </c>
      <c r="LA37" s="233">
        <f t="shared" si="139"/>
        <v>0</v>
      </c>
      <c r="LB37" s="233">
        <f t="shared" si="139"/>
        <v>0</v>
      </c>
      <c r="LC37" s="233">
        <f t="shared" si="139"/>
        <v>0</v>
      </c>
      <c r="LD37" s="233">
        <f t="shared" si="139"/>
        <v>0</v>
      </c>
      <c r="LE37" s="233">
        <f t="shared" si="139"/>
        <v>0</v>
      </c>
      <c r="LF37" s="233">
        <f t="shared" si="139"/>
        <v>1</v>
      </c>
      <c r="LG37" s="233"/>
      <c r="LH37" s="233"/>
      <c r="LI37" s="233"/>
      <c r="LJ37" s="233"/>
      <c r="LK37" s="233"/>
      <c r="LL37" s="233"/>
      <c r="LM37" s="233"/>
      <c r="LN37" s="233"/>
      <c r="LO37" s="233" t="e" cm="1" vm="1">
        <f t="array" aca="1" ref="LO37" ca="1">_xlfn._xlws.FILTER(KY37:LN44,KY44:LN44=KV35)</f>
        <v>#VALUE!</v>
      </c>
      <c r="LP37" s="233">
        <f>IF(KV35=0,0,IFERROR(LO37,""))</f>
        <v>0</v>
      </c>
      <c r="LR37" s="246">
        <f t="shared" ref="LR37:LR43" si="140">AB37</f>
        <v>0</v>
      </c>
      <c r="LS37" s="247" t="e">
        <f t="shared" ref="LS37:LS43" si="141">LT$35*(AB37/AB$44)</f>
        <v>#VALUE!</v>
      </c>
      <c r="LT37" s="247" t="e">
        <f>LS37-TRUNC(LS37)</f>
        <v>#VALUE!</v>
      </c>
      <c r="LU37" s="247">
        <v>1E-3</v>
      </c>
      <c r="LV37" s="248" t="e">
        <f>LT37+LU37</f>
        <v>#VALUE!</v>
      </c>
      <c r="LW37" s="249" t="e">
        <f>ROUNDDOWN(LS37,0)</f>
        <v>#VALUE!</v>
      </c>
      <c r="LX37" s="233" t="e">
        <f t="shared" ref="LX37:MD43" si="142">IF($LV37&gt;=LARGE($LV$37:$LV$43,LX$10),ROUNDDOWN($LS37,0)+1,ROUNDDOWN($LS37,0))</f>
        <v>#VALUE!</v>
      </c>
      <c r="LY37" s="233" t="e">
        <f t="shared" si="142"/>
        <v>#VALUE!</v>
      </c>
      <c r="LZ37" s="233" t="e">
        <f t="shared" si="142"/>
        <v>#VALUE!</v>
      </c>
      <c r="MA37" s="233" t="e">
        <f t="shared" si="142"/>
        <v>#VALUE!</v>
      </c>
      <c r="MB37" s="233" t="e">
        <f t="shared" si="142"/>
        <v>#VALUE!</v>
      </c>
      <c r="MC37" s="233" t="e">
        <f t="shared" si="142"/>
        <v>#VALUE!</v>
      </c>
      <c r="MD37" s="233" t="e">
        <f t="shared" si="142"/>
        <v>#VALUE!</v>
      </c>
      <c r="ME37" s="233"/>
      <c r="MF37" s="233"/>
      <c r="MG37" s="233"/>
      <c r="MH37" s="233"/>
      <c r="MI37" s="233"/>
      <c r="MJ37" s="233"/>
      <c r="MK37" s="233"/>
      <c r="ML37" s="233"/>
      <c r="MM37" s="233" t="e" cm="1">
        <f t="array" ref="MM37">_xlfn._xlws.FILTER(LW37:ML44,LW44:ML44=LT35)</f>
        <v>#VALUE!</v>
      </c>
      <c r="MN37" s="233" t="str">
        <f>IF(LT35=0,0,IFERROR(MM37,""))</f>
        <v/>
      </c>
      <c r="MO37" s="229"/>
      <c r="MP37" s="246">
        <f t="shared" ref="MP37:MP43" si="143">AZ37</f>
        <v>0</v>
      </c>
      <c r="MQ37" s="247" t="e">
        <f t="shared" ref="MQ37:MQ43" si="144">MR$35*(AZ37/AZ$44)</f>
        <v>#VALUE!</v>
      </c>
      <c r="MR37" s="247" t="e">
        <f>MQ37-TRUNC(MQ37)</f>
        <v>#VALUE!</v>
      </c>
      <c r="MS37" s="247">
        <v>1E-3</v>
      </c>
      <c r="MT37" s="248" t="e">
        <f>MR37+MS37</f>
        <v>#VALUE!</v>
      </c>
      <c r="MU37" s="249" t="e">
        <f>ROUNDDOWN(MQ37,0)</f>
        <v>#VALUE!</v>
      </c>
      <c r="MV37" s="233" t="e">
        <f t="shared" ref="MV37:NB43" si="145">IF($MT37&gt;=LARGE($MT$37:$MT$43,MV$10),ROUNDDOWN($MQ37,0)+1,ROUNDDOWN($MQ37,0))</f>
        <v>#VALUE!</v>
      </c>
      <c r="MW37" s="233" t="e">
        <f t="shared" si="145"/>
        <v>#VALUE!</v>
      </c>
      <c r="MX37" s="233" t="e">
        <f t="shared" si="145"/>
        <v>#VALUE!</v>
      </c>
      <c r="MY37" s="233" t="e">
        <f t="shared" si="145"/>
        <v>#VALUE!</v>
      </c>
      <c r="MZ37" s="233" t="e">
        <f t="shared" si="145"/>
        <v>#VALUE!</v>
      </c>
      <c r="NA37" s="233" t="e">
        <f t="shared" si="145"/>
        <v>#VALUE!</v>
      </c>
      <c r="NB37" s="233" t="e">
        <f t="shared" si="145"/>
        <v>#VALUE!</v>
      </c>
      <c r="NC37" s="233"/>
      <c r="ND37" s="233"/>
      <c r="NE37" s="233"/>
      <c r="NF37" s="233"/>
      <c r="NG37" s="233"/>
      <c r="NH37" s="233"/>
      <c r="NI37" s="233"/>
      <c r="NJ37" s="233"/>
      <c r="NK37" s="233" t="e" cm="1">
        <f t="array" ref="NK37">_xlfn._xlws.FILTER(MU37:NJ44,MU44:NJ44=MR35)</f>
        <v>#VALUE!</v>
      </c>
      <c r="NL37" s="233" t="str">
        <f>IF(MR35=0,0,IFERROR(NK37,""))</f>
        <v/>
      </c>
      <c r="NM37" s="229"/>
      <c r="NN37" s="246">
        <f t="shared" ref="NN37:NN43" si="146">BX37</f>
        <v>0</v>
      </c>
      <c r="NO37" s="247">
        <f t="shared" ref="NO37:NO43" si="147">NP$35*(BX37/BX$44)</f>
        <v>0</v>
      </c>
      <c r="NP37" s="247">
        <f>NO37-TRUNC(NO37)</f>
        <v>0</v>
      </c>
      <c r="NQ37" s="247">
        <v>1E-3</v>
      </c>
      <c r="NR37" s="248">
        <f>NP37+NQ37</f>
        <v>1E-3</v>
      </c>
      <c r="NS37" s="249">
        <f>ROUNDDOWN(NO37,0)</f>
        <v>0</v>
      </c>
      <c r="NT37" s="233">
        <f t="shared" ref="NT37:NZ43" si="148">IF($NR37&gt;=LARGE($NR$37:$NR$43,NT$10),ROUNDDOWN($NO37,0)+1,ROUNDDOWN($NO37,0))</f>
        <v>0</v>
      </c>
      <c r="NU37" s="233">
        <f t="shared" si="148"/>
        <v>0</v>
      </c>
      <c r="NV37" s="233">
        <f t="shared" si="148"/>
        <v>0</v>
      </c>
      <c r="NW37" s="233">
        <f t="shared" si="148"/>
        <v>0</v>
      </c>
      <c r="NX37" s="233">
        <f t="shared" si="148"/>
        <v>0</v>
      </c>
      <c r="NY37" s="233">
        <f t="shared" si="148"/>
        <v>0</v>
      </c>
      <c r="NZ37" s="233">
        <f t="shared" si="148"/>
        <v>1</v>
      </c>
      <c r="OA37" s="233"/>
      <c r="OB37" s="233"/>
      <c r="OC37" s="233"/>
      <c r="OD37" s="233"/>
      <c r="OE37" s="233"/>
      <c r="OF37" s="233"/>
      <c r="OG37" s="233"/>
      <c r="OH37" s="233"/>
      <c r="OI37" s="233" t="e" cm="1" vm="1">
        <f t="array" aca="1" ref="OI37" ca="1">_xlfn._xlws.FILTER(NS37:OH44,NS44:OH44=NP35)</f>
        <v>#VALUE!</v>
      </c>
      <c r="OJ37" s="233">
        <f>IF(NP35=0,0,IFERROR(OI37,""))</f>
        <v>0</v>
      </c>
    </row>
    <row r="38" spans="3:400" x14ac:dyDescent="0.25">
      <c r="C38" s="183" t="s">
        <v>262</v>
      </c>
      <c r="D38" s="171">
        <v>2</v>
      </c>
      <c r="E38" s="156"/>
      <c r="F38" s="156"/>
      <c r="G38" s="156"/>
      <c r="H38" s="156"/>
      <c r="I38" s="156"/>
      <c r="J38" s="156"/>
      <c r="K38" s="156"/>
      <c r="L38" s="156"/>
      <c r="M38" s="156"/>
      <c r="N38" s="156"/>
      <c r="O38" s="156"/>
      <c r="P38" s="156"/>
      <c r="Q38" s="156"/>
      <c r="R38" s="156"/>
      <c r="S38" s="156"/>
      <c r="T38" s="156"/>
      <c r="U38" s="156"/>
      <c r="V38" s="156"/>
      <c r="W38" s="156"/>
      <c r="X38" s="156"/>
      <c r="Y38" s="156"/>
      <c r="Z38" s="156"/>
      <c r="AA38" s="156"/>
      <c r="AB38" s="171">
        <v>0</v>
      </c>
      <c r="AC38" s="156"/>
      <c r="AD38" s="156"/>
      <c r="AE38" s="156"/>
      <c r="AF38" s="156"/>
      <c r="AG38" s="156"/>
      <c r="AH38" s="156"/>
      <c r="AI38" s="156"/>
      <c r="AJ38" s="156"/>
      <c r="AK38" s="156"/>
      <c r="AL38" s="156"/>
      <c r="AM38" s="156"/>
      <c r="AN38" s="156"/>
      <c r="AO38" s="156"/>
      <c r="AP38" s="156"/>
      <c r="AQ38" s="156"/>
      <c r="AR38" s="156"/>
      <c r="AS38" s="156"/>
      <c r="AT38" s="156"/>
      <c r="AU38" s="156"/>
      <c r="AV38" s="156"/>
      <c r="AW38" s="156"/>
      <c r="AX38" s="156"/>
      <c r="AY38" s="156"/>
      <c r="AZ38" s="171">
        <v>0</v>
      </c>
      <c r="BA38" s="156"/>
      <c r="BB38" s="156"/>
      <c r="BC38" s="156"/>
      <c r="BD38" s="156"/>
      <c r="BE38" s="156"/>
      <c r="BF38" s="156"/>
      <c r="BG38" s="156"/>
      <c r="BH38" s="156"/>
      <c r="BI38" s="156"/>
      <c r="BJ38" s="156"/>
      <c r="BK38" s="156"/>
      <c r="BL38" s="156"/>
      <c r="BM38" s="156"/>
      <c r="BN38" s="156"/>
      <c r="BO38" s="156"/>
      <c r="BP38" s="156"/>
      <c r="BQ38" s="156"/>
      <c r="BR38" s="156"/>
      <c r="BS38" s="156"/>
      <c r="BT38" s="156"/>
      <c r="BU38" s="156"/>
      <c r="BV38" s="156"/>
      <c r="BW38" s="156"/>
      <c r="BX38" s="171">
        <v>1</v>
      </c>
      <c r="BY38" s="153">
        <f t="shared" si="128"/>
        <v>3</v>
      </c>
      <c r="BZ38" s="120"/>
      <c r="CA38" s="172">
        <f t="shared" si="129"/>
        <v>0</v>
      </c>
      <c r="CB38" s="157"/>
      <c r="CC38" s="157"/>
      <c r="CD38" s="157"/>
      <c r="CE38" s="157"/>
      <c r="CF38" s="157"/>
      <c r="CG38" s="157"/>
      <c r="CH38" s="157"/>
      <c r="CI38" s="157"/>
      <c r="CJ38" s="157"/>
      <c r="CK38" s="157"/>
      <c r="CL38" s="157"/>
      <c r="CM38" s="157"/>
      <c r="CN38" s="157"/>
      <c r="CO38" s="157"/>
      <c r="CP38" s="157"/>
      <c r="CQ38" s="157"/>
      <c r="CR38" s="157"/>
      <c r="CS38" s="157"/>
      <c r="CT38" s="157"/>
      <c r="CU38" s="157"/>
      <c r="CV38" s="157"/>
      <c r="CW38" s="157"/>
      <c r="CX38" s="157"/>
      <c r="CY38" s="172" t="str">
        <f t="shared" si="130"/>
        <v/>
      </c>
      <c r="CZ38" s="157"/>
      <c r="DA38" s="157"/>
      <c r="DB38" s="157"/>
      <c r="DC38" s="157"/>
      <c r="DD38" s="157"/>
      <c r="DE38" s="157"/>
      <c r="DF38" s="157"/>
      <c r="DG38" s="157"/>
      <c r="DH38" s="157"/>
      <c r="DI38" s="157"/>
      <c r="DJ38" s="157"/>
      <c r="DK38" s="157"/>
      <c r="DL38" s="157"/>
      <c r="DM38" s="157"/>
      <c r="DN38" s="157"/>
      <c r="DO38" s="157"/>
      <c r="DP38" s="157"/>
      <c r="DQ38" s="157"/>
      <c r="DR38" s="157"/>
      <c r="DS38" s="157"/>
      <c r="DT38" s="157"/>
      <c r="DU38" s="157"/>
      <c r="DV38" s="157"/>
      <c r="DW38" s="172" t="str">
        <f t="shared" si="131"/>
        <v/>
      </c>
      <c r="DX38" s="157"/>
      <c r="DY38" s="157"/>
      <c r="DZ38" s="157"/>
      <c r="EA38" s="157"/>
      <c r="EB38" s="157"/>
      <c r="EC38" s="157"/>
      <c r="ED38" s="157"/>
      <c r="EE38" s="157"/>
      <c r="EF38" s="157"/>
      <c r="EG38" s="157"/>
      <c r="EH38" s="157"/>
      <c r="EI38" s="157"/>
      <c r="EJ38" s="157"/>
      <c r="EK38" s="157"/>
      <c r="EL38" s="157"/>
      <c r="EM38" s="157"/>
      <c r="EN38" s="157"/>
      <c r="EO38" s="157"/>
      <c r="EP38" s="157"/>
      <c r="EQ38" s="157"/>
      <c r="ER38" s="157"/>
      <c r="ES38" s="157"/>
      <c r="ET38" s="157"/>
      <c r="EU38" s="172">
        <f t="shared" si="132"/>
        <v>0</v>
      </c>
      <c r="EV38" s="120"/>
      <c r="EW38" s="172">
        <f t="shared" si="133"/>
        <v>2</v>
      </c>
      <c r="EX38" s="157"/>
      <c r="EY38" s="157"/>
      <c r="EZ38" s="157"/>
      <c r="FA38" s="157"/>
      <c r="FB38" s="157"/>
      <c r="FC38" s="157"/>
      <c r="FD38" s="157"/>
      <c r="FE38" s="157"/>
      <c r="FF38" s="157"/>
      <c r="FG38" s="157"/>
      <c r="FH38" s="157"/>
      <c r="FI38" s="157"/>
      <c r="FJ38" s="157"/>
      <c r="FK38" s="157"/>
      <c r="FL38" s="157"/>
      <c r="FM38" s="157"/>
      <c r="FN38" s="157"/>
      <c r="FO38" s="157"/>
      <c r="FP38" s="157"/>
      <c r="FQ38" s="157"/>
      <c r="FR38" s="157"/>
      <c r="FS38" s="157"/>
      <c r="FT38" s="157"/>
      <c r="FU38" s="172" t="str">
        <f t="shared" si="134"/>
        <v/>
      </c>
      <c r="FV38" s="157"/>
      <c r="FW38" s="157"/>
      <c r="FX38" s="157"/>
      <c r="FY38" s="157"/>
      <c r="FZ38" s="157"/>
      <c r="GA38" s="157"/>
      <c r="GB38" s="157"/>
      <c r="GC38" s="157"/>
      <c r="GD38" s="157"/>
      <c r="GE38" s="157"/>
      <c r="GF38" s="157"/>
      <c r="GG38" s="157"/>
      <c r="GH38" s="157"/>
      <c r="GI38" s="157"/>
      <c r="GJ38" s="157"/>
      <c r="GK38" s="157"/>
      <c r="GL38" s="157"/>
      <c r="GM38" s="157"/>
      <c r="GN38" s="157"/>
      <c r="GO38" s="157"/>
      <c r="GP38" s="157"/>
      <c r="GQ38" s="157"/>
      <c r="GR38" s="157"/>
      <c r="GS38" s="172" t="str">
        <f t="shared" si="135"/>
        <v/>
      </c>
      <c r="GT38" s="157"/>
      <c r="GU38" s="157"/>
      <c r="GV38" s="157"/>
      <c r="GW38" s="157"/>
      <c r="GX38" s="157"/>
      <c r="GY38" s="157"/>
      <c r="GZ38" s="157"/>
      <c r="HA38" s="157"/>
      <c r="HB38" s="157"/>
      <c r="HC38" s="157"/>
      <c r="HD38" s="157"/>
      <c r="HE38" s="157"/>
      <c r="HF38" s="157"/>
      <c r="HG38" s="157"/>
      <c r="HH38" s="157"/>
      <c r="HI38" s="157"/>
      <c r="HJ38" s="157"/>
      <c r="HK38" s="157"/>
      <c r="HL38" s="157"/>
      <c r="HM38" s="157"/>
      <c r="HN38" s="157"/>
      <c r="HO38" s="157"/>
      <c r="HP38" s="157"/>
      <c r="HQ38" s="172">
        <f t="shared" si="136"/>
        <v>1</v>
      </c>
      <c r="HR38" s="126"/>
      <c r="HS38" s="172" t="str">
        <f t="shared" ref="HS38:HS43" si="149">IFERROR(IF(AND(COUNTBLANK(D$37:D$43)&gt;0,COUNTBLANK(AB$37:AB$43)&gt;0,COUNTBLANK(AZ$37:AZ$43)&gt;0,COUNTBLANK(BX$37:BX$43)&gt;0),"",EW38+FU38+GS38+HQ38),"")</f>
        <v/>
      </c>
      <c r="HT38" s="228"/>
      <c r="KT38" s="246">
        <f t="shared" si="137"/>
        <v>2</v>
      </c>
      <c r="KU38" s="247">
        <f t="shared" si="138"/>
        <v>0</v>
      </c>
      <c r="KV38" s="247">
        <f t="shared" ref="KV38:KV43" si="150">KU38-TRUNC(KU38)</f>
        <v>0</v>
      </c>
      <c r="KW38" s="247">
        <f>KW37+0.001</f>
        <v>2E-3</v>
      </c>
      <c r="KX38" s="248">
        <f t="shared" ref="KX38:KX43" si="151">KV38+KW38</f>
        <v>2E-3</v>
      </c>
      <c r="KY38" s="249">
        <f t="shared" ref="KY38:KY43" si="152">ROUNDDOWN(KU38,0)</f>
        <v>0</v>
      </c>
      <c r="KZ38" s="233">
        <f t="shared" si="139"/>
        <v>0</v>
      </c>
      <c r="LA38" s="233">
        <f t="shared" si="139"/>
        <v>0</v>
      </c>
      <c r="LB38" s="233">
        <f t="shared" si="139"/>
        <v>0</v>
      </c>
      <c r="LC38" s="233">
        <f t="shared" si="139"/>
        <v>0</v>
      </c>
      <c r="LD38" s="233">
        <f t="shared" si="139"/>
        <v>0</v>
      </c>
      <c r="LE38" s="233">
        <f t="shared" si="139"/>
        <v>1</v>
      </c>
      <c r="LF38" s="233">
        <f t="shared" si="139"/>
        <v>1</v>
      </c>
      <c r="LG38" s="233"/>
      <c r="LH38" s="233"/>
      <c r="LI38" s="233"/>
      <c r="LJ38" s="233"/>
      <c r="LK38" s="233"/>
      <c r="LL38" s="233"/>
      <c r="LM38" s="233"/>
      <c r="LN38" s="233"/>
      <c r="LO38" s="233"/>
      <c r="LP38" s="233">
        <f>IF(LP37="","",LO38)</f>
        <v>0</v>
      </c>
      <c r="LR38" s="246">
        <f t="shared" si="140"/>
        <v>0</v>
      </c>
      <c r="LS38" s="247" t="e">
        <f t="shared" si="141"/>
        <v>#VALUE!</v>
      </c>
      <c r="LT38" s="247" t="e">
        <f t="shared" ref="LT38:LT43" si="153">LS38-TRUNC(LS38)</f>
        <v>#VALUE!</v>
      </c>
      <c r="LU38" s="247">
        <f>LU37+0.001</f>
        <v>2E-3</v>
      </c>
      <c r="LV38" s="248" t="e">
        <f t="shared" ref="LV38:LV43" si="154">LT38+LU38</f>
        <v>#VALUE!</v>
      </c>
      <c r="LW38" s="249" t="e">
        <f t="shared" ref="LW38:LW43" si="155">ROUNDDOWN(LS38,0)</f>
        <v>#VALUE!</v>
      </c>
      <c r="LX38" s="233" t="e">
        <f t="shared" si="142"/>
        <v>#VALUE!</v>
      </c>
      <c r="LY38" s="233" t="e">
        <f t="shared" si="142"/>
        <v>#VALUE!</v>
      </c>
      <c r="LZ38" s="233" t="e">
        <f t="shared" si="142"/>
        <v>#VALUE!</v>
      </c>
      <c r="MA38" s="233" t="e">
        <f t="shared" si="142"/>
        <v>#VALUE!</v>
      </c>
      <c r="MB38" s="233" t="e">
        <f t="shared" si="142"/>
        <v>#VALUE!</v>
      </c>
      <c r="MC38" s="233" t="e">
        <f t="shared" si="142"/>
        <v>#VALUE!</v>
      </c>
      <c r="MD38" s="233" t="e">
        <f t="shared" si="142"/>
        <v>#VALUE!</v>
      </c>
      <c r="ME38" s="233"/>
      <c r="MF38" s="233"/>
      <c r="MG38" s="233"/>
      <c r="MH38" s="233"/>
      <c r="MI38" s="233"/>
      <c r="MJ38" s="233"/>
      <c r="MK38" s="233"/>
      <c r="ML38" s="233"/>
      <c r="MM38" s="233"/>
      <c r="MN38" s="233" t="str">
        <f>IF(MN37="","",MM38)</f>
        <v/>
      </c>
      <c r="MO38" s="229"/>
      <c r="MP38" s="246">
        <f t="shared" si="143"/>
        <v>0</v>
      </c>
      <c r="MQ38" s="247" t="e">
        <f t="shared" si="144"/>
        <v>#VALUE!</v>
      </c>
      <c r="MR38" s="247" t="e">
        <f t="shared" ref="MR38:MR43" si="156">MQ38-TRUNC(MQ38)</f>
        <v>#VALUE!</v>
      </c>
      <c r="MS38" s="247">
        <f>MS37+0.001</f>
        <v>2E-3</v>
      </c>
      <c r="MT38" s="248" t="e">
        <f t="shared" ref="MT38:MT43" si="157">MR38+MS38</f>
        <v>#VALUE!</v>
      </c>
      <c r="MU38" s="249" t="e">
        <f t="shared" ref="MU38:MU43" si="158">ROUNDDOWN(MQ38,0)</f>
        <v>#VALUE!</v>
      </c>
      <c r="MV38" s="233" t="e">
        <f t="shared" si="145"/>
        <v>#VALUE!</v>
      </c>
      <c r="MW38" s="233" t="e">
        <f t="shared" si="145"/>
        <v>#VALUE!</v>
      </c>
      <c r="MX38" s="233" t="e">
        <f t="shared" si="145"/>
        <v>#VALUE!</v>
      </c>
      <c r="MY38" s="233" t="e">
        <f t="shared" si="145"/>
        <v>#VALUE!</v>
      </c>
      <c r="MZ38" s="233" t="e">
        <f t="shared" si="145"/>
        <v>#VALUE!</v>
      </c>
      <c r="NA38" s="233" t="e">
        <f t="shared" si="145"/>
        <v>#VALUE!</v>
      </c>
      <c r="NB38" s="233" t="e">
        <f t="shared" si="145"/>
        <v>#VALUE!</v>
      </c>
      <c r="NC38" s="233"/>
      <c r="ND38" s="233"/>
      <c r="NE38" s="233"/>
      <c r="NF38" s="233"/>
      <c r="NG38" s="233"/>
      <c r="NH38" s="233"/>
      <c r="NI38" s="233"/>
      <c r="NJ38" s="233"/>
      <c r="NK38" s="233"/>
      <c r="NL38" s="233" t="str">
        <f>IF(NL37="","",NK38)</f>
        <v/>
      </c>
      <c r="NM38" s="229"/>
      <c r="NN38" s="246">
        <f t="shared" si="146"/>
        <v>1</v>
      </c>
      <c r="NO38" s="247">
        <f t="shared" si="147"/>
        <v>0</v>
      </c>
      <c r="NP38" s="247">
        <f t="shared" ref="NP38:NP43" si="159">NO38-TRUNC(NO38)</f>
        <v>0</v>
      </c>
      <c r="NQ38" s="247">
        <f>NQ37+0.001</f>
        <v>2E-3</v>
      </c>
      <c r="NR38" s="248">
        <f t="shared" ref="NR38:NR43" si="160">NP38+NQ38</f>
        <v>2E-3</v>
      </c>
      <c r="NS38" s="249">
        <f t="shared" ref="NS38:NS43" si="161">ROUNDDOWN(NO38,0)</f>
        <v>0</v>
      </c>
      <c r="NT38" s="233">
        <f t="shared" si="148"/>
        <v>0</v>
      </c>
      <c r="NU38" s="233">
        <f t="shared" si="148"/>
        <v>0</v>
      </c>
      <c r="NV38" s="233">
        <f t="shared" si="148"/>
        <v>0</v>
      </c>
      <c r="NW38" s="233">
        <f t="shared" si="148"/>
        <v>0</v>
      </c>
      <c r="NX38" s="233">
        <f t="shared" si="148"/>
        <v>0</v>
      </c>
      <c r="NY38" s="233">
        <f t="shared" si="148"/>
        <v>1</v>
      </c>
      <c r="NZ38" s="233">
        <f t="shared" si="148"/>
        <v>1</v>
      </c>
      <c r="OA38" s="233"/>
      <c r="OB38" s="233"/>
      <c r="OC38" s="233"/>
      <c r="OD38" s="233"/>
      <c r="OE38" s="233"/>
      <c r="OF38" s="233"/>
      <c r="OG38" s="233"/>
      <c r="OH38" s="233"/>
      <c r="OI38" s="233"/>
      <c r="OJ38" s="233">
        <f>IF(OJ37="","",OI38)</f>
        <v>0</v>
      </c>
    </row>
    <row r="39" spans="3:400" x14ac:dyDescent="0.25">
      <c r="C39" s="183" t="s">
        <v>34</v>
      </c>
      <c r="D39" s="171">
        <v>0</v>
      </c>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71">
        <v>0</v>
      </c>
      <c r="AC39" s="156"/>
      <c r="AD39" s="156"/>
      <c r="AE39" s="156"/>
      <c r="AF39" s="156"/>
      <c r="AG39" s="156"/>
      <c r="AH39" s="156"/>
      <c r="AI39" s="156"/>
      <c r="AJ39" s="156"/>
      <c r="AK39" s="156"/>
      <c r="AL39" s="156"/>
      <c r="AM39" s="156"/>
      <c r="AN39" s="156"/>
      <c r="AO39" s="156"/>
      <c r="AP39" s="156"/>
      <c r="AQ39" s="156"/>
      <c r="AR39" s="156"/>
      <c r="AS39" s="156"/>
      <c r="AT39" s="156"/>
      <c r="AU39" s="156"/>
      <c r="AV39" s="156"/>
      <c r="AW39" s="156"/>
      <c r="AX39" s="156"/>
      <c r="AY39" s="156"/>
      <c r="AZ39" s="171">
        <v>0</v>
      </c>
      <c r="BA39" s="156"/>
      <c r="BB39" s="156"/>
      <c r="BC39" s="156"/>
      <c r="BD39" s="156"/>
      <c r="BE39" s="156"/>
      <c r="BF39" s="156"/>
      <c r="BG39" s="156"/>
      <c r="BH39" s="156"/>
      <c r="BI39" s="156"/>
      <c r="BJ39" s="156"/>
      <c r="BK39" s="156"/>
      <c r="BL39" s="156"/>
      <c r="BM39" s="156"/>
      <c r="BN39" s="156"/>
      <c r="BO39" s="156"/>
      <c r="BP39" s="156"/>
      <c r="BQ39" s="156"/>
      <c r="BR39" s="156"/>
      <c r="BS39" s="156"/>
      <c r="BT39" s="156"/>
      <c r="BU39" s="156"/>
      <c r="BV39" s="156"/>
      <c r="BW39" s="156"/>
      <c r="BX39" s="171">
        <v>0</v>
      </c>
      <c r="BY39" s="153">
        <f t="shared" si="128"/>
        <v>0</v>
      </c>
      <c r="BZ39" s="120"/>
      <c r="CA39" s="172">
        <f t="shared" si="129"/>
        <v>0</v>
      </c>
      <c r="CB39" s="157"/>
      <c r="CC39" s="157"/>
      <c r="CD39" s="157"/>
      <c r="CE39" s="157"/>
      <c r="CF39" s="157"/>
      <c r="CG39" s="157"/>
      <c r="CH39" s="157"/>
      <c r="CI39" s="157"/>
      <c r="CJ39" s="157"/>
      <c r="CK39" s="157"/>
      <c r="CL39" s="157"/>
      <c r="CM39" s="157"/>
      <c r="CN39" s="157"/>
      <c r="CO39" s="157"/>
      <c r="CP39" s="157"/>
      <c r="CQ39" s="157"/>
      <c r="CR39" s="157"/>
      <c r="CS39" s="157"/>
      <c r="CT39" s="157"/>
      <c r="CU39" s="157"/>
      <c r="CV39" s="157"/>
      <c r="CW39" s="157"/>
      <c r="CX39" s="157"/>
      <c r="CY39" s="172" t="str">
        <f t="shared" si="130"/>
        <v/>
      </c>
      <c r="CZ39" s="157"/>
      <c r="DA39" s="157"/>
      <c r="DB39" s="157"/>
      <c r="DC39" s="157"/>
      <c r="DD39" s="157"/>
      <c r="DE39" s="157"/>
      <c r="DF39" s="157"/>
      <c r="DG39" s="157"/>
      <c r="DH39" s="157"/>
      <c r="DI39" s="157"/>
      <c r="DJ39" s="157"/>
      <c r="DK39" s="157"/>
      <c r="DL39" s="157"/>
      <c r="DM39" s="157"/>
      <c r="DN39" s="157"/>
      <c r="DO39" s="157"/>
      <c r="DP39" s="157"/>
      <c r="DQ39" s="157"/>
      <c r="DR39" s="157"/>
      <c r="DS39" s="157"/>
      <c r="DT39" s="157"/>
      <c r="DU39" s="157"/>
      <c r="DV39" s="157"/>
      <c r="DW39" s="172" t="str">
        <f t="shared" si="131"/>
        <v/>
      </c>
      <c r="DX39" s="157"/>
      <c r="DY39" s="157"/>
      <c r="DZ39" s="157"/>
      <c r="EA39" s="157"/>
      <c r="EB39" s="157"/>
      <c r="EC39" s="157"/>
      <c r="ED39" s="157"/>
      <c r="EE39" s="157"/>
      <c r="EF39" s="157"/>
      <c r="EG39" s="157"/>
      <c r="EH39" s="157"/>
      <c r="EI39" s="157"/>
      <c r="EJ39" s="157"/>
      <c r="EK39" s="157"/>
      <c r="EL39" s="157"/>
      <c r="EM39" s="157"/>
      <c r="EN39" s="157"/>
      <c r="EO39" s="157"/>
      <c r="EP39" s="157"/>
      <c r="EQ39" s="157"/>
      <c r="ER39" s="157"/>
      <c r="ES39" s="157"/>
      <c r="ET39" s="157"/>
      <c r="EU39" s="172">
        <f t="shared" si="132"/>
        <v>0</v>
      </c>
      <c r="EV39" s="120"/>
      <c r="EW39" s="172">
        <f t="shared" si="133"/>
        <v>0</v>
      </c>
      <c r="EX39" s="157"/>
      <c r="EY39" s="157"/>
      <c r="EZ39" s="157"/>
      <c r="FA39" s="157"/>
      <c r="FB39" s="157"/>
      <c r="FC39" s="157"/>
      <c r="FD39" s="157"/>
      <c r="FE39" s="157"/>
      <c r="FF39" s="157"/>
      <c r="FG39" s="157"/>
      <c r="FH39" s="157"/>
      <c r="FI39" s="157"/>
      <c r="FJ39" s="157"/>
      <c r="FK39" s="157"/>
      <c r="FL39" s="157"/>
      <c r="FM39" s="157"/>
      <c r="FN39" s="157"/>
      <c r="FO39" s="157"/>
      <c r="FP39" s="157"/>
      <c r="FQ39" s="157"/>
      <c r="FR39" s="157"/>
      <c r="FS39" s="157"/>
      <c r="FT39" s="157"/>
      <c r="FU39" s="172" t="str">
        <f t="shared" si="134"/>
        <v/>
      </c>
      <c r="FV39" s="157"/>
      <c r="FW39" s="157"/>
      <c r="FX39" s="157"/>
      <c r="FY39" s="157"/>
      <c r="FZ39" s="157"/>
      <c r="GA39" s="157"/>
      <c r="GB39" s="157"/>
      <c r="GC39" s="157"/>
      <c r="GD39" s="157"/>
      <c r="GE39" s="157"/>
      <c r="GF39" s="157"/>
      <c r="GG39" s="157"/>
      <c r="GH39" s="157"/>
      <c r="GI39" s="157"/>
      <c r="GJ39" s="157"/>
      <c r="GK39" s="157"/>
      <c r="GL39" s="157"/>
      <c r="GM39" s="157"/>
      <c r="GN39" s="157"/>
      <c r="GO39" s="157"/>
      <c r="GP39" s="157"/>
      <c r="GQ39" s="157"/>
      <c r="GR39" s="157"/>
      <c r="GS39" s="172" t="str">
        <f t="shared" si="135"/>
        <v/>
      </c>
      <c r="GT39" s="157"/>
      <c r="GU39" s="157"/>
      <c r="GV39" s="157"/>
      <c r="GW39" s="157"/>
      <c r="GX39" s="157"/>
      <c r="GY39" s="157"/>
      <c r="GZ39" s="157"/>
      <c r="HA39" s="157"/>
      <c r="HB39" s="157"/>
      <c r="HC39" s="157"/>
      <c r="HD39" s="157"/>
      <c r="HE39" s="157"/>
      <c r="HF39" s="157"/>
      <c r="HG39" s="157"/>
      <c r="HH39" s="157"/>
      <c r="HI39" s="157"/>
      <c r="HJ39" s="157"/>
      <c r="HK39" s="157"/>
      <c r="HL39" s="157"/>
      <c r="HM39" s="157"/>
      <c r="HN39" s="157"/>
      <c r="HO39" s="157"/>
      <c r="HP39" s="157"/>
      <c r="HQ39" s="172">
        <f t="shared" si="136"/>
        <v>0</v>
      </c>
      <c r="HR39" s="126"/>
      <c r="HS39" s="172" t="str">
        <f t="shared" si="149"/>
        <v/>
      </c>
      <c r="HT39" s="228"/>
      <c r="KT39" s="246">
        <f t="shared" si="137"/>
        <v>0</v>
      </c>
      <c r="KU39" s="247">
        <f t="shared" si="138"/>
        <v>0</v>
      </c>
      <c r="KV39" s="247">
        <f t="shared" si="150"/>
        <v>0</v>
      </c>
      <c r="KW39" s="247">
        <f t="shared" ref="KW39:KW43" si="162">KW38+0.001</f>
        <v>3.0000000000000001E-3</v>
      </c>
      <c r="KX39" s="248">
        <f t="shared" si="151"/>
        <v>3.0000000000000001E-3</v>
      </c>
      <c r="KY39" s="249">
        <f t="shared" si="152"/>
        <v>0</v>
      </c>
      <c r="KZ39" s="233">
        <f t="shared" si="139"/>
        <v>0</v>
      </c>
      <c r="LA39" s="233">
        <f t="shared" si="139"/>
        <v>0</v>
      </c>
      <c r="LB39" s="233">
        <f t="shared" si="139"/>
        <v>0</v>
      </c>
      <c r="LC39" s="233">
        <f t="shared" si="139"/>
        <v>0</v>
      </c>
      <c r="LD39" s="233">
        <f t="shared" si="139"/>
        <v>1</v>
      </c>
      <c r="LE39" s="233">
        <f t="shared" si="139"/>
        <v>1</v>
      </c>
      <c r="LF39" s="233">
        <f t="shared" si="139"/>
        <v>1</v>
      </c>
      <c r="LG39" s="233"/>
      <c r="LH39" s="233"/>
      <c r="LI39" s="233"/>
      <c r="LJ39" s="233"/>
      <c r="LK39" s="233"/>
      <c r="LL39" s="233"/>
      <c r="LM39" s="233"/>
      <c r="LN39" s="233"/>
      <c r="LO39" s="233"/>
      <c r="LP39" s="233">
        <f t="shared" ref="LP39:LP43" si="163">IF(LP38="","",LO39)</f>
        <v>0</v>
      </c>
      <c r="LR39" s="246">
        <f t="shared" si="140"/>
        <v>0</v>
      </c>
      <c r="LS39" s="247" t="e">
        <f t="shared" si="141"/>
        <v>#VALUE!</v>
      </c>
      <c r="LT39" s="247" t="e">
        <f t="shared" si="153"/>
        <v>#VALUE!</v>
      </c>
      <c r="LU39" s="247">
        <f t="shared" ref="LU39:LU43" si="164">LU38+0.001</f>
        <v>3.0000000000000001E-3</v>
      </c>
      <c r="LV39" s="248" t="e">
        <f t="shared" si="154"/>
        <v>#VALUE!</v>
      </c>
      <c r="LW39" s="249" t="e">
        <f t="shared" si="155"/>
        <v>#VALUE!</v>
      </c>
      <c r="LX39" s="233" t="e">
        <f t="shared" si="142"/>
        <v>#VALUE!</v>
      </c>
      <c r="LY39" s="233" t="e">
        <f t="shared" si="142"/>
        <v>#VALUE!</v>
      </c>
      <c r="LZ39" s="233" t="e">
        <f t="shared" si="142"/>
        <v>#VALUE!</v>
      </c>
      <c r="MA39" s="233" t="e">
        <f t="shared" si="142"/>
        <v>#VALUE!</v>
      </c>
      <c r="MB39" s="233" t="e">
        <f t="shared" si="142"/>
        <v>#VALUE!</v>
      </c>
      <c r="MC39" s="233" t="e">
        <f t="shared" si="142"/>
        <v>#VALUE!</v>
      </c>
      <c r="MD39" s="233" t="e">
        <f t="shared" si="142"/>
        <v>#VALUE!</v>
      </c>
      <c r="ME39" s="233"/>
      <c r="MF39" s="233"/>
      <c r="MG39" s="233"/>
      <c r="MH39" s="233"/>
      <c r="MI39" s="233"/>
      <c r="MJ39" s="233"/>
      <c r="MK39" s="233"/>
      <c r="ML39" s="233"/>
      <c r="MM39" s="233"/>
      <c r="MN39" s="233" t="str">
        <f t="shared" ref="MN39:MN43" si="165">IF(MN38="","",MM39)</f>
        <v/>
      </c>
      <c r="MO39" s="229"/>
      <c r="MP39" s="246">
        <f t="shared" si="143"/>
        <v>0</v>
      </c>
      <c r="MQ39" s="247" t="e">
        <f t="shared" si="144"/>
        <v>#VALUE!</v>
      </c>
      <c r="MR39" s="247" t="e">
        <f t="shared" si="156"/>
        <v>#VALUE!</v>
      </c>
      <c r="MS39" s="247">
        <f t="shared" ref="MS39:MS43" si="166">MS38+0.001</f>
        <v>3.0000000000000001E-3</v>
      </c>
      <c r="MT39" s="248" t="e">
        <f t="shared" si="157"/>
        <v>#VALUE!</v>
      </c>
      <c r="MU39" s="249" t="e">
        <f t="shared" si="158"/>
        <v>#VALUE!</v>
      </c>
      <c r="MV39" s="233" t="e">
        <f t="shared" si="145"/>
        <v>#VALUE!</v>
      </c>
      <c r="MW39" s="233" t="e">
        <f t="shared" si="145"/>
        <v>#VALUE!</v>
      </c>
      <c r="MX39" s="233" t="e">
        <f t="shared" si="145"/>
        <v>#VALUE!</v>
      </c>
      <c r="MY39" s="233" t="e">
        <f t="shared" si="145"/>
        <v>#VALUE!</v>
      </c>
      <c r="MZ39" s="233" t="e">
        <f t="shared" si="145"/>
        <v>#VALUE!</v>
      </c>
      <c r="NA39" s="233" t="e">
        <f t="shared" si="145"/>
        <v>#VALUE!</v>
      </c>
      <c r="NB39" s="233" t="e">
        <f t="shared" si="145"/>
        <v>#VALUE!</v>
      </c>
      <c r="NC39" s="233"/>
      <c r="ND39" s="233"/>
      <c r="NE39" s="233"/>
      <c r="NF39" s="233"/>
      <c r="NG39" s="233"/>
      <c r="NH39" s="233"/>
      <c r="NI39" s="233"/>
      <c r="NJ39" s="233"/>
      <c r="NK39" s="233"/>
      <c r="NL39" s="233" t="str">
        <f t="shared" ref="NL39:NL43" si="167">IF(NL38="","",NK39)</f>
        <v/>
      </c>
      <c r="NM39" s="229"/>
      <c r="NN39" s="246">
        <f t="shared" si="146"/>
        <v>0</v>
      </c>
      <c r="NO39" s="247">
        <f t="shared" si="147"/>
        <v>0</v>
      </c>
      <c r="NP39" s="247">
        <f t="shared" si="159"/>
        <v>0</v>
      </c>
      <c r="NQ39" s="247">
        <f t="shared" ref="NQ39:NQ43" si="168">NQ38+0.001</f>
        <v>3.0000000000000001E-3</v>
      </c>
      <c r="NR39" s="248">
        <f t="shared" si="160"/>
        <v>3.0000000000000001E-3</v>
      </c>
      <c r="NS39" s="249">
        <f t="shared" si="161"/>
        <v>0</v>
      </c>
      <c r="NT39" s="233">
        <f t="shared" si="148"/>
        <v>0</v>
      </c>
      <c r="NU39" s="233">
        <f t="shared" si="148"/>
        <v>0</v>
      </c>
      <c r="NV39" s="233">
        <f t="shared" si="148"/>
        <v>0</v>
      </c>
      <c r="NW39" s="233">
        <f t="shared" si="148"/>
        <v>0</v>
      </c>
      <c r="NX39" s="233">
        <f t="shared" si="148"/>
        <v>1</v>
      </c>
      <c r="NY39" s="233">
        <f t="shared" si="148"/>
        <v>1</v>
      </c>
      <c r="NZ39" s="233">
        <f t="shared" si="148"/>
        <v>1</v>
      </c>
      <c r="OA39" s="233"/>
      <c r="OB39" s="233"/>
      <c r="OC39" s="233"/>
      <c r="OD39" s="233"/>
      <c r="OE39" s="233"/>
      <c r="OF39" s="233"/>
      <c r="OG39" s="233"/>
      <c r="OH39" s="233"/>
      <c r="OI39" s="233"/>
      <c r="OJ39" s="233">
        <f t="shared" ref="OJ39:OJ43" si="169">IF(OJ38="","",OI39)</f>
        <v>0</v>
      </c>
    </row>
    <row r="40" spans="3:400" x14ac:dyDescent="0.25">
      <c r="C40" s="183" t="s">
        <v>35</v>
      </c>
      <c r="D40" s="171">
        <v>5</v>
      </c>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71">
        <v>0</v>
      </c>
      <c r="AC40" s="156"/>
      <c r="AD40" s="156"/>
      <c r="AE40" s="156"/>
      <c r="AF40" s="156"/>
      <c r="AG40" s="156"/>
      <c r="AH40" s="156"/>
      <c r="AI40" s="156"/>
      <c r="AJ40" s="156"/>
      <c r="AK40" s="156"/>
      <c r="AL40" s="156"/>
      <c r="AM40" s="156"/>
      <c r="AN40" s="156"/>
      <c r="AO40" s="156"/>
      <c r="AP40" s="156"/>
      <c r="AQ40" s="156"/>
      <c r="AR40" s="156"/>
      <c r="AS40" s="156"/>
      <c r="AT40" s="156"/>
      <c r="AU40" s="156"/>
      <c r="AV40" s="156"/>
      <c r="AW40" s="156"/>
      <c r="AX40" s="156"/>
      <c r="AY40" s="156"/>
      <c r="AZ40" s="171">
        <v>0</v>
      </c>
      <c r="BA40" s="156"/>
      <c r="BB40" s="156"/>
      <c r="BC40" s="156"/>
      <c r="BD40" s="156"/>
      <c r="BE40" s="156"/>
      <c r="BF40" s="156"/>
      <c r="BG40" s="156"/>
      <c r="BH40" s="156"/>
      <c r="BI40" s="156"/>
      <c r="BJ40" s="156"/>
      <c r="BK40" s="156"/>
      <c r="BL40" s="156"/>
      <c r="BM40" s="156"/>
      <c r="BN40" s="156"/>
      <c r="BO40" s="156"/>
      <c r="BP40" s="156"/>
      <c r="BQ40" s="156"/>
      <c r="BR40" s="156"/>
      <c r="BS40" s="156"/>
      <c r="BT40" s="156"/>
      <c r="BU40" s="156"/>
      <c r="BV40" s="156"/>
      <c r="BW40" s="156"/>
      <c r="BX40" s="171">
        <v>1</v>
      </c>
      <c r="BY40" s="153">
        <f t="shared" si="128"/>
        <v>6</v>
      </c>
      <c r="BZ40" s="120"/>
      <c r="CA40" s="172">
        <f t="shared" si="129"/>
        <v>0</v>
      </c>
      <c r="CB40" s="157"/>
      <c r="CC40" s="157"/>
      <c r="CD40" s="157"/>
      <c r="CE40" s="157"/>
      <c r="CF40" s="157"/>
      <c r="CG40" s="157"/>
      <c r="CH40" s="157"/>
      <c r="CI40" s="157"/>
      <c r="CJ40" s="157"/>
      <c r="CK40" s="157"/>
      <c r="CL40" s="157"/>
      <c r="CM40" s="157"/>
      <c r="CN40" s="157"/>
      <c r="CO40" s="157"/>
      <c r="CP40" s="157"/>
      <c r="CQ40" s="157"/>
      <c r="CR40" s="157"/>
      <c r="CS40" s="157"/>
      <c r="CT40" s="157"/>
      <c r="CU40" s="157"/>
      <c r="CV40" s="157"/>
      <c r="CW40" s="157"/>
      <c r="CX40" s="157"/>
      <c r="CY40" s="172" t="str">
        <f t="shared" si="130"/>
        <v/>
      </c>
      <c r="CZ40" s="157"/>
      <c r="DA40" s="157"/>
      <c r="DB40" s="157"/>
      <c r="DC40" s="157"/>
      <c r="DD40" s="157"/>
      <c r="DE40" s="157"/>
      <c r="DF40" s="157"/>
      <c r="DG40" s="157"/>
      <c r="DH40" s="157"/>
      <c r="DI40" s="157"/>
      <c r="DJ40" s="157"/>
      <c r="DK40" s="157"/>
      <c r="DL40" s="157"/>
      <c r="DM40" s="157"/>
      <c r="DN40" s="157"/>
      <c r="DO40" s="157"/>
      <c r="DP40" s="157"/>
      <c r="DQ40" s="157"/>
      <c r="DR40" s="157"/>
      <c r="DS40" s="157"/>
      <c r="DT40" s="157"/>
      <c r="DU40" s="157"/>
      <c r="DV40" s="157"/>
      <c r="DW40" s="172" t="str">
        <f t="shared" si="131"/>
        <v/>
      </c>
      <c r="DX40" s="157"/>
      <c r="DY40" s="157"/>
      <c r="DZ40" s="157"/>
      <c r="EA40" s="157"/>
      <c r="EB40" s="157"/>
      <c r="EC40" s="157"/>
      <c r="ED40" s="157"/>
      <c r="EE40" s="157"/>
      <c r="EF40" s="157"/>
      <c r="EG40" s="157"/>
      <c r="EH40" s="157"/>
      <c r="EI40" s="157"/>
      <c r="EJ40" s="157"/>
      <c r="EK40" s="157"/>
      <c r="EL40" s="157"/>
      <c r="EM40" s="157"/>
      <c r="EN40" s="157"/>
      <c r="EO40" s="157"/>
      <c r="EP40" s="157"/>
      <c r="EQ40" s="157"/>
      <c r="ER40" s="157"/>
      <c r="ES40" s="157"/>
      <c r="ET40" s="157"/>
      <c r="EU40" s="172">
        <f t="shared" si="132"/>
        <v>0</v>
      </c>
      <c r="EV40" s="120"/>
      <c r="EW40" s="172">
        <f t="shared" si="133"/>
        <v>5</v>
      </c>
      <c r="EX40" s="157"/>
      <c r="EY40" s="157"/>
      <c r="EZ40" s="157"/>
      <c r="FA40" s="157"/>
      <c r="FB40" s="157"/>
      <c r="FC40" s="157"/>
      <c r="FD40" s="157"/>
      <c r="FE40" s="157"/>
      <c r="FF40" s="157"/>
      <c r="FG40" s="157"/>
      <c r="FH40" s="157"/>
      <c r="FI40" s="157"/>
      <c r="FJ40" s="157"/>
      <c r="FK40" s="157"/>
      <c r="FL40" s="157"/>
      <c r="FM40" s="157"/>
      <c r="FN40" s="157"/>
      <c r="FO40" s="157"/>
      <c r="FP40" s="157"/>
      <c r="FQ40" s="157"/>
      <c r="FR40" s="157"/>
      <c r="FS40" s="157"/>
      <c r="FT40" s="157"/>
      <c r="FU40" s="172" t="str">
        <f t="shared" si="134"/>
        <v/>
      </c>
      <c r="FV40" s="157"/>
      <c r="FW40" s="157"/>
      <c r="FX40" s="157"/>
      <c r="FY40" s="157"/>
      <c r="FZ40" s="157"/>
      <c r="GA40" s="157"/>
      <c r="GB40" s="157"/>
      <c r="GC40" s="157"/>
      <c r="GD40" s="157"/>
      <c r="GE40" s="157"/>
      <c r="GF40" s="157"/>
      <c r="GG40" s="157"/>
      <c r="GH40" s="157"/>
      <c r="GI40" s="157"/>
      <c r="GJ40" s="157"/>
      <c r="GK40" s="157"/>
      <c r="GL40" s="157"/>
      <c r="GM40" s="157"/>
      <c r="GN40" s="157"/>
      <c r="GO40" s="157"/>
      <c r="GP40" s="157"/>
      <c r="GQ40" s="157"/>
      <c r="GR40" s="157"/>
      <c r="GS40" s="172" t="str">
        <f t="shared" si="135"/>
        <v/>
      </c>
      <c r="GT40" s="157"/>
      <c r="GU40" s="157"/>
      <c r="GV40" s="157"/>
      <c r="GW40" s="157"/>
      <c r="GX40" s="157"/>
      <c r="GY40" s="157"/>
      <c r="GZ40" s="157"/>
      <c r="HA40" s="157"/>
      <c r="HB40" s="157"/>
      <c r="HC40" s="157"/>
      <c r="HD40" s="157"/>
      <c r="HE40" s="157"/>
      <c r="HF40" s="157"/>
      <c r="HG40" s="157"/>
      <c r="HH40" s="157"/>
      <c r="HI40" s="157"/>
      <c r="HJ40" s="157"/>
      <c r="HK40" s="157"/>
      <c r="HL40" s="157"/>
      <c r="HM40" s="157"/>
      <c r="HN40" s="157"/>
      <c r="HO40" s="157"/>
      <c r="HP40" s="157"/>
      <c r="HQ40" s="172">
        <f t="shared" si="136"/>
        <v>1</v>
      </c>
      <c r="HR40" s="126"/>
      <c r="HS40" s="172" t="str">
        <f t="shared" si="149"/>
        <v/>
      </c>
      <c r="HT40" s="228"/>
      <c r="HU40" s="251"/>
      <c r="IS40" s="251"/>
      <c r="JQ40" s="251"/>
      <c r="KO40" s="251"/>
      <c r="KT40" s="246">
        <f t="shared" si="137"/>
        <v>5</v>
      </c>
      <c r="KU40" s="247">
        <f t="shared" si="138"/>
        <v>0</v>
      </c>
      <c r="KV40" s="247">
        <f t="shared" si="150"/>
        <v>0</v>
      </c>
      <c r="KW40" s="247">
        <f t="shared" si="162"/>
        <v>4.0000000000000001E-3</v>
      </c>
      <c r="KX40" s="248">
        <f t="shared" si="151"/>
        <v>4.0000000000000001E-3</v>
      </c>
      <c r="KY40" s="249">
        <f t="shared" si="152"/>
        <v>0</v>
      </c>
      <c r="KZ40" s="233">
        <f t="shared" si="139"/>
        <v>0</v>
      </c>
      <c r="LA40" s="233">
        <f t="shared" si="139"/>
        <v>0</v>
      </c>
      <c r="LB40" s="233">
        <f t="shared" si="139"/>
        <v>0</v>
      </c>
      <c r="LC40" s="233">
        <f t="shared" si="139"/>
        <v>1</v>
      </c>
      <c r="LD40" s="233">
        <f t="shared" si="139"/>
        <v>1</v>
      </c>
      <c r="LE40" s="233">
        <f t="shared" si="139"/>
        <v>1</v>
      </c>
      <c r="LF40" s="233">
        <f t="shared" si="139"/>
        <v>1</v>
      </c>
      <c r="LG40" s="233"/>
      <c r="LH40" s="233"/>
      <c r="LI40" s="233"/>
      <c r="LJ40" s="233"/>
      <c r="LK40" s="233"/>
      <c r="LL40" s="233"/>
      <c r="LM40" s="233"/>
      <c r="LN40" s="233"/>
      <c r="LO40" s="233"/>
      <c r="LP40" s="233">
        <f t="shared" si="163"/>
        <v>0</v>
      </c>
      <c r="LR40" s="246">
        <f t="shared" si="140"/>
        <v>0</v>
      </c>
      <c r="LS40" s="247" t="e">
        <f t="shared" si="141"/>
        <v>#VALUE!</v>
      </c>
      <c r="LT40" s="247" t="e">
        <f t="shared" si="153"/>
        <v>#VALUE!</v>
      </c>
      <c r="LU40" s="247">
        <f t="shared" si="164"/>
        <v>4.0000000000000001E-3</v>
      </c>
      <c r="LV40" s="248" t="e">
        <f t="shared" si="154"/>
        <v>#VALUE!</v>
      </c>
      <c r="LW40" s="249" t="e">
        <f t="shared" si="155"/>
        <v>#VALUE!</v>
      </c>
      <c r="LX40" s="233" t="e">
        <f t="shared" si="142"/>
        <v>#VALUE!</v>
      </c>
      <c r="LY40" s="233" t="e">
        <f t="shared" si="142"/>
        <v>#VALUE!</v>
      </c>
      <c r="LZ40" s="233" t="e">
        <f t="shared" si="142"/>
        <v>#VALUE!</v>
      </c>
      <c r="MA40" s="233" t="e">
        <f t="shared" si="142"/>
        <v>#VALUE!</v>
      </c>
      <c r="MB40" s="233" t="e">
        <f t="shared" si="142"/>
        <v>#VALUE!</v>
      </c>
      <c r="MC40" s="233" t="e">
        <f t="shared" si="142"/>
        <v>#VALUE!</v>
      </c>
      <c r="MD40" s="233" t="e">
        <f t="shared" si="142"/>
        <v>#VALUE!</v>
      </c>
      <c r="ME40" s="233"/>
      <c r="MF40" s="233"/>
      <c r="MG40" s="233"/>
      <c r="MH40" s="233"/>
      <c r="MI40" s="233"/>
      <c r="MJ40" s="233"/>
      <c r="MK40" s="233"/>
      <c r="ML40" s="233"/>
      <c r="MM40" s="233"/>
      <c r="MN40" s="233" t="str">
        <f t="shared" si="165"/>
        <v/>
      </c>
      <c r="MO40" s="229"/>
      <c r="MP40" s="246">
        <f t="shared" si="143"/>
        <v>0</v>
      </c>
      <c r="MQ40" s="247" t="e">
        <f t="shared" si="144"/>
        <v>#VALUE!</v>
      </c>
      <c r="MR40" s="247" t="e">
        <f t="shared" si="156"/>
        <v>#VALUE!</v>
      </c>
      <c r="MS40" s="247">
        <f t="shared" si="166"/>
        <v>4.0000000000000001E-3</v>
      </c>
      <c r="MT40" s="248" t="e">
        <f t="shared" si="157"/>
        <v>#VALUE!</v>
      </c>
      <c r="MU40" s="249" t="e">
        <f t="shared" si="158"/>
        <v>#VALUE!</v>
      </c>
      <c r="MV40" s="233" t="e">
        <f t="shared" si="145"/>
        <v>#VALUE!</v>
      </c>
      <c r="MW40" s="233" t="e">
        <f t="shared" si="145"/>
        <v>#VALUE!</v>
      </c>
      <c r="MX40" s="233" t="e">
        <f t="shared" si="145"/>
        <v>#VALUE!</v>
      </c>
      <c r="MY40" s="233" t="e">
        <f t="shared" si="145"/>
        <v>#VALUE!</v>
      </c>
      <c r="MZ40" s="233" t="e">
        <f t="shared" si="145"/>
        <v>#VALUE!</v>
      </c>
      <c r="NA40" s="233" t="e">
        <f t="shared" si="145"/>
        <v>#VALUE!</v>
      </c>
      <c r="NB40" s="233" t="e">
        <f t="shared" si="145"/>
        <v>#VALUE!</v>
      </c>
      <c r="NC40" s="233"/>
      <c r="ND40" s="233"/>
      <c r="NE40" s="233"/>
      <c r="NF40" s="233"/>
      <c r="NG40" s="233"/>
      <c r="NH40" s="233"/>
      <c r="NI40" s="233"/>
      <c r="NJ40" s="233"/>
      <c r="NK40" s="233"/>
      <c r="NL40" s="233" t="str">
        <f t="shared" si="167"/>
        <v/>
      </c>
      <c r="NM40" s="229"/>
      <c r="NN40" s="246">
        <f t="shared" si="146"/>
        <v>1</v>
      </c>
      <c r="NO40" s="247">
        <f t="shared" si="147"/>
        <v>0</v>
      </c>
      <c r="NP40" s="247">
        <f t="shared" si="159"/>
        <v>0</v>
      </c>
      <c r="NQ40" s="247">
        <f t="shared" si="168"/>
        <v>4.0000000000000001E-3</v>
      </c>
      <c r="NR40" s="248">
        <f t="shared" si="160"/>
        <v>4.0000000000000001E-3</v>
      </c>
      <c r="NS40" s="249">
        <f t="shared" si="161"/>
        <v>0</v>
      </c>
      <c r="NT40" s="233">
        <f t="shared" si="148"/>
        <v>0</v>
      </c>
      <c r="NU40" s="233">
        <f t="shared" si="148"/>
        <v>0</v>
      </c>
      <c r="NV40" s="233">
        <f t="shared" si="148"/>
        <v>0</v>
      </c>
      <c r="NW40" s="233">
        <f t="shared" si="148"/>
        <v>1</v>
      </c>
      <c r="NX40" s="233">
        <f t="shared" si="148"/>
        <v>1</v>
      </c>
      <c r="NY40" s="233">
        <f t="shared" si="148"/>
        <v>1</v>
      </c>
      <c r="NZ40" s="233">
        <f t="shared" si="148"/>
        <v>1</v>
      </c>
      <c r="OA40" s="233"/>
      <c r="OB40" s="233"/>
      <c r="OC40" s="233"/>
      <c r="OD40" s="233"/>
      <c r="OE40" s="233"/>
      <c r="OF40" s="233"/>
      <c r="OG40" s="233"/>
      <c r="OH40" s="233"/>
      <c r="OI40" s="233"/>
      <c r="OJ40" s="233">
        <f t="shared" si="169"/>
        <v>0</v>
      </c>
    </row>
    <row r="41" spans="3:400" x14ac:dyDescent="0.25">
      <c r="C41" s="183" t="s">
        <v>36</v>
      </c>
      <c r="D41" s="171">
        <v>1</v>
      </c>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71">
        <v>0</v>
      </c>
      <c r="AC41" s="156"/>
      <c r="AD41" s="156"/>
      <c r="AE41" s="156"/>
      <c r="AF41" s="156"/>
      <c r="AG41" s="156"/>
      <c r="AH41" s="156"/>
      <c r="AI41" s="156"/>
      <c r="AJ41" s="156"/>
      <c r="AK41" s="156"/>
      <c r="AL41" s="156"/>
      <c r="AM41" s="156"/>
      <c r="AN41" s="156"/>
      <c r="AO41" s="156"/>
      <c r="AP41" s="156"/>
      <c r="AQ41" s="156"/>
      <c r="AR41" s="156"/>
      <c r="AS41" s="156"/>
      <c r="AT41" s="156"/>
      <c r="AU41" s="156"/>
      <c r="AV41" s="156"/>
      <c r="AW41" s="156"/>
      <c r="AX41" s="156"/>
      <c r="AY41" s="156"/>
      <c r="AZ41" s="171">
        <v>0</v>
      </c>
      <c r="BA41" s="156"/>
      <c r="BB41" s="156"/>
      <c r="BC41" s="156"/>
      <c r="BD41" s="156"/>
      <c r="BE41" s="156"/>
      <c r="BF41" s="156"/>
      <c r="BG41" s="156"/>
      <c r="BH41" s="156"/>
      <c r="BI41" s="156"/>
      <c r="BJ41" s="156"/>
      <c r="BK41" s="156"/>
      <c r="BL41" s="156"/>
      <c r="BM41" s="156"/>
      <c r="BN41" s="156"/>
      <c r="BO41" s="156"/>
      <c r="BP41" s="156"/>
      <c r="BQ41" s="156"/>
      <c r="BR41" s="156"/>
      <c r="BS41" s="156"/>
      <c r="BT41" s="156"/>
      <c r="BU41" s="156"/>
      <c r="BV41" s="156"/>
      <c r="BW41" s="156"/>
      <c r="BX41" s="171">
        <v>0</v>
      </c>
      <c r="BY41" s="153">
        <f t="shared" si="128"/>
        <v>1</v>
      </c>
      <c r="BZ41" s="120"/>
      <c r="CA41" s="172">
        <f t="shared" si="129"/>
        <v>0</v>
      </c>
      <c r="CB41" s="157"/>
      <c r="CC41" s="157"/>
      <c r="CD41" s="157"/>
      <c r="CE41" s="157"/>
      <c r="CF41" s="157"/>
      <c r="CG41" s="157"/>
      <c r="CH41" s="157"/>
      <c r="CI41" s="157"/>
      <c r="CJ41" s="157"/>
      <c r="CK41" s="157"/>
      <c r="CL41" s="157"/>
      <c r="CM41" s="157"/>
      <c r="CN41" s="157"/>
      <c r="CO41" s="157"/>
      <c r="CP41" s="157"/>
      <c r="CQ41" s="157"/>
      <c r="CR41" s="157"/>
      <c r="CS41" s="157"/>
      <c r="CT41" s="157"/>
      <c r="CU41" s="157"/>
      <c r="CV41" s="157"/>
      <c r="CW41" s="157"/>
      <c r="CX41" s="157"/>
      <c r="CY41" s="172" t="str">
        <f t="shared" si="130"/>
        <v/>
      </c>
      <c r="CZ41" s="157"/>
      <c r="DA41" s="157"/>
      <c r="DB41" s="157"/>
      <c r="DC41" s="157"/>
      <c r="DD41" s="157"/>
      <c r="DE41" s="157"/>
      <c r="DF41" s="157"/>
      <c r="DG41" s="157"/>
      <c r="DH41" s="157"/>
      <c r="DI41" s="157"/>
      <c r="DJ41" s="157"/>
      <c r="DK41" s="157"/>
      <c r="DL41" s="157"/>
      <c r="DM41" s="157"/>
      <c r="DN41" s="157"/>
      <c r="DO41" s="157"/>
      <c r="DP41" s="157"/>
      <c r="DQ41" s="157"/>
      <c r="DR41" s="157"/>
      <c r="DS41" s="157"/>
      <c r="DT41" s="157"/>
      <c r="DU41" s="157"/>
      <c r="DV41" s="157"/>
      <c r="DW41" s="172" t="str">
        <f t="shared" si="131"/>
        <v/>
      </c>
      <c r="DX41" s="157"/>
      <c r="DY41" s="157"/>
      <c r="DZ41" s="157"/>
      <c r="EA41" s="157"/>
      <c r="EB41" s="157"/>
      <c r="EC41" s="157"/>
      <c r="ED41" s="157"/>
      <c r="EE41" s="157"/>
      <c r="EF41" s="157"/>
      <c r="EG41" s="157"/>
      <c r="EH41" s="157"/>
      <c r="EI41" s="157"/>
      <c r="EJ41" s="157"/>
      <c r="EK41" s="157"/>
      <c r="EL41" s="157"/>
      <c r="EM41" s="157"/>
      <c r="EN41" s="157"/>
      <c r="EO41" s="157"/>
      <c r="EP41" s="157"/>
      <c r="EQ41" s="157"/>
      <c r="ER41" s="157"/>
      <c r="ES41" s="157"/>
      <c r="ET41" s="157"/>
      <c r="EU41" s="172">
        <f t="shared" si="132"/>
        <v>0</v>
      </c>
      <c r="EV41" s="120"/>
      <c r="EW41" s="172">
        <f t="shared" si="133"/>
        <v>1</v>
      </c>
      <c r="EX41" s="157"/>
      <c r="EY41" s="157"/>
      <c r="EZ41" s="157"/>
      <c r="FA41" s="157"/>
      <c r="FB41" s="157"/>
      <c r="FC41" s="157"/>
      <c r="FD41" s="157"/>
      <c r="FE41" s="157"/>
      <c r="FF41" s="157"/>
      <c r="FG41" s="157"/>
      <c r="FH41" s="157"/>
      <c r="FI41" s="157"/>
      <c r="FJ41" s="157"/>
      <c r="FK41" s="157"/>
      <c r="FL41" s="157"/>
      <c r="FM41" s="157"/>
      <c r="FN41" s="157"/>
      <c r="FO41" s="157"/>
      <c r="FP41" s="157"/>
      <c r="FQ41" s="157"/>
      <c r="FR41" s="157"/>
      <c r="FS41" s="157"/>
      <c r="FT41" s="157"/>
      <c r="FU41" s="172" t="str">
        <f t="shared" si="134"/>
        <v/>
      </c>
      <c r="FV41" s="157"/>
      <c r="FW41" s="157"/>
      <c r="FX41" s="157"/>
      <c r="FY41" s="157"/>
      <c r="FZ41" s="157"/>
      <c r="GA41" s="157"/>
      <c r="GB41" s="157"/>
      <c r="GC41" s="157"/>
      <c r="GD41" s="157"/>
      <c r="GE41" s="157"/>
      <c r="GF41" s="157"/>
      <c r="GG41" s="157"/>
      <c r="GH41" s="157"/>
      <c r="GI41" s="157"/>
      <c r="GJ41" s="157"/>
      <c r="GK41" s="157"/>
      <c r="GL41" s="157"/>
      <c r="GM41" s="157"/>
      <c r="GN41" s="157"/>
      <c r="GO41" s="157"/>
      <c r="GP41" s="157"/>
      <c r="GQ41" s="157"/>
      <c r="GR41" s="157"/>
      <c r="GS41" s="172" t="str">
        <f t="shared" si="135"/>
        <v/>
      </c>
      <c r="GT41" s="157"/>
      <c r="GU41" s="157"/>
      <c r="GV41" s="157"/>
      <c r="GW41" s="157"/>
      <c r="GX41" s="157"/>
      <c r="GY41" s="157"/>
      <c r="GZ41" s="157"/>
      <c r="HA41" s="157"/>
      <c r="HB41" s="157"/>
      <c r="HC41" s="157"/>
      <c r="HD41" s="157"/>
      <c r="HE41" s="157"/>
      <c r="HF41" s="157"/>
      <c r="HG41" s="157"/>
      <c r="HH41" s="157"/>
      <c r="HI41" s="157"/>
      <c r="HJ41" s="157"/>
      <c r="HK41" s="157"/>
      <c r="HL41" s="157"/>
      <c r="HM41" s="157"/>
      <c r="HN41" s="157"/>
      <c r="HO41" s="157"/>
      <c r="HP41" s="157"/>
      <c r="HQ41" s="172">
        <f t="shared" si="136"/>
        <v>0</v>
      </c>
      <c r="HR41" s="126"/>
      <c r="HS41" s="172" t="str">
        <f t="shared" si="149"/>
        <v/>
      </c>
      <c r="HT41" s="228"/>
      <c r="KT41" s="246">
        <f t="shared" si="137"/>
        <v>1</v>
      </c>
      <c r="KU41" s="247">
        <f t="shared" si="138"/>
        <v>0</v>
      </c>
      <c r="KV41" s="247">
        <f t="shared" si="150"/>
        <v>0</v>
      </c>
      <c r="KW41" s="247">
        <f t="shared" si="162"/>
        <v>5.0000000000000001E-3</v>
      </c>
      <c r="KX41" s="248">
        <f t="shared" si="151"/>
        <v>5.0000000000000001E-3</v>
      </c>
      <c r="KY41" s="249">
        <f t="shared" si="152"/>
        <v>0</v>
      </c>
      <c r="KZ41" s="233">
        <f t="shared" si="139"/>
        <v>0</v>
      </c>
      <c r="LA41" s="233">
        <f t="shared" si="139"/>
        <v>0</v>
      </c>
      <c r="LB41" s="233">
        <f t="shared" si="139"/>
        <v>1</v>
      </c>
      <c r="LC41" s="233">
        <f t="shared" si="139"/>
        <v>1</v>
      </c>
      <c r="LD41" s="233">
        <f t="shared" si="139"/>
        <v>1</v>
      </c>
      <c r="LE41" s="233">
        <f t="shared" si="139"/>
        <v>1</v>
      </c>
      <c r="LF41" s="233">
        <f t="shared" si="139"/>
        <v>1</v>
      </c>
      <c r="LG41" s="233"/>
      <c r="LH41" s="233"/>
      <c r="LI41" s="233"/>
      <c r="LJ41" s="233"/>
      <c r="LK41" s="233"/>
      <c r="LL41" s="233"/>
      <c r="LM41" s="233"/>
      <c r="LN41" s="233"/>
      <c r="LO41" s="233"/>
      <c r="LP41" s="233">
        <f t="shared" si="163"/>
        <v>0</v>
      </c>
      <c r="LR41" s="246">
        <f t="shared" si="140"/>
        <v>0</v>
      </c>
      <c r="LS41" s="247" t="e">
        <f t="shared" si="141"/>
        <v>#VALUE!</v>
      </c>
      <c r="LT41" s="247" t="e">
        <f t="shared" si="153"/>
        <v>#VALUE!</v>
      </c>
      <c r="LU41" s="247">
        <f t="shared" si="164"/>
        <v>5.0000000000000001E-3</v>
      </c>
      <c r="LV41" s="248" t="e">
        <f t="shared" si="154"/>
        <v>#VALUE!</v>
      </c>
      <c r="LW41" s="249" t="e">
        <f t="shared" si="155"/>
        <v>#VALUE!</v>
      </c>
      <c r="LX41" s="233" t="e">
        <f t="shared" si="142"/>
        <v>#VALUE!</v>
      </c>
      <c r="LY41" s="233" t="e">
        <f t="shared" si="142"/>
        <v>#VALUE!</v>
      </c>
      <c r="LZ41" s="233" t="e">
        <f t="shared" si="142"/>
        <v>#VALUE!</v>
      </c>
      <c r="MA41" s="233" t="e">
        <f t="shared" si="142"/>
        <v>#VALUE!</v>
      </c>
      <c r="MB41" s="233" t="e">
        <f t="shared" si="142"/>
        <v>#VALUE!</v>
      </c>
      <c r="MC41" s="233" t="e">
        <f t="shared" si="142"/>
        <v>#VALUE!</v>
      </c>
      <c r="MD41" s="233" t="e">
        <f t="shared" si="142"/>
        <v>#VALUE!</v>
      </c>
      <c r="ME41" s="233"/>
      <c r="MF41" s="233"/>
      <c r="MG41" s="233"/>
      <c r="MH41" s="233"/>
      <c r="MI41" s="233"/>
      <c r="MJ41" s="233"/>
      <c r="MK41" s="233"/>
      <c r="ML41" s="233"/>
      <c r="MM41" s="233"/>
      <c r="MN41" s="233" t="str">
        <f t="shared" si="165"/>
        <v/>
      </c>
      <c r="MO41" s="229"/>
      <c r="MP41" s="246">
        <f t="shared" si="143"/>
        <v>0</v>
      </c>
      <c r="MQ41" s="247" t="e">
        <f t="shared" si="144"/>
        <v>#VALUE!</v>
      </c>
      <c r="MR41" s="247" t="e">
        <f t="shared" si="156"/>
        <v>#VALUE!</v>
      </c>
      <c r="MS41" s="247">
        <f t="shared" si="166"/>
        <v>5.0000000000000001E-3</v>
      </c>
      <c r="MT41" s="248" t="e">
        <f t="shared" si="157"/>
        <v>#VALUE!</v>
      </c>
      <c r="MU41" s="249" t="e">
        <f t="shared" si="158"/>
        <v>#VALUE!</v>
      </c>
      <c r="MV41" s="233" t="e">
        <f t="shared" si="145"/>
        <v>#VALUE!</v>
      </c>
      <c r="MW41" s="233" t="e">
        <f t="shared" si="145"/>
        <v>#VALUE!</v>
      </c>
      <c r="MX41" s="233" t="e">
        <f t="shared" si="145"/>
        <v>#VALUE!</v>
      </c>
      <c r="MY41" s="233" t="e">
        <f t="shared" si="145"/>
        <v>#VALUE!</v>
      </c>
      <c r="MZ41" s="233" t="e">
        <f t="shared" si="145"/>
        <v>#VALUE!</v>
      </c>
      <c r="NA41" s="233" t="e">
        <f t="shared" si="145"/>
        <v>#VALUE!</v>
      </c>
      <c r="NB41" s="233" t="e">
        <f t="shared" si="145"/>
        <v>#VALUE!</v>
      </c>
      <c r="NC41" s="233"/>
      <c r="ND41" s="233"/>
      <c r="NE41" s="233"/>
      <c r="NF41" s="233"/>
      <c r="NG41" s="233"/>
      <c r="NH41" s="233"/>
      <c r="NI41" s="233"/>
      <c r="NJ41" s="233"/>
      <c r="NK41" s="233"/>
      <c r="NL41" s="233" t="str">
        <f t="shared" si="167"/>
        <v/>
      </c>
      <c r="NM41" s="229"/>
      <c r="NN41" s="246">
        <f t="shared" si="146"/>
        <v>0</v>
      </c>
      <c r="NO41" s="247">
        <f t="shared" si="147"/>
        <v>0</v>
      </c>
      <c r="NP41" s="247">
        <f t="shared" si="159"/>
        <v>0</v>
      </c>
      <c r="NQ41" s="247">
        <f t="shared" si="168"/>
        <v>5.0000000000000001E-3</v>
      </c>
      <c r="NR41" s="248">
        <f t="shared" si="160"/>
        <v>5.0000000000000001E-3</v>
      </c>
      <c r="NS41" s="249">
        <f t="shared" si="161"/>
        <v>0</v>
      </c>
      <c r="NT41" s="233">
        <f t="shared" si="148"/>
        <v>0</v>
      </c>
      <c r="NU41" s="233">
        <f t="shared" si="148"/>
        <v>0</v>
      </c>
      <c r="NV41" s="233">
        <f t="shared" si="148"/>
        <v>1</v>
      </c>
      <c r="NW41" s="233">
        <f t="shared" si="148"/>
        <v>1</v>
      </c>
      <c r="NX41" s="233">
        <f t="shared" si="148"/>
        <v>1</v>
      </c>
      <c r="NY41" s="233">
        <f t="shared" si="148"/>
        <v>1</v>
      </c>
      <c r="NZ41" s="233">
        <f t="shared" si="148"/>
        <v>1</v>
      </c>
      <c r="OA41" s="233"/>
      <c r="OB41" s="233"/>
      <c r="OC41" s="233"/>
      <c r="OD41" s="233"/>
      <c r="OE41" s="233"/>
      <c r="OF41" s="233"/>
      <c r="OG41" s="233"/>
      <c r="OH41" s="233"/>
      <c r="OI41" s="233"/>
      <c r="OJ41" s="233">
        <f t="shared" si="169"/>
        <v>0</v>
      </c>
    </row>
    <row r="42" spans="3:400" x14ac:dyDescent="0.25">
      <c r="C42" s="183" t="s">
        <v>37</v>
      </c>
      <c r="D42" s="171">
        <v>1</v>
      </c>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71">
        <v>0</v>
      </c>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71">
        <v>0</v>
      </c>
      <c r="BA42" s="156"/>
      <c r="BB42" s="156"/>
      <c r="BC42" s="156"/>
      <c r="BD42" s="156"/>
      <c r="BE42" s="156"/>
      <c r="BF42" s="156"/>
      <c r="BG42" s="156"/>
      <c r="BH42" s="156"/>
      <c r="BI42" s="156"/>
      <c r="BJ42" s="156"/>
      <c r="BK42" s="156"/>
      <c r="BL42" s="156"/>
      <c r="BM42" s="156"/>
      <c r="BN42" s="156"/>
      <c r="BO42" s="156"/>
      <c r="BP42" s="156"/>
      <c r="BQ42" s="156"/>
      <c r="BR42" s="156"/>
      <c r="BS42" s="156"/>
      <c r="BT42" s="156"/>
      <c r="BU42" s="156"/>
      <c r="BV42" s="156"/>
      <c r="BW42" s="156"/>
      <c r="BX42" s="171">
        <v>0</v>
      </c>
      <c r="BY42" s="153">
        <f t="shared" si="128"/>
        <v>1</v>
      </c>
      <c r="BZ42" s="120"/>
      <c r="CA42" s="172">
        <f t="shared" si="129"/>
        <v>0</v>
      </c>
      <c r="CB42" s="157"/>
      <c r="CC42" s="157"/>
      <c r="CD42" s="157"/>
      <c r="CE42" s="157"/>
      <c r="CF42" s="157"/>
      <c r="CG42" s="157"/>
      <c r="CH42" s="157"/>
      <c r="CI42" s="157"/>
      <c r="CJ42" s="157"/>
      <c r="CK42" s="157"/>
      <c r="CL42" s="157"/>
      <c r="CM42" s="157"/>
      <c r="CN42" s="157"/>
      <c r="CO42" s="157"/>
      <c r="CP42" s="157"/>
      <c r="CQ42" s="157"/>
      <c r="CR42" s="157"/>
      <c r="CS42" s="157"/>
      <c r="CT42" s="157"/>
      <c r="CU42" s="157"/>
      <c r="CV42" s="157"/>
      <c r="CW42" s="157"/>
      <c r="CX42" s="157"/>
      <c r="CY42" s="172" t="str">
        <f t="shared" si="130"/>
        <v/>
      </c>
      <c r="CZ42" s="157"/>
      <c r="DA42" s="157"/>
      <c r="DB42" s="157"/>
      <c r="DC42" s="157"/>
      <c r="DD42" s="157"/>
      <c r="DE42" s="157"/>
      <c r="DF42" s="157"/>
      <c r="DG42" s="157"/>
      <c r="DH42" s="157"/>
      <c r="DI42" s="157"/>
      <c r="DJ42" s="157"/>
      <c r="DK42" s="157"/>
      <c r="DL42" s="157"/>
      <c r="DM42" s="157"/>
      <c r="DN42" s="157"/>
      <c r="DO42" s="157"/>
      <c r="DP42" s="157"/>
      <c r="DQ42" s="157"/>
      <c r="DR42" s="157"/>
      <c r="DS42" s="157"/>
      <c r="DT42" s="157"/>
      <c r="DU42" s="157"/>
      <c r="DV42" s="157"/>
      <c r="DW42" s="172" t="str">
        <f t="shared" si="131"/>
        <v/>
      </c>
      <c r="DX42" s="157"/>
      <c r="DY42" s="157"/>
      <c r="DZ42" s="157"/>
      <c r="EA42" s="157"/>
      <c r="EB42" s="157"/>
      <c r="EC42" s="157"/>
      <c r="ED42" s="157"/>
      <c r="EE42" s="157"/>
      <c r="EF42" s="157"/>
      <c r="EG42" s="157"/>
      <c r="EH42" s="157"/>
      <c r="EI42" s="157"/>
      <c r="EJ42" s="157"/>
      <c r="EK42" s="157"/>
      <c r="EL42" s="157"/>
      <c r="EM42" s="157"/>
      <c r="EN42" s="157"/>
      <c r="EO42" s="157"/>
      <c r="EP42" s="157"/>
      <c r="EQ42" s="157"/>
      <c r="ER42" s="157"/>
      <c r="ES42" s="157"/>
      <c r="ET42" s="157"/>
      <c r="EU42" s="172">
        <f t="shared" si="132"/>
        <v>0</v>
      </c>
      <c r="EV42" s="120"/>
      <c r="EW42" s="172">
        <f t="shared" si="133"/>
        <v>1</v>
      </c>
      <c r="EX42" s="157"/>
      <c r="EY42" s="157"/>
      <c r="EZ42" s="157"/>
      <c r="FA42" s="157"/>
      <c r="FB42" s="157"/>
      <c r="FC42" s="157"/>
      <c r="FD42" s="157"/>
      <c r="FE42" s="157"/>
      <c r="FF42" s="157"/>
      <c r="FG42" s="157"/>
      <c r="FH42" s="157"/>
      <c r="FI42" s="157"/>
      <c r="FJ42" s="157"/>
      <c r="FK42" s="157"/>
      <c r="FL42" s="157"/>
      <c r="FM42" s="157"/>
      <c r="FN42" s="157"/>
      <c r="FO42" s="157"/>
      <c r="FP42" s="157"/>
      <c r="FQ42" s="157"/>
      <c r="FR42" s="157"/>
      <c r="FS42" s="157"/>
      <c r="FT42" s="157"/>
      <c r="FU42" s="172" t="str">
        <f t="shared" si="134"/>
        <v/>
      </c>
      <c r="FV42" s="157"/>
      <c r="FW42" s="157"/>
      <c r="FX42" s="157"/>
      <c r="FY42" s="157"/>
      <c r="FZ42" s="157"/>
      <c r="GA42" s="157"/>
      <c r="GB42" s="157"/>
      <c r="GC42" s="157"/>
      <c r="GD42" s="157"/>
      <c r="GE42" s="157"/>
      <c r="GF42" s="157"/>
      <c r="GG42" s="157"/>
      <c r="GH42" s="157"/>
      <c r="GI42" s="157"/>
      <c r="GJ42" s="157"/>
      <c r="GK42" s="157"/>
      <c r="GL42" s="157"/>
      <c r="GM42" s="157"/>
      <c r="GN42" s="157"/>
      <c r="GO42" s="157"/>
      <c r="GP42" s="157"/>
      <c r="GQ42" s="157"/>
      <c r="GR42" s="157"/>
      <c r="GS42" s="172" t="str">
        <f t="shared" si="135"/>
        <v/>
      </c>
      <c r="GT42" s="157"/>
      <c r="GU42" s="157"/>
      <c r="GV42" s="157"/>
      <c r="GW42" s="157"/>
      <c r="GX42" s="157"/>
      <c r="GY42" s="157"/>
      <c r="GZ42" s="157"/>
      <c r="HA42" s="157"/>
      <c r="HB42" s="157"/>
      <c r="HC42" s="157"/>
      <c r="HD42" s="157"/>
      <c r="HE42" s="157"/>
      <c r="HF42" s="157"/>
      <c r="HG42" s="157"/>
      <c r="HH42" s="157"/>
      <c r="HI42" s="157"/>
      <c r="HJ42" s="157"/>
      <c r="HK42" s="157"/>
      <c r="HL42" s="157"/>
      <c r="HM42" s="157"/>
      <c r="HN42" s="157"/>
      <c r="HO42" s="157"/>
      <c r="HP42" s="157"/>
      <c r="HQ42" s="172">
        <f t="shared" si="136"/>
        <v>0</v>
      </c>
      <c r="HR42" s="126"/>
      <c r="HS42" s="172" t="str">
        <f t="shared" si="149"/>
        <v/>
      </c>
      <c r="HT42" s="228"/>
      <c r="HU42" s="232"/>
      <c r="HV42" s="233" t="s">
        <v>214</v>
      </c>
      <c r="HW42" s="233" t="s">
        <v>215</v>
      </c>
      <c r="HX42" s="233"/>
      <c r="HY42" s="229"/>
      <c r="HZ42" s="229"/>
      <c r="IB42" s="229"/>
      <c r="IC42" s="229"/>
      <c r="IS42" s="234"/>
      <c r="IT42" s="233" t="s">
        <v>214</v>
      </c>
      <c r="IU42" s="233" t="s">
        <v>215</v>
      </c>
      <c r="IV42" s="233"/>
      <c r="IW42" s="229"/>
      <c r="IX42" s="229"/>
      <c r="IZ42" s="229"/>
      <c r="JA42" s="229"/>
      <c r="JQ42" s="234"/>
      <c r="JR42" s="233" t="s">
        <v>214</v>
      </c>
      <c r="JS42" s="233" t="s">
        <v>215</v>
      </c>
      <c r="JT42" s="233"/>
      <c r="JU42" s="229"/>
      <c r="JV42" s="229"/>
      <c r="JX42" s="229"/>
      <c r="JY42" s="229"/>
      <c r="KO42" s="234"/>
      <c r="KP42" s="233" t="s">
        <v>214</v>
      </c>
      <c r="KQ42" s="233" t="s">
        <v>215</v>
      </c>
      <c r="KR42" s="233"/>
      <c r="KT42" s="246">
        <f t="shared" si="137"/>
        <v>1</v>
      </c>
      <c r="KU42" s="247">
        <f t="shared" si="138"/>
        <v>0</v>
      </c>
      <c r="KV42" s="247">
        <f t="shared" si="150"/>
        <v>0</v>
      </c>
      <c r="KW42" s="247">
        <f t="shared" si="162"/>
        <v>6.0000000000000001E-3</v>
      </c>
      <c r="KX42" s="248">
        <f t="shared" si="151"/>
        <v>6.0000000000000001E-3</v>
      </c>
      <c r="KY42" s="249">
        <f t="shared" si="152"/>
        <v>0</v>
      </c>
      <c r="KZ42" s="233">
        <f t="shared" si="139"/>
        <v>0</v>
      </c>
      <c r="LA42" s="233">
        <f t="shared" si="139"/>
        <v>1</v>
      </c>
      <c r="LB42" s="233">
        <f t="shared" si="139"/>
        <v>1</v>
      </c>
      <c r="LC42" s="233">
        <f t="shared" si="139"/>
        <v>1</v>
      </c>
      <c r="LD42" s="233">
        <f t="shared" si="139"/>
        <v>1</v>
      </c>
      <c r="LE42" s="233">
        <f t="shared" si="139"/>
        <v>1</v>
      </c>
      <c r="LF42" s="233">
        <f t="shared" si="139"/>
        <v>1</v>
      </c>
      <c r="LG42" s="233"/>
      <c r="LH42" s="233"/>
      <c r="LI42" s="233"/>
      <c r="LJ42" s="233"/>
      <c r="LK42" s="233"/>
      <c r="LL42" s="233"/>
      <c r="LM42" s="233"/>
      <c r="LN42" s="233"/>
      <c r="LO42" s="233"/>
      <c r="LP42" s="233">
        <f t="shared" si="163"/>
        <v>0</v>
      </c>
      <c r="LR42" s="246">
        <f t="shared" si="140"/>
        <v>0</v>
      </c>
      <c r="LS42" s="247" t="e">
        <f t="shared" si="141"/>
        <v>#VALUE!</v>
      </c>
      <c r="LT42" s="247" t="e">
        <f t="shared" si="153"/>
        <v>#VALUE!</v>
      </c>
      <c r="LU42" s="247">
        <f t="shared" si="164"/>
        <v>6.0000000000000001E-3</v>
      </c>
      <c r="LV42" s="248" t="e">
        <f t="shared" si="154"/>
        <v>#VALUE!</v>
      </c>
      <c r="LW42" s="249" t="e">
        <f t="shared" si="155"/>
        <v>#VALUE!</v>
      </c>
      <c r="LX42" s="233" t="e">
        <f t="shared" si="142"/>
        <v>#VALUE!</v>
      </c>
      <c r="LY42" s="233" t="e">
        <f t="shared" si="142"/>
        <v>#VALUE!</v>
      </c>
      <c r="LZ42" s="233" t="e">
        <f t="shared" si="142"/>
        <v>#VALUE!</v>
      </c>
      <c r="MA42" s="233" t="e">
        <f t="shared" si="142"/>
        <v>#VALUE!</v>
      </c>
      <c r="MB42" s="233" t="e">
        <f t="shared" si="142"/>
        <v>#VALUE!</v>
      </c>
      <c r="MC42" s="233" t="e">
        <f t="shared" si="142"/>
        <v>#VALUE!</v>
      </c>
      <c r="MD42" s="233" t="e">
        <f t="shared" si="142"/>
        <v>#VALUE!</v>
      </c>
      <c r="ME42" s="233"/>
      <c r="MF42" s="233"/>
      <c r="MG42" s="233"/>
      <c r="MH42" s="233"/>
      <c r="MI42" s="233"/>
      <c r="MJ42" s="233"/>
      <c r="MK42" s="233"/>
      <c r="ML42" s="233"/>
      <c r="MM42" s="233"/>
      <c r="MN42" s="233" t="str">
        <f t="shared" si="165"/>
        <v/>
      </c>
      <c r="MO42" s="229"/>
      <c r="MP42" s="246">
        <f t="shared" si="143"/>
        <v>0</v>
      </c>
      <c r="MQ42" s="247" t="e">
        <f t="shared" si="144"/>
        <v>#VALUE!</v>
      </c>
      <c r="MR42" s="247" t="e">
        <f t="shared" si="156"/>
        <v>#VALUE!</v>
      </c>
      <c r="MS42" s="247">
        <f t="shared" si="166"/>
        <v>6.0000000000000001E-3</v>
      </c>
      <c r="MT42" s="248" t="e">
        <f t="shared" si="157"/>
        <v>#VALUE!</v>
      </c>
      <c r="MU42" s="249" t="e">
        <f t="shared" si="158"/>
        <v>#VALUE!</v>
      </c>
      <c r="MV42" s="233" t="e">
        <f t="shared" si="145"/>
        <v>#VALUE!</v>
      </c>
      <c r="MW42" s="233" t="e">
        <f t="shared" si="145"/>
        <v>#VALUE!</v>
      </c>
      <c r="MX42" s="233" t="e">
        <f t="shared" si="145"/>
        <v>#VALUE!</v>
      </c>
      <c r="MY42" s="233" t="e">
        <f t="shared" si="145"/>
        <v>#VALUE!</v>
      </c>
      <c r="MZ42" s="233" t="e">
        <f t="shared" si="145"/>
        <v>#VALUE!</v>
      </c>
      <c r="NA42" s="233" t="e">
        <f t="shared" si="145"/>
        <v>#VALUE!</v>
      </c>
      <c r="NB42" s="233" t="e">
        <f t="shared" si="145"/>
        <v>#VALUE!</v>
      </c>
      <c r="NC42" s="233"/>
      <c r="ND42" s="233"/>
      <c r="NE42" s="233"/>
      <c r="NF42" s="233"/>
      <c r="NG42" s="233"/>
      <c r="NH42" s="233"/>
      <c r="NI42" s="233"/>
      <c r="NJ42" s="233"/>
      <c r="NK42" s="233"/>
      <c r="NL42" s="233" t="str">
        <f t="shared" si="167"/>
        <v/>
      </c>
      <c r="NM42" s="229"/>
      <c r="NN42" s="246">
        <f t="shared" si="146"/>
        <v>0</v>
      </c>
      <c r="NO42" s="247">
        <f t="shared" si="147"/>
        <v>0</v>
      </c>
      <c r="NP42" s="247">
        <f t="shared" si="159"/>
        <v>0</v>
      </c>
      <c r="NQ42" s="247">
        <f t="shared" si="168"/>
        <v>6.0000000000000001E-3</v>
      </c>
      <c r="NR42" s="248">
        <f t="shared" si="160"/>
        <v>6.0000000000000001E-3</v>
      </c>
      <c r="NS42" s="249">
        <f t="shared" si="161"/>
        <v>0</v>
      </c>
      <c r="NT42" s="233">
        <f t="shared" si="148"/>
        <v>0</v>
      </c>
      <c r="NU42" s="233">
        <f t="shared" si="148"/>
        <v>1</v>
      </c>
      <c r="NV42" s="233">
        <f t="shared" si="148"/>
        <v>1</v>
      </c>
      <c r="NW42" s="233">
        <f t="shared" si="148"/>
        <v>1</v>
      </c>
      <c r="NX42" s="233">
        <f t="shared" si="148"/>
        <v>1</v>
      </c>
      <c r="NY42" s="233">
        <f t="shared" si="148"/>
        <v>1</v>
      </c>
      <c r="NZ42" s="233">
        <f t="shared" si="148"/>
        <v>1</v>
      </c>
      <c r="OA42" s="233"/>
      <c r="OB42" s="233"/>
      <c r="OC42" s="233"/>
      <c r="OD42" s="233"/>
      <c r="OE42" s="233"/>
      <c r="OF42" s="233"/>
      <c r="OG42" s="233"/>
      <c r="OH42" s="233"/>
      <c r="OI42" s="233"/>
      <c r="OJ42" s="233">
        <f t="shared" si="169"/>
        <v>0</v>
      </c>
    </row>
    <row r="43" spans="3:400" ht="20.100000000000001" customHeight="1" x14ac:dyDescent="0.25">
      <c r="C43" s="183" t="s">
        <v>38</v>
      </c>
      <c r="D43" s="171">
        <v>0</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6"/>
      <c r="BB43" s="156"/>
      <c r="BC43" s="156"/>
      <c r="BD43" s="156"/>
      <c r="BE43" s="156"/>
      <c r="BF43" s="156"/>
      <c r="BG43" s="156"/>
      <c r="BH43" s="156"/>
      <c r="BI43" s="156"/>
      <c r="BJ43" s="156"/>
      <c r="BK43" s="156"/>
      <c r="BL43" s="156"/>
      <c r="BM43" s="156"/>
      <c r="BN43" s="156"/>
      <c r="BO43" s="156"/>
      <c r="BP43" s="156"/>
      <c r="BQ43" s="156"/>
      <c r="BR43" s="156"/>
      <c r="BS43" s="156"/>
      <c r="BT43" s="156"/>
      <c r="BU43" s="156"/>
      <c r="BV43" s="156"/>
      <c r="BW43" s="156"/>
      <c r="BX43" s="171">
        <v>0</v>
      </c>
      <c r="BY43" s="153">
        <f t="shared" si="128"/>
        <v>0</v>
      </c>
      <c r="BZ43" s="120"/>
      <c r="CA43" s="172">
        <f t="shared" si="129"/>
        <v>0</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t="str">
        <f t="shared" si="130"/>
        <v/>
      </c>
      <c r="CZ43" s="157"/>
      <c r="DA43" s="157"/>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72" t="str">
        <f t="shared" si="131"/>
        <v/>
      </c>
      <c r="DX43" s="157"/>
      <c r="DY43" s="157"/>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72">
        <f t="shared" si="132"/>
        <v>0</v>
      </c>
      <c r="EV43" s="120"/>
      <c r="EW43" s="172">
        <f t="shared" si="133"/>
        <v>0</v>
      </c>
      <c r="EX43" s="157"/>
      <c r="EY43" s="157"/>
      <c r="EZ43" s="157"/>
      <c r="FA43" s="157"/>
      <c r="FB43" s="157"/>
      <c r="FC43" s="157"/>
      <c r="FD43" s="157"/>
      <c r="FE43" s="157"/>
      <c r="FF43" s="157"/>
      <c r="FG43" s="157"/>
      <c r="FH43" s="157"/>
      <c r="FI43" s="157"/>
      <c r="FJ43" s="157"/>
      <c r="FK43" s="157"/>
      <c r="FL43" s="157"/>
      <c r="FM43" s="157"/>
      <c r="FN43" s="157"/>
      <c r="FO43" s="157"/>
      <c r="FP43" s="157"/>
      <c r="FQ43" s="157"/>
      <c r="FR43" s="157"/>
      <c r="FS43" s="157"/>
      <c r="FT43" s="157"/>
      <c r="FU43" s="172" t="str">
        <f t="shared" si="134"/>
        <v/>
      </c>
      <c r="FV43" s="157"/>
      <c r="FW43" s="157"/>
      <c r="FX43" s="157"/>
      <c r="FY43" s="157"/>
      <c r="FZ43" s="157"/>
      <c r="GA43" s="157"/>
      <c r="GB43" s="157"/>
      <c r="GC43" s="157"/>
      <c r="GD43" s="157"/>
      <c r="GE43" s="157"/>
      <c r="GF43" s="157"/>
      <c r="GG43" s="157"/>
      <c r="GH43" s="157"/>
      <c r="GI43" s="157"/>
      <c r="GJ43" s="157"/>
      <c r="GK43" s="157"/>
      <c r="GL43" s="157"/>
      <c r="GM43" s="157"/>
      <c r="GN43" s="157"/>
      <c r="GO43" s="157"/>
      <c r="GP43" s="157"/>
      <c r="GQ43" s="157"/>
      <c r="GR43" s="157"/>
      <c r="GS43" s="172" t="str">
        <f t="shared" si="135"/>
        <v/>
      </c>
      <c r="GT43" s="157"/>
      <c r="GU43" s="157"/>
      <c r="GV43" s="157"/>
      <c r="GW43" s="157"/>
      <c r="GX43" s="157"/>
      <c r="GY43" s="157"/>
      <c r="GZ43" s="157"/>
      <c r="HA43" s="157"/>
      <c r="HB43" s="157"/>
      <c r="HC43" s="157"/>
      <c r="HD43" s="157"/>
      <c r="HE43" s="157"/>
      <c r="HF43" s="157"/>
      <c r="HG43" s="157"/>
      <c r="HH43" s="157"/>
      <c r="HI43" s="157"/>
      <c r="HJ43" s="157"/>
      <c r="HK43" s="157"/>
      <c r="HL43" s="157"/>
      <c r="HM43" s="157"/>
      <c r="HN43" s="157"/>
      <c r="HO43" s="157"/>
      <c r="HP43" s="157"/>
      <c r="HQ43" s="172">
        <f t="shared" si="136"/>
        <v>0</v>
      </c>
      <c r="HR43" s="126"/>
      <c r="HS43" s="172" t="str">
        <f t="shared" si="149"/>
        <v/>
      </c>
      <c r="HT43" s="228"/>
      <c r="HU43" s="232" t="s">
        <v>218</v>
      </c>
      <c r="HV43" s="233" t="s">
        <v>219</v>
      </c>
      <c r="HW43" s="233" t="s">
        <v>263</v>
      </c>
      <c r="HX43" s="233"/>
      <c r="HY43" s="229"/>
      <c r="HZ43" s="229"/>
      <c r="IB43" s="229"/>
      <c r="IC43" s="229"/>
      <c r="IE43" s="229"/>
      <c r="IG43" s="229"/>
      <c r="IH43" s="229"/>
      <c r="IJ43" s="229"/>
      <c r="IK43" s="229"/>
      <c r="IL43" s="229"/>
      <c r="IR43" s="229"/>
      <c r="IS43" s="234" t="s">
        <v>218</v>
      </c>
      <c r="IT43" s="233" t="s">
        <v>219</v>
      </c>
      <c r="IU43" s="233" t="s">
        <v>263</v>
      </c>
      <c r="IV43" s="233"/>
      <c r="IW43" s="229"/>
      <c r="IX43" s="229"/>
      <c r="IZ43" s="229"/>
      <c r="JA43" s="229"/>
      <c r="JC43" s="229"/>
      <c r="JE43" s="229"/>
      <c r="JF43" s="229"/>
      <c r="JH43" s="229"/>
      <c r="JI43" s="229"/>
      <c r="JJ43" s="229"/>
      <c r="JL43" s="229"/>
      <c r="JM43" s="229"/>
      <c r="JN43" s="229"/>
      <c r="JP43" s="229"/>
      <c r="JQ43" s="234" t="s">
        <v>218</v>
      </c>
      <c r="JR43" s="233" t="s">
        <v>219</v>
      </c>
      <c r="JS43" s="233" t="s">
        <v>263</v>
      </c>
      <c r="JT43" s="233"/>
      <c r="JU43" s="229"/>
      <c r="JV43" s="229"/>
      <c r="JX43" s="229"/>
      <c r="JY43" s="229"/>
      <c r="KA43" s="229"/>
      <c r="KC43" s="229"/>
      <c r="KD43" s="229"/>
      <c r="KF43" s="229"/>
      <c r="KG43" s="229"/>
      <c r="KH43" s="229"/>
      <c r="KJ43" s="229"/>
      <c r="KK43" s="229"/>
      <c r="KL43" s="229"/>
      <c r="KN43" s="229"/>
      <c r="KO43" s="234" t="s">
        <v>218</v>
      </c>
      <c r="KP43" s="233" t="s">
        <v>219</v>
      </c>
      <c r="KQ43" s="233" t="s">
        <v>263</v>
      </c>
      <c r="KR43" s="233"/>
      <c r="KT43" s="246">
        <f t="shared" si="137"/>
        <v>0</v>
      </c>
      <c r="KU43" s="247">
        <f t="shared" si="138"/>
        <v>0</v>
      </c>
      <c r="KV43" s="247">
        <f t="shared" si="150"/>
        <v>0</v>
      </c>
      <c r="KW43" s="247">
        <f t="shared" si="162"/>
        <v>7.0000000000000001E-3</v>
      </c>
      <c r="KX43" s="248">
        <f t="shared" si="151"/>
        <v>7.0000000000000001E-3</v>
      </c>
      <c r="KY43" s="249">
        <f t="shared" si="152"/>
        <v>0</v>
      </c>
      <c r="KZ43" s="233">
        <f t="shared" si="139"/>
        <v>1</v>
      </c>
      <c r="LA43" s="233">
        <f t="shared" si="139"/>
        <v>1</v>
      </c>
      <c r="LB43" s="233">
        <f t="shared" si="139"/>
        <v>1</v>
      </c>
      <c r="LC43" s="233">
        <f t="shared" si="139"/>
        <v>1</v>
      </c>
      <c r="LD43" s="233">
        <f t="shared" si="139"/>
        <v>1</v>
      </c>
      <c r="LE43" s="233">
        <f t="shared" si="139"/>
        <v>1</v>
      </c>
      <c r="LF43" s="233">
        <f t="shared" si="139"/>
        <v>1</v>
      </c>
      <c r="LG43" s="233"/>
      <c r="LH43" s="233"/>
      <c r="LI43" s="233"/>
      <c r="LJ43" s="233"/>
      <c r="LK43" s="233"/>
      <c r="LL43" s="233"/>
      <c r="LM43" s="233"/>
      <c r="LN43" s="233"/>
      <c r="LO43" s="233"/>
      <c r="LP43" s="233">
        <f t="shared" si="163"/>
        <v>0</v>
      </c>
      <c r="LR43" s="246">
        <f t="shared" si="140"/>
        <v>0</v>
      </c>
      <c r="LS43" s="247" t="e">
        <f t="shared" si="141"/>
        <v>#VALUE!</v>
      </c>
      <c r="LT43" s="247" t="e">
        <f t="shared" si="153"/>
        <v>#VALUE!</v>
      </c>
      <c r="LU43" s="247">
        <f t="shared" si="164"/>
        <v>7.0000000000000001E-3</v>
      </c>
      <c r="LV43" s="248" t="e">
        <f t="shared" si="154"/>
        <v>#VALUE!</v>
      </c>
      <c r="LW43" s="249" t="e">
        <f t="shared" si="155"/>
        <v>#VALUE!</v>
      </c>
      <c r="LX43" s="233" t="e">
        <f t="shared" si="142"/>
        <v>#VALUE!</v>
      </c>
      <c r="LY43" s="233" t="e">
        <f t="shared" si="142"/>
        <v>#VALUE!</v>
      </c>
      <c r="LZ43" s="233" t="e">
        <f t="shared" si="142"/>
        <v>#VALUE!</v>
      </c>
      <c r="MA43" s="233" t="e">
        <f t="shared" si="142"/>
        <v>#VALUE!</v>
      </c>
      <c r="MB43" s="233" t="e">
        <f t="shared" si="142"/>
        <v>#VALUE!</v>
      </c>
      <c r="MC43" s="233" t="e">
        <f t="shared" si="142"/>
        <v>#VALUE!</v>
      </c>
      <c r="MD43" s="233" t="e">
        <f t="shared" si="142"/>
        <v>#VALUE!</v>
      </c>
      <c r="ME43" s="233"/>
      <c r="MF43" s="233"/>
      <c r="MG43" s="233"/>
      <c r="MH43" s="233"/>
      <c r="MI43" s="233"/>
      <c r="MJ43" s="233"/>
      <c r="MK43" s="233"/>
      <c r="ML43" s="233"/>
      <c r="MM43" s="233"/>
      <c r="MN43" s="233" t="str">
        <f t="shared" si="165"/>
        <v/>
      </c>
      <c r="MO43" s="229"/>
      <c r="MP43" s="246">
        <f t="shared" si="143"/>
        <v>0</v>
      </c>
      <c r="MQ43" s="247" t="e">
        <f t="shared" si="144"/>
        <v>#VALUE!</v>
      </c>
      <c r="MR43" s="247" t="e">
        <f t="shared" si="156"/>
        <v>#VALUE!</v>
      </c>
      <c r="MS43" s="247">
        <f t="shared" si="166"/>
        <v>7.0000000000000001E-3</v>
      </c>
      <c r="MT43" s="248" t="e">
        <f t="shared" si="157"/>
        <v>#VALUE!</v>
      </c>
      <c r="MU43" s="249" t="e">
        <f t="shared" si="158"/>
        <v>#VALUE!</v>
      </c>
      <c r="MV43" s="233" t="e">
        <f t="shared" si="145"/>
        <v>#VALUE!</v>
      </c>
      <c r="MW43" s="233" t="e">
        <f t="shared" si="145"/>
        <v>#VALUE!</v>
      </c>
      <c r="MX43" s="233" t="e">
        <f t="shared" si="145"/>
        <v>#VALUE!</v>
      </c>
      <c r="MY43" s="233" t="e">
        <f t="shared" si="145"/>
        <v>#VALUE!</v>
      </c>
      <c r="MZ43" s="233" t="e">
        <f t="shared" si="145"/>
        <v>#VALUE!</v>
      </c>
      <c r="NA43" s="233" t="e">
        <f t="shared" si="145"/>
        <v>#VALUE!</v>
      </c>
      <c r="NB43" s="233" t="e">
        <f t="shared" si="145"/>
        <v>#VALUE!</v>
      </c>
      <c r="NC43" s="233"/>
      <c r="ND43" s="233"/>
      <c r="NE43" s="233"/>
      <c r="NF43" s="233"/>
      <c r="NG43" s="233"/>
      <c r="NH43" s="233"/>
      <c r="NI43" s="233"/>
      <c r="NJ43" s="233"/>
      <c r="NK43" s="233"/>
      <c r="NL43" s="233" t="str">
        <f t="shared" si="167"/>
        <v/>
      </c>
      <c r="NM43" s="229"/>
      <c r="NN43" s="246">
        <f t="shared" si="146"/>
        <v>0</v>
      </c>
      <c r="NO43" s="247">
        <f t="shared" si="147"/>
        <v>0</v>
      </c>
      <c r="NP43" s="247">
        <f t="shared" si="159"/>
        <v>0</v>
      </c>
      <c r="NQ43" s="247">
        <f t="shared" si="168"/>
        <v>7.0000000000000001E-3</v>
      </c>
      <c r="NR43" s="248">
        <f t="shared" si="160"/>
        <v>7.0000000000000001E-3</v>
      </c>
      <c r="NS43" s="249">
        <f t="shared" si="161"/>
        <v>0</v>
      </c>
      <c r="NT43" s="233">
        <f t="shared" si="148"/>
        <v>1</v>
      </c>
      <c r="NU43" s="233">
        <f t="shared" si="148"/>
        <v>1</v>
      </c>
      <c r="NV43" s="233">
        <f t="shared" si="148"/>
        <v>1</v>
      </c>
      <c r="NW43" s="233">
        <f t="shared" si="148"/>
        <v>1</v>
      </c>
      <c r="NX43" s="233">
        <f t="shared" si="148"/>
        <v>1</v>
      </c>
      <c r="NY43" s="233">
        <f t="shared" si="148"/>
        <v>1</v>
      </c>
      <c r="NZ43" s="233">
        <f t="shared" si="148"/>
        <v>1</v>
      </c>
      <c r="OA43" s="233"/>
      <c r="OB43" s="233"/>
      <c r="OC43" s="233"/>
      <c r="OD43" s="233"/>
      <c r="OE43" s="233"/>
      <c r="OF43" s="233"/>
      <c r="OG43" s="233"/>
      <c r="OH43" s="233"/>
      <c r="OI43" s="233"/>
      <c r="OJ43" s="233">
        <f t="shared" si="169"/>
        <v>0</v>
      </c>
    </row>
    <row r="44" spans="3:400" ht="17.100000000000001" customHeight="1" x14ac:dyDescent="0.25">
      <c r="C44" s="212" t="s">
        <v>264</v>
      </c>
      <c r="D44" s="184">
        <f>IF(COUNTBLANK(D$37:D$43)&gt;0,"",SUM(D37:D43))</f>
        <v>12</v>
      </c>
      <c r="E44" s="157"/>
      <c r="F44" s="157"/>
      <c r="G44" s="157"/>
      <c r="H44" s="157"/>
      <c r="I44" s="157"/>
      <c r="J44" s="157"/>
      <c r="K44" s="157"/>
      <c r="L44" s="157"/>
      <c r="M44" s="157"/>
      <c r="N44" s="157"/>
      <c r="O44" s="157"/>
      <c r="P44" s="157"/>
      <c r="Q44" s="157"/>
      <c r="R44" s="157"/>
      <c r="S44" s="157"/>
      <c r="T44" s="157"/>
      <c r="U44" s="157"/>
      <c r="V44" s="157"/>
      <c r="W44" s="157"/>
      <c r="X44" s="157"/>
      <c r="Y44" s="157"/>
      <c r="Z44" s="157"/>
      <c r="AA44" s="157"/>
      <c r="AB44" s="184">
        <f>IF(COUNTBLANK(AB$37:AB$43)&gt;0,"",SUM(AB37:AB43))</f>
        <v>0</v>
      </c>
      <c r="AC44" s="157"/>
      <c r="AD44" s="157"/>
      <c r="AE44" s="157"/>
      <c r="AF44" s="157"/>
      <c r="AG44" s="157"/>
      <c r="AH44" s="157"/>
      <c r="AI44" s="157"/>
      <c r="AJ44" s="157"/>
      <c r="AK44" s="157"/>
      <c r="AL44" s="157"/>
      <c r="AM44" s="157"/>
      <c r="AN44" s="157"/>
      <c r="AO44" s="157"/>
      <c r="AP44" s="157"/>
      <c r="AQ44" s="157"/>
      <c r="AR44" s="157"/>
      <c r="AS44" s="157"/>
      <c r="AT44" s="157"/>
      <c r="AU44" s="157"/>
      <c r="AV44" s="157"/>
      <c r="AW44" s="157"/>
      <c r="AX44" s="157"/>
      <c r="AY44" s="157"/>
      <c r="AZ44" s="184">
        <f>IF(COUNTBLANK(AZ$37:AZ$43)&gt;0,"",SUM(AZ37:AZ43))</f>
        <v>0</v>
      </c>
      <c r="BA44" s="157"/>
      <c r="BB44" s="157"/>
      <c r="BC44" s="157"/>
      <c r="BD44" s="157"/>
      <c r="BE44" s="157"/>
      <c r="BF44" s="157"/>
      <c r="BG44" s="157"/>
      <c r="BH44" s="157"/>
      <c r="BI44" s="157"/>
      <c r="BJ44" s="157"/>
      <c r="BK44" s="157"/>
      <c r="BL44" s="157"/>
      <c r="BM44" s="157"/>
      <c r="BN44" s="157"/>
      <c r="BO44" s="157"/>
      <c r="BP44" s="157"/>
      <c r="BQ44" s="157"/>
      <c r="BR44" s="157"/>
      <c r="BS44" s="157"/>
      <c r="BT44" s="157"/>
      <c r="BU44" s="157"/>
      <c r="BV44" s="157"/>
      <c r="BW44" s="157"/>
      <c r="BX44" s="184">
        <f>IF(COUNTBLANK(BX$37:BX$43)&gt;0,"",SUM(BX37:BX43))</f>
        <v>2</v>
      </c>
      <c r="BY44" s="185"/>
      <c r="BZ44" s="120"/>
      <c r="CA44" s="264"/>
      <c r="CB44" s="264"/>
      <c r="CC44" s="264"/>
      <c r="CD44" s="264"/>
      <c r="CE44" s="264"/>
      <c r="CF44" s="264"/>
      <c r="CG44" s="264"/>
      <c r="CH44" s="264"/>
      <c r="CI44" s="264"/>
      <c r="CJ44" s="264"/>
      <c r="CK44" s="264"/>
      <c r="CL44" s="264"/>
      <c r="CM44" s="264"/>
      <c r="CN44" s="264"/>
      <c r="CO44" s="264"/>
      <c r="CP44" s="264"/>
      <c r="CQ44" s="264"/>
      <c r="CR44" s="264"/>
      <c r="CS44" s="264"/>
      <c r="CT44" s="264"/>
      <c r="CU44" s="264"/>
      <c r="CV44" s="264"/>
      <c r="CW44" s="264"/>
      <c r="CX44" s="264"/>
      <c r="CY44" s="264"/>
      <c r="CZ44" s="264"/>
      <c r="DA44" s="264"/>
      <c r="DB44" s="264"/>
      <c r="DC44" s="264"/>
      <c r="DD44" s="264"/>
      <c r="DE44" s="264"/>
      <c r="DF44" s="264"/>
      <c r="DG44" s="264"/>
      <c r="DH44" s="264"/>
      <c r="DI44" s="264"/>
      <c r="DJ44" s="264"/>
      <c r="DK44" s="264"/>
      <c r="DL44" s="264"/>
      <c r="DM44" s="264"/>
      <c r="DN44" s="264"/>
      <c r="DO44" s="264"/>
      <c r="DP44" s="264"/>
      <c r="DQ44" s="264"/>
      <c r="DR44" s="264"/>
      <c r="DS44" s="264"/>
      <c r="DT44" s="264"/>
      <c r="DU44" s="264"/>
      <c r="DV44" s="264"/>
      <c r="DW44" s="264"/>
      <c r="DX44" s="264"/>
      <c r="DY44" s="264"/>
      <c r="DZ44" s="264"/>
      <c r="EA44" s="264"/>
      <c r="EB44" s="264"/>
      <c r="EC44" s="264"/>
      <c r="ED44" s="264"/>
      <c r="EE44" s="264"/>
      <c r="EF44" s="264"/>
      <c r="EG44" s="264"/>
      <c r="EH44" s="264"/>
      <c r="EI44" s="264"/>
      <c r="EJ44" s="264"/>
      <c r="EK44" s="264"/>
      <c r="EL44" s="264"/>
      <c r="EM44" s="264"/>
      <c r="EN44" s="264"/>
      <c r="EO44" s="264"/>
      <c r="EP44" s="264"/>
      <c r="EQ44" s="264"/>
      <c r="ER44" s="264"/>
      <c r="ES44" s="264"/>
      <c r="ET44" s="264"/>
      <c r="EU44" s="264"/>
      <c r="EV44" s="264"/>
      <c r="EW44" s="264"/>
      <c r="EX44" s="264"/>
      <c r="EY44" s="264"/>
      <c r="EZ44" s="264"/>
      <c r="FA44" s="264"/>
      <c r="FB44" s="264"/>
      <c r="FC44" s="264"/>
      <c r="FD44" s="264"/>
      <c r="FE44" s="264"/>
      <c r="FF44" s="264"/>
      <c r="FG44" s="264"/>
      <c r="FH44" s="264"/>
      <c r="FI44" s="264"/>
      <c r="FJ44" s="264"/>
      <c r="FK44" s="264"/>
      <c r="FL44" s="264"/>
      <c r="FM44" s="264"/>
      <c r="FN44" s="264"/>
      <c r="FO44" s="264"/>
      <c r="FP44" s="264"/>
      <c r="FQ44" s="264"/>
      <c r="FR44" s="264"/>
      <c r="FS44" s="264"/>
      <c r="FT44" s="264"/>
      <c r="FU44" s="264"/>
      <c r="FV44" s="264"/>
      <c r="FW44" s="264"/>
      <c r="FX44" s="264"/>
      <c r="FY44" s="264"/>
      <c r="FZ44" s="264"/>
      <c r="GA44" s="264"/>
      <c r="GB44" s="264"/>
      <c r="GC44" s="264"/>
      <c r="GD44" s="264"/>
      <c r="GE44" s="264"/>
      <c r="GF44" s="264"/>
      <c r="GG44" s="264"/>
      <c r="GH44" s="264"/>
      <c r="GI44" s="264"/>
      <c r="GJ44" s="264"/>
      <c r="GK44" s="264"/>
      <c r="GL44" s="264"/>
      <c r="GM44" s="264"/>
      <c r="GN44" s="264"/>
      <c r="GO44" s="264"/>
      <c r="GP44" s="264"/>
      <c r="GQ44" s="264"/>
      <c r="GR44" s="264"/>
      <c r="GS44" s="264"/>
      <c r="GT44" s="264"/>
      <c r="GU44" s="264"/>
      <c r="GV44" s="264"/>
      <c r="GW44" s="264"/>
      <c r="GX44" s="264"/>
      <c r="GY44" s="264"/>
      <c r="GZ44" s="264"/>
      <c r="HA44" s="264"/>
      <c r="HB44" s="264"/>
      <c r="HC44" s="264"/>
      <c r="HD44" s="264"/>
      <c r="HE44" s="264"/>
      <c r="HF44" s="264"/>
      <c r="HG44" s="264"/>
      <c r="HH44" s="264"/>
      <c r="HI44" s="264"/>
      <c r="HJ44" s="264"/>
      <c r="HK44" s="264"/>
      <c r="HL44" s="264"/>
      <c r="HM44" s="264"/>
      <c r="HN44" s="264"/>
      <c r="HO44" s="264"/>
      <c r="HP44" s="264"/>
      <c r="HQ44" s="264"/>
      <c r="HR44" s="264"/>
      <c r="HS44" s="264"/>
      <c r="HT44" s="228"/>
      <c r="HU44" s="235" t="s">
        <v>223</v>
      </c>
      <c r="HV44" s="257" t="str">
        <f>"Please enter the number of people in each multi-gender category in "&amp;D7&amp;". Enter 0 where applicable."</f>
        <v>Please enter the number of people in each multi-gender category in ES. Enter 0 where applicable.</v>
      </c>
      <c r="HW44" s="238" t="str">
        <f>"Total number of "&amp;D7&amp;" persons across multi-gender categories ("&amp;D44&amp;") should be at least double the number of persons with More Than One Gender ("&amp;D32&amp;")"</f>
        <v>Total number of ES persons across multi-gender categories (12) should be at least double the number of persons with More Than One Gender (6)</v>
      </c>
      <c r="HX44" s="238"/>
      <c r="HY44" s="239"/>
      <c r="HZ44" s="239"/>
      <c r="IB44" s="239"/>
      <c r="IC44" s="239"/>
      <c r="IE44" s="229"/>
      <c r="IG44" s="229"/>
      <c r="IH44" s="229"/>
      <c r="IJ44" s="229"/>
      <c r="IK44" s="229"/>
      <c r="IL44" s="229"/>
      <c r="IR44" s="229"/>
      <c r="IS44" s="240" t="s">
        <v>223</v>
      </c>
      <c r="IT44" s="257" t="str">
        <f>"Please enter the number of people in each multi-gender category in "&amp;AB7&amp;". Enter 0 where applicable."</f>
        <v>Please enter the number of people in each multi-gender category in TH. Enter 0 where applicable.</v>
      </c>
      <c r="IU44" s="238" t="str">
        <f>"Total number of "&amp;AB7&amp;" persons across multi-gender categories ("&amp;AB44&amp;") should be at least double the number of persons with More Than One Gender ("&amp;AB32&amp;")"</f>
        <v>Total number of TH persons across multi-gender categories (0) should be at least double the number of persons with More Than One Gender (0)</v>
      </c>
      <c r="IV44" s="238"/>
      <c r="IW44" s="239"/>
      <c r="IX44" s="239"/>
      <c r="IZ44" s="239"/>
      <c r="JA44" s="239"/>
      <c r="JC44" s="229"/>
      <c r="JE44" s="229"/>
      <c r="JF44" s="229"/>
      <c r="JH44" s="229"/>
      <c r="JI44" s="229"/>
      <c r="JJ44" s="229"/>
      <c r="JL44" s="229"/>
      <c r="JM44" s="229"/>
      <c r="JN44" s="229"/>
      <c r="JP44" s="229"/>
      <c r="JQ44" s="240" t="s">
        <v>223</v>
      </c>
      <c r="JR44" s="257" t="str">
        <f>"Please enter the number of people in each multi-gender category in "&amp;AZ7&amp;". Enter 0 where applicable."</f>
        <v>Please enter the number of people in each multi-gender category in SH. Enter 0 where applicable.</v>
      </c>
      <c r="JS44" s="238" t="str">
        <f>"Total number of "&amp;AZ7&amp;" persons across multi-gender categories ("&amp;AZ44&amp;") should be at least double the number of persons with More Than One Gender ("&amp;AZ32&amp;")"</f>
        <v>Total number of SH persons across multi-gender categories (0) should be at least double the number of persons with More Than One Gender (0)</v>
      </c>
      <c r="JT44" s="238"/>
      <c r="JU44" s="239"/>
      <c r="JV44" s="239"/>
      <c r="JX44" s="239"/>
      <c r="JY44" s="239"/>
      <c r="KA44" s="229"/>
      <c r="KC44" s="229"/>
      <c r="KD44" s="229"/>
      <c r="KF44" s="229"/>
      <c r="KG44" s="229"/>
      <c r="KH44" s="229"/>
      <c r="KJ44" s="229"/>
      <c r="KK44" s="229"/>
      <c r="KL44" s="229"/>
      <c r="KN44" s="229"/>
      <c r="KO44" s="240" t="s">
        <v>223</v>
      </c>
      <c r="KP44" s="257" t="str">
        <f>"Please enter the number of people in each multi-gender category in "&amp;BX7&amp;". Enter 0 where applicable."</f>
        <v>Please enter the number of people in each multi-gender category in UN. Enter 0 where applicable.</v>
      </c>
      <c r="KQ44" s="238" t="str">
        <f>"Total number of "&amp;BX7&amp;" persons across multi-gender categories ("&amp;BX44&amp;") should be at least double the number of persons with More Than One Gender ("&amp;BX32&amp;")"</f>
        <v>Total number of UN persons across multi-gender categories (2) should be at least double the number of persons with More Than One Gender (1)</v>
      </c>
      <c r="KR44" s="238"/>
      <c r="KT44" s="252"/>
      <c r="KU44" s="252"/>
      <c r="KV44" s="252"/>
      <c r="KW44" s="253"/>
      <c r="KX44" s="253"/>
      <c r="KY44" s="253">
        <f>SUM(KY37:KY43)</f>
        <v>0</v>
      </c>
      <c r="KZ44" s="253">
        <f t="shared" ref="KZ44:LF44" si="170">SUM(KZ37:KZ43)</f>
        <v>1</v>
      </c>
      <c r="LA44" s="253">
        <f t="shared" si="170"/>
        <v>2</v>
      </c>
      <c r="LB44" s="253">
        <f t="shared" si="170"/>
        <v>3</v>
      </c>
      <c r="LC44" s="253">
        <f t="shared" si="170"/>
        <v>4</v>
      </c>
      <c r="LD44" s="253">
        <f t="shared" si="170"/>
        <v>5</v>
      </c>
      <c r="LE44" s="253">
        <f t="shared" si="170"/>
        <v>6</v>
      </c>
      <c r="LF44" s="253">
        <f t="shared" si="170"/>
        <v>7</v>
      </c>
      <c r="LG44" s="253"/>
      <c r="LH44" s="253"/>
      <c r="LI44" s="253"/>
      <c r="LJ44" s="253"/>
      <c r="LK44" s="253"/>
      <c r="LL44" s="253"/>
      <c r="LM44" s="253"/>
      <c r="LN44" s="253"/>
      <c r="LO44" s="253"/>
      <c r="LP44" s="253"/>
      <c r="LR44" s="252"/>
      <c r="LS44" s="252"/>
      <c r="LT44" s="252"/>
      <c r="LU44" s="253"/>
      <c r="LV44" s="253"/>
      <c r="LW44" s="253" t="e">
        <f>SUM(LW37:LW43)</f>
        <v>#VALUE!</v>
      </c>
      <c r="LX44" s="253" t="e">
        <f t="shared" ref="LX44:MD44" si="171">SUM(LX37:LX43)</f>
        <v>#VALUE!</v>
      </c>
      <c r="LY44" s="253" t="e">
        <f t="shared" si="171"/>
        <v>#VALUE!</v>
      </c>
      <c r="LZ44" s="253" t="e">
        <f t="shared" si="171"/>
        <v>#VALUE!</v>
      </c>
      <c r="MA44" s="253" t="e">
        <f t="shared" si="171"/>
        <v>#VALUE!</v>
      </c>
      <c r="MB44" s="253" t="e">
        <f t="shared" si="171"/>
        <v>#VALUE!</v>
      </c>
      <c r="MC44" s="253" t="e">
        <f t="shared" si="171"/>
        <v>#VALUE!</v>
      </c>
      <c r="MD44" s="253" t="e">
        <f t="shared" si="171"/>
        <v>#VALUE!</v>
      </c>
      <c r="ME44" s="253"/>
      <c r="MF44" s="253"/>
      <c r="MG44" s="253"/>
      <c r="MH44" s="253"/>
      <c r="MI44" s="253"/>
      <c r="MJ44" s="253"/>
      <c r="MK44" s="253"/>
      <c r="ML44" s="253"/>
      <c r="MM44" s="253"/>
      <c r="MN44" s="253"/>
      <c r="MO44" s="253"/>
      <c r="MP44" s="252"/>
      <c r="MQ44" s="252"/>
      <c r="MR44" s="252"/>
      <c r="MS44" s="253"/>
      <c r="MT44" s="253"/>
      <c r="MU44" s="253" t="e">
        <f>SUM(MU37:MU43)</f>
        <v>#VALUE!</v>
      </c>
      <c r="MV44" s="253" t="e">
        <f t="shared" ref="MV44:NB44" si="172">SUM(MV37:MV43)</f>
        <v>#VALUE!</v>
      </c>
      <c r="MW44" s="253" t="e">
        <f t="shared" si="172"/>
        <v>#VALUE!</v>
      </c>
      <c r="MX44" s="253" t="e">
        <f t="shared" si="172"/>
        <v>#VALUE!</v>
      </c>
      <c r="MY44" s="253" t="e">
        <f t="shared" si="172"/>
        <v>#VALUE!</v>
      </c>
      <c r="MZ44" s="253" t="e">
        <f t="shared" si="172"/>
        <v>#VALUE!</v>
      </c>
      <c r="NA44" s="253" t="e">
        <f t="shared" si="172"/>
        <v>#VALUE!</v>
      </c>
      <c r="NB44" s="253" t="e">
        <f t="shared" si="172"/>
        <v>#VALUE!</v>
      </c>
      <c r="NC44" s="253"/>
      <c r="ND44" s="253"/>
      <c r="NE44" s="253"/>
      <c r="NF44" s="253"/>
      <c r="NG44" s="253"/>
      <c r="NH44" s="253"/>
      <c r="NI44" s="253"/>
      <c r="NJ44" s="253"/>
      <c r="NK44" s="253"/>
      <c r="NL44" s="253"/>
      <c r="NM44" s="253"/>
      <c r="NN44" s="252"/>
      <c r="NO44" s="252"/>
      <c r="NP44" s="252"/>
      <c r="NQ44" s="253"/>
      <c r="NR44" s="253"/>
      <c r="NS44" s="253">
        <f>SUM(NS37:NS43)</f>
        <v>0</v>
      </c>
      <c r="NT44" s="253">
        <f t="shared" ref="NT44:NZ44" si="173">SUM(NT37:NT43)</f>
        <v>1</v>
      </c>
      <c r="NU44" s="253">
        <f t="shared" si="173"/>
        <v>2</v>
      </c>
      <c r="NV44" s="253">
        <f t="shared" si="173"/>
        <v>3</v>
      </c>
      <c r="NW44" s="253">
        <f t="shared" si="173"/>
        <v>4</v>
      </c>
      <c r="NX44" s="253">
        <f t="shared" si="173"/>
        <v>5</v>
      </c>
      <c r="NY44" s="253">
        <f t="shared" si="173"/>
        <v>6</v>
      </c>
      <c r="NZ44" s="253">
        <f t="shared" si="173"/>
        <v>7</v>
      </c>
      <c r="OA44" s="253"/>
      <c r="OB44" s="253"/>
      <c r="OC44" s="253"/>
      <c r="OD44" s="253"/>
      <c r="OE44" s="253"/>
      <c r="OF44" s="253"/>
      <c r="OG44" s="253"/>
      <c r="OH44" s="253"/>
      <c r="OI44" s="253"/>
      <c r="OJ44" s="253"/>
    </row>
    <row r="45" spans="3:400" ht="33.6" customHeight="1" x14ac:dyDescent="0.25">
      <c r="C45" s="213" t="s">
        <v>265</v>
      </c>
      <c r="D45" s="214">
        <f>IFERROR(ROUND(D44/D32*CA32,0),"")</f>
        <v>0</v>
      </c>
      <c r="E45" s="157"/>
      <c r="F45" s="157"/>
      <c r="G45" s="157"/>
      <c r="H45" s="157"/>
      <c r="I45" s="157"/>
      <c r="J45" s="157"/>
      <c r="K45" s="157"/>
      <c r="L45" s="157"/>
      <c r="M45" s="157"/>
      <c r="N45" s="157"/>
      <c r="O45" s="157"/>
      <c r="P45" s="157"/>
      <c r="Q45" s="157"/>
      <c r="R45" s="157"/>
      <c r="S45" s="157"/>
      <c r="T45" s="157"/>
      <c r="U45" s="157"/>
      <c r="V45" s="157"/>
      <c r="W45" s="157"/>
      <c r="X45" s="157"/>
      <c r="Y45" s="157"/>
      <c r="Z45" s="157"/>
      <c r="AA45" s="157"/>
      <c r="AB45" s="214" t="str">
        <f>IFERROR(ROUND(AB44/AB32*CY32,0),"")</f>
        <v/>
      </c>
      <c r="AC45" s="157"/>
      <c r="AD45" s="157"/>
      <c r="AE45" s="157"/>
      <c r="AF45" s="157"/>
      <c r="AG45" s="157"/>
      <c r="AH45" s="157"/>
      <c r="AI45" s="157"/>
      <c r="AJ45" s="157"/>
      <c r="AK45" s="157"/>
      <c r="AL45" s="157"/>
      <c r="AM45" s="157"/>
      <c r="AN45" s="157"/>
      <c r="AO45" s="157"/>
      <c r="AP45" s="157"/>
      <c r="AQ45" s="157"/>
      <c r="AR45" s="157"/>
      <c r="AS45" s="157"/>
      <c r="AT45" s="157"/>
      <c r="AU45" s="157"/>
      <c r="AV45" s="157"/>
      <c r="AW45" s="157"/>
      <c r="AX45" s="157"/>
      <c r="AY45" s="157"/>
      <c r="AZ45" s="214" t="str">
        <f>IFERROR(ROUND(AZ44/AZ32*DW32,0),"")</f>
        <v/>
      </c>
      <c r="BA45" s="157"/>
      <c r="BB45" s="157"/>
      <c r="BC45" s="157"/>
      <c r="BD45" s="157"/>
      <c r="BE45" s="157"/>
      <c r="BF45" s="157"/>
      <c r="BG45" s="157"/>
      <c r="BH45" s="157"/>
      <c r="BI45" s="157"/>
      <c r="BJ45" s="157"/>
      <c r="BK45" s="157"/>
      <c r="BL45" s="157"/>
      <c r="BM45" s="157"/>
      <c r="BN45" s="157"/>
      <c r="BO45" s="157"/>
      <c r="BP45" s="157"/>
      <c r="BQ45" s="157"/>
      <c r="BR45" s="157"/>
      <c r="BS45" s="157"/>
      <c r="BT45" s="157"/>
      <c r="BU45" s="157"/>
      <c r="BV45" s="157"/>
      <c r="BW45" s="157"/>
      <c r="BX45" s="214">
        <f>IFERROR(ROUND(BX44/BX32*EU32,0),"")</f>
        <v>0</v>
      </c>
      <c r="BY45" s="185"/>
      <c r="BZ45" s="120"/>
      <c r="CA45" s="264"/>
      <c r="CB45" s="264"/>
      <c r="CC45" s="264"/>
      <c r="CD45" s="264"/>
      <c r="CE45" s="264"/>
      <c r="CF45" s="264"/>
      <c r="CG45" s="264"/>
      <c r="CH45" s="264"/>
      <c r="CI45" s="264"/>
      <c r="CJ45" s="264"/>
      <c r="CK45" s="264"/>
      <c r="CL45" s="264"/>
      <c r="CM45" s="264"/>
      <c r="CN45" s="264"/>
      <c r="CO45" s="264"/>
      <c r="CP45" s="264"/>
      <c r="CQ45" s="264"/>
      <c r="CR45" s="264"/>
      <c r="CS45" s="264"/>
      <c r="CT45" s="264"/>
      <c r="CU45" s="264"/>
      <c r="CV45" s="264"/>
      <c r="CW45" s="264"/>
      <c r="CX45" s="264"/>
      <c r="CY45" s="264"/>
      <c r="CZ45" s="264"/>
      <c r="DA45" s="264"/>
      <c r="DB45" s="264"/>
      <c r="DC45" s="264"/>
      <c r="DD45" s="264"/>
      <c r="DE45" s="264"/>
      <c r="DF45" s="264"/>
      <c r="DG45" s="264"/>
      <c r="DH45" s="264"/>
      <c r="DI45" s="264"/>
      <c r="DJ45" s="264"/>
      <c r="DK45" s="264"/>
      <c r="DL45" s="264"/>
      <c r="DM45" s="264"/>
      <c r="DN45" s="264"/>
      <c r="DO45" s="264"/>
      <c r="DP45" s="264"/>
      <c r="DQ45" s="264"/>
      <c r="DR45" s="264"/>
      <c r="DS45" s="264"/>
      <c r="DT45" s="264"/>
      <c r="DU45" s="264"/>
      <c r="DV45" s="264"/>
      <c r="DW45" s="264"/>
      <c r="DX45" s="264"/>
      <c r="DY45" s="264"/>
      <c r="DZ45" s="264"/>
      <c r="EA45" s="264"/>
      <c r="EB45" s="264"/>
      <c r="EC45" s="264"/>
      <c r="ED45" s="264"/>
      <c r="EE45" s="264"/>
      <c r="EF45" s="264"/>
      <c r="EG45" s="264"/>
      <c r="EH45" s="264"/>
      <c r="EI45" s="264"/>
      <c r="EJ45" s="264"/>
      <c r="EK45" s="264"/>
      <c r="EL45" s="264"/>
      <c r="EM45" s="264"/>
      <c r="EN45" s="264"/>
      <c r="EO45" s="264"/>
      <c r="EP45" s="264"/>
      <c r="EQ45" s="264"/>
      <c r="ER45" s="264"/>
      <c r="ES45" s="264"/>
      <c r="ET45" s="264"/>
      <c r="EU45" s="264"/>
      <c r="EV45" s="120"/>
      <c r="EW45" s="265"/>
      <c r="EX45" s="264"/>
      <c r="EY45" s="264"/>
      <c r="EZ45" s="264"/>
      <c r="FA45" s="264"/>
      <c r="FB45" s="264"/>
      <c r="FC45" s="264"/>
      <c r="FD45" s="264"/>
      <c r="FE45" s="264"/>
      <c r="FF45" s="264"/>
      <c r="FG45" s="264"/>
      <c r="FH45" s="264"/>
      <c r="FI45" s="264"/>
      <c r="FJ45" s="264"/>
      <c r="FK45" s="264"/>
      <c r="FL45" s="264"/>
      <c r="FM45" s="264"/>
      <c r="FN45" s="264"/>
      <c r="FO45" s="264"/>
      <c r="FP45" s="264"/>
      <c r="FQ45" s="264"/>
      <c r="FR45" s="264"/>
      <c r="FS45" s="264"/>
      <c r="FT45" s="264"/>
      <c r="FU45" s="265"/>
      <c r="FV45" s="264"/>
      <c r="FW45" s="264"/>
      <c r="FX45" s="264"/>
      <c r="FY45" s="264"/>
      <c r="FZ45" s="264"/>
      <c r="GA45" s="264"/>
      <c r="GB45" s="264"/>
      <c r="GC45" s="264"/>
      <c r="GD45" s="264"/>
      <c r="GE45" s="264"/>
      <c r="GF45" s="264"/>
      <c r="GG45" s="264"/>
      <c r="GH45" s="264"/>
      <c r="GI45" s="264"/>
      <c r="GJ45" s="264"/>
      <c r="GK45" s="264"/>
      <c r="GL45" s="264"/>
      <c r="GM45" s="264"/>
      <c r="GN45" s="264"/>
      <c r="GO45" s="264"/>
      <c r="GP45" s="264"/>
      <c r="GQ45" s="264"/>
      <c r="GR45" s="264"/>
      <c r="GS45" s="265"/>
      <c r="GT45" s="264"/>
      <c r="GU45" s="264"/>
      <c r="GV45" s="264"/>
      <c r="GW45" s="264"/>
      <c r="GX45" s="264"/>
      <c r="GY45" s="264"/>
      <c r="GZ45" s="264"/>
      <c r="HA45" s="264"/>
      <c r="HB45" s="264"/>
      <c r="HC45" s="264"/>
      <c r="HD45" s="264"/>
      <c r="HE45" s="264"/>
      <c r="HF45" s="264"/>
      <c r="HG45" s="264"/>
      <c r="HH45" s="264"/>
      <c r="HI45" s="264"/>
      <c r="HJ45" s="264"/>
      <c r="HK45" s="264"/>
      <c r="HL45" s="264"/>
      <c r="HM45" s="264"/>
      <c r="HN45" s="264"/>
      <c r="HO45" s="264"/>
      <c r="HP45" s="264"/>
      <c r="HQ45" s="265"/>
      <c r="HR45" s="126"/>
      <c r="HS45" s="199"/>
      <c r="HT45" s="228"/>
      <c r="HU45" s="235" t="s">
        <v>225</v>
      </c>
      <c r="HV45" s="236" t="str">
        <f>IF(COUNTBLANK(D37:D43)&gt;0,"Yes","No")</f>
        <v>No</v>
      </c>
      <c r="HW45" s="236" t="str">
        <f>IFERROR(IF(AND(COUNTBLANK(D37:D43)=0,(2*D32)&gt;D44),"Yes","No"),"No")</f>
        <v>No</v>
      </c>
      <c r="HX45" s="236"/>
      <c r="HY45" s="241"/>
      <c r="HZ45" s="241"/>
      <c r="IB45" s="241"/>
      <c r="IC45" s="241"/>
      <c r="IE45" s="239"/>
      <c r="IG45" s="239"/>
      <c r="IH45" s="239"/>
      <c r="IJ45" s="239"/>
      <c r="IK45" s="239"/>
      <c r="IL45" s="239"/>
      <c r="IR45" s="239"/>
      <c r="IS45" s="240" t="s">
        <v>225</v>
      </c>
      <c r="IT45" s="236" t="str">
        <f>IF(COUNTBLANK(AB37:AB43)&gt;0,"Yes","No")</f>
        <v>No</v>
      </c>
      <c r="IU45" s="236" t="str">
        <f>IFERROR(IF(AND(COUNTBLANK(AB37:AB43)=0,(2*AB32)&gt;AB44),"Yes","No"),"No")</f>
        <v>No</v>
      </c>
      <c r="IV45" s="236"/>
      <c r="IW45" s="241"/>
      <c r="IX45" s="241"/>
      <c r="IZ45" s="241"/>
      <c r="JA45" s="241"/>
      <c r="JC45" s="239"/>
      <c r="JE45" s="239"/>
      <c r="JF45" s="239"/>
      <c r="JH45" s="239"/>
      <c r="JI45" s="239"/>
      <c r="JJ45" s="239"/>
      <c r="JL45" s="239"/>
      <c r="JM45" s="239"/>
      <c r="JN45" s="239"/>
      <c r="JP45" s="239"/>
      <c r="JQ45" s="240" t="s">
        <v>225</v>
      </c>
      <c r="JR45" s="236" t="str">
        <f>IF(COUNTBLANK(AZ37:AZ43)&gt;0,"Yes","No")</f>
        <v>No</v>
      </c>
      <c r="JS45" s="236" t="str">
        <f>IFERROR(IF(AND(COUNTBLANK(AZ37:AZ43)=0,(2*AZ32)&gt;AZ44),"Yes","No"),"No")</f>
        <v>No</v>
      </c>
      <c r="JT45" s="236"/>
      <c r="JU45" s="241"/>
      <c r="JV45" s="241"/>
      <c r="JX45" s="241"/>
      <c r="JY45" s="241"/>
      <c r="KA45" s="239"/>
      <c r="KC45" s="239"/>
      <c r="KD45" s="239"/>
      <c r="KF45" s="239"/>
      <c r="KG45" s="239"/>
      <c r="KH45" s="239"/>
      <c r="KJ45" s="239"/>
      <c r="KK45" s="239"/>
      <c r="KL45" s="239"/>
      <c r="KN45" s="239"/>
      <c r="KO45" s="240" t="s">
        <v>225</v>
      </c>
      <c r="KP45" s="236" t="str">
        <f>IF(COUNTBLANK(BX37:BX43)&gt;0,"Yes","No")</f>
        <v>No</v>
      </c>
      <c r="KQ45" s="236" t="str">
        <f>IFERROR(IF(AND(COUNTBLANK(BX37:BX43)=0,(2*BX32)&gt;BX44),"Yes","No"),"No")</f>
        <v>No</v>
      </c>
      <c r="KR45" s="236"/>
    </row>
    <row r="46" spans="3:400" s="242" customFormat="1" ht="56.45" customHeight="1" x14ac:dyDescent="0.25">
      <c r="C46" s="215"/>
      <c r="D46" s="164" t="str">
        <f>HV46</f>
        <v/>
      </c>
      <c r="E46" s="189"/>
      <c r="F46" s="189"/>
      <c r="G46" s="189"/>
      <c r="H46" s="189"/>
      <c r="I46" s="189"/>
      <c r="J46" s="189"/>
      <c r="K46" s="189"/>
      <c r="L46" s="189"/>
      <c r="M46" s="189"/>
      <c r="N46" s="189"/>
      <c r="O46" s="189"/>
      <c r="P46" s="189"/>
      <c r="Q46" s="189"/>
      <c r="R46" s="189"/>
      <c r="S46" s="189"/>
      <c r="T46" s="189"/>
      <c r="U46" s="189"/>
      <c r="V46" s="189"/>
      <c r="W46" s="189"/>
      <c r="X46" s="189"/>
      <c r="Y46" s="189"/>
      <c r="Z46" s="189"/>
      <c r="AA46" s="189"/>
      <c r="AB46" s="164" t="str">
        <f>IT46</f>
        <v/>
      </c>
      <c r="AC46" s="189"/>
      <c r="AD46" s="189"/>
      <c r="AE46" s="189"/>
      <c r="AF46" s="189"/>
      <c r="AG46" s="189"/>
      <c r="AH46" s="189"/>
      <c r="AI46" s="189"/>
      <c r="AJ46" s="189"/>
      <c r="AK46" s="189"/>
      <c r="AL46" s="189"/>
      <c r="AM46" s="189"/>
      <c r="AN46" s="189"/>
      <c r="AO46" s="189"/>
      <c r="AP46" s="189"/>
      <c r="AQ46" s="189"/>
      <c r="AR46" s="189"/>
      <c r="AS46" s="189"/>
      <c r="AT46" s="189"/>
      <c r="AU46" s="189"/>
      <c r="AV46" s="189"/>
      <c r="AW46" s="189"/>
      <c r="AX46" s="189"/>
      <c r="AY46" s="189"/>
      <c r="AZ46" s="164" t="str">
        <f>JR46</f>
        <v/>
      </c>
      <c r="BA46" s="189"/>
      <c r="BB46" s="189"/>
      <c r="BC46" s="189"/>
      <c r="BD46" s="189"/>
      <c r="BE46" s="189"/>
      <c r="BF46" s="189"/>
      <c r="BG46" s="189"/>
      <c r="BH46" s="189"/>
      <c r="BI46" s="189"/>
      <c r="BJ46" s="189"/>
      <c r="BK46" s="189"/>
      <c r="BL46" s="189"/>
      <c r="BM46" s="189"/>
      <c r="BN46" s="189"/>
      <c r="BO46" s="189"/>
      <c r="BP46" s="189"/>
      <c r="BQ46" s="189"/>
      <c r="BR46" s="189"/>
      <c r="BS46" s="189"/>
      <c r="BT46" s="189"/>
      <c r="BU46" s="189"/>
      <c r="BV46" s="189"/>
      <c r="BW46" s="189"/>
      <c r="BX46" s="164" t="str">
        <f>KP46</f>
        <v/>
      </c>
      <c r="BY46" s="190"/>
      <c r="BZ46" s="190"/>
      <c r="CA46" s="190"/>
      <c r="CB46" s="190"/>
      <c r="CC46" s="190"/>
      <c r="CD46" s="190"/>
      <c r="CE46" s="190"/>
      <c r="CF46" s="190"/>
      <c r="CG46" s="190"/>
      <c r="CH46" s="190"/>
      <c r="CI46" s="190"/>
      <c r="CJ46" s="190"/>
      <c r="CK46" s="190"/>
      <c r="CL46" s="190"/>
      <c r="CM46" s="190"/>
      <c r="CN46" s="190"/>
      <c r="CO46" s="190"/>
      <c r="CP46" s="190"/>
      <c r="CQ46" s="190"/>
      <c r="CR46" s="190"/>
      <c r="CS46" s="190"/>
      <c r="CT46" s="190"/>
      <c r="CU46" s="190"/>
      <c r="CV46" s="190"/>
      <c r="CW46" s="190"/>
      <c r="CX46" s="190"/>
      <c r="CY46" s="190"/>
      <c r="CZ46" s="190"/>
      <c r="DA46" s="190"/>
      <c r="DB46" s="190"/>
      <c r="DC46" s="190"/>
      <c r="DD46" s="190"/>
      <c r="DE46" s="190"/>
      <c r="DF46" s="190"/>
      <c r="DG46" s="190"/>
      <c r="DH46" s="190"/>
      <c r="DI46" s="190"/>
      <c r="DJ46" s="190"/>
      <c r="DK46" s="190"/>
      <c r="DL46" s="190"/>
      <c r="DM46" s="190"/>
      <c r="DN46" s="190"/>
      <c r="DO46" s="190"/>
      <c r="DP46" s="190"/>
      <c r="DQ46" s="190"/>
      <c r="DR46" s="190"/>
      <c r="DS46" s="190"/>
      <c r="DT46" s="190"/>
      <c r="DU46" s="190"/>
      <c r="DV46" s="190"/>
      <c r="DW46" s="190"/>
      <c r="DX46" s="190"/>
      <c r="DY46" s="190"/>
      <c r="DZ46" s="190"/>
      <c r="EA46" s="190"/>
      <c r="EB46" s="190"/>
      <c r="EC46" s="190"/>
      <c r="ED46" s="190"/>
      <c r="EE46" s="190"/>
      <c r="EF46" s="190"/>
      <c r="EG46" s="190"/>
      <c r="EH46" s="190"/>
      <c r="EI46" s="190"/>
      <c r="EJ46" s="190"/>
      <c r="EK46" s="190"/>
      <c r="EL46" s="190"/>
      <c r="EM46" s="190"/>
      <c r="EN46" s="190"/>
      <c r="EO46" s="190"/>
      <c r="EP46" s="190"/>
      <c r="EQ46" s="190"/>
      <c r="ER46" s="190"/>
      <c r="ES46" s="190"/>
      <c r="ET46" s="190"/>
      <c r="EU46" s="190"/>
      <c r="EV46" s="190"/>
      <c r="EW46" s="190"/>
      <c r="EX46" s="190"/>
      <c r="EY46" s="190"/>
      <c r="EZ46" s="190"/>
      <c r="FA46" s="190"/>
      <c r="FB46" s="190"/>
      <c r="FC46" s="190"/>
      <c r="FD46" s="190"/>
      <c r="FE46" s="190"/>
      <c r="FF46" s="190"/>
      <c r="FG46" s="190"/>
      <c r="FH46" s="190"/>
      <c r="FI46" s="190"/>
      <c r="FJ46" s="190"/>
      <c r="FK46" s="190"/>
      <c r="FL46" s="190"/>
      <c r="FM46" s="190"/>
      <c r="FN46" s="190"/>
      <c r="FO46" s="190"/>
      <c r="FP46" s="190"/>
      <c r="FQ46" s="190"/>
      <c r="FR46" s="190"/>
      <c r="FS46" s="190"/>
      <c r="FT46" s="190"/>
      <c r="FU46" s="190"/>
      <c r="FV46" s="190"/>
      <c r="FW46" s="190"/>
      <c r="FX46" s="190"/>
      <c r="FY46" s="190"/>
      <c r="FZ46" s="190"/>
      <c r="GA46" s="190"/>
      <c r="GB46" s="190"/>
      <c r="GC46" s="190"/>
      <c r="GD46" s="190"/>
      <c r="GE46" s="190"/>
      <c r="GF46" s="190"/>
      <c r="GG46" s="190"/>
      <c r="GH46" s="190"/>
      <c r="GI46" s="190"/>
      <c r="GJ46" s="190"/>
      <c r="GK46" s="190"/>
      <c r="GL46" s="190"/>
      <c r="GM46" s="190"/>
      <c r="GN46" s="190"/>
      <c r="GO46" s="190"/>
      <c r="GP46" s="190"/>
      <c r="GQ46" s="190"/>
      <c r="GR46" s="190"/>
      <c r="GS46" s="190"/>
      <c r="GT46" s="190"/>
      <c r="GU46" s="190"/>
      <c r="GV46" s="190"/>
      <c r="GW46" s="190"/>
      <c r="GX46" s="190"/>
      <c r="GY46" s="190"/>
      <c r="GZ46" s="190"/>
      <c r="HA46" s="190"/>
      <c r="HB46" s="190"/>
      <c r="HC46" s="190"/>
      <c r="HD46" s="190"/>
      <c r="HE46" s="190"/>
      <c r="HF46" s="190"/>
      <c r="HG46" s="190"/>
      <c r="HH46" s="190"/>
      <c r="HI46" s="190"/>
      <c r="HJ46" s="190"/>
      <c r="HK46" s="190"/>
      <c r="HL46" s="190"/>
      <c r="HM46" s="190"/>
      <c r="HN46" s="190"/>
      <c r="HO46" s="190"/>
      <c r="HP46" s="190"/>
      <c r="HQ46" s="190"/>
      <c r="HR46" s="190"/>
      <c r="HS46" s="190"/>
      <c r="HT46" s="254"/>
      <c r="HU46" s="258" t="s">
        <v>230</v>
      </c>
      <c r="HV46" s="259" t="str">
        <f>IF(HV45="Yes", HV44,"")&amp;IF(HW45="Yes",HW44,"")&amp;IF(HX45="Yes",HX44,"")</f>
        <v/>
      </c>
      <c r="HW46" s="260"/>
      <c r="HX46" s="261"/>
      <c r="HY46" s="262"/>
      <c r="HZ46" s="262"/>
      <c r="IB46" s="262"/>
      <c r="IC46" s="262"/>
      <c r="IE46" s="241"/>
      <c r="IF46" s="32"/>
      <c r="IG46" s="241"/>
      <c r="IH46" s="241"/>
      <c r="II46" s="32"/>
      <c r="IJ46" s="241"/>
      <c r="IK46" s="241"/>
      <c r="IL46" s="241"/>
      <c r="IM46" s="32"/>
      <c r="IN46" s="32"/>
      <c r="IO46" s="32"/>
      <c r="IP46" s="32"/>
      <c r="IQ46" s="32"/>
      <c r="IR46" s="241"/>
      <c r="IS46" s="263" t="s">
        <v>230</v>
      </c>
      <c r="IT46" s="259" t="str">
        <f>IF(IT45="Yes", IT44,"")&amp;IF(IU45="Yes",IU44,"")&amp;IF(IV45="Yes",IV44,"")</f>
        <v/>
      </c>
      <c r="IU46" s="260"/>
      <c r="IV46" s="261"/>
      <c r="IW46" s="262"/>
      <c r="IX46" s="262"/>
      <c r="IZ46" s="262"/>
      <c r="JA46" s="262"/>
      <c r="JC46" s="241"/>
      <c r="JD46" s="32"/>
      <c r="JE46" s="241"/>
      <c r="JF46" s="241"/>
      <c r="JG46" s="32"/>
      <c r="JH46" s="241"/>
      <c r="JI46" s="241"/>
      <c r="JJ46" s="241"/>
      <c r="JK46" s="32"/>
      <c r="JL46" s="241"/>
      <c r="JM46" s="241"/>
      <c r="JN46" s="241"/>
      <c r="JO46" s="32"/>
      <c r="JP46" s="241"/>
      <c r="JQ46" s="263" t="s">
        <v>230</v>
      </c>
      <c r="JR46" s="259" t="str">
        <f>IF(JR45="Yes", JR44,"")&amp;IF(JS45="Yes",JS44,"")&amp;IF(JT45="Yes",JT44,"")</f>
        <v/>
      </c>
      <c r="JS46" s="260"/>
      <c r="JT46" s="261"/>
      <c r="JU46" s="262"/>
      <c r="JV46" s="262"/>
      <c r="JX46" s="262"/>
      <c r="JY46" s="262"/>
      <c r="KA46" s="241"/>
      <c r="KB46" s="32"/>
      <c r="KC46" s="241"/>
      <c r="KD46" s="241"/>
      <c r="KE46" s="32"/>
      <c r="KF46" s="241"/>
      <c r="KG46" s="241"/>
      <c r="KH46" s="241"/>
      <c r="KI46" s="32"/>
      <c r="KJ46" s="241"/>
      <c r="KK46" s="241"/>
      <c r="KL46" s="241"/>
      <c r="KM46" s="32"/>
      <c r="KN46" s="241"/>
      <c r="KO46" s="263" t="s">
        <v>230</v>
      </c>
      <c r="KP46" s="259" t="str">
        <f>IF(KP45="Yes", KP44,"")&amp;IF(KQ45="Yes",KQ44,"")&amp;IF(KR45="Yes",KR44,"")</f>
        <v/>
      </c>
      <c r="KQ46" s="260"/>
      <c r="KR46" s="261"/>
      <c r="KT46" s="32" t="s">
        <v>266</v>
      </c>
      <c r="KU46" s="32"/>
      <c r="KV46" s="32"/>
      <c r="KW46" s="32"/>
      <c r="KX46" s="32"/>
      <c r="KY46" s="32"/>
      <c r="KZ46" s="32"/>
      <c r="LA46" s="32"/>
      <c r="LB46" s="32"/>
      <c r="LC46" s="32"/>
      <c r="LD46" s="32"/>
      <c r="LE46" s="32"/>
      <c r="LF46" s="32"/>
      <c r="LG46" s="32"/>
      <c r="LH46" s="32"/>
      <c r="LI46" s="32"/>
      <c r="LJ46" s="32"/>
      <c r="LK46" s="32"/>
      <c r="LL46" s="32"/>
      <c r="LM46" s="32"/>
      <c r="LN46" s="32"/>
      <c r="LO46" s="32"/>
      <c r="LR46" s="32" t="s">
        <v>266</v>
      </c>
      <c r="LS46" s="32"/>
      <c r="LT46" s="32"/>
      <c r="LU46" s="32"/>
      <c r="LV46" s="32"/>
      <c r="LW46" s="32"/>
      <c r="LX46" s="32"/>
      <c r="LY46" s="32"/>
      <c r="LZ46" s="32"/>
      <c r="MA46" s="32"/>
      <c r="MB46" s="32"/>
      <c r="MC46" s="32"/>
      <c r="MD46" s="32"/>
      <c r="ME46" s="32"/>
      <c r="MF46" s="32"/>
      <c r="MG46" s="32"/>
      <c r="MH46" s="32"/>
      <c r="MI46" s="32"/>
      <c r="MJ46" s="32"/>
      <c r="MK46" s="32"/>
      <c r="ML46" s="32"/>
      <c r="MM46" s="32"/>
      <c r="MP46" s="32" t="s">
        <v>266</v>
      </c>
      <c r="MQ46" s="32"/>
      <c r="MR46" s="32"/>
      <c r="MS46" s="32"/>
      <c r="MT46" s="32"/>
      <c r="MU46" s="32"/>
      <c r="MV46" s="32"/>
      <c r="MW46" s="32"/>
      <c r="MX46" s="32"/>
      <c r="MY46" s="32"/>
      <c r="MZ46" s="32"/>
      <c r="NA46" s="32"/>
      <c r="NB46" s="32"/>
      <c r="NC46" s="32"/>
      <c r="ND46" s="32"/>
      <c r="NE46" s="32"/>
      <c r="NF46" s="32"/>
      <c r="NG46" s="32"/>
      <c r="NH46" s="32"/>
      <c r="NI46" s="32"/>
      <c r="NJ46" s="32"/>
      <c r="NK46" s="32"/>
      <c r="NN46" s="32" t="s">
        <v>266</v>
      </c>
      <c r="NO46" s="32"/>
      <c r="NP46" s="32"/>
      <c r="NQ46" s="32"/>
      <c r="NR46" s="32"/>
      <c r="NS46" s="32"/>
      <c r="NT46" s="32"/>
      <c r="NU46" s="32"/>
      <c r="NV46" s="32"/>
      <c r="NW46" s="32"/>
      <c r="NX46" s="32"/>
      <c r="NY46" s="32"/>
      <c r="NZ46" s="32"/>
      <c r="OA46" s="32"/>
      <c r="OB46" s="32"/>
      <c r="OC46" s="32"/>
      <c r="OD46" s="32"/>
      <c r="OE46" s="32"/>
      <c r="OF46" s="32"/>
      <c r="OG46" s="32"/>
      <c r="OH46" s="32"/>
      <c r="OI46" s="32"/>
    </row>
    <row r="47" spans="3:400" ht="14.45" customHeight="1" x14ac:dyDescent="0.25">
      <c r="C47" s="168"/>
      <c r="D47" s="195"/>
      <c r="E47" s="195"/>
      <c r="F47" s="195"/>
      <c r="G47" s="195"/>
      <c r="H47" s="195"/>
      <c r="I47" s="195"/>
      <c r="J47" s="195"/>
      <c r="K47" s="195"/>
      <c r="L47" s="195"/>
      <c r="M47" s="195"/>
      <c r="N47" s="195"/>
      <c r="O47" s="195"/>
      <c r="P47" s="195"/>
      <c r="Q47" s="195"/>
      <c r="R47" s="195"/>
      <c r="S47" s="195"/>
      <c r="T47" s="195"/>
      <c r="U47" s="195"/>
      <c r="V47" s="195"/>
      <c r="W47" s="195"/>
      <c r="X47" s="195"/>
      <c r="Y47" s="195"/>
      <c r="Z47" s="195"/>
      <c r="AA47" s="195"/>
      <c r="AB47" s="195"/>
      <c r="AC47" s="195"/>
      <c r="AD47" s="195"/>
      <c r="AE47" s="195"/>
      <c r="AF47" s="195"/>
      <c r="AG47" s="195"/>
      <c r="AH47" s="195"/>
      <c r="AI47" s="195"/>
      <c r="AJ47" s="195"/>
      <c r="AK47" s="195"/>
      <c r="AL47" s="195"/>
      <c r="AM47" s="195"/>
      <c r="AN47" s="195"/>
      <c r="AO47" s="195"/>
      <c r="AP47" s="195"/>
      <c r="AQ47" s="195"/>
      <c r="AR47" s="195"/>
      <c r="AS47" s="195"/>
      <c r="AT47" s="195"/>
      <c r="AU47" s="195"/>
      <c r="AV47" s="195"/>
      <c r="AW47" s="195"/>
      <c r="AX47" s="195"/>
      <c r="AY47" s="195"/>
      <c r="AZ47" s="195"/>
      <c r="BA47" s="195"/>
      <c r="BB47" s="195"/>
      <c r="BC47" s="195"/>
      <c r="BD47" s="195"/>
      <c r="BE47" s="195"/>
      <c r="BF47" s="195"/>
      <c r="BG47" s="195"/>
      <c r="BH47" s="195"/>
      <c r="BI47" s="195"/>
      <c r="BJ47" s="195"/>
      <c r="BK47" s="195"/>
      <c r="BL47" s="195"/>
      <c r="BM47" s="195"/>
      <c r="BN47" s="195"/>
      <c r="BO47" s="195"/>
      <c r="BP47" s="195"/>
      <c r="BQ47" s="195"/>
      <c r="BR47" s="195"/>
      <c r="BS47" s="195"/>
      <c r="BT47" s="195"/>
      <c r="BU47" s="195"/>
      <c r="BV47" s="195"/>
      <c r="BW47" s="195"/>
      <c r="BX47" s="195"/>
      <c r="BY47" s="195"/>
      <c r="BZ47" s="195"/>
      <c r="CA47" s="195"/>
      <c r="CB47" s="195"/>
      <c r="CC47" s="195"/>
      <c r="CD47" s="195"/>
      <c r="CE47" s="195"/>
      <c r="CF47" s="195"/>
      <c r="CG47" s="195"/>
      <c r="CH47" s="195"/>
      <c r="CI47" s="195"/>
      <c r="CJ47" s="195"/>
      <c r="CK47" s="195"/>
      <c r="CL47" s="195"/>
      <c r="CM47" s="195"/>
      <c r="CN47" s="195"/>
      <c r="CO47" s="195"/>
      <c r="CP47" s="195"/>
      <c r="CQ47" s="195"/>
      <c r="CR47" s="195"/>
      <c r="CS47" s="195"/>
      <c r="CT47" s="195"/>
      <c r="CU47" s="195"/>
      <c r="CV47" s="195"/>
      <c r="CW47" s="195"/>
      <c r="CX47" s="195"/>
      <c r="CY47" s="195"/>
      <c r="CZ47" s="195"/>
      <c r="DA47" s="195"/>
      <c r="DB47" s="195"/>
      <c r="DC47" s="195"/>
      <c r="DD47" s="195"/>
      <c r="DE47" s="195"/>
      <c r="DF47" s="195"/>
      <c r="DG47" s="195"/>
      <c r="DH47" s="195"/>
      <c r="DI47" s="195"/>
      <c r="DJ47" s="195"/>
      <c r="DK47" s="195"/>
      <c r="DL47" s="195"/>
      <c r="DM47" s="195"/>
      <c r="DN47" s="195"/>
      <c r="DO47" s="195"/>
      <c r="DP47" s="195"/>
      <c r="DQ47" s="195"/>
      <c r="DR47" s="195"/>
      <c r="DS47" s="195"/>
      <c r="DT47" s="195"/>
      <c r="DU47" s="195"/>
      <c r="DV47" s="195"/>
      <c r="DW47" s="195"/>
      <c r="DX47" s="195"/>
      <c r="DY47" s="195"/>
      <c r="DZ47" s="195"/>
      <c r="EA47" s="195"/>
      <c r="EB47" s="195"/>
      <c r="EC47" s="195"/>
      <c r="ED47" s="195"/>
      <c r="EE47" s="195"/>
      <c r="EF47" s="195"/>
      <c r="EG47" s="195"/>
      <c r="EH47" s="195"/>
      <c r="EI47" s="195"/>
      <c r="EJ47" s="195"/>
      <c r="EK47" s="195"/>
      <c r="EL47" s="195"/>
      <c r="EM47" s="195"/>
      <c r="EN47" s="195"/>
      <c r="EO47" s="195"/>
      <c r="EP47" s="195"/>
      <c r="EQ47" s="195"/>
      <c r="ER47" s="195"/>
      <c r="ES47" s="195"/>
      <c r="ET47" s="195"/>
      <c r="EU47" s="195"/>
      <c r="EV47" s="195"/>
      <c r="EW47" s="195"/>
      <c r="EX47" s="195"/>
      <c r="EY47" s="195"/>
      <c r="EZ47" s="195"/>
      <c r="FA47" s="195"/>
      <c r="FB47" s="195"/>
      <c r="FC47" s="195"/>
      <c r="FD47" s="195"/>
      <c r="FE47" s="195"/>
      <c r="FF47" s="195"/>
      <c r="FG47" s="195"/>
      <c r="FH47" s="195"/>
      <c r="FI47" s="195"/>
      <c r="FJ47" s="195"/>
      <c r="FK47" s="195"/>
      <c r="FL47" s="195"/>
      <c r="FM47" s="195"/>
      <c r="FN47" s="195"/>
      <c r="FO47" s="195"/>
      <c r="FP47" s="195"/>
      <c r="FQ47" s="195"/>
      <c r="FR47" s="195"/>
      <c r="FS47" s="195"/>
      <c r="FT47" s="195"/>
      <c r="FU47" s="195"/>
      <c r="FV47" s="195"/>
      <c r="FW47" s="195"/>
      <c r="FX47" s="195"/>
      <c r="FY47" s="195"/>
      <c r="FZ47" s="195"/>
      <c r="GA47" s="195"/>
      <c r="GB47" s="195"/>
      <c r="GC47" s="195"/>
      <c r="GD47" s="195"/>
      <c r="GE47" s="195"/>
      <c r="GF47" s="195"/>
      <c r="GG47" s="195"/>
      <c r="GH47" s="195"/>
      <c r="GI47" s="195"/>
      <c r="GJ47" s="195"/>
      <c r="GK47" s="195"/>
      <c r="GL47" s="195"/>
      <c r="GM47" s="195"/>
      <c r="GN47" s="195"/>
      <c r="GO47" s="195"/>
      <c r="GP47" s="195"/>
      <c r="GQ47" s="195"/>
      <c r="GR47" s="195"/>
      <c r="GS47" s="195"/>
      <c r="GT47" s="195"/>
      <c r="GU47" s="195"/>
      <c r="GV47" s="195"/>
      <c r="GW47" s="195"/>
      <c r="GX47" s="195"/>
      <c r="GY47" s="195"/>
      <c r="GZ47" s="195"/>
      <c r="HA47" s="195"/>
      <c r="HB47" s="195"/>
      <c r="HC47" s="195"/>
      <c r="HD47" s="195"/>
      <c r="HE47" s="195"/>
      <c r="HF47" s="195"/>
      <c r="HG47" s="195"/>
      <c r="HH47" s="195"/>
      <c r="HI47" s="195"/>
      <c r="HJ47" s="195"/>
      <c r="HK47" s="195"/>
      <c r="HL47" s="195"/>
      <c r="HM47" s="195"/>
      <c r="HN47" s="195"/>
      <c r="HO47" s="195"/>
      <c r="HP47" s="195"/>
      <c r="HQ47" s="195"/>
      <c r="HR47" s="195"/>
      <c r="HS47" s="195"/>
      <c r="HT47" s="228"/>
      <c r="HX47" s="242"/>
      <c r="HY47" s="242"/>
      <c r="HZ47" s="242"/>
      <c r="IB47" s="242"/>
      <c r="IC47" s="242"/>
      <c r="IE47" s="262"/>
      <c r="IF47" s="242"/>
      <c r="IG47" s="262"/>
      <c r="IH47" s="262"/>
      <c r="II47" s="242"/>
      <c r="IJ47" s="262"/>
      <c r="IK47" s="262"/>
      <c r="IL47" s="262"/>
      <c r="IM47" s="242"/>
      <c r="IN47" s="242"/>
      <c r="IO47" s="242"/>
      <c r="IP47" s="242"/>
      <c r="IQ47" s="242"/>
      <c r="IR47" s="262"/>
      <c r="IV47" s="242"/>
      <c r="IW47" s="242"/>
      <c r="IX47" s="242"/>
      <c r="IZ47" s="242"/>
      <c r="JA47" s="242"/>
      <c r="JC47" s="262"/>
      <c r="JD47" s="242"/>
      <c r="JE47" s="262"/>
      <c r="JF47" s="262"/>
      <c r="JG47" s="242"/>
      <c r="JH47" s="262"/>
      <c r="JI47" s="262"/>
      <c r="JJ47" s="262"/>
      <c r="JK47" s="242"/>
      <c r="JL47" s="262"/>
      <c r="JM47" s="262"/>
      <c r="JN47" s="262"/>
      <c r="JO47" s="242"/>
      <c r="JP47" s="262"/>
      <c r="JT47" s="242"/>
      <c r="JU47" s="242"/>
      <c r="JV47" s="242"/>
      <c r="JX47" s="242"/>
      <c r="JY47" s="242"/>
      <c r="KA47" s="262"/>
      <c r="KB47" s="242"/>
      <c r="KC47" s="262"/>
      <c r="KD47" s="262"/>
      <c r="KE47" s="242"/>
      <c r="KF47" s="262"/>
      <c r="KG47" s="262"/>
      <c r="KH47" s="262"/>
      <c r="KI47" s="242"/>
      <c r="KJ47" s="262"/>
      <c r="KK47" s="262"/>
      <c r="KL47" s="262"/>
      <c r="KM47" s="242"/>
      <c r="KN47" s="262"/>
      <c r="KR47" s="242"/>
      <c r="KT47" s="279" t="s">
        <v>231</v>
      </c>
      <c r="KU47" s="280"/>
      <c r="KV47" s="244">
        <f>D65</f>
        <v>21</v>
      </c>
      <c r="KY47" s="229"/>
      <c r="KZ47" s="229">
        <v>1</v>
      </c>
      <c r="LA47" s="229">
        <v>2</v>
      </c>
      <c r="LB47" s="229">
        <v>3</v>
      </c>
      <c r="LC47" s="229">
        <v>4</v>
      </c>
      <c r="LD47" s="229">
        <v>5</v>
      </c>
      <c r="LE47" s="229">
        <v>6</v>
      </c>
      <c r="LF47" s="229">
        <v>7</v>
      </c>
      <c r="LG47" s="229">
        <v>8</v>
      </c>
      <c r="LH47" s="229">
        <v>9</v>
      </c>
      <c r="LI47" s="229">
        <v>10</v>
      </c>
      <c r="LJ47" s="229">
        <v>11</v>
      </c>
      <c r="LK47" s="229">
        <v>12</v>
      </c>
      <c r="LL47" s="229">
        <v>13</v>
      </c>
      <c r="LM47" s="229">
        <v>14</v>
      </c>
      <c r="LN47" s="229">
        <v>15</v>
      </c>
      <c r="LO47" s="229"/>
      <c r="LR47" s="279" t="s">
        <v>231</v>
      </c>
      <c r="LS47" s="280"/>
      <c r="LT47" s="244">
        <f>AB65</f>
        <v>2</v>
      </c>
      <c r="LW47" s="229"/>
      <c r="LX47" s="229">
        <v>1</v>
      </c>
      <c r="LY47" s="229">
        <v>2</v>
      </c>
      <c r="LZ47" s="229">
        <v>3</v>
      </c>
      <c r="MA47" s="229">
        <v>4</v>
      </c>
      <c r="MB47" s="229">
        <v>5</v>
      </c>
      <c r="MC47" s="229">
        <v>6</v>
      </c>
      <c r="MD47" s="229">
        <v>7</v>
      </c>
      <c r="ME47" s="229">
        <v>8</v>
      </c>
      <c r="MF47" s="229">
        <v>9</v>
      </c>
      <c r="MG47" s="229">
        <v>10</v>
      </c>
      <c r="MH47" s="229">
        <v>11</v>
      </c>
      <c r="MI47" s="229">
        <v>12</v>
      </c>
      <c r="MJ47" s="229">
        <v>13</v>
      </c>
      <c r="MK47" s="229">
        <v>14</v>
      </c>
      <c r="ML47" s="229">
        <v>15</v>
      </c>
      <c r="MM47" s="229"/>
      <c r="MP47" s="279" t="s">
        <v>231</v>
      </c>
      <c r="MQ47" s="280"/>
      <c r="MR47" s="244">
        <f>AZ65</f>
        <v>0</v>
      </c>
      <c r="MU47" s="229"/>
      <c r="MV47" s="229">
        <v>1</v>
      </c>
      <c r="MW47" s="229">
        <v>2</v>
      </c>
      <c r="MX47" s="229">
        <v>3</v>
      </c>
      <c r="MY47" s="229">
        <v>4</v>
      </c>
      <c r="MZ47" s="229">
        <v>5</v>
      </c>
      <c r="NA47" s="229">
        <v>6</v>
      </c>
      <c r="NB47" s="229">
        <v>7</v>
      </c>
      <c r="NC47" s="229">
        <v>8</v>
      </c>
      <c r="ND47" s="229">
        <v>9</v>
      </c>
      <c r="NE47" s="229">
        <v>10</v>
      </c>
      <c r="NF47" s="229">
        <v>11</v>
      </c>
      <c r="NG47" s="229">
        <v>12</v>
      </c>
      <c r="NH47" s="229">
        <v>13</v>
      </c>
      <c r="NI47" s="229">
        <v>14</v>
      </c>
      <c r="NJ47" s="229">
        <v>15</v>
      </c>
      <c r="NK47" s="229"/>
      <c r="NN47" s="279" t="s">
        <v>231</v>
      </c>
      <c r="NO47" s="280"/>
      <c r="NP47" s="244">
        <f>BX65</f>
        <v>21</v>
      </c>
      <c r="NS47" s="229"/>
      <c r="NT47" s="229">
        <v>1</v>
      </c>
      <c r="NU47" s="229">
        <v>2</v>
      </c>
      <c r="NV47" s="229">
        <v>3</v>
      </c>
      <c r="NW47" s="229">
        <v>4</v>
      </c>
      <c r="NX47" s="229">
        <v>5</v>
      </c>
      <c r="NY47" s="229">
        <v>6</v>
      </c>
      <c r="NZ47" s="229">
        <v>7</v>
      </c>
      <c r="OA47" s="229">
        <v>8</v>
      </c>
      <c r="OB47" s="229">
        <v>9</v>
      </c>
      <c r="OC47" s="229">
        <v>10</v>
      </c>
      <c r="OD47" s="229">
        <v>11</v>
      </c>
      <c r="OE47" s="229">
        <v>12</v>
      </c>
      <c r="OF47" s="229">
        <v>13</v>
      </c>
      <c r="OG47" s="229">
        <v>14</v>
      </c>
      <c r="OH47" s="229">
        <v>15</v>
      </c>
      <c r="OI47" s="229"/>
    </row>
    <row r="48" spans="3:400" ht="18.600000000000001" customHeight="1" x14ac:dyDescent="0.25">
      <c r="C48" s="168" t="s">
        <v>279</v>
      </c>
      <c r="D48" s="139" t="str">
        <f t="shared" ref="D48:BO48" si="174">D7</f>
        <v>ES</v>
      </c>
      <c r="E48" s="139">
        <f t="shared" si="174"/>
        <v>0</v>
      </c>
      <c r="F48" s="139">
        <f t="shared" si="174"/>
        <v>0</v>
      </c>
      <c r="G48" s="139">
        <f t="shared" si="174"/>
        <v>0</v>
      </c>
      <c r="H48" s="139">
        <f t="shared" si="174"/>
        <v>0</v>
      </c>
      <c r="I48" s="139">
        <f t="shared" si="174"/>
        <v>0</v>
      </c>
      <c r="J48" s="139">
        <f t="shared" si="174"/>
        <v>0</v>
      </c>
      <c r="K48" s="139">
        <f t="shared" si="174"/>
        <v>0</v>
      </c>
      <c r="L48" s="139">
        <f t="shared" si="174"/>
        <v>0</v>
      </c>
      <c r="M48" s="139">
        <f t="shared" si="174"/>
        <v>0</v>
      </c>
      <c r="N48" s="139">
        <f t="shared" si="174"/>
        <v>0</v>
      </c>
      <c r="O48" s="139">
        <f t="shared" si="174"/>
        <v>0</v>
      </c>
      <c r="P48" s="139">
        <f t="shared" si="174"/>
        <v>0</v>
      </c>
      <c r="Q48" s="139">
        <f t="shared" si="174"/>
        <v>0</v>
      </c>
      <c r="R48" s="139">
        <f t="shared" si="174"/>
        <v>0</v>
      </c>
      <c r="S48" s="139">
        <f t="shared" si="174"/>
        <v>0</v>
      </c>
      <c r="T48" s="139">
        <f t="shared" si="174"/>
        <v>0</v>
      </c>
      <c r="U48" s="139">
        <f t="shared" si="174"/>
        <v>0</v>
      </c>
      <c r="V48" s="139">
        <f t="shared" si="174"/>
        <v>0</v>
      </c>
      <c r="W48" s="139">
        <f t="shared" si="174"/>
        <v>0</v>
      </c>
      <c r="X48" s="139">
        <f t="shared" si="174"/>
        <v>0</v>
      </c>
      <c r="Y48" s="139">
        <f t="shared" si="174"/>
        <v>0</v>
      </c>
      <c r="Z48" s="139">
        <f t="shared" si="174"/>
        <v>0</v>
      </c>
      <c r="AA48" s="139">
        <f t="shared" si="174"/>
        <v>0</v>
      </c>
      <c r="AB48" s="139" t="str">
        <f t="shared" si="174"/>
        <v>TH</v>
      </c>
      <c r="AC48" s="139">
        <f t="shared" si="174"/>
        <v>0</v>
      </c>
      <c r="AD48" s="139">
        <f t="shared" si="174"/>
        <v>0</v>
      </c>
      <c r="AE48" s="139">
        <f t="shared" si="174"/>
        <v>0</v>
      </c>
      <c r="AF48" s="139">
        <f t="shared" si="174"/>
        <v>0</v>
      </c>
      <c r="AG48" s="139">
        <f t="shared" si="174"/>
        <v>0</v>
      </c>
      <c r="AH48" s="139">
        <f t="shared" si="174"/>
        <v>0</v>
      </c>
      <c r="AI48" s="139">
        <f t="shared" si="174"/>
        <v>0</v>
      </c>
      <c r="AJ48" s="139">
        <f t="shared" si="174"/>
        <v>0</v>
      </c>
      <c r="AK48" s="139">
        <f t="shared" si="174"/>
        <v>0</v>
      </c>
      <c r="AL48" s="139">
        <f t="shared" si="174"/>
        <v>0</v>
      </c>
      <c r="AM48" s="139">
        <f t="shared" si="174"/>
        <v>0</v>
      </c>
      <c r="AN48" s="139">
        <f t="shared" si="174"/>
        <v>0</v>
      </c>
      <c r="AO48" s="139">
        <f t="shared" si="174"/>
        <v>0</v>
      </c>
      <c r="AP48" s="139">
        <f t="shared" si="174"/>
        <v>0</v>
      </c>
      <c r="AQ48" s="139">
        <f t="shared" si="174"/>
        <v>0</v>
      </c>
      <c r="AR48" s="139">
        <f t="shared" si="174"/>
        <v>0</v>
      </c>
      <c r="AS48" s="139">
        <f t="shared" si="174"/>
        <v>0</v>
      </c>
      <c r="AT48" s="139">
        <f t="shared" si="174"/>
        <v>0</v>
      </c>
      <c r="AU48" s="139">
        <f t="shared" si="174"/>
        <v>0</v>
      </c>
      <c r="AV48" s="139">
        <f t="shared" si="174"/>
        <v>0</v>
      </c>
      <c r="AW48" s="139">
        <f t="shared" si="174"/>
        <v>0</v>
      </c>
      <c r="AX48" s="139">
        <f t="shared" si="174"/>
        <v>0</v>
      </c>
      <c r="AY48" s="139">
        <f t="shared" si="174"/>
        <v>0</v>
      </c>
      <c r="AZ48" s="139" t="str">
        <f t="shared" si="174"/>
        <v>SH</v>
      </c>
      <c r="BA48" s="139">
        <f t="shared" si="174"/>
        <v>0</v>
      </c>
      <c r="BB48" s="139">
        <f t="shared" si="174"/>
        <v>0</v>
      </c>
      <c r="BC48" s="139">
        <f t="shared" si="174"/>
        <v>0</v>
      </c>
      <c r="BD48" s="139">
        <f t="shared" si="174"/>
        <v>0</v>
      </c>
      <c r="BE48" s="139">
        <f t="shared" si="174"/>
        <v>0</v>
      </c>
      <c r="BF48" s="139">
        <f t="shared" si="174"/>
        <v>0</v>
      </c>
      <c r="BG48" s="139">
        <f t="shared" si="174"/>
        <v>0</v>
      </c>
      <c r="BH48" s="139">
        <f t="shared" si="174"/>
        <v>0</v>
      </c>
      <c r="BI48" s="139">
        <f t="shared" si="174"/>
        <v>0</v>
      </c>
      <c r="BJ48" s="139">
        <f t="shared" si="174"/>
        <v>0</v>
      </c>
      <c r="BK48" s="139">
        <f t="shared" si="174"/>
        <v>0</v>
      </c>
      <c r="BL48" s="139">
        <f t="shared" si="174"/>
        <v>0</v>
      </c>
      <c r="BM48" s="139">
        <f t="shared" si="174"/>
        <v>0</v>
      </c>
      <c r="BN48" s="139">
        <f t="shared" si="174"/>
        <v>0</v>
      </c>
      <c r="BO48" s="139">
        <f t="shared" si="174"/>
        <v>0</v>
      </c>
      <c r="BP48" s="139">
        <f t="shared" ref="BP48:BX48" si="175">BP7</f>
        <v>0</v>
      </c>
      <c r="BQ48" s="139">
        <f t="shared" si="175"/>
        <v>0</v>
      </c>
      <c r="BR48" s="139">
        <f t="shared" si="175"/>
        <v>0</v>
      </c>
      <c r="BS48" s="139">
        <f t="shared" si="175"/>
        <v>0</v>
      </c>
      <c r="BT48" s="139">
        <f t="shared" si="175"/>
        <v>0</v>
      </c>
      <c r="BU48" s="139">
        <f t="shared" si="175"/>
        <v>0</v>
      </c>
      <c r="BV48" s="139">
        <f t="shared" si="175"/>
        <v>0</v>
      </c>
      <c r="BW48" s="139">
        <f t="shared" si="175"/>
        <v>0</v>
      </c>
      <c r="BX48" s="139" t="str">
        <f t="shared" si="175"/>
        <v>UN</v>
      </c>
      <c r="BY48" s="126"/>
      <c r="BZ48" s="120"/>
      <c r="CA48" s="139" t="str">
        <f>CA$7</f>
        <v>ES</v>
      </c>
      <c r="CB48" s="139">
        <f t="shared" ref="CB48:EM48" si="176">CB$7</f>
        <v>0</v>
      </c>
      <c r="CC48" s="139">
        <f t="shared" si="176"/>
        <v>0</v>
      </c>
      <c r="CD48" s="139">
        <f t="shared" si="176"/>
        <v>0</v>
      </c>
      <c r="CE48" s="139">
        <f t="shared" si="176"/>
        <v>0</v>
      </c>
      <c r="CF48" s="139">
        <f t="shared" si="176"/>
        <v>0</v>
      </c>
      <c r="CG48" s="139">
        <f t="shared" si="176"/>
        <v>0</v>
      </c>
      <c r="CH48" s="139">
        <f t="shared" si="176"/>
        <v>0</v>
      </c>
      <c r="CI48" s="139">
        <f t="shared" si="176"/>
        <v>0</v>
      </c>
      <c r="CJ48" s="139">
        <f t="shared" si="176"/>
        <v>0</v>
      </c>
      <c r="CK48" s="139">
        <f t="shared" si="176"/>
        <v>0</v>
      </c>
      <c r="CL48" s="139">
        <f t="shared" si="176"/>
        <v>0</v>
      </c>
      <c r="CM48" s="139">
        <f t="shared" si="176"/>
        <v>0</v>
      </c>
      <c r="CN48" s="139">
        <f t="shared" si="176"/>
        <v>0</v>
      </c>
      <c r="CO48" s="139">
        <f t="shared" si="176"/>
        <v>0</v>
      </c>
      <c r="CP48" s="139">
        <f t="shared" si="176"/>
        <v>0</v>
      </c>
      <c r="CQ48" s="139">
        <f t="shared" si="176"/>
        <v>0</v>
      </c>
      <c r="CR48" s="139">
        <f t="shared" si="176"/>
        <v>0</v>
      </c>
      <c r="CS48" s="139">
        <f t="shared" si="176"/>
        <v>0</v>
      </c>
      <c r="CT48" s="139">
        <f t="shared" si="176"/>
        <v>0</v>
      </c>
      <c r="CU48" s="139">
        <f t="shared" si="176"/>
        <v>0</v>
      </c>
      <c r="CV48" s="139">
        <f t="shared" si="176"/>
        <v>0</v>
      </c>
      <c r="CW48" s="139">
        <f t="shared" si="176"/>
        <v>0</v>
      </c>
      <c r="CX48" s="139">
        <f t="shared" si="176"/>
        <v>0</v>
      </c>
      <c r="CY48" s="139" t="str">
        <f t="shared" si="176"/>
        <v>TH</v>
      </c>
      <c r="CZ48" s="139">
        <f t="shared" si="176"/>
        <v>0</v>
      </c>
      <c r="DA48" s="139">
        <f t="shared" si="176"/>
        <v>0</v>
      </c>
      <c r="DB48" s="139">
        <f t="shared" si="176"/>
        <v>0</v>
      </c>
      <c r="DC48" s="139">
        <f t="shared" si="176"/>
        <v>0</v>
      </c>
      <c r="DD48" s="139">
        <f t="shared" si="176"/>
        <v>0</v>
      </c>
      <c r="DE48" s="139">
        <f t="shared" si="176"/>
        <v>0</v>
      </c>
      <c r="DF48" s="139">
        <f t="shared" si="176"/>
        <v>0</v>
      </c>
      <c r="DG48" s="139">
        <f t="shared" si="176"/>
        <v>0</v>
      </c>
      <c r="DH48" s="139">
        <f t="shared" si="176"/>
        <v>0</v>
      </c>
      <c r="DI48" s="139">
        <f t="shared" si="176"/>
        <v>0</v>
      </c>
      <c r="DJ48" s="139">
        <f t="shared" si="176"/>
        <v>0</v>
      </c>
      <c r="DK48" s="139">
        <f t="shared" si="176"/>
        <v>0</v>
      </c>
      <c r="DL48" s="139">
        <f t="shared" si="176"/>
        <v>0</v>
      </c>
      <c r="DM48" s="139">
        <f t="shared" si="176"/>
        <v>0</v>
      </c>
      <c r="DN48" s="139">
        <f t="shared" si="176"/>
        <v>0</v>
      </c>
      <c r="DO48" s="139">
        <f t="shared" si="176"/>
        <v>0</v>
      </c>
      <c r="DP48" s="139">
        <f t="shared" si="176"/>
        <v>0</v>
      </c>
      <c r="DQ48" s="139">
        <f t="shared" si="176"/>
        <v>0</v>
      </c>
      <c r="DR48" s="139">
        <f t="shared" si="176"/>
        <v>0</v>
      </c>
      <c r="DS48" s="139">
        <f t="shared" si="176"/>
        <v>0</v>
      </c>
      <c r="DT48" s="139">
        <f t="shared" si="176"/>
        <v>0</v>
      </c>
      <c r="DU48" s="139">
        <f t="shared" si="176"/>
        <v>0</v>
      </c>
      <c r="DV48" s="139">
        <f t="shared" si="176"/>
        <v>0</v>
      </c>
      <c r="DW48" s="139" t="str">
        <f t="shared" si="176"/>
        <v>SH</v>
      </c>
      <c r="DX48" s="139">
        <f t="shared" si="176"/>
        <v>0</v>
      </c>
      <c r="DY48" s="139">
        <f t="shared" si="176"/>
        <v>0</v>
      </c>
      <c r="DZ48" s="139">
        <f t="shared" si="176"/>
        <v>0</v>
      </c>
      <c r="EA48" s="139">
        <f t="shared" si="176"/>
        <v>0</v>
      </c>
      <c r="EB48" s="139">
        <f t="shared" si="176"/>
        <v>0</v>
      </c>
      <c r="EC48" s="139">
        <f t="shared" si="176"/>
        <v>0</v>
      </c>
      <c r="ED48" s="139">
        <f t="shared" si="176"/>
        <v>0</v>
      </c>
      <c r="EE48" s="139">
        <f t="shared" si="176"/>
        <v>0</v>
      </c>
      <c r="EF48" s="139">
        <f t="shared" si="176"/>
        <v>0</v>
      </c>
      <c r="EG48" s="139">
        <f t="shared" si="176"/>
        <v>0</v>
      </c>
      <c r="EH48" s="139">
        <f t="shared" si="176"/>
        <v>0</v>
      </c>
      <c r="EI48" s="139">
        <f t="shared" si="176"/>
        <v>0</v>
      </c>
      <c r="EJ48" s="139">
        <f t="shared" si="176"/>
        <v>0</v>
      </c>
      <c r="EK48" s="139">
        <f t="shared" si="176"/>
        <v>0</v>
      </c>
      <c r="EL48" s="139">
        <f t="shared" si="176"/>
        <v>0</v>
      </c>
      <c r="EM48" s="139">
        <f t="shared" si="176"/>
        <v>0</v>
      </c>
      <c r="EN48" s="139">
        <f t="shared" ref="EN48:EU48" si="177">EN$7</f>
        <v>0</v>
      </c>
      <c r="EO48" s="139">
        <f t="shared" si="177"/>
        <v>0</v>
      </c>
      <c r="EP48" s="139">
        <f t="shared" si="177"/>
        <v>0</v>
      </c>
      <c r="EQ48" s="139">
        <f t="shared" si="177"/>
        <v>0</v>
      </c>
      <c r="ER48" s="139">
        <f t="shared" si="177"/>
        <v>0</v>
      </c>
      <c r="ES48" s="139">
        <f t="shared" si="177"/>
        <v>0</v>
      </c>
      <c r="ET48" s="139">
        <f t="shared" si="177"/>
        <v>0</v>
      </c>
      <c r="EU48" s="139" t="str">
        <f t="shared" si="177"/>
        <v>UN</v>
      </c>
      <c r="EV48" s="120"/>
      <c r="EW48" s="139" t="str">
        <f>EW$7</f>
        <v>ES</v>
      </c>
      <c r="EX48" s="139">
        <f t="shared" ref="EX48:HI48" si="178">EX$7</f>
        <v>0</v>
      </c>
      <c r="EY48" s="139">
        <f t="shared" si="178"/>
        <v>0</v>
      </c>
      <c r="EZ48" s="139">
        <f t="shared" si="178"/>
        <v>0</v>
      </c>
      <c r="FA48" s="139">
        <f t="shared" si="178"/>
        <v>0</v>
      </c>
      <c r="FB48" s="139">
        <f t="shared" si="178"/>
        <v>0</v>
      </c>
      <c r="FC48" s="139">
        <f t="shared" si="178"/>
        <v>0</v>
      </c>
      <c r="FD48" s="139">
        <f t="shared" si="178"/>
        <v>0</v>
      </c>
      <c r="FE48" s="139">
        <f t="shared" si="178"/>
        <v>0</v>
      </c>
      <c r="FF48" s="139">
        <f t="shared" si="178"/>
        <v>0</v>
      </c>
      <c r="FG48" s="139">
        <f t="shared" si="178"/>
        <v>0</v>
      </c>
      <c r="FH48" s="139">
        <f t="shared" si="178"/>
        <v>0</v>
      </c>
      <c r="FI48" s="139">
        <f t="shared" si="178"/>
        <v>0</v>
      </c>
      <c r="FJ48" s="139">
        <f t="shared" si="178"/>
        <v>0</v>
      </c>
      <c r="FK48" s="139">
        <f t="shared" si="178"/>
        <v>0</v>
      </c>
      <c r="FL48" s="139">
        <f t="shared" si="178"/>
        <v>0</v>
      </c>
      <c r="FM48" s="139">
        <f t="shared" si="178"/>
        <v>0</v>
      </c>
      <c r="FN48" s="139">
        <f t="shared" si="178"/>
        <v>0</v>
      </c>
      <c r="FO48" s="139">
        <f t="shared" si="178"/>
        <v>0</v>
      </c>
      <c r="FP48" s="139">
        <f t="shared" si="178"/>
        <v>0</v>
      </c>
      <c r="FQ48" s="139">
        <f t="shared" si="178"/>
        <v>0</v>
      </c>
      <c r="FR48" s="139">
        <f t="shared" si="178"/>
        <v>0</v>
      </c>
      <c r="FS48" s="139">
        <f t="shared" si="178"/>
        <v>0</v>
      </c>
      <c r="FT48" s="139">
        <f t="shared" si="178"/>
        <v>0</v>
      </c>
      <c r="FU48" s="139" t="str">
        <f t="shared" si="178"/>
        <v>TH</v>
      </c>
      <c r="FV48" s="139">
        <f t="shared" si="178"/>
        <v>0</v>
      </c>
      <c r="FW48" s="139">
        <f t="shared" si="178"/>
        <v>0</v>
      </c>
      <c r="FX48" s="139">
        <f t="shared" si="178"/>
        <v>0</v>
      </c>
      <c r="FY48" s="139">
        <f t="shared" si="178"/>
        <v>0</v>
      </c>
      <c r="FZ48" s="139">
        <f t="shared" si="178"/>
        <v>0</v>
      </c>
      <c r="GA48" s="139">
        <f t="shared" si="178"/>
        <v>0</v>
      </c>
      <c r="GB48" s="139">
        <f t="shared" si="178"/>
        <v>0</v>
      </c>
      <c r="GC48" s="139">
        <f t="shared" si="178"/>
        <v>0</v>
      </c>
      <c r="GD48" s="139">
        <f t="shared" si="178"/>
        <v>0</v>
      </c>
      <c r="GE48" s="139">
        <f t="shared" si="178"/>
        <v>0</v>
      </c>
      <c r="GF48" s="139">
        <f t="shared" si="178"/>
        <v>0</v>
      </c>
      <c r="GG48" s="139">
        <f t="shared" si="178"/>
        <v>0</v>
      </c>
      <c r="GH48" s="139">
        <f t="shared" si="178"/>
        <v>0</v>
      </c>
      <c r="GI48" s="139">
        <f t="shared" si="178"/>
        <v>0</v>
      </c>
      <c r="GJ48" s="139">
        <f t="shared" si="178"/>
        <v>0</v>
      </c>
      <c r="GK48" s="139">
        <f t="shared" si="178"/>
        <v>0</v>
      </c>
      <c r="GL48" s="139">
        <f t="shared" si="178"/>
        <v>0</v>
      </c>
      <c r="GM48" s="139">
        <f t="shared" si="178"/>
        <v>0</v>
      </c>
      <c r="GN48" s="139">
        <f t="shared" si="178"/>
        <v>0</v>
      </c>
      <c r="GO48" s="139">
        <f t="shared" si="178"/>
        <v>0</v>
      </c>
      <c r="GP48" s="139">
        <f t="shared" si="178"/>
        <v>0</v>
      </c>
      <c r="GQ48" s="139">
        <f t="shared" si="178"/>
        <v>0</v>
      </c>
      <c r="GR48" s="139">
        <f t="shared" si="178"/>
        <v>0</v>
      </c>
      <c r="GS48" s="139" t="str">
        <f t="shared" si="178"/>
        <v>SH</v>
      </c>
      <c r="GT48" s="139">
        <f t="shared" si="178"/>
        <v>0</v>
      </c>
      <c r="GU48" s="139">
        <f t="shared" si="178"/>
        <v>0</v>
      </c>
      <c r="GV48" s="139">
        <f t="shared" si="178"/>
        <v>0</v>
      </c>
      <c r="GW48" s="139">
        <f t="shared" si="178"/>
        <v>0</v>
      </c>
      <c r="GX48" s="139">
        <f t="shared" si="178"/>
        <v>0</v>
      </c>
      <c r="GY48" s="139">
        <f t="shared" si="178"/>
        <v>0</v>
      </c>
      <c r="GZ48" s="139">
        <f t="shared" si="178"/>
        <v>0</v>
      </c>
      <c r="HA48" s="139">
        <f t="shared" si="178"/>
        <v>0</v>
      </c>
      <c r="HB48" s="139">
        <f t="shared" si="178"/>
        <v>0</v>
      </c>
      <c r="HC48" s="139">
        <f t="shared" si="178"/>
        <v>0</v>
      </c>
      <c r="HD48" s="139">
        <f t="shared" si="178"/>
        <v>0</v>
      </c>
      <c r="HE48" s="139">
        <f t="shared" si="178"/>
        <v>0</v>
      </c>
      <c r="HF48" s="139">
        <f t="shared" si="178"/>
        <v>0</v>
      </c>
      <c r="HG48" s="139">
        <f t="shared" si="178"/>
        <v>0</v>
      </c>
      <c r="HH48" s="139">
        <f t="shared" si="178"/>
        <v>0</v>
      </c>
      <c r="HI48" s="139">
        <f t="shared" si="178"/>
        <v>0</v>
      </c>
      <c r="HJ48" s="139">
        <f t="shared" ref="HJ48:HQ48" si="179">HJ$7</f>
        <v>0</v>
      </c>
      <c r="HK48" s="139">
        <f t="shared" si="179"/>
        <v>0</v>
      </c>
      <c r="HL48" s="139">
        <f t="shared" si="179"/>
        <v>0</v>
      </c>
      <c r="HM48" s="139">
        <f t="shared" si="179"/>
        <v>0</v>
      </c>
      <c r="HN48" s="139">
        <f t="shared" si="179"/>
        <v>0</v>
      </c>
      <c r="HO48" s="139">
        <f t="shared" si="179"/>
        <v>0</v>
      </c>
      <c r="HP48" s="139">
        <f t="shared" si="179"/>
        <v>0</v>
      </c>
      <c r="HQ48" s="139" t="str">
        <f t="shared" si="179"/>
        <v>UN</v>
      </c>
      <c r="HR48" s="126"/>
      <c r="HS48" s="139" t="s">
        <v>213</v>
      </c>
      <c r="HT48" s="228"/>
      <c r="HU48" s="242"/>
      <c r="HV48" s="242"/>
      <c r="HW48" s="242"/>
      <c r="IE48" s="242"/>
      <c r="IG48" s="242"/>
      <c r="IH48" s="242"/>
      <c r="IJ48" s="242"/>
      <c r="IK48" s="242"/>
      <c r="IL48" s="242"/>
      <c r="IR48" s="242"/>
      <c r="IS48" s="242"/>
      <c r="IT48" s="242"/>
      <c r="IU48" s="242"/>
      <c r="JC48" s="242"/>
      <c r="JE48" s="242"/>
      <c r="JF48" s="242"/>
      <c r="JH48" s="242"/>
      <c r="JI48" s="242"/>
      <c r="JJ48" s="242"/>
      <c r="JL48" s="242"/>
      <c r="JM48" s="242"/>
      <c r="JN48" s="242"/>
      <c r="JP48" s="242"/>
      <c r="JQ48" s="242"/>
      <c r="JR48" s="242"/>
      <c r="JS48" s="242"/>
      <c r="KA48" s="242"/>
      <c r="KC48" s="242"/>
      <c r="KD48" s="242"/>
      <c r="KF48" s="242"/>
      <c r="KG48" s="242"/>
      <c r="KH48" s="242"/>
      <c r="KJ48" s="242"/>
      <c r="KK48" s="242"/>
      <c r="KL48" s="242"/>
      <c r="KN48" s="242"/>
      <c r="KO48" s="242"/>
      <c r="KP48" s="242"/>
      <c r="KQ48" s="242"/>
      <c r="KT48" s="245" t="str">
        <f>"# of persons with known "&amp;KT46</f>
        <v># of persons with known race</v>
      </c>
      <c r="KU48" s="245" t="str">
        <f>"distribution of persons with no known "&amp;KT46</f>
        <v>distribution of persons with no known race</v>
      </c>
      <c r="KV48" s="245" t="s">
        <v>233</v>
      </c>
      <c r="KW48" s="245" t="s">
        <v>234</v>
      </c>
      <c r="KX48" s="245" t="s">
        <v>235</v>
      </c>
      <c r="KY48" s="245" t="s">
        <v>236</v>
      </c>
      <c r="KZ48" s="245" t="str">
        <f>"add 1 to nth largest decimal (n="&amp;KZ47&amp;") and all previous"</f>
        <v>add 1 to nth largest decimal (n=1) and all previous</v>
      </c>
      <c r="LA48" s="245" t="str">
        <f t="shared" ref="LA48:LN48" si="180">"add 1 to nth largest decimal (n="&amp;LA47&amp;") and all previous"</f>
        <v>add 1 to nth largest decimal (n=2) and all previous</v>
      </c>
      <c r="LB48" s="245" t="str">
        <f t="shared" si="180"/>
        <v>add 1 to nth largest decimal (n=3) and all previous</v>
      </c>
      <c r="LC48" s="245" t="str">
        <f t="shared" si="180"/>
        <v>add 1 to nth largest decimal (n=4) and all previous</v>
      </c>
      <c r="LD48" s="245" t="str">
        <f t="shared" si="180"/>
        <v>add 1 to nth largest decimal (n=5) and all previous</v>
      </c>
      <c r="LE48" s="245" t="str">
        <f t="shared" si="180"/>
        <v>add 1 to nth largest decimal (n=6) and all previous</v>
      </c>
      <c r="LF48" s="245" t="str">
        <f t="shared" si="180"/>
        <v>add 1 to nth largest decimal (n=7) and all previous</v>
      </c>
      <c r="LG48" s="245" t="str">
        <f t="shared" si="180"/>
        <v>add 1 to nth largest decimal (n=8) and all previous</v>
      </c>
      <c r="LH48" s="245" t="str">
        <f t="shared" si="180"/>
        <v>add 1 to nth largest decimal (n=9) and all previous</v>
      </c>
      <c r="LI48" s="245" t="str">
        <f t="shared" si="180"/>
        <v>add 1 to nth largest decimal (n=10) and all previous</v>
      </c>
      <c r="LJ48" s="245" t="str">
        <f t="shared" si="180"/>
        <v>add 1 to nth largest decimal (n=11) and all previous</v>
      </c>
      <c r="LK48" s="245" t="str">
        <f t="shared" si="180"/>
        <v>add 1 to nth largest decimal (n=12) and all previous</v>
      </c>
      <c r="LL48" s="245" t="str">
        <f t="shared" si="180"/>
        <v>add 1 to nth largest decimal (n=13) and all previous</v>
      </c>
      <c r="LM48" s="245" t="str">
        <f t="shared" si="180"/>
        <v>add 1 to nth largest decimal (n=14) and all previous</v>
      </c>
      <c r="LN48" s="245" t="str">
        <f t="shared" si="180"/>
        <v>add 1 to nth largest decimal (n=15) and all previous</v>
      </c>
      <c r="LO48" s="245" t="s">
        <v>237</v>
      </c>
      <c r="LP48" s="229" t="s">
        <v>238</v>
      </c>
      <c r="LR48" s="245" t="str">
        <f>"# of persons with known "&amp;LR46</f>
        <v># of persons with known race</v>
      </c>
      <c r="LS48" s="245" t="str">
        <f>"distribution of persons with no known "&amp;LR46</f>
        <v>distribution of persons with no known race</v>
      </c>
      <c r="LT48" s="245" t="s">
        <v>233</v>
      </c>
      <c r="LU48" s="245" t="s">
        <v>234</v>
      </c>
      <c r="LV48" s="245" t="s">
        <v>235</v>
      </c>
      <c r="LW48" s="245" t="s">
        <v>236</v>
      </c>
      <c r="LX48" s="245" t="str">
        <f>"add 1 to nth largest decimal (n="&amp;LX47&amp;") and all previous"</f>
        <v>add 1 to nth largest decimal (n=1) and all previous</v>
      </c>
      <c r="LY48" s="245" t="str">
        <f t="shared" ref="LY48:ML48" si="181">"add 1 to nth largest decimal (n="&amp;LY47&amp;") and all previous"</f>
        <v>add 1 to nth largest decimal (n=2) and all previous</v>
      </c>
      <c r="LZ48" s="245" t="str">
        <f t="shared" si="181"/>
        <v>add 1 to nth largest decimal (n=3) and all previous</v>
      </c>
      <c r="MA48" s="245" t="str">
        <f t="shared" si="181"/>
        <v>add 1 to nth largest decimal (n=4) and all previous</v>
      </c>
      <c r="MB48" s="245" t="str">
        <f t="shared" si="181"/>
        <v>add 1 to nth largest decimal (n=5) and all previous</v>
      </c>
      <c r="MC48" s="245" t="str">
        <f t="shared" si="181"/>
        <v>add 1 to nth largest decimal (n=6) and all previous</v>
      </c>
      <c r="MD48" s="245" t="str">
        <f t="shared" si="181"/>
        <v>add 1 to nth largest decimal (n=7) and all previous</v>
      </c>
      <c r="ME48" s="245" t="str">
        <f t="shared" si="181"/>
        <v>add 1 to nth largest decimal (n=8) and all previous</v>
      </c>
      <c r="MF48" s="245" t="str">
        <f t="shared" si="181"/>
        <v>add 1 to nth largest decimal (n=9) and all previous</v>
      </c>
      <c r="MG48" s="245" t="str">
        <f t="shared" si="181"/>
        <v>add 1 to nth largest decimal (n=10) and all previous</v>
      </c>
      <c r="MH48" s="245" t="str">
        <f t="shared" si="181"/>
        <v>add 1 to nth largest decimal (n=11) and all previous</v>
      </c>
      <c r="MI48" s="245" t="str">
        <f t="shared" si="181"/>
        <v>add 1 to nth largest decimal (n=12) and all previous</v>
      </c>
      <c r="MJ48" s="245" t="str">
        <f t="shared" si="181"/>
        <v>add 1 to nth largest decimal (n=13) and all previous</v>
      </c>
      <c r="MK48" s="245" t="str">
        <f t="shared" si="181"/>
        <v>add 1 to nth largest decimal (n=14) and all previous</v>
      </c>
      <c r="ML48" s="245" t="str">
        <f t="shared" si="181"/>
        <v>add 1 to nth largest decimal (n=15) and all previous</v>
      </c>
      <c r="MM48" s="245" t="s">
        <v>237</v>
      </c>
      <c r="MN48" s="229" t="s">
        <v>238</v>
      </c>
      <c r="MO48" s="229"/>
      <c r="MP48" s="245" t="str">
        <f>"# of persons with known "&amp;MP46</f>
        <v># of persons with known race</v>
      </c>
      <c r="MQ48" s="245" t="str">
        <f>"distribution of persons with no known "&amp;MP46</f>
        <v>distribution of persons with no known race</v>
      </c>
      <c r="MR48" s="245" t="s">
        <v>233</v>
      </c>
      <c r="MS48" s="245" t="s">
        <v>234</v>
      </c>
      <c r="MT48" s="245" t="s">
        <v>235</v>
      </c>
      <c r="MU48" s="245" t="s">
        <v>236</v>
      </c>
      <c r="MV48" s="245" t="str">
        <f>"add 1 to nth largest decimal (n="&amp;MV47&amp;") and all previous"</f>
        <v>add 1 to nth largest decimal (n=1) and all previous</v>
      </c>
      <c r="MW48" s="245" t="str">
        <f t="shared" ref="MW48:NJ48" si="182">"add 1 to nth largest decimal (n="&amp;MW47&amp;") and all previous"</f>
        <v>add 1 to nth largest decimal (n=2) and all previous</v>
      </c>
      <c r="MX48" s="245" t="str">
        <f t="shared" si="182"/>
        <v>add 1 to nth largest decimal (n=3) and all previous</v>
      </c>
      <c r="MY48" s="245" t="str">
        <f t="shared" si="182"/>
        <v>add 1 to nth largest decimal (n=4) and all previous</v>
      </c>
      <c r="MZ48" s="245" t="str">
        <f t="shared" si="182"/>
        <v>add 1 to nth largest decimal (n=5) and all previous</v>
      </c>
      <c r="NA48" s="245" t="str">
        <f t="shared" si="182"/>
        <v>add 1 to nth largest decimal (n=6) and all previous</v>
      </c>
      <c r="NB48" s="245" t="str">
        <f t="shared" si="182"/>
        <v>add 1 to nth largest decimal (n=7) and all previous</v>
      </c>
      <c r="NC48" s="245" t="str">
        <f t="shared" si="182"/>
        <v>add 1 to nth largest decimal (n=8) and all previous</v>
      </c>
      <c r="ND48" s="245" t="str">
        <f t="shared" si="182"/>
        <v>add 1 to nth largest decimal (n=9) and all previous</v>
      </c>
      <c r="NE48" s="245" t="str">
        <f t="shared" si="182"/>
        <v>add 1 to nth largest decimal (n=10) and all previous</v>
      </c>
      <c r="NF48" s="245" t="str">
        <f t="shared" si="182"/>
        <v>add 1 to nth largest decimal (n=11) and all previous</v>
      </c>
      <c r="NG48" s="245" t="str">
        <f t="shared" si="182"/>
        <v>add 1 to nth largest decimal (n=12) and all previous</v>
      </c>
      <c r="NH48" s="245" t="str">
        <f t="shared" si="182"/>
        <v>add 1 to nth largest decimal (n=13) and all previous</v>
      </c>
      <c r="NI48" s="245" t="str">
        <f t="shared" si="182"/>
        <v>add 1 to nth largest decimal (n=14) and all previous</v>
      </c>
      <c r="NJ48" s="245" t="str">
        <f t="shared" si="182"/>
        <v>add 1 to nth largest decimal (n=15) and all previous</v>
      </c>
      <c r="NK48" s="245" t="s">
        <v>237</v>
      </c>
      <c r="NL48" s="229" t="s">
        <v>238</v>
      </c>
      <c r="NM48" s="229"/>
      <c r="NN48" s="245" t="str">
        <f>"# of persons with known "&amp;NN46</f>
        <v># of persons with known race</v>
      </c>
      <c r="NO48" s="245" t="str">
        <f>"distribution of persons with no known "&amp;NN46</f>
        <v>distribution of persons with no known race</v>
      </c>
      <c r="NP48" s="245" t="s">
        <v>233</v>
      </c>
      <c r="NQ48" s="245" t="s">
        <v>234</v>
      </c>
      <c r="NR48" s="245" t="s">
        <v>235</v>
      </c>
      <c r="NS48" s="245" t="s">
        <v>236</v>
      </c>
      <c r="NT48" s="245" t="str">
        <f>"add 1 to nth largest decimal (n="&amp;NT47&amp;") and all previous"</f>
        <v>add 1 to nth largest decimal (n=1) and all previous</v>
      </c>
      <c r="NU48" s="245" t="str">
        <f t="shared" ref="NU48:OH48" si="183">"add 1 to nth largest decimal (n="&amp;NU47&amp;") and all previous"</f>
        <v>add 1 to nth largest decimal (n=2) and all previous</v>
      </c>
      <c r="NV48" s="245" t="str">
        <f t="shared" si="183"/>
        <v>add 1 to nth largest decimal (n=3) and all previous</v>
      </c>
      <c r="NW48" s="245" t="str">
        <f t="shared" si="183"/>
        <v>add 1 to nth largest decimal (n=4) and all previous</v>
      </c>
      <c r="NX48" s="245" t="str">
        <f t="shared" si="183"/>
        <v>add 1 to nth largest decimal (n=5) and all previous</v>
      </c>
      <c r="NY48" s="245" t="str">
        <f t="shared" si="183"/>
        <v>add 1 to nth largest decimal (n=6) and all previous</v>
      </c>
      <c r="NZ48" s="245" t="str">
        <f t="shared" si="183"/>
        <v>add 1 to nth largest decimal (n=7) and all previous</v>
      </c>
      <c r="OA48" s="245" t="str">
        <f t="shared" si="183"/>
        <v>add 1 to nth largest decimal (n=8) and all previous</v>
      </c>
      <c r="OB48" s="245" t="str">
        <f t="shared" si="183"/>
        <v>add 1 to nth largest decimal (n=9) and all previous</v>
      </c>
      <c r="OC48" s="245" t="str">
        <f t="shared" si="183"/>
        <v>add 1 to nth largest decimal (n=10) and all previous</v>
      </c>
      <c r="OD48" s="245" t="str">
        <f t="shared" si="183"/>
        <v>add 1 to nth largest decimal (n=11) and all previous</v>
      </c>
      <c r="OE48" s="245" t="str">
        <f t="shared" si="183"/>
        <v>add 1 to nth largest decimal (n=12) and all previous</v>
      </c>
      <c r="OF48" s="245" t="str">
        <f t="shared" si="183"/>
        <v>add 1 to nth largest decimal (n=13) and all previous</v>
      </c>
      <c r="OG48" s="245" t="str">
        <f t="shared" si="183"/>
        <v>add 1 to nth largest decimal (n=14) and all previous</v>
      </c>
      <c r="OH48" s="245" t="str">
        <f t="shared" si="183"/>
        <v>add 1 to nth largest decimal (n=15) and all previous</v>
      </c>
      <c r="OI48" s="245" t="s">
        <v>237</v>
      </c>
      <c r="OJ48" s="229" t="s">
        <v>238</v>
      </c>
    </row>
    <row r="49" spans="3:400" x14ac:dyDescent="0.25">
      <c r="C49" s="194" t="s">
        <v>268</v>
      </c>
      <c r="D49" s="171">
        <v>10</v>
      </c>
      <c r="E49" s="156"/>
      <c r="F49" s="156"/>
      <c r="G49" s="156"/>
      <c r="H49" s="156"/>
      <c r="I49" s="156"/>
      <c r="J49" s="156"/>
      <c r="K49" s="156"/>
      <c r="L49" s="156"/>
      <c r="M49" s="156"/>
      <c r="N49" s="156"/>
      <c r="O49" s="156"/>
      <c r="P49" s="156"/>
      <c r="Q49" s="156"/>
      <c r="R49" s="156"/>
      <c r="S49" s="156"/>
      <c r="T49" s="156"/>
      <c r="U49" s="156"/>
      <c r="V49" s="156"/>
      <c r="W49" s="156"/>
      <c r="X49" s="156"/>
      <c r="Y49" s="156"/>
      <c r="Z49" s="156"/>
      <c r="AA49" s="156"/>
      <c r="AB49" s="171">
        <v>1</v>
      </c>
      <c r="AC49" s="156"/>
      <c r="AD49" s="156"/>
      <c r="AE49" s="156"/>
      <c r="AF49" s="156"/>
      <c r="AG49" s="156"/>
      <c r="AH49" s="156"/>
      <c r="AI49" s="156"/>
      <c r="AJ49" s="156"/>
      <c r="AK49" s="156"/>
      <c r="AL49" s="156"/>
      <c r="AM49" s="156"/>
      <c r="AN49" s="156"/>
      <c r="AO49" s="156"/>
      <c r="AP49" s="156"/>
      <c r="AQ49" s="156"/>
      <c r="AR49" s="156"/>
      <c r="AS49" s="156"/>
      <c r="AT49" s="156"/>
      <c r="AU49" s="156"/>
      <c r="AV49" s="156"/>
      <c r="AW49" s="156"/>
      <c r="AX49" s="156"/>
      <c r="AY49" s="156"/>
      <c r="AZ49" s="171">
        <v>0</v>
      </c>
      <c r="BA49" s="156"/>
      <c r="BB49" s="156"/>
      <c r="BC49" s="156"/>
      <c r="BD49" s="156"/>
      <c r="BE49" s="156"/>
      <c r="BF49" s="156"/>
      <c r="BG49" s="156"/>
      <c r="BH49" s="156"/>
      <c r="BI49" s="156"/>
      <c r="BJ49" s="156"/>
      <c r="BK49" s="156"/>
      <c r="BL49" s="156"/>
      <c r="BM49" s="156"/>
      <c r="BN49" s="156"/>
      <c r="BO49" s="156"/>
      <c r="BP49" s="156"/>
      <c r="BQ49" s="156"/>
      <c r="BR49" s="156"/>
      <c r="BS49" s="156"/>
      <c r="BT49" s="156"/>
      <c r="BU49" s="156"/>
      <c r="BV49" s="156"/>
      <c r="BW49" s="156"/>
      <c r="BX49" s="171">
        <v>11</v>
      </c>
      <c r="BY49" s="153">
        <f t="shared" ref="BY49:BY63" si="184">D49+AB49+AZ49+BX49</f>
        <v>22</v>
      </c>
      <c r="BZ49" s="120"/>
      <c r="CA49" s="172">
        <f t="shared" ref="CA49:CA63" si="185">LP49</f>
        <v>0</v>
      </c>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72">
        <f t="shared" ref="CY49:CY63" si="186">MN49</f>
        <v>0</v>
      </c>
      <c r="CZ49" s="157"/>
      <c r="DA49" s="157"/>
      <c r="DB49" s="157"/>
      <c r="DC49" s="157"/>
      <c r="DD49" s="157"/>
      <c r="DE49" s="157"/>
      <c r="DF49" s="157"/>
      <c r="DG49" s="157"/>
      <c r="DH49" s="157"/>
      <c r="DI49" s="157"/>
      <c r="DJ49" s="157"/>
      <c r="DK49" s="157"/>
      <c r="DL49" s="157"/>
      <c r="DM49" s="157"/>
      <c r="DN49" s="157"/>
      <c r="DO49" s="157"/>
      <c r="DP49" s="157"/>
      <c r="DQ49" s="157"/>
      <c r="DR49" s="157"/>
      <c r="DS49" s="157"/>
      <c r="DT49" s="157"/>
      <c r="DU49" s="157"/>
      <c r="DV49" s="157"/>
      <c r="DW49" s="172">
        <f t="shared" ref="DW49:DW63" si="187">NL49</f>
        <v>0</v>
      </c>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72">
        <f t="shared" ref="EU49:EU63" si="188">OJ49</f>
        <v>0</v>
      </c>
      <c r="EV49" s="120"/>
      <c r="EW49" s="172">
        <f t="shared" ref="EW49:EW63" si="189">IFERROR(IF(COUNTBLANK(D$49:D$63)&gt;0,"",D49+CA49),"")</f>
        <v>10</v>
      </c>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72">
        <f t="shared" ref="FU49:FU63" si="190">IFERROR(IF(COUNTBLANK(AB$49:AB$63)&gt;0,"",AB49+CY49),"")</f>
        <v>1</v>
      </c>
      <c r="FV49" s="157"/>
      <c r="FW49" s="157"/>
      <c r="FX49" s="157"/>
      <c r="FY49" s="157"/>
      <c r="FZ49" s="157"/>
      <c r="GA49" s="157"/>
      <c r="GB49" s="157"/>
      <c r="GC49" s="157"/>
      <c r="GD49" s="157"/>
      <c r="GE49" s="157"/>
      <c r="GF49" s="157"/>
      <c r="GG49" s="157"/>
      <c r="GH49" s="157"/>
      <c r="GI49" s="157"/>
      <c r="GJ49" s="157"/>
      <c r="GK49" s="157"/>
      <c r="GL49" s="157"/>
      <c r="GM49" s="157"/>
      <c r="GN49" s="157"/>
      <c r="GO49" s="157"/>
      <c r="GP49" s="157"/>
      <c r="GQ49" s="157"/>
      <c r="GR49" s="157"/>
      <c r="GS49" s="172">
        <f t="shared" ref="GS49:GS63" si="191">IFERROR(IF(COUNTBLANK(AZ$49:AZ$63)&gt;0,"",AZ49+DW49),"")</f>
        <v>0</v>
      </c>
      <c r="GT49" s="157"/>
      <c r="GU49" s="157"/>
      <c r="GV49" s="157"/>
      <c r="GW49" s="157"/>
      <c r="GX49" s="157"/>
      <c r="GY49" s="157"/>
      <c r="GZ49" s="157"/>
      <c r="HA49" s="157"/>
      <c r="HB49" s="157"/>
      <c r="HC49" s="157"/>
      <c r="HD49" s="157"/>
      <c r="HE49" s="157"/>
      <c r="HF49" s="157"/>
      <c r="HG49" s="157"/>
      <c r="HH49" s="157"/>
      <c r="HI49" s="157"/>
      <c r="HJ49" s="157"/>
      <c r="HK49" s="157"/>
      <c r="HL49" s="157"/>
      <c r="HM49" s="157"/>
      <c r="HN49" s="157"/>
      <c r="HO49" s="157"/>
      <c r="HP49" s="157"/>
      <c r="HQ49" s="172">
        <f t="shared" ref="HQ49:HQ63" si="192">IFERROR(IF(COUNTBLANK(BX$49:BX$63)&gt;0,"",BX49+EU49),"")</f>
        <v>11</v>
      </c>
      <c r="HR49" s="126"/>
      <c r="HS49" s="172">
        <f>IFERROR(IF(AND(COUNTBLANK(D$49:D$63)&gt;0,COUNTBLANK(AB$49:AB$63)&gt;0,COUNTBLANK(AZ$49:AZ$63)&gt;0,COUNTBLANK(BX$49:BX$63)&gt;0),"",EW49+FU49+GS49+HQ49),"")</f>
        <v>22</v>
      </c>
      <c r="HT49" s="228"/>
      <c r="KT49" s="246">
        <f t="shared" ref="KT49:KT63" si="193">D49</f>
        <v>10</v>
      </c>
      <c r="KU49" s="247">
        <f t="shared" ref="KU49:KU63" si="194">KV$47*(D49/D$64)</f>
        <v>0.11254019292604502</v>
      </c>
      <c r="KV49" s="247">
        <f>KU49-TRUNC(KU49)</f>
        <v>0.11254019292604502</v>
      </c>
      <c r="KW49" s="247">
        <v>1E-3</v>
      </c>
      <c r="KX49" s="248">
        <f>KV49+KW49</f>
        <v>0.11354019292604502</v>
      </c>
      <c r="KY49" s="249">
        <f>ROUNDDOWN(KU49,0)</f>
        <v>0</v>
      </c>
      <c r="KZ49" s="233">
        <f t="shared" ref="KZ49:LN63" si="195">IF($KX49&gt;=LARGE($KX$49:$KX$63,KZ$10),ROUNDDOWN($KU49,0)+1,ROUNDDOWN($KU49,0))</f>
        <v>0</v>
      </c>
      <c r="LA49" s="233">
        <f t="shared" si="195"/>
        <v>0</v>
      </c>
      <c r="LB49" s="233">
        <f t="shared" si="195"/>
        <v>0</v>
      </c>
      <c r="LC49" s="233">
        <f t="shared" si="195"/>
        <v>0</v>
      </c>
      <c r="LD49" s="233">
        <f t="shared" si="195"/>
        <v>1</v>
      </c>
      <c r="LE49" s="233">
        <f t="shared" si="195"/>
        <v>1</v>
      </c>
      <c r="LF49" s="233">
        <f t="shared" si="195"/>
        <v>1</v>
      </c>
      <c r="LG49" s="233">
        <f t="shared" si="195"/>
        <v>1</v>
      </c>
      <c r="LH49" s="233">
        <f t="shared" si="195"/>
        <v>1</v>
      </c>
      <c r="LI49" s="233">
        <f t="shared" si="195"/>
        <v>1</v>
      </c>
      <c r="LJ49" s="233">
        <f t="shared" si="195"/>
        <v>1</v>
      </c>
      <c r="LK49" s="233">
        <f t="shared" si="195"/>
        <v>1</v>
      </c>
      <c r="LL49" s="233">
        <f t="shared" si="195"/>
        <v>1</v>
      </c>
      <c r="LM49" s="233">
        <f t="shared" si="195"/>
        <v>1</v>
      </c>
      <c r="LN49" s="233">
        <f t="shared" si="195"/>
        <v>1</v>
      </c>
      <c r="LO49" s="233" cm="1">
        <f t="array" ref="LO49:LO64">_xlfn._xlws.FILTER(KY49:LN64,KY64:LN64=KV47)</f>
        <v>0</v>
      </c>
      <c r="LP49" s="233">
        <f>IF(KV47=0,0,IFERROR(LO49,""))</f>
        <v>0</v>
      </c>
      <c r="LR49" s="246">
        <f t="shared" ref="LR49:LR63" si="196">AB49</f>
        <v>1</v>
      </c>
      <c r="LS49" s="247">
        <f t="shared" ref="LS49:LS63" si="197">LT$47*(AB49/AB$64)</f>
        <v>6.7114093959731542E-3</v>
      </c>
      <c r="LT49" s="247">
        <f>LS49-TRUNC(LS49)</f>
        <v>6.7114093959731542E-3</v>
      </c>
      <c r="LU49" s="247">
        <v>1E-3</v>
      </c>
      <c r="LV49" s="248">
        <f>LT49+LU49</f>
        <v>7.7114093959731542E-3</v>
      </c>
      <c r="LW49" s="249">
        <f>ROUNDDOWN(LS49,0)</f>
        <v>0</v>
      </c>
      <c r="LX49" s="233">
        <f t="shared" ref="LX49:ML63" si="198">IF($LV49&gt;=LARGE($LV$49:$LV$63,LX$10),ROUNDDOWN($LS49,0)+1,ROUNDDOWN($LS49,0))</f>
        <v>0</v>
      </c>
      <c r="LY49" s="233">
        <f t="shared" si="198"/>
        <v>0</v>
      </c>
      <c r="LZ49" s="233">
        <f t="shared" si="198"/>
        <v>0</v>
      </c>
      <c r="MA49" s="233">
        <f t="shared" si="198"/>
        <v>0</v>
      </c>
      <c r="MB49" s="233">
        <f t="shared" si="198"/>
        <v>0</v>
      </c>
      <c r="MC49" s="233">
        <f t="shared" si="198"/>
        <v>0</v>
      </c>
      <c r="MD49" s="233">
        <f t="shared" si="198"/>
        <v>0</v>
      </c>
      <c r="ME49" s="233">
        <f t="shared" si="198"/>
        <v>0</v>
      </c>
      <c r="MF49" s="233">
        <f t="shared" si="198"/>
        <v>0</v>
      </c>
      <c r="MG49" s="233">
        <f t="shared" si="198"/>
        <v>0</v>
      </c>
      <c r="MH49" s="233">
        <f t="shared" si="198"/>
        <v>0</v>
      </c>
      <c r="MI49" s="233">
        <f t="shared" si="198"/>
        <v>0</v>
      </c>
      <c r="MJ49" s="233">
        <f t="shared" si="198"/>
        <v>1</v>
      </c>
      <c r="MK49" s="233">
        <f t="shared" si="198"/>
        <v>1</v>
      </c>
      <c r="ML49" s="233">
        <f t="shared" si="198"/>
        <v>1</v>
      </c>
      <c r="MM49" s="233" cm="1">
        <f t="array" ref="MM49:MM64">_xlfn._xlws.FILTER(LW49:ML64,LW64:ML64=LT47)</f>
        <v>0</v>
      </c>
      <c r="MN49" s="233">
        <f>IF(LT47=0,0,IFERROR(MM49,""))</f>
        <v>0</v>
      </c>
      <c r="MO49" s="229"/>
      <c r="MP49" s="246">
        <f t="shared" ref="MP49:MP63" si="199">AZ49</f>
        <v>0</v>
      </c>
      <c r="MQ49" s="247">
        <f t="shared" ref="MQ49:MQ63" si="200">MR$47*(AZ49/AZ$64)</f>
        <v>0</v>
      </c>
      <c r="MR49" s="247">
        <f>MQ49-TRUNC(MQ49)</f>
        <v>0</v>
      </c>
      <c r="MS49" s="247">
        <v>1E-3</v>
      </c>
      <c r="MT49" s="248">
        <f>MR49+MS49</f>
        <v>1E-3</v>
      </c>
      <c r="MU49" s="249">
        <f>ROUNDDOWN(MQ49,0)</f>
        <v>0</v>
      </c>
      <c r="MV49" s="233">
        <f t="shared" ref="MV49:NJ63" si="201">IF($MT49&gt;=LARGE($MT$49:$MT$63,MV$10),ROUNDDOWN($MQ49,0)+1,ROUNDDOWN($MQ49,0))</f>
        <v>0</v>
      </c>
      <c r="MW49" s="233">
        <f t="shared" si="201"/>
        <v>0</v>
      </c>
      <c r="MX49" s="233">
        <f t="shared" si="201"/>
        <v>0</v>
      </c>
      <c r="MY49" s="233">
        <f t="shared" si="201"/>
        <v>0</v>
      </c>
      <c r="MZ49" s="233">
        <f t="shared" si="201"/>
        <v>0</v>
      </c>
      <c r="NA49" s="233">
        <f t="shared" si="201"/>
        <v>0</v>
      </c>
      <c r="NB49" s="233">
        <f t="shared" si="201"/>
        <v>0</v>
      </c>
      <c r="NC49" s="233">
        <f t="shared" si="201"/>
        <v>0</v>
      </c>
      <c r="ND49" s="233">
        <f t="shared" si="201"/>
        <v>0</v>
      </c>
      <c r="NE49" s="233">
        <f t="shared" si="201"/>
        <v>0</v>
      </c>
      <c r="NF49" s="233">
        <f t="shared" si="201"/>
        <v>0</v>
      </c>
      <c r="NG49" s="233">
        <f t="shared" si="201"/>
        <v>0</v>
      </c>
      <c r="NH49" s="233">
        <f t="shared" si="201"/>
        <v>0</v>
      </c>
      <c r="NI49" s="233">
        <f t="shared" si="201"/>
        <v>0</v>
      </c>
      <c r="NJ49" s="233">
        <f t="shared" si="201"/>
        <v>1</v>
      </c>
      <c r="NK49" s="233" cm="1">
        <f t="array" ref="NK49:NK64">_xlfn._xlws.FILTER(MU49:NJ64,MU64:NJ64=MR47)</f>
        <v>0</v>
      </c>
      <c r="NL49" s="233">
        <f>IF(MR47=0,0,IFERROR(NK49,""))</f>
        <v>0</v>
      </c>
      <c r="NM49" s="229"/>
      <c r="NN49" s="246">
        <f t="shared" ref="NN49:NN63" si="202">BX49</f>
        <v>11</v>
      </c>
      <c r="NO49" s="247">
        <f t="shared" ref="NO49:NO63" si="203">NP$47*(BX49/BX$64)</f>
        <v>0.21488372093023253</v>
      </c>
      <c r="NP49" s="247">
        <f>NO49-TRUNC(NO49)</f>
        <v>0.21488372093023253</v>
      </c>
      <c r="NQ49" s="247">
        <v>1E-3</v>
      </c>
      <c r="NR49" s="248">
        <f>NP49+NQ49</f>
        <v>0.21588372093023253</v>
      </c>
      <c r="NS49" s="249">
        <f>ROUNDDOWN(NO49,0)</f>
        <v>0</v>
      </c>
      <c r="NT49" s="233">
        <f t="shared" ref="NT49:OH63" si="204">IF($NR49&gt;=LARGE($NR$49:$NR$63,NT$10),ROUNDDOWN($NO49,0)+1,ROUNDDOWN($NO49,0))</f>
        <v>0</v>
      </c>
      <c r="NU49" s="233">
        <f t="shared" si="204"/>
        <v>0</v>
      </c>
      <c r="NV49" s="233">
        <f t="shared" si="204"/>
        <v>0</v>
      </c>
      <c r="NW49" s="233">
        <f t="shared" si="204"/>
        <v>0</v>
      </c>
      <c r="NX49" s="233">
        <f t="shared" si="204"/>
        <v>0</v>
      </c>
      <c r="NY49" s="233">
        <f t="shared" si="204"/>
        <v>1</v>
      </c>
      <c r="NZ49" s="233">
        <f t="shared" si="204"/>
        <v>1</v>
      </c>
      <c r="OA49" s="233">
        <f t="shared" si="204"/>
        <v>1</v>
      </c>
      <c r="OB49" s="233">
        <f t="shared" si="204"/>
        <v>1</v>
      </c>
      <c r="OC49" s="233">
        <f t="shared" si="204"/>
        <v>1</v>
      </c>
      <c r="OD49" s="233">
        <f t="shared" si="204"/>
        <v>1</v>
      </c>
      <c r="OE49" s="233">
        <f t="shared" si="204"/>
        <v>1</v>
      </c>
      <c r="OF49" s="233">
        <f t="shared" si="204"/>
        <v>1</v>
      </c>
      <c r="OG49" s="233">
        <f t="shared" si="204"/>
        <v>1</v>
      </c>
      <c r="OH49" s="233">
        <f t="shared" si="204"/>
        <v>1</v>
      </c>
      <c r="OI49" s="233" cm="1">
        <f t="array" ref="OI49:OI64">_xlfn._xlws.FILTER(NS49:OH64,NS64:OH64=NP47)</f>
        <v>0</v>
      </c>
      <c r="OJ49" s="233">
        <f>IF(NP47=0,0,IFERROR(OI49,""))</f>
        <v>0</v>
      </c>
    </row>
    <row r="50" spans="3:400" x14ac:dyDescent="0.25">
      <c r="C50" s="194" t="s">
        <v>269</v>
      </c>
      <c r="D50" s="171">
        <v>7</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0</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6"/>
      <c r="BB50" s="156"/>
      <c r="BC50" s="156"/>
      <c r="BD50" s="156"/>
      <c r="BE50" s="156"/>
      <c r="BF50" s="156"/>
      <c r="BG50" s="156"/>
      <c r="BH50" s="156"/>
      <c r="BI50" s="156"/>
      <c r="BJ50" s="156"/>
      <c r="BK50" s="156"/>
      <c r="BL50" s="156"/>
      <c r="BM50" s="156"/>
      <c r="BN50" s="156"/>
      <c r="BO50" s="156"/>
      <c r="BP50" s="156"/>
      <c r="BQ50" s="156"/>
      <c r="BR50" s="156"/>
      <c r="BS50" s="156"/>
      <c r="BT50" s="156"/>
      <c r="BU50" s="156"/>
      <c r="BV50" s="156"/>
      <c r="BW50" s="156"/>
      <c r="BX50" s="171">
        <v>4</v>
      </c>
      <c r="BY50" s="153">
        <f t="shared" si="184"/>
        <v>11</v>
      </c>
      <c r="BZ50" s="120"/>
      <c r="CA50" s="172">
        <f t="shared" si="185"/>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si="186"/>
        <v>0</v>
      </c>
      <c r="CZ50" s="157"/>
      <c r="DA50" s="157"/>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72">
        <f t="shared" si="187"/>
        <v>0</v>
      </c>
      <c r="DX50" s="157"/>
      <c r="DY50" s="157"/>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72">
        <f t="shared" si="188"/>
        <v>0</v>
      </c>
      <c r="EV50" s="120"/>
      <c r="EW50" s="172">
        <f t="shared" si="189"/>
        <v>7</v>
      </c>
      <c r="EX50" s="157"/>
      <c r="EY50" s="157"/>
      <c r="EZ50" s="157"/>
      <c r="FA50" s="157"/>
      <c r="FB50" s="157"/>
      <c r="FC50" s="157"/>
      <c r="FD50" s="157"/>
      <c r="FE50" s="157"/>
      <c r="FF50" s="157"/>
      <c r="FG50" s="157"/>
      <c r="FH50" s="157"/>
      <c r="FI50" s="157"/>
      <c r="FJ50" s="157"/>
      <c r="FK50" s="157"/>
      <c r="FL50" s="157"/>
      <c r="FM50" s="157"/>
      <c r="FN50" s="157"/>
      <c r="FO50" s="157"/>
      <c r="FP50" s="157"/>
      <c r="FQ50" s="157"/>
      <c r="FR50" s="157"/>
      <c r="FS50" s="157"/>
      <c r="FT50" s="157"/>
      <c r="FU50" s="172">
        <f t="shared" si="190"/>
        <v>0</v>
      </c>
      <c r="FV50" s="157"/>
      <c r="FW50" s="157"/>
      <c r="FX50" s="157"/>
      <c r="FY50" s="157"/>
      <c r="FZ50" s="157"/>
      <c r="GA50" s="157"/>
      <c r="GB50" s="157"/>
      <c r="GC50" s="157"/>
      <c r="GD50" s="157"/>
      <c r="GE50" s="157"/>
      <c r="GF50" s="157"/>
      <c r="GG50" s="157"/>
      <c r="GH50" s="157"/>
      <c r="GI50" s="157"/>
      <c r="GJ50" s="157"/>
      <c r="GK50" s="157"/>
      <c r="GL50" s="157"/>
      <c r="GM50" s="157"/>
      <c r="GN50" s="157"/>
      <c r="GO50" s="157"/>
      <c r="GP50" s="157"/>
      <c r="GQ50" s="157"/>
      <c r="GR50" s="157"/>
      <c r="GS50" s="172">
        <f t="shared" si="191"/>
        <v>0</v>
      </c>
      <c r="GT50" s="157"/>
      <c r="GU50" s="157"/>
      <c r="GV50" s="157"/>
      <c r="GW50" s="157"/>
      <c r="GX50" s="157"/>
      <c r="GY50" s="157"/>
      <c r="GZ50" s="157"/>
      <c r="HA50" s="157"/>
      <c r="HB50" s="157"/>
      <c r="HC50" s="157"/>
      <c r="HD50" s="157"/>
      <c r="HE50" s="157"/>
      <c r="HF50" s="157"/>
      <c r="HG50" s="157"/>
      <c r="HH50" s="157"/>
      <c r="HI50" s="157"/>
      <c r="HJ50" s="157"/>
      <c r="HK50" s="157"/>
      <c r="HL50" s="157"/>
      <c r="HM50" s="157"/>
      <c r="HN50" s="157"/>
      <c r="HO50" s="157"/>
      <c r="HP50" s="157"/>
      <c r="HQ50" s="172">
        <f t="shared" si="192"/>
        <v>4</v>
      </c>
      <c r="HR50" s="126"/>
      <c r="HS50" s="172">
        <f t="shared" ref="HS50:HS63" si="205">IFERROR(IF(AND(COUNTBLANK(D$49:D$63)&gt;0,COUNTBLANK(AB$49:AB$63)&gt;0,COUNTBLANK(AZ$49:AZ$63)&gt;0,COUNTBLANK(BX$49:BX$63)&gt;0),"",EW50+FU50+GS50+HQ50),"")</f>
        <v>11</v>
      </c>
      <c r="HT50" s="228"/>
      <c r="KT50" s="246">
        <f t="shared" si="193"/>
        <v>7</v>
      </c>
      <c r="KU50" s="247">
        <f t="shared" si="194"/>
        <v>7.8778135048231515E-2</v>
      </c>
      <c r="KV50" s="247">
        <f t="shared" ref="KV50:KV63" si="206">KU50-TRUNC(KU50)</f>
        <v>7.8778135048231515E-2</v>
      </c>
      <c r="KW50" s="247">
        <f>KW49+0.001</f>
        <v>2E-3</v>
      </c>
      <c r="KX50" s="248">
        <f t="shared" ref="KX50:KX63" si="207">KV50+KW50</f>
        <v>8.0778135048231517E-2</v>
      </c>
      <c r="KY50" s="249">
        <f t="shared" ref="KY50:KY63" si="208">ROUNDDOWN(KU50,0)</f>
        <v>0</v>
      </c>
      <c r="KZ50" s="233">
        <f t="shared" si="195"/>
        <v>0</v>
      </c>
      <c r="LA50" s="233">
        <f t="shared" si="195"/>
        <v>0</v>
      </c>
      <c r="LB50" s="233">
        <f t="shared" si="195"/>
        <v>0</v>
      </c>
      <c r="LC50" s="233">
        <f t="shared" si="195"/>
        <v>0</v>
      </c>
      <c r="LD50" s="233">
        <f t="shared" si="195"/>
        <v>0</v>
      </c>
      <c r="LE50" s="233">
        <f t="shared" si="195"/>
        <v>0</v>
      </c>
      <c r="LF50" s="233">
        <f t="shared" si="195"/>
        <v>1</v>
      </c>
      <c r="LG50" s="233">
        <f t="shared" si="195"/>
        <v>1</v>
      </c>
      <c r="LH50" s="233">
        <f t="shared" si="195"/>
        <v>1</v>
      </c>
      <c r="LI50" s="233">
        <f t="shared" si="195"/>
        <v>1</v>
      </c>
      <c r="LJ50" s="233">
        <f t="shared" si="195"/>
        <v>1</v>
      </c>
      <c r="LK50" s="233">
        <f t="shared" si="195"/>
        <v>1</v>
      </c>
      <c r="LL50" s="233">
        <f t="shared" si="195"/>
        <v>1</v>
      </c>
      <c r="LM50" s="233">
        <f t="shared" si="195"/>
        <v>1</v>
      </c>
      <c r="LN50" s="233">
        <f t="shared" si="195"/>
        <v>1</v>
      </c>
      <c r="LO50" s="233">
        <v>0</v>
      </c>
      <c r="LP50" s="233">
        <f>IF(LP49="","",LO50)</f>
        <v>0</v>
      </c>
      <c r="LR50" s="246">
        <f t="shared" si="196"/>
        <v>0</v>
      </c>
      <c r="LS50" s="247">
        <f t="shared" si="197"/>
        <v>0</v>
      </c>
      <c r="LT50" s="247">
        <f t="shared" ref="LT50:LT63" si="209">LS50-TRUNC(LS50)</f>
        <v>0</v>
      </c>
      <c r="LU50" s="247">
        <f>LU49+0.001</f>
        <v>2E-3</v>
      </c>
      <c r="LV50" s="248">
        <f t="shared" ref="LV50:LV63" si="210">LT50+LU50</f>
        <v>2E-3</v>
      </c>
      <c r="LW50" s="249">
        <f t="shared" ref="LW50:LW63" si="211">ROUNDDOWN(LS50,0)</f>
        <v>0</v>
      </c>
      <c r="LX50" s="233">
        <f t="shared" si="198"/>
        <v>0</v>
      </c>
      <c r="LY50" s="233">
        <f t="shared" si="198"/>
        <v>0</v>
      </c>
      <c r="LZ50" s="233">
        <f t="shared" si="198"/>
        <v>0</v>
      </c>
      <c r="MA50" s="233">
        <f t="shared" si="198"/>
        <v>0</v>
      </c>
      <c r="MB50" s="233">
        <f t="shared" si="198"/>
        <v>0</v>
      </c>
      <c r="MC50" s="233">
        <f t="shared" si="198"/>
        <v>0</v>
      </c>
      <c r="MD50" s="233">
        <f t="shared" si="198"/>
        <v>0</v>
      </c>
      <c r="ME50" s="233">
        <f t="shared" si="198"/>
        <v>0</v>
      </c>
      <c r="MF50" s="233">
        <f t="shared" si="198"/>
        <v>0</v>
      </c>
      <c r="MG50" s="233">
        <f t="shared" si="198"/>
        <v>0</v>
      </c>
      <c r="MH50" s="233">
        <f t="shared" si="198"/>
        <v>0</v>
      </c>
      <c r="MI50" s="233">
        <f t="shared" si="198"/>
        <v>0</v>
      </c>
      <c r="MJ50" s="233">
        <f t="shared" si="198"/>
        <v>0</v>
      </c>
      <c r="MK50" s="233">
        <f t="shared" si="198"/>
        <v>0</v>
      </c>
      <c r="ML50" s="233">
        <f t="shared" si="198"/>
        <v>1</v>
      </c>
      <c r="MM50" s="233">
        <v>0</v>
      </c>
      <c r="MN50" s="233">
        <f>IF(MN49="","",MM50)</f>
        <v>0</v>
      </c>
      <c r="MO50" s="229"/>
      <c r="MP50" s="246">
        <f t="shared" si="199"/>
        <v>0</v>
      </c>
      <c r="MQ50" s="247">
        <f t="shared" si="200"/>
        <v>0</v>
      </c>
      <c r="MR50" s="247">
        <f t="shared" ref="MR50:MR63" si="212">MQ50-TRUNC(MQ50)</f>
        <v>0</v>
      </c>
      <c r="MS50" s="247">
        <f>MS49+0.001</f>
        <v>2E-3</v>
      </c>
      <c r="MT50" s="248">
        <f t="shared" ref="MT50:MT63" si="213">MR50+MS50</f>
        <v>2E-3</v>
      </c>
      <c r="MU50" s="249">
        <f t="shared" ref="MU50:MU63" si="214">ROUNDDOWN(MQ50,0)</f>
        <v>0</v>
      </c>
      <c r="MV50" s="233">
        <f t="shared" si="201"/>
        <v>0</v>
      </c>
      <c r="MW50" s="233">
        <f t="shared" si="201"/>
        <v>0</v>
      </c>
      <c r="MX50" s="233">
        <f t="shared" si="201"/>
        <v>0</v>
      </c>
      <c r="MY50" s="233">
        <f t="shared" si="201"/>
        <v>0</v>
      </c>
      <c r="MZ50" s="233">
        <f t="shared" si="201"/>
        <v>0</v>
      </c>
      <c r="NA50" s="233">
        <f t="shared" si="201"/>
        <v>0</v>
      </c>
      <c r="NB50" s="233">
        <f t="shared" si="201"/>
        <v>0</v>
      </c>
      <c r="NC50" s="233">
        <f t="shared" si="201"/>
        <v>0</v>
      </c>
      <c r="ND50" s="233">
        <f t="shared" si="201"/>
        <v>0</v>
      </c>
      <c r="NE50" s="233">
        <f t="shared" si="201"/>
        <v>0</v>
      </c>
      <c r="NF50" s="233">
        <f t="shared" si="201"/>
        <v>0</v>
      </c>
      <c r="NG50" s="233">
        <f t="shared" si="201"/>
        <v>0</v>
      </c>
      <c r="NH50" s="233">
        <f t="shared" si="201"/>
        <v>0</v>
      </c>
      <c r="NI50" s="233">
        <f t="shared" si="201"/>
        <v>1</v>
      </c>
      <c r="NJ50" s="233">
        <f t="shared" si="201"/>
        <v>1</v>
      </c>
      <c r="NK50" s="233">
        <v>0</v>
      </c>
      <c r="NL50" s="233">
        <f>IF(NL49="","",NK50)</f>
        <v>0</v>
      </c>
      <c r="NM50" s="229"/>
      <c r="NN50" s="246">
        <f t="shared" si="202"/>
        <v>4</v>
      </c>
      <c r="NO50" s="247">
        <f t="shared" si="203"/>
        <v>7.813953488372094E-2</v>
      </c>
      <c r="NP50" s="247">
        <f t="shared" ref="NP50:NP63" si="215">NO50-TRUNC(NO50)</f>
        <v>7.813953488372094E-2</v>
      </c>
      <c r="NQ50" s="247">
        <f>NQ49+0.001</f>
        <v>2E-3</v>
      </c>
      <c r="NR50" s="248">
        <f t="shared" ref="NR50:NR63" si="216">NP50+NQ50</f>
        <v>8.0139534883720942E-2</v>
      </c>
      <c r="NS50" s="249">
        <f t="shared" ref="NS50:NS63" si="217">ROUNDDOWN(NO50,0)</f>
        <v>0</v>
      </c>
      <c r="NT50" s="233">
        <f t="shared" si="204"/>
        <v>0</v>
      </c>
      <c r="NU50" s="233">
        <f t="shared" si="204"/>
        <v>0</v>
      </c>
      <c r="NV50" s="233">
        <f t="shared" si="204"/>
        <v>0</v>
      </c>
      <c r="NW50" s="233">
        <f t="shared" si="204"/>
        <v>0</v>
      </c>
      <c r="NX50" s="233">
        <f t="shared" si="204"/>
        <v>0</v>
      </c>
      <c r="NY50" s="233">
        <f t="shared" si="204"/>
        <v>0</v>
      </c>
      <c r="NZ50" s="233">
        <f t="shared" si="204"/>
        <v>0</v>
      </c>
      <c r="OA50" s="233">
        <f t="shared" si="204"/>
        <v>0</v>
      </c>
      <c r="OB50" s="233">
        <f t="shared" si="204"/>
        <v>1</v>
      </c>
      <c r="OC50" s="233">
        <f t="shared" si="204"/>
        <v>1</v>
      </c>
      <c r="OD50" s="233">
        <f t="shared" si="204"/>
        <v>1</v>
      </c>
      <c r="OE50" s="233">
        <f t="shared" si="204"/>
        <v>1</v>
      </c>
      <c r="OF50" s="233">
        <f t="shared" si="204"/>
        <v>1</v>
      </c>
      <c r="OG50" s="233">
        <f t="shared" si="204"/>
        <v>1</v>
      </c>
      <c r="OH50" s="233">
        <f t="shared" si="204"/>
        <v>1</v>
      </c>
      <c r="OI50" s="233">
        <v>0</v>
      </c>
      <c r="OJ50" s="233">
        <f>IF(OJ49="","",OI50)</f>
        <v>0</v>
      </c>
    </row>
    <row r="51" spans="3:400" x14ac:dyDescent="0.25">
      <c r="C51" s="194" t="s">
        <v>270</v>
      </c>
      <c r="D51" s="171">
        <v>5</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2</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1</v>
      </c>
      <c r="BA51" s="156"/>
      <c r="BB51" s="156"/>
      <c r="BC51" s="156"/>
      <c r="BD51" s="156"/>
      <c r="BE51" s="156"/>
      <c r="BF51" s="156"/>
      <c r="BG51" s="156"/>
      <c r="BH51" s="156"/>
      <c r="BI51" s="156"/>
      <c r="BJ51" s="156"/>
      <c r="BK51" s="156"/>
      <c r="BL51" s="156"/>
      <c r="BM51" s="156"/>
      <c r="BN51" s="156"/>
      <c r="BO51" s="156"/>
      <c r="BP51" s="156"/>
      <c r="BQ51" s="156"/>
      <c r="BR51" s="156"/>
      <c r="BS51" s="156"/>
      <c r="BT51" s="156"/>
      <c r="BU51" s="156"/>
      <c r="BV51" s="156"/>
      <c r="BW51" s="156"/>
      <c r="BX51" s="171">
        <v>2</v>
      </c>
      <c r="BY51" s="153">
        <f t="shared" si="184"/>
        <v>10</v>
      </c>
      <c r="BZ51" s="120"/>
      <c r="CA51" s="172">
        <f t="shared" si="185"/>
        <v>0</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186"/>
        <v>0</v>
      </c>
      <c r="CZ51" s="157"/>
      <c r="DA51" s="157"/>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72">
        <f t="shared" si="187"/>
        <v>0</v>
      </c>
      <c r="DX51" s="157"/>
      <c r="DY51" s="157"/>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72">
        <f t="shared" si="188"/>
        <v>0</v>
      </c>
      <c r="EV51" s="120"/>
      <c r="EW51" s="172">
        <f t="shared" si="189"/>
        <v>5</v>
      </c>
      <c r="EX51" s="157"/>
      <c r="EY51" s="157"/>
      <c r="EZ51" s="157"/>
      <c r="FA51" s="157"/>
      <c r="FB51" s="157"/>
      <c r="FC51" s="157"/>
      <c r="FD51" s="157"/>
      <c r="FE51" s="157"/>
      <c r="FF51" s="157"/>
      <c r="FG51" s="157"/>
      <c r="FH51" s="157"/>
      <c r="FI51" s="157"/>
      <c r="FJ51" s="157"/>
      <c r="FK51" s="157"/>
      <c r="FL51" s="157"/>
      <c r="FM51" s="157"/>
      <c r="FN51" s="157"/>
      <c r="FO51" s="157"/>
      <c r="FP51" s="157"/>
      <c r="FQ51" s="157"/>
      <c r="FR51" s="157"/>
      <c r="FS51" s="157"/>
      <c r="FT51" s="157"/>
      <c r="FU51" s="172">
        <f t="shared" si="190"/>
        <v>2</v>
      </c>
      <c r="FV51" s="157"/>
      <c r="FW51" s="157"/>
      <c r="FX51" s="157"/>
      <c r="FY51" s="157"/>
      <c r="FZ51" s="157"/>
      <c r="GA51" s="157"/>
      <c r="GB51" s="157"/>
      <c r="GC51" s="157"/>
      <c r="GD51" s="157"/>
      <c r="GE51" s="157"/>
      <c r="GF51" s="157"/>
      <c r="GG51" s="157"/>
      <c r="GH51" s="157"/>
      <c r="GI51" s="157"/>
      <c r="GJ51" s="157"/>
      <c r="GK51" s="157"/>
      <c r="GL51" s="157"/>
      <c r="GM51" s="157"/>
      <c r="GN51" s="157"/>
      <c r="GO51" s="157"/>
      <c r="GP51" s="157"/>
      <c r="GQ51" s="157"/>
      <c r="GR51" s="157"/>
      <c r="GS51" s="172">
        <f t="shared" si="191"/>
        <v>1</v>
      </c>
      <c r="GT51" s="157"/>
      <c r="GU51" s="157"/>
      <c r="GV51" s="157"/>
      <c r="GW51" s="157"/>
      <c r="GX51" s="157"/>
      <c r="GY51" s="157"/>
      <c r="GZ51" s="157"/>
      <c r="HA51" s="157"/>
      <c r="HB51" s="157"/>
      <c r="HC51" s="157"/>
      <c r="HD51" s="157"/>
      <c r="HE51" s="157"/>
      <c r="HF51" s="157"/>
      <c r="HG51" s="157"/>
      <c r="HH51" s="157"/>
      <c r="HI51" s="157"/>
      <c r="HJ51" s="157"/>
      <c r="HK51" s="157"/>
      <c r="HL51" s="157"/>
      <c r="HM51" s="157"/>
      <c r="HN51" s="157"/>
      <c r="HO51" s="157"/>
      <c r="HP51" s="157"/>
      <c r="HQ51" s="172">
        <f t="shared" si="192"/>
        <v>2</v>
      </c>
      <c r="HR51" s="126"/>
      <c r="HS51" s="172">
        <f t="shared" si="205"/>
        <v>10</v>
      </c>
      <c r="HT51" s="228"/>
      <c r="KT51" s="246">
        <f t="shared" si="193"/>
        <v>5</v>
      </c>
      <c r="KU51" s="247">
        <f t="shared" si="194"/>
        <v>5.6270096463022508E-2</v>
      </c>
      <c r="KV51" s="247">
        <f t="shared" si="206"/>
        <v>5.6270096463022508E-2</v>
      </c>
      <c r="KW51" s="247">
        <f t="shared" ref="KW51:KW63" si="218">KW50+0.001</f>
        <v>3.0000000000000001E-3</v>
      </c>
      <c r="KX51" s="248">
        <f t="shared" si="207"/>
        <v>5.9270096463022511E-2</v>
      </c>
      <c r="KY51" s="249">
        <f t="shared" si="208"/>
        <v>0</v>
      </c>
      <c r="KZ51" s="233">
        <f t="shared" si="195"/>
        <v>0</v>
      </c>
      <c r="LA51" s="233">
        <f t="shared" si="195"/>
        <v>0</v>
      </c>
      <c r="LB51" s="233">
        <f t="shared" si="195"/>
        <v>0</v>
      </c>
      <c r="LC51" s="233">
        <f t="shared" si="195"/>
        <v>0</v>
      </c>
      <c r="LD51" s="233">
        <f t="shared" si="195"/>
        <v>0</v>
      </c>
      <c r="LE51" s="233">
        <f t="shared" si="195"/>
        <v>0</v>
      </c>
      <c r="LF51" s="233">
        <f t="shared" si="195"/>
        <v>0</v>
      </c>
      <c r="LG51" s="233">
        <f t="shared" si="195"/>
        <v>0</v>
      </c>
      <c r="LH51" s="233">
        <f t="shared" si="195"/>
        <v>0</v>
      </c>
      <c r="LI51" s="233">
        <f t="shared" si="195"/>
        <v>1</v>
      </c>
      <c r="LJ51" s="233">
        <f t="shared" si="195"/>
        <v>1</v>
      </c>
      <c r="LK51" s="233">
        <f t="shared" si="195"/>
        <v>1</v>
      </c>
      <c r="LL51" s="233">
        <f t="shared" si="195"/>
        <v>1</v>
      </c>
      <c r="LM51" s="233">
        <f t="shared" si="195"/>
        <v>1</v>
      </c>
      <c r="LN51" s="233">
        <f t="shared" si="195"/>
        <v>1</v>
      </c>
      <c r="LO51" s="233">
        <v>0</v>
      </c>
      <c r="LP51" s="233">
        <f t="shared" ref="LP51:LP63" si="219">IF(LP50="","",LO51)</f>
        <v>0</v>
      </c>
      <c r="LR51" s="246">
        <f t="shared" si="196"/>
        <v>2</v>
      </c>
      <c r="LS51" s="247">
        <f t="shared" si="197"/>
        <v>1.3422818791946308E-2</v>
      </c>
      <c r="LT51" s="247">
        <f t="shared" si="209"/>
        <v>1.3422818791946308E-2</v>
      </c>
      <c r="LU51" s="247">
        <f t="shared" ref="LU51:LU63" si="220">LU50+0.001</f>
        <v>3.0000000000000001E-3</v>
      </c>
      <c r="LV51" s="248">
        <f t="shared" si="210"/>
        <v>1.6422818791946309E-2</v>
      </c>
      <c r="LW51" s="249">
        <f t="shared" si="211"/>
        <v>0</v>
      </c>
      <c r="LX51" s="233">
        <f t="shared" si="198"/>
        <v>0</v>
      </c>
      <c r="LY51" s="233">
        <f t="shared" si="198"/>
        <v>0</v>
      </c>
      <c r="LZ51" s="233">
        <f t="shared" si="198"/>
        <v>0</v>
      </c>
      <c r="MA51" s="233">
        <f t="shared" si="198"/>
        <v>0</v>
      </c>
      <c r="MB51" s="233">
        <f t="shared" si="198"/>
        <v>0</v>
      </c>
      <c r="MC51" s="233">
        <f t="shared" si="198"/>
        <v>0</v>
      </c>
      <c r="MD51" s="233">
        <f t="shared" si="198"/>
        <v>1</v>
      </c>
      <c r="ME51" s="233">
        <f t="shared" si="198"/>
        <v>1</v>
      </c>
      <c r="MF51" s="233">
        <f t="shared" si="198"/>
        <v>1</v>
      </c>
      <c r="MG51" s="233">
        <f t="shared" si="198"/>
        <v>1</v>
      </c>
      <c r="MH51" s="233">
        <f t="shared" si="198"/>
        <v>1</v>
      </c>
      <c r="MI51" s="233">
        <f t="shared" si="198"/>
        <v>1</v>
      </c>
      <c r="MJ51" s="233">
        <f t="shared" si="198"/>
        <v>1</v>
      </c>
      <c r="MK51" s="233">
        <f t="shared" si="198"/>
        <v>1</v>
      </c>
      <c r="ML51" s="233">
        <f t="shared" si="198"/>
        <v>1</v>
      </c>
      <c r="MM51" s="233">
        <v>0</v>
      </c>
      <c r="MN51" s="233">
        <f t="shared" ref="MN51:MN63" si="221">IF(MN50="","",MM51)</f>
        <v>0</v>
      </c>
      <c r="MO51" s="229"/>
      <c r="MP51" s="246">
        <f t="shared" si="199"/>
        <v>1</v>
      </c>
      <c r="MQ51" s="247">
        <f t="shared" si="200"/>
        <v>0</v>
      </c>
      <c r="MR51" s="247">
        <f t="shared" si="212"/>
        <v>0</v>
      </c>
      <c r="MS51" s="247">
        <f t="shared" ref="MS51:MS63" si="222">MS50+0.001</f>
        <v>3.0000000000000001E-3</v>
      </c>
      <c r="MT51" s="248">
        <f t="shared" si="213"/>
        <v>3.0000000000000001E-3</v>
      </c>
      <c r="MU51" s="249">
        <f t="shared" si="214"/>
        <v>0</v>
      </c>
      <c r="MV51" s="233">
        <f t="shared" si="201"/>
        <v>0</v>
      </c>
      <c r="MW51" s="233">
        <f t="shared" si="201"/>
        <v>0</v>
      </c>
      <c r="MX51" s="233">
        <f t="shared" si="201"/>
        <v>0</v>
      </c>
      <c r="MY51" s="233">
        <f t="shared" si="201"/>
        <v>0</v>
      </c>
      <c r="MZ51" s="233">
        <f t="shared" si="201"/>
        <v>0</v>
      </c>
      <c r="NA51" s="233">
        <f t="shared" si="201"/>
        <v>0</v>
      </c>
      <c r="NB51" s="233">
        <f t="shared" si="201"/>
        <v>0</v>
      </c>
      <c r="NC51" s="233">
        <f t="shared" si="201"/>
        <v>0</v>
      </c>
      <c r="ND51" s="233">
        <f t="shared" si="201"/>
        <v>0</v>
      </c>
      <c r="NE51" s="233">
        <f t="shared" si="201"/>
        <v>0</v>
      </c>
      <c r="NF51" s="233">
        <f t="shared" si="201"/>
        <v>0</v>
      </c>
      <c r="NG51" s="233">
        <f t="shared" si="201"/>
        <v>0</v>
      </c>
      <c r="NH51" s="233">
        <f t="shared" si="201"/>
        <v>1</v>
      </c>
      <c r="NI51" s="233">
        <f t="shared" si="201"/>
        <v>1</v>
      </c>
      <c r="NJ51" s="233">
        <f t="shared" si="201"/>
        <v>1</v>
      </c>
      <c r="NK51" s="233">
        <v>0</v>
      </c>
      <c r="NL51" s="233">
        <f t="shared" ref="NL51:NL63" si="223">IF(NL50="","",NK51)</f>
        <v>0</v>
      </c>
      <c r="NM51" s="229"/>
      <c r="NN51" s="246">
        <f t="shared" si="202"/>
        <v>2</v>
      </c>
      <c r="NO51" s="247">
        <f t="shared" si="203"/>
        <v>3.906976744186047E-2</v>
      </c>
      <c r="NP51" s="247">
        <f t="shared" si="215"/>
        <v>3.906976744186047E-2</v>
      </c>
      <c r="NQ51" s="247">
        <f t="shared" ref="NQ51:NQ63" si="224">NQ50+0.001</f>
        <v>3.0000000000000001E-3</v>
      </c>
      <c r="NR51" s="248">
        <f t="shared" si="216"/>
        <v>4.2069767441860473E-2</v>
      </c>
      <c r="NS51" s="249">
        <f t="shared" si="217"/>
        <v>0</v>
      </c>
      <c r="NT51" s="233">
        <f t="shared" si="204"/>
        <v>0</v>
      </c>
      <c r="NU51" s="233">
        <f t="shared" si="204"/>
        <v>0</v>
      </c>
      <c r="NV51" s="233">
        <f t="shared" si="204"/>
        <v>0</v>
      </c>
      <c r="NW51" s="233">
        <f t="shared" si="204"/>
        <v>0</v>
      </c>
      <c r="NX51" s="233">
        <f t="shared" si="204"/>
        <v>0</v>
      </c>
      <c r="NY51" s="233">
        <f t="shared" si="204"/>
        <v>0</v>
      </c>
      <c r="NZ51" s="233">
        <f t="shared" si="204"/>
        <v>0</v>
      </c>
      <c r="OA51" s="233">
        <f t="shared" si="204"/>
        <v>0</v>
      </c>
      <c r="OB51" s="233">
        <f t="shared" si="204"/>
        <v>0</v>
      </c>
      <c r="OC51" s="233">
        <f t="shared" si="204"/>
        <v>0</v>
      </c>
      <c r="OD51" s="233">
        <f t="shared" si="204"/>
        <v>1</v>
      </c>
      <c r="OE51" s="233">
        <f t="shared" si="204"/>
        <v>1</v>
      </c>
      <c r="OF51" s="233">
        <f t="shared" si="204"/>
        <v>1</v>
      </c>
      <c r="OG51" s="233">
        <f t="shared" si="204"/>
        <v>1</v>
      </c>
      <c r="OH51" s="233">
        <f t="shared" si="204"/>
        <v>1</v>
      </c>
      <c r="OI51" s="233">
        <v>0</v>
      </c>
      <c r="OJ51" s="233">
        <f t="shared" ref="OJ51:OJ63" si="225">IF(OJ50="","",OI51)</f>
        <v>0</v>
      </c>
    </row>
    <row r="52" spans="3:400" x14ac:dyDescent="0.25">
      <c r="C52" s="194" t="s">
        <v>43</v>
      </c>
      <c r="D52" s="171">
        <v>0</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6"/>
      <c r="BB52" s="156"/>
      <c r="BC52" s="156"/>
      <c r="BD52" s="156"/>
      <c r="BE52" s="156"/>
      <c r="BF52" s="156"/>
      <c r="BG52" s="156"/>
      <c r="BH52" s="156"/>
      <c r="BI52" s="156"/>
      <c r="BJ52" s="156"/>
      <c r="BK52" s="156"/>
      <c r="BL52" s="156"/>
      <c r="BM52" s="156"/>
      <c r="BN52" s="156"/>
      <c r="BO52" s="156"/>
      <c r="BP52" s="156"/>
      <c r="BQ52" s="156"/>
      <c r="BR52" s="156"/>
      <c r="BS52" s="156"/>
      <c r="BT52" s="156"/>
      <c r="BU52" s="156"/>
      <c r="BV52" s="156"/>
      <c r="BW52" s="156"/>
      <c r="BX52" s="171">
        <v>0</v>
      </c>
      <c r="BY52" s="153">
        <f t="shared" si="184"/>
        <v>0</v>
      </c>
      <c r="BZ52" s="120"/>
      <c r="CA52" s="172">
        <f t="shared" si="185"/>
        <v>0</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186"/>
        <v>0</v>
      </c>
      <c r="CZ52" s="157"/>
      <c r="DA52" s="157"/>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72">
        <f t="shared" si="187"/>
        <v>0</v>
      </c>
      <c r="DX52" s="157"/>
      <c r="DY52" s="157"/>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72">
        <f t="shared" si="188"/>
        <v>0</v>
      </c>
      <c r="EV52" s="120"/>
      <c r="EW52" s="172">
        <f t="shared" si="189"/>
        <v>0</v>
      </c>
      <c r="EX52" s="157"/>
      <c r="EY52" s="157"/>
      <c r="EZ52" s="157"/>
      <c r="FA52" s="157"/>
      <c r="FB52" s="157"/>
      <c r="FC52" s="157"/>
      <c r="FD52" s="157"/>
      <c r="FE52" s="157"/>
      <c r="FF52" s="157"/>
      <c r="FG52" s="157"/>
      <c r="FH52" s="157"/>
      <c r="FI52" s="157"/>
      <c r="FJ52" s="157"/>
      <c r="FK52" s="157"/>
      <c r="FL52" s="157"/>
      <c r="FM52" s="157"/>
      <c r="FN52" s="157"/>
      <c r="FO52" s="157"/>
      <c r="FP52" s="157"/>
      <c r="FQ52" s="157"/>
      <c r="FR52" s="157"/>
      <c r="FS52" s="157"/>
      <c r="FT52" s="157"/>
      <c r="FU52" s="172">
        <f t="shared" si="190"/>
        <v>0</v>
      </c>
      <c r="FV52" s="157"/>
      <c r="FW52" s="157"/>
      <c r="FX52" s="157"/>
      <c r="FY52" s="157"/>
      <c r="FZ52" s="157"/>
      <c r="GA52" s="157"/>
      <c r="GB52" s="157"/>
      <c r="GC52" s="157"/>
      <c r="GD52" s="157"/>
      <c r="GE52" s="157"/>
      <c r="GF52" s="157"/>
      <c r="GG52" s="157"/>
      <c r="GH52" s="157"/>
      <c r="GI52" s="157"/>
      <c r="GJ52" s="157"/>
      <c r="GK52" s="157"/>
      <c r="GL52" s="157"/>
      <c r="GM52" s="157"/>
      <c r="GN52" s="157"/>
      <c r="GO52" s="157"/>
      <c r="GP52" s="157"/>
      <c r="GQ52" s="157"/>
      <c r="GR52" s="157"/>
      <c r="GS52" s="172">
        <f t="shared" si="191"/>
        <v>0</v>
      </c>
      <c r="GT52" s="157"/>
      <c r="GU52" s="157"/>
      <c r="GV52" s="157"/>
      <c r="GW52" s="157"/>
      <c r="GX52" s="157"/>
      <c r="GY52" s="157"/>
      <c r="GZ52" s="157"/>
      <c r="HA52" s="157"/>
      <c r="HB52" s="157"/>
      <c r="HC52" s="157"/>
      <c r="HD52" s="157"/>
      <c r="HE52" s="157"/>
      <c r="HF52" s="157"/>
      <c r="HG52" s="157"/>
      <c r="HH52" s="157"/>
      <c r="HI52" s="157"/>
      <c r="HJ52" s="157"/>
      <c r="HK52" s="157"/>
      <c r="HL52" s="157"/>
      <c r="HM52" s="157"/>
      <c r="HN52" s="157"/>
      <c r="HO52" s="157"/>
      <c r="HP52" s="157"/>
      <c r="HQ52" s="172">
        <f t="shared" si="192"/>
        <v>0</v>
      </c>
      <c r="HR52" s="126"/>
      <c r="HS52" s="172">
        <f t="shared" si="205"/>
        <v>0</v>
      </c>
      <c r="HT52" s="228"/>
      <c r="KT52" s="246">
        <f t="shared" si="193"/>
        <v>0</v>
      </c>
      <c r="KU52" s="247">
        <f t="shared" si="194"/>
        <v>0</v>
      </c>
      <c r="KV52" s="247">
        <f t="shared" si="206"/>
        <v>0</v>
      </c>
      <c r="KW52" s="247">
        <f t="shared" si="218"/>
        <v>4.0000000000000001E-3</v>
      </c>
      <c r="KX52" s="248">
        <f t="shared" si="207"/>
        <v>4.0000000000000001E-3</v>
      </c>
      <c r="KY52" s="249">
        <f t="shared" si="208"/>
        <v>0</v>
      </c>
      <c r="KZ52" s="233">
        <f t="shared" si="195"/>
        <v>0</v>
      </c>
      <c r="LA52" s="233">
        <f t="shared" si="195"/>
        <v>0</v>
      </c>
      <c r="LB52" s="233">
        <f t="shared" si="195"/>
        <v>0</v>
      </c>
      <c r="LC52" s="233">
        <f t="shared" si="195"/>
        <v>0</v>
      </c>
      <c r="LD52" s="233">
        <f t="shared" si="195"/>
        <v>0</v>
      </c>
      <c r="LE52" s="233">
        <f t="shared" si="195"/>
        <v>0</v>
      </c>
      <c r="LF52" s="233">
        <f t="shared" si="195"/>
        <v>0</v>
      </c>
      <c r="LG52" s="233">
        <f t="shared" si="195"/>
        <v>0</v>
      </c>
      <c r="LH52" s="233">
        <f t="shared" si="195"/>
        <v>0</v>
      </c>
      <c r="LI52" s="233">
        <f t="shared" si="195"/>
        <v>0</v>
      </c>
      <c r="LJ52" s="233">
        <f t="shared" si="195"/>
        <v>0</v>
      </c>
      <c r="LK52" s="233">
        <f t="shared" si="195"/>
        <v>0</v>
      </c>
      <c r="LL52" s="233">
        <f t="shared" si="195"/>
        <v>0</v>
      </c>
      <c r="LM52" s="233">
        <f t="shared" si="195"/>
        <v>0</v>
      </c>
      <c r="LN52" s="233">
        <f t="shared" si="195"/>
        <v>1</v>
      </c>
      <c r="LO52" s="233">
        <v>0</v>
      </c>
      <c r="LP52" s="233">
        <f t="shared" si="219"/>
        <v>0</v>
      </c>
      <c r="LR52" s="246">
        <f t="shared" si="196"/>
        <v>0</v>
      </c>
      <c r="LS52" s="247">
        <f t="shared" si="197"/>
        <v>0</v>
      </c>
      <c r="LT52" s="247">
        <f t="shared" si="209"/>
        <v>0</v>
      </c>
      <c r="LU52" s="247">
        <f t="shared" si="220"/>
        <v>4.0000000000000001E-3</v>
      </c>
      <c r="LV52" s="248">
        <f t="shared" si="210"/>
        <v>4.0000000000000001E-3</v>
      </c>
      <c r="LW52" s="249">
        <f t="shared" si="211"/>
        <v>0</v>
      </c>
      <c r="LX52" s="233">
        <f t="shared" si="198"/>
        <v>0</v>
      </c>
      <c r="LY52" s="233">
        <f t="shared" si="198"/>
        <v>0</v>
      </c>
      <c r="LZ52" s="233">
        <f t="shared" si="198"/>
        <v>0</v>
      </c>
      <c r="MA52" s="233">
        <f t="shared" si="198"/>
        <v>0</v>
      </c>
      <c r="MB52" s="233">
        <f t="shared" si="198"/>
        <v>0</v>
      </c>
      <c r="MC52" s="233">
        <f t="shared" si="198"/>
        <v>0</v>
      </c>
      <c r="MD52" s="233">
        <f t="shared" si="198"/>
        <v>0</v>
      </c>
      <c r="ME52" s="233">
        <f t="shared" si="198"/>
        <v>0</v>
      </c>
      <c r="MF52" s="233">
        <f t="shared" si="198"/>
        <v>0</v>
      </c>
      <c r="MG52" s="233">
        <f t="shared" si="198"/>
        <v>0</v>
      </c>
      <c r="MH52" s="233">
        <f t="shared" si="198"/>
        <v>0</v>
      </c>
      <c r="MI52" s="233">
        <f t="shared" si="198"/>
        <v>0</v>
      </c>
      <c r="MJ52" s="233">
        <f t="shared" si="198"/>
        <v>0</v>
      </c>
      <c r="MK52" s="233">
        <f t="shared" si="198"/>
        <v>1</v>
      </c>
      <c r="ML52" s="233">
        <f t="shared" si="198"/>
        <v>1</v>
      </c>
      <c r="MM52" s="233">
        <v>0</v>
      </c>
      <c r="MN52" s="233">
        <f t="shared" si="221"/>
        <v>0</v>
      </c>
      <c r="MO52" s="229"/>
      <c r="MP52" s="246">
        <f t="shared" si="199"/>
        <v>0</v>
      </c>
      <c r="MQ52" s="247">
        <f t="shared" si="200"/>
        <v>0</v>
      </c>
      <c r="MR52" s="247">
        <f t="shared" si="212"/>
        <v>0</v>
      </c>
      <c r="MS52" s="247">
        <f t="shared" si="222"/>
        <v>4.0000000000000001E-3</v>
      </c>
      <c r="MT52" s="248">
        <f t="shared" si="213"/>
        <v>4.0000000000000001E-3</v>
      </c>
      <c r="MU52" s="249">
        <f t="shared" si="214"/>
        <v>0</v>
      </c>
      <c r="MV52" s="233">
        <f t="shared" si="201"/>
        <v>0</v>
      </c>
      <c r="MW52" s="233">
        <f t="shared" si="201"/>
        <v>0</v>
      </c>
      <c r="MX52" s="233">
        <f t="shared" si="201"/>
        <v>0</v>
      </c>
      <c r="MY52" s="233">
        <f t="shared" si="201"/>
        <v>0</v>
      </c>
      <c r="MZ52" s="233">
        <f t="shared" si="201"/>
        <v>0</v>
      </c>
      <c r="NA52" s="233">
        <f t="shared" si="201"/>
        <v>0</v>
      </c>
      <c r="NB52" s="233">
        <f t="shared" si="201"/>
        <v>0</v>
      </c>
      <c r="NC52" s="233">
        <f t="shared" si="201"/>
        <v>0</v>
      </c>
      <c r="ND52" s="233">
        <f t="shared" si="201"/>
        <v>0</v>
      </c>
      <c r="NE52" s="233">
        <f t="shared" si="201"/>
        <v>0</v>
      </c>
      <c r="NF52" s="233">
        <f t="shared" si="201"/>
        <v>0</v>
      </c>
      <c r="NG52" s="233">
        <f t="shared" si="201"/>
        <v>1</v>
      </c>
      <c r="NH52" s="233">
        <f t="shared" si="201"/>
        <v>1</v>
      </c>
      <c r="NI52" s="233">
        <f t="shared" si="201"/>
        <v>1</v>
      </c>
      <c r="NJ52" s="233">
        <f t="shared" si="201"/>
        <v>1</v>
      </c>
      <c r="NK52" s="233">
        <v>0</v>
      </c>
      <c r="NL52" s="233">
        <f t="shared" si="223"/>
        <v>0</v>
      </c>
      <c r="NM52" s="229"/>
      <c r="NN52" s="246">
        <f t="shared" si="202"/>
        <v>0</v>
      </c>
      <c r="NO52" s="247">
        <f t="shared" si="203"/>
        <v>0</v>
      </c>
      <c r="NP52" s="247">
        <f t="shared" si="215"/>
        <v>0</v>
      </c>
      <c r="NQ52" s="247">
        <f t="shared" si="224"/>
        <v>4.0000000000000001E-3</v>
      </c>
      <c r="NR52" s="248">
        <f t="shared" si="216"/>
        <v>4.0000000000000001E-3</v>
      </c>
      <c r="NS52" s="249">
        <f t="shared" si="217"/>
        <v>0</v>
      </c>
      <c r="NT52" s="233">
        <f t="shared" si="204"/>
        <v>0</v>
      </c>
      <c r="NU52" s="233">
        <f t="shared" si="204"/>
        <v>0</v>
      </c>
      <c r="NV52" s="233">
        <f t="shared" si="204"/>
        <v>0</v>
      </c>
      <c r="NW52" s="233">
        <f t="shared" si="204"/>
        <v>0</v>
      </c>
      <c r="NX52" s="233">
        <f t="shared" si="204"/>
        <v>0</v>
      </c>
      <c r="NY52" s="233">
        <f t="shared" si="204"/>
        <v>0</v>
      </c>
      <c r="NZ52" s="233">
        <f t="shared" si="204"/>
        <v>0</v>
      </c>
      <c r="OA52" s="233">
        <f t="shared" si="204"/>
        <v>0</v>
      </c>
      <c r="OB52" s="233">
        <f t="shared" si="204"/>
        <v>0</v>
      </c>
      <c r="OC52" s="233">
        <f t="shared" si="204"/>
        <v>0</v>
      </c>
      <c r="OD52" s="233">
        <f t="shared" si="204"/>
        <v>0</v>
      </c>
      <c r="OE52" s="233">
        <f t="shared" si="204"/>
        <v>0</v>
      </c>
      <c r="OF52" s="233">
        <f t="shared" si="204"/>
        <v>0</v>
      </c>
      <c r="OG52" s="233">
        <f t="shared" si="204"/>
        <v>0</v>
      </c>
      <c r="OH52" s="233">
        <f t="shared" si="204"/>
        <v>1</v>
      </c>
      <c r="OI52" s="233">
        <v>0</v>
      </c>
      <c r="OJ52" s="233">
        <f t="shared" si="225"/>
        <v>0</v>
      </c>
    </row>
    <row r="53" spans="3:400" x14ac:dyDescent="0.25">
      <c r="C53" s="194" t="s">
        <v>271</v>
      </c>
      <c r="D53" s="171">
        <v>386</v>
      </c>
      <c r="E53" s="156"/>
      <c r="F53" s="156"/>
      <c r="G53" s="156"/>
      <c r="H53" s="156"/>
      <c r="I53" s="156"/>
      <c r="J53" s="156"/>
      <c r="K53" s="156"/>
      <c r="L53" s="156"/>
      <c r="M53" s="156"/>
      <c r="N53" s="156"/>
      <c r="O53" s="156"/>
      <c r="P53" s="156"/>
      <c r="Q53" s="156"/>
      <c r="R53" s="156"/>
      <c r="S53" s="156"/>
      <c r="T53" s="156"/>
      <c r="U53" s="156"/>
      <c r="V53" s="156"/>
      <c r="W53" s="156"/>
      <c r="X53" s="156"/>
      <c r="Y53" s="156"/>
      <c r="Z53" s="156"/>
      <c r="AA53" s="156"/>
      <c r="AB53" s="171">
        <v>68</v>
      </c>
      <c r="AC53" s="156"/>
      <c r="AD53" s="156"/>
      <c r="AE53" s="156"/>
      <c r="AF53" s="156"/>
      <c r="AG53" s="156"/>
      <c r="AH53" s="156"/>
      <c r="AI53" s="156"/>
      <c r="AJ53" s="156"/>
      <c r="AK53" s="156"/>
      <c r="AL53" s="156"/>
      <c r="AM53" s="156"/>
      <c r="AN53" s="156"/>
      <c r="AO53" s="156"/>
      <c r="AP53" s="156"/>
      <c r="AQ53" s="156"/>
      <c r="AR53" s="156"/>
      <c r="AS53" s="156"/>
      <c r="AT53" s="156"/>
      <c r="AU53" s="156"/>
      <c r="AV53" s="156"/>
      <c r="AW53" s="156"/>
      <c r="AX53" s="156"/>
      <c r="AY53" s="156"/>
      <c r="AZ53" s="171">
        <v>5</v>
      </c>
      <c r="BA53" s="156"/>
      <c r="BB53" s="156"/>
      <c r="BC53" s="156"/>
      <c r="BD53" s="156"/>
      <c r="BE53" s="156"/>
      <c r="BF53" s="156"/>
      <c r="BG53" s="156"/>
      <c r="BH53" s="156"/>
      <c r="BI53" s="156"/>
      <c r="BJ53" s="156"/>
      <c r="BK53" s="156"/>
      <c r="BL53" s="156"/>
      <c r="BM53" s="156"/>
      <c r="BN53" s="156"/>
      <c r="BO53" s="156"/>
      <c r="BP53" s="156"/>
      <c r="BQ53" s="156"/>
      <c r="BR53" s="156"/>
      <c r="BS53" s="156"/>
      <c r="BT53" s="156"/>
      <c r="BU53" s="156"/>
      <c r="BV53" s="156"/>
      <c r="BW53" s="156"/>
      <c r="BX53" s="171">
        <v>143</v>
      </c>
      <c r="BY53" s="153">
        <f t="shared" si="184"/>
        <v>602</v>
      </c>
      <c r="BZ53" s="120"/>
      <c r="CA53" s="172">
        <f t="shared" si="185"/>
        <v>4</v>
      </c>
      <c r="CB53" s="157"/>
      <c r="CC53" s="157"/>
      <c r="CD53" s="157"/>
      <c r="CE53" s="157"/>
      <c r="CF53" s="157"/>
      <c r="CG53" s="157"/>
      <c r="CH53" s="157"/>
      <c r="CI53" s="157"/>
      <c r="CJ53" s="157"/>
      <c r="CK53" s="157"/>
      <c r="CL53" s="157"/>
      <c r="CM53" s="157"/>
      <c r="CN53" s="157"/>
      <c r="CO53" s="157"/>
      <c r="CP53" s="157"/>
      <c r="CQ53" s="157"/>
      <c r="CR53" s="157"/>
      <c r="CS53" s="157"/>
      <c r="CT53" s="157"/>
      <c r="CU53" s="157"/>
      <c r="CV53" s="157"/>
      <c r="CW53" s="157"/>
      <c r="CX53" s="157"/>
      <c r="CY53" s="172">
        <f t="shared" si="186"/>
        <v>1</v>
      </c>
      <c r="CZ53" s="157"/>
      <c r="DA53" s="157"/>
      <c r="DB53" s="157"/>
      <c r="DC53" s="157"/>
      <c r="DD53" s="157"/>
      <c r="DE53" s="157"/>
      <c r="DF53" s="157"/>
      <c r="DG53" s="157"/>
      <c r="DH53" s="157"/>
      <c r="DI53" s="157"/>
      <c r="DJ53" s="157"/>
      <c r="DK53" s="157"/>
      <c r="DL53" s="157"/>
      <c r="DM53" s="157"/>
      <c r="DN53" s="157"/>
      <c r="DO53" s="157"/>
      <c r="DP53" s="157"/>
      <c r="DQ53" s="157"/>
      <c r="DR53" s="157"/>
      <c r="DS53" s="157"/>
      <c r="DT53" s="157"/>
      <c r="DU53" s="157"/>
      <c r="DV53" s="157"/>
      <c r="DW53" s="172">
        <f t="shared" si="187"/>
        <v>0</v>
      </c>
      <c r="DX53" s="157"/>
      <c r="DY53" s="157"/>
      <c r="DZ53" s="157"/>
      <c r="EA53" s="157"/>
      <c r="EB53" s="157"/>
      <c r="EC53" s="157"/>
      <c r="ED53" s="157"/>
      <c r="EE53" s="157"/>
      <c r="EF53" s="157"/>
      <c r="EG53" s="157"/>
      <c r="EH53" s="157"/>
      <c r="EI53" s="157"/>
      <c r="EJ53" s="157"/>
      <c r="EK53" s="157"/>
      <c r="EL53" s="157"/>
      <c r="EM53" s="157"/>
      <c r="EN53" s="157"/>
      <c r="EO53" s="157"/>
      <c r="EP53" s="157"/>
      <c r="EQ53" s="157"/>
      <c r="ER53" s="157"/>
      <c r="ES53" s="157"/>
      <c r="ET53" s="157"/>
      <c r="EU53" s="172">
        <f t="shared" si="188"/>
        <v>3</v>
      </c>
      <c r="EV53" s="120"/>
      <c r="EW53" s="172">
        <f t="shared" si="189"/>
        <v>390</v>
      </c>
      <c r="EX53" s="157"/>
      <c r="EY53" s="157"/>
      <c r="EZ53" s="157"/>
      <c r="FA53" s="157"/>
      <c r="FB53" s="157"/>
      <c r="FC53" s="157"/>
      <c r="FD53" s="157"/>
      <c r="FE53" s="157"/>
      <c r="FF53" s="157"/>
      <c r="FG53" s="157"/>
      <c r="FH53" s="157"/>
      <c r="FI53" s="157"/>
      <c r="FJ53" s="157"/>
      <c r="FK53" s="157"/>
      <c r="FL53" s="157"/>
      <c r="FM53" s="157"/>
      <c r="FN53" s="157"/>
      <c r="FO53" s="157"/>
      <c r="FP53" s="157"/>
      <c r="FQ53" s="157"/>
      <c r="FR53" s="157"/>
      <c r="FS53" s="157"/>
      <c r="FT53" s="157"/>
      <c r="FU53" s="172">
        <f t="shared" si="190"/>
        <v>69</v>
      </c>
      <c r="FV53" s="157"/>
      <c r="FW53" s="157"/>
      <c r="FX53" s="157"/>
      <c r="FY53" s="157"/>
      <c r="FZ53" s="157"/>
      <c r="GA53" s="157"/>
      <c r="GB53" s="157"/>
      <c r="GC53" s="157"/>
      <c r="GD53" s="157"/>
      <c r="GE53" s="157"/>
      <c r="GF53" s="157"/>
      <c r="GG53" s="157"/>
      <c r="GH53" s="157"/>
      <c r="GI53" s="157"/>
      <c r="GJ53" s="157"/>
      <c r="GK53" s="157"/>
      <c r="GL53" s="157"/>
      <c r="GM53" s="157"/>
      <c r="GN53" s="157"/>
      <c r="GO53" s="157"/>
      <c r="GP53" s="157"/>
      <c r="GQ53" s="157"/>
      <c r="GR53" s="157"/>
      <c r="GS53" s="172">
        <f t="shared" si="191"/>
        <v>5</v>
      </c>
      <c r="GT53" s="157"/>
      <c r="GU53" s="157"/>
      <c r="GV53" s="157"/>
      <c r="GW53" s="157"/>
      <c r="GX53" s="157"/>
      <c r="GY53" s="157"/>
      <c r="GZ53" s="157"/>
      <c r="HA53" s="157"/>
      <c r="HB53" s="157"/>
      <c r="HC53" s="157"/>
      <c r="HD53" s="157"/>
      <c r="HE53" s="157"/>
      <c r="HF53" s="157"/>
      <c r="HG53" s="157"/>
      <c r="HH53" s="157"/>
      <c r="HI53" s="157"/>
      <c r="HJ53" s="157"/>
      <c r="HK53" s="157"/>
      <c r="HL53" s="157"/>
      <c r="HM53" s="157"/>
      <c r="HN53" s="157"/>
      <c r="HO53" s="157"/>
      <c r="HP53" s="157"/>
      <c r="HQ53" s="172">
        <f t="shared" si="192"/>
        <v>146</v>
      </c>
      <c r="HR53" s="126"/>
      <c r="HS53" s="172">
        <f t="shared" si="205"/>
        <v>610</v>
      </c>
      <c r="HT53" s="228"/>
      <c r="KT53" s="246">
        <f t="shared" si="193"/>
        <v>386</v>
      </c>
      <c r="KU53" s="247">
        <f t="shared" si="194"/>
        <v>4.344051446945338</v>
      </c>
      <c r="KV53" s="247">
        <f t="shared" si="206"/>
        <v>0.34405144694533796</v>
      </c>
      <c r="KW53" s="247">
        <f t="shared" si="218"/>
        <v>5.0000000000000001E-3</v>
      </c>
      <c r="KX53" s="248">
        <f t="shared" si="207"/>
        <v>0.34905144694533796</v>
      </c>
      <c r="KY53" s="249">
        <f t="shared" si="208"/>
        <v>4</v>
      </c>
      <c r="KZ53" s="233">
        <f t="shared" si="195"/>
        <v>4</v>
      </c>
      <c r="LA53" s="233">
        <f t="shared" si="195"/>
        <v>4</v>
      </c>
      <c r="LB53" s="233">
        <f t="shared" si="195"/>
        <v>5</v>
      </c>
      <c r="LC53" s="233">
        <f t="shared" si="195"/>
        <v>5</v>
      </c>
      <c r="LD53" s="233">
        <f t="shared" si="195"/>
        <v>5</v>
      </c>
      <c r="LE53" s="233">
        <f t="shared" si="195"/>
        <v>5</v>
      </c>
      <c r="LF53" s="233">
        <f t="shared" si="195"/>
        <v>5</v>
      </c>
      <c r="LG53" s="233">
        <f t="shared" si="195"/>
        <v>5</v>
      </c>
      <c r="LH53" s="233">
        <f t="shared" si="195"/>
        <v>5</v>
      </c>
      <c r="LI53" s="233">
        <f t="shared" si="195"/>
        <v>5</v>
      </c>
      <c r="LJ53" s="233">
        <f t="shared" si="195"/>
        <v>5</v>
      </c>
      <c r="LK53" s="233">
        <f t="shared" si="195"/>
        <v>5</v>
      </c>
      <c r="LL53" s="233">
        <f t="shared" si="195"/>
        <v>5</v>
      </c>
      <c r="LM53" s="233">
        <f t="shared" si="195"/>
        <v>5</v>
      </c>
      <c r="LN53" s="233">
        <f t="shared" si="195"/>
        <v>5</v>
      </c>
      <c r="LO53" s="233">
        <v>4</v>
      </c>
      <c r="LP53" s="233">
        <f t="shared" si="219"/>
        <v>4</v>
      </c>
      <c r="LR53" s="246">
        <f t="shared" si="196"/>
        <v>68</v>
      </c>
      <c r="LS53" s="247">
        <f t="shared" si="197"/>
        <v>0.4563758389261745</v>
      </c>
      <c r="LT53" s="247">
        <f t="shared" si="209"/>
        <v>0.4563758389261745</v>
      </c>
      <c r="LU53" s="247">
        <f t="shared" si="220"/>
        <v>5.0000000000000001E-3</v>
      </c>
      <c r="LV53" s="248">
        <f t="shared" si="210"/>
        <v>0.46137583892617451</v>
      </c>
      <c r="LW53" s="249">
        <f t="shared" si="211"/>
        <v>0</v>
      </c>
      <c r="LX53" s="233">
        <f t="shared" si="198"/>
        <v>1</v>
      </c>
      <c r="LY53" s="233">
        <f t="shared" si="198"/>
        <v>1</v>
      </c>
      <c r="LZ53" s="233">
        <f t="shared" si="198"/>
        <v>1</v>
      </c>
      <c r="MA53" s="233">
        <f t="shared" si="198"/>
        <v>1</v>
      </c>
      <c r="MB53" s="233">
        <f t="shared" si="198"/>
        <v>1</v>
      </c>
      <c r="MC53" s="233">
        <f t="shared" si="198"/>
        <v>1</v>
      </c>
      <c r="MD53" s="233">
        <f t="shared" si="198"/>
        <v>1</v>
      </c>
      <c r="ME53" s="233">
        <f t="shared" si="198"/>
        <v>1</v>
      </c>
      <c r="MF53" s="233">
        <f t="shared" si="198"/>
        <v>1</v>
      </c>
      <c r="MG53" s="233">
        <f t="shared" si="198"/>
        <v>1</v>
      </c>
      <c r="MH53" s="233">
        <f t="shared" si="198"/>
        <v>1</v>
      </c>
      <c r="MI53" s="233">
        <f t="shared" si="198"/>
        <v>1</v>
      </c>
      <c r="MJ53" s="233">
        <f t="shared" si="198"/>
        <v>1</v>
      </c>
      <c r="MK53" s="233">
        <f t="shared" si="198"/>
        <v>1</v>
      </c>
      <c r="ML53" s="233">
        <f t="shared" si="198"/>
        <v>1</v>
      </c>
      <c r="MM53" s="233">
        <v>1</v>
      </c>
      <c r="MN53" s="233">
        <f t="shared" si="221"/>
        <v>1</v>
      </c>
      <c r="MO53" s="229"/>
      <c r="MP53" s="246">
        <f t="shared" si="199"/>
        <v>5</v>
      </c>
      <c r="MQ53" s="247">
        <f t="shared" si="200"/>
        <v>0</v>
      </c>
      <c r="MR53" s="247">
        <f t="shared" si="212"/>
        <v>0</v>
      </c>
      <c r="MS53" s="247">
        <f t="shared" si="222"/>
        <v>5.0000000000000001E-3</v>
      </c>
      <c r="MT53" s="248">
        <f t="shared" si="213"/>
        <v>5.0000000000000001E-3</v>
      </c>
      <c r="MU53" s="249">
        <f t="shared" si="214"/>
        <v>0</v>
      </c>
      <c r="MV53" s="233">
        <f t="shared" si="201"/>
        <v>0</v>
      </c>
      <c r="MW53" s="233">
        <f t="shared" si="201"/>
        <v>0</v>
      </c>
      <c r="MX53" s="233">
        <f t="shared" si="201"/>
        <v>0</v>
      </c>
      <c r="MY53" s="233">
        <f t="shared" si="201"/>
        <v>0</v>
      </c>
      <c r="MZ53" s="233">
        <f t="shared" si="201"/>
        <v>0</v>
      </c>
      <c r="NA53" s="233">
        <f t="shared" si="201"/>
        <v>0</v>
      </c>
      <c r="NB53" s="233">
        <f t="shared" si="201"/>
        <v>0</v>
      </c>
      <c r="NC53" s="233">
        <f t="shared" si="201"/>
        <v>0</v>
      </c>
      <c r="ND53" s="233">
        <f t="shared" si="201"/>
        <v>0</v>
      </c>
      <c r="NE53" s="233">
        <f t="shared" si="201"/>
        <v>0</v>
      </c>
      <c r="NF53" s="233">
        <f t="shared" si="201"/>
        <v>1</v>
      </c>
      <c r="NG53" s="233">
        <f t="shared" si="201"/>
        <v>1</v>
      </c>
      <c r="NH53" s="233">
        <f t="shared" si="201"/>
        <v>1</v>
      </c>
      <c r="NI53" s="233">
        <f t="shared" si="201"/>
        <v>1</v>
      </c>
      <c r="NJ53" s="233">
        <f t="shared" si="201"/>
        <v>1</v>
      </c>
      <c r="NK53" s="233">
        <v>0</v>
      </c>
      <c r="NL53" s="233">
        <f t="shared" si="223"/>
        <v>0</v>
      </c>
      <c r="NM53" s="229"/>
      <c r="NN53" s="246">
        <f t="shared" si="202"/>
        <v>143</v>
      </c>
      <c r="NO53" s="247">
        <f t="shared" si="203"/>
        <v>2.7934883720930235</v>
      </c>
      <c r="NP53" s="247">
        <f t="shared" si="215"/>
        <v>0.79348837209302348</v>
      </c>
      <c r="NQ53" s="247">
        <f t="shared" si="224"/>
        <v>5.0000000000000001E-3</v>
      </c>
      <c r="NR53" s="248">
        <f t="shared" si="216"/>
        <v>0.79848837209302348</v>
      </c>
      <c r="NS53" s="249">
        <f t="shared" si="217"/>
        <v>2</v>
      </c>
      <c r="NT53" s="233">
        <f t="shared" si="204"/>
        <v>3</v>
      </c>
      <c r="NU53" s="233">
        <f t="shared" si="204"/>
        <v>3</v>
      </c>
      <c r="NV53" s="233">
        <f t="shared" si="204"/>
        <v>3</v>
      </c>
      <c r="NW53" s="233">
        <f t="shared" si="204"/>
        <v>3</v>
      </c>
      <c r="NX53" s="233">
        <f t="shared" si="204"/>
        <v>3</v>
      </c>
      <c r="NY53" s="233">
        <f t="shared" si="204"/>
        <v>3</v>
      </c>
      <c r="NZ53" s="233">
        <f t="shared" si="204"/>
        <v>3</v>
      </c>
      <c r="OA53" s="233">
        <f t="shared" si="204"/>
        <v>3</v>
      </c>
      <c r="OB53" s="233">
        <f t="shared" si="204"/>
        <v>3</v>
      </c>
      <c r="OC53" s="233">
        <f t="shared" si="204"/>
        <v>3</v>
      </c>
      <c r="OD53" s="233">
        <f t="shared" si="204"/>
        <v>3</v>
      </c>
      <c r="OE53" s="233">
        <f t="shared" si="204"/>
        <v>3</v>
      </c>
      <c r="OF53" s="233">
        <f t="shared" si="204"/>
        <v>3</v>
      </c>
      <c r="OG53" s="233">
        <f t="shared" si="204"/>
        <v>3</v>
      </c>
      <c r="OH53" s="233">
        <f t="shared" si="204"/>
        <v>3</v>
      </c>
      <c r="OI53" s="233">
        <v>3</v>
      </c>
      <c r="OJ53" s="233">
        <f t="shared" si="225"/>
        <v>3</v>
      </c>
    </row>
    <row r="54" spans="3:400" x14ac:dyDescent="0.25">
      <c r="C54" s="194" t="s">
        <v>272</v>
      </c>
      <c r="D54" s="171">
        <v>5</v>
      </c>
      <c r="E54" s="156"/>
      <c r="F54" s="156"/>
      <c r="G54" s="156"/>
      <c r="H54" s="156"/>
      <c r="I54" s="156"/>
      <c r="J54" s="156"/>
      <c r="K54" s="156"/>
      <c r="L54" s="156"/>
      <c r="M54" s="156"/>
      <c r="N54" s="156"/>
      <c r="O54" s="156"/>
      <c r="P54" s="156"/>
      <c r="Q54" s="156"/>
      <c r="R54" s="156"/>
      <c r="S54" s="156"/>
      <c r="T54" s="156"/>
      <c r="U54" s="156"/>
      <c r="V54" s="156"/>
      <c r="W54" s="156"/>
      <c r="X54" s="156"/>
      <c r="Y54" s="156"/>
      <c r="Z54" s="156"/>
      <c r="AA54" s="156"/>
      <c r="AB54" s="171">
        <v>1</v>
      </c>
      <c r="AC54" s="156"/>
      <c r="AD54" s="156"/>
      <c r="AE54" s="156"/>
      <c r="AF54" s="156"/>
      <c r="AG54" s="156"/>
      <c r="AH54" s="156"/>
      <c r="AI54" s="156"/>
      <c r="AJ54" s="156"/>
      <c r="AK54" s="156"/>
      <c r="AL54" s="156"/>
      <c r="AM54" s="156"/>
      <c r="AN54" s="156"/>
      <c r="AO54" s="156"/>
      <c r="AP54" s="156"/>
      <c r="AQ54" s="156"/>
      <c r="AR54" s="156"/>
      <c r="AS54" s="156"/>
      <c r="AT54" s="156"/>
      <c r="AU54" s="156"/>
      <c r="AV54" s="156"/>
      <c r="AW54" s="156"/>
      <c r="AX54" s="156"/>
      <c r="AY54" s="156"/>
      <c r="AZ54" s="171">
        <v>0</v>
      </c>
      <c r="BA54" s="156"/>
      <c r="BB54" s="156"/>
      <c r="BC54" s="156"/>
      <c r="BD54" s="156"/>
      <c r="BE54" s="156"/>
      <c r="BF54" s="156"/>
      <c r="BG54" s="156"/>
      <c r="BH54" s="156"/>
      <c r="BI54" s="156"/>
      <c r="BJ54" s="156"/>
      <c r="BK54" s="156"/>
      <c r="BL54" s="156"/>
      <c r="BM54" s="156"/>
      <c r="BN54" s="156"/>
      <c r="BO54" s="156"/>
      <c r="BP54" s="156"/>
      <c r="BQ54" s="156"/>
      <c r="BR54" s="156"/>
      <c r="BS54" s="156"/>
      <c r="BT54" s="156"/>
      <c r="BU54" s="156"/>
      <c r="BV54" s="156"/>
      <c r="BW54" s="156"/>
      <c r="BX54" s="171">
        <v>4</v>
      </c>
      <c r="BY54" s="153">
        <f t="shared" si="184"/>
        <v>10</v>
      </c>
      <c r="BZ54" s="120"/>
      <c r="CA54" s="172">
        <f t="shared" si="185"/>
        <v>0</v>
      </c>
      <c r="CB54" s="157"/>
      <c r="CC54" s="157"/>
      <c r="CD54" s="157"/>
      <c r="CE54" s="157"/>
      <c r="CF54" s="157"/>
      <c r="CG54" s="157"/>
      <c r="CH54" s="157"/>
      <c r="CI54" s="157"/>
      <c r="CJ54" s="157"/>
      <c r="CK54" s="157"/>
      <c r="CL54" s="157"/>
      <c r="CM54" s="157"/>
      <c r="CN54" s="157"/>
      <c r="CO54" s="157"/>
      <c r="CP54" s="157"/>
      <c r="CQ54" s="157"/>
      <c r="CR54" s="157"/>
      <c r="CS54" s="157"/>
      <c r="CT54" s="157"/>
      <c r="CU54" s="157"/>
      <c r="CV54" s="157"/>
      <c r="CW54" s="157"/>
      <c r="CX54" s="157"/>
      <c r="CY54" s="172">
        <f t="shared" si="186"/>
        <v>0</v>
      </c>
      <c r="CZ54" s="157"/>
      <c r="DA54" s="157"/>
      <c r="DB54" s="157"/>
      <c r="DC54" s="157"/>
      <c r="DD54" s="157"/>
      <c r="DE54" s="157"/>
      <c r="DF54" s="157"/>
      <c r="DG54" s="157"/>
      <c r="DH54" s="157"/>
      <c r="DI54" s="157"/>
      <c r="DJ54" s="157"/>
      <c r="DK54" s="157"/>
      <c r="DL54" s="157"/>
      <c r="DM54" s="157"/>
      <c r="DN54" s="157"/>
      <c r="DO54" s="157"/>
      <c r="DP54" s="157"/>
      <c r="DQ54" s="157"/>
      <c r="DR54" s="157"/>
      <c r="DS54" s="157"/>
      <c r="DT54" s="157"/>
      <c r="DU54" s="157"/>
      <c r="DV54" s="157"/>
      <c r="DW54" s="172">
        <f t="shared" si="187"/>
        <v>0</v>
      </c>
      <c r="DX54" s="157"/>
      <c r="DY54" s="157"/>
      <c r="DZ54" s="157"/>
      <c r="EA54" s="157"/>
      <c r="EB54" s="157"/>
      <c r="EC54" s="157"/>
      <c r="ED54" s="157"/>
      <c r="EE54" s="157"/>
      <c r="EF54" s="157"/>
      <c r="EG54" s="157"/>
      <c r="EH54" s="157"/>
      <c r="EI54" s="157"/>
      <c r="EJ54" s="157"/>
      <c r="EK54" s="157"/>
      <c r="EL54" s="157"/>
      <c r="EM54" s="157"/>
      <c r="EN54" s="157"/>
      <c r="EO54" s="157"/>
      <c r="EP54" s="157"/>
      <c r="EQ54" s="157"/>
      <c r="ER54" s="157"/>
      <c r="ES54" s="157"/>
      <c r="ET54" s="157"/>
      <c r="EU54" s="172">
        <f t="shared" si="188"/>
        <v>0</v>
      </c>
      <c r="EV54" s="120"/>
      <c r="EW54" s="172">
        <f t="shared" si="189"/>
        <v>5</v>
      </c>
      <c r="EX54" s="157"/>
      <c r="EY54" s="157"/>
      <c r="EZ54" s="157"/>
      <c r="FA54" s="157"/>
      <c r="FB54" s="157"/>
      <c r="FC54" s="157"/>
      <c r="FD54" s="157"/>
      <c r="FE54" s="157"/>
      <c r="FF54" s="157"/>
      <c r="FG54" s="157"/>
      <c r="FH54" s="157"/>
      <c r="FI54" s="157"/>
      <c r="FJ54" s="157"/>
      <c r="FK54" s="157"/>
      <c r="FL54" s="157"/>
      <c r="FM54" s="157"/>
      <c r="FN54" s="157"/>
      <c r="FO54" s="157"/>
      <c r="FP54" s="157"/>
      <c r="FQ54" s="157"/>
      <c r="FR54" s="157"/>
      <c r="FS54" s="157"/>
      <c r="FT54" s="157"/>
      <c r="FU54" s="172">
        <f t="shared" si="190"/>
        <v>1</v>
      </c>
      <c r="FV54" s="157"/>
      <c r="FW54" s="157"/>
      <c r="FX54" s="157"/>
      <c r="FY54" s="157"/>
      <c r="FZ54" s="157"/>
      <c r="GA54" s="157"/>
      <c r="GB54" s="157"/>
      <c r="GC54" s="157"/>
      <c r="GD54" s="157"/>
      <c r="GE54" s="157"/>
      <c r="GF54" s="157"/>
      <c r="GG54" s="157"/>
      <c r="GH54" s="157"/>
      <c r="GI54" s="157"/>
      <c r="GJ54" s="157"/>
      <c r="GK54" s="157"/>
      <c r="GL54" s="157"/>
      <c r="GM54" s="157"/>
      <c r="GN54" s="157"/>
      <c r="GO54" s="157"/>
      <c r="GP54" s="157"/>
      <c r="GQ54" s="157"/>
      <c r="GR54" s="157"/>
      <c r="GS54" s="172">
        <f t="shared" si="191"/>
        <v>0</v>
      </c>
      <c r="GT54" s="157"/>
      <c r="GU54" s="157"/>
      <c r="GV54" s="157"/>
      <c r="GW54" s="157"/>
      <c r="GX54" s="157"/>
      <c r="GY54" s="157"/>
      <c r="GZ54" s="157"/>
      <c r="HA54" s="157"/>
      <c r="HB54" s="157"/>
      <c r="HC54" s="157"/>
      <c r="HD54" s="157"/>
      <c r="HE54" s="157"/>
      <c r="HF54" s="157"/>
      <c r="HG54" s="157"/>
      <c r="HH54" s="157"/>
      <c r="HI54" s="157"/>
      <c r="HJ54" s="157"/>
      <c r="HK54" s="157"/>
      <c r="HL54" s="157"/>
      <c r="HM54" s="157"/>
      <c r="HN54" s="157"/>
      <c r="HO54" s="157"/>
      <c r="HP54" s="157"/>
      <c r="HQ54" s="172">
        <f t="shared" si="192"/>
        <v>4</v>
      </c>
      <c r="HR54" s="126"/>
      <c r="HS54" s="172">
        <f t="shared" si="205"/>
        <v>10</v>
      </c>
      <c r="HT54" s="228"/>
      <c r="KT54" s="246">
        <f t="shared" si="193"/>
        <v>5</v>
      </c>
      <c r="KU54" s="247">
        <f t="shared" si="194"/>
        <v>5.6270096463022508E-2</v>
      </c>
      <c r="KV54" s="247">
        <f t="shared" si="206"/>
        <v>5.6270096463022508E-2</v>
      </c>
      <c r="KW54" s="247">
        <f t="shared" si="218"/>
        <v>6.0000000000000001E-3</v>
      </c>
      <c r="KX54" s="248">
        <f t="shared" si="207"/>
        <v>6.2270096463022506E-2</v>
      </c>
      <c r="KY54" s="249">
        <f t="shared" si="208"/>
        <v>0</v>
      </c>
      <c r="KZ54" s="233">
        <f t="shared" si="195"/>
        <v>0</v>
      </c>
      <c r="LA54" s="233">
        <f t="shared" si="195"/>
        <v>0</v>
      </c>
      <c r="LB54" s="233">
        <f t="shared" si="195"/>
        <v>0</v>
      </c>
      <c r="LC54" s="233">
        <f t="shared" si="195"/>
        <v>0</v>
      </c>
      <c r="LD54" s="233">
        <f t="shared" si="195"/>
        <v>0</v>
      </c>
      <c r="LE54" s="233">
        <f t="shared" si="195"/>
        <v>0</v>
      </c>
      <c r="LF54" s="233">
        <f t="shared" si="195"/>
        <v>0</v>
      </c>
      <c r="LG54" s="233">
        <f t="shared" si="195"/>
        <v>0</v>
      </c>
      <c r="LH54" s="233">
        <f t="shared" si="195"/>
        <v>1</v>
      </c>
      <c r="LI54" s="233">
        <f t="shared" si="195"/>
        <v>1</v>
      </c>
      <c r="LJ54" s="233">
        <f t="shared" si="195"/>
        <v>1</v>
      </c>
      <c r="LK54" s="233">
        <f t="shared" si="195"/>
        <v>1</v>
      </c>
      <c r="LL54" s="233">
        <f t="shared" si="195"/>
        <v>1</v>
      </c>
      <c r="LM54" s="233">
        <f t="shared" si="195"/>
        <v>1</v>
      </c>
      <c r="LN54" s="233">
        <f t="shared" si="195"/>
        <v>1</v>
      </c>
      <c r="LO54" s="233">
        <v>0</v>
      </c>
      <c r="LP54" s="233">
        <f t="shared" si="219"/>
        <v>0</v>
      </c>
      <c r="LR54" s="246">
        <f t="shared" si="196"/>
        <v>1</v>
      </c>
      <c r="LS54" s="247">
        <f t="shared" si="197"/>
        <v>6.7114093959731542E-3</v>
      </c>
      <c r="LT54" s="247">
        <f t="shared" si="209"/>
        <v>6.7114093959731542E-3</v>
      </c>
      <c r="LU54" s="247">
        <f t="shared" si="220"/>
        <v>6.0000000000000001E-3</v>
      </c>
      <c r="LV54" s="248">
        <f t="shared" si="210"/>
        <v>1.2711409395973153E-2</v>
      </c>
      <c r="LW54" s="249">
        <f t="shared" si="211"/>
        <v>0</v>
      </c>
      <c r="LX54" s="233">
        <f t="shared" si="198"/>
        <v>0</v>
      </c>
      <c r="LY54" s="233">
        <f t="shared" si="198"/>
        <v>0</v>
      </c>
      <c r="LZ54" s="233">
        <f t="shared" si="198"/>
        <v>0</v>
      </c>
      <c r="MA54" s="233">
        <f t="shared" si="198"/>
        <v>0</v>
      </c>
      <c r="MB54" s="233">
        <f t="shared" si="198"/>
        <v>0</v>
      </c>
      <c r="MC54" s="233">
        <f t="shared" si="198"/>
        <v>0</v>
      </c>
      <c r="MD54" s="233">
        <f t="shared" si="198"/>
        <v>0</v>
      </c>
      <c r="ME54" s="233">
        <f t="shared" si="198"/>
        <v>1</v>
      </c>
      <c r="MF54" s="233">
        <f t="shared" si="198"/>
        <v>1</v>
      </c>
      <c r="MG54" s="233">
        <f t="shared" si="198"/>
        <v>1</v>
      </c>
      <c r="MH54" s="233">
        <f t="shared" si="198"/>
        <v>1</v>
      </c>
      <c r="MI54" s="233">
        <f t="shared" si="198"/>
        <v>1</v>
      </c>
      <c r="MJ54" s="233">
        <f t="shared" si="198"/>
        <v>1</v>
      </c>
      <c r="MK54" s="233">
        <f t="shared" si="198"/>
        <v>1</v>
      </c>
      <c r="ML54" s="233">
        <f t="shared" si="198"/>
        <v>1</v>
      </c>
      <c r="MM54" s="233">
        <v>0</v>
      </c>
      <c r="MN54" s="233">
        <f t="shared" si="221"/>
        <v>0</v>
      </c>
      <c r="MO54" s="229"/>
      <c r="MP54" s="246">
        <f t="shared" si="199"/>
        <v>0</v>
      </c>
      <c r="MQ54" s="247">
        <f t="shared" si="200"/>
        <v>0</v>
      </c>
      <c r="MR54" s="247">
        <f t="shared" si="212"/>
        <v>0</v>
      </c>
      <c r="MS54" s="247">
        <f t="shared" si="222"/>
        <v>6.0000000000000001E-3</v>
      </c>
      <c r="MT54" s="248">
        <f t="shared" si="213"/>
        <v>6.0000000000000001E-3</v>
      </c>
      <c r="MU54" s="249">
        <f t="shared" si="214"/>
        <v>0</v>
      </c>
      <c r="MV54" s="233">
        <f t="shared" si="201"/>
        <v>0</v>
      </c>
      <c r="MW54" s="233">
        <f t="shared" si="201"/>
        <v>0</v>
      </c>
      <c r="MX54" s="233">
        <f t="shared" si="201"/>
        <v>0</v>
      </c>
      <c r="MY54" s="233">
        <f t="shared" si="201"/>
        <v>0</v>
      </c>
      <c r="MZ54" s="233">
        <f t="shared" si="201"/>
        <v>0</v>
      </c>
      <c r="NA54" s="233">
        <f t="shared" si="201"/>
        <v>0</v>
      </c>
      <c r="NB54" s="233">
        <f t="shared" si="201"/>
        <v>0</v>
      </c>
      <c r="NC54" s="233">
        <f t="shared" si="201"/>
        <v>0</v>
      </c>
      <c r="ND54" s="233">
        <f t="shared" si="201"/>
        <v>0</v>
      </c>
      <c r="NE54" s="233">
        <f t="shared" si="201"/>
        <v>1</v>
      </c>
      <c r="NF54" s="233">
        <f t="shared" si="201"/>
        <v>1</v>
      </c>
      <c r="NG54" s="233">
        <f t="shared" si="201"/>
        <v>1</v>
      </c>
      <c r="NH54" s="233">
        <f t="shared" si="201"/>
        <v>1</v>
      </c>
      <c r="NI54" s="233">
        <f t="shared" si="201"/>
        <v>1</v>
      </c>
      <c r="NJ54" s="233">
        <f t="shared" si="201"/>
        <v>1</v>
      </c>
      <c r="NK54" s="233">
        <v>0</v>
      </c>
      <c r="NL54" s="233">
        <f t="shared" si="223"/>
        <v>0</v>
      </c>
      <c r="NM54" s="229"/>
      <c r="NN54" s="246">
        <f t="shared" si="202"/>
        <v>4</v>
      </c>
      <c r="NO54" s="247">
        <f t="shared" si="203"/>
        <v>7.813953488372094E-2</v>
      </c>
      <c r="NP54" s="247">
        <f t="shared" si="215"/>
        <v>7.813953488372094E-2</v>
      </c>
      <c r="NQ54" s="247">
        <f t="shared" si="224"/>
        <v>6.0000000000000001E-3</v>
      </c>
      <c r="NR54" s="248">
        <f t="shared" si="216"/>
        <v>8.4139534883720946E-2</v>
      </c>
      <c r="NS54" s="249">
        <f t="shared" si="217"/>
        <v>0</v>
      </c>
      <c r="NT54" s="233">
        <f t="shared" si="204"/>
        <v>0</v>
      </c>
      <c r="NU54" s="233">
        <f t="shared" si="204"/>
        <v>0</v>
      </c>
      <c r="NV54" s="233">
        <f t="shared" si="204"/>
        <v>0</v>
      </c>
      <c r="NW54" s="233">
        <f t="shared" si="204"/>
        <v>0</v>
      </c>
      <c r="NX54" s="233">
        <f t="shared" si="204"/>
        <v>0</v>
      </c>
      <c r="NY54" s="233">
        <f t="shared" si="204"/>
        <v>0</v>
      </c>
      <c r="NZ54" s="233">
        <f t="shared" si="204"/>
        <v>0</v>
      </c>
      <c r="OA54" s="233">
        <f t="shared" si="204"/>
        <v>1</v>
      </c>
      <c r="OB54" s="233">
        <f t="shared" si="204"/>
        <v>1</v>
      </c>
      <c r="OC54" s="233">
        <f t="shared" si="204"/>
        <v>1</v>
      </c>
      <c r="OD54" s="233">
        <f t="shared" si="204"/>
        <v>1</v>
      </c>
      <c r="OE54" s="233">
        <f t="shared" si="204"/>
        <v>1</v>
      </c>
      <c r="OF54" s="233">
        <f t="shared" si="204"/>
        <v>1</v>
      </c>
      <c r="OG54" s="233">
        <f t="shared" si="204"/>
        <v>1</v>
      </c>
      <c r="OH54" s="233">
        <f t="shared" si="204"/>
        <v>1</v>
      </c>
      <c r="OI54" s="233">
        <v>0</v>
      </c>
      <c r="OJ54" s="233">
        <f t="shared" si="225"/>
        <v>0</v>
      </c>
    </row>
    <row r="55" spans="3:400" x14ac:dyDescent="0.25">
      <c r="C55" s="194" t="s">
        <v>46</v>
      </c>
      <c r="D55" s="171">
        <v>43</v>
      </c>
      <c r="E55" s="156"/>
      <c r="F55" s="156"/>
      <c r="G55" s="156"/>
      <c r="H55" s="156"/>
      <c r="I55" s="156"/>
      <c r="J55" s="156"/>
      <c r="K55" s="156"/>
      <c r="L55" s="156"/>
      <c r="M55" s="156"/>
      <c r="N55" s="156"/>
      <c r="O55" s="156"/>
      <c r="P55" s="156"/>
      <c r="Q55" s="156"/>
      <c r="R55" s="156"/>
      <c r="S55" s="156"/>
      <c r="T55" s="156"/>
      <c r="U55" s="156"/>
      <c r="V55" s="156"/>
      <c r="W55" s="156"/>
      <c r="X55" s="156"/>
      <c r="Y55" s="156"/>
      <c r="Z55" s="156"/>
      <c r="AA55" s="156"/>
      <c r="AB55" s="171">
        <v>4</v>
      </c>
      <c r="AC55" s="156"/>
      <c r="AD55" s="156"/>
      <c r="AE55" s="156"/>
      <c r="AF55" s="156"/>
      <c r="AG55" s="156"/>
      <c r="AH55" s="156"/>
      <c r="AI55" s="156"/>
      <c r="AJ55" s="156"/>
      <c r="AK55" s="156"/>
      <c r="AL55" s="156"/>
      <c r="AM55" s="156"/>
      <c r="AN55" s="156"/>
      <c r="AO55" s="156"/>
      <c r="AP55" s="156"/>
      <c r="AQ55" s="156"/>
      <c r="AR55" s="156"/>
      <c r="AS55" s="156"/>
      <c r="AT55" s="156"/>
      <c r="AU55" s="156"/>
      <c r="AV55" s="156"/>
      <c r="AW55" s="156"/>
      <c r="AX55" s="156"/>
      <c r="AY55" s="156"/>
      <c r="AZ55" s="171">
        <v>0</v>
      </c>
      <c r="BA55" s="156"/>
      <c r="BB55" s="156"/>
      <c r="BC55" s="156"/>
      <c r="BD55" s="156"/>
      <c r="BE55" s="156"/>
      <c r="BF55" s="156"/>
      <c r="BG55" s="156"/>
      <c r="BH55" s="156"/>
      <c r="BI55" s="156"/>
      <c r="BJ55" s="156"/>
      <c r="BK55" s="156"/>
      <c r="BL55" s="156"/>
      <c r="BM55" s="156"/>
      <c r="BN55" s="156"/>
      <c r="BO55" s="156"/>
      <c r="BP55" s="156"/>
      <c r="BQ55" s="156"/>
      <c r="BR55" s="156"/>
      <c r="BS55" s="156"/>
      <c r="BT55" s="156"/>
      <c r="BU55" s="156"/>
      <c r="BV55" s="156"/>
      <c r="BW55" s="156"/>
      <c r="BX55" s="171">
        <v>21</v>
      </c>
      <c r="BY55" s="153">
        <f t="shared" si="184"/>
        <v>68</v>
      </c>
      <c r="BZ55" s="120"/>
      <c r="CA55" s="172">
        <f t="shared" si="185"/>
        <v>1</v>
      </c>
      <c r="CB55" s="157"/>
      <c r="CC55" s="157"/>
      <c r="CD55" s="157"/>
      <c r="CE55" s="157"/>
      <c r="CF55" s="157"/>
      <c r="CG55" s="157"/>
      <c r="CH55" s="157"/>
      <c r="CI55" s="157"/>
      <c r="CJ55" s="157"/>
      <c r="CK55" s="157"/>
      <c r="CL55" s="157"/>
      <c r="CM55" s="157"/>
      <c r="CN55" s="157"/>
      <c r="CO55" s="157"/>
      <c r="CP55" s="157"/>
      <c r="CQ55" s="157"/>
      <c r="CR55" s="157"/>
      <c r="CS55" s="157"/>
      <c r="CT55" s="157"/>
      <c r="CU55" s="157"/>
      <c r="CV55" s="157"/>
      <c r="CW55" s="157"/>
      <c r="CX55" s="157"/>
      <c r="CY55" s="172">
        <f t="shared" si="186"/>
        <v>0</v>
      </c>
      <c r="CZ55" s="157"/>
      <c r="DA55" s="157"/>
      <c r="DB55" s="157"/>
      <c r="DC55" s="157"/>
      <c r="DD55" s="157"/>
      <c r="DE55" s="157"/>
      <c r="DF55" s="157"/>
      <c r="DG55" s="157"/>
      <c r="DH55" s="157"/>
      <c r="DI55" s="157"/>
      <c r="DJ55" s="157"/>
      <c r="DK55" s="157"/>
      <c r="DL55" s="157"/>
      <c r="DM55" s="157"/>
      <c r="DN55" s="157"/>
      <c r="DO55" s="157"/>
      <c r="DP55" s="157"/>
      <c r="DQ55" s="157"/>
      <c r="DR55" s="157"/>
      <c r="DS55" s="157"/>
      <c r="DT55" s="157"/>
      <c r="DU55" s="157"/>
      <c r="DV55" s="157"/>
      <c r="DW55" s="172">
        <f t="shared" si="187"/>
        <v>0</v>
      </c>
      <c r="DX55" s="157"/>
      <c r="DY55" s="157"/>
      <c r="DZ55" s="157"/>
      <c r="EA55" s="157"/>
      <c r="EB55" s="157"/>
      <c r="EC55" s="157"/>
      <c r="ED55" s="157"/>
      <c r="EE55" s="157"/>
      <c r="EF55" s="157"/>
      <c r="EG55" s="157"/>
      <c r="EH55" s="157"/>
      <c r="EI55" s="157"/>
      <c r="EJ55" s="157"/>
      <c r="EK55" s="157"/>
      <c r="EL55" s="157"/>
      <c r="EM55" s="157"/>
      <c r="EN55" s="157"/>
      <c r="EO55" s="157"/>
      <c r="EP55" s="157"/>
      <c r="EQ55" s="157"/>
      <c r="ER55" s="157"/>
      <c r="ES55" s="157"/>
      <c r="ET55" s="157"/>
      <c r="EU55" s="172">
        <f t="shared" si="188"/>
        <v>0</v>
      </c>
      <c r="EV55" s="120"/>
      <c r="EW55" s="172">
        <f t="shared" si="189"/>
        <v>44</v>
      </c>
      <c r="EX55" s="157"/>
      <c r="EY55" s="157"/>
      <c r="EZ55" s="157"/>
      <c r="FA55" s="157"/>
      <c r="FB55" s="157"/>
      <c r="FC55" s="157"/>
      <c r="FD55" s="157"/>
      <c r="FE55" s="157"/>
      <c r="FF55" s="157"/>
      <c r="FG55" s="157"/>
      <c r="FH55" s="157"/>
      <c r="FI55" s="157"/>
      <c r="FJ55" s="157"/>
      <c r="FK55" s="157"/>
      <c r="FL55" s="157"/>
      <c r="FM55" s="157"/>
      <c r="FN55" s="157"/>
      <c r="FO55" s="157"/>
      <c r="FP55" s="157"/>
      <c r="FQ55" s="157"/>
      <c r="FR55" s="157"/>
      <c r="FS55" s="157"/>
      <c r="FT55" s="157"/>
      <c r="FU55" s="172">
        <f t="shared" si="190"/>
        <v>4</v>
      </c>
      <c r="FV55" s="157"/>
      <c r="FW55" s="157"/>
      <c r="FX55" s="157"/>
      <c r="FY55" s="157"/>
      <c r="FZ55" s="157"/>
      <c r="GA55" s="157"/>
      <c r="GB55" s="157"/>
      <c r="GC55" s="157"/>
      <c r="GD55" s="157"/>
      <c r="GE55" s="157"/>
      <c r="GF55" s="157"/>
      <c r="GG55" s="157"/>
      <c r="GH55" s="157"/>
      <c r="GI55" s="157"/>
      <c r="GJ55" s="157"/>
      <c r="GK55" s="157"/>
      <c r="GL55" s="157"/>
      <c r="GM55" s="157"/>
      <c r="GN55" s="157"/>
      <c r="GO55" s="157"/>
      <c r="GP55" s="157"/>
      <c r="GQ55" s="157"/>
      <c r="GR55" s="157"/>
      <c r="GS55" s="172">
        <f t="shared" si="191"/>
        <v>0</v>
      </c>
      <c r="GT55" s="157"/>
      <c r="GU55" s="157"/>
      <c r="GV55" s="157"/>
      <c r="GW55" s="157"/>
      <c r="GX55" s="157"/>
      <c r="GY55" s="157"/>
      <c r="GZ55" s="157"/>
      <c r="HA55" s="157"/>
      <c r="HB55" s="157"/>
      <c r="HC55" s="157"/>
      <c r="HD55" s="157"/>
      <c r="HE55" s="157"/>
      <c r="HF55" s="157"/>
      <c r="HG55" s="157"/>
      <c r="HH55" s="157"/>
      <c r="HI55" s="157"/>
      <c r="HJ55" s="157"/>
      <c r="HK55" s="157"/>
      <c r="HL55" s="157"/>
      <c r="HM55" s="157"/>
      <c r="HN55" s="157"/>
      <c r="HO55" s="157"/>
      <c r="HP55" s="157"/>
      <c r="HQ55" s="172">
        <f t="shared" si="192"/>
        <v>21</v>
      </c>
      <c r="HR55" s="126"/>
      <c r="HS55" s="172">
        <f t="shared" si="205"/>
        <v>69</v>
      </c>
      <c r="HT55" s="228"/>
      <c r="KT55" s="246">
        <f t="shared" si="193"/>
        <v>43</v>
      </c>
      <c r="KU55" s="247">
        <f t="shared" si="194"/>
        <v>0.48392282958199362</v>
      </c>
      <c r="KV55" s="247">
        <f t="shared" si="206"/>
        <v>0.48392282958199362</v>
      </c>
      <c r="KW55" s="247">
        <f t="shared" si="218"/>
        <v>7.0000000000000001E-3</v>
      </c>
      <c r="KX55" s="248">
        <f t="shared" si="207"/>
        <v>0.49092282958199362</v>
      </c>
      <c r="KY55" s="249">
        <f t="shared" si="208"/>
        <v>0</v>
      </c>
      <c r="KZ55" s="233">
        <f t="shared" si="195"/>
        <v>1</v>
      </c>
      <c r="LA55" s="233">
        <f t="shared" si="195"/>
        <v>1</v>
      </c>
      <c r="LB55" s="233">
        <f t="shared" si="195"/>
        <v>1</v>
      </c>
      <c r="LC55" s="233">
        <f t="shared" si="195"/>
        <v>1</v>
      </c>
      <c r="LD55" s="233">
        <f t="shared" si="195"/>
        <v>1</v>
      </c>
      <c r="LE55" s="233">
        <f t="shared" si="195"/>
        <v>1</v>
      </c>
      <c r="LF55" s="233">
        <f t="shared" si="195"/>
        <v>1</v>
      </c>
      <c r="LG55" s="233">
        <f t="shared" si="195"/>
        <v>1</v>
      </c>
      <c r="LH55" s="233">
        <f t="shared" si="195"/>
        <v>1</v>
      </c>
      <c r="LI55" s="233">
        <f t="shared" si="195"/>
        <v>1</v>
      </c>
      <c r="LJ55" s="233">
        <f t="shared" si="195"/>
        <v>1</v>
      </c>
      <c r="LK55" s="233">
        <f t="shared" si="195"/>
        <v>1</v>
      </c>
      <c r="LL55" s="233">
        <f t="shared" si="195"/>
        <v>1</v>
      </c>
      <c r="LM55" s="233">
        <f t="shared" si="195"/>
        <v>1</v>
      </c>
      <c r="LN55" s="233">
        <f t="shared" si="195"/>
        <v>1</v>
      </c>
      <c r="LO55" s="233">
        <v>1</v>
      </c>
      <c r="LP55" s="233">
        <f t="shared" si="219"/>
        <v>1</v>
      </c>
      <c r="LR55" s="246">
        <f t="shared" si="196"/>
        <v>4</v>
      </c>
      <c r="LS55" s="247">
        <f t="shared" si="197"/>
        <v>2.6845637583892617E-2</v>
      </c>
      <c r="LT55" s="247">
        <f t="shared" si="209"/>
        <v>2.6845637583892617E-2</v>
      </c>
      <c r="LU55" s="247">
        <f t="shared" si="220"/>
        <v>7.0000000000000001E-3</v>
      </c>
      <c r="LV55" s="248">
        <f t="shared" si="210"/>
        <v>3.384563758389262E-2</v>
      </c>
      <c r="LW55" s="249">
        <f t="shared" si="211"/>
        <v>0</v>
      </c>
      <c r="LX55" s="233">
        <f t="shared" si="198"/>
        <v>0</v>
      </c>
      <c r="LY55" s="233">
        <f t="shared" si="198"/>
        <v>0</v>
      </c>
      <c r="LZ55" s="233">
        <f t="shared" si="198"/>
        <v>0</v>
      </c>
      <c r="MA55" s="233">
        <f t="shared" si="198"/>
        <v>0</v>
      </c>
      <c r="MB55" s="233">
        <f t="shared" si="198"/>
        <v>1</v>
      </c>
      <c r="MC55" s="233">
        <f t="shared" si="198"/>
        <v>1</v>
      </c>
      <c r="MD55" s="233">
        <f t="shared" si="198"/>
        <v>1</v>
      </c>
      <c r="ME55" s="233">
        <f t="shared" si="198"/>
        <v>1</v>
      </c>
      <c r="MF55" s="233">
        <f t="shared" si="198"/>
        <v>1</v>
      </c>
      <c r="MG55" s="233">
        <f t="shared" si="198"/>
        <v>1</v>
      </c>
      <c r="MH55" s="233">
        <f t="shared" si="198"/>
        <v>1</v>
      </c>
      <c r="MI55" s="233">
        <f t="shared" si="198"/>
        <v>1</v>
      </c>
      <c r="MJ55" s="233">
        <f t="shared" si="198"/>
        <v>1</v>
      </c>
      <c r="MK55" s="233">
        <f t="shared" si="198"/>
        <v>1</v>
      </c>
      <c r="ML55" s="233">
        <f t="shared" si="198"/>
        <v>1</v>
      </c>
      <c r="MM55" s="233">
        <v>0</v>
      </c>
      <c r="MN55" s="233">
        <f t="shared" si="221"/>
        <v>0</v>
      </c>
      <c r="MO55" s="229"/>
      <c r="MP55" s="246">
        <f t="shared" si="199"/>
        <v>0</v>
      </c>
      <c r="MQ55" s="247">
        <f t="shared" si="200"/>
        <v>0</v>
      </c>
      <c r="MR55" s="247">
        <f t="shared" si="212"/>
        <v>0</v>
      </c>
      <c r="MS55" s="247">
        <f t="shared" si="222"/>
        <v>7.0000000000000001E-3</v>
      </c>
      <c r="MT55" s="248">
        <f t="shared" si="213"/>
        <v>7.0000000000000001E-3</v>
      </c>
      <c r="MU55" s="249">
        <f t="shared" si="214"/>
        <v>0</v>
      </c>
      <c r="MV55" s="233">
        <f t="shared" si="201"/>
        <v>0</v>
      </c>
      <c r="MW55" s="233">
        <f t="shared" si="201"/>
        <v>0</v>
      </c>
      <c r="MX55" s="233">
        <f t="shared" si="201"/>
        <v>0</v>
      </c>
      <c r="MY55" s="233">
        <f t="shared" si="201"/>
        <v>0</v>
      </c>
      <c r="MZ55" s="233">
        <f t="shared" si="201"/>
        <v>0</v>
      </c>
      <c r="NA55" s="233">
        <f t="shared" si="201"/>
        <v>0</v>
      </c>
      <c r="NB55" s="233">
        <f t="shared" si="201"/>
        <v>0</v>
      </c>
      <c r="NC55" s="233">
        <f t="shared" si="201"/>
        <v>0</v>
      </c>
      <c r="ND55" s="233">
        <f t="shared" si="201"/>
        <v>1</v>
      </c>
      <c r="NE55" s="233">
        <f t="shared" si="201"/>
        <v>1</v>
      </c>
      <c r="NF55" s="233">
        <f t="shared" si="201"/>
        <v>1</v>
      </c>
      <c r="NG55" s="233">
        <f t="shared" si="201"/>
        <v>1</v>
      </c>
      <c r="NH55" s="233">
        <f t="shared" si="201"/>
        <v>1</v>
      </c>
      <c r="NI55" s="233">
        <f t="shared" si="201"/>
        <v>1</v>
      </c>
      <c r="NJ55" s="233">
        <f t="shared" si="201"/>
        <v>1</v>
      </c>
      <c r="NK55" s="233">
        <v>0</v>
      </c>
      <c r="NL55" s="233">
        <f t="shared" si="223"/>
        <v>0</v>
      </c>
      <c r="NM55" s="229"/>
      <c r="NN55" s="246">
        <f t="shared" si="202"/>
        <v>21</v>
      </c>
      <c r="NO55" s="247">
        <f t="shared" si="203"/>
        <v>0.41023255813953485</v>
      </c>
      <c r="NP55" s="247">
        <f t="shared" si="215"/>
        <v>0.41023255813953485</v>
      </c>
      <c r="NQ55" s="247">
        <f t="shared" si="224"/>
        <v>7.0000000000000001E-3</v>
      </c>
      <c r="NR55" s="248">
        <f t="shared" si="216"/>
        <v>0.41723255813953486</v>
      </c>
      <c r="NS55" s="249">
        <f t="shared" si="217"/>
        <v>0</v>
      </c>
      <c r="NT55" s="233">
        <f t="shared" si="204"/>
        <v>0</v>
      </c>
      <c r="NU55" s="233">
        <f t="shared" si="204"/>
        <v>0</v>
      </c>
      <c r="NV55" s="233">
        <f t="shared" si="204"/>
        <v>0</v>
      </c>
      <c r="NW55" s="233">
        <f t="shared" si="204"/>
        <v>1</v>
      </c>
      <c r="NX55" s="233">
        <f t="shared" si="204"/>
        <v>1</v>
      </c>
      <c r="NY55" s="233">
        <f t="shared" si="204"/>
        <v>1</v>
      </c>
      <c r="NZ55" s="233">
        <f t="shared" si="204"/>
        <v>1</v>
      </c>
      <c r="OA55" s="233">
        <f t="shared" si="204"/>
        <v>1</v>
      </c>
      <c r="OB55" s="233">
        <f t="shared" si="204"/>
        <v>1</v>
      </c>
      <c r="OC55" s="233">
        <f t="shared" si="204"/>
        <v>1</v>
      </c>
      <c r="OD55" s="233">
        <f t="shared" si="204"/>
        <v>1</v>
      </c>
      <c r="OE55" s="233">
        <f t="shared" si="204"/>
        <v>1</v>
      </c>
      <c r="OF55" s="233">
        <f t="shared" si="204"/>
        <v>1</v>
      </c>
      <c r="OG55" s="233">
        <f t="shared" si="204"/>
        <v>1</v>
      </c>
      <c r="OH55" s="233">
        <f t="shared" si="204"/>
        <v>1</v>
      </c>
      <c r="OI55" s="233">
        <v>0</v>
      </c>
      <c r="OJ55" s="233">
        <f t="shared" si="225"/>
        <v>0</v>
      </c>
    </row>
    <row r="56" spans="3:400" x14ac:dyDescent="0.25">
      <c r="C56" s="194" t="s">
        <v>47</v>
      </c>
      <c r="D56" s="171">
        <v>0</v>
      </c>
      <c r="E56" s="156"/>
      <c r="F56" s="156"/>
      <c r="G56" s="156"/>
      <c r="H56" s="156"/>
      <c r="I56" s="156"/>
      <c r="J56" s="156"/>
      <c r="K56" s="156"/>
      <c r="L56" s="156"/>
      <c r="M56" s="156"/>
      <c r="N56" s="156"/>
      <c r="O56" s="156"/>
      <c r="P56" s="156"/>
      <c r="Q56" s="156"/>
      <c r="R56" s="156"/>
      <c r="S56" s="156"/>
      <c r="T56" s="156"/>
      <c r="U56" s="156"/>
      <c r="V56" s="156"/>
      <c r="W56" s="156"/>
      <c r="X56" s="156"/>
      <c r="Y56" s="156"/>
      <c r="Z56" s="156"/>
      <c r="AA56" s="156"/>
      <c r="AB56" s="171">
        <v>0</v>
      </c>
      <c r="AC56" s="156"/>
      <c r="AD56" s="156"/>
      <c r="AE56" s="156"/>
      <c r="AF56" s="156"/>
      <c r="AG56" s="156"/>
      <c r="AH56" s="156"/>
      <c r="AI56" s="156"/>
      <c r="AJ56" s="156"/>
      <c r="AK56" s="156"/>
      <c r="AL56" s="156"/>
      <c r="AM56" s="156"/>
      <c r="AN56" s="156"/>
      <c r="AO56" s="156"/>
      <c r="AP56" s="156"/>
      <c r="AQ56" s="156"/>
      <c r="AR56" s="156"/>
      <c r="AS56" s="156"/>
      <c r="AT56" s="156"/>
      <c r="AU56" s="156"/>
      <c r="AV56" s="156"/>
      <c r="AW56" s="156"/>
      <c r="AX56" s="156"/>
      <c r="AY56" s="156"/>
      <c r="AZ56" s="171">
        <v>0</v>
      </c>
      <c r="BA56" s="156"/>
      <c r="BB56" s="156"/>
      <c r="BC56" s="156"/>
      <c r="BD56" s="156"/>
      <c r="BE56" s="156"/>
      <c r="BF56" s="156"/>
      <c r="BG56" s="156"/>
      <c r="BH56" s="156"/>
      <c r="BI56" s="156"/>
      <c r="BJ56" s="156"/>
      <c r="BK56" s="156"/>
      <c r="BL56" s="156"/>
      <c r="BM56" s="156"/>
      <c r="BN56" s="156"/>
      <c r="BO56" s="156"/>
      <c r="BP56" s="156"/>
      <c r="BQ56" s="156"/>
      <c r="BR56" s="156"/>
      <c r="BS56" s="156"/>
      <c r="BT56" s="156"/>
      <c r="BU56" s="156"/>
      <c r="BV56" s="156"/>
      <c r="BW56" s="156"/>
      <c r="BX56" s="171">
        <v>1</v>
      </c>
      <c r="BY56" s="153">
        <f t="shared" si="184"/>
        <v>1</v>
      </c>
      <c r="BZ56" s="120"/>
      <c r="CA56" s="172">
        <f t="shared" si="185"/>
        <v>0</v>
      </c>
      <c r="CB56" s="157"/>
      <c r="CC56" s="157"/>
      <c r="CD56" s="157"/>
      <c r="CE56" s="157"/>
      <c r="CF56" s="157"/>
      <c r="CG56" s="157"/>
      <c r="CH56" s="157"/>
      <c r="CI56" s="157"/>
      <c r="CJ56" s="157"/>
      <c r="CK56" s="157"/>
      <c r="CL56" s="157"/>
      <c r="CM56" s="157"/>
      <c r="CN56" s="157"/>
      <c r="CO56" s="157"/>
      <c r="CP56" s="157"/>
      <c r="CQ56" s="157"/>
      <c r="CR56" s="157"/>
      <c r="CS56" s="157"/>
      <c r="CT56" s="157"/>
      <c r="CU56" s="157"/>
      <c r="CV56" s="157"/>
      <c r="CW56" s="157"/>
      <c r="CX56" s="157"/>
      <c r="CY56" s="172">
        <f t="shared" si="186"/>
        <v>0</v>
      </c>
      <c r="CZ56" s="157"/>
      <c r="DA56" s="157"/>
      <c r="DB56" s="157"/>
      <c r="DC56" s="157"/>
      <c r="DD56" s="157"/>
      <c r="DE56" s="157"/>
      <c r="DF56" s="157"/>
      <c r="DG56" s="157"/>
      <c r="DH56" s="157"/>
      <c r="DI56" s="157"/>
      <c r="DJ56" s="157"/>
      <c r="DK56" s="157"/>
      <c r="DL56" s="157"/>
      <c r="DM56" s="157"/>
      <c r="DN56" s="157"/>
      <c r="DO56" s="157"/>
      <c r="DP56" s="157"/>
      <c r="DQ56" s="157"/>
      <c r="DR56" s="157"/>
      <c r="DS56" s="157"/>
      <c r="DT56" s="157"/>
      <c r="DU56" s="157"/>
      <c r="DV56" s="157"/>
      <c r="DW56" s="172">
        <f t="shared" si="187"/>
        <v>0</v>
      </c>
      <c r="DX56" s="157"/>
      <c r="DY56" s="157"/>
      <c r="DZ56" s="157"/>
      <c r="EA56" s="157"/>
      <c r="EB56" s="157"/>
      <c r="EC56" s="157"/>
      <c r="ED56" s="157"/>
      <c r="EE56" s="157"/>
      <c r="EF56" s="157"/>
      <c r="EG56" s="157"/>
      <c r="EH56" s="157"/>
      <c r="EI56" s="157"/>
      <c r="EJ56" s="157"/>
      <c r="EK56" s="157"/>
      <c r="EL56" s="157"/>
      <c r="EM56" s="157"/>
      <c r="EN56" s="157"/>
      <c r="EO56" s="157"/>
      <c r="EP56" s="157"/>
      <c r="EQ56" s="157"/>
      <c r="ER56" s="157"/>
      <c r="ES56" s="157"/>
      <c r="ET56" s="157"/>
      <c r="EU56" s="172">
        <f t="shared" si="188"/>
        <v>0</v>
      </c>
      <c r="EV56" s="120"/>
      <c r="EW56" s="172">
        <f t="shared" si="189"/>
        <v>0</v>
      </c>
      <c r="EX56" s="157"/>
      <c r="EY56" s="157"/>
      <c r="EZ56" s="157"/>
      <c r="FA56" s="157"/>
      <c r="FB56" s="157"/>
      <c r="FC56" s="157"/>
      <c r="FD56" s="157"/>
      <c r="FE56" s="157"/>
      <c r="FF56" s="157"/>
      <c r="FG56" s="157"/>
      <c r="FH56" s="157"/>
      <c r="FI56" s="157"/>
      <c r="FJ56" s="157"/>
      <c r="FK56" s="157"/>
      <c r="FL56" s="157"/>
      <c r="FM56" s="157"/>
      <c r="FN56" s="157"/>
      <c r="FO56" s="157"/>
      <c r="FP56" s="157"/>
      <c r="FQ56" s="157"/>
      <c r="FR56" s="157"/>
      <c r="FS56" s="157"/>
      <c r="FT56" s="157"/>
      <c r="FU56" s="172">
        <f t="shared" si="190"/>
        <v>0</v>
      </c>
      <c r="FV56" s="157"/>
      <c r="FW56" s="157"/>
      <c r="FX56" s="157"/>
      <c r="FY56" s="157"/>
      <c r="FZ56" s="157"/>
      <c r="GA56" s="157"/>
      <c r="GB56" s="157"/>
      <c r="GC56" s="157"/>
      <c r="GD56" s="157"/>
      <c r="GE56" s="157"/>
      <c r="GF56" s="157"/>
      <c r="GG56" s="157"/>
      <c r="GH56" s="157"/>
      <c r="GI56" s="157"/>
      <c r="GJ56" s="157"/>
      <c r="GK56" s="157"/>
      <c r="GL56" s="157"/>
      <c r="GM56" s="157"/>
      <c r="GN56" s="157"/>
      <c r="GO56" s="157"/>
      <c r="GP56" s="157"/>
      <c r="GQ56" s="157"/>
      <c r="GR56" s="157"/>
      <c r="GS56" s="172">
        <f t="shared" si="191"/>
        <v>0</v>
      </c>
      <c r="GT56" s="157"/>
      <c r="GU56" s="157"/>
      <c r="GV56" s="157"/>
      <c r="GW56" s="157"/>
      <c r="GX56" s="157"/>
      <c r="GY56" s="157"/>
      <c r="GZ56" s="157"/>
      <c r="HA56" s="157"/>
      <c r="HB56" s="157"/>
      <c r="HC56" s="157"/>
      <c r="HD56" s="157"/>
      <c r="HE56" s="157"/>
      <c r="HF56" s="157"/>
      <c r="HG56" s="157"/>
      <c r="HH56" s="157"/>
      <c r="HI56" s="157"/>
      <c r="HJ56" s="157"/>
      <c r="HK56" s="157"/>
      <c r="HL56" s="157"/>
      <c r="HM56" s="157"/>
      <c r="HN56" s="157"/>
      <c r="HO56" s="157"/>
      <c r="HP56" s="157"/>
      <c r="HQ56" s="172">
        <f t="shared" si="192"/>
        <v>1</v>
      </c>
      <c r="HR56" s="126"/>
      <c r="HS56" s="172">
        <f t="shared" si="205"/>
        <v>1</v>
      </c>
      <c r="HT56" s="228"/>
      <c r="KT56" s="246">
        <f t="shared" si="193"/>
        <v>0</v>
      </c>
      <c r="KU56" s="247">
        <f t="shared" si="194"/>
        <v>0</v>
      </c>
      <c r="KV56" s="247">
        <f t="shared" si="206"/>
        <v>0</v>
      </c>
      <c r="KW56" s="247">
        <f t="shared" si="218"/>
        <v>8.0000000000000002E-3</v>
      </c>
      <c r="KX56" s="248">
        <f t="shared" si="207"/>
        <v>8.0000000000000002E-3</v>
      </c>
      <c r="KY56" s="249">
        <f t="shared" si="208"/>
        <v>0</v>
      </c>
      <c r="KZ56" s="233">
        <f t="shared" si="195"/>
        <v>0</v>
      </c>
      <c r="LA56" s="233">
        <f t="shared" si="195"/>
        <v>0</v>
      </c>
      <c r="LB56" s="233">
        <f t="shared" si="195"/>
        <v>0</v>
      </c>
      <c r="LC56" s="233">
        <f t="shared" si="195"/>
        <v>0</v>
      </c>
      <c r="LD56" s="233">
        <f t="shared" si="195"/>
        <v>0</v>
      </c>
      <c r="LE56" s="233">
        <f t="shared" si="195"/>
        <v>0</v>
      </c>
      <c r="LF56" s="233">
        <f t="shared" si="195"/>
        <v>0</v>
      </c>
      <c r="LG56" s="233">
        <f t="shared" si="195"/>
        <v>0</v>
      </c>
      <c r="LH56" s="233">
        <f t="shared" si="195"/>
        <v>0</v>
      </c>
      <c r="LI56" s="233">
        <f t="shared" si="195"/>
        <v>0</v>
      </c>
      <c r="LJ56" s="233">
        <f t="shared" si="195"/>
        <v>0</v>
      </c>
      <c r="LK56" s="233">
        <f t="shared" si="195"/>
        <v>0</v>
      </c>
      <c r="LL56" s="233">
        <f t="shared" si="195"/>
        <v>0</v>
      </c>
      <c r="LM56" s="233">
        <f t="shared" si="195"/>
        <v>1</v>
      </c>
      <c r="LN56" s="233">
        <f t="shared" si="195"/>
        <v>1</v>
      </c>
      <c r="LO56" s="233">
        <v>0</v>
      </c>
      <c r="LP56" s="233">
        <f t="shared" si="219"/>
        <v>0</v>
      </c>
      <c r="LR56" s="246">
        <f t="shared" si="196"/>
        <v>0</v>
      </c>
      <c r="LS56" s="247">
        <f t="shared" si="197"/>
        <v>0</v>
      </c>
      <c r="LT56" s="247">
        <f t="shared" si="209"/>
        <v>0</v>
      </c>
      <c r="LU56" s="247">
        <f t="shared" si="220"/>
        <v>8.0000000000000002E-3</v>
      </c>
      <c r="LV56" s="248">
        <f t="shared" si="210"/>
        <v>8.0000000000000002E-3</v>
      </c>
      <c r="LW56" s="249">
        <f t="shared" si="211"/>
        <v>0</v>
      </c>
      <c r="LX56" s="233">
        <f t="shared" si="198"/>
        <v>0</v>
      </c>
      <c r="LY56" s="233">
        <f t="shared" si="198"/>
        <v>0</v>
      </c>
      <c r="LZ56" s="233">
        <f t="shared" si="198"/>
        <v>0</v>
      </c>
      <c r="MA56" s="233">
        <f t="shared" si="198"/>
        <v>0</v>
      </c>
      <c r="MB56" s="233">
        <f t="shared" si="198"/>
        <v>0</v>
      </c>
      <c r="MC56" s="233">
        <f t="shared" si="198"/>
        <v>0</v>
      </c>
      <c r="MD56" s="233">
        <f t="shared" si="198"/>
        <v>0</v>
      </c>
      <c r="ME56" s="233">
        <f t="shared" si="198"/>
        <v>0</v>
      </c>
      <c r="MF56" s="233">
        <f t="shared" si="198"/>
        <v>0</v>
      </c>
      <c r="MG56" s="233">
        <f t="shared" si="198"/>
        <v>0</v>
      </c>
      <c r="MH56" s="233">
        <f t="shared" si="198"/>
        <v>0</v>
      </c>
      <c r="MI56" s="233">
        <f t="shared" si="198"/>
        <v>1</v>
      </c>
      <c r="MJ56" s="233">
        <f t="shared" si="198"/>
        <v>1</v>
      </c>
      <c r="MK56" s="233">
        <f t="shared" si="198"/>
        <v>1</v>
      </c>
      <c r="ML56" s="233">
        <f t="shared" si="198"/>
        <v>1</v>
      </c>
      <c r="MM56" s="233">
        <v>0</v>
      </c>
      <c r="MN56" s="233">
        <f t="shared" si="221"/>
        <v>0</v>
      </c>
      <c r="MO56" s="229"/>
      <c r="MP56" s="246">
        <f t="shared" si="199"/>
        <v>0</v>
      </c>
      <c r="MQ56" s="247">
        <f t="shared" si="200"/>
        <v>0</v>
      </c>
      <c r="MR56" s="247">
        <f t="shared" si="212"/>
        <v>0</v>
      </c>
      <c r="MS56" s="247">
        <f t="shared" si="222"/>
        <v>8.0000000000000002E-3</v>
      </c>
      <c r="MT56" s="248">
        <f t="shared" si="213"/>
        <v>8.0000000000000002E-3</v>
      </c>
      <c r="MU56" s="249">
        <f t="shared" si="214"/>
        <v>0</v>
      </c>
      <c r="MV56" s="233">
        <f t="shared" si="201"/>
        <v>0</v>
      </c>
      <c r="MW56" s="233">
        <f t="shared" si="201"/>
        <v>0</v>
      </c>
      <c r="MX56" s="233">
        <f t="shared" si="201"/>
        <v>0</v>
      </c>
      <c r="MY56" s="233">
        <f t="shared" si="201"/>
        <v>0</v>
      </c>
      <c r="MZ56" s="233">
        <f t="shared" si="201"/>
        <v>0</v>
      </c>
      <c r="NA56" s="233">
        <f t="shared" si="201"/>
        <v>0</v>
      </c>
      <c r="NB56" s="233">
        <f t="shared" si="201"/>
        <v>0</v>
      </c>
      <c r="NC56" s="233">
        <f t="shared" si="201"/>
        <v>1</v>
      </c>
      <c r="ND56" s="233">
        <f t="shared" si="201"/>
        <v>1</v>
      </c>
      <c r="NE56" s="233">
        <f t="shared" si="201"/>
        <v>1</v>
      </c>
      <c r="NF56" s="233">
        <f t="shared" si="201"/>
        <v>1</v>
      </c>
      <c r="NG56" s="233">
        <f t="shared" si="201"/>
        <v>1</v>
      </c>
      <c r="NH56" s="233">
        <f t="shared" si="201"/>
        <v>1</v>
      </c>
      <c r="NI56" s="233">
        <f t="shared" si="201"/>
        <v>1</v>
      </c>
      <c r="NJ56" s="233">
        <f t="shared" si="201"/>
        <v>1</v>
      </c>
      <c r="NK56" s="233">
        <v>0</v>
      </c>
      <c r="NL56" s="233">
        <f t="shared" si="223"/>
        <v>0</v>
      </c>
      <c r="NM56" s="229"/>
      <c r="NN56" s="246">
        <f t="shared" si="202"/>
        <v>1</v>
      </c>
      <c r="NO56" s="247">
        <f t="shared" si="203"/>
        <v>1.9534883720930235E-2</v>
      </c>
      <c r="NP56" s="247">
        <f t="shared" si="215"/>
        <v>1.9534883720930235E-2</v>
      </c>
      <c r="NQ56" s="247">
        <f t="shared" si="224"/>
        <v>8.0000000000000002E-3</v>
      </c>
      <c r="NR56" s="248">
        <f t="shared" si="216"/>
        <v>2.7534883720930235E-2</v>
      </c>
      <c r="NS56" s="249">
        <f t="shared" si="217"/>
        <v>0</v>
      </c>
      <c r="NT56" s="233">
        <f t="shared" si="204"/>
        <v>0</v>
      </c>
      <c r="NU56" s="233">
        <f t="shared" si="204"/>
        <v>0</v>
      </c>
      <c r="NV56" s="233">
        <f t="shared" si="204"/>
        <v>0</v>
      </c>
      <c r="NW56" s="233">
        <f t="shared" si="204"/>
        <v>0</v>
      </c>
      <c r="NX56" s="233">
        <f t="shared" si="204"/>
        <v>0</v>
      </c>
      <c r="NY56" s="233">
        <f t="shared" si="204"/>
        <v>0</v>
      </c>
      <c r="NZ56" s="233">
        <f t="shared" si="204"/>
        <v>0</v>
      </c>
      <c r="OA56" s="233">
        <f t="shared" si="204"/>
        <v>0</v>
      </c>
      <c r="OB56" s="233">
        <f t="shared" si="204"/>
        <v>0</v>
      </c>
      <c r="OC56" s="233">
        <f t="shared" si="204"/>
        <v>0</v>
      </c>
      <c r="OD56" s="233">
        <f t="shared" si="204"/>
        <v>0</v>
      </c>
      <c r="OE56" s="233">
        <f t="shared" si="204"/>
        <v>0</v>
      </c>
      <c r="OF56" s="233">
        <f t="shared" si="204"/>
        <v>1</v>
      </c>
      <c r="OG56" s="233">
        <f t="shared" si="204"/>
        <v>1</v>
      </c>
      <c r="OH56" s="233">
        <f t="shared" si="204"/>
        <v>1</v>
      </c>
      <c r="OI56" s="233">
        <v>0</v>
      </c>
      <c r="OJ56" s="233">
        <f t="shared" si="225"/>
        <v>0</v>
      </c>
    </row>
    <row r="57" spans="3:400" x14ac:dyDescent="0.25">
      <c r="C57" s="194" t="s">
        <v>48</v>
      </c>
      <c r="D57" s="171">
        <v>0</v>
      </c>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71">
        <v>0</v>
      </c>
      <c r="AC57" s="156"/>
      <c r="AD57" s="156"/>
      <c r="AE57" s="156"/>
      <c r="AF57" s="156"/>
      <c r="AG57" s="156"/>
      <c r="AH57" s="156"/>
      <c r="AI57" s="156"/>
      <c r="AJ57" s="156"/>
      <c r="AK57" s="156"/>
      <c r="AL57" s="156"/>
      <c r="AM57" s="156"/>
      <c r="AN57" s="156"/>
      <c r="AO57" s="156"/>
      <c r="AP57" s="156"/>
      <c r="AQ57" s="156"/>
      <c r="AR57" s="156"/>
      <c r="AS57" s="156"/>
      <c r="AT57" s="156"/>
      <c r="AU57" s="156"/>
      <c r="AV57" s="156"/>
      <c r="AW57" s="156"/>
      <c r="AX57" s="156"/>
      <c r="AY57" s="156"/>
      <c r="AZ57" s="171">
        <v>0</v>
      </c>
      <c r="BA57" s="156"/>
      <c r="BB57" s="156"/>
      <c r="BC57" s="156"/>
      <c r="BD57" s="156"/>
      <c r="BE57" s="156"/>
      <c r="BF57" s="156"/>
      <c r="BG57" s="156"/>
      <c r="BH57" s="156"/>
      <c r="BI57" s="156"/>
      <c r="BJ57" s="156"/>
      <c r="BK57" s="156"/>
      <c r="BL57" s="156"/>
      <c r="BM57" s="156"/>
      <c r="BN57" s="156"/>
      <c r="BO57" s="156"/>
      <c r="BP57" s="156"/>
      <c r="BQ57" s="156"/>
      <c r="BR57" s="156"/>
      <c r="BS57" s="156"/>
      <c r="BT57" s="156"/>
      <c r="BU57" s="156"/>
      <c r="BV57" s="156"/>
      <c r="BW57" s="156"/>
      <c r="BX57" s="171">
        <v>0</v>
      </c>
      <c r="BY57" s="153">
        <f t="shared" si="184"/>
        <v>0</v>
      </c>
      <c r="BZ57" s="120"/>
      <c r="CA57" s="172">
        <f t="shared" si="185"/>
        <v>0</v>
      </c>
      <c r="CB57" s="157"/>
      <c r="CC57" s="157"/>
      <c r="CD57" s="157"/>
      <c r="CE57" s="157"/>
      <c r="CF57" s="157"/>
      <c r="CG57" s="157"/>
      <c r="CH57" s="157"/>
      <c r="CI57" s="157"/>
      <c r="CJ57" s="157"/>
      <c r="CK57" s="157"/>
      <c r="CL57" s="157"/>
      <c r="CM57" s="157"/>
      <c r="CN57" s="157"/>
      <c r="CO57" s="157"/>
      <c r="CP57" s="157"/>
      <c r="CQ57" s="157"/>
      <c r="CR57" s="157"/>
      <c r="CS57" s="157"/>
      <c r="CT57" s="157"/>
      <c r="CU57" s="157"/>
      <c r="CV57" s="157"/>
      <c r="CW57" s="157"/>
      <c r="CX57" s="157"/>
      <c r="CY57" s="172">
        <f t="shared" si="186"/>
        <v>0</v>
      </c>
      <c r="CZ57" s="157"/>
      <c r="DA57" s="157"/>
      <c r="DB57" s="157"/>
      <c r="DC57" s="157"/>
      <c r="DD57" s="157"/>
      <c r="DE57" s="157"/>
      <c r="DF57" s="157"/>
      <c r="DG57" s="157"/>
      <c r="DH57" s="157"/>
      <c r="DI57" s="157"/>
      <c r="DJ57" s="157"/>
      <c r="DK57" s="157"/>
      <c r="DL57" s="157"/>
      <c r="DM57" s="157"/>
      <c r="DN57" s="157"/>
      <c r="DO57" s="157"/>
      <c r="DP57" s="157"/>
      <c r="DQ57" s="157"/>
      <c r="DR57" s="157"/>
      <c r="DS57" s="157"/>
      <c r="DT57" s="157"/>
      <c r="DU57" s="157"/>
      <c r="DV57" s="157"/>
      <c r="DW57" s="172">
        <f t="shared" si="187"/>
        <v>0</v>
      </c>
      <c r="DX57" s="157"/>
      <c r="DY57" s="157"/>
      <c r="DZ57" s="157"/>
      <c r="EA57" s="157"/>
      <c r="EB57" s="157"/>
      <c r="EC57" s="157"/>
      <c r="ED57" s="157"/>
      <c r="EE57" s="157"/>
      <c r="EF57" s="157"/>
      <c r="EG57" s="157"/>
      <c r="EH57" s="157"/>
      <c r="EI57" s="157"/>
      <c r="EJ57" s="157"/>
      <c r="EK57" s="157"/>
      <c r="EL57" s="157"/>
      <c r="EM57" s="157"/>
      <c r="EN57" s="157"/>
      <c r="EO57" s="157"/>
      <c r="EP57" s="157"/>
      <c r="EQ57" s="157"/>
      <c r="ER57" s="157"/>
      <c r="ES57" s="157"/>
      <c r="ET57" s="157"/>
      <c r="EU57" s="172">
        <f t="shared" si="188"/>
        <v>0</v>
      </c>
      <c r="EV57" s="120"/>
      <c r="EW57" s="172">
        <f t="shared" si="189"/>
        <v>0</v>
      </c>
      <c r="EX57" s="157"/>
      <c r="EY57" s="157"/>
      <c r="EZ57" s="157"/>
      <c r="FA57" s="157"/>
      <c r="FB57" s="157"/>
      <c r="FC57" s="157"/>
      <c r="FD57" s="157"/>
      <c r="FE57" s="157"/>
      <c r="FF57" s="157"/>
      <c r="FG57" s="157"/>
      <c r="FH57" s="157"/>
      <c r="FI57" s="157"/>
      <c r="FJ57" s="157"/>
      <c r="FK57" s="157"/>
      <c r="FL57" s="157"/>
      <c r="FM57" s="157"/>
      <c r="FN57" s="157"/>
      <c r="FO57" s="157"/>
      <c r="FP57" s="157"/>
      <c r="FQ57" s="157"/>
      <c r="FR57" s="157"/>
      <c r="FS57" s="157"/>
      <c r="FT57" s="157"/>
      <c r="FU57" s="172">
        <f t="shared" si="190"/>
        <v>0</v>
      </c>
      <c r="FV57" s="157"/>
      <c r="FW57" s="157"/>
      <c r="FX57" s="157"/>
      <c r="FY57" s="157"/>
      <c r="FZ57" s="157"/>
      <c r="GA57" s="157"/>
      <c r="GB57" s="157"/>
      <c r="GC57" s="157"/>
      <c r="GD57" s="157"/>
      <c r="GE57" s="157"/>
      <c r="GF57" s="157"/>
      <c r="GG57" s="157"/>
      <c r="GH57" s="157"/>
      <c r="GI57" s="157"/>
      <c r="GJ57" s="157"/>
      <c r="GK57" s="157"/>
      <c r="GL57" s="157"/>
      <c r="GM57" s="157"/>
      <c r="GN57" s="157"/>
      <c r="GO57" s="157"/>
      <c r="GP57" s="157"/>
      <c r="GQ57" s="157"/>
      <c r="GR57" s="157"/>
      <c r="GS57" s="172">
        <f t="shared" si="191"/>
        <v>0</v>
      </c>
      <c r="GT57" s="157"/>
      <c r="GU57" s="157"/>
      <c r="GV57" s="157"/>
      <c r="GW57" s="157"/>
      <c r="GX57" s="157"/>
      <c r="GY57" s="157"/>
      <c r="GZ57" s="157"/>
      <c r="HA57" s="157"/>
      <c r="HB57" s="157"/>
      <c r="HC57" s="157"/>
      <c r="HD57" s="157"/>
      <c r="HE57" s="157"/>
      <c r="HF57" s="157"/>
      <c r="HG57" s="157"/>
      <c r="HH57" s="157"/>
      <c r="HI57" s="157"/>
      <c r="HJ57" s="157"/>
      <c r="HK57" s="157"/>
      <c r="HL57" s="157"/>
      <c r="HM57" s="157"/>
      <c r="HN57" s="157"/>
      <c r="HO57" s="157"/>
      <c r="HP57" s="157"/>
      <c r="HQ57" s="172">
        <f t="shared" si="192"/>
        <v>0</v>
      </c>
      <c r="HR57" s="126"/>
      <c r="HS57" s="172">
        <f t="shared" si="205"/>
        <v>0</v>
      </c>
      <c r="HT57" s="228"/>
      <c r="KT57" s="246">
        <f t="shared" si="193"/>
        <v>0</v>
      </c>
      <c r="KU57" s="247">
        <f t="shared" si="194"/>
        <v>0</v>
      </c>
      <c r="KV57" s="247">
        <f t="shared" si="206"/>
        <v>0</v>
      </c>
      <c r="KW57" s="247">
        <f t="shared" si="218"/>
        <v>9.0000000000000011E-3</v>
      </c>
      <c r="KX57" s="248">
        <f t="shared" si="207"/>
        <v>9.0000000000000011E-3</v>
      </c>
      <c r="KY57" s="249">
        <f t="shared" si="208"/>
        <v>0</v>
      </c>
      <c r="KZ57" s="233">
        <f t="shared" si="195"/>
        <v>0</v>
      </c>
      <c r="LA57" s="233">
        <f t="shared" si="195"/>
        <v>0</v>
      </c>
      <c r="LB57" s="233">
        <f t="shared" si="195"/>
        <v>0</v>
      </c>
      <c r="LC57" s="233">
        <f t="shared" si="195"/>
        <v>0</v>
      </c>
      <c r="LD57" s="233">
        <f t="shared" si="195"/>
        <v>0</v>
      </c>
      <c r="LE57" s="233">
        <f t="shared" si="195"/>
        <v>0</v>
      </c>
      <c r="LF57" s="233">
        <f t="shared" si="195"/>
        <v>0</v>
      </c>
      <c r="LG57" s="233">
        <f t="shared" si="195"/>
        <v>0</v>
      </c>
      <c r="LH57" s="233">
        <f t="shared" si="195"/>
        <v>0</v>
      </c>
      <c r="LI57" s="233">
        <f t="shared" si="195"/>
        <v>0</v>
      </c>
      <c r="LJ57" s="233">
        <f t="shared" si="195"/>
        <v>0</v>
      </c>
      <c r="LK57" s="233">
        <f t="shared" si="195"/>
        <v>0</v>
      </c>
      <c r="LL57" s="233">
        <f t="shared" si="195"/>
        <v>1</v>
      </c>
      <c r="LM57" s="233">
        <f t="shared" si="195"/>
        <v>1</v>
      </c>
      <c r="LN57" s="233">
        <f t="shared" si="195"/>
        <v>1</v>
      </c>
      <c r="LO57" s="233">
        <v>0</v>
      </c>
      <c r="LP57" s="233">
        <f t="shared" si="219"/>
        <v>0</v>
      </c>
      <c r="LR57" s="246">
        <f t="shared" si="196"/>
        <v>0</v>
      </c>
      <c r="LS57" s="247">
        <f t="shared" si="197"/>
        <v>0</v>
      </c>
      <c r="LT57" s="247">
        <f t="shared" si="209"/>
        <v>0</v>
      </c>
      <c r="LU57" s="247">
        <f t="shared" si="220"/>
        <v>9.0000000000000011E-3</v>
      </c>
      <c r="LV57" s="248">
        <f t="shared" si="210"/>
        <v>9.0000000000000011E-3</v>
      </c>
      <c r="LW57" s="249">
        <f t="shared" si="211"/>
        <v>0</v>
      </c>
      <c r="LX57" s="233">
        <f t="shared" si="198"/>
        <v>0</v>
      </c>
      <c r="LY57" s="233">
        <f t="shared" si="198"/>
        <v>0</v>
      </c>
      <c r="LZ57" s="233">
        <f t="shared" si="198"/>
        <v>0</v>
      </c>
      <c r="MA57" s="233">
        <f t="shared" si="198"/>
        <v>0</v>
      </c>
      <c r="MB57" s="233">
        <f t="shared" si="198"/>
        <v>0</v>
      </c>
      <c r="MC57" s="233">
        <f t="shared" si="198"/>
        <v>0</v>
      </c>
      <c r="MD57" s="233">
        <f t="shared" si="198"/>
        <v>0</v>
      </c>
      <c r="ME57" s="233">
        <f t="shared" si="198"/>
        <v>0</v>
      </c>
      <c r="MF57" s="233">
        <f t="shared" si="198"/>
        <v>0</v>
      </c>
      <c r="MG57" s="233">
        <f t="shared" si="198"/>
        <v>0</v>
      </c>
      <c r="MH57" s="233">
        <f t="shared" si="198"/>
        <v>1</v>
      </c>
      <c r="MI57" s="233">
        <f t="shared" si="198"/>
        <v>1</v>
      </c>
      <c r="MJ57" s="233">
        <f t="shared" si="198"/>
        <v>1</v>
      </c>
      <c r="MK57" s="233">
        <f t="shared" si="198"/>
        <v>1</v>
      </c>
      <c r="ML57" s="233">
        <f t="shared" si="198"/>
        <v>1</v>
      </c>
      <c r="MM57" s="233">
        <v>0</v>
      </c>
      <c r="MN57" s="233">
        <f t="shared" si="221"/>
        <v>0</v>
      </c>
      <c r="MO57" s="229"/>
      <c r="MP57" s="246">
        <f t="shared" si="199"/>
        <v>0</v>
      </c>
      <c r="MQ57" s="247">
        <f t="shared" si="200"/>
        <v>0</v>
      </c>
      <c r="MR57" s="247">
        <f t="shared" si="212"/>
        <v>0</v>
      </c>
      <c r="MS57" s="247">
        <f t="shared" si="222"/>
        <v>9.0000000000000011E-3</v>
      </c>
      <c r="MT57" s="248">
        <f t="shared" si="213"/>
        <v>9.0000000000000011E-3</v>
      </c>
      <c r="MU57" s="249">
        <f t="shared" si="214"/>
        <v>0</v>
      </c>
      <c r="MV57" s="233">
        <f t="shared" si="201"/>
        <v>0</v>
      </c>
      <c r="MW57" s="233">
        <f t="shared" si="201"/>
        <v>0</v>
      </c>
      <c r="MX57" s="233">
        <f t="shared" si="201"/>
        <v>0</v>
      </c>
      <c r="MY57" s="233">
        <f t="shared" si="201"/>
        <v>0</v>
      </c>
      <c r="MZ57" s="233">
        <f t="shared" si="201"/>
        <v>0</v>
      </c>
      <c r="NA57" s="233">
        <f t="shared" si="201"/>
        <v>0</v>
      </c>
      <c r="NB57" s="233">
        <f t="shared" si="201"/>
        <v>1</v>
      </c>
      <c r="NC57" s="233">
        <f t="shared" si="201"/>
        <v>1</v>
      </c>
      <c r="ND57" s="233">
        <f t="shared" si="201"/>
        <v>1</v>
      </c>
      <c r="NE57" s="233">
        <f t="shared" si="201"/>
        <v>1</v>
      </c>
      <c r="NF57" s="233">
        <f t="shared" si="201"/>
        <v>1</v>
      </c>
      <c r="NG57" s="233">
        <f t="shared" si="201"/>
        <v>1</v>
      </c>
      <c r="NH57" s="233">
        <f t="shared" si="201"/>
        <v>1</v>
      </c>
      <c r="NI57" s="233">
        <f t="shared" si="201"/>
        <v>1</v>
      </c>
      <c r="NJ57" s="233">
        <f t="shared" si="201"/>
        <v>1</v>
      </c>
      <c r="NK57" s="233">
        <v>0</v>
      </c>
      <c r="NL57" s="233">
        <f t="shared" si="223"/>
        <v>0</v>
      </c>
      <c r="NM57" s="229"/>
      <c r="NN57" s="246">
        <f t="shared" si="202"/>
        <v>0</v>
      </c>
      <c r="NO57" s="247">
        <f t="shared" si="203"/>
        <v>0</v>
      </c>
      <c r="NP57" s="247">
        <f t="shared" si="215"/>
        <v>0</v>
      </c>
      <c r="NQ57" s="247">
        <f t="shared" si="224"/>
        <v>9.0000000000000011E-3</v>
      </c>
      <c r="NR57" s="248">
        <f t="shared" si="216"/>
        <v>9.0000000000000011E-3</v>
      </c>
      <c r="NS57" s="249">
        <f t="shared" si="217"/>
        <v>0</v>
      </c>
      <c r="NT57" s="233">
        <f t="shared" si="204"/>
        <v>0</v>
      </c>
      <c r="NU57" s="233">
        <f t="shared" si="204"/>
        <v>0</v>
      </c>
      <c r="NV57" s="233">
        <f t="shared" si="204"/>
        <v>0</v>
      </c>
      <c r="NW57" s="233">
        <f t="shared" si="204"/>
        <v>0</v>
      </c>
      <c r="NX57" s="233">
        <f t="shared" si="204"/>
        <v>0</v>
      </c>
      <c r="NY57" s="233">
        <f t="shared" si="204"/>
        <v>0</v>
      </c>
      <c r="NZ57" s="233">
        <f t="shared" si="204"/>
        <v>0</v>
      </c>
      <c r="OA57" s="233">
        <f t="shared" si="204"/>
        <v>0</v>
      </c>
      <c r="OB57" s="233">
        <f t="shared" si="204"/>
        <v>0</v>
      </c>
      <c r="OC57" s="233">
        <f t="shared" si="204"/>
        <v>0</v>
      </c>
      <c r="OD57" s="233">
        <f t="shared" si="204"/>
        <v>0</v>
      </c>
      <c r="OE57" s="233">
        <f t="shared" si="204"/>
        <v>0</v>
      </c>
      <c r="OF57" s="233">
        <f t="shared" si="204"/>
        <v>0</v>
      </c>
      <c r="OG57" s="233">
        <f t="shared" si="204"/>
        <v>1</v>
      </c>
      <c r="OH57" s="233">
        <f t="shared" si="204"/>
        <v>1</v>
      </c>
      <c r="OI57" s="233">
        <v>0</v>
      </c>
      <c r="OJ57" s="233">
        <f t="shared" si="225"/>
        <v>0</v>
      </c>
    </row>
    <row r="58" spans="3:400" x14ac:dyDescent="0.25">
      <c r="C58" s="194" t="s">
        <v>49</v>
      </c>
      <c r="D58" s="171">
        <v>5</v>
      </c>
      <c r="E58" s="156"/>
      <c r="F58" s="156"/>
      <c r="G58" s="156"/>
      <c r="H58" s="156"/>
      <c r="I58" s="156"/>
      <c r="J58" s="156"/>
      <c r="K58" s="156"/>
      <c r="L58" s="156"/>
      <c r="M58" s="156"/>
      <c r="N58" s="156"/>
      <c r="O58" s="156"/>
      <c r="P58" s="156"/>
      <c r="Q58" s="156"/>
      <c r="R58" s="156"/>
      <c r="S58" s="156"/>
      <c r="T58" s="156"/>
      <c r="U58" s="156"/>
      <c r="V58" s="156"/>
      <c r="W58" s="156"/>
      <c r="X58" s="156"/>
      <c r="Y58" s="156"/>
      <c r="Z58" s="156"/>
      <c r="AA58" s="156"/>
      <c r="AB58" s="171">
        <v>0</v>
      </c>
      <c r="AC58" s="156"/>
      <c r="AD58" s="156"/>
      <c r="AE58" s="156"/>
      <c r="AF58" s="156"/>
      <c r="AG58" s="156"/>
      <c r="AH58" s="156"/>
      <c r="AI58" s="156"/>
      <c r="AJ58" s="156"/>
      <c r="AK58" s="156"/>
      <c r="AL58" s="156"/>
      <c r="AM58" s="156"/>
      <c r="AN58" s="156"/>
      <c r="AO58" s="156"/>
      <c r="AP58" s="156"/>
      <c r="AQ58" s="156"/>
      <c r="AR58" s="156"/>
      <c r="AS58" s="156"/>
      <c r="AT58" s="156"/>
      <c r="AU58" s="156"/>
      <c r="AV58" s="156"/>
      <c r="AW58" s="156"/>
      <c r="AX58" s="156"/>
      <c r="AY58" s="156"/>
      <c r="AZ58" s="171">
        <v>0</v>
      </c>
      <c r="BA58" s="156"/>
      <c r="BB58" s="156"/>
      <c r="BC58" s="156"/>
      <c r="BD58" s="156"/>
      <c r="BE58" s="156"/>
      <c r="BF58" s="156"/>
      <c r="BG58" s="156"/>
      <c r="BH58" s="156"/>
      <c r="BI58" s="156"/>
      <c r="BJ58" s="156"/>
      <c r="BK58" s="156"/>
      <c r="BL58" s="156"/>
      <c r="BM58" s="156"/>
      <c r="BN58" s="156"/>
      <c r="BO58" s="156"/>
      <c r="BP58" s="156"/>
      <c r="BQ58" s="156"/>
      <c r="BR58" s="156"/>
      <c r="BS58" s="156"/>
      <c r="BT58" s="156"/>
      <c r="BU58" s="156"/>
      <c r="BV58" s="156"/>
      <c r="BW58" s="156"/>
      <c r="BX58" s="171">
        <v>4</v>
      </c>
      <c r="BY58" s="153">
        <f t="shared" si="184"/>
        <v>9</v>
      </c>
      <c r="BZ58" s="120"/>
      <c r="CA58" s="172">
        <f t="shared" si="185"/>
        <v>0</v>
      </c>
      <c r="CB58" s="157"/>
      <c r="CC58" s="157"/>
      <c r="CD58" s="157"/>
      <c r="CE58" s="157"/>
      <c r="CF58" s="157"/>
      <c r="CG58" s="157"/>
      <c r="CH58" s="157"/>
      <c r="CI58" s="157"/>
      <c r="CJ58" s="157"/>
      <c r="CK58" s="157"/>
      <c r="CL58" s="157"/>
      <c r="CM58" s="157"/>
      <c r="CN58" s="157"/>
      <c r="CO58" s="157"/>
      <c r="CP58" s="157"/>
      <c r="CQ58" s="157"/>
      <c r="CR58" s="157"/>
      <c r="CS58" s="157"/>
      <c r="CT58" s="157"/>
      <c r="CU58" s="157"/>
      <c r="CV58" s="157"/>
      <c r="CW58" s="157"/>
      <c r="CX58" s="157"/>
      <c r="CY58" s="172">
        <f t="shared" si="186"/>
        <v>0</v>
      </c>
      <c r="CZ58" s="157"/>
      <c r="DA58" s="157"/>
      <c r="DB58" s="157"/>
      <c r="DC58" s="157"/>
      <c r="DD58" s="157"/>
      <c r="DE58" s="157"/>
      <c r="DF58" s="157"/>
      <c r="DG58" s="157"/>
      <c r="DH58" s="157"/>
      <c r="DI58" s="157"/>
      <c r="DJ58" s="157"/>
      <c r="DK58" s="157"/>
      <c r="DL58" s="157"/>
      <c r="DM58" s="157"/>
      <c r="DN58" s="157"/>
      <c r="DO58" s="157"/>
      <c r="DP58" s="157"/>
      <c r="DQ58" s="157"/>
      <c r="DR58" s="157"/>
      <c r="DS58" s="157"/>
      <c r="DT58" s="157"/>
      <c r="DU58" s="157"/>
      <c r="DV58" s="157"/>
      <c r="DW58" s="172">
        <f t="shared" si="187"/>
        <v>0</v>
      </c>
      <c r="DX58" s="157"/>
      <c r="DY58" s="157"/>
      <c r="DZ58" s="157"/>
      <c r="EA58" s="157"/>
      <c r="EB58" s="157"/>
      <c r="EC58" s="157"/>
      <c r="ED58" s="157"/>
      <c r="EE58" s="157"/>
      <c r="EF58" s="157"/>
      <c r="EG58" s="157"/>
      <c r="EH58" s="157"/>
      <c r="EI58" s="157"/>
      <c r="EJ58" s="157"/>
      <c r="EK58" s="157"/>
      <c r="EL58" s="157"/>
      <c r="EM58" s="157"/>
      <c r="EN58" s="157"/>
      <c r="EO58" s="157"/>
      <c r="EP58" s="157"/>
      <c r="EQ58" s="157"/>
      <c r="ER58" s="157"/>
      <c r="ES58" s="157"/>
      <c r="ET58" s="157"/>
      <c r="EU58" s="172">
        <f t="shared" si="188"/>
        <v>0</v>
      </c>
      <c r="EV58" s="120"/>
      <c r="EW58" s="172">
        <f t="shared" si="189"/>
        <v>5</v>
      </c>
      <c r="EX58" s="157"/>
      <c r="EY58" s="157"/>
      <c r="EZ58" s="157"/>
      <c r="FA58" s="157"/>
      <c r="FB58" s="157"/>
      <c r="FC58" s="157"/>
      <c r="FD58" s="157"/>
      <c r="FE58" s="157"/>
      <c r="FF58" s="157"/>
      <c r="FG58" s="157"/>
      <c r="FH58" s="157"/>
      <c r="FI58" s="157"/>
      <c r="FJ58" s="157"/>
      <c r="FK58" s="157"/>
      <c r="FL58" s="157"/>
      <c r="FM58" s="157"/>
      <c r="FN58" s="157"/>
      <c r="FO58" s="157"/>
      <c r="FP58" s="157"/>
      <c r="FQ58" s="157"/>
      <c r="FR58" s="157"/>
      <c r="FS58" s="157"/>
      <c r="FT58" s="157"/>
      <c r="FU58" s="172">
        <f t="shared" si="190"/>
        <v>0</v>
      </c>
      <c r="FV58" s="157"/>
      <c r="FW58" s="157"/>
      <c r="FX58" s="157"/>
      <c r="FY58" s="157"/>
      <c r="FZ58" s="157"/>
      <c r="GA58" s="157"/>
      <c r="GB58" s="157"/>
      <c r="GC58" s="157"/>
      <c r="GD58" s="157"/>
      <c r="GE58" s="157"/>
      <c r="GF58" s="157"/>
      <c r="GG58" s="157"/>
      <c r="GH58" s="157"/>
      <c r="GI58" s="157"/>
      <c r="GJ58" s="157"/>
      <c r="GK58" s="157"/>
      <c r="GL58" s="157"/>
      <c r="GM58" s="157"/>
      <c r="GN58" s="157"/>
      <c r="GO58" s="157"/>
      <c r="GP58" s="157"/>
      <c r="GQ58" s="157"/>
      <c r="GR58" s="157"/>
      <c r="GS58" s="172">
        <f t="shared" si="191"/>
        <v>0</v>
      </c>
      <c r="GT58" s="157"/>
      <c r="GU58" s="157"/>
      <c r="GV58" s="157"/>
      <c r="GW58" s="157"/>
      <c r="GX58" s="157"/>
      <c r="GY58" s="157"/>
      <c r="GZ58" s="157"/>
      <c r="HA58" s="157"/>
      <c r="HB58" s="157"/>
      <c r="HC58" s="157"/>
      <c r="HD58" s="157"/>
      <c r="HE58" s="157"/>
      <c r="HF58" s="157"/>
      <c r="HG58" s="157"/>
      <c r="HH58" s="157"/>
      <c r="HI58" s="157"/>
      <c r="HJ58" s="157"/>
      <c r="HK58" s="157"/>
      <c r="HL58" s="157"/>
      <c r="HM58" s="157"/>
      <c r="HN58" s="157"/>
      <c r="HO58" s="157"/>
      <c r="HP58" s="157"/>
      <c r="HQ58" s="172">
        <f t="shared" si="192"/>
        <v>4</v>
      </c>
      <c r="HR58" s="126"/>
      <c r="HS58" s="172">
        <f t="shared" si="205"/>
        <v>9</v>
      </c>
      <c r="HT58" s="228"/>
      <c r="KT58" s="246">
        <f t="shared" si="193"/>
        <v>5</v>
      </c>
      <c r="KU58" s="247">
        <f t="shared" si="194"/>
        <v>5.6270096463022508E-2</v>
      </c>
      <c r="KV58" s="247">
        <f t="shared" si="206"/>
        <v>5.6270096463022508E-2</v>
      </c>
      <c r="KW58" s="247">
        <f t="shared" si="218"/>
        <v>1.0000000000000002E-2</v>
      </c>
      <c r="KX58" s="248">
        <f t="shared" si="207"/>
        <v>6.627009646302251E-2</v>
      </c>
      <c r="KY58" s="249">
        <f t="shared" si="208"/>
        <v>0</v>
      </c>
      <c r="KZ58" s="233">
        <f t="shared" si="195"/>
        <v>0</v>
      </c>
      <c r="LA58" s="233">
        <f t="shared" si="195"/>
        <v>0</v>
      </c>
      <c r="LB58" s="233">
        <f t="shared" si="195"/>
        <v>0</v>
      </c>
      <c r="LC58" s="233">
        <f t="shared" si="195"/>
        <v>0</v>
      </c>
      <c r="LD58" s="233">
        <f t="shared" si="195"/>
        <v>0</v>
      </c>
      <c r="LE58" s="233">
        <f t="shared" si="195"/>
        <v>0</v>
      </c>
      <c r="LF58" s="233">
        <f t="shared" si="195"/>
        <v>0</v>
      </c>
      <c r="LG58" s="233">
        <f t="shared" si="195"/>
        <v>1</v>
      </c>
      <c r="LH58" s="233">
        <f t="shared" si="195"/>
        <v>1</v>
      </c>
      <c r="LI58" s="233">
        <f t="shared" si="195"/>
        <v>1</v>
      </c>
      <c r="LJ58" s="233">
        <f t="shared" si="195"/>
        <v>1</v>
      </c>
      <c r="LK58" s="233">
        <f t="shared" si="195"/>
        <v>1</v>
      </c>
      <c r="LL58" s="233">
        <f t="shared" si="195"/>
        <v>1</v>
      </c>
      <c r="LM58" s="233">
        <f t="shared" si="195"/>
        <v>1</v>
      </c>
      <c r="LN58" s="233">
        <f t="shared" si="195"/>
        <v>1</v>
      </c>
      <c r="LO58" s="233">
        <v>0</v>
      </c>
      <c r="LP58" s="233">
        <f t="shared" si="219"/>
        <v>0</v>
      </c>
      <c r="LR58" s="246">
        <f t="shared" si="196"/>
        <v>0</v>
      </c>
      <c r="LS58" s="247">
        <f t="shared" si="197"/>
        <v>0</v>
      </c>
      <c r="LT58" s="247">
        <f t="shared" si="209"/>
        <v>0</v>
      </c>
      <c r="LU58" s="247">
        <f t="shared" si="220"/>
        <v>1.0000000000000002E-2</v>
      </c>
      <c r="LV58" s="248">
        <f t="shared" si="210"/>
        <v>1.0000000000000002E-2</v>
      </c>
      <c r="LW58" s="249">
        <f t="shared" si="211"/>
        <v>0</v>
      </c>
      <c r="LX58" s="233">
        <f t="shared" si="198"/>
        <v>0</v>
      </c>
      <c r="LY58" s="233">
        <f t="shared" si="198"/>
        <v>0</v>
      </c>
      <c r="LZ58" s="233">
        <f t="shared" si="198"/>
        <v>0</v>
      </c>
      <c r="MA58" s="233">
        <f t="shared" si="198"/>
        <v>0</v>
      </c>
      <c r="MB58" s="233">
        <f t="shared" si="198"/>
        <v>0</v>
      </c>
      <c r="MC58" s="233">
        <f t="shared" si="198"/>
        <v>0</v>
      </c>
      <c r="MD58" s="233">
        <f t="shared" si="198"/>
        <v>0</v>
      </c>
      <c r="ME58" s="233">
        <f t="shared" si="198"/>
        <v>0</v>
      </c>
      <c r="MF58" s="233">
        <f t="shared" si="198"/>
        <v>0</v>
      </c>
      <c r="MG58" s="233">
        <f t="shared" si="198"/>
        <v>1</v>
      </c>
      <c r="MH58" s="233">
        <f t="shared" si="198"/>
        <v>1</v>
      </c>
      <c r="MI58" s="233">
        <f t="shared" si="198"/>
        <v>1</v>
      </c>
      <c r="MJ58" s="233">
        <f t="shared" si="198"/>
        <v>1</v>
      </c>
      <c r="MK58" s="233">
        <f t="shared" si="198"/>
        <v>1</v>
      </c>
      <c r="ML58" s="233">
        <f t="shared" si="198"/>
        <v>1</v>
      </c>
      <c r="MM58" s="233">
        <v>0</v>
      </c>
      <c r="MN58" s="233">
        <f t="shared" si="221"/>
        <v>0</v>
      </c>
      <c r="MO58" s="229"/>
      <c r="MP58" s="246">
        <f t="shared" si="199"/>
        <v>0</v>
      </c>
      <c r="MQ58" s="247">
        <f t="shared" si="200"/>
        <v>0</v>
      </c>
      <c r="MR58" s="247">
        <f t="shared" si="212"/>
        <v>0</v>
      </c>
      <c r="MS58" s="247">
        <f t="shared" si="222"/>
        <v>1.0000000000000002E-2</v>
      </c>
      <c r="MT58" s="248">
        <f t="shared" si="213"/>
        <v>1.0000000000000002E-2</v>
      </c>
      <c r="MU58" s="249">
        <f t="shared" si="214"/>
        <v>0</v>
      </c>
      <c r="MV58" s="233">
        <f t="shared" si="201"/>
        <v>0</v>
      </c>
      <c r="MW58" s="233">
        <f t="shared" si="201"/>
        <v>0</v>
      </c>
      <c r="MX58" s="233">
        <f t="shared" si="201"/>
        <v>0</v>
      </c>
      <c r="MY58" s="233">
        <f t="shared" si="201"/>
        <v>0</v>
      </c>
      <c r="MZ58" s="233">
        <f t="shared" si="201"/>
        <v>0</v>
      </c>
      <c r="NA58" s="233">
        <f t="shared" si="201"/>
        <v>1</v>
      </c>
      <c r="NB58" s="233">
        <f t="shared" si="201"/>
        <v>1</v>
      </c>
      <c r="NC58" s="233">
        <f t="shared" si="201"/>
        <v>1</v>
      </c>
      <c r="ND58" s="233">
        <f t="shared" si="201"/>
        <v>1</v>
      </c>
      <c r="NE58" s="233">
        <f t="shared" si="201"/>
        <v>1</v>
      </c>
      <c r="NF58" s="233">
        <f t="shared" si="201"/>
        <v>1</v>
      </c>
      <c r="NG58" s="233">
        <f t="shared" si="201"/>
        <v>1</v>
      </c>
      <c r="NH58" s="233">
        <f t="shared" si="201"/>
        <v>1</v>
      </c>
      <c r="NI58" s="233">
        <f t="shared" si="201"/>
        <v>1</v>
      </c>
      <c r="NJ58" s="233">
        <f t="shared" si="201"/>
        <v>1</v>
      </c>
      <c r="NK58" s="233">
        <v>0</v>
      </c>
      <c r="NL58" s="233">
        <f t="shared" si="223"/>
        <v>0</v>
      </c>
      <c r="NM58" s="229"/>
      <c r="NN58" s="246">
        <f t="shared" si="202"/>
        <v>4</v>
      </c>
      <c r="NO58" s="247">
        <f t="shared" si="203"/>
        <v>7.813953488372094E-2</v>
      </c>
      <c r="NP58" s="247">
        <f t="shared" si="215"/>
        <v>7.813953488372094E-2</v>
      </c>
      <c r="NQ58" s="247">
        <f t="shared" si="224"/>
        <v>1.0000000000000002E-2</v>
      </c>
      <c r="NR58" s="248">
        <f t="shared" si="216"/>
        <v>8.8139534883720949E-2</v>
      </c>
      <c r="NS58" s="249">
        <f t="shared" si="217"/>
        <v>0</v>
      </c>
      <c r="NT58" s="233">
        <f t="shared" si="204"/>
        <v>0</v>
      </c>
      <c r="NU58" s="233">
        <f t="shared" si="204"/>
        <v>0</v>
      </c>
      <c r="NV58" s="233">
        <f t="shared" si="204"/>
        <v>0</v>
      </c>
      <c r="NW58" s="233">
        <f t="shared" si="204"/>
        <v>0</v>
      </c>
      <c r="NX58" s="233">
        <f t="shared" si="204"/>
        <v>0</v>
      </c>
      <c r="NY58" s="233">
        <f t="shared" si="204"/>
        <v>0</v>
      </c>
      <c r="NZ58" s="233">
        <f t="shared" si="204"/>
        <v>1</v>
      </c>
      <c r="OA58" s="233">
        <f t="shared" si="204"/>
        <v>1</v>
      </c>
      <c r="OB58" s="233">
        <f t="shared" si="204"/>
        <v>1</v>
      </c>
      <c r="OC58" s="233">
        <f t="shared" si="204"/>
        <v>1</v>
      </c>
      <c r="OD58" s="233">
        <f t="shared" si="204"/>
        <v>1</v>
      </c>
      <c r="OE58" s="233">
        <f t="shared" si="204"/>
        <v>1</v>
      </c>
      <c r="OF58" s="233">
        <f t="shared" si="204"/>
        <v>1</v>
      </c>
      <c r="OG58" s="233">
        <f t="shared" si="204"/>
        <v>1</v>
      </c>
      <c r="OH58" s="233">
        <f t="shared" si="204"/>
        <v>1</v>
      </c>
      <c r="OI58" s="233">
        <v>0</v>
      </c>
      <c r="OJ58" s="233">
        <f t="shared" si="225"/>
        <v>0</v>
      </c>
    </row>
    <row r="59" spans="3:400" x14ac:dyDescent="0.25">
      <c r="C59" s="194" t="s">
        <v>50</v>
      </c>
      <c r="D59" s="171">
        <v>0</v>
      </c>
      <c r="E59" s="156"/>
      <c r="F59" s="156"/>
      <c r="G59" s="156"/>
      <c r="H59" s="156"/>
      <c r="I59" s="156"/>
      <c r="J59" s="156"/>
      <c r="K59" s="156"/>
      <c r="L59" s="156"/>
      <c r="M59" s="156"/>
      <c r="N59" s="156"/>
      <c r="O59" s="156"/>
      <c r="P59" s="156"/>
      <c r="Q59" s="156"/>
      <c r="R59" s="156"/>
      <c r="S59" s="156"/>
      <c r="T59" s="156"/>
      <c r="U59" s="156"/>
      <c r="V59" s="156"/>
      <c r="W59" s="156"/>
      <c r="X59" s="156"/>
      <c r="Y59" s="156"/>
      <c r="Z59" s="156"/>
      <c r="AA59" s="156"/>
      <c r="AB59" s="171">
        <v>0</v>
      </c>
      <c r="AC59" s="156"/>
      <c r="AD59" s="156"/>
      <c r="AE59" s="156"/>
      <c r="AF59" s="156"/>
      <c r="AG59" s="156"/>
      <c r="AH59" s="156"/>
      <c r="AI59" s="156"/>
      <c r="AJ59" s="156"/>
      <c r="AK59" s="156"/>
      <c r="AL59" s="156"/>
      <c r="AM59" s="156"/>
      <c r="AN59" s="156"/>
      <c r="AO59" s="156"/>
      <c r="AP59" s="156"/>
      <c r="AQ59" s="156"/>
      <c r="AR59" s="156"/>
      <c r="AS59" s="156"/>
      <c r="AT59" s="156"/>
      <c r="AU59" s="156"/>
      <c r="AV59" s="156"/>
      <c r="AW59" s="156"/>
      <c r="AX59" s="156"/>
      <c r="AY59" s="156"/>
      <c r="AZ59" s="171">
        <v>0</v>
      </c>
      <c r="BA59" s="156"/>
      <c r="BB59" s="156"/>
      <c r="BC59" s="156"/>
      <c r="BD59" s="156"/>
      <c r="BE59" s="156"/>
      <c r="BF59" s="156"/>
      <c r="BG59" s="156"/>
      <c r="BH59" s="156"/>
      <c r="BI59" s="156"/>
      <c r="BJ59" s="156"/>
      <c r="BK59" s="156"/>
      <c r="BL59" s="156"/>
      <c r="BM59" s="156"/>
      <c r="BN59" s="156"/>
      <c r="BO59" s="156"/>
      <c r="BP59" s="156"/>
      <c r="BQ59" s="156"/>
      <c r="BR59" s="156"/>
      <c r="BS59" s="156"/>
      <c r="BT59" s="156"/>
      <c r="BU59" s="156"/>
      <c r="BV59" s="156"/>
      <c r="BW59" s="156"/>
      <c r="BX59" s="171">
        <v>1</v>
      </c>
      <c r="BY59" s="153">
        <f t="shared" si="184"/>
        <v>1</v>
      </c>
      <c r="BZ59" s="120"/>
      <c r="CA59" s="172">
        <f t="shared" si="185"/>
        <v>0</v>
      </c>
      <c r="CB59" s="157"/>
      <c r="CC59" s="157"/>
      <c r="CD59" s="157"/>
      <c r="CE59" s="157"/>
      <c r="CF59" s="157"/>
      <c r="CG59" s="157"/>
      <c r="CH59" s="157"/>
      <c r="CI59" s="157"/>
      <c r="CJ59" s="157"/>
      <c r="CK59" s="157"/>
      <c r="CL59" s="157"/>
      <c r="CM59" s="157"/>
      <c r="CN59" s="157"/>
      <c r="CO59" s="157"/>
      <c r="CP59" s="157"/>
      <c r="CQ59" s="157"/>
      <c r="CR59" s="157"/>
      <c r="CS59" s="157"/>
      <c r="CT59" s="157"/>
      <c r="CU59" s="157"/>
      <c r="CV59" s="157"/>
      <c r="CW59" s="157"/>
      <c r="CX59" s="157"/>
      <c r="CY59" s="172">
        <f t="shared" si="186"/>
        <v>0</v>
      </c>
      <c r="CZ59" s="157"/>
      <c r="DA59" s="157"/>
      <c r="DB59" s="157"/>
      <c r="DC59" s="157"/>
      <c r="DD59" s="157"/>
      <c r="DE59" s="157"/>
      <c r="DF59" s="157"/>
      <c r="DG59" s="157"/>
      <c r="DH59" s="157"/>
      <c r="DI59" s="157"/>
      <c r="DJ59" s="157"/>
      <c r="DK59" s="157"/>
      <c r="DL59" s="157"/>
      <c r="DM59" s="157"/>
      <c r="DN59" s="157"/>
      <c r="DO59" s="157"/>
      <c r="DP59" s="157"/>
      <c r="DQ59" s="157"/>
      <c r="DR59" s="157"/>
      <c r="DS59" s="157"/>
      <c r="DT59" s="157"/>
      <c r="DU59" s="157"/>
      <c r="DV59" s="157"/>
      <c r="DW59" s="172">
        <f t="shared" si="187"/>
        <v>0</v>
      </c>
      <c r="DX59" s="157"/>
      <c r="DY59" s="157"/>
      <c r="DZ59" s="157"/>
      <c r="EA59" s="157"/>
      <c r="EB59" s="157"/>
      <c r="EC59" s="157"/>
      <c r="ED59" s="157"/>
      <c r="EE59" s="157"/>
      <c r="EF59" s="157"/>
      <c r="EG59" s="157"/>
      <c r="EH59" s="157"/>
      <c r="EI59" s="157"/>
      <c r="EJ59" s="157"/>
      <c r="EK59" s="157"/>
      <c r="EL59" s="157"/>
      <c r="EM59" s="157"/>
      <c r="EN59" s="157"/>
      <c r="EO59" s="157"/>
      <c r="EP59" s="157"/>
      <c r="EQ59" s="157"/>
      <c r="ER59" s="157"/>
      <c r="ES59" s="157"/>
      <c r="ET59" s="157"/>
      <c r="EU59" s="172">
        <f t="shared" si="188"/>
        <v>0</v>
      </c>
      <c r="EV59" s="120"/>
      <c r="EW59" s="172">
        <f t="shared" si="189"/>
        <v>0</v>
      </c>
      <c r="EX59" s="157"/>
      <c r="EY59" s="157"/>
      <c r="EZ59" s="157"/>
      <c r="FA59" s="157"/>
      <c r="FB59" s="157"/>
      <c r="FC59" s="157"/>
      <c r="FD59" s="157"/>
      <c r="FE59" s="157"/>
      <c r="FF59" s="157"/>
      <c r="FG59" s="157"/>
      <c r="FH59" s="157"/>
      <c r="FI59" s="157"/>
      <c r="FJ59" s="157"/>
      <c r="FK59" s="157"/>
      <c r="FL59" s="157"/>
      <c r="FM59" s="157"/>
      <c r="FN59" s="157"/>
      <c r="FO59" s="157"/>
      <c r="FP59" s="157"/>
      <c r="FQ59" s="157"/>
      <c r="FR59" s="157"/>
      <c r="FS59" s="157"/>
      <c r="FT59" s="157"/>
      <c r="FU59" s="172">
        <f t="shared" si="190"/>
        <v>0</v>
      </c>
      <c r="FV59" s="157"/>
      <c r="FW59" s="157"/>
      <c r="FX59" s="157"/>
      <c r="FY59" s="157"/>
      <c r="FZ59" s="157"/>
      <c r="GA59" s="157"/>
      <c r="GB59" s="157"/>
      <c r="GC59" s="157"/>
      <c r="GD59" s="157"/>
      <c r="GE59" s="157"/>
      <c r="GF59" s="157"/>
      <c r="GG59" s="157"/>
      <c r="GH59" s="157"/>
      <c r="GI59" s="157"/>
      <c r="GJ59" s="157"/>
      <c r="GK59" s="157"/>
      <c r="GL59" s="157"/>
      <c r="GM59" s="157"/>
      <c r="GN59" s="157"/>
      <c r="GO59" s="157"/>
      <c r="GP59" s="157"/>
      <c r="GQ59" s="157"/>
      <c r="GR59" s="157"/>
      <c r="GS59" s="172">
        <f t="shared" si="191"/>
        <v>0</v>
      </c>
      <c r="GT59" s="157"/>
      <c r="GU59" s="157"/>
      <c r="GV59" s="157"/>
      <c r="GW59" s="157"/>
      <c r="GX59" s="157"/>
      <c r="GY59" s="157"/>
      <c r="GZ59" s="157"/>
      <c r="HA59" s="157"/>
      <c r="HB59" s="157"/>
      <c r="HC59" s="157"/>
      <c r="HD59" s="157"/>
      <c r="HE59" s="157"/>
      <c r="HF59" s="157"/>
      <c r="HG59" s="157"/>
      <c r="HH59" s="157"/>
      <c r="HI59" s="157"/>
      <c r="HJ59" s="157"/>
      <c r="HK59" s="157"/>
      <c r="HL59" s="157"/>
      <c r="HM59" s="157"/>
      <c r="HN59" s="157"/>
      <c r="HO59" s="157"/>
      <c r="HP59" s="157"/>
      <c r="HQ59" s="172">
        <f t="shared" si="192"/>
        <v>1</v>
      </c>
      <c r="HR59" s="126"/>
      <c r="HS59" s="172">
        <f t="shared" si="205"/>
        <v>1</v>
      </c>
      <c r="HT59" s="228"/>
      <c r="KT59" s="246">
        <f t="shared" si="193"/>
        <v>0</v>
      </c>
      <c r="KU59" s="247">
        <f t="shared" si="194"/>
        <v>0</v>
      </c>
      <c r="KV59" s="247">
        <f t="shared" si="206"/>
        <v>0</v>
      </c>
      <c r="KW59" s="247">
        <f t="shared" si="218"/>
        <v>1.1000000000000003E-2</v>
      </c>
      <c r="KX59" s="248">
        <f t="shared" si="207"/>
        <v>1.1000000000000003E-2</v>
      </c>
      <c r="KY59" s="249">
        <f t="shared" si="208"/>
        <v>0</v>
      </c>
      <c r="KZ59" s="233">
        <f t="shared" si="195"/>
        <v>0</v>
      </c>
      <c r="LA59" s="233">
        <f t="shared" si="195"/>
        <v>0</v>
      </c>
      <c r="LB59" s="233">
        <f t="shared" si="195"/>
        <v>0</v>
      </c>
      <c r="LC59" s="233">
        <f t="shared" si="195"/>
        <v>0</v>
      </c>
      <c r="LD59" s="233">
        <f t="shared" si="195"/>
        <v>0</v>
      </c>
      <c r="LE59" s="233">
        <f t="shared" si="195"/>
        <v>0</v>
      </c>
      <c r="LF59" s="233">
        <f t="shared" si="195"/>
        <v>0</v>
      </c>
      <c r="LG59" s="233">
        <f t="shared" si="195"/>
        <v>0</v>
      </c>
      <c r="LH59" s="233">
        <f t="shared" si="195"/>
        <v>0</v>
      </c>
      <c r="LI59" s="233">
        <f t="shared" si="195"/>
        <v>0</v>
      </c>
      <c r="LJ59" s="233">
        <f t="shared" si="195"/>
        <v>0</v>
      </c>
      <c r="LK59" s="233">
        <f t="shared" si="195"/>
        <v>1</v>
      </c>
      <c r="LL59" s="233">
        <f t="shared" si="195"/>
        <v>1</v>
      </c>
      <c r="LM59" s="233">
        <f t="shared" si="195"/>
        <v>1</v>
      </c>
      <c r="LN59" s="233">
        <f t="shared" si="195"/>
        <v>1</v>
      </c>
      <c r="LO59" s="233">
        <v>0</v>
      </c>
      <c r="LP59" s="233">
        <f t="shared" si="219"/>
        <v>0</v>
      </c>
      <c r="LR59" s="246">
        <f t="shared" si="196"/>
        <v>0</v>
      </c>
      <c r="LS59" s="247">
        <f t="shared" si="197"/>
        <v>0</v>
      </c>
      <c r="LT59" s="247">
        <f t="shared" si="209"/>
        <v>0</v>
      </c>
      <c r="LU59" s="247">
        <f t="shared" si="220"/>
        <v>1.1000000000000003E-2</v>
      </c>
      <c r="LV59" s="248">
        <f t="shared" si="210"/>
        <v>1.1000000000000003E-2</v>
      </c>
      <c r="LW59" s="249">
        <f t="shared" si="211"/>
        <v>0</v>
      </c>
      <c r="LX59" s="233">
        <f t="shared" si="198"/>
        <v>0</v>
      </c>
      <c r="LY59" s="233">
        <f t="shared" si="198"/>
        <v>0</v>
      </c>
      <c r="LZ59" s="233">
        <f t="shared" si="198"/>
        <v>0</v>
      </c>
      <c r="MA59" s="233">
        <f t="shared" si="198"/>
        <v>0</v>
      </c>
      <c r="MB59" s="233">
        <f t="shared" si="198"/>
        <v>0</v>
      </c>
      <c r="MC59" s="233">
        <f t="shared" si="198"/>
        <v>0</v>
      </c>
      <c r="MD59" s="233">
        <f t="shared" si="198"/>
        <v>0</v>
      </c>
      <c r="ME59" s="233">
        <f t="shared" si="198"/>
        <v>0</v>
      </c>
      <c r="MF59" s="233">
        <f t="shared" si="198"/>
        <v>1</v>
      </c>
      <c r="MG59" s="233">
        <f t="shared" si="198"/>
        <v>1</v>
      </c>
      <c r="MH59" s="233">
        <f t="shared" si="198"/>
        <v>1</v>
      </c>
      <c r="MI59" s="233">
        <f t="shared" si="198"/>
        <v>1</v>
      </c>
      <c r="MJ59" s="233">
        <f t="shared" si="198"/>
        <v>1</v>
      </c>
      <c r="MK59" s="233">
        <f t="shared" si="198"/>
        <v>1</v>
      </c>
      <c r="ML59" s="233">
        <f t="shared" si="198"/>
        <v>1</v>
      </c>
      <c r="MM59" s="233">
        <v>0</v>
      </c>
      <c r="MN59" s="233">
        <f t="shared" si="221"/>
        <v>0</v>
      </c>
      <c r="MO59" s="229"/>
      <c r="MP59" s="246">
        <f t="shared" si="199"/>
        <v>0</v>
      </c>
      <c r="MQ59" s="247">
        <f t="shared" si="200"/>
        <v>0</v>
      </c>
      <c r="MR59" s="247">
        <f t="shared" si="212"/>
        <v>0</v>
      </c>
      <c r="MS59" s="247">
        <f t="shared" si="222"/>
        <v>1.1000000000000003E-2</v>
      </c>
      <c r="MT59" s="248">
        <f t="shared" si="213"/>
        <v>1.1000000000000003E-2</v>
      </c>
      <c r="MU59" s="249">
        <f t="shared" si="214"/>
        <v>0</v>
      </c>
      <c r="MV59" s="233">
        <f t="shared" si="201"/>
        <v>0</v>
      </c>
      <c r="MW59" s="233">
        <f t="shared" si="201"/>
        <v>0</v>
      </c>
      <c r="MX59" s="233">
        <f t="shared" si="201"/>
        <v>0</v>
      </c>
      <c r="MY59" s="233">
        <f t="shared" si="201"/>
        <v>0</v>
      </c>
      <c r="MZ59" s="233">
        <f t="shared" si="201"/>
        <v>1</v>
      </c>
      <c r="NA59" s="233">
        <f t="shared" si="201"/>
        <v>1</v>
      </c>
      <c r="NB59" s="233">
        <f t="shared" si="201"/>
        <v>1</v>
      </c>
      <c r="NC59" s="233">
        <f t="shared" si="201"/>
        <v>1</v>
      </c>
      <c r="ND59" s="233">
        <f t="shared" si="201"/>
        <v>1</v>
      </c>
      <c r="NE59" s="233">
        <f t="shared" si="201"/>
        <v>1</v>
      </c>
      <c r="NF59" s="233">
        <f t="shared" si="201"/>
        <v>1</v>
      </c>
      <c r="NG59" s="233">
        <f t="shared" si="201"/>
        <v>1</v>
      </c>
      <c r="NH59" s="233">
        <f t="shared" si="201"/>
        <v>1</v>
      </c>
      <c r="NI59" s="233">
        <f t="shared" si="201"/>
        <v>1</v>
      </c>
      <c r="NJ59" s="233">
        <f t="shared" si="201"/>
        <v>1</v>
      </c>
      <c r="NK59" s="233">
        <v>0</v>
      </c>
      <c r="NL59" s="233">
        <f t="shared" si="223"/>
        <v>0</v>
      </c>
      <c r="NM59" s="229"/>
      <c r="NN59" s="246">
        <f t="shared" si="202"/>
        <v>1</v>
      </c>
      <c r="NO59" s="247">
        <f t="shared" si="203"/>
        <v>1.9534883720930235E-2</v>
      </c>
      <c r="NP59" s="247">
        <f t="shared" si="215"/>
        <v>1.9534883720930235E-2</v>
      </c>
      <c r="NQ59" s="247">
        <f t="shared" si="224"/>
        <v>1.1000000000000003E-2</v>
      </c>
      <c r="NR59" s="248">
        <f t="shared" si="216"/>
        <v>3.0534883720930238E-2</v>
      </c>
      <c r="NS59" s="249">
        <f t="shared" si="217"/>
        <v>0</v>
      </c>
      <c r="NT59" s="233">
        <f t="shared" si="204"/>
        <v>0</v>
      </c>
      <c r="NU59" s="233">
        <f t="shared" si="204"/>
        <v>0</v>
      </c>
      <c r="NV59" s="233">
        <f t="shared" si="204"/>
        <v>0</v>
      </c>
      <c r="NW59" s="233">
        <f t="shared" si="204"/>
        <v>0</v>
      </c>
      <c r="NX59" s="233">
        <f t="shared" si="204"/>
        <v>0</v>
      </c>
      <c r="NY59" s="233">
        <f t="shared" si="204"/>
        <v>0</v>
      </c>
      <c r="NZ59" s="233">
        <f t="shared" si="204"/>
        <v>0</v>
      </c>
      <c r="OA59" s="233">
        <f t="shared" si="204"/>
        <v>0</v>
      </c>
      <c r="OB59" s="233">
        <f t="shared" si="204"/>
        <v>0</v>
      </c>
      <c r="OC59" s="233">
        <f t="shared" si="204"/>
        <v>0</v>
      </c>
      <c r="OD59" s="233">
        <f t="shared" si="204"/>
        <v>0</v>
      </c>
      <c r="OE59" s="233">
        <f t="shared" si="204"/>
        <v>1</v>
      </c>
      <c r="OF59" s="233">
        <f t="shared" si="204"/>
        <v>1</v>
      </c>
      <c r="OG59" s="233">
        <f t="shared" si="204"/>
        <v>1</v>
      </c>
      <c r="OH59" s="233">
        <f t="shared" si="204"/>
        <v>1</v>
      </c>
      <c r="OI59" s="233">
        <v>0</v>
      </c>
      <c r="OJ59" s="233">
        <f t="shared" si="225"/>
        <v>0</v>
      </c>
    </row>
    <row r="60" spans="3:400" x14ac:dyDescent="0.25">
      <c r="C60" s="194" t="s">
        <v>51</v>
      </c>
      <c r="D60" s="171">
        <v>1334</v>
      </c>
      <c r="E60" s="156"/>
      <c r="F60" s="156"/>
      <c r="G60" s="156"/>
      <c r="H60" s="156"/>
      <c r="I60" s="156"/>
      <c r="J60" s="156"/>
      <c r="K60" s="156"/>
      <c r="L60" s="156"/>
      <c r="M60" s="156"/>
      <c r="N60" s="156"/>
      <c r="O60" s="156"/>
      <c r="P60" s="156"/>
      <c r="Q60" s="156"/>
      <c r="R60" s="156"/>
      <c r="S60" s="156"/>
      <c r="T60" s="156"/>
      <c r="U60" s="156"/>
      <c r="V60" s="156"/>
      <c r="W60" s="156"/>
      <c r="X60" s="156"/>
      <c r="Y60" s="156"/>
      <c r="Z60" s="156"/>
      <c r="AA60" s="156"/>
      <c r="AB60" s="171">
        <v>204</v>
      </c>
      <c r="AC60" s="156"/>
      <c r="AD60" s="156"/>
      <c r="AE60" s="156"/>
      <c r="AF60" s="156"/>
      <c r="AG60" s="156"/>
      <c r="AH60" s="156"/>
      <c r="AI60" s="156"/>
      <c r="AJ60" s="156"/>
      <c r="AK60" s="156"/>
      <c r="AL60" s="156"/>
      <c r="AM60" s="156"/>
      <c r="AN60" s="156"/>
      <c r="AO60" s="156"/>
      <c r="AP60" s="156"/>
      <c r="AQ60" s="156"/>
      <c r="AR60" s="156"/>
      <c r="AS60" s="156"/>
      <c r="AT60" s="156"/>
      <c r="AU60" s="156"/>
      <c r="AV60" s="156"/>
      <c r="AW60" s="156"/>
      <c r="AX60" s="156"/>
      <c r="AY60" s="156"/>
      <c r="AZ60" s="171">
        <v>7</v>
      </c>
      <c r="BA60" s="156"/>
      <c r="BB60" s="156"/>
      <c r="BC60" s="156"/>
      <c r="BD60" s="156"/>
      <c r="BE60" s="156"/>
      <c r="BF60" s="156"/>
      <c r="BG60" s="156"/>
      <c r="BH60" s="156"/>
      <c r="BI60" s="156"/>
      <c r="BJ60" s="156"/>
      <c r="BK60" s="156"/>
      <c r="BL60" s="156"/>
      <c r="BM60" s="156"/>
      <c r="BN60" s="156"/>
      <c r="BO60" s="156"/>
      <c r="BP60" s="156"/>
      <c r="BQ60" s="156"/>
      <c r="BR60" s="156"/>
      <c r="BS60" s="156"/>
      <c r="BT60" s="156"/>
      <c r="BU60" s="156"/>
      <c r="BV60" s="156"/>
      <c r="BW60" s="156"/>
      <c r="BX60" s="171">
        <v>840</v>
      </c>
      <c r="BY60" s="153">
        <f t="shared" si="184"/>
        <v>2385</v>
      </c>
      <c r="BZ60" s="120"/>
      <c r="CA60" s="172">
        <f t="shared" si="185"/>
        <v>15</v>
      </c>
      <c r="CB60" s="157"/>
      <c r="CC60" s="157"/>
      <c r="CD60" s="157"/>
      <c r="CE60" s="157"/>
      <c r="CF60" s="157"/>
      <c r="CG60" s="157"/>
      <c r="CH60" s="157"/>
      <c r="CI60" s="157"/>
      <c r="CJ60" s="157"/>
      <c r="CK60" s="157"/>
      <c r="CL60" s="157"/>
      <c r="CM60" s="157"/>
      <c r="CN60" s="157"/>
      <c r="CO60" s="157"/>
      <c r="CP60" s="157"/>
      <c r="CQ60" s="157"/>
      <c r="CR60" s="157"/>
      <c r="CS60" s="157"/>
      <c r="CT60" s="157"/>
      <c r="CU60" s="157"/>
      <c r="CV60" s="157"/>
      <c r="CW60" s="157"/>
      <c r="CX60" s="157"/>
      <c r="CY60" s="172">
        <f t="shared" si="186"/>
        <v>1</v>
      </c>
      <c r="CZ60" s="157"/>
      <c r="DA60" s="157"/>
      <c r="DB60" s="157"/>
      <c r="DC60" s="157"/>
      <c r="DD60" s="157"/>
      <c r="DE60" s="157"/>
      <c r="DF60" s="157"/>
      <c r="DG60" s="157"/>
      <c r="DH60" s="157"/>
      <c r="DI60" s="157"/>
      <c r="DJ60" s="157"/>
      <c r="DK60" s="157"/>
      <c r="DL60" s="157"/>
      <c r="DM60" s="157"/>
      <c r="DN60" s="157"/>
      <c r="DO60" s="157"/>
      <c r="DP60" s="157"/>
      <c r="DQ60" s="157"/>
      <c r="DR60" s="157"/>
      <c r="DS60" s="157"/>
      <c r="DT60" s="157"/>
      <c r="DU60" s="157"/>
      <c r="DV60" s="157"/>
      <c r="DW60" s="172">
        <f t="shared" si="187"/>
        <v>0</v>
      </c>
      <c r="DX60" s="157"/>
      <c r="DY60" s="157"/>
      <c r="DZ60" s="157"/>
      <c r="EA60" s="157"/>
      <c r="EB60" s="157"/>
      <c r="EC60" s="157"/>
      <c r="ED60" s="157"/>
      <c r="EE60" s="157"/>
      <c r="EF60" s="157"/>
      <c r="EG60" s="157"/>
      <c r="EH60" s="157"/>
      <c r="EI60" s="157"/>
      <c r="EJ60" s="157"/>
      <c r="EK60" s="157"/>
      <c r="EL60" s="157"/>
      <c r="EM60" s="157"/>
      <c r="EN60" s="157"/>
      <c r="EO60" s="157"/>
      <c r="EP60" s="157"/>
      <c r="EQ60" s="157"/>
      <c r="ER60" s="157"/>
      <c r="ES60" s="157"/>
      <c r="ET60" s="157"/>
      <c r="EU60" s="172">
        <f t="shared" si="188"/>
        <v>17</v>
      </c>
      <c r="EV60" s="120"/>
      <c r="EW60" s="172">
        <f t="shared" si="189"/>
        <v>1349</v>
      </c>
      <c r="EX60" s="157"/>
      <c r="EY60" s="157"/>
      <c r="EZ60" s="157"/>
      <c r="FA60" s="157"/>
      <c r="FB60" s="157"/>
      <c r="FC60" s="157"/>
      <c r="FD60" s="157"/>
      <c r="FE60" s="157"/>
      <c r="FF60" s="157"/>
      <c r="FG60" s="157"/>
      <c r="FH60" s="157"/>
      <c r="FI60" s="157"/>
      <c r="FJ60" s="157"/>
      <c r="FK60" s="157"/>
      <c r="FL60" s="157"/>
      <c r="FM60" s="157"/>
      <c r="FN60" s="157"/>
      <c r="FO60" s="157"/>
      <c r="FP60" s="157"/>
      <c r="FQ60" s="157"/>
      <c r="FR60" s="157"/>
      <c r="FS60" s="157"/>
      <c r="FT60" s="157"/>
      <c r="FU60" s="172">
        <f t="shared" si="190"/>
        <v>205</v>
      </c>
      <c r="FV60" s="157"/>
      <c r="FW60" s="157"/>
      <c r="FX60" s="157"/>
      <c r="FY60" s="157"/>
      <c r="FZ60" s="157"/>
      <c r="GA60" s="157"/>
      <c r="GB60" s="157"/>
      <c r="GC60" s="157"/>
      <c r="GD60" s="157"/>
      <c r="GE60" s="157"/>
      <c r="GF60" s="157"/>
      <c r="GG60" s="157"/>
      <c r="GH60" s="157"/>
      <c r="GI60" s="157"/>
      <c r="GJ60" s="157"/>
      <c r="GK60" s="157"/>
      <c r="GL60" s="157"/>
      <c r="GM60" s="157"/>
      <c r="GN60" s="157"/>
      <c r="GO60" s="157"/>
      <c r="GP60" s="157"/>
      <c r="GQ60" s="157"/>
      <c r="GR60" s="157"/>
      <c r="GS60" s="172">
        <f t="shared" si="191"/>
        <v>7</v>
      </c>
      <c r="GT60" s="157"/>
      <c r="GU60" s="157"/>
      <c r="GV60" s="157"/>
      <c r="GW60" s="157"/>
      <c r="GX60" s="157"/>
      <c r="GY60" s="157"/>
      <c r="GZ60" s="157"/>
      <c r="HA60" s="157"/>
      <c r="HB60" s="157"/>
      <c r="HC60" s="157"/>
      <c r="HD60" s="157"/>
      <c r="HE60" s="157"/>
      <c r="HF60" s="157"/>
      <c r="HG60" s="157"/>
      <c r="HH60" s="157"/>
      <c r="HI60" s="157"/>
      <c r="HJ60" s="157"/>
      <c r="HK60" s="157"/>
      <c r="HL60" s="157"/>
      <c r="HM60" s="157"/>
      <c r="HN60" s="157"/>
      <c r="HO60" s="157"/>
      <c r="HP60" s="157"/>
      <c r="HQ60" s="172">
        <f t="shared" si="192"/>
        <v>857</v>
      </c>
      <c r="HR60" s="126"/>
      <c r="HS60" s="172">
        <f t="shared" si="205"/>
        <v>2418</v>
      </c>
      <c r="HT60" s="228"/>
      <c r="HU60" s="251"/>
      <c r="IS60" s="251"/>
      <c r="JQ60" s="251"/>
      <c r="KO60" s="251"/>
      <c r="KT60" s="246">
        <f t="shared" si="193"/>
        <v>1334</v>
      </c>
      <c r="KU60" s="247">
        <f t="shared" si="194"/>
        <v>15.012861736334406</v>
      </c>
      <c r="KV60" s="247">
        <f t="shared" si="206"/>
        <v>1.2861736334405904E-2</v>
      </c>
      <c r="KW60" s="247">
        <f t="shared" si="218"/>
        <v>1.2000000000000004E-2</v>
      </c>
      <c r="KX60" s="248">
        <f t="shared" si="207"/>
        <v>2.4861736334405908E-2</v>
      </c>
      <c r="KY60" s="249">
        <f t="shared" si="208"/>
        <v>15</v>
      </c>
      <c r="KZ60" s="233">
        <f t="shared" si="195"/>
        <v>15</v>
      </c>
      <c r="LA60" s="233">
        <f t="shared" si="195"/>
        <v>15</v>
      </c>
      <c r="LB60" s="233">
        <f t="shared" si="195"/>
        <v>15</v>
      </c>
      <c r="LC60" s="233">
        <f t="shared" si="195"/>
        <v>15</v>
      </c>
      <c r="LD60" s="233">
        <f t="shared" si="195"/>
        <v>15</v>
      </c>
      <c r="LE60" s="233">
        <f t="shared" si="195"/>
        <v>15</v>
      </c>
      <c r="LF60" s="233">
        <f t="shared" si="195"/>
        <v>15</v>
      </c>
      <c r="LG60" s="233">
        <f t="shared" si="195"/>
        <v>15</v>
      </c>
      <c r="LH60" s="233">
        <f t="shared" si="195"/>
        <v>15</v>
      </c>
      <c r="LI60" s="233">
        <f t="shared" si="195"/>
        <v>15</v>
      </c>
      <c r="LJ60" s="233">
        <f t="shared" si="195"/>
        <v>16</v>
      </c>
      <c r="LK60" s="233">
        <f t="shared" si="195"/>
        <v>16</v>
      </c>
      <c r="LL60" s="233">
        <f t="shared" si="195"/>
        <v>16</v>
      </c>
      <c r="LM60" s="233">
        <f t="shared" si="195"/>
        <v>16</v>
      </c>
      <c r="LN60" s="233">
        <f t="shared" si="195"/>
        <v>16</v>
      </c>
      <c r="LO60" s="233">
        <v>15</v>
      </c>
      <c r="LP60" s="233">
        <f t="shared" si="219"/>
        <v>15</v>
      </c>
      <c r="LR60" s="246">
        <f t="shared" si="196"/>
        <v>204</v>
      </c>
      <c r="LS60" s="247">
        <f t="shared" si="197"/>
        <v>1.3691275167785235</v>
      </c>
      <c r="LT60" s="247">
        <f t="shared" si="209"/>
        <v>0.36912751677852351</v>
      </c>
      <c r="LU60" s="247">
        <f t="shared" si="220"/>
        <v>1.2000000000000004E-2</v>
      </c>
      <c r="LV60" s="248">
        <f t="shared" si="210"/>
        <v>0.38112751677852352</v>
      </c>
      <c r="LW60" s="249">
        <f t="shared" si="211"/>
        <v>1</v>
      </c>
      <c r="LX60" s="233">
        <f t="shared" si="198"/>
        <v>1</v>
      </c>
      <c r="LY60" s="233">
        <f t="shared" si="198"/>
        <v>2</v>
      </c>
      <c r="LZ60" s="233">
        <f t="shared" si="198"/>
        <v>2</v>
      </c>
      <c r="MA60" s="233">
        <f t="shared" si="198"/>
        <v>2</v>
      </c>
      <c r="MB60" s="233">
        <f t="shared" si="198"/>
        <v>2</v>
      </c>
      <c r="MC60" s="233">
        <f t="shared" si="198"/>
        <v>2</v>
      </c>
      <c r="MD60" s="233">
        <f t="shared" si="198"/>
        <v>2</v>
      </c>
      <c r="ME60" s="233">
        <f t="shared" si="198"/>
        <v>2</v>
      </c>
      <c r="MF60" s="233">
        <f t="shared" si="198"/>
        <v>2</v>
      </c>
      <c r="MG60" s="233">
        <f t="shared" si="198"/>
        <v>2</v>
      </c>
      <c r="MH60" s="233">
        <f t="shared" si="198"/>
        <v>2</v>
      </c>
      <c r="MI60" s="233">
        <f t="shared" si="198"/>
        <v>2</v>
      </c>
      <c r="MJ60" s="233">
        <f t="shared" si="198"/>
        <v>2</v>
      </c>
      <c r="MK60" s="233">
        <f t="shared" si="198"/>
        <v>2</v>
      </c>
      <c r="ML60" s="233">
        <f t="shared" si="198"/>
        <v>2</v>
      </c>
      <c r="MM60" s="233">
        <v>1</v>
      </c>
      <c r="MN60" s="233">
        <f t="shared" si="221"/>
        <v>1</v>
      </c>
      <c r="MO60" s="229"/>
      <c r="MP60" s="246">
        <f t="shared" si="199"/>
        <v>7</v>
      </c>
      <c r="MQ60" s="247">
        <f t="shared" si="200"/>
        <v>0</v>
      </c>
      <c r="MR60" s="247">
        <f t="shared" si="212"/>
        <v>0</v>
      </c>
      <c r="MS60" s="247">
        <f t="shared" si="222"/>
        <v>1.2000000000000004E-2</v>
      </c>
      <c r="MT60" s="248">
        <f t="shared" si="213"/>
        <v>1.2000000000000004E-2</v>
      </c>
      <c r="MU60" s="249">
        <f t="shared" si="214"/>
        <v>0</v>
      </c>
      <c r="MV60" s="233">
        <f t="shared" si="201"/>
        <v>0</v>
      </c>
      <c r="MW60" s="233">
        <f t="shared" si="201"/>
        <v>0</v>
      </c>
      <c r="MX60" s="233">
        <f t="shared" si="201"/>
        <v>0</v>
      </c>
      <c r="MY60" s="233">
        <f t="shared" si="201"/>
        <v>1</v>
      </c>
      <c r="MZ60" s="233">
        <f t="shared" si="201"/>
        <v>1</v>
      </c>
      <c r="NA60" s="233">
        <f t="shared" si="201"/>
        <v>1</v>
      </c>
      <c r="NB60" s="233">
        <f t="shared" si="201"/>
        <v>1</v>
      </c>
      <c r="NC60" s="233">
        <f t="shared" si="201"/>
        <v>1</v>
      </c>
      <c r="ND60" s="233">
        <f t="shared" si="201"/>
        <v>1</v>
      </c>
      <c r="NE60" s="233">
        <f t="shared" si="201"/>
        <v>1</v>
      </c>
      <c r="NF60" s="233">
        <f t="shared" si="201"/>
        <v>1</v>
      </c>
      <c r="NG60" s="233">
        <f t="shared" si="201"/>
        <v>1</v>
      </c>
      <c r="NH60" s="233">
        <f t="shared" si="201"/>
        <v>1</v>
      </c>
      <c r="NI60" s="233">
        <f t="shared" si="201"/>
        <v>1</v>
      </c>
      <c r="NJ60" s="233">
        <f t="shared" si="201"/>
        <v>1</v>
      </c>
      <c r="NK60" s="233">
        <v>0</v>
      </c>
      <c r="NL60" s="233">
        <f t="shared" si="223"/>
        <v>0</v>
      </c>
      <c r="NM60" s="229"/>
      <c r="NN60" s="246">
        <f t="shared" si="202"/>
        <v>840</v>
      </c>
      <c r="NO60" s="247">
        <f t="shared" si="203"/>
        <v>16.409302325581397</v>
      </c>
      <c r="NP60" s="247">
        <f t="shared" si="215"/>
        <v>0.40930232558139679</v>
      </c>
      <c r="NQ60" s="247">
        <f t="shared" si="224"/>
        <v>1.2000000000000004E-2</v>
      </c>
      <c r="NR60" s="248">
        <f t="shared" si="216"/>
        <v>0.4213023255813968</v>
      </c>
      <c r="NS60" s="249">
        <f t="shared" si="217"/>
        <v>16</v>
      </c>
      <c r="NT60" s="233">
        <f t="shared" si="204"/>
        <v>16</v>
      </c>
      <c r="NU60" s="233">
        <f t="shared" si="204"/>
        <v>16</v>
      </c>
      <c r="NV60" s="233">
        <f t="shared" si="204"/>
        <v>17</v>
      </c>
      <c r="NW60" s="233">
        <f t="shared" si="204"/>
        <v>17</v>
      </c>
      <c r="NX60" s="233">
        <f t="shared" si="204"/>
        <v>17</v>
      </c>
      <c r="NY60" s="233">
        <f t="shared" si="204"/>
        <v>17</v>
      </c>
      <c r="NZ60" s="233">
        <f t="shared" si="204"/>
        <v>17</v>
      </c>
      <c r="OA60" s="233">
        <f t="shared" si="204"/>
        <v>17</v>
      </c>
      <c r="OB60" s="233">
        <f t="shared" si="204"/>
        <v>17</v>
      </c>
      <c r="OC60" s="233">
        <f t="shared" si="204"/>
        <v>17</v>
      </c>
      <c r="OD60" s="233">
        <f t="shared" si="204"/>
        <v>17</v>
      </c>
      <c r="OE60" s="233">
        <f t="shared" si="204"/>
        <v>17</v>
      </c>
      <c r="OF60" s="233">
        <f t="shared" si="204"/>
        <v>17</v>
      </c>
      <c r="OG60" s="233">
        <f t="shared" si="204"/>
        <v>17</v>
      </c>
      <c r="OH60" s="233">
        <f t="shared" si="204"/>
        <v>17</v>
      </c>
      <c r="OI60" s="233">
        <v>17</v>
      </c>
      <c r="OJ60" s="233">
        <f t="shared" si="225"/>
        <v>17</v>
      </c>
    </row>
    <row r="61" spans="3:400" x14ac:dyDescent="0.25">
      <c r="C61" s="194" t="s">
        <v>52</v>
      </c>
      <c r="D61" s="171">
        <v>28</v>
      </c>
      <c r="E61" s="156"/>
      <c r="F61" s="156"/>
      <c r="G61" s="156"/>
      <c r="H61" s="156"/>
      <c r="I61" s="156"/>
      <c r="J61" s="156"/>
      <c r="K61" s="156"/>
      <c r="L61" s="156"/>
      <c r="M61" s="156"/>
      <c r="N61" s="156"/>
      <c r="O61" s="156"/>
      <c r="P61" s="156"/>
      <c r="Q61" s="156"/>
      <c r="R61" s="156"/>
      <c r="S61" s="156"/>
      <c r="T61" s="156"/>
      <c r="U61" s="156"/>
      <c r="V61" s="156"/>
      <c r="W61" s="156"/>
      <c r="X61" s="156"/>
      <c r="Y61" s="156"/>
      <c r="Z61" s="156"/>
      <c r="AA61" s="156"/>
      <c r="AB61" s="171">
        <v>8</v>
      </c>
      <c r="AC61" s="156"/>
      <c r="AD61" s="156"/>
      <c r="AE61" s="156"/>
      <c r="AF61" s="156"/>
      <c r="AG61" s="156"/>
      <c r="AH61" s="156"/>
      <c r="AI61" s="156"/>
      <c r="AJ61" s="156"/>
      <c r="AK61" s="156"/>
      <c r="AL61" s="156"/>
      <c r="AM61" s="156"/>
      <c r="AN61" s="156"/>
      <c r="AO61" s="156"/>
      <c r="AP61" s="156"/>
      <c r="AQ61" s="156"/>
      <c r="AR61" s="156"/>
      <c r="AS61" s="156"/>
      <c r="AT61" s="156"/>
      <c r="AU61" s="156"/>
      <c r="AV61" s="156"/>
      <c r="AW61" s="156"/>
      <c r="AX61" s="156"/>
      <c r="AY61" s="156"/>
      <c r="AZ61" s="171">
        <v>0</v>
      </c>
      <c r="BA61" s="156"/>
      <c r="BB61" s="156"/>
      <c r="BC61" s="156"/>
      <c r="BD61" s="156"/>
      <c r="BE61" s="156"/>
      <c r="BF61" s="156"/>
      <c r="BG61" s="156"/>
      <c r="BH61" s="156"/>
      <c r="BI61" s="156"/>
      <c r="BJ61" s="156"/>
      <c r="BK61" s="156"/>
      <c r="BL61" s="156"/>
      <c r="BM61" s="156"/>
      <c r="BN61" s="156"/>
      <c r="BO61" s="156"/>
      <c r="BP61" s="156"/>
      <c r="BQ61" s="156"/>
      <c r="BR61" s="156"/>
      <c r="BS61" s="156"/>
      <c r="BT61" s="156"/>
      <c r="BU61" s="156"/>
      <c r="BV61" s="156"/>
      <c r="BW61" s="156"/>
      <c r="BX61" s="171">
        <v>14</v>
      </c>
      <c r="BY61" s="153">
        <f t="shared" si="184"/>
        <v>50</v>
      </c>
      <c r="BZ61" s="120"/>
      <c r="CA61" s="172">
        <f t="shared" si="185"/>
        <v>0</v>
      </c>
      <c r="CB61" s="157"/>
      <c r="CC61" s="157"/>
      <c r="CD61" s="157"/>
      <c r="CE61" s="157"/>
      <c r="CF61" s="157"/>
      <c r="CG61" s="157"/>
      <c r="CH61" s="157"/>
      <c r="CI61" s="157"/>
      <c r="CJ61" s="157"/>
      <c r="CK61" s="157"/>
      <c r="CL61" s="157"/>
      <c r="CM61" s="157"/>
      <c r="CN61" s="157"/>
      <c r="CO61" s="157"/>
      <c r="CP61" s="157"/>
      <c r="CQ61" s="157"/>
      <c r="CR61" s="157"/>
      <c r="CS61" s="157"/>
      <c r="CT61" s="157"/>
      <c r="CU61" s="157"/>
      <c r="CV61" s="157"/>
      <c r="CW61" s="157"/>
      <c r="CX61" s="157"/>
      <c r="CY61" s="172">
        <f t="shared" si="186"/>
        <v>0</v>
      </c>
      <c r="CZ61" s="157"/>
      <c r="DA61" s="157"/>
      <c r="DB61" s="157"/>
      <c r="DC61" s="157"/>
      <c r="DD61" s="157"/>
      <c r="DE61" s="157"/>
      <c r="DF61" s="157"/>
      <c r="DG61" s="157"/>
      <c r="DH61" s="157"/>
      <c r="DI61" s="157"/>
      <c r="DJ61" s="157"/>
      <c r="DK61" s="157"/>
      <c r="DL61" s="157"/>
      <c r="DM61" s="157"/>
      <c r="DN61" s="157"/>
      <c r="DO61" s="157"/>
      <c r="DP61" s="157"/>
      <c r="DQ61" s="157"/>
      <c r="DR61" s="157"/>
      <c r="DS61" s="157"/>
      <c r="DT61" s="157"/>
      <c r="DU61" s="157"/>
      <c r="DV61" s="157"/>
      <c r="DW61" s="172">
        <f t="shared" si="187"/>
        <v>0</v>
      </c>
      <c r="DX61" s="157"/>
      <c r="DY61" s="157"/>
      <c r="DZ61" s="157"/>
      <c r="EA61" s="157"/>
      <c r="EB61" s="157"/>
      <c r="EC61" s="157"/>
      <c r="ED61" s="157"/>
      <c r="EE61" s="157"/>
      <c r="EF61" s="157"/>
      <c r="EG61" s="157"/>
      <c r="EH61" s="157"/>
      <c r="EI61" s="157"/>
      <c r="EJ61" s="157"/>
      <c r="EK61" s="157"/>
      <c r="EL61" s="157"/>
      <c r="EM61" s="157"/>
      <c r="EN61" s="157"/>
      <c r="EO61" s="157"/>
      <c r="EP61" s="157"/>
      <c r="EQ61" s="157"/>
      <c r="ER61" s="157"/>
      <c r="ES61" s="157"/>
      <c r="ET61" s="157"/>
      <c r="EU61" s="172">
        <f t="shared" si="188"/>
        <v>0</v>
      </c>
      <c r="EV61" s="120"/>
      <c r="EW61" s="172">
        <f t="shared" si="189"/>
        <v>28</v>
      </c>
      <c r="EX61" s="157"/>
      <c r="EY61" s="157"/>
      <c r="EZ61" s="157"/>
      <c r="FA61" s="157"/>
      <c r="FB61" s="157"/>
      <c r="FC61" s="157"/>
      <c r="FD61" s="157"/>
      <c r="FE61" s="157"/>
      <c r="FF61" s="157"/>
      <c r="FG61" s="157"/>
      <c r="FH61" s="157"/>
      <c r="FI61" s="157"/>
      <c r="FJ61" s="157"/>
      <c r="FK61" s="157"/>
      <c r="FL61" s="157"/>
      <c r="FM61" s="157"/>
      <c r="FN61" s="157"/>
      <c r="FO61" s="157"/>
      <c r="FP61" s="157"/>
      <c r="FQ61" s="157"/>
      <c r="FR61" s="157"/>
      <c r="FS61" s="157"/>
      <c r="FT61" s="157"/>
      <c r="FU61" s="172">
        <f t="shared" si="190"/>
        <v>8</v>
      </c>
      <c r="FV61" s="157"/>
      <c r="FW61" s="157"/>
      <c r="FX61" s="157"/>
      <c r="FY61" s="157"/>
      <c r="FZ61" s="157"/>
      <c r="GA61" s="157"/>
      <c r="GB61" s="157"/>
      <c r="GC61" s="157"/>
      <c r="GD61" s="157"/>
      <c r="GE61" s="157"/>
      <c r="GF61" s="157"/>
      <c r="GG61" s="157"/>
      <c r="GH61" s="157"/>
      <c r="GI61" s="157"/>
      <c r="GJ61" s="157"/>
      <c r="GK61" s="157"/>
      <c r="GL61" s="157"/>
      <c r="GM61" s="157"/>
      <c r="GN61" s="157"/>
      <c r="GO61" s="157"/>
      <c r="GP61" s="157"/>
      <c r="GQ61" s="157"/>
      <c r="GR61" s="157"/>
      <c r="GS61" s="172">
        <f t="shared" si="191"/>
        <v>0</v>
      </c>
      <c r="GT61" s="157"/>
      <c r="GU61" s="157"/>
      <c r="GV61" s="157"/>
      <c r="GW61" s="157"/>
      <c r="GX61" s="157"/>
      <c r="GY61" s="157"/>
      <c r="GZ61" s="157"/>
      <c r="HA61" s="157"/>
      <c r="HB61" s="157"/>
      <c r="HC61" s="157"/>
      <c r="HD61" s="157"/>
      <c r="HE61" s="157"/>
      <c r="HF61" s="157"/>
      <c r="HG61" s="157"/>
      <c r="HH61" s="157"/>
      <c r="HI61" s="157"/>
      <c r="HJ61" s="157"/>
      <c r="HK61" s="157"/>
      <c r="HL61" s="157"/>
      <c r="HM61" s="157"/>
      <c r="HN61" s="157"/>
      <c r="HO61" s="157"/>
      <c r="HP61" s="157"/>
      <c r="HQ61" s="172">
        <f t="shared" si="192"/>
        <v>14</v>
      </c>
      <c r="HR61" s="126"/>
      <c r="HS61" s="172">
        <f t="shared" si="205"/>
        <v>50</v>
      </c>
      <c r="HT61" s="228"/>
      <c r="KT61" s="246">
        <f t="shared" si="193"/>
        <v>28</v>
      </c>
      <c r="KU61" s="247">
        <f t="shared" si="194"/>
        <v>0.31511254019292606</v>
      </c>
      <c r="KV61" s="247">
        <f t="shared" si="206"/>
        <v>0.31511254019292606</v>
      </c>
      <c r="KW61" s="247">
        <f t="shared" si="218"/>
        <v>1.3000000000000005E-2</v>
      </c>
      <c r="KX61" s="248">
        <f t="shared" si="207"/>
        <v>0.32811254019292607</v>
      </c>
      <c r="KY61" s="249">
        <f t="shared" si="208"/>
        <v>0</v>
      </c>
      <c r="KZ61" s="233">
        <f t="shared" si="195"/>
        <v>0</v>
      </c>
      <c r="LA61" s="233">
        <f t="shared" si="195"/>
        <v>0</v>
      </c>
      <c r="LB61" s="233">
        <f t="shared" si="195"/>
        <v>0</v>
      </c>
      <c r="LC61" s="233">
        <f t="shared" si="195"/>
        <v>1</v>
      </c>
      <c r="LD61" s="233">
        <f t="shared" si="195"/>
        <v>1</v>
      </c>
      <c r="LE61" s="233">
        <f t="shared" si="195"/>
        <v>1</v>
      </c>
      <c r="LF61" s="233">
        <f t="shared" si="195"/>
        <v>1</v>
      </c>
      <c r="LG61" s="233">
        <f t="shared" si="195"/>
        <v>1</v>
      </c>
      <c r="LH61" s="233">
        <f t="shared" si="195"/>
        <v>1</v>
      </c>
      <c r="LI61" s="233">
        <f t="shared" si="195"/>
        <v>1</v>
      </c>
      <c r="LJ61" s="233">
        <f t="shared" si="195"/>
        <v>1</v>
      </c>
      <c r="LK61" s="233">
        <f t="shared" si="195"/>
        <v>1</v>
      </c>
      <c r="LL61" s="233">
        <f t="shared" si="195"/>
        <v>1</v>
      </c>
      <c r="LM61" s="233">
        <f t="shared" si="195"/>
        <v>1</v>
      </c>
      <c r="LN61" s="233">
        <f t="shared" si="195"/>
        <v>1</v>
      </c>
      <c r="LO61" s="233">
        <v>0</v>
      </c>
      <c r="LP61" s="233">
        <f t="shared" si="219"/>
        <v>0</v>
      </c>
      <c r="LR61" s="246">
        <f t="shared" si="196"/>
        <v>8</v>
      </c>
      <c r="LS61" s="247">
        <f t="shared" si="197"/>
        <v>5.3691275167785234E-2</v>
      </c>
      <c r="LT61" s="247">
        <f t="shared" si="209"/>
        <v>5.3691275167785234E-2</v>
      </c>
      <c r="LU61" s="247">
        <f t="shared" si="220"/>
        <v>1.3000000000000005E-2</v>
      </c>
      <c r="LV61" s="248">
        <f t="shared" si="210"/>
        <v>6.6691275167785238E-2</v>
      </c>
      <c r="LW61" s="249">
        <f t="shared" si="211"/>
        <v>0</v>
      </c>
      <c r="LX61" s="233">
        <f t="shared" si="198"/>
        <v>0</v>
      </c>
      <c r="LY61" s="233">
        <f t="shared" si="198"/>
        <v>0</v>
      </c>
      <c r="LZ61" s="233">
        <f t="shared" si="198"/>
        <v>0</v>
      </c>
      <c r="MA61" s="233">
        <f t="shared" si="198"/>
        <v>1</v>
      </c>
      <c r="MB61" s="233">
        <f t="shared" si="198"/>
        <v>1</v>
      </c>
      <c r="MC61" s="233">
        <f t="shared" si="198"/>
        <v>1</v>
      </c>
      <c r="MD61" s="233">
        <f t="shared" si="198"/>
        <v>1</v>
      </c>
      <c r="ME61" s="233">
        <f t="shared" si="198"/>
        <v>1</v>
      </c>
      <c r="MF61" s="233">
        <f t="shared" si="198"/>
        <v>1</v>
      </c>
      <c r="MG61" s="233">
        <f t="shared" si="198"/>
        <v>1</v>
      </c>
      <c r="MH61" s="233">
        <f t="shared" si="198"/>
        <v>1</v>
      </c>
      <c r="MI61" s="233">
        <f t="shared" si="198"/>
        <v>1</v>
      </c>
      <c r="MJ61" s="233">
        <f t="shared" si="198"/>
        <v>1</v>
      </c>
      <c r="MK61" s="233">
        <f t="shared" si="198"/>
        <v>1</v>
      </c>
      <c r="ML61" s="233">
        <f t="shared" si="198"/>
        <v>1</v>
      </c>
      <c r="MM61" s="233">
        <v>0</v>
      </c>
      <c r="MN61" s="233">
        <f t="shared" si="221"/>
        <v>0</v>
      </c>
      <c r="MO61" s="229"/>
      <c r="MP61" s="246">
        <f t="shared" si="199"/>
        <v>0</v>
      </c>
      <c r="MQ61" s="247">
        <f t="shared" si="200"/>
        <v>0</v>
      </c>
      <c r="MR61" s="247">
        <f t="shared" si="212"/>
        <v>0</v>
      </c>
      <c r="MS61" s="247">
        <f t="shared" si="222"/>
        <v>1.3000000000000005E-2</v>
      </c>
      <c r="MT61" s="248">
        <f t="shared" si="213"/>
        <v>1.3000000000000005E-2</v>
      </c>
      <c r="MU61" s="249">
        <f t="shared" si="214"/>
        <v>0</v>
      </c>
      <c r="MV61" s="233">
        <f t="shared" si="201"/>
        <v>0</v>
      </c>
      <c r="MW61" s="233">
        <f t="shared" si="201"/>
        <v>0</v>
      </c>
      <c r="MX61" s="233">
        <f t="shared" si="201"/>
        <v>1</v>
      </c>
      <c r="MY61" s="233">
        <f t="shared" si="201"/>
        <v>1</v>
      </c>
      <c r="MZ61" s="233">
        <f t="shared" si="201"/>
        <v>1</v>
      </c>
      <c r="NA61" s="233">
        <f t="shared" si="201"/>
        <v>1</v>
      </c>
      <c r="NB61" s="233">
        <f t="shared" si="201"/>
        <v>1</v>
      </c>
      <c r="NC61" s="233">
        <f t="shared" si="201"/>
        <v>1</v>
      </c>
      <c r="ND61" s="233">
        <f t="shared" si="201"/>
        <v>1</v>
      </c>
      <c r="NE61" s="233">
        <f t="shared" si="201"/>
        <v>1</v>
      </c>
      <c r="NF61" s="233">
        <f t="shared" si="201"/>
        <v>1</v>
      </c>
      <c r="NG61" s="233">
        <f t="shared" si="201"/>
        <v>1</v>
      </c>
      <c r="NH61" s="233">
        <f t="shared" si="201"/>
        <v>1</v>
      </c>
      <c r="NI61" s="233">
        <f t="shared" si="201"/>
        <v>1</v>
      </c>
      <c r="NJ61" s="233">
        <f t="shared" si="201"/>
        <v>1</v>
      </c>
      <c r="NK61" s="233">
        <v>0</v>
      </c>
      <c r="NL61" s="233">
        <f t="shared" si="223"/>
        <v>0</v>
      </c>
      <c r="NM61" s="229"/>
      <c r="NN61" s="246">
        <f t="shared" si="202"/>
        <v>14</v>
      </c>
      <c r="NO61" s="247">
        <f t="shared" si="203"/>
        <v>0.27348837209302329</v>
      </c>
      <c r="NP61" s="247">
        <f t="shared" si="215"/>
        <v>0.27348837209302329</v>
      </c>
      <c r="NQ61" s="247">
        <f t="shared" si="224"/>
        <v>1.3000000000000005E-2</v>
      </c>
      <c r="NR61" s="248">
        <f t="shared" si="216"/>
        <v>0.2864883720930233</v>
      </c>
      <c r="NS61" s="249">
        <f t="shared" si="217"/>
        <v>0</v>
      </c>
      <c r="NT61" s="233">
        <f t="shared" si="204"/>
        <v>0</v>
      </c>
      <c r="NU61" s="233">
        <f t="shared" si="204"/>
        <v>0</v>
      </c>
      <c r="NV61" s="233">
        <f t="shared" si="204"/>
        <v>0</v>
      </c>
      <c r="NW61" s="233">
        <f t="shared" si="204"/>
        <v>0</v>
      </c>
      <c r="NX61" s="233">
        <f t="shared" si="204"/>
        <v>1</v>
      </c>
      <c r="NY61" s="233">
        <f t="shared" si="204"/>
        <v>1</v>
      </c>
      <c r="NZ61" s="233">
        <f t="shared" si="204"/>
        <v>1</v>
      </c>
      <c r="OA61" s="233">
        <f t="shared" si="204"/>
        <v>1</v>
      </c>
      <c r="OB61" s="233">
        <f t="shared" si="204"/>
        <v>1</v>
      </c>
      <c r="OC61" s="233">
        <f t="shared" si="204"/>
        <v>1</v>
      </c>
      <c r="OD61" s="233">
        <f t="shared" si="204"/>
        <v>1</v>
      </c>
      <c r="OE61" s="233">
        <f t="shared" si="204"/>
        <v>1</v>
      </c>
      <c r="OF61" s="233">
        <f t="shared" si="204"/>
        <v>1</v>
      </c>
      <c r="OG61" s="233">
        <f t="shared" si="204"/>
        <v>1</v>
      </c>
      <c r="OH61" s="233">
        <f t="shared" si="204"/>
        <v>1</v>
      </c>
      <c r="OI61" s="233">
        <v>0</v>
      </c>
      <c r="OJ61" s="233">
        <f t="shared" si="225"/>
        <v>0</v>
      </c>
    </row>
    <row r="62" spans="3:400" ht="14.45" customHeight="1" x14ac:dyDescent="0.25">
      <c r="C62" s="194" t="s">
        <v>53</v>
      </c>
      <c r="D62" s="171">
        <v>6</v>
      </c>
      <c r="E62" s="156"/>
      <c r="F62" s="156"/>
      <c r="G62" s="156"/>
      <c r="H62" s="156"/>
      <c r="I62" s="156"/>
      <c r="J62" s="156"/>
      <c r="K62" s="156"/>
      <c r="L62" s="156"/>
      <c r="M62" s="156"/>
      <c r="N62" s="156"/>
      <c r="O62" s="156"/>
      <c r="P62" s="156"/>
      <c r="Q62" s="156"/>
      <c r="R62" s="156"/>
      <c r="S62" s="156"/>
      <c r="T62" s="156"/>
      <c r="U62" s="156"/>
      <c r="V62" s="156"/>
      <c r="W62" s="156"/>
      <c r="X62" s="156"/>
      <c r="Y62" s="156"/>
      <c r="Z62" s="156"/>
      <c r="AA62" s="156"/>
      <c r="AB62" s="171">
        <v>1</v>
      </c>
      <c r="AC62" s="156"/>
      <c r="AD62" s="156"/>
      <c r="AE62" s="156"/>
      <c r="AF62" s="156"/>
      <c r="AG62" s="156"/>
      <c r="AH62" s="156"/>
      <c r="AI62" s="156"/>
      <c r="AJ62" s="156"/>
      <c r="AK62" s="156"/>
      <c r="AL62" s="156"/>
      <c r="AM62" s="156"/>
      <c r="AN62" s="156"/>
      <c r="AO62" s="156"/>
      <c r="AP62" s="156"/>
      <c r="AQ62" s="156"/>
      <c r="AR62" s="156"/>
      <c r="AS62" s="156"/>
      <c r="AT62" s="156"/>
      <c r="AU62" s="156"/>
      <c r="AV62" s="156"/>
      <c r="AW62" s="156"/>
      <c r="AX62" s="156"/>
      <c r="AY62" s="156"/>
      <c r="AZ62" s="171">
        <v>0</v>
      </c>
      <c r="BA62" s="156"/>
      <c r="BB62" s="156"/>
      <c r="BC62" s="156"/>
      <c r="BD62" s="156"/>
      <c r="BE62" s="156"/>
      <c r="BF62" s="156"/>
      <c r="BG62" s="156"/>
      <c r="BH62" s="156"/>
      <c r="BI62" s="156"/>
      <c r="BJ62" s="156"/>
      <c r="BK62" s="156"/>
      <c r="BL62" s="156"/>
      <c r="BM62" s="156"/>
      <c r="BN62" s="156"/>
      <c r="BO62" s="156"/>
      <c r="BP62" s="156"/>
      <c r="BQ62" s="156"/>
      <c r="BR62" s="156"/>
      <c r="BS62" s="156"/>
      <c r="BT62" s="156"/>
      <c r="BU62" s="156"/>
      <c r="BV62" s="156"/>
      <c r="BW62" s="156"/>
      <c r="BX62" s="171">
        <v>3</v>
      </c>
      <c r="BY62" s="153">
        <f t="shared" si="184"/>
        <v>10</v>
      </c>
      <c r="BZ62" s="120"/>
      <c r="CA62" s="172">
        <f t="shared" si="185"/>
        <v>0</v>
      </c>
      <c r="CB62" s="157"/>
      <c r="CC62" s="157"/>
      <c r="CD62" s="157"/>
      <c r="CE62" s="157"/>
      <c r="CF62" s="157"/>
      <c r="CG62" s="157"/>
      <c r="CH62" s="157"/>
      <c r="CI62" s="157"/>
      <c r="CJ62" s="157"/>
      <c r="CK62" s="157"/>
      <c r="CL62" s="157"/>
      <c r="CM62" s="157"/>
      <c r="CN62" s="157"/>
      <c r="CO62" s="157"/>
      <c r="CP62" s="157"/>
      <c r="CQ62" s="157"/>
      <c r="CR62" s="157"/>
      <c r="CS62" s="157"/>
      <c r="CT62" s="157"/>
      <c r="CU62" s="157"/>
      <c r="CV62" s="157"/>
      <c r="CW62" s="157"/>
      <c r="CX62" s="157"/>
      <c r="CY62" s="172">
        <f t="shared" si="186"/>
        <v>0</v>
      </c>
      <c r="CZ62" s="157"/>
      <c r="DA62" s="157"/>
      <c r="DB62" s="157"/>
      <c r="DC62" s="157"/>
      <c r="DD62" s="157"/>
      <c r="DE62" s="157"/>
      <c r="DF62" s="157"/>
      <c r="DG62" s="157"/>
      <c r="DH62" s="157"/>
      <c r="DI62" s="157"/>
      <c r="DJ62" s="157"/>
      <c r="DK62" s="157"/>
      <c r="DL62" s="157"/>
      <c r="DM62" s="157"/>
      <c r="DN62" s="157"/>
      <c r="DO62" s="157"/>
      <c r="DP62" s="157"/>
      <c r="DQ62" s="157"/>
      <c r="DR62" s="157"/>
      <c r="DS62" s="157"/>
      <c r="DT62" s="157"/>
      <c r="DU62" s="157"/>
      <c r="DV62" s="157"/>
      <c r="DW62" s="172">
        <f t="shared" si="187"/>
        <v>0</v>
      </c>
      <c r="DX62" s="157"/>
      <c r="DY62" s="157"/>
      <c r="DZ62" s="157"/>
      <c r="EA62" s="157"/>
      <c r="EB62" s="157"/>
      <c r="EC62" s="157"/>
      <c r="ED62" s="157"/>
      <c r="EE62" s="157"/>
      <c r="EF62" s="157"/>
      <c r="EG62" s="157"/>
      <c r="EH62" s="157"/>
      <c r="EI62" s="157"/>
      <c r="EJ62" s="157"/>
      <c r="EK62" s="157"/>
      <c r="EL62" s="157"/>
      <c r="EM62" s="157"/>
      <c r="EN62" s="157"/>
      <c r="EO62" s="157"/>
      <c r="EP62" s="157"/>
      <c r="EQ62" s="157"/>
      <c r="ER62" s="157"/>
      <c r="ES62" s="157"/>
      <c r="ET62" s="157"/>
      <c r="EU62" s="172">
        <f t="shared" si="188"/>
        <v>0</v>
      </c>
      <c r="EV62" s="120"/>
      <c r="EW62" s="172">
        <f t="shared" si="189"/>
        <v>6</v>
      </c>
      <c r="EX62" s="157"/>
      <c r="EY62" s="157"/>
      <c r="EZ62" s="157"/>
      <c r="FA62" s="157"/>
      <c r="FB62" s="157"/>
      <c r="FC62" s="157"/>
      <c r="FD62" s="157"/>
      <c r="FE62" s="157"/>
      <c r="FF62" s="157"/>
      <c r="FG62" s="157"/>
      <c r="FH62" s="157"/>
      <c r="FI62" s="157"/>
      <c r="FJ62" s="157"/>
      <c r="FK62" s="157"/>
      <c r="FL62" s="157"/>
      <c r="FM62" s="157"/>
      <c r="FN62" s="157"/>
      <c r="FO62" s="157"/>
      <c r="FP62" s="157"/>
      <c r="FQ62" s="157"/>
      <c r="FR62" s="157"/>
      <c r="FS62" s="157"/>
      <c r="FT62" s="157"/>
      <c r="FU62" s="172">
        <f t="shared" si="190"/>
        <v>1</v>
      </c>
      <c r="FV62" s="157"/>
      <c r="FW62" s="157"/>
      <c r="FX62" s="157"/>
      <c r="FY62" s="157"/>
      <c r="FZ62" s="157"/>
      <c r="GA62" s="157"/>
      <c r="GB62" s="157"/>
      <c r="GC62" s="157"/>
      <c r="GD62" s="157"/>
      <c r="GE62" s="157"/>
      <c r="GF62" s="157"/>
      <c r="GG62" s="157"/>
      <c r="GH62" s="157"/>
      <c r="GI62" s="157"/>
      <c r="GJ62" s="157"/>
      <c r="GK62" s="157"/>
      <c r="GL62" s="157"/>
      <c r="GM62" s="157"/>
      <c r="GN62" s="157"/>
      <c r="GO62" s="157"/>
      <c r="GP62" s="157"/>
      <c r="GQ62" s="157"/>
      <c r="GR62" s="157"/>
      <c r="GS62" s="172">
        <f t="shared" si="191"/>
        <v>0</v>
      </c>
      <c r="GT62" s="157"/>
      <c r="GU62" s="157"/>
      <c r="GV62" s="157"/>
      <c r="GW62" s="157"/>
      <c r="GX62" s="157"/>
      <c r="GY62" s="157"/>
      <c r="GZ62" s="157"/>
      <c r="HA62" s="157"/>
      <c r="HB62" s="157"/>
      <c r="HC62" s="157"/>
      <c r="HD62" s="157"/>
      <c r="HE62" s="157"/>
      <c r="HF62" s="157"/>
      <c r="HG62" s="157"/>
      <c r="HH62" s="157"/>
      <c r="HI62" s="157"/>
      <c r="HJ62" s="157"/>
      <c r="HK62" s="157"/>
      <c r="HL62" s="157"/>
      <c r="HM62" s="157"/>
      <c r="HN62" s="157"/>
      <c r="HO62" s="157"/>
      <c r="HP62" s="157"/>
      <c r="HQ62" s="172">
        <f t="shared" si="192"/>
        <v>3</v>
      </c>
      <c r="HR62" s="126"/>
      <c r="HS62" s="172">
        <f t="shared" si="205"/>
        <v>10</v>
      </c>
      <c r="HT62" s="228"/>
      <c r="HU62" s="232"/>
      <c r="HV62" s="233" t="s">
        <v>214</v>
      </c>
      <c r="HW62" s="233" t="s">
        <v>215</v>
      </c>
      <c r="HX62" s="233" t="s">
        <v>216</v>
      </c>
      <c r="HY62" s="229"/>
      <c r="HZ62" s="229"/>
      <c r="IB62" s="229"/>
      <c r="IC62" s="229"/>
      <c r="IS62" s="234"/>
      <c r="IT62" s="233" t="s">
        <v>214</v>
      </c>
      <c r="IU62" s="233" t="s">
        <v>215</v>
      </c>
      <c r="IV62" s="233" t="s">
        <v>216</v>
      </c>
      <c r="IW62" s="229"/>
      <c r="IX62" s="229"/>
      <c r="IZ62" s="229"/>
      <c r="JA62" s="229"/>
      <c r="JQ62" s="234"/>
      <c r="JR62" s="233" t="s">
        <v>214</v>
      </c>
      <c r="JS62" s="233" t="s">
        <v>215</v>
      </c>
      <c r="JT62" s="233" t="s">
        <v>216</v>
      </c>
      <c r="JU62" s="229"/>
      <c r="JV62" s="229"/>
      <c r="JX62" s="229"/>
      <c r="JY62" s="229"/>
      <c r="KO62" s="234"/>
      <c r="KP62" s="233" t="s">
        <v>214</v>
      </c>
      <c r="KQ62" s="233" t="s">
        <v>215</v>
      </c>
      <c r="KR62" s="233" t="s">
        <v>216</v>
      </c>
      <c r="KT62" s="246">
        <f t="shared" si="193"/>
        <v>6</v>
      </c>
      <c r="KU62" s="247">
        <f t="shared" si="194"/>
        <v>6.7524115755627015E-2</v>
      </c>
      <c r="KV62" s="247">
        <f t="shared" si="206"/>
        <v>6.7524115755627015E-2</v>
      </c>
      <c r="KW62" s="247">
        <f t="shared" si="218"/>
        <v>1.4000000000000005E-2</v>
      </c>
      <c r="KX62" s="248">
        <f t="shared" si="207"/>
        <v>8.1524115755627014E-2</v>
      </c>
      <c r="KY62" s="249">
        <f t="shared" si="208"/>
        <v>0</v>
      </c>
      <c r="KZ62" s="233">
        <f t="shared" si="195"/>
        <v>0</v>
      </c>
      <c r="LA62" s="233">
        <f t="shared" si="195"/>
        <v>0</v>
      </c>
      <c r="LB62" s="233">
        <f t="shared" si="195"/>
        <v>0</v>
      </c>
      <c r="LC62" s="233">
        <f t="shared" si="195"/>
        <v>0</v>
      </c>
      <c r="LD62" s="233">
        <f t="shared" si="195"/>
        <v>0</v>
      </c>
      <c r="LE62" s="233">
        <f t="shared" si="195"/>
        <v>1</v>
      </c>
      <c r="LF62" s="233">
        <f t="shared" si="195"/>
        <v>1</v>
      </c>
      <c r="LG62" s="233">
        <f t="shared" si="195"/>
        <v>1</v>
      </c>
      <c r="LH62" s="233">
        <f t="shared" si="195"/>
        <v>1</v>
      </c>
      <c r="LI62" s="233">
        <f t="shared" si="195"/>
        <v>1</v>
      </c>
      <c r="LJ62" s="233">
        <f t="shared" si="195"/>
        <v>1</v>
      </c>
      <c r="LK62" s="233">
        <f t="shared" si="195"/>
        <v>1</v>
      </c>
      <c r="LL62" s="233">
        <f t="shared" si="195"/>
        <v>1</v>
      </c>
      <c r="LM62" s="233">
        <f t="shared" si="195"/>
        <v>1</v>
      </c>
      <c r="LN62" s="233">
        <f t="shared" si="195"/>
        <v>1</v>
      </c>
      <c r="LO62" s="233">
        <v>0</v>
      </c>
      <c r="LP62" s="233">
        <f t="shared" si="219"/>
        <v>0</v>
      </c>
      <c r="LR62" s="246">
        <f t="shared" si="196"/>
        <v>1</v>
      </c>
      <c r="LS62" s="247">
        <f t="shared" si="197"/>
        <v>6.7114093959731542E-3</v>
      </c>
      <c r="LT62" s="247">
        <f t="shared" si="209"/>
        <v>6.7114093959731542E-3</v>
      </c>
      <c r="LU62" s="247">
        <f t="shared" si="220"/>
        <v>1.4000000000000005E-2</v>
      </c>
      <c r="LV62" s="248">
        <f t="shared" si="210"/>
        <v>2.0711409395973161E-2</v>
      </c>
      <c r="LW62" s="249">
        <f t="shared" si="211"/>
        <v>0</v>
      </c>
      <c r="LX62" s="233">
        <f t="shared" si="198"/>
        <v>0</v>
      </c>
      <c r="LY62" s="233">
        <f t="shared" si="198"/>
        <v>0</v>
      </c>
      <c r="LZ62" s="233">
        <f t="shared" si="198"/>
        <v>0</v>
      </c>
      <c r="MA62" s="233">
        <f t="shared" si="198"/>
        <v>0</v>
      </c>
      <c r="MB62" s="233">
        <f t="shared" si="198"/>
        <v>0</v>
      </c>
      <c r="MC62" s="233">
        <f t="shared" si="198"/>
        <v>1</v>
      </c>
      <c r="MD62" s="233">
        <f t="shared" si="198"/>
        <v>1</v>
      </c>
      <c r="ME62" s="233">
        <f t="shared" si="198"/>
        <v>1</v>
      </c>
      <c r="MF62" s="233">
        <f t="shared" si="198"/>
        <v>1</v>
      </c>
      <c r="MG62" s="233">
        <f t="shared" si="198"/>
        <v>1</v>
      </c>
      <c r="MH62" s="233">
        <f t="shared" si="198"/>
        <v>1</v>
      </c>
      <c r="MI62" s="233">
        <f t="shared" si="198"/>
        <v>1</v>
      </c>
      <c r="MJ62" s="233">
        <f t="shared" si="198"/>
        <v>1</v>
      </c>
      <c r="MK62" s="233">
        <f t="shared" si="198"/>
        <v>1</v>
      </c>
      <c r="ML62" s="233">
        <f t="shared" si="198"/>
        <v>1</v>
      </c>
      <c r="MM62" s="233">
        <v>0</v>
      </c>
      <c r="MN62" s="233">
        <f t="shared" si="221"/>
        <v>0</v>
      </c>
      <c r="MO62" s="229"/>
      <c r="MP62" s="246">
        <f t="shared" si="199"/>
        <v>0</v>
      </c>
      <c r="MQ62" s="247">
        <f t="shared" si="200"/>
        <v>0</v>
      </c>
      <c r="MR62" s="247">
        <f t="shared" si="212"/>
        <v>0</v>
      </c>
      <c r="MS62" s="247">
        <f t="shared" si="222"/>
        <v>1.4000000000000005E-2</v>
      </c>
      <c r="MT62" s="248">
        <f t="shared" si="213"/>
        <v>1.4000000000000005E-2</v>
      </c>
      <c r="MU62" s="249">
        <f t="shared" si="214"/>
        <v>0</v>
      </c>
      <c r="MV62" s="233">
        <f t="shared" si="201"/>
        <v>0</v>
      </c>
      <c r="MW62" s="233">
        <f t="shared" si="201"/>
        <v>1</v>
      </c>
      <c r="MX62" s="233">
        <f t="shared" si="201"/>
        <v>1</v>
      </c>
      <c r="MY62" s="233">
        <f t="shared" si="201"/>
        <v>1</v>
      </c>
      <c r="MZ62" s="233">
        <f t="shared" si="201"/>
        <v>1</v>
      </c>
      <c r="NA62" s="233">
        <f t="shared" si="201"/>
        <v>1</v>
      </c>
      <c r="NB62" s="233">
        <f t="shared" si="201"/>
        <v>1</v>
      </c>
      <c r="NC62" s="233">
        <f t="shared" si="201"/>
        <v>1</v>
      </c>
      <c r="ND62" s="233">
        <f t="shared" si="201"/>
        <v>1</v>
      </c>
      <c r="NE62" s="233">
        <f t="shared" si="201"/>
        <v>1</v>
      </c>
      <c r="NF62" s="233">
        <f t="shared" si="201"/>
        <v>1</v>
      </c>
      <c r="NG62" s="233">
        <f t="shared" si="201"/>
        <v>1</v>
      </c>
      <c r="NH62" s="233">
        <f t="shared" si="201"/>
        <v>1</v>
      </c>
      <c r="NI62" s="233">
        <f t="shared" si="201"/>
        <v>1</v>
      </c>
      <c r="NJ62" s="233">
        <f t="shared" si="201"/>
        <v>1</v>
      </c>
      <c r="NK62" s="233">
        <v>0</v>
      </c>
      <c r="NL62" s="233">
        <f t="shared" si="223"/>
        <v>0</v>
      </c>
      <c r="NM62" s="229"/>
      <c r="NN62" s="246">
        <f t="shared" si="202"/>
        <v>3</v>
      </c>
      <c r="NO62" s="247">
        <f t="shared" si="203"/>
        <v>5.8604651162790698E-2</v>
      </c>
      <c r="NP62" s="247">
        <f t="shared" si="215"/>
        <v>5.8604651162790698E-2</v>
      </c>
      <c r="NQ62" s="247">
        <f t="shared" si="224"/>
        <v>1.4000000000000005E-2</v>
      </c>
      <c r="NR62" s="248">
        <f t="shared" si="216"/>
        <v>7.2604651162790704E-2</v>
      </c>
      <c r="NS62" s="249">
        <f t="shared" si="217"/>
        <v>0</v>
      </c>
      <c r="NT62" s="233">
        <f t="shared" si="204"/>
        <v>0</v>
      </c>
      <c r="NU62" s="233">
        <f t="shared" si="204"/>
        <v>0</v>
      </c>
      <c r="NV62" s="233">
        <f t="shared" si="204"/>
        <v>0</v>
      </c>
      <c r="NW62" s="233">
        <f t="shared" si="204"/>
        <v>0</v>
      </c>
      <c r="NX62" s="233">
        <f t="shared" si="204"/>
        <v>0</v>
      </c>
      <c r="NY62" s="233">
        <f t="shared" si="204"/>
        <v>0</v>
      </c>
      <c r="NZ62" s="233">
        <f t="shared" si="204"/>
        <v>0</v>
      </c>
      <c r="OA62" s="233">
        <f t="shared" si="204"/>
        <v>0</v>
      </c>
      <c r="OB62" s="233">
        <f t="shared" si="204"/>
        <v>0</v>
      </c>
      <c r="OC62" s="233">
        <f t="shared" si="204"/>
        <v>1</v>
      </c>
      <c r="OD62" s="233">
        <f t="shared" si="204"/>
        <v>1</v>
      </c>
      <c r="OE62" s="233">
        <f t="shared" si="204"/>
        <v>1</v>
      </c>
      <c r="OF62" s="233">
        <f t="shared" si="204"/>
        <v>1</v>
      </c>
      <c r="OG62" s="233">
        <f t="shared" si="204"/>
        <v>1</v>
      </c>
      <c r="OH62" s="233">
        <f t="shared" si="204"/>
        <v>1</v>
      </c>
      <c r="OI62" s="233">
        <v>0</v>
      </c>
      <c r="OJ62" s="233">
        <f t="shared" si="225"/>
        <v>0</v>
      </c>
    </row>
    <row r="63" spans="3:400" ht="14.45" customHeight="1" x14ac:dyDescent="0.25">
      <c r="C63" s="194" t="s">
        <v>54</v>
      </c>
      <c r="D63" s="171">
        <v>37</v>
      </c>
      <c r="E63" s="156"/>
      <c r="F63" s="156"/>
      <c r="G63" s="156"/>
      <c r="H63" s="156"/>
      <c r="I63" s="156"/>
      <c r="J63" s="156"/>
      <c r="K63" s="156"/>
      <c r="L63" s="156"/>
      <c r="M63" s="156"/>
      <c r="N63" s="156"/>
      <c r="O63" s="156"/>
      <c r="P63" s="156"/>
      <c r="Q63" s="156"/>
      <c r="R63" s="156"/>
      <c r="S63" s="156"/>
      <c r="T63" s="156"/>
      <c r="U63" s="156"/>
      <c r="V63" s="156"/>
      <c r="W63" s="156"/>
      <c r="X63" s="156"/>
      <c r="Y63" s="156"/>
      <c r="Z63" s="156"/>
      <c r="AA63" s="156"/>
      <c r="AB63" s="171">
        <v>9</v>
      </c>
      <c r="AC63" s="156"/>
      <c r="AD63" s="156"/>
      <c r="AE63" s="156"/>
      <c r="AF63" s="156"/>
      <c r="AG63" s="156"/>
      <c r="AH63" s="156"/>
      <c r="AI63" s="156"/>
      <c r="AJ63" s="156"/>
      <c r="AK63" s="156"/>
      <c r="AL63" s="156"/>
      <c r="AM63" s="156"/>
      <c r="AN63" s="156"/>
      <c r="AO63" s="156"/>
      <c r="AP63" s="156"/>
      <c r="AQ63" s="156"/>
      <c r="AR63" s="156"/>
      <c r="AS63" s="156"/>
      <c r="AT63" s="156"/>
      <c r="AU63" s="156"/>
      <c r="AV63" s="156"/>
      <c r="AW63" s="156"/>
      <c r="AX63" s="156"/>
      <c r="AY63" s="156"/>
      <c r="AZ63" s="171">
        <v>0</v>
      </c>
      <c r="BA63" s="156"/>
      <c r="BB63" s="156"/>
      <c r="BC63" s="156"/>
      <c r="BD63" s="156"/>
      <c r="BE63" s="156"/>
      <c r="BF63" s="156"/>
      <c r="BG63" s="156"/>
      <c r="BH63" s="156"/>
      <c r="BI63" s="156"/>
      <c r="BJ63" s="156"/>
      <c r="BK63" s="156"/>
      <c r="BL63" s="156"/>
      <c r="BM63" s="156"/>
      <c r="BN63" s="156"/>
      <c r="BO63" s="156"/>
      <c r="BP63" s="156"/>
      <c r="BQ63" s="156"/>
      <c r="BR63" s="156"/>
      <c r="BS63" s="156"/>
      <c r="BT63" s="156"/>
      <c r="BU63" s="156"/>
      <c r="BV63" s="156"/>
      <c r="BW63" s="156"/>
      <c r="BX63" s="171">
        <v>27</v>
      </c>
      <c r="BY63" s="153">
        <f t="shared" si="184"/>
        <v>73</v>
      </c>
      <c r="BZ63" s="120"/>
      <c r="CA63" s="172">
        <f t="shared" si="185"/>
        <v>1</v>
      </c>
      <c r="CB63" s="157"/>
      <c r="CC63" s="157"/>
      <c r="CD63" s="157"/>
      <c r="CE63" s="157"/>
      <c r="CF63" s="157"/>
      <c r="CG63" s="157"/>
      <c r="CH63" s="157"/>
      <c r="CI63" s="157"/>
      <c r="CJ63" s="157"/>
      <c r="CK63" s="157"/>
      <c r="CL63" s="157"/>
      <c r="CM63" s="157"/>
      <c r="CN63" s="157"/>
      <c r="CO63" s="157"/>
      <c r="CP63" s="157"/>
      <c r="CQ63" s="157"/>
      <c r="CR63" s="157"/>
      <c r="CS63" s="157"/>
      <c r="CT63" s="157"/>
      <c r="CU63" s="157"/>
      <c r="CV63" s="157"/>
      <c r="CW63" s="157"/>
      <c r="CX63" s="157"/>
      <c r="CY63" s="172">
        <f t="shared" si="186"/>
        <v>0</v>
      </c>
      <c r="CZ63" s="157"/>
      <c r="DA63" s="157"/>
      <c r="DB63" s="157"/>
      <c r="DC63" s="157"/>
      <c r="DD63" s="157"/>
      <c r="DE63" s="157"/>
      <c r="DF63" s="157"/>
      <c r="DG63" s="157"/>
      <c r="DH63" s="157"/>
      <c r="DI63" s="157"/>
      <c r="DJ63" s="157"/>
      <c r="DK63" s="157"/>
      <c r="DL63" s="157"/>
      <c r="DM63" s="157"/>
      <c r="DN63" s="157"/>
      <c r="DO63" s="157"/>
      <c r="DP63" s="157"/>
      <c r="DQ63" s="157"/>
      <c r="DR63" s="157"/>
      <c r="DS63" s="157"/>
      <c r="DT63" s="157"/>
      <c r="DU63" s="157"/>
      <c r="DV63" s="157"/>
      <c r="DW63" s="172">
        <f t="shared" si="187"/>
        <v>0</v>
      </c>
      <c r="DX63" s="157"/>
      <c r="DY63" s="157"/>
      <c r="DZ63" s="157"/>
      <c r="EA63" s="157"/>
      <c r="EB63" s="157"/>
      <c r="EC63" s="157"/>
      <c r="ED63" s="157"/>
      <c r="EE63" s="157"/>
      <c r="EF63" s="157"/>
      <c r="EG63" s="157"/>
      <c r="EH63" s="157"/>
      <c r="EI63" s="157"/>
      <c r="EJ63" s="157"/>
      <c r="EK63" s="157"/>
      <c r="EL63" s="157"/>
      <c r="EM63" s="157"/>
      <c r="EN63" s="157"/>
      <c r="EO63" s="157"/>
      <c r="EP63" s="157"/>
      <c r="EQ63" s="157"/>
      <c r="ER63" s="157"/>
      <c r="ES63" s="157"/>
      <c r="ET63" s="157"/>
      <c r="EU63" s="172">
        <f t="shared" si="188"/>
        <v>1</v>
      </c>
      <c r="EV63" s="120"/>
      <c r="EW63" s="172">
        <f t="shared" si="189"/>
        <v>38</v>
      </c>
      <c r="EX63" s="157"/>
      <c r="EY63" s="157"/>
      <c r="EZ63" s="157"/>
      <c r="FA63" s="157"/>
      <c r="FB63" s="157"/>
      <c r="FC63" s="157"/>
      <c r="FD63" s="157"/>
      <c r="FE63" s="157"/>
      <c r="FF63" s="157"/>
      <c r="FG63" s="157"/>
      <c r="FH63" s="157"/>
      <c r="FI63" s="157"/>
      <c r="FJ63" s="157"/>
      <c r="FK63" s="157"/>
      <c r="FL63" s="157"/>
      <c r="FM63" s="157"/>
      <c r="FN63" s="157"/>
      <c r="FO63" s="157"/>
      <c r="FP63" s="157"/>
      <c r="FQ63" s="157"/>
      <c r="FR63" s="157"/>
      <c r="FS63" s="157"/>
      <c r="FT63" s="157"/>
      <c r="FU63" s="172">
        <f t="shared" si="190"/>
        <v>9</v>
      </c>
      <c r="FV63" s="157"/>
      <c r="FW63" s="157"/>
      <c r="FX63" s="157"/>
      <c r="FY63" s="157"/>
      <c r="FZ63" s="157"/>
      <c r="GA63" s="157"/>
      <c r="GB63" s="157"/>
      <c r="GC63" s="157"/>
      <c r="GD63" s="157"/>
      <c r="GE63" s="157"/>
      <c r="GF63" s="157"/>
      <c r="GG63" s="157"/>
      <c r="GH63" s="157"/>
      <c r="GI63" s="157"/>
      <c r="GJ63" s="157"/>
      <c r="GK63" s="157"/>
      <c r="GL63" s="157"/>
      <c r="GM63" s="157"/>
      <c r="GN63" s="157"/>
      <c r="GO63" s="157"/>
      <c r="GP63" s="157"/>
      <c r="GQ63" s="157"/>
      <c r="GR63" s="157"/>
      <c r="GS63" s="172">
        <f t="shared" si="191"/>
        <v>0</v>
      </c>
      <c r="GT63" s="157"/>
      <c r="GU63" s="157"/>
      <c r="GV63" s="157"/>
      <c r="GW63" s="157"/>
      <c r="GX63" s="157"/>
      <c r="GY63" s="157"/>
      <c r="GZ63" s="157"/>
      <c r="HA63" s="157"/>
      <c r="HB63" s="157"/>
      <c r="HC63" s="157"/>
      <c r="HD63" s="157"/>
      <c r="HE63" s="157"/>
      <c r="HF63" s="157"/>
      <c r="HG63" s="157"/>
      <c r="HH63" s="157"/>
      <c r="HI63" s="157"/>
      <c r="HJ63" s="157"/>
      <c r="HK63" s="157"/>
      <c r="HL63" s="157"/>
      <c r="HM63" s="157"/>
      <c r="HN63" s="157"/>
      <c r="HO63" s="157"/>
      <c r="HP63" s="157"/>
      <c r="HQ63" s="172">
        <f t="shared" si="192"/>
        <v>28</v>
      </c>
      <c r="HR63" s="126"/>
      <c r="HS63" s="172">
        <f t="shared" si="205"/>
        <v>75</v>
      </c>
      <c r="HT63" s="228"/>
      <c r="HU63" s="235" t="s">
        <v>218</v>
      </c>
      <c r="HV63" s="236" t="s">
        <v>219</v>
      </c>
      <c r="HW63" s="238" t="s">
        <v>246</v>
      </c>
      <c r="HX63" s="238" t="s">
        <v>247</v>
      </c>
      <c r="HY63" s="239"/>
      <c r="HZ63" s="239"/>
      <c r="IB63" s="239"/>
      <c r="IC63" s="239"/>
      <c r="IE63" s="229"/>
      <c r="IG63" s="229"/>
      <c r="IH63" s="229"/>
      <c r="IJ63" s="229"/>
      <c r="IK63" s="229"/>
      <c r="IL63" s="229"/>
      <c r="IR63" s="229"/>
      <c r="IS63" s="240" t="s">
        <v>218</v>
      </c>
      <c r="IT63" s="236" t="s">
        <v>219</v>
      </c>
      <c r="IU63" s="238" t="s">
        <v>246</v>
      </c>
      <c r="IV63" s="238" t="s">
        <v>247</v>
      </c>
      <c r="IW63" s="239"/>
      <c r="IX63" s="239"/>
      <c r="IZ63" s="239"/>
      <c r="JA63" s="239"/>
      <c r="JC63" s="229"/>
      <c r="JE63" s="229"/>
      <c r="JF63" s="229"/>
      <c r="JH63" s="229"/>
      <c r="JI63" s="229"/>
      <c r="JJ63" s="229"/>
      <c r="JL63" s="229"/>
      <c r="JM63" s="229"/>
      <c r="JN63" s="229"/>
      <c r="JP63" s="229"/>
      <c r="JQ63" s="240" t="s">
        <v>218</v>
      </c>
      <c r="JR63" s="236" t="s">
        <v>219</v>
      </c>
      <c r="JS63" s="238" t="s">
        <v>246</v>
      </c>
      <c r="JT63" s="238" t="s">
        <v>247</v>
      </c>
      <c r="JU63" s="239"/>
      <c r="JV63" s="239"/>
      <c r="JX63" s="239"/>
      <c r="JY63" s="239"/>
      <c r="KA63" s="229"/>
      <c r="KC63" s="229"/>
      <c r="KD63" s="229"/>
      <c r="KF63" s="229"/>
      <c r="KG63" s="229"/>
      <c r="KH63" s="229"/>
      <c r="KJ63" s="229"/>
      <c r="KK63" s="229"/>
      <c r="KL63" s="229"/>
      <c r="KN63" s="229"/>
      <c r="KO63" s="240" t="s">
        <v>218</v>
      </c>
      <c r="KP63" s="236" t="s">
        <v>219</v>
      </c>
      <c r="KQ63" s="238" t="s">
        <v>246</v>
      </c>
      <c r="KR63" s="238" t="s">
        <v>247</v>
      </c>
      <c r="KT63" s="246">
        <f t="shared" si="193"/>
        <v>37</v>
      </c>
      <c r="KU63" s="247">
        <f t="shared" si="194"/>
        <v>0.41639871382636651</v>
      </c>
      <c r="KV63" s="247">
        <f t="shared" si="206"/>
        <v>0.41639871382636651</v>
      </c>
      <c r="KW63" s="247">
        <f t="shared" si="218"/>
        <v>1.5000000000000006E-2</v>
      </c>
      <c r="KX63" s="248">
        <f t="shared" si="207"/>
        <v>0.43139871382636652</v>
      </c>
      <c r="KY63" s="249">
        <f t="shared" si="208"/>
        <v>0</v>
      </c>
      <c r="KZ63" s="233">
        <f t="shared" si="195"/>
        <v>0</v>
      </c>
      <c r="LA63" s="233">
        <f t="shared" si="195"/>
        <v>1</v>
      </c>
      <c r="LB63" s="233">
        <f t="shared" si="195"/>
        <v>1</v>
      </c>
      <c r="LC63" s="233">
        <f t="shared" si="195"/>
        <v>1</v>
      </c>
      <c r="LD63" s="233">
        <f t="shared" si="195"/>
        <v>1</v>
      </c>
      <c r="LE63" s="233">
        <f t="shared" si="195"/>
        <v>1</v>
      </c>
      <c r="LF63" s="233">
        <f t="shared" si="195"/>
        <v>1</v>
      </c>
      <c r="LG63" s="233">
        <f t="shared" si="195"/>
        <v>1</v>
      </c>
      <c r="LH63" s="233">
        <f t="shared" si="195"/>
        <v>1</v>
      </c>
      <c r="LI63" s="233">
        <f t="shared" si="195"/>
        <v>1</v>
      </c>
      <c r="LJ63" s="233">
        <f t="shared" si="195"/>
        <v>1</v>
      </c>
      <c r="LK63" s="233">
        <f t="shared" si="195"/>
        <v>1</v>
      </c>
      <c r="LL63" s="233">
        <f t="shared" si="195"/>
        <v>1</v>
      </c>
      <c r="LM63" s="233">
        <f t="shared" si="195"/>
        <v>1</v>
      </c>
      <c r="LN63" s="233">
        <f t="shared" si="195"/>
        <v>1</v>
      </c>
      <c r="LO63" s="233">
        <v>1</v>
      </c>
      <c r="LP63" s="233">
        <f t="shared" si="219"/>
        <v>1</v>
      </c>
      <c r="LR63" s="246">
        <f t="shared" si="196"/>
        <v>9</v>
      </c>
      <c r="LS63" s="247">
        <f t="shared" si="197"/>
        <v>6.0402684563758392E-2</v>
      </c>
      <c r="LT63" s="247">
        <f t="shared" si="209"/>
        <v>6.0402684563758392E-2</v>
      </c>
      <c r="LU63" s="247">
        <f t="shared" si="220"/>
        <v>1.5000000000000006E-2</v>
      </c>
      <c r="LV63" s="248">
        <f t="shared" si="210"/>
        <v>7.5402684563758399E-2</v>
      </c>
      <c r="LW63" s="249">
        <f t="shared" si="211"/>
        <v>0</v>
      </c>
      <c r="LX63" s="233">
        <f t="shared" si="198"/>
        <v>0</v>
      </c>
      <c r="LY63" s="233">
        <f t="shared" si="198"/>
        <v>0</v>
      </c>
      <c r="LZ63" s="233">
        <f t="shared" si="198"/>
        <v>1</v>
      </c>
      <c r="MA63" s="233">
        <f t="shared" si="198"/>
        <v>1</v>
      </c>
      <c r="MB63" s="233">
        <f t="shared" si="198"/>
        <v>1</v>
      </c>
      <c r="MC63" s="233">
        <f t="shared" si="198"/>
        <v>1</v>
      </c>
      <c r="MD63" s="233">
        <f t="shared" si="198"/>
        <v>1</v>
      </c>
      <c r="ME63" s="233">
        <f t="shared" si="198"/>
        <v>1</v>
      </c>
      <c r="MF63" s="233">
        <f t="shared" si="198"/>
        <v>1</v>
      </c>
      <c r="MG63" s="233">
        <f t="shared" si="198"/>
        <v>1</v>
      </c>
      <c r="MH63" s="233">
        <f t="shared" si="198"/>
        <v>1</v>
      </c>
      <c r="MI63" s="233">
        <f t="shared" si="198"/>
        <v>1</v>
      </c>
      <c r="MJ63" s="233">
        <f t="shared" si="198"/>
        <v>1</v>
      </c>
      <c r="MK63" s="233">
        <f t="shared" si="198"/>
        <v>1</v>
      </c>
      <c r="ML63" s="233">
        <f t="shared" si="198"/>
        <v>1</v>
      </c>
      <c r="MM63" s="233">
        <v>0</v>
      </c>
      <c r="MN63" s="233">
        <f t="shared" si="221"/>
        <v>0</v>
      </c>
      <c r="MO63" s="229"/>
      <c r="MP63" s="246">
        <f t="shared" si="199"/>
        <v>0</v>
      </c>
      <c r="MQ63" s="247">
        <f t="shared" si="200"/>
        <v>0</v>
      </c>
      <c r="MR63" s="247">
        <f t="shared" si="212"/>
        <v>0</v>
      </c>
      <c r="MS63" s="247">
        <f t="shared" si="222"/>
        <v>1.5000000000000006E-2</v>
      </c>
      <c r="MT63" s="248">
        <f t="shared" si="213"/>
        <v>1.5000000000000006E-2</v>
      </c>
      <c r="MU63" s="249">
        <f t="shared" si="214"/>
        <v>0</v>
      </c>
      <c r="MV63" s="233">
        <f t="shared" si="201"/>
        <v>1</v>
      </c>
      <c r="MW63" s="233">
        <f t="shared" si="201"/>
        <v>1</v>
      </c>
      <c r="MX63" s="233">
        <f t="shared" si="201"/>
        <v>1</v>
      </c>
      <c r="MY63" s="233">
        <f t="shared" si="201"/>
        <v>1</v>
      </c>
      <c r="MZ63" s="233">
        <f t="shared" si="201"/>
        <v>1</v>
      </c>
      <c r="NA63" s="233">
        <f t="shared" si="201"/>
        <v>1</v>
      </c>
      <c r="NB63" s="233">
        <f t="shared" si="201"/>
        <v>1</v>
      </c>
      <c r="NC63" s="233">
        <f t="shared" si="201"/>
        <v>1</v>
      </c>
      <c r="ND63" s="233">
        <f t="shared" si="201"/>
        <v>1</v>
      </c>
      <c r="NE63" s="233">
        <f t="shared" si="201"/>
        <v>1</v>
      </c>
      <c r="NF63" s="233">
        <f t="shared" si="201"/>
        <v>1</v>
      </c>
      <c r="NG63" s="233">
        <f t="shared" si="201"/>
        <v>1</v>
      </c>
      <c r="NH63" s="233">
        <f t="shared" si="201"/>
        <v>1</v>
      </c>
      <c r="NI63" s="233">
        <f t="shared" si="201"/>
        <v>1</v>
      </c>
      <c r="NJ63" s="233">
        <f t="shared" si="201"/>
        <v>1</v>
      </c>
      <c r="NK63" s="233">
        <v>0</v>
      </c>
      <c r="NL63" s="233">
        <f t="shared" si="223"/>
        <v>0</v>
      </c>
      <c r="NM63" s="229"/>
      <c r="NN63" s="246">
        <f t="shared" si="202"/>
        <v>27</v>
      </c>
      <c r="NO63" s="247">
        <f t="shared" si="203"/>
        <v>0.52744186046511632</v>
      </c>
      <c r="NP63" s="247">
        <f t="shared" si="215"/>
        <v>0.52744186046511632</v>
      </c>
      <c r="NQ63" s="247">
        <f t="shared" si="224"/>
        <v>1.5000000000000006E-2</v>
      </c>
      <c r="NR63" s="248">
        <f t="shared" si="216"/>
        <v>0.54244186046511633</v>
      </c>
      <c r="NS63" s="249">
        <f t="shared" si="217"/>
        <v>0</v>
      </c>
      <c r="NT63" s="233">
        <f t="shared" si="204"/>
        <v>0</v>
      </c>
      <c r="NU63" s="233">
        <f t="shared" si="204"/>
        <v>1</v>
      </c>
      <c r="NV63" s="233">
        <f t="shared" si="204"/>
        <v>1</v>
      </c>
      <c r="NW63" s="233">
        <f t="shared" si="204"/>
        <v>1</v>
      </c>
      <c r="NX63" s="233">
        <f t="shared" si="204"/>
        <v>1</v>
      </c>
      <c r="NY63" s="233">
        <f t="shared" si="204"/>
        <v>1</v>
      </c>
      <c r="NZ63" s="233">
        <f t="shared" si="204"/>
        <v>1</v>
      </c>
      <c r="OA63" s="233">
        <f t="shared" si="204"/>
        <v>1</v>
      </c>
      <c r="OB63" s="233">
        <f t="shared" si="204"/>
        <v>1</v>
      </c>
      <c r="OC63" s="233">
        <f t="shared" si="204"/>
        <v>1</v>
      </c>
      <c r="OD63" s="233">
        <f t="shared" si="204"/>
        <v>1</v>
      </c>
      <c r="OE63" s="233">
        <f t="shared" si="204"/>
        <v>1</v>
      </c>
      <c r="OF63" s="233">
        <f t="shared" si="204"/>
        <v>1</v>
      </c>
      <c r="OG63" s="233">
        <f t="shared" si="204"/>
        <v>1</v>
      </c>
      <c r="OH63" s="233">
        <f t="shared" si="204"/>
        <v>1</v>
      </c>
      <c r="OI63" s="233">
        <v>1</v>
      </c>
      <c r="OJ63" s="233">
        <f t="shared" si="225"/>
        <v>1</v>
      </c>
    </row>
    <row r="64" spans="3:400" ht="14.45" customHeight="1" x14ac:dyDescent="0.25">
      <c r="C64" s="216" t="s">
        <v>273</v>
      </c>
      <c r="D64" s="184">
        <f>IF(COUNTBLANK(D$49:D$63)&gt;0,"",SUM(D49:D63))</f>
        <v>1866</v>
      </c>
      <c r="E64" s="189"/>
      <c r="F64" s="189"/>
      <c r="G64" s="189"/>
      <c r="H64" s="189"/>
      <c r="I64" s="189"/>
      <c r="J64" s="189"/>
      <c r="K64" s="189"/>
      <c r="L64" s="189"/>
      <c r="M64" s="189"/>
      <c r="N64" s="189"/>
      <c r="O64" s="189"/>
      <c r="P64" s="189"/>
      <c r="Q64" s="189"/>
      <c r="R64" s="189"/>
      <c r="S64" s="189"/>
      <c r="T64" s="189"/>
      <c r="U64" s="189"/>
      <c r="V64" s="189"/>
      <c r="W64" s="189"/>
      <c r="X64" s="189"/>
      <c r="Y64" s="189"/>
      <c r="Z64" s="189"/>
      <c r="AA64" s="189"/>
      <c r="AB64" s="184">
        <f>IF(COUNTBLANK(AB$49:AB$63)&gt;0,"",SUM(AB49:AB63))</f>
        <v>298</v>
      </c>
      <c r="AC64" s="189"/>
      <c r="AD64" s="189"/>
      <c r="AE64" s="189"/>
      <c r="AF64" s="189"/>
      <c r="AG64" s="189"/>
      <c r="AH64" s="189"/>
      <c r="AI64" s="189"/>
      <c r="AJ64" s="189"/>
      <c r="AK64" s="189"/>
      <c r="AL64" s="189"/>
      <c r="AM64" s="189"/>
      <c r="AN64" s="189"/>
      <c r="AO64" s="189"/>
      <c r="AP64" s="189"/>
      <c r="AQ64" s="189"/>
      <c r="AR64" s="189"/>
      <c r="AS64" s="189"/>
      <c r="AT64" s="189"/>
      <c r="AU64" s="189"/>
      <c r="AV64" s="189"/>
      <c r="AW64" s="189"/>
      <c r="AX64" s="189"/>
      <c r="AY64" s="189"/>
      <c r="AZ64" s="184">
        <f>IF(COUNTBLANK(AZ$49:AZ$63)&gt;0,"",SUM(AZ49:AZ63))</f>
        <v>13</v>
      </c>
      <c r="BA64" s="189"/>
      <c r="BB64" s="189"/>
      <c r="BC64" s="189"/>
      <c r="BD64" s="189"/>
      <c r="BE64" s="189"/>
      <c r="BF64" s="189"/>
      <c r="BG64" s="189"/>
      <c r="BH64" s="189"/>
      <c r="BI64" s="189"/>
      <c r="BJ64" s="189"/>
      <c r="BK64" s="189"/>
      <c r="BL64" s="189"/>
      <c r="BM64" s="189"/>
      <c r="BN64" s="189"/>
      <c r="BO64" s="189"/>
      <c r="BP64" s="189"/>
      <c r="BQ64" s="189"/>
      <c r="BR64" s="189"/>
      <c r="BS64" s="189"/>
      <c r="BT64" s="189"/>
      <c r="BU64" s="189"/>
      <c r="BV64" s="189"/>
      <c r="BW64" s="189"/>
      <c r="BX64" s="184">
        <f>IF(COUNTBLANK(BX$49:BX$63)&gt;0,"",SUM(BX49:BX63))</f>
        <v>1075</v>
      </c>
      <c r="BY64" s="142"/>
      <c r="BZ64" s="120"/>
      <c r="CA64" s="142"/>
      <c r="CB64" s="142"/>
      <c r="CC64" s="142"/>
      <c r="CD64" s="142"/>
      <c r="CE64" s="142"/>
      <c r="CF64" s="142"/>
      <c r="CG64" s="142"/>
      <c r="CH64" s="142"/>
      <c r="CI64" s="142"/>
      <c r="CJ64" s="142"/>
      <c r="CK64" s="142"/>
      <c r="CL64" s="142"/>
      <c r="CM64" s="142"/>
      <c r="CN64" s="142"/>
      <c r="CO64" s="142"/>
      <c r="CP64" s="142"/>
      <c r="CQ64" s="142"/>
      <c r="CR64" s="142"/>
      <c r="CS64" s="142"/>
      <c r="CT64" s="142"/>
      <c r="CU64" s="142"/>
      <c r="CV64" s="142"/>
      <c r="CW64" s="142"/>
      <c r="CX64" s="142"/>
      <c r="CY64" s="142"/>
      <c r="CZ64" s="142"/>
      <c r="DA64" s="142"/>
      <c r="DB64" s="142"/>
      <c r="DC64" s="142"/>
      <c r="DD64" s="142"/>
      <c r="DE64" s="142"/>
      <c r="DF64" s="142"/>
      <c r="DG64" s="142"/>
      <c r="DH64" s="142"/>
      <c r="DI64" s="142"/>
      <c r="DJ64" s="142"/>
      <c r="DK64" s="142"/>
      <c r="DL64" s="142"/>
      <c r="DM64" s="142"/>
      <c r="DN64" s="142"/>
      <c r="DO64" s="142"/>
      <c r="DP64" s="142"/>
      <c r="DQ64" s="142"/>
      <c r="DR64" s="142"/>
      <c r="DS64" s="142"/>
      <c r="DT64" s="142"/>
      <c r="DU64" s="142"/>
      <c r="DV64" s="142"/>
      <c r="DW64" s="142"/>
      <c r="DX64" s="142"/>
      <c r="DY64" s="142"/>
      <c r="DZ64" s="142"/>
      <c r="EA64" s="142"/>
      <c r="EB64" s="142"/>
      <c r="EC64" s="142"/>
      <c r="ED64" s="142"/>
      <c r="EE64" s="142"/>
      <c r="EF64" s="142"/>
      <c r="EG64" s="142"/>
      <c r="EH64" s="142"/>
      <c r="EI64" s="142"/>
      <c r="EJ64" s="142"/>
      <c r="EK64" s="142"/>
      <c r="EL64" s="142"/>
      <c r="EM64" s="142"/>
      <c r="EN64" s="142"/>
      <c r="EO64" s="142"/>
      <c r="EP64" s="142"/>
      <c r="EQ64" s="142"/>
      <c r="ER64" s="142"/>
      <c r="ES64" s="142"/>
      <c r="ET64" s="142"/>
      <c r="EU64" s="142"/>
      <c r="EV64" s="120"/>
      <c r="EW64" s="142"/>
      <c r="EX64" s="142"/>
      <c r="EY64" s="142"/>
      <c r="EZ64" s="142"/>
      <c r="FA64" s="142"/>
      <c r="FB64" s="142"/>
      <c r="FC64" s="142"/>
      <c r="FD64" s="142"/>
      <c r="FE64" s="142"/>
      <c r="FF64" s="142"/>
      <c r="FG64" s="142"/>
      <c r="FH64" s="142"/>
      <c r="FI64" s="142"/>
      <c r="FJ64" s="142"/>
      <c r="FK64" s="142"/>
      <c r="FL64" s="142"/>
      <c r="FM64" s="142"/>
      <c r="FN64" s="142"/>
      <c r="FO64" s="142"/>
      <c r="FP64" s="142"/>
      <c r="FQ64" s="142"/>
      <c r="FR64" s="142"/>
      <c r="FS64" s="142"/>
      <c r="FT64" s="142"/>
      <c r="FU64" s="142"/>
      <c r="FV64" s="142"/>
      <c r="FW64" s="142"/>
      <c r="FX64" s="142"/>
      <c r="FY64" s="142"/>
      <c r="FZ64" s="142"/>
      <c r="GA64" s="142"/>
      <c r="GB64" s="142"/>
      <c r="GC64" s="142"/>
      <c r="GD64" s="142"/>
      <c r="GE64" s="142"/>
      <c r="GF64" s="142"/>
      <c r="GG64" s="142"/>
      <c r="GH64" s="142"/>
      <c r="GI64" s="142"/>
      <c r="GJ64" s="142"/>
      <c r="GK64" s="142"/>
      <c r="GL64" s="142"/>
      <c r="GM64" s="142"/>
      <c r="GN64" s="142"/>
      <c r="GO64" s="142"/>
      <c r="GP64" s="142"/>
      <c r="GQ64" s="142"/>
      <c r="GR64" s="142"/>
      <c r="GS64" s="142"/>
      <c r="GT64" s="142"/>
      <c r="GU64" s="142"/>
      <c r="GV64" s="142"/>
      <c r="GW64" s="142"/>
      <c r="GX64" s="142"/>
      <c r="GY64" s="142"/>
      <c r="GZ64" s="142"/>
      <c r="HA64" s="142"/>
      <c r="HB64" s="142"/>
      <c r="HC64" s="142"/>
      <c r="HD64" s="142"/>
      <c r="HE64" s="142"/>
      <c r="HF64" s="142"/>
      <c r="HG64" s="142"/>
      <c r="HH64" s="142"/>
      <c r="HI64" s="142"/>
      <c r="HJ64" s="142"/>
      <c r="HK64" s="142"/>
      <c r="HL64" s="142"/>
      <c r="HM64" s="142"/>
      <c r="HN64" s="142"/>
      <c r="HO64" s="142"/>
      <c r="HP64" s="142"/>
      <c r="HQ64" s="142"/>
      <c r="HR64" s="142"/>
      <c r="HS64" s="142"/>
      <c r="HT64" s="228"/>
      <c r="HU64" s="235" t="s">
        <v>223</v>
      </c>
      <c r="HV64" s="238" t="str">
        <f>"Please enter the number of number of persons in each race/ethnicity in "&amp;D7&amp;". Enter 0 where applicable."</f>
        <v>Please enter the number of number of persons in each race/ethnicity in ES. Enter 0 where applicable.</v>
      </c>
      <c r="HW64" s="238" t="str">
        <f>IFERROR("Percent of "&amp;D7&amp;" persons with unknown race/ethnicity ("&amp;ROUND(100*D65/D9,1)&amp;"%) is higher than 20%.  This will affect the accuracy of your data.","")</f>
        <v>Percent of ES persons with unknown race/ethnicity (1.1%) is higher than 20%.  This will affect the accuracy of your data.</v>
      </c>
      <c r="HX64" s="238" t="str">
        <f>"Count of "&amp;D7&amp;" persons reporting race/ethnicity ("&amp;D64&amp;") cannot be greater than the total number of "&amp;D7&amp;" persons ("&amp;D9&amp;")"</f>
        <v>Count of ES persons reporting race/ethnicity (1866) cannot be greater than the total number of ES persons (1887)</v>
      </c>
      <c r="HY64" s="239"/>
      <c r="HZ64" s="239"/>
      <c r="IB64" s="239"/>
      <c r="IC64" s="239"/>
      <c r="IE64" s="239"/>
      <c r="IG64" s="239"/>
      <c r="IH64" s="239"/>
      <c r="IJ64" s="239"/>
      <c r="IK64" s="239"/>
      <c r="IL64" s="239"/>
      <c r="IR64" s="239"/>
      <c r="IS64" s="240" t="s">
        <v>223</v>
      </c>
      <c r="IT64" s="238" t="str">
        <f>"Please enter the number of number of persons in each race/ethnicity in "&amp;AB7&amp;". Enter 0 where applicable."</f>
        <v>Please enter the number of number of persons in each race/ethnicity in TH. Enter 0 where applicable.</v>
      </c>
      <c r="IU64" s="238" t="str">
        <f>IFERROR("Percent of "&amp;AB7&amp;" persons with unknown race/ethnicity ("&amp;ROUND(100*AB65/AB9,1)&amp;"%) is higher than 20%.  This will affect the accuracy of your data.","")</f>
        <v>Percent of TH persons with unknown race/ethnicity (0.7%) is higher than 20%.  This will affect the accuracy of your data.</v>
      </c>
      <c r="IV64" s="238" t="str">
        <f>"Count of "&amp;AB7&amp;" persons reporting race/ethnicity ("&amp;AB64&amp;") cannot be greater than the total number of "&amp;AB7&amp;" persons ("&amp;AB9&amp;")"</f>
        <v>Count of TH persons reporting race/ethnicity (298) cannot be greater than the total number of TH persons (300)</v>
      </c>
      <c r="IW64" s="239"/>
      <c r="IX64" s="239"/>
      <c r="IZ64" s="239"/>
      <c r="JA64" s="239"/>
      <c r="JC64" s="239"/>
      <c r="JE64" s="239"/>
      <c r="JF64" s="239"/>
      <c r="JH64" s="239"/>
      <c r="JI64" s="239"/>
      <c r="JJ64" s="239"/>
      <c r="JL64" s="239"/>
      <c r="JM64" s="239"/>
      <c r="JN64" s="239"/>
      <c r="JP64" s="239"/>
      <c r="JQ64" s="240" t="s">
        <v>223</v>
      </c>
      <c r="JR64" s="238" t="str">
        <f>"Please enter the number of number of persons in each race/ethnicity in "&amp;AZ7&amp;". Enter 0 where applicable."</f>
        <v>Please enter the number of number of persons in each race/ethnicity in SH. Enter 0 where applicable.</v>
      </c>
      <c r="JS64" s="238" t="str">
        <f>IFERROR("Percent of "&amp;AZ7&amp;" persons with unknown race/ethnicity ("&amp;ROUND(100*AZ65/AZ9,1)&amp;"%) is higher than 20%.  This will affect the accuracy of your data.","")</f>
        <v>Percent of SH persons with unknown race/ethnicity (0%) is higher than 20%.  This will affect the accuracy of your data.</v>
      </c>
      <c r="JT64" s="238" t="str">
        <f>"Count of "&amp;AZ7&amp;" persons reporting race/ethnicity ("&amp;AZ64&amp;") cannot be greater than the total number of "&amp;AZ7&amp;" persons ("&amp;AZ9&amp;")"</f>
        <v>Count of SH persons reporting race/ethnicity (13) cannot be greater than the total number of SH persons (13)</v>
      </c>
      <c r="JU64" s="239"/>
      <c r="JV64" s="239"/>
      <c r="JX64" s="239"/>
      <c r="JY64" s="239"/>
      <c r="KA64" s="239"/>
      <c r="KC64" s="239"/>
      <c r="KD64" s="239"/>
      <c r="KF64" s="239"/>
      <c r="KG64" s="239"/>
      <c r="KH64" s="239"/>
      <c r="KJ64" s="239"/>
      <c r="KK64" s="239"/>
      <c r="KL64" s="239"/>
      <c r="KN64" s="239"/>
      <c r="KO64" s="240" t="s">
        <v>223</v>
      </c>
      <c r="KP64" s="238" t="str">
        <f>"Please enter the number of number of persons in each race/ethnicity in "&amp;BX7&amp;". Enter 0 where applicable."</f>
        <v>Please enter the number of number of persons in each race/ethnicity in UN. Enter 0 where applicable.</v>
      </c>
      <c r="KQ64" s="238" t="str">
        <f>IFERROR("Percent of "&amp;BX7&amp;" persons with unknown race/ethnicity ("&amp;ROUND(100*BX65/BX9,1)&amp;"%) is higher than 20%.  This will affect the accuracy of your data.","")</f>
        <v>Percent of UN persons with unknown race/ethnicity (1.9%) is higher than 20%.  This will affect the accuracy of your data.</v>
      </c>
      <c r="KR64" s="238" t="str">
        <f>"Count of "&amp;BX7&amp;" persons reporting race/ethnicity ("&amp;BX64&amp;") cannot be greater than the total number of "&amp;BX7&amp;" persons ("&amp;BX9&amp;")"</f>
        <v>Count of UN persons reporting race/ethnicity (1075) cannot be greater than the total number of UN persons (1096)</v>
      </c>
      <c r="KT64" s="252"/>
      <c r="KU64" s="252"/>
      <c r="KV64" s="252"/>
      <c r="KW64" s="253"/>
      <c r="KX64" s="253"/>
      <c r="KY64" s="253">
        <f>SUM(KY49:KY63)</f>
        <v>19</v>
      </c>
      <c r="KZ64" s="253">
        <f t="shared" ref="KZ64:LN64" si="226">SUM(KZ49:KZ63)</f>
        <v>20</v>
      </c>
      <c r="LA64" s="253">
        <f t="shared" si="226"/>
        <v>21</v>
      </c>
      <c r="LB64" s="253">
        <f t="shared" si="226"/>
        <v>22</v>
      </c>
      <c r="LC64" s="253">
        <f t="shared" si="226"/>
        <v>23</v>
      </c>
      <c r="LD64" s="253">
        <f t="shared" si="226"/>
        <v>24</v>
      </c>
      <c r="LE64" s="253">
        <f t="shared" si="226"/>
        <v>25</v>
      </c>
      <c r="LF64" s="253">
        <f t="shared" si="226"/>
        <v>26</v>
      </c>
      <c r="LG64" s="253">
        <f t="shared" si="226"/>
        <v>27</v>
      </c>
      <c r="LH64" s="253">
        <f t="shared" si="226"/>
        <v>28</v>
      </c>
      <c r="LI64" s="253">
        <f t="shared" si="226"/>
        <v>29</v>
      </c>
      <c r="LJ64" s="253">
        <f t="shared" si="226"/>
        <v>30</v>
      </c>
      <c r="LK64" s="253">
        <f t="shared" si="226"/>
        <v>31</v>
      </c>
      <c r="LL64" s="253">
        <f t="shared" si="226"/>
        <v>32</v>
      </c>
      <c r="LM64" s="253">
        <f t="shared" si="226"/>
        <v>33</v>
      </c>
      <c r="LN64" s="253">
        <f t="shared" si="226"/>
        <v>34</v>
      </c>
      <c r="LO64" s="253">
        <v>21</v>
      </c>
      <c r="LP64" s="253"/>
      <c r="LR64" s="252"/>
      <c r="LS64" s="252"/>
      <c r="LT64" s="252"/>
      <c r="LU64" s="253"/>
      <c r="LV64" s="253"/>
      <c r="LW64" s="253">
        <f>SUM(LW49:LW63)</f>
        <v>1</v>
      </c>
      <c r="LX64" s="253">
        <f t="shared" ref="LX64:ML64" si="227">SUM(LX49:LX63)</f>
        <v>2</v>
      </c>
      <c r="LY64" s="253">
        <f t="shared" si="227"/>
        <v>3</v>
      </c>
      <c r="LZ64" s="253">
        <f t="shared" si="227"/>
        <v>4</v>
      </c>
      <c r="MA64" s="253">
        <f t="shared" si="227"/>
        <v>5</v>
      </c>
      <c r="MB64" s="253">
        <f t="shared" si="227"/>
        <v>6</v>
      </c>
      <c r="MC64" s="253">
        <f t="shared" si="227"/>
        <v>7</v>
      </c>
      <c r="MD64" s="253">
        <f t="shared" si="227"/>
        <v>8</v>
      </c>
      <c r="ME64" s="253">
        <f t="shared" si="227"/>
        <v>9</v>
      </c>
      <c r="MF64" s="253">
        <f t="shared" si="227"/>
        <v>10</v>
      </c>
      <c r="MG64" s="253">
        <f t="shared" si="227"/>
        <v>11</v>
      </c>
      <c r="MH64" s="253">
        <f t="shared" si="227"/>
        <v>12</v>
      </c>
      <c r="MI64" s="253">
        <f t="shared" si="227"/>
        <v>13</v>
      </c>
      <c r="MJ64" s="253">
        <f t="shared" si="227"/>
        <v>14</v>
      </c>
      <c r="MK64" s="253">
        <f t="shared" si="227"/>
        <v>15</v>
      </c>
      <c r="ML64" s="253">
        <f t="shared" si="227"/>
        <v>16</v>
      </c>
      <c r="MM64" s="253">
        <v>2</v>
      </c>
      <c r="MN64" s="253"/>
      <c r="MO64" s="253"/>
      <c r="MP64" s="252"/>
      <c r="MQ64" s="252"/>
      <c r="MR64" s="252"/>
      <c r="MS64" s="253"/>
      <c r="MT64" s="253"/>
      <c r="MU64" s="253">
        <f>SUM(MU49:MU63)</f>
        <v>0</v>
      </c>
      <c r="MV64" s="253">
        <f t="shared" ref="MV64:NJ64" si="228">SUM(MV49:MV63)</f>
        <v>1</v>
      </c>
      <c r="MW64" s="253">
        <f t="shared" si="228"/>
        <v>2</v>
      </c>
      <c r="MX64" s="253">
        <f t="shared" si="228"/>
        <v>3</v>
      </c>
      <c r="MY64" s="253">
        <f t="shared" si="228"/>
        <v>4</v>
      </c>
      <c r="MZ64" s="253">
        <f t="shared" si="228"/>
        <v>5</v>
      </c>
      <c r="NA64" s="253">
        <f t="shared" si="228"/>
        <v>6</v>
      </c>
      <c r="NB64" s="253">
        <f t="shared" si="228"/>
        <v>7</v>
      </c>
      <c r="NC64" s="253">
        <f t="shared" si="228"/>
        <v>8</v>
      </c>
      <c r="ND64" s="253">
        <f t="shared" si="228"/>
        <v>9</v>
      </c>
      <c r="NE64" s="253">
        <f t="shared" si="228"/>
        <v>10</v>
      </c>
      <c r="NF64" s="253">
        <f t="shared" si="228"/>
        <v>11</v>
      </c>
      <c r="NG64" s="253">
        <f t="shared" si="228"/>
        <v>12</v>
      </c>
      <c r="NH64" s="253">
        <f t="shared" si="228"/>
        <v>13</v>
      </c>
      <c r="NI64" s="253">
        <f t="shared" si="228"/>
        <v>14</v>
      </c>
      <c r="NJ64" s="253">
        <f t="shared" si="228"/>
        <v>15</v>
      </c>
      <c r="NK64" s="253">
        <v>0</v>
      </c>
      <c r="NL64" s="253"/>
      <c r="NM64" s="253"/>
      <c r="NN64" s="252"/>
      <c r="NO64" s="252"/>
      <c r="NP64" s="252"/>
      <c r="NQ64" s="253"/>
      <c r="NR64" s="253"/>
      <c r="NS64" s="253">
        <f>SUM(NS49:NS63)</f>
        <v>18</v>
      </c>
      <c r="NT64" s="253">
        <f t="shared" ref="NT64:OH64" si="229">SUM(NT49:NT63)</f>
        <v>19</v>
      </c>
      <c r="NU64" s="253">
        <f t="shared" si="229"/>
        <v>20</v>
      </c>
      <c r="NV64" s="253">
        <f t="shared" si="229"/>
        <v>21</v>
      </c>
      <c r="NW64" s="253">
        <f t="shared" si="229"/>
        <v>22</v>
      </c>
      <c r="NX64" s="253">
        <f t="shared" si="229"/>
        <v>23</v>
      </c>
      <c r="NY64" s="253">
        <f t="shared" si="229"/>
        <v>24</v>
      </c>
      <c r="NZ64" s="253">
        <f t="shared" si="229"/>
        <v>25</v>
      </c>
      <c r="OA64" s="253">
        <f t="shared" si="229"/>
        <v>26</v>
      </c>
      <c r="OB64" s="253">
        <f t="shared" si="229"/>
        <v>27</v>
      </c>
      <c r="OC64" s="253">
        <f t="shared" si="229"/>
        <v>28</v>
      </c>
      <c r="OD64" s="253">
        <f t="shared" si="229"/>
        <v>29</v>
      </c>
      <c r="OE64" s="253">
        <f t="shared" si="229"/>
        <v>30</v>
      </c>
      <c r="OF64" s="253">
        <f t="shared" si="229"/>
        <v>31</v>
      </c>
      <c r="OG64" s="253">
        <f t="shared" si="229"/>
        <v>32</v>
      </c>
      <c r="OH64" s="253">
        <f t="shared" si="229"/>
        <v>33</v>
      </c>
      <c r="OI64" s="253">
        <v>21</v>
      </c>
      <c r="OJ64" s="253"/>
    </row>
    <row r="65" spans="3:304" ht="14.45" customHeight="1" x14ac:dyDescent="0.25">
      <c r="C65" s="216" t="s">
        <v>274</v>
      </c>
      <c r="D65" s="184">
        <f>IF(OR(COUNTBLANK(D$49:D$63)&gt;0,D64&gt;D9),"",D$9-D64)</f>
        <v>21</v>
      </c>
      <c r="E65" s="189"/>
      <c r="F65" s="189"/>
      <c r="G65" s="189"/>
      <c r="H65" s="189"/>
      <c r="I65" s="189"/>
      <c r="J65" s="189"/>
      <c r="K65" s="189"/>
      <c r="L65" s="189"/>
      <c r="M65" s="189"/>
      <c r="N65" s="189"/>
      <c r="O65" s="189"/>
      <c r="P65" s="189"/>
      <c r="Q65" s="189"/>
      <c r="R65" s="189"/>
      <c r="S65" s="189"/>
      <c r="T65" s="189"/>
      <c r="U65" s="189"/>
      <c r="V65" s="189"/>
      <c r="W65" s="189"/>
      <c r="X65" s="189"/>
      <c r="Y65" s="189"/>
      <c r="Z65" s="189"/>
      <c r="AA65" s="189"/>
      <c r="AB65" s="184">
        <f>IF(OR(COUNTBLANK(AB$49:AB$63)&gt;0,AB64&gt;AB9),"",AB$9-AB64)</f>
        <v>2</v>
      </c>
      <c r="AC65" s="189"/>
      <c r="AD65" s="189"/>
      <c r="AE65" s="189"/>
      <c r="AF65" s="189"/>
      <c r="AG65" s="189"/>
      <c r="AH65" s="189"/>
      <c r="AI65" s="189"/>
      <c r="AJ65" s="189"/>
      <c r="AK65" s="189"/>
      <c r="AL65" s="189"/>
      <c r="AM65" s="189"/>
      <c r="AN65" s="189"/>
      <c r="AO65" s="189"/>
      <c r="AP65" s="189"/>
      <c r="AQ65" s="189"/>
      <c r="AR65" s="189"/>
      <c r="AS65" s="189"/>
      <c r="AT65" s="189"/>
      <c r="AU65" s="189"/>
      <c r="AV65" s="189"/>
      <c r="AW65" s="189"/>
      <c r="AX65" s="189"/>
      <c r="AY65" s="189"/>
      <c r="AZ65" s="184">
        <f>IF(OR(COUNTBLANK(AZ$49:AZ$63)&gt;0,AZ64&gt;AZ9),"",AZ$9-AZ64)</f>
        <v>0</v>
      </c>
      <c r="BA65" s="189"/>
      <c r="BB65" s="189"/>
      <c r="BC65" s="189"/>
      <c r="BD65" s="189"/>
      <c r="BE65" s="189"/>
      <c r="BF65" s="189"/>
      <c r="BG65" s="189"/>
      <c r="BH65" s="189"/>
      <c r="BI65" s="189"/>
      <c r="BJ65" s="189"/>
      <c r="BK65" s="189"/>
      <c r="BL65" s="189"/>
      <c r="BM65" s="189"/>
      <c r="BN65" s="189"/>
      <c r="BO65" s="189"/>
      <c r="BP65" s="189"/>
      <c r="BQ65" s="189"/>
      <c r="BR65" s="189"/>
      <c r="BS65" s="189"/>
      <c r="BT65" s="189"/>
      <c r="BU65" s="189"/>
      <c r="BV65" s="189"/>
      <c r="BW65" s="189"/>
      <c r="BX65" s="184">
        <f>IF(OR(COUNTBLANK(BX$49:BX$63)&gt;0,BX64&gt;BX9),"",BX$9-BX64)</f>
        <v>21</v>
      </c>
      <c r="BY65" s="142"/>
      <c r="BZ65" s="120"/>
      <c r="CA65" s="142"/>
      <c r="CB65" s="142"/>
      <c r="CC65" s="142"/>
      <c r="CD65" s="142"/>
      <c r="CE65" s="142"/>
      <c r="CF65" s="142"/>
      <c r="CG65" s="142"/>
      <c r="CH65" s="142"/>
      <c r="CI65" s="142"/>
      <c r="CJ65" s="142"/>
      <c r="CK65" s="142"/>
      <c r="CL65" s="142"/>
      <c r="CM65" s="142"/>
      <c r="CN65" s="142"/>
      <c r="CO65" s="142"/>
      <c r="CP65" s="142"/>
      <c r="CQ65" s="142"/>
      <c r="CR65" s="142"/>
      <c r="CS65" s="142"/>
      <c r="CT65" s="142"/>
      <c r="CU65" s="142"/>
      <c r="CV65" s="142"/>
      <c r="CW65" s="142"/>
      <c r="CX65" s="142"/>
      <c r="CY65" s="142"/>
      <c r="CZ65" s="142"/>
      <c r="DA65" s="142"/>
      <c r="DB65" s="142"/>
      <c r="DC65" s="142"/>
      <c r="DD65" s="142"/>
      <c r="DE65" s="142"/>
      <c r="DF65" s="142"/>
      <c r="DG65" s="142"/>
      <c r="DH65" s="142"/>
      <c r="DI65" s="142"/>
      <c r="DJ65" s="142"/>
      <c r="DK65" s="142"/>
      <c r="DL65" s="142"/>
      <c r="DM65" s="142"/>
      <c r="DN65" s="142"/>
      <c r="DO65" s="142"/>
      <c r="DP65" s="142"/>
      <c r="DQ65" s="142"/>
      <c r="DR65" s="142"/>
      <c r="DS65" s="142"/>
      <c r="DT65" s="142"/>
      <c r="DU65" s="142"/>
      <c r="DV65" s="142"/>
      <c r="DW65" s="142"/>
      <c r="DX65" s="142"/>
      <c r="DY65" s="142"/>
      <c r="DZ65" s="142"/>
      <c r="EA65" s="142"/>
      <c r="EB65" s="142"/>
      <c r="EC65" s="142"/>
      <c r="ED65" s="142"/>
      <c r="EE65" s="142"/>
      <c r="EF65" s="142"/>
      <c r="EG65" s="142"/>
      <c r="EH65" s="142"/>
      <c r="EI65" s="142"/>
      <c r="EJ65" s="142"/>
      <c r="EK65" s="142"/>
      <c r="EL65" s="142"/>
      <c r="EM65" s="142"/>
      <c r="EN65" s="142"/>
      <c r="EO65" s="142"/>
      <c r="EP65" s="142"/>
      <c r="EQ65" s="142"/>
      <c r="ER65" s="142"/>
      <c r="ES65" s="142"/>
      <c r="ET65" s="142"/>
      <c r="EU65" s="142"/>
      <c r="EV65" s="120"/>
      <c r="EW65" s="142"/>
      <c r="EX65" s="142"/>
      <c r="EY65" s="142"/>
      <c r="EZ65" s="142"/>
      <c r="FA65" s="142"/>
      <c r="FB65" s="142"/>
      <c r="FC65" s="142"/>
      <c r="FD65" s="142"/>
      <c r="FE65" s="142"/>
      <c r="FF65" s="142"/>
      <c r="FG65" s="142"/>
      <c r="FH65" s="142"/>
      <c r="FI65" s="142"/>
      <c r="FJ65" s="142"/>
      <c r="FK65" s="142"/>
      <c r="FL65" s="142"/>
      <c r="FM65" s="142"/>
      <c r="FN65" s="142"/>
      <c r="FO65" s="142"/>
      <c r="FP65" s="142"/>
      <c r="FQ65" s="142"/>
      <c r="FR65" s="142"/>
      <c r="FS65" s="142"/>
      <c r="FT65" s="142"/>
      <c r="FU65" s="142"/>
      <c r="FV65" s="142"/>
      <c r="FW65" s="142"/>
      <c r="FX65" s="142"/>
      <c r="FY65" s="142"/>
      <c r="FZ65" s="142"/>
      <c r="GA65" s="142"/>
      <c r="GB65" s="142"/>
      <c r="GC65" s="142"/>
      <c r="GD65" s="142"/>
      <c r="GE65" s="142"/>
      <c r="GF65" s="142"/>
      <c r="GG65" s="142"/>
      <c r="GH65" s="142"/>
      <c r="GI65" s="142"/>
      <c r="GJ65" s="142"/>
      <c r="GK65" s="142"/>
      <c r="GL65" s="142"/>
      <c r="GM65" s="142"/>
      <c r="GN65" s="142"/>
      <c r="GO65" s="142"/>
      <c r="GP65" s="142"/>
      <c r="GQ65" s="142"/>
      <c r="GR65" s="142"/>
      <c r="GS65" s="142"/>
      <c r="GT65" s="142"/>
      <c r="GU65" s="142"/>
      <c r="GV65" s="142"/>
      <c r="GW65" s="142"/>
      <c r="GX65" s="142"/>
      <c r="GY65" s="142"/>
      <c r="GZ65" s="142"/>
      <c r="HA65" s="142"/>
      <c r="HB65" s="142"/>
      <c r="HC65" s="142"/>
      <c r="HD65" s="142"/>
      <c r="HE65" s="142"/>
      <c r="HF65" s="142"/>
      <c r="HG65" s="142"/>
      <c r="HH65" s="142"/>
      <c r="HI65" s="142"/>
      <c r="HJ65" s="142"/>
      <c r="HK65" s="142"/>
      <c r="HL65" s="142"/>
      <c r="HM65" s="142"/>
      <c r="HN65" s="142"/>
      <c r="HO65" s="142"/>
      <c r="HP65" s="142"/>
      <c r="HQ65" s="142"/>
      <c r="HR65" s="142"/>
      <c r="HS65" s="142"/>
      <c r="HT65" s="228"/>
      <c r="HU65" s="235" t="s">
        <v>225</v>
      </c>
      <c r="HV65" s="236" t="str">
        <f>IF(COUNTBLANK(D49:D63)&gt;0,"Yes","No")</f>
        <v>No</v>
      </c>
      <c r="HW65" s="236" t="str">
        <f>IFERROR(IF(AND(COUNTBLANK(D49:D63)=0,D65/D9&gt;0.2),"Yes","No"),"No")</f>
        <v>No</v>
      </c>
      <c r="HX65" s="236" t="str">
        <f>IFERROR(IF(AND(COUNTBLANK(D49:D63)=0,D64&gt;D9),"Yes","No"),"No")</f>
        <v>No</v>
      </c>
      <c r="HY65" s="241"/>
      <c r="HZ65" s="241"/>
      <c r="IB65" s="241"/>
      <c r="IC65" s="241"/>
      <c r="IE65" s="239"/>
      <c r="IG65" s="239"/>
      <c r="IH65" s="239"/>
      <c r="IJ65" s="239"/>
      <c r="IK65" s="239"/>
      <c r="IL65" s="239"/>
      <c r="IR65" s="239"/>
      <c r="IS65" s="240" t="s">
        <v>225</v>
      </c>
      <c r="IT65" s="236" t="str">
        <f>IF(COUNTBLANK(AB49:AB63)&gt;0,"Yes","No")</f>
        <v>No</v>
      </c>
      <c r="IU65" s="236" t="str">
        <f>IFERROR(IF(AND(COUNTBLANK(AB49:AB63)=0,AB65/AB9&gt;0.2),"Yes","No"),"No")</f>
        <v>No</v>
      </c>
      <c r="IV65" s="236" t="str">
        <f>IFERROR(IF(AND(COUNTBLANK(AB49:AB63)=0,AB64&gt;AB9),"Yes","No"),"No")</f>
        <v>No</v>
      </c>
      <c r="IW65" s="241"/>
      <c r="IX65" s="241"/>
      <c r="IZ65" s="241"/>
      <c r="JA65" s="241"/>
      <c r="JC65" s="239"/>
      <c r="JE65" s="239"/>
      <c r="JF65" s="239"/>
      <c r="JH65" s="239"/>
      <c r="JI65" s="239"/>
      <c r="JJ65" s="239"/>
      <c r="JL65" s="239"/>
      <c r="JM65" s="239"/>
      <c r="JN65" s="239"/>
      <c r="JP65" s="239"/>
      <c r="JQ65" s="240" t="s">
        <v>225</v>
      </c>
      <c r="JR65" s="236" t="str">
        <f>IF(COUNTBLANK(AZ49:AZ63)&gt;0,"Yes","No")</f>
        <v>No</v>
      </c>
      <c r="JS65" s="236" t="str">
        <f>IFERROR(IF(AND(COUNTBLANK(AZ49:AZ63)=0,AZ65/AZ9&gt;0.2),"Yes","No"),"No")</f>
        <v>No</v>
      </c>
      <c r="JT65" s="236" t="str">
        <f>IFERROR(IF(AND(COUNTBLANK(AZ49:AZ63)=0,AZ64&gt;AZ9),"Yes","No"),"No")</f>
        <v>No</v>
      </c>
      <c r="JU65" s="241"/>
      <c r="JV65" s="241"/>
      <c r="JX65" s="241"/>
      <c r="JY65" s="241"/>
      <c r="KA65" s="239"/>
      <c r="KC65" s="239"/>
      <c r="KD65" s="239"/>
      <c r="KF65" s="239"/>
      <c r="KG65" s="239"/>
      <c r="KH65" s="239"/>
      <c r="KJ65" s="239"/>
      <c r="KK65" s="239"/>
      <c r="KL65" s="239"/>
      <c r="KN65" s="239"/>
      <c r="KO65" s="240" t="s">
        <v>225</v>
      </c>
      <c r="KP65" s="236" t="str">
        <f>IF(COUNTBLANK(BX49:BX63)&gt;0,"Yes","No")</f>
        <v>No</v>
      </c>
      <c r="KQ65" s="236" t="str">
        <f>IFERROR(IF(AND(COUNTBLANK(BX49:BX63)=0,BX65/BX9&gt;0.2),"Yes","No"),"No")</f>
        <v>No</v>
      </c>
      <c r="KR65" s="236" t="str">
        <f>IFERROR(IF(AND(COUNTBLANK(BX49:BX63)=0,BX64&gt;BX9),"Yes","No"),"No")</f>
        <v>No</v>
      </c>
    </row>
    <row r="66" spans="3:304" ht="53.45" customHeight="1" x14ac:dyDescent="0.25">
      <c r="C66" s="217"/>
      <c r="D66" s="164" t="str">
        <f>HV66</f>
        <v/>
      </c>
      <c r="E66" s="142"/>
      <c r="F66" s="142"/>
      <c r="G66" s="142"/>
      <c r="H66" s="142"/>
      <c r="I66" s="142"/>
      <c r="J66" s="142"/>
      <c r="K66" s="142"/>
      <c r="L66" s="142"/>
      <c r="M66" s="142"/>
      <c r="N66" s="142"/>
      <c r="O66" s="142"/>
      <c r="P66" s="142"/>
      <c r="Q66" s="142"/>
      <c r="R66" s="142"/>
      <c r="S66" s="142"/>
      <c r="T66" s="142"/>
      <c r="U66" s="142"/>
      <c r="V66" s="142"/>
      <c r="W66" s="142"/>
      <c r="X66" s="142"/>
      <c r="Y66" s="142"/>
      <c r="Z66" s="142"/>
      <c r="AA66" s="142"/>
      <c r="AB66" s="164" t="str">
        <f>IT66</f>
        <v/>
      </c>
      <c r="AC66" s="142"/>
      <c r="AD66" s="142"/>
      <c r="AE66" s="142"/>
      <c r="AF66" s="142"/>
      <c r="AG66" s="142"/>
      <c r="AH66" s="142"/>
      <c r="AI66" s="142"/>
      <c r="AJ66" s="142"/>
      <c r="AK66" s="142"/>
      <c r="AL66" s="142"/>
      <c r="AM66" s="142"/>
      <c r="AN66" s="142"/>
      <c r="AO66" s="142"/>
      <c r="AP66" s="142"/>
      <c r="AQ66" s="142"/>
      <c r="AR66" s="142"/>
      <c r="AS66" s="142"/>
      <c r="AT66" s="142"/>
      <c r="AU66" s="142"/>
      <c r="AV66" s="142"/>
      <c r="AW66" s="142"/>
      <c r="AX66" s="142"/>
      <c r="AY66" s="142"/>
      <c r="AZ66" s="164" t="str">
        <f>JR66</f>
        <v/>
      </c>
      <c r="BA66" s="142"/>
      <c r="BB66" s="142"/>
      <c r="BC66" s="142"/>
      <c r="BD66" s="142"/>
      <c r="BE66" s="142"/>
      <c r="BF66" s="142"/>
      <c r="BG66" s="142"/>
      <c r="BH66" s="142"/>
      <c r="BI66" s="142"/>
      <c r="BJ66" s="142"/>
      <c r="BK66" s="142"/>
      <c r="BL66" s="142"/>
      <c r="BM66" s="142"/>
      <c r="BN66" s="142"/>
      <c r="BO66" s="142"/>
      <c r="BP66" s="142"/>
      <c r="BQ66" s="142"/>
      <c r="BR66" s="142"/>
      <c r="BS66" s="142"/>
      <c r="BT66" s="142"/>
      <c r="BU66" s="142"/>
      <c r="BV66" s="142"/>
      <c r="BW66" s="142"/>
      <c r="BX66" s="164" t="str">
        <f>KP66</f>
        <v/>
      </c>
      <c r="BY66" s="142"/>
      <c r="BZ66" s="120"/>
      <c r="CA66" s="142"/>
      <c r="CB66" s="142"/>
      <c r="CC66" s="142"/>
      <c r="CD66" s="142"/>
      <c r="CE66" s="142"/>
      <c r="CF66" s="142"/>
      <c r="CG66" s="142"/>
      <c r="CH66" s="142"/>
      <c r="CI66" s="142"/>
      <c r="CJ66" s="142"/>
      <c r="CK66" s="142"/>
      <c r="CL66" s="142"/>
      <c r="CM66" s="142"/>
      <c r="CN66" s="142"/>
      <c r="CO66" s="142"/>
      <c r="CP66" s="142"/>
      <c r="CQ66" s="142"/>
      <c r="CR66" s="142"/>
      <c r="CS66" s="142"/>
      <c r="CT66" s="142"/>
      <c r="CU66" s="142"/>
      <c r="CV66" s="142"/>
      <c r="CW66" s="142"/>
      <c r="CX66" s="142"/>
      <c r="CY66" s="142"/>
      <c r="CZ66" s="142"/>
      <c r="DA66" s="142"/>
      <c r="DB66" s="142"/>
      <c r="DC66" s="142"/>
      <c r="DD66" s="142"/>
      <c r="DE66" s="142"/>
      <c r="DF66" s="142"/>
      <c r="DG66" s="142"/>
      <c r="DH66" s="142"/>
      <c r="DI66" s="142"/>
      <c r="DJ66" s="142"/>
      <c r="DK66" s="142"/>
      <c r="DL66" s="142"/>
      <c r="DM66" s="142"/>
      <c r="DN66" s="142"/>
      <c r="DO66" s="142"/>
      <c r="DP66" s="142"/>
      <c r="DQ66" s="142"/>
      <c r="DR66" s="142"/>
      <c r="DS66" s="142"/>
      <c r="DT66" s="142"/>
      <c r="DU66" s="142"/>
      <c r="DV66" s="142"/>
      <c r="DW66" s="142"/>
      <c r="DX66" s="142"/>
      <c r="DY66" s="142"/>
      <c r="DZ66" s="142"/>
      <c r="EA66" s="142"/>
      <c r="EB66" s="142"/>
      <c r="EC66" s="142"/>
      <c r="ED66" s="142"/>
      <c r="EE66" s="142"/>
      <c r="EF66" s="142"/>
      <c r="EG66" s="142"/>
      <c r="EH66" s="142"/>
      <c r="EI66" s="142"/>
      <c r="EJ66" s="142"/>
      <c r="EK66" s="142"/>
      <c r="EL66" s="142"/>
      <c r="EM66" s="142"/>
      <c r="EN66" s="142"/>
      <c r="EO66" s="142"/>
      <c r="EP66" s="142"/>
      <c r="EQ66" s="142"/>
      <c r="ER66" s="142"/>
      <c r="ES66" s="142"/>
      <c r="ET66" s="142"/>
      <c r="EU66" s="142"/>
      <c r="EV66" s="120"/>
      <c r="EW66" s="142"/>
      <c r="EX66" s="142"/>
      <c r="EY66" s="142"/>
      <c r="EZ66" s="142"/>
      <c r="FA66" s="142"/>
      <c r="FB66" s="142"/>
      <c r="FC66" s="142"/>
      <c r="FD66" s="142"/>
      <c r="FE66" s="142"/>
      <c r="FF66" s="142"/>
      <c r="FG66" s="142"/>
      <c r="FH66" s="142"/>
      <c r="FI66" s="142"/>
      <c r="FJ66" s="142"/>
      <c r="FK66" s="142"/>
      <c r="FL66" s="142"/>
      <c r="FM66" s="142"/>
      <c r="FN66" s="142"/>
      <c r="FO66" s="142"/>
      <c r="FP66" s="142"/>
      <c r="FQ66" s="142"/>
      <c r="FR66" s="142"/>
      <c r="FS66" s="142"/>
      <c r="FT66" s="142"/>
      <c r="FU66" s="142"/>
      <c r="FV66" s="142"/>
      <c r="FW66" s="142"/>
      <c r="FX66" s="142"/>
      <c r="FY66" s="142"/>
      <c r="FZ66" s="142"/>
      <c r="GA66" s="142"/>
      <c r="GB66" s="142"/>
      <c r="GC66" s="142"/>
      <c r="GD66" s="142"/>
      <c r="GE66" s="142"/>
      <c r="GF66" s="142"/>
      <c r="GG66" s="142"/>
      <c r="GH66" s="142"/>
      <c r="GI66" s="142"/>
      <c r="GJ66" s="142"/>
      <c r="GK66" s="142"/>
      <c r="GL66" s="142"/>
      <c r="GM66" s="142"/>
      <c r="GN66" s="142"/>
      <c r="GO66" s="142"/>
      <c r="GP66" s="142"/>
      <c r="GQ66" s="142"/>
      <c r="GR66" s="142"/>
      <c r="GS66" s="142"/>
      <c r="GT66" s="142"/>
      <c r="GU66" s="142"/>
      <c r="GV66" s="142"/>
      <c r="GW66" s="142"/>
      <c r="GX66" s="142"/>
      <c r="GY66" s="142"/>
      <c r="GZ66" s="142"/>
      <c r="HA66" s="142"/>
      <c r="HB66" s="142"/>
      <c r="HC66" s="142"/>
      <c r="HD66" s="142"/>
      <c r="HE66" s="142"/>
      <c r="HF66" s="142"/>
      <c r="HG66" s="142"/>
      <c r="HH66" s="142"/>
      <c r="HI66" s="142"/>
      <c r="HJ66" s="142"/>
      <c r="HK66" s="142"/>
      <c r="HL66" s="142"/>
      <c r="HM66" s="142"/>
      <c r="HN66" s="142"/>
      <c r="HO66" s="142"/>
      <c r="HP66" s="142"/>
      <c r="HQ66" s="142"/>
      <c r="HR66" s="142"/>
      <c r="HS66" s="142"/>
      <c r="HT66" s="228"/>
      <c r="HU66" s="235" t="s">
        <v>230</v>
      </c>
      <c r="HV66" s="276" t="str">
        <f>IF(HV65="Yes", HV64,"")&amp;IF(HW65="Yes",HW64,"")&amp;IF(HX65="Yes",HX64,"")</f>
        <v/>
      </c>
      <c r="HW66" s="277"/>
      <c r="HX66" s="278"/>
      <c r="HY66" s="239"/>
      <c r="HZ66" s="239"/>
      <c r="IB66" s="239"/>
      <c r="IC66" s="239"/>
      <c r="IE66" s="241"/>
      <c r="IG66" s="241"/>
      <c r="IH66" s="241"/>
      <c r="IJ66" s="241"/>
      <c r="IK66" s="241"/>
      <c r="IL66" s="241"/>
      <c r="IR66" s="241"/>
      <c r="IS66" s="240" t="s">
        <v>230</v>
      </c>
      <c r="IT66" s="276" t="str">
        <f>IF(IT65="Yes", IT64,"")&amp;IF(IU65="Yes",IU64,"")&amp;IF(IV65="Yes",IV64,"")</f>
        <v/>
      </c>
      <c r="IU66" s="277"/>
      <c r="IV66" s="278"/>
      <c r="IW66" s="239"/>
      <c r="IX66" s="239"/>
      <c r="IZ66" s="239"/>
      <c r="JA66" s="239"/>
      <c r="JC66" s="241"/>
      <c r="JE66" s="241"/>
      <c r="JF66" s="241"/>
      <c r="JH66" s="241"/>
      <c r="JI66" s="241"/>
      <c r="JJ66" s="241"/>
      <c r="JL66" s="241"/>
      <c r="JM66" s="241"/>
      <c r="JN66" s="241"/>
      <c r="JP66" s="241"/>
      <c r="JQ66" s="240" t="s">
        <v>230</v>
      </c>
      <c r="JR66" s="276" t="str">
        <f>IF(JR65="Yes", JR64,"")&amp;IF(JS65="Yes",JS64,"")&amp;IF(JT65="Yes",JT64,"")</f>
        <v/>
      </c>
      <c r="JS66" s="277"/>
      <c r="JT66" s="278"/>
      <c r="JU66" s="239"/>
      <c r="JV66" s="239"/>
      <c r="JX66" s="239"/>
      <c r="JY66" s="239"/>
      <c r="KA66" s="241"/>
      <c r="KC66" s="241"/>
      <c r="KD66" s="241"/>
      <c r="KF66" s="241"/>
      <c r="KG66" s="241"/>
      <c r="KH66" s="241"/>
      <c r="KJ66" s="241"/>
      <c r="KK66" s="241"/>
      <c r="KL66" s="241"/>
      <c r="KN66" s="241"/>
      <c r="KO66" s="240" t="s">
        <v>230</v>
      </c>
      <c r="KP66" s="276" t="str">
        <f>IF(KP65="Yes", KP64,"")&amp;IF(KQ65="Yes",KQ64,"")&amp;IF(KR65="Yes",KR64,"")</f>
        <v/>
      </c>
      <c r="KQ66" s="277"/>
      <c r="KR66" s="278"/>
    </row>
    <row r="67" spans="3:304" ht="15.75" x14ac:dyDescent="0.25">
      <c r="C67" s="168"/>
      <c r="HT67" s="228"/>
      <c r="IE67" s="239"/>
      <c r="IG67" s="239"/>
      <c r="IH67" s="239"/>
      <c r="IJ67" s="239"/>
      <c r="IK67" s="239"/>
      <c r="IL67" s="239"/>
      <c r="IR67" s="239"/>
      <c r="JC67" s="239"/>
      <c r="JE67" s="239"/>
      <c r="JF67" s="239"/>
      <c r="JH67" s="239"/>
      <c r="JI67" s="239"/>
      <c r="JJ67" s="239"/>
      <c r="JL67" s="239"/>
      <c r="JM67" s="239"/>
      <c r="JN67" s="239"/>
      <c r="JP67" s="239"/>
      <c r="KA67" s="239"/>
      <c r="KC67" s="239"/>
      <c r="KD67" s="239"/>
      <c r="KF67" s="239"/>
      <c r="KG67" s="239"/>
      <c r="KH67" s="239"/>
      <c r="KJ67" s="239"/>
      <c r="KK67" s="239"/>
      <c r="KL67" s="239"/>
      <c r="KN67" s="239"/>
    </row>
    <row r="68" spans="3:304" ht="15.75" x14ac:dyDescent="0.25">
      <c r="C68" s="168" t="s">
        <v>275</v>
      </c>
      <c r="D68" s="139" t="str">
        <f t="shared" ref="D68:BO68" si="230">D7</f>
        <v>ES</v>
      </c>
      <c r="E68" s="139">
        <f t="shared" si="230"/>
        <v>0</v>
      </c>
      <c r="F68" s="139">
        <f t="shared" si="230"/>
        <v>0</v>
      </c>
      <c r="G68" s="139">
        <f t="shared" si="230"/>
        <v>0</v>
      </c>
      <c r="H68" s="139">
        <f t="shared" si="230"/>
        <v>0</v>
      </c>
      <c r="I68" s="139">
        <f t="shared" si="230"/>
        <v>0</v>
      </c>
      <c r="J68" s="139">
        <f t="shared" si="230"/>
        <v>0</v>
      </c>
      <c r="K68" s="139">
        <f t="shared" si="230"/>
        <v>0</v>
      </c>
      <c r="L68" s="139">
        <f t="shared" si="230"/>
        <v>0</v>
      </c>
      <c r="M68" s="139">
        <f t="shared" si="230"/>
        <v>0</v>
      </c>
      <c r="N68" s="139">
        <f t="shared" si="230"/>
        <v>0</v>
      </c>
      <c r="O68" s="139">
        <f t="shared" si="230"/>
        <v>0</v>
      </c>
      <c r="P68" s="139">
        <f t="shared" si="230"/>
        <v>0</v>
      </c>
      <c r="Q68" s="139">
        <f t="shared" si="230"/>
        <v>0</v>
      </c>
      <c r="R68" s="139">
        <f t="shared" si="230"/>
        <v>0</v>
      </c>
      <c r="S68" s="139">
        <f t="shared" si="230"/>
        <v>0</v>
      </c>
      <c r="T68" s="139">
        <f t="shared" si="230"/>
        <v>0</v>
      </c>
      <c r="U68" s="139">
        <f t="shared" si="230"/>
        <v>0</v>
      </c>
      <c r="V68" s="139">
        <f t="shared" si="230"/>
        <v>0</v>
      </c>
      <c r="W68" s="139">
        <f t="shared" si="230"/>
        <v>0</v>
      </c>
      <c r="X68" s="139">
        <f t="shared" si="230"/>
        <v>0</v>
      </c>
      <c r="Y68" s="139">
        <f t="shared" si="230"/>
        <v>0</v>
      </c>
      <c r="Z68" s="139">
        <f t="shared" si="230"/>
        <v>0</v>
      </c>
      <c r="AA68" s="139">
        <f t="shared" si="230"/>
        <v>0</v>
      </c>
      <c r="AB68" s="139" t="str">
        <f t="shared" si="230"/>
        <v>TH</v>
      </c>
      <c r="AC68" s="139">
        <f t="shared" si="230"/>
        <v>0</v>
      </c>
      <c r="AD68" s="139">
        <f t="shared" si="230"/>
        <v>0</v>
      </c>
      <c r="AE68" s="139">
        <f t="shared" si="230"/>
        <v>0</v>
      </c>
      <c r="AF68" s="139">
        <f t="shared" si="230"/>
        <v>0</v>
      </c>
      <c r="AG68" s="139">
        <f t="shared" si="230"/>
        <v>0</v>
      </c>
      <c r="AH68" s="139">
        <f t="shared" si="230"/>
        <v>0</v>
      </c>
      <c r="AI68" s="139">
        <f t="shared" si="230"/>
        <v>0</v>
      </c>
      <c r="AJ68" s="139">
        <f t="shared" si="230"/>
        <v>0</v>
      </c>
      <c r="AK68" s="139">
        <f t="shared" si="230"/>
        <v>0</v>
      </c>
      <c r="AL68" s="139">
        <f t="shared" si="230"/>
        <v>0</v>
      </c>
      <c r="AM68" s="139">
        <f t="shared" si="230"/>
        <v>0</v>
      </c>
      <c r="AN68" s="139">
        <f t="shared" si="230"/>
        <v>0</v>
      </c>
      <c r="AO68" s="139">
        <f t="shared" si="230"/>
        <v>0</v>
      </c>
      <c r="AP68" s="139">
        <f t="shared" si="230"/>
        <v>0</v>
      </c>
      <c r="AQ68" s="139">
        <f t="shared" si="230"/>
        <v>0</v>
      </c>
      <c r="AR68" s="139">
        <f t="shared" si="230"/>
        <v>0</v>
      </c>
      <c r="AS68" s="139">
        <f t="shared" si="230"/>
        <v>0</v>
      </c>
      <c r="AT68" s="139">
        <f t="shared" si="230"/>
        <v>0</v>
      </c>
      <c r="AU68" s="139">
        <f t="shared" si="230"/>
        <v>0</v>
      </c>
      <c r="AV68" s="139">
        <f t="shared" si="230"/>
        <v>0</v>
      </c>
      <c r="AW68" s="139">
        <f t="shared" si="230"/>
        <v>0</v>
      </c>
      <c r="AX68" s="139">
        <f t="shared" si="230"/>
        <v>0</v>
      </c>
      <c r="AY68" s="139">
        <f t="shared" si="230"/>
        <v>0</v>
      </c>
      <c r="AZ68" s="139" t="str">
        <f t="shared" si="230"/>
        <v>SH</v>
      </c>
      <c r="BA68" s="139">
        <f t="shared" si="230"/>
        <v>0</v>
      </c>
      <c r="BB68" s="139">
        <f t="shared" si="230"/>
        <v>0</v>
      </c>
      <c r="BC68" s="139">
        <f t="shared" si="230"/>
        <v>0</v>
      </c>
      <c r="BD68" s="139">
        <f t="shared" si="230"/>
        <v>0</v>
      </c>
      <c r="BE68" s="139">
        <f t="shared" si="230"/>
        <v>0</v>
      </c>
      <c r="BF68" s="139">
        <f t="shared" si="230"/>
        <v>0</v>
      </c>
      <c r="BG68" s="139">
        <f t="shared" si="230"/>
        <v>0</v>
      </c>
      <c r="BH68" s="139">
        <f t="shared" si="230"/>
        <v>0</v>
      </c>
      <c r="BI68" s="139">
        <f t="shared" si="230"/>
        <v>0</v>
      </c>
      <c r="BJ68" s="139">
        <f t="shared" si="230"/>
        <v>0</v>
      </c>
      <c r="BK68" s="139">
        <f t="shared" si="230"/>
        <v>0</v>
      </c>
      <c r="BL68" s="139">
        <f t="shared" si="230"/>
        <v>0</v>
      </c>
      <c r="BM68" s="139">
        <f t="shared" si="230"/>
        <v>0</v>
      </c>
      <c r="BN68" s="139">
        <f t="shared" si="230"/>
        <v>0</v>
      </c>
      <c r="BO68" s="139">
        <f t="shared" si="230"/>
        <v>0</v>
      </c>
      <c r="BP68" s="139">
        <f t="shared" ref="BP68:BX68" si="231">BP7</f>
        <v>0</v>
      </c>
      <c r="BQ68" s="139">
        <f t="shared" si="231"/>
        <v>0</v>
      </c>
      <c r="BR68" s="139">
        <f t="shared" si="231"/>
        <v>0</v>
      </c>
      <c r="BS68" s="139">
        <f t="shared" si="231"/>
        <v>0</v>
      </c>
      <c r="BT68" s="139">
        <f t="shared" si="231"/>
        <v>0</v>
      </c>
      <c r="BU68" s="139">
        <f t="shared" si="231"/>
        <v>0</v>
      </c>
      <c r="BV68" s="139">
        <f t="shared" si="231"/>
        <v>0</v>
      </c>
      <c r="BW68" s="139">
        <f t="shared" si="231"/>
        <v>0</v>
      </c>
      <c r="BX68" s="139" t="str">
        <f t="shared" si="231"/>
        <v>UN</v>
      </c>
      <c r="BY68" s="126"/>
      <c r="BZ68" s="120"/>
      <c r="CA68" s="139" t="s">
        <v>11</v>
      </c>
      <c r="CB68" s="139"/>
      <c r="CC68" s="139"/>
      <c r="CD68" s="139"/>
      <c r="CE68" s="139"/>
      <c r="CF68" s="139"/>
      <c r="CG68" s="139"/>
      <c r="CH68" s="139"/>
      <c r="CI68" s="139"/>
      <c r="CJ68" s="139"/>
      <c r="CK68" s="139"/>
      <c r="CL68" s="139"/>
      <c r="CM68" s="139"/>
      <c r="CN68" s="139"/>
      <c r="CO68" s="139"/>
      <c r="CP68" s="139"/>
      <c r="CQ68" s="139"/>
      <c r="CR68" s="139"/>
      <c r="CS68" s="139"/>
      <c r="CT68" s="139"/>
      <c r="CU68" s="139"/>
      <c r="CV68" s="139"/>
      <c r="CW68" s="139"/>
      <c r="CX68" s="139"/>
      <c r="CY68" s="140" t="s">
        <v>12</v>
      </c>
      <c r="CZ68" s="139"/>
      <c r="DA68" s="139"/>
      <c r="DB68" s="139"/>
      <c r="DC68" s="139"/>
      <c r="DD68" s="139"/>
      <c r="DE68" s="139"/>
      <c r="DF68" s="139"/>
      <c r="DG68" s="139"/>
      <c r="DH68" s="139"/>
      <c r="DI68" s="139"/>
      <c r="DJ68" s="139"/>
      <c r="DK68" s="139"/>
      <c r="DL68" s="139"/>
      <c r="DM68" s="139"/>
      <c r="DN68" s="139"/>
      <c r="DO68" s="139"/>
      <c r="DP68" s="139"/>
      <c r="DQ68" s="139"/>
      <c r="DR68" s="139"/>
      <c r="DS68" s="139"/>
      <c r="DT68" s="139"/>
      <c r="DU68" s="139"/>
      <c r="DV68" s="139"/>
      <c r="DW68" s="141" t="s">
        <v>217</v>
      </c>
      <c r="DX68" s="139"/>
      <c r="DY68" s="139"/>
      <c r="DZ68" s="139"/>
      <c r="EA68" s="139"/>
      <c r="EB68" s="139"/>
      <c r="EC68" s="139"/>
      <c r="ED68" s="139"/>
      <c r="EE68" s="139"/>
      <c r="EF68" s="139"/>
      <c r="EG68" s="139"/>
      <c r="EH68" s="139"/>
      <c r="EI68" s="139"/>
      <c r="EJ68" s="139"/>
      <c r="EK68" s="139"/>
      <c r="EL68" s="139"/>
      <c r="EM68" s="139"/>
      <c r="EN68" s="139"/>
      <c r="EO68" s="139"/>
      <c r="EP68" s="139"/>
      <c r="EQ68" s="139"/>
      <c r="ER68" s="139"/>
      <c r="ES68" s="139"/>
      <c r="ET68" s="139"/>
      <c r="EU68" s="141" t="s">
        <v>217</v>
      </c>
      <c r="EV68" s="120"/>
      <c r="EW68" s="139" t="str">
        <f>EW$7</f>
        <v>ES</v>
      </c>
      <c r="EX68" s="139">
        <f t="shared" ref="EX68:HI68" si="232">EX$7</f>
        <v>0</v>
      </c>
      <c r="EY68" s="139">
        <f t="shared" si="232"/>
        <v>0</v>
      </c>
      <c r="EZ68" s="139">
        <f t="shared" si="232"/>
        <v>0</v>
      </c>
      <c r="FA68" s="139">
        <f t="shared" si="232"/>
        <v>0</v>
      </c>
      <c r="FB68" s="139">
        <f t="shared" si="232"/>
        <v>0</v>
      </c>
      <c r="FC68" s="139">
        <f t="shared" si="232"/>
        <v>0</v>
      </c>
      <c r="FD68" s="139">
        <f t="shared" si="232"/>
        <v>0</v>
      </c>
      <c r="FE68" s="139">
        <f t="shared" si="232"/>
        <v>0</v>
      </c>
      <c r="FF68" s="139">
        <f t="shared" si="232"/>
        <v>0</v>
      </c>
      <c r="FG68" s="139">
        <f t="shared" si="232"/>
        <v>0</v>
      </c>
      <c r="FH68" s="139">
        <f t="shared" si="232"/>
        <v>0</v>
      </c>
      <c r="FI68" s="139">
        <f t="shared" si="232"/>
        <v>0</v>
      </c>
      <c r="FJ68" s="139">
        <f t="shared" si="232"/>
        <v>0</v>
      </c>
      <c r="FK68" s="139">
        <f t="shared" si="232"/>
        <v>0</v>
      </c>
      <c r="FL68" s="139">
        <f t="shared" si="232"/>
        <v>0</v>
      </c>
      <c r="FM68" s="139">
        <f t="shared" si="232"/>
        <v>0</v>
      </c>
      <c r="FN68" s="139">
        <f t="shared" si="232"/>
        <v>0</v>
      </c>
      <c r="FO68" s="139">
        <f t="shared" si="232"/>
        <v>0</v>
      </c>
      <c r="FP68" s="139">
        <f t="shared" si="232"/>
        <v>0</v>
      </c>
      <c r="FQ68" s="139">
        <f t="shared" si="232"/>
        <v>0</v>
      </c>
      <c r="FR68" s="139">
        <f t="shared" si="232"/>
        <v>0</v>
      </c>
      <c r="FS68" s="139">
        <f t="shared" si="232"/>
        <v>0</v>
      </c>
      <c r="FT68" s="139">
        <f t="shared" si="232"/>
        <v>0</v>
      </c>
      <c r="FU68" s="139" t="str">
        <f t="shared" si="232"/>
        <v>TH</v>
      </c>
      <c r="FV68" s="139">
        <f t="shared" si="232"/>
        <v>0</v>
      </c>
      <c r="FW68" s="139">
        <f t="shared" si="232"/>
        <v>0</v>
      </c>
      <c r="FX68" s="139">
        <f t="shared" si="232"/>
        <v>0</v>
      </c>
      <c r="FY68" s="139">
        <f t="shared" si="232"/>
        <v>0</v>
      </c>
      <c r="FZ68" s="139">
        <f t="shared" si="232"/>
        <v>0</v>
      </c>
      <c r="GA68" s="139">
        <f t="shared" si="232"/>
        <v>0</v>
      </c>
      <c r="GB68" s="139">
        <f t="shared" si="232"/>
        <v>0</v>
      </c>
      <c r="GC68" s="139">
        <f t="shared" si="232"/>
        <v>0</v>
      </c>
      <c r="GD68" s="139">
        <f t="shared" si="232"/>
        <v>0</v>
      </c>
      <c r="GE68" s="139">
        <f t="shared" si="232"/>
        <v>0</v>
      </c>
      <c r="GF68" s="139">
        <f t="shared" si="232"/>
        <v>0</v>
      </c>
      <c r="GG68" s="139">
        <f t="shared" si="232"/>
        <v>0</v>
      </c>
      <c r="GH68" s="139">
        <f t="shared" si="232"/>
        <v>0</v>
      </c>
      <c r="GI68" s="139">
        <f t="shared" si="232"/>
        <v>0</v>
      </c>
      <c r="GJ68" s="139">
        <f t="shared" si="232"/>
        <v>0</v>
      </c>
      <c r="GK68" s="139">
        <f t="shared" si="232"/>
        <v>0</v>
      </c>
      <c r="GL68" s="139">
        <f t="shared" si="232"/>
        <v>0</v>
      </c>
      <c r="GM68" s="139">
        <f t="shared" si="232"/>
        <v>0</v>
      </c>
      <c r="GN68" s="139">
        <f t="shared" si="232"/>
        <v>0</v>
      </c>
      <c r="GO68" s="139">
        <f t="shared" si="232"/>
        <v>0</v>
      </c>
      <c r="GP68" s="139">
        <f t="shared" si="232"/>
        <v>0</v>
      </c>
      <c r="GQ68" s="139">
        <f t="shared" si="232"/>
        <v>0</v>
      </c>
      <c r="GR68" s="139">
        <f t="shared" si="232"/>
        <v>0</v>
      </c>
      <c r="GS68" s="139" t="str">
        <f t="shared" si="232"/>
        <v>SH</v>
      </c>
      <c r="GT68" s="139">
        <f t="shared" si="232"/>
        <v>0</v>
      </c>
      <c r="GU68" s="139">
        <f t="shared" si="232"/>
        <v>0</v>
      </c>
      <c r="GV68" s="139">
        <f t="shared" si="232"/>
        <v>0</v>
      </c>
      <c r="GW68" s="139">
        <f t="shared" si="232"/>
        <v>0</v>
      </c>
      <c r="GX68" s="139">
        <f t="shared" si="232"/>
        <v>0</v>
      </c>
      <c r="GY68" s="139">
        <f t="shared" si="232"/>
        <v>0</v>
      </c>
      <c r="GZ68" s="139">
        <f t="shared" si="232"/>
        <v>0</v>
      </c>
      <c r="HA68" s="139">
        <f t="shared" si="232"/>
        <v>0</v>
      </c>
      <c r="HB68" s="139">
        <f t="shared" si="232"/>
        <v>0</v>
      </c>
      <c r="HC68" s="139">
        <f t="shared" si="232"/>
        <v>0</v>
      </c>
      <c r="HD68" s="139">
        <f t="shared" si="232"/>
        <v>0</v>
      </c>
      <c r="HE68" s="139">
        <f t="shared" si="232"/>
        <v>0</v>
      </c>
      <c r="HF68" s="139">
        <f t="shared" si="232"/>
        <v>0</v>
      </c>
      <c r="HG68" s="139">
        <f t="shared" si="232"/>
        <v>0</v>
      </c>
      <c r="HH68" s="139">
        <f t="shared" si="232"/>
        <v>0</v>
      </c>
      <c r="HI68" s="139">
        <f t="shared" si="232"/>
        <v>0</v>
      </c>
      <c r="HJ68" s="139">
        <f t="shared" ref="HJ68:HQ68" si="233">HJ$7</f>
        <v>0</v>
      </c>
      <c r="HK68" s="139">
        <f t="shared" si="233"/>
        <v>0</v>
      </c>
      <c r="HL68" s="139">
        <f t="shared" si="233"/>
        <v>0</v>
      </c>
      <c r="HM68" s="139">
        <f t="shared" si="233"/>
        <v>0</v>
      </c>
      <c r="HN68" s="139">
        <f t="shared" si="233"/>
        <v>0</v>
      </c>
      <c r="HO68" s="139">
        <f t="shared" si="233"/>
        <v>0</v>
      </c>
      <c r="HP68" s="139">
        <f t="shared" si="233"/>
        <v>0</v>
      </c>
      <c r="HQ68" s="139" t="str">
        <f t="shared" si="233"/>
        <v>UN</v>
      </c>
      <c r="HR68" s="126"/>
      <c r="HS68" s="139" t="s">
        <v>213</v>
      </c>
      <c r="HT68" s="228"/>
    </row>
    <row r="69" spans="3:304" x14ac:dyDescent="0.25">
      <c r="C69" s="194" t="s">
        <v>96</v>
      </c>
      <c r="D69" s="171">
        <v>321</v>
      </c>
      <c r="E69" s="156"/>
      <c r="F69" s="156"/>
      <c r="G69" s="156"/>
      <c r="H69" s="156"/>
      <c r="I69" s="156"/>
      <c r="J69" s="156"/>
      <c r="K69" s="156"/>
      <c r="L69" s="156"/>
      <c r="M69" s="156"/>
      <c r="N69" s="156"/>
      <c r="O69" s="156"/>
      <c r="P69" s="156"/>
      <c r="Q69" s="156"/>
      <c r="R69" s="156"/>
      <c r="S69" s="156"/>
      <c r="T69" s="156"/>
      <c r="U69" s="156"/>
      <c r="V69" s="156"/>
      <c r="W69" s="156"/>
      <c r="X69" s="156"/>
      <c r="Y69" s="156"/>
      <c r="Z69" s="156"/>
      <c r="AA69" s="156"/>
      <c r="AB69" s="171">
        <v>0</v>
      </c>
      <c r="AC69" s="156"/>
      <c r="AD69" s="156"/>
      <c r="AE69" s="156"/>
      <c r="AF69" s="156"/>
      <c r="AG69" s="156"/>
      <c r="AH69" s="156"/>
      <c r="AI69" s="156"/>
      <c r="AJ69" s="156"/>
      <c r="AK69" s="156"/>
      <c r="AL69" s="156"/>
      <c r="AM69" s="156"/>
      <c r="AN69" s="156"/>
      <c r="AO69" s="156"/>
      <c r="AP69" s="156"/>
      <c r="AQ69" s="156"/>
      <c r="AR69" s="156"/>
      <c r="AS69" s="156"/>
      <c r="AT69" s="156"/>
      <c r="AU69" s="156"/>
      <c r="AV69" s="156"/>
      <c r="AW69" s="156"/>
      <c r="AX69" s="156"/>
      <c r="AY69" s="156"/>
      <c r="AZ69" s="171">
        <v>1</v>
      </c>
      <c r="BA69" s="156"/>
      <c r="BB69" s="156"/>
      <c r="BC69" s="156"/>
      <c r="BD69" s="156"/>
      <c r="BE69" s="156"/>
      <c r="BF69" s="156"/>
      <c r="BG69" s="156"/>
      <c r="BH69" s="156"/>
      <c r="BI69" s="156"/>
      <c r="BJ69" s="156"/>
      <c r="BK69" s="156"/>
      <c r="BL69" s="156"/>
      <c r="BM69" s="156"/>
      <c r="BN69" s="156"/>
      <c r="BO69" s="156"/>
      <c r="BP69" s="156"/>
      <c r="BQ69" s="156"/>
      <c r="BR69" s="156"/>
      <c r="BS69" s="156"/>
      <c r="BT69" s="156"/>
      <c r="BU69" s="156"/>
      <c r="BV69" s="156"/>
      <c r="BW69" s="156"/>
      <c r="BX69" s="171">
        <v>0</v>
      </c>
      <c r="BY69" s="153">
        <f t="shared" ref="BY69" si="234">D69+AB69+AZ69+BX69</f>
        <v>322</v>
      </c>
      <c r="BZ69" s="120"/>
      <c r="CA69" s="153" t="s">
        <v>57</v>
      </c>
      <c r="CB69" s="157"/>
      <c r="CC69" s="157"/>
      <c r="CD69" s="157"/>
      <c r="CE69" s="157"/>
      <c r="CF69" s="157"/>
      <c r="CG69" s="157"/>
      <c r="CH69" s="157"/>
      <c r="CI69" s="157"/>
      <c r="CJ69" s="157"/>
      <c r="CK69" s="157"/>
      <c r="CL69" s="157"/>
      <c r="CM69" s="157"/>
      <c r="CN69" s="157"/>
      <c r="CO69" s="157"/>
      <c r="CP69" s="157"/>
      <c r="CQ69" s="157"/>
      <c r="CR69" s="157"/>
      <c r="CS69" s="157"/>
      <c r="CT69" s="157"/>
      <c r="CU69" s="157"/>
      <c r="CV69" s="157"/>
      <c r="CW69" s="157"/>
      <c r="CX69" s="157"/>
      <c r="CY69" s="153" t="s">
        <v>57</v>
      </c>
      <c r="CZ69" s="157"/>
      <c r="DA69" s="157"/>
      <c r="DB69" s="157"/>
      <c r="DC69" s="157"/>
      <c r="DD69" s="157"/>
      <c r="DE69" s="157"/>
      <c r="DF69" s="157"/>
      <c r="DG69" s="157"/>
      <c r="DH69" s="157"/>
      <c r="DI69" s="157"/>
      <c r="DJ69" s="157"/>
      <c r="DK69" s="157"/>
      <c r="DL69" s="157"/>
      <c r="DM69" s="157"/>
      <c r="DN69" s="157"/>
      <c r="DO69" s="157"/>
      <c r="DP69" s="157"/>
      <c r="DQ69" s="157"/>
      <c r="DR69" s="157"/>
      <c r="DS69" s="157"/>
      <c r="DT69" s="157"/>
      <c r="DU69" s="157"/>
      <c r="DV69" s="157"/>
      <c r="DW69" s="153" t="s">
        <v>57</v>
      </c>
      <c r="DX69" s="157"/>
      <c r="DY69" s="157"/>
      <c r="DZ69" s="157"/>
      <c r="EA69" s="157"/>
      <c r="EB69" s="157"/>
      <c r="EC69" s="157"/>
      <c r="ED69" s="157"/>
      <c r="EE69" s="157"/>
      <c r="EF69" s="157"/>
      <c r="EG69" s="157"/>
      <c r="EH69" s="157"/>
      <c r="EI69" s="157"/>
      <c r="EJ69" s="157"/>
      <c r="EK69" s="157"/>
      <c r="EL69" s="157"/>
      <c r="EM69" s="157"/>
      <c r="EN69" s="157"/>
      <c r="EO69" s="157"/>
      <c r="EP69" s="157"/>
      <c r="EQ69" s="157"/>
      <c r="ER69" s="157"/>
      <c r="ES69" s="157"/>
      <c r="ET69" s="157"/>
      <c r="EU69" s="153" t="s">
        <v>57</v>
      </c>
      <c r="EV69" s="120"/>
      <c r="EW69" s="153">
        <f>IF(D69="","",D69)</f>
        <v>321</v>
      </c>
      <c r="EX69" s="157"/>
      <c r="EY69" s="157"/>
      <c r="EZ69" s="157"/>
      <c r="FA69" s="157"/>
      <c r="FB69" s="157"/>
      <c r="FC69" s="157"/>
      <c r="FD69" s="157"/>
      <c r="FE69" s="157"/>
      <c r="FF69" s="157"/>
      <c r="FG69" s="157"/>
      <c r="FH69" s="157"/>
      <c r="FI69" s="157"/>
      <c r="FJ69" s="157"/>
      <c r="FK69" s="157"/>
      <c r="FL69" s="157"/>
      <c r="FM69" s="157"/>
      <c r="FN69" s="157"/>
      <c r="FO69" s="157"/>
      <c r="FP69" s="157"/>
      <c r="FQ69" s="157"/>
      <c r="FR69" s="157"/>
      <c r="FS69" s="157"/>
      <c r="FT69" s="157"/>
      <c r="FU69" s="153">
        <f>IF(AB69="","",AB69)</f>
        <v>0</v>
      </c>
      <c r="FV69" s="157"/>
      <c r="FW69" s="157"/>
      <c r="FX69" s="157"/>
      <c r="FY69" s="157"/>
      <c r="FZ69" s="157"/>
      <c r="GA69" s="157"/>
      <c r="GB69" s="157"/>
      <c r="GC69" s="157"/>
      <c r="GD69" s="157"/>
      <c r="GE69" s="157"/>
      <c r="GF69" s="157"/>
      <c r="GG69" s="157"/>
      <c r="GH69" s="157"/>
      <c r="GI69" s="157"/>
      <c r="GJ69" s="157"/>
      <c r="GK69" s="157"/>
      <c r="GL69" s="157"/>
      <c r="GM69" s="157"/>
      <c r="GN69" s="157"/>
      <c r="GO69" s="157"/>
      <c r="GP69" s="157"/>
      <c r="GQ69" s="157"/>
      <c r="GR69" s="157"/>
      <c r="GS69" s="153">
        <f>IF(AZ69="","",AZ69)</f>
        <v>1</v>
      </c>
      <c r="GT69" s="157"/>
      <c r="GU69" s="157"/>
      <c r="GV69" s="157"/>
      <c r="GW69" s="157"/>
      <c r="GX69" s="157"/>
      <c r="GY69" s="157"/>
      <c r="GZ69" s="157"/>
      <c r="HA69" s="157"/>
      <c r="HB69" s="157"/>
      <c r="HC69" s="157"/>
      <c r="HD69" s="157"/>
      <c r="HE69" s="157"/>
      <c r="HF69" s="157"/>
      <c r="HG69" s="157"/>
      <c r="HH69" s="157"/>
      <c r="HI69" s="157"/>
      <c r="HJ69" s="157"/>
      <c r="HK69" s="157"/>
      <c r="HL69" s="157"/>
      <c r="HM69" s="157"/>
      <c r="HN69" s="157"/>
      <c r="HO69" s="157"/>
      <c r="HP69" s="157"/>
      <c r="HQ69" s="153">
        <f>IF(BX69="","",BX69)</f>
        <v>0</v>
      </c>
      <c r="HR69" s="142"/>
      <c r="HS69" s="218">
        <f>BY69</f>
        <v>322</v>
      </c>
      <c r="HT69" s="228"/>
    </row>
    <row r="70" spans="3:304" ht="15.75" thickBot="1" x14ac:dyDescent="0.3">
      <c r="C70" s="266"/>
      <c r="D70" s="267"/>
      <c r="E70" s="267"/>
      <c r="F70" s="267"/>
      <c r="G70" s="267"/>
      <c r="H70" s="267"/>
      <c r="I70" s="267"/>
      <c r="J70" s="267"/>
      <c r="K70" s="267"/>
      <c r="L70" s="267"/>
      <c r="M70" s="267"/>
      <c r="N70" s="267"/>
      <c r="O70" s="267"/>
      <c r="P70" s="267"/>
      <c r="Q70" s="267"/>
      <c r="R70" s="267"/>
      <c r="S70" s="267"/>
      <c r="T70" s="267"/>
      <c r="U70" s="267"/>
      <c r="V70" s="267"/>
      <c r="W70" s="267"/>
      <c r="X70" s="267"/>
      <c r="Y70" s="267"/>
      <c r="Z70" s="267"/>
      <c r="AA70" s="267"/>
      <c r="AB70" s="267"/>
      <c r="AC70" s="267"/>
      <c r="AD70" s="267"/>
      <c r="AE70" s="267"/>
      <c r="AF70" s="267"/>
      <c r="AG70" s="267"/>
      <c r="AH70" s="267"/>
      <c r="AI70" s="267"/>
      <c r="AJ70" s="267"/>
      <c r="AK70" s="267"/>
      <c r="AL70" s="267"/>
      <c r="AM70" s="267"/>
      <c r="AN70" s="267"/>
      <c r="AO70" s="267"/>
      <c r="AP70" s="267"/>
      <c r="AQ70" s="267"/>
      <c r="AR70" s="267"/>
      <c r="AS70" s="267"/>
      <c r="AT70" s="267"/>
      <c r="AU70" s="267"/>
      <c r="AV70" s="267"/>
      <c r="AW70" s="267"/>
      <c r="AX70" s="267"/>
      <c r="AY70" s="267"/>
      <c r="AZ70" s="267"/>
      <c r="BA70" s="267"/>
      <c r="BB70" s="267"/>
      <c r="BC70" s="267"/>
      <c r="BD70" s="267"/>
      <c r="BE70" s="267"/>
      <c r="BF70" s="267"/>
      <c r="BG70" s="267"/>
      <c r="BH70" s="267"/>
      <c r="BI70" s="267"/>
      <c r="BJ70" s="267"/>
      <c r="BK70" s="267"/>
      <c r="BL70" s="267"/>
      <c r="BM70" s="267"/>
      <c r="BN70" s="267"/>
      <c r="BO70" s="267"/>
      <c r="BP70" s="267"/>
      <c r="BQ70" s="267"/>
      <c r="BR70" s="267"/>
      <c r="BS70" s="267"/>
      <c r="BT70" s="267"/>
      <c r="BU70" s="267"/>
      <c r="BV70" s="267"/>
      <c r="BW70" s="267"/>
      <c r="BX70" s="267"/>
      <c r="BY70" s="267"/>
      <c r="BZ70" s="267"/>
      <c r="CA70" s="220"/>
      <c r="CB70" s="220"/>
      <c r="CC70" s="220"/>
      <c r="CD70" s="220"/>
      <c r="CE70" s="220"/>
      <c r="CF70" s="220"/>
      <c r="CG70" s="220"/>
      <c r="CH70" s="220"/>
      <c r="CI70" s="220"/>
      <c r="CJ70" s="220"/>
      <c r="CK70" s="220"/>
      <c r="CL70" s="220"/>
      <c r="CM70" s="220"/>
      <c r="CN70" s="220"/>
      <c r="CO70" s="220"/>
      <c r="CP70" s="220"/>
      <c r="CQ70" s="220"/>
      <c r="CR70" s="220"/>
      <c r="CS70" s="220"/>
      <c r="CT70" s="220"/>
      <c r="CU70" s="220"/>
      <c r="CV70" s="220"/>
      <c r="CW70" s="220"/>
      <c r="CX70" s="220"/>
      <c r="CY70" s="220"/>
      <c r="CZ70" s="220"/>
      <c r="DA70" s="220"/>
      <c r="DB70" s="220"/>
      <c r="DC70" s="220"/>
      <c r="DD70" s="220"/>
      <c r="DE70" s="220"/>
      <c r="DF70" s="220"/>
      <c r="DG70" s="220"/>
      <c r="DH70" s="220"/>
      <c r="DI70" s="220"/>
      <c r="DJ70" s="220"/>
      <c r="DK70" s="220"/>
      <c r="DL70" s="220"/>
      <c r="DM70" s="220"/>
      <c r="DN70" s="220"/>
      <c r="DO70" s="220"/>
      <c r="DP70" s="220"/>
      <c r="DQ70" s="220"/>
      <c r="DR70" s="220"/>
      <c r="DS70" s="220"/>
      <c r="DT70" s="220"/>
      <c r="DU70" s="220"/>
      <c r="DV70" s="220"/>
      <c r="DW70" s="220"/>
      <c r="DX70" s="220"/>
      <c r="DY70" s="220"/>
      <c r="DZ70" s="220"/>
      <c r="EA70" s="220"/>
      <c r="EB70" s="220"/>
      <c r="EC70" s="220"/>
      <c r="ED70" s="220"/>
      <c r="EE70" s="220"/>
      <c r="EF70" s="220"/>
      <c r="EG70" s="220"/>
      <c r="EH70" s="220"/>
      <c r="EI70" s="220"/>
      <c r="EJ70" s="220"/>
      <c r="EK70" s="220"/>
      <c r="EL70" s="220"/>
      <c r="EM70" s="220"/>
      <c r="EN70" s="220"/>
      <c r="EO70" s="220"/>
      <c r="EP70" s="220"/>
      <c r="EQ70" s="220"/>
      <c r="ER70" s="220"/>
      <c r="ES70" s="220"/>
      <c r="ET70" s="220"/>
      <c r="EU70" s="220"/>
      <c r="EV70" s="267"/>
      <c r="EW70" s="220"/>
      <c r="EX70" s="220"/>
      <c r="EY70" s="220"/>
      <c r="EZ70" s="220"/>
      <c r="FA70" s="220"/>
      <c r="FB70" s="220"/>
      <c r="FC70" s="220"/>
      <c r="FD70" s="220"/>
      <c r="FE70" s="220"/>
      <c r="FF70" s="220"/>
      <c r="FG70" s="220"/>
      <c r="FH70" s="220"/>
      <c r="FI70" s="220"/>
      <c r="FJ70" s="220"/>
      <c r="FK70" s="220"/>
      <c r="FL70" s="220"/>
      <c r="FM70" s="220"/>
      <c r="FN70" s="220"/>
      <c r="FO70" s="220"/>
      <c r="FP70" s="220"/>
      <c r="FQ70" s="220"/>
      <c r="FR70" s="220"/>
      <c r="FS70" s="220"/>
      <c r="FT70" s="220"/>
      <c r="FU70" s="220"/>
      <c r="FV70" s="220"/>
      <c r="FW70" s="220"/>
      <c r="FX70" s="220"/>
      <c r="FY70" s="220"/>
      <c r="FZ70" s="220"/>
      <c r="GA70" s="220"/>
      <c r="GB70" s="220"/>
      <c r="GC70" s="220"/>
      <c r="GD70" s="220"/>
      <c r="GE70" s="220"/>
      <c r="GF70" s="220"/>
      <c r="GG70" s="220"/>
      <c r="GH70" s="220"/>
      <c r="GI70" s="220"/>
      <c r="GJ70" s="220"/>
      <c r="GK70" s="220"/>
      <c r="GL70" s="220"/>
      <c r="GM70" s="220"/>
      <c r="GN70" s="220"/>
      <c r="GO70" s="220"/>
      <c r="GP70" s="220"/>
      <c r="GQ70" s="220"/>
      <c r="GR70" s="220"/>
      <c r="GS70" s="220"/>
      <c r="GT70" s="220"/>
      <c r="GU70" s="220"/>
      <c r="GV70" s="220"/>
      <c r="GW70" s="220"/>
      <c r="GX70" s="220"/>
      <c r="GY70" s="220"/>
      <c r="GZ70" s="220"/>
      <c r="HA70" s="220"/>
      <c r="HB70" s="220"/>
      <c r="HC70" s="220"/>
      <c r="HD70" s="220"/>
      <c r="HE70" s="220"/>
      <c r="HF70" s="220"/>
      <c r="HG70" s="220"/>
      <c r="HH70" s="220"/>
      <c r="HI70" s="220"/>
      <c r="HJ70" s="220"/>
      <c r="HK70" s="220"/>
      <c r="HL70" s="220"/>
      <c r="HM70" s="220"/>
      <c r="HN70" s="220"/>
      <c r="HO70" s="220"/>
      <c r="HP70" s="220"/>
      <c r="HQ70" s="220"/>
      <c r="HR70" s="267"/>
      <c r="HS70" s="219"/>
      <c r="HT70" s="268"/>
    </row>
    <row r="71" spans="3:304" x14ac:dyDescent="0.25">
      <c r="BY71" s="126"/>
      <c r="BZ71" s="120"/>
      <c r="EV71" s="120"/>
      <c r="HR71" s="126"/>
    </row>
  </sheetData>
  <sheetProtection algorithmName="SHA-512" hashValue="6XwSDAIAR2ne4EOjyDMzUiPr3RRKLnMU57t5pxSgkpGVWyocP5QOTDIi6CRKLICdyj7T9B7YEuh7hal5wc0/OQ==" saltValue="4Xfl66bETTqM/NMRxFq0eQ==" spinCount="100000" sheet="1" objects="1" scenarios="1"/>
  <mergeCells count="58">
    <mergeCell ref="KT47:KU47"/>
    <mergeCell ref="LR47:LS47"/>
    <mergeCell ref="MP47:MQ47"/>
    <mergeCell ref="NN47:NO47"/>
    <mergeCell ref="HV66:HX66"/>
    <mergeCell ref="IT66:IV66"/>
    <mergeCell ref="JR66:JT66"/>
    <mergeCell ref="KP66:KR66"/>
    <mergeCell ref="MP35:MQ35"/>
    <mergeCell ref="NN35:NO35"/>
    <mergeCell ref="HV46:HX46"/>
    <mergeCell ref="IT46:IV46"/>
    <mergeCell ref="JR46:JT46"/>
    <mergeCell ref="KP46:KR46"/>
    <mergeCell ref="KT23:KU23"/>
    <mergeCell ref="LR23:LS23"/>
    <mergeCell ref="MP23:MQ23"/>
    <mergeCell ref="NN23:NO23"/>
    <mergeCell ref="HV35:HX35"/>
    <mergeCell ref="IT35:IV35"/>
    <mergeCell ref="JR35:JT35"/>
    <mergeCell ref="KP35:KR35"/>
    <mergeCell ref="KT35:KU35"/>
    <mergeCell ref="LR35:LS35"/>
    <mergeCell ref="NN10:NO10"/>
    <mergeCell ref="HV20:HX20"/>
    <mergeCell ref="IT20:IV20"/>
    <mergeCell ref="JR20:JT20"/>
    <mergeCell ref="KP20:KR20"/>
    <mergeCell ref="KT21:KU21"/>
    <mergeCell ref="LR21:LS21"/>
    <mergeCell ref="MP21:MQ21"/>
    <mergeCell ref="NN21:NO21"/>
    <mergeCell ref="LX9:ML9"/>
    <mergeCell ref="MV9:NJ9"/>
    <mergeCell ref="NT9:OH9"/>
    <mergeCell ref="HV10:HX10"/>
    <mergeCell ref="IT10:IV10"/>
    <mergeCell ref="JR10:JT10"/>
    <mergeCell ref="KP10:KR10"/>
    <mergeCell ref="KT10:KU10"/>
    <mergeCell ref="LR10:LS10"/>
    <mergeCell ref="MP10:MQ10"/>
    <mergeCell ref="MP1:NL7"/>
    <mergeCell ref="NN1:OJ7"/>
    <mergeCell ref="D4:AZ4"/>
    <mergeCell ref="CA4:EU4"/>
    <mergeCell ref="EW4:HQ4"/>
    <mergeCell ref="C6:C7"/>
    <mergeCell ref="D6:AZ6"/>
    <mergeCell ref="CA6:DW6"/>
    <mergeCell ref="EW6:GS6"/>
    <mergeCell ref="HU1:HX5"/>
    <mergeCell ref="IS1:IV5"/>
    <mergeCell ref="JQ1:JT5"/>
    <mergeCell ref="KO1:KR5"/>
    <mergeCell ref="KT1:LP7"/>
    <mergeCell ref="LR1:MN7"/>
  </mergeCells>
  <conditionalFormatting sqref="D8:D9 D12:D17 AB12:AB17 AZ12:AZ17 BX12:BX17 D25:D32 AB25:AB32 AZ25:AZ32 BX25:BX32 D49:D63 AB49:AB63 AZ49:AZ63 BX49:BX63 D69 AB69 AZ69 BX69">
    <cfRule type="notContainsBlanks" dxfId="73" priority="13">
      <formula>LEN(TRIM(D8))&gt;0</formula>
    </cfRule>
  </conditionalFormatting>
  <conditionalFormatting sqref="D37:D43">
    <cfRule type="notContainsBlanks" dxfId="72" priority="14">
      <formula>LEN(TRIM(D37))&gt;0</formula>
    </cfRule>
  </conditionalFormatting>
  <conditionalFormatting sqref="D45 AB45 AZ45 BX45">
    <cfRule type="expression" dxfId="71" priority="15">
      <formula>#REF!</formula>
    </cfRule>
  </conditionalFormatting>
  <conditionalFormatting sqref="AB8:AB9">
    <cfRule type="notContainsBlanks" dxfId="70" priority="12">
      <formula>LEN(TRIM(AB8))&gt;0</formula>
    </cfRule>
  </conditionalFormatting>
  <conditionalFormatting sqref="AB37:AB43 AZ37:AZ43 BX37:BX43">
    <cfRule type="notContainsBlanks" dxfId="69" priority="10">
      <formula>LEN(TRIM(AB37))&gt;0</formula>
    </cfRule>
  </conditionalFormatting>
  <conditionalFormatting sqref="AZ8:AZ9 BX8:BX9">
    <cfRule type="notContainsBlanks" dxfId="68" priority="11">
      <formula>LEN(TRIM(AZ8))&gt;0</formula>
    </cfRule>
  </conditionalFormatting>
  <conditionalFormatting sqref="CA12:EU17">
    <cfRule type="notContainsBlanks" dxfId="67" priority="8">
      <formula>LEN(TRIM(CA12))&gt;0</formula>
    </cfRule>
  </conditionalFormatting>
  <conditionalFormatting sqref="CA25:EU32">
    <cfRule type="notContainsBlanks" dxfId="66" priority="7">
      <formula>LEN(TRIM(CA25))&gt;0</formula>
    </cfRule>
  </conditionalFormatting>
  <conditionalFormatting sqref="CA37:EU43">
    <cfRule type="notContainsBlanks" dxfId="65" priority="6">
      <formula>LEN(TRIM(CA37))&gt;0</formula>
    </cfRule>
  </conditionalFormatting>
  <conditionalFormatting sqref="CA49:EU63">
    <cfRule type="notContainsBlanks" dxfId="64" priority="1">
      <formula>LEN(TRIM(CA49))&gt;0</formula>
    </cfRule>
  </conditionalFormatting>
  <conditionalFormatting sqref="EW12:HQ17 EW25:HQ32 EW37:HQ43 EW49:HQ63">
    <cfRule type="notContainsBlanks" dxfId="63" priority="9">
      <formula>LEN(TRIM(EW12))&gt;0</formula>
    </cfRule>
  </conditionalFormatting>
  <conditionalFormatting sqref="HS12:HS17">
    <cfRule type="notContainsBlanks" dxfId="62" priority="5">
      <formula>LEN(TRIM(HS12))&gt;0</formula>
    </cfRule>
  </conditionalFormatting>
  <conditionalFormatting sqref="HS25:HS32">
    <cfRule type="notContainsBlanks" dxfId="61" priority="4">
      <formula>LEN(TRIM(HS25))&gt;0</formula>
    </cfRule>
  </conditionalFormatting>
  <conditionalFormatting sqref="HS37:HS43">
    <cfRule type="notContainsBlanks" dxfId="60" priority="3">
      <formula>LEN(TRIM(HS37))&gt;0</formula>
    </cfRule>
  </conditionalFormatting>
  <conditionalFormatting sqref="HS49:HS63">
    <cfRule type="notContainsBlanks" dxfId="59" priority="2">
      <formula>LEN(TRIM(HS49))&gt;0</formula>
    </cfRule>
  </conditionalFormatting>
  <dataValidations count="16">
    <dataValidation type="custom" allowBlank="1" showInputMessage="1" showErrorMessage="1" error="Please enter a value less than or equal to the number of SH persons that reported More Than One Gender" sqref="AZ37:AZ43" xr:uid="{CC793845-E9EF-49CC-A711-AFBD8B3C758D}">
      <formula1>IF(AZ37&lt;=AZ$32,TRUE,FALSE)</formula1>
    </dataValidation>
    <dataValidation type="custom" allowBlank="1" showInputMessage="1" showErrorMessage="1" error="Please enter a value less than or equal to the total number of SH persons" sqref="AZ12:AZ17 AZ49:AZ63 AZ25:AZ32" xr:uid="{64AC2CCF-6EEB-4BE1-87E4-7AB3C15EA8B2}">
      <formula1>IF(AZ12&lt;=AZ$9,TRUE,FALSE)</formula1>
    </dataValidation>
    <dataValidation type="custom" allowBlank="1" showInputMessage="1" showErrorMessage="1" error="Please enter a value greater than or equal to the total number of UN households" sqref="BX9" xr:uid="{08092A99-76FD-4BF6-B59E-5A46052401D2}">
      <formula1>IF(BX9&gt;=BX8,TRUE,FALSE)</formula1>
    </dataValidation>
    <dataValidation type="custom" allowBlank="1" showInputMessage="1" showErrorMessage="1" error="Please enter a value greater than or equal to the total number of SH households" sqref="AZ9" xr:uid="{D499880A-676E-4422-BEF1-D98A490E4484}">
      <formula1>IF(AZ9&gt;=AZ8,TRUE,FALSE)</formula1>
    </dataValidation>
    <dataValidation type="custom" allowBlank="1" showInputMessage="1" showErrorMessage="1" error="Please enter a value greater than or equal to the total number of TH households" sqref="AB9" xr:uid="{1155ED03-BCD2-49BD-BCC6-7E386FE5E3C3}">
      <formula1>IF(AB9&gt;=AB8,TRUE,FALSE)</formula1>
    </dataValidation>
    <dataValidation type="custom" allowBlank="1" showInputMessage="1" showErrorMessage="1" error="Please enter a value greater than or equal to the total number of ES households" sqref="D9" xr:uid="{8F3A7642-B30C-405B-A47A-4A3850ADE4A2}">
      <formula1>IF(D9&gt;=D8,TRUE,FALSE)</formula1>
    </dataValidation>
    <dataValidation type="custom" allowBlank="1" showInputMessage="1" showErrorMessage="1" error="Please enter a value less than or equal to the total number of SH persons" sqref="AZ69" xr:uid="{E6236D0F-4F51-4967-A9FF-958E63FC3AEC}">
      <formula1>IF(AZ69&lt;=AZ9,TRUE,FALSE)</formula1>
    </dataValidation>
    <dataValidation type="custom" allowBlank="1" showInputMessage="1" showErrorMessage="1" error="Please enter a value less than or equal to the total number of UN persons" sqref="BX25:BX32 BX49:BX63 BX12:BX17" xr:uid="{3EABC1AC-90FA-4EB5-B2BE-4955357B7663}">
      <formula1>IF(BX12&lt;=BX$9,TRUE,FALSE)</formula1>
    </dataValidation>
    <dataValidation type="custom" allowBlank="1" showInputMessage="1" showErrorMessage="1" error="Please enter a value less than or equal to the total number of ES persons" sqref="D69" xr:uid="{7E735A93-368F-4D0D-83FB-EA22A7DA449F}">
      <formula1>IF(D69&lt;=D9,TRUE,FALSE)</formula1>
    </dataValidation>
    <dataValidation type="custom" allowBlank="1" showInputMessage="1" showErrorMessage="1" error="Please enter a value less than or equal to the total number of TH persons" sqref="AB69" xr:uid="{A2502976-3F1E-48F1-937D-BF65FBEE396B}">
      <formula1>IF(AB69&lt;=AB9,TRUE,FALSE)</formula1>
    </dataValidation>
    <dataValidation type="custom" allowBlank="1" showInputMessage="1" showErrorMessage="1" error="Please enter a value less than or equal to the total number of UN persons" sqref="BX69" xr:uid="{5F09FC5E-6601-431C-990A-B2D0388EB415}">
      <formula1>IF(BX69&lt;=BX9,TRUE,FALSE)</formula1>
    </dataValidation>
    <dataValidation type="custom" allowBlank="1" showInputMessage="1" showErrorMessage="1" error="Please enter a value less than or equal to the number of ES persons that reported More Than One Gender" sqref="D37:D43" xr:uid="{10B9A930-C784-4AF4-A2EE-509581543337}">
      <formula1>IF(D37&lt;=D$32,TRUE,FALSE)</formula1>
    </dataValidation>
    <dataValidation type="custom" allowBlank="1" showInputMessage="1" showErrorMessage="1" error="Please enter a value less than or equal to the number of TH persons that reported More Than One Gender" sqref="AB37:AB43" xr:uid="{CCBEA8CD-581A-44D6-830F-C4E8D193B37F}">
      <formula1>IF(AB37&lt;=AB$32,TRUE,FALSE)</formula1>
    </dataValidation>
    <dataValidation type="custom" allowBlank="1" showInputMessage="1" showErrorMessage="1" error="Please enter a value less than or equal to the number of UN persons that reported More Than One Gender" sqref="BX37:BX43" xr:uid="{8F6B051F-AD74-4AA7-A5C4-E89068AAEA6A}">
      <formula1>IF(BX37&lt;=BX$32,TRUE,FALSE)</formula1>
    </dataValidation>
    <dataValidation type="custom" allowBlank="1" showInputMessage="1" showErrorMessage="1" error="Please enter a value less than or equal to the total number of ES persons" sqref="D25:D32 D12:D17 D49:D63" xr:uid="{413565A2-44C6-4723-9BD5-6D5BE3197591}">
      <formula1>IF(D12&lt;=D$9,TRUE,FALSE)</formula1>
    </dataValidation>
    <dataValidation type="custom" allowBlank="1" showInputMessage="1" showErrorMessage="1" error="Please enter a value less than or equal to the total number of TH persons" sqref="AB49:AB63 AB25:AB32 AB12:AB17" xr:uid="{53562C6C-6966-42C1-A9BA-904F09B0E341}">
      <formula1>IF(AB12&lt;=AB$9,TRUE,FALSE)</formula1>
    </dataValidation>
  </dataValidation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ABF9F-C99D-43AD-A5B4-6B3F476F67FC}">
  <sheetPr>
    <tabColor theme="4" tint="0.59999389629810485"/>
  </sheetPr>
  <dimension ref="C1:OK61"/>
  <sheetViews>
    <sheetView workbookViewId="0">
      <selection activeCell="AB2" sqref="AB2"/>
    </sheetView>
  </sheetViews>
  <sheetFormatPr defaultRowHeight="15" x14ac:dyDescent="0.25"/>
  <cols>
    <col min="1" max="2" width="1.5703125" style="32" customWidth="1"/>
    <col min="3" max="3" width="53.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75" width="3.140625" style="32" hidden="1" customWidth="1"/>
    <col min="76" max="76" width="23.140625" style="32" customWidth="1"/>
    <col min="77" max="77" width="8.85546875" style="32" customWidth="1"/>
    <col min="78" max="78" width="1.5703125" style="32" customWidth="1"/>
    <col min="79" max="79" width="10.5703125" style="32" customWidth="1"/>
    <col min="80" max="102" width="3.42578125" style="32" hidden="1" customWidth="1"/>
    <col min="103" max="103" width="10.5703125" style="32" customWidth="1"/>
    <col min="104" max="126" width="3.42578125" style="32" hidden="1" customWidth="1"/>
    <col min="127" max="127" width="10.5703125" style="32" customWidth="1"/>
    <col min="128" max="150" width="3.42578125" style="32" hidden="1" customWidth="1"/>
    <col min="151" max="151" width="10.5703125" style="32" customWidth="1"/>
    <col min="152" max="152" width="1.5703125" style="32" customWidth="1"/>
    <col min="153" max="153" width="10.5703125" style="32" customWidth="1"/>
    <col min="154" max="176" width="3.42578125" style="32" hidden="1" customWidth="1"/>
    <col min="177" max="177" width="10.5703125" style="32" customWidth="1"/>
    <col min="178" max="200" width="3.42578125" style="32" hidden="1" customWidth="1"/>
    <col min="201" max="201" width="10.5703125" style="32" customWidth="1"/>
    <col min="202" max="224" width="3.42578125" style="32" hidden="1" customWidth="1"/>
    <col min="225" max="225" width="10.5703125" style="32" customWidth="1"/>
    <col min="226" max="226" width="1.5703125" style="32" customWidth="1"/>
    <col min="227" max="227" width="10.5703125" style="32" customWidth="1"/>
    <col min="228" max="228" width="1.5703125" style="32" customWidth="1"/>
    <col min="229" max="229" width="15.42578125" style="32" hidden="1" customWidth="1"/>
    <col min="230" max="232" width="33.42578125" style="32" hidden="1" customWidth="1"/>
    <col min="233" max="252" width="4.140625" style="32" hidden="1" customWidth="1"/>
    <col min="253" max="253" width="15.42578125" style="32" hidden="1" customWidth="1"/>
    <col min="254" max="256" width="33.42578125" style="32" hidden="1" customWidth="1"/>
    <col min="257" max="261" width="4.140625" style="32" hidden="1" customWidth="1"/>
    <col min="262" max="262" width="4.42578125" style="32" hidden="1" customWidth="1"/>
    <col min="263" max="276" width="4.140625" style="32" hidden="1" customWidth="1"/>
    <col min="277" max="277" width="15.42578125" style="32" hidden="1" customWidth="1"/>
    <col min="278" max="280" width="33.42578125" style="32" hidden="1" customWidth="1"/>
    <col min="281" max="285" width="4.140625" style="32" hidden="1" customWidth="1"/>
    <col min="286" max="286" width="4.42578125" style="32" hidden="1" customWidth="1"/>
    <col min="287" max="300" width="4.140625" style="32" hidden="1" customWidth="1"/>
    <col min="301" max="301" width="15.42578125" style="32" hidden="1" customWidth="1"/>
    <col min="302" max="304" width="33.42578125" style="32" hidden="1" customWidth="1"/>
    <col min="305" max="305" width="8.85546875" style="32" hidden="1" customWidth="1"/>
    <col min="306" max="306" width="12" style="32" hidden="1" customWidth="1"/>
    <col min="307" max="308" width="13.85546875" style="32" hidden="1" customWidth="1"/>
    <col min="309" max="328" width="13.42578125" style="32" hidden="1" customWidth="1"/>
    <col min="329" max="329" width="8.85546875" style="32" hidden="1" customWidth="1"/>
    <col min="330" max="330" width="12" style="32" hidden="1" customWidth="1"/>
    <col min="331" max="332" width="13.85546875" style="32" hidden="1" customWidth="1"/>
    <col min="333" max="353" width="13.42578125" style="32" hidden="1" customWidth="1"/>
    <col min="354" max="354" width="12" style="32" hidden="1" customWidth="1"/>
    <col min="355" max="356" width="13.85546875" style="32" hidden="1" customWidth="1"/>
    <col min="357" max="377" width="13.42578125" style="32" hidden="1" customWidth="1"/>
    <col min="378" max="378" width="12" style="32" hidden="1" customWidth="1"/>
    <col min="379" max="380" width="13.85546875" style="32" hidden="1" customWidth="1"/>
    <col min="381" max="400" width="13.42578125" style="32" hidden="1" customWidth="1"/>
    <col min="401" max="401" width="9.140625" style="32" collapsed="1"/>
    <col min="402" max="16384" width="9.140625" style="32"/>
  </cols>
  <sheetData>
    <row r="1" spans="3:400" ht="30" customHeight="1" x14ac:dyDescent="0.25">
      <c r="HU1" s="109" t="str">
        <f>D$7</f>
        <v>ES</v>
      </c>
      <c r="HV1" s="109"/>
      <c r="HW1" s="109"/>
      <c r="HX1" s="109"/>
      <c r="IS1" s="110" t="str">
        <f>AB$7</f>
        <v>TH</v>
      </c>
      <c r="IT1" s="110"/>
      <c r="IU1" s="110"/>
      <c r="IV1" s="110"/>
      <c r="JQ1" s="111" t="str">
        <f>AZ$7</f>
        <v>SH</v>
      </c>
      <c r="JR1" s="111"/>
      <c r="JS1" s="111"/>
      <c r="JT1" s="111"/>
      <c r="KO1" s="269" t="str">
        <f>BX$7</f>
        <v>UN</v>
      </c>
      <c r="KP1" s="269"/>
      <c r="KQ1" s="269"/>
      <c r="KR1" s="269"/>
      <c r="KT1" s="109" t="str">
        <f>D$7</f>
        <v>ES</v>
      </c>
      <c r="KU1" s="109"/>
      <c r="KV1" s="109"/>
      <c r="KW1" s="109"/>
      <c r="KX1" s="109"/>
      <c r="KY1" s="109"/>
      <c r="KZ1" s="109"/>
      <c r="LA1" s="109"/>
      <c r="LB1" s="109"/>
      <c r="LC1" s="109"/>
      <c r="LD1" s="109"/>
      <c r="LE1" s="109"/>
      <c r="LF1" s="109"/>
      <c r="LG1" s="109"/>
      <c r="LH1" s="109"/>
      <c r="LI1" s="109"/>
      <c r="LJ1" s="109"/>
      <c r="LK1" s="109"/>
      <c r="LL1" s="109"/>
      <c r="LM1" s="109"/>
      <c r="LN1" s="109"/>
      <c r="LO1" s="109"/>
      <c r="LP1" s="109"/>
      <c r="LR1" s="112" t="str">
        <f>AB$7</f>
        <v>TH</v>
      </c>
      <c r="LS1" s="112"/>
      <c r="LT1" s="112"/>
      <c r="LU1" s="112"/>
      <c r="LV1" s="112"/>
      <c r="LW1" s="112"/>
      <c r="LX1" s="112"/>
      <c r="LY1" s="112"/>
      <c r="LZ1" s="112"/>
      <c r="MA1" s="112"/>
      <c r="MB1" s="112"/>
      <c r="MC1" s="112"/>
      <c r="MD1" s="112"/>
      <c r="ME1" s="112"/>
      <c r="MF1" s="112"/>
      <c r="MG1" s="112"/>
      <c r="MH1" s="112"/>
      <c r="MI1" s="112"/>
      <c r="MJ1" s="112"/>
      <c r="MK1" s="112"/>
      <c r="ML1" s="112"/>
      <c r="MM1" s="112"/>
      <c r="MN1" s="112"/>
      <c r="MO1" s="223"/>
      <c r="MP1" s="111" t="str">
        <f>AZ$7</f>
        <v>SH</v>
      </c>
      <c r="MQ1" s="111"/>
      <c r="MR1" s="111"/>
      <c r="MS1" s="111"/>
      <c r="MT1" s="111"/>
      <c r="MU1" s="111"/>
      <c r="MV1" s="111"/>
      <c r="MW1" s="111"/>
      <c r="MX1" s="111"/>
      <c r="MY1" s="111"/>
      <c r="MZ1" s="111"/>
      <c r="NA1" s="111"/>
      <c r="NB1" s="111"/>
      <c r="NC1" s="111"/>
      <c r="ND1" s="111"/>
      <c r="NE1" s="111"/>
      <c r="NF1" s="111"/>
      <c r="NG1" s="111"/>
      <c r="NH1" s="111"/>
      <c r="NI1" s="111"/>
      <c r="NJ1" s="111"/>
      <c r="NK1" s="111"/>
      <c r="NL1" s="111"/>
      <c r="NM1" s="223"/>
      <c r="NN1" s="111" t="str">
        <f>BX$7</f>
        <v>UN</v>
      </c>
      <c r="NO1" s="111"/>
      <c r="NP1" s="111"/>
      <c r="NQ1" s="111"/>
      <c r="NR1" s="111"/>
      <c r="NS1" s="111"/>
      <c r="NT1" s="111"/>
      <c r="NU1" s="111"/>
      <c r="NV1" s="111"/>
      <c r="NW1" s="111"/>
      <c r="NX1" s="111"/>
      <c r="NY1" s="111"/>
      <c r="NZ1" s="111"/>
      <c r="OA1" s="111"/>
      <c r="OB1" s="111"/>
      <c r="OC1" s="111"/>
      <c r="OD1" s="111"/>
      <c r="OE1" s="111"/>
      <c r="OF1" s="111"/>
      <c r="OG1" s="111"/>
      <c r="OH1" s="111"/>
      <c r="OI1" s="111"/>
      <c r="OJ1" s="111"/>
    </row>
    <row r="2" spans="3:400" ht="30" customHeight="1" thickBot="1" x14ac:dyDescent="0.3">
      <c r="HU2" s="109"/>
      <c r="HV2" s="109"/>
      <c r="HW2" s="109"/>
      <c r="HX2" s="109"/>
      <c r="IS2" s="110"/>
      <c r="IT2" s="110"/>
      <c r="IU2" s="110"/>
      <c r="IV2" s="110"/>
      <c r="JQ2" s="111"/>
      <c r="JR2" s="111"/>
      <c r="JS2" s="111"/>
      <c r="JT2" s="111"/>
      <c r="KO2" s="269"/>
      <c r="KP2" s="269"/>
      <c r="KQ2" s="269"/>
      <c r="KR2" s="269"/>
      <c r="KT2" s="109"/>
      <c r="KU2" s="109"/>
      <c r="KV2" s="109"/>
      <c r="KW2" s="109"/>
      <c r="KX2" s="109"/>
      <c r="KY2" s="109"/>
      <c r="KZ2" s="109"/>
      <c r="LA2" s="109"/>
      <c r="LB2" s="109"/>
      <c r="LC2" s="109"/>
      <c r="LD2" s="109"/>
      <c r="LE2" s="109"/>
      <c r="LF2" s="109"/>
      <c r="LG2" s="109"/>
      <c r="LH2" s="109"/>
      <c r="LI2" s="109"/>
      <c r="LJ2" s="109"/>
      <c r="LK2" s="109"/>
      <c r="LL2" s="109"/>
      <c r="LM2" s="109"/>
      <c r="LN2" s="109"/>
      <c r="LO2" s="109"/>
      <c r="LP2" s="109"/>
      <c r="LR2" s="112"/>
      <c r="LS2" s="112"/>
      <c r="LT2" s="112"/>
      <c r="LU2" s="112"/>
      <c r="LV2" s="112"/>
      <c r="LW2" s="112"/>
      <c r="LX2" s="112"/>
      <c r="LY2" s="112"/>
      <c r="LZ2" s="112"/>
      <c r="MA2" s="112"/>
      <c r="MB2" s="112"/>
      <c r="MC2" s="112"/>
      <c r="MD2" s="112"/>
      <c r="ME2" s="112"/>
      <c r="MF2" s="112"/>
      <c r="MG2" s="112"/>
      <c r="MH2" s="112"/>
      <c r="MI2" s="112"/>
      <c r="MJ2" s="112"/>
      <c r="MK2" s="112"/>
      <c r="ML2" s="112"/>
      <c r="MM2" s="112"/>
      <c r="MN2" s="112"/>
      <c r="MO2" s="223"/>
      <c r="MP2" s="111"/>
      <c r="MQ2" s="111"/>
      <c r="MR2" s="111"/>
      <c r="MS2" s="111"/>
      <c r="MT2" s="111"/>
      <c r="MU2" s="111"/>
      <c r="MV2" s="111"/>
      <c r="MW2" s="111"/>
      <c r="MX2" s="111"/>
      <c r="MY2" s="111"/>
      <c r="MZ2" s="111"/>
      <c r="NA2" s="111"/>
      <c r="NB2" s="111"/>
      <c r="NC2" s="111"/>
      <c r="ND2" s="111"/>
      <c r="NE2" s="111"/>
      <c r="NF2" s="111"/>
      <c r="NG2" s="111"/>
      <c r="NH2" s="111"/>
      <c r="NI2" s="111"/>
      <c r="NJ2" s="111"/>
      <c r="NK2" s="111"/>
      <c r="NL2" s="111"/>
      <c r="NM2" s="223"/>
      <c r="NN2" s="111"/>
      <c r="NO2" s="111"/>
      <c r="NP2" s="111"/>
      <c r="NQ2" s="111"/>
      <c r="NR2" s="111"/>
      <c r="NS2" s="111"/>
      <c r="NT2" s="111"/>
      <c r="NU2" s="111"/>
      <c r="NV2" s="111"/>
      <c r="NW2" s="111"/>
      <c r="NX2" s="111"/>
      <c r="NY2" s="111"/>
      <c r="NZ2" s="111"/>
      <c r="OA2" s="111"/>
      <c r="OB2" s="111"/>
      <c r="OC2" s="111"/>
      <c r="OD2" s="111"/>
      <c r="OE2" s="111"/>
      <c r="OF2" s="111"/>
      <c r="OG2" s="111"/>
      <c r="OH2" s="111"/>
      <c r="OI2" s="111"/>
      <c r="OJ2" s="111"/>
    </row>
    <row r="3" spans="3:400" ht="8.4499999999999993" customHeight="1" x14ac:dyDescent="0.25">
      <c r="C3" s="114"/>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c r="AZ3" s="226"/>
      <c r="BA3" s="115"/>
      <c r="BB3" s="115"/>
      <c r="BC3" s="115"/>
      <c r="BD3" s="115"/>
      <c r="BE3" s="115"/>
      <c r="BF3" s="115"/>
      <c r="BG3" s="115"/>
      <c r="BH3" s="115"/>
      <c r="BI3" s="115"/>
      <c r="BJ3" s="115"/>
      <c r="BK3" s="115"/>
      <c r="BL3" s="115"/>
      <c r="BM3" s="115"/>
      <c r="BN3" s="115"/>
      <c r="BO3" s="115"/>
      <c r="BP3" s="115"/>
      <c r="BQ3" s="115"/>
      <c r="BR3" s="115"/>
      <c r="BS3" s="115"/>
      <c r="BT3" s="115"/>
      <c r="BU3" s="115"/>
      <c r="BV3" s="115"/>
      <c r="BW3" s="115"/>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6"/>
      <c r="FA3" s="226"/>
      <c r="FB3" s="226"/>
      <c r="FC3" s="226"/>
      <c r="FD3" s="226"/>
      <c r="FE3" s="226"/>
      <c r="FF3" s="226"/>
      <c r="FG3" s="226"/>
      <c r="FH3" s="226"/>
      <c r="FI3" s="226"/>
      <c r="FJ3" s="226"/>
      <c r="FK3" s="226"/>
      <c r="FL3" s="226"/>
      <c r="FM3" s="226"/>
      <c r="FN3" s="226"/>
      <c r="FO3" s="226"/>
      <c r="FP3" s="226"/>
      <c r="FQ3" s="226"/>
      <c r="FR3" s="226"/>
      <c r="FS3" s="226"/>
      <c r="FT3" s="226"/>
      <c r="FU3" s="226"/>
      <c r="FV3" s="226"/>
      <c r="FW3" s="226"/>
      <c r="FX3" s="226"/>
      <c r="FY3" s="226"/>
      <c r="FZ3" s="226"/>
      <c r="GA3" s="226"/>
      <c r="GB3" s="226"/>
      <c r="GC3" s="226"/>
      <c r="GD3" s="226"/>
      <c r="GE3" s="226"/>
      <c r="GF3" s="226"/>
      <c r="GG3" s="226"/>
      <c r="GH3" s="226"/>
      <c r="GI3" s="226"/>
      <c r="GJ3" s="226"/>
      <c r="GK3" s="226"/>
      <c r="GL3" s="226"/>
      <c r="GM3" s="226"/>
      <c r="GN3" s="226"/>
      <c r="GO3" s="226"/>
      <c r="GP3" s="226"/>
      <c r="GQ3" s="226"/>
      <c r="GR3" s="226"/>
      <c r="GS3" s="226"/>
      <c r="GT3" s="226"/>
      <c r="GU3" s="226"/>
      <c r="GV3" s="226"/>
      <c r="GW3" s="226"/>
      <c r="GX3" s="226"/>
      <c r="GY3" s="226"/>
      <c r="GZ3" s="226"/>
      <c r="HA3" s="226"/>
      <c r="HB3" s="226"/>
      <c r="HC3" s="226"/>
      <c r="HD3" s="226"/>
      <c r="HE3" s="226"/>
      <c r="HF3" s="226"/>
      <c r="HG3" s="226"/>
      <c r="HH3" s="226"/>
      <c r="HI3" s="226"/>
      <c r="HJ3" s="226"/>
      <c r="HK3" s="226"/>
      <c r="HL3" s="226"/>
      <c r="HM3" s="226"/>
      <c r="HN3" s="226"/>
      <c r="HO3" s="226"/>
      <c r="HP3" s="226"/>
      <c r="HQ3" s="226"/>
      <c r="HR3" s="226"/>
      <c r="HS3" s="226"/>
      <c r="HT3" s="227"/>
      <c r="HU3" s="109"/>
      <c r="HV3" s="109"/>
      <c r="HW3" s="109"/>
      <c r="HX3" s="109"/>
      <c r="HY3"/>
      <c r="HZ3"/>
      <c r="IA3"/>
      <c r="IB3"/>
      <c r="IC3"/>
      <c r="ID3"/>
      <c r="IE3"/>
      <c r="IF3"/>
      <c r="IG3"/>
      <c r="IH3"/>
      <c r="II3"/>
      <c r="IJ3"/>
      <c r="IK3"/>
      <c r="IL3"/>
      <c r="IM3"/>
      <c r="IN3"/>
      <c r="IO3"/>
      <c r="IP3"/>
      <c r="IQ3"/>
      <c r="IR3"/>
      <c r="IS3" s="110"/>
      <c r="IT3" s="110"/>
      <c r="IU3" s="110"/>
      <c r="IV3" s="110"/>
      <c r="IW3"/>
      <c r="IX3"/>
      <c r="IY3"/>
      <c r="IZ3"/>
      <c r="JA3"/>
      <c r="JB3"/>
      <c r="JC3"/>
      <c r="JD3"/>
      <c r="JE3"/>
      <c r="JF3"/>
      <c r="JG3"/>
      <c r="JH3"/>
      <c r="JI3"/>
      <c r="JJ3"/>
      <c r="JK3"/>
      <c r="JL3"/>
      <c r="JM3"/>
      <c r="JN3"/>
      <c r="JO3"/>
      <c r="JP3"/>
      <c r="JQ3" s="111"/>
      <c r="JR3" s="111"/>
      <c r="JS3" s="111"/>
      <c r="JT3" s="111"/>
      <c r="JU3"/>
      <c r="JV3"/>
      <c r="JW3"/>
      <c r="JX3"/>
      <c r="JY3"/>
      <c r="JZ3"/>
      <c r="KA3"/>
      <c r="KB3"/>
      <c r="KC3"/>
      <c r="KD3"/>
      <c r="KE3"/>
      <c r="KF3"/>
      <c r="KG3"/>
      <c r="KH3"/>
      <c r="KI3"/>
      <c r="KJ3"/>
      <c r="KK3"/>
      <c r="KL3"/>
      <c r="KM3"/>
      <c r="KN3"/>
      <c r="KO3" s="269"/>
      <c r="KP3" s="269"/>
      <c r="KQ3" s="269"/>
      <c r="KR3" s="269"/>
      <c r="KS3"/>
      <c r="KT3" s="109"/>
      <c r="KU3" s="109"/>
      <c r="KV3" s="109"/>
      <c r="KW3" s="109"/>
      <c r="KX3" s="109"/>
      <c r="KY3" s="109"/>
      <c r="KZ3" s="109"/>
      <c r="LA3" s="109"/>
      <c r="LB3" s="109"/>
      <c r="LC3" s="109"/>
      <c r="LD3" s="109"/>
      <c r="LE3" s="109"/>
      <c r="LF3" s="109"/>
      <c r="LG3" s="109"/>
      <c r="LH3" s="109"/>
      <c r="LI3" s="109"/>
      <c r="LJ3" s="109"/>
      <c r="LK3" s="109"/>
      <c r="LL3" s="109"/>
      <c r="LM3" s="109"/>
      <c r="LN3" s="109"/>
      <c r="LO3" s="109"/>
      <c r="LP3" s="109"/>
      <c r="LQ3"/>
      <c r="LR3" s="112"/>
      <c r="LS3" s="112"/>
      <c r="LT3" s="112"/>
      <c r="LU3" s="112"/>
      <c r="LV3" s="112"/>
      <c r="LW3" s="112"/>
      <c r="LX3" s="112"/>
      <c r="LY3" s="112"/>
      <c r="LZ3" s="112"/>
      <c r="MA3" s="112"/>
      <c r="MB3" s="112"/>
      <c r="MC3" s="112"/>
      <c r="MD3" s="112"/>
      <c r="ME3" s="112"/>
      <c r="MF3" s="112"/>
      <c r="MG3" s="112"/>
      <c r="MH3" s="112"/>
      <c r="MI3" s="112"/>
      <c r="MJ3" s="112"/>
      <c r="MK3" s="112"/>
      <c r="ML3" s="112"/>
      <c r="MM3" s="112"/>
      <c r="MN3" s="112"/>
      <c r="MO3" s="113"/>
      <c r="MP3" s="111"/>
      <c r="MQ3" s="111"/>
      <c r="MR3" s="111"/>
      <c r="MS3" s="111"/>
      <c r="MT3" s="111"/>
      <c r="MU3" s="111"/>
      <c r="MV3" s="111"/>
      <c r="MW3" s="111"/>
      <c r="MX3" s="111"/>
      <c r="MY3" s="111"/>
      <c r="MZ3" s="111"/>
      <c r="NA3" s="111"/>
      <c r="NB3" s="111"/>
      <c r="NC3" s="111"/>
      <c r="ND3" s="111"/>
      <c r="NE3" s="111"/>
      <c r="NF3" s="111"/>
      <c r="NG3" s="111"/>
      <c r="NH3" s="111"/>
      <c r="NI3" s="111"/>
      <c r="NJ3" s="111"/>
      <c r="NK3" s="111"/>
      <c r="NL3" s="111"/>
      <c r="NM3" s="113"/>
      <c r="NN3" s="111"/>
      <c r="NO3" s="111"/>
      <c r="NP3" s="111"/>
      <c r="NQ3" s="111"/>
      <c r="NR3" s="111"/>
      <c r="NS3" s="111"/>
      <c r="NT3" s="111"/>
      <c r="NU3" s="111"/>
      <c r="NV3" s="111"/>
      <c r="NW3" s="111"/>
      <c r="NX3" s="111"/>
      <c r="NY3" s="111"/>
      <c r="NZ3" s="111"/>
      <c r="OA3" s="111"/>
      <c r="OB3" s="111"/>
      <c r="OC3" s="111"/>
      <c r="OD3" s="111"/>
      <c r="OE3" s="111"/>
      <c r="OF3" s="111"/>
      <c r="OG3" s="111"/>
      <c r="OH3" s="111"/>
      <c r="OI3" s="111"/>
      <c r="OJ3" s="111"/>
    </row>
    <row r="4" spans="3:40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31"/>
      <c r="BB4" s="131"/>
      <c r="BC4" s="131"/>
      <c r="BD4" s="131"/>
      <c r="BE4" s="131"/>
      <c r="BF4" s="131"/>
      <c r="BG4" s="131"/>
      <c r="BH4" s="131"/>
      <c r="BI4" s="131"/>
      <c r="BJ4" s="131"/>
      <c r="BK4" s="131"/>
      <c r="BL4" s="131"/>
      <c r="BM4" s="131"/>
      <c r="BN4" s="131"/>
      <c r="BO4" s="131"/>
      <c r="BP4" s="131"/>
      <c r="BQ4" s="131"/>
      <c r="BR4" s="131"/>
      <c r="BS4" s="131"/>
      <c r="BT4" s="131"/>
      <c r="BU4" s="131"/>
      <c r="BV4" s="131"/>
      <c r="BW4" s="131"/>
      <c r="BX4" s="131"/>
      <c r="BY4" s="118"/>
      <c r="BZ4" s="118"/>
      <c r="CA4" s="119" t="s">
        <v>212</v>
      </c>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19"/>
      <c r="DA4" s="119"/>
      <c r="DB4" s="119"/>
      <c r="DC4" s="119"/>
      <c r="DD4" s="119"/>
      <c r="DE4" s="119"/>
      <c r="DF4" s="119"/>
      <c r="DG4" s="119"/>
      <c r="DH4" s="119"/>
      <c r="DI4" s="119"/>
      <c r="DJ4" s="119"/>
      <c r="DK4" s="119"/>
      <c r="DL4" s="119"/>
      <c r="DM4" s="119"/>
      <c r="DN4" s="119"/>
      <c r="DO4" s="119"/>
      <c r="DP4" s="119"/>
      <c r="DQ4" s="119"/>
      <c r="DR4" s="119"/>
      <c r="DS4" s="119"/>
      <c r="DT4" s="119"/>
      <c r="DU4" s="119"/>
      <c r="DV4" s="119"/>
      <c r="DW4" s="119"/>
      <c r="DX4" s="119"/>
      <c r="DY4" s="119"/>
      <c r="DZ4" s="119"/>
      <c r="EA4" s="119"/>
      <c r="EB4" s="119"/>
      <c r="EC4" s="119"/>
      <c r="ED4" s="119"/>
      <c r="EE4" s="119"/>
      <c r="EF4" s="119"/>
      <c r="EG4" s="119"/>
      <c r="EH4" s="119"/>
      <c r="EI4" s="119"/>
      <c r="EJ4" s="119"/>
      <c r="EK4" s="119"/>
      <c r="EL4" s="119"/>
      <c r="EM4" s="119"/>
      <c r="EN4" s="119"/>
      <c r="EO4" s="119"/>
      <c r="EP4" s="119"/>
      <c r="EQ4" s="119"/>
      <c r="ER4" s="119"/>
      <c r="ES4" s="119"/>
      <c r="ET4" s="119"/>
      <c r="EU4" s="119"/>
      <c r="EV4" s="120"/>
      <c r="EW4" s="121" t="s">
        <v>213</v>
      </c>
      <c r="EX4" s="121"/>
      <c r="EY4" s="121"/>
      <c r="EZ4" s="121"/>
      <c r="FA4" s="121"/>
      <c r="FB4" s="121"/>
      <c r="FC4" s="121"/>
      <c r="FD4" s="121"/>
      <c r="FE4" s="121"/>
      <c r="FF4" s="121"/>
      <c r="FG4" s="121"/>
      <c r="FH4" s="121"/>
      <c r="FI4" s="121"/>
      <c r="FJ4" s="121"/>
      <c r="FK4" s="121"/>
      <c r="FL4" s="121"/>
      <c r="FM4" s="121"/>
      <c r="FN4" s="121"/>
      <c r="FO4" s="121"/>
      <c r="FP4" s="121"/>
      <c r="FQ4" s="121"/>
      <c r="FR4" s="121"/>
      <c r="FS4" s="121"/>
      <c r="FT4" s="121"/>
      <c r="FU4" s="121"/>
      <c r="FV4" s="121"/>
      <c r="FW4" s="121"/>
      <c r="FX4" s="121"/>
      <c r="FY4" s="121"/>
      <c r="FZ4" s="121"/>
      <c r="GA4" s="121"/>
      <c r="GB4" s="121"/>
      <c r="GC4" s="121"/>
      <c r="GD4" s="121"/>
      <c r="GE4" s="121"/>
      <c r="GF4" s="121"/>
      <c r="GG4" s="121"/>
      <c r="GH4" s="121"/>
      <c r="GI4" s="121"/>
      <c r="GJ4" s="121"/>
      <c r="GK4" s="121"/>
      <c r="GL4" s="121"/>
      <c r="GM4" s="121"/>
      <c r="GN4" s="121"/>
      <c r="GO4" s="121"/>
      <c r="GP4" s="121"/>
      <c r="GQ4" s="121"/>
      <c r="GR4" s="121"/>
      <c r="GS4" s="121"/>
      <c r="GT4" s="121"/>
      <c r="GU4" s="121"/>
      <c r="GV4" s="121"/>
      <c r="GW4" s="121"/>
      <c r="GX4" s="121"/>
      <c r="GY4" s="121"/>
      <c r="GZ4" s="121"/>
      <c r="HA4" s="121"/>
      <c r="HB4" s="121"/>
      <c r="HC4" s="121"/>
      <c r="HD4" s="121"/>
      <c r="HE4" s="121"/>
      <c r="HF4" s="121"/>
      <c r="HG4" s="121"/>
      <c r="HH4" s="121"/>
      <c r="HI4" s="121"/>
      <c r="HJ4" s="121"/>
      <c r="HK4" s="121"/>
      <c r="HL4" s="121"/>
      <c r="HM4" s="121"/>
      <c r="HN4" s="121"/>
      <c r="HO4" s="121"/>
      <c r="HP4" s="121"/>
      <c r="HQ4" s="121"/>
      <c r="HR4" s="122"/>
      <c r="HS4" s="123"/>
      <c r="HT4" s="228"/>
      <c r="HU4" s="109"/>
      <c r="HV4" s="109"/>
      <c r="HW4" s="109"/>
      <c r="HX4" s="109"/>
      <c r="HY4">
        <v>1</v>
      </c>
      <c r="HZ4">
        <v>2</v>
      </c>
      <c r="IA4">
        <v>3</v>
      </c>
      <c r="IB4">
        <v>4</v>
      </c>
      <c r="IC4">
        <v>5</v>
      </c>
      <c r="ID4">
        <v>6</v>
      </c>
      <c r="IE4">
        <v>7</v>
      </c>
      <c r="IF4">
        <v>8</v>
      </c>
      <c r="IG4" s="125">
        <v>9</v>
      </c>
      <c r="IH4">
        <v>10</v>
      </c>
      <c r="II4" s="125">
        <v>11</v>
      </c>
      <c r="IJ4">
        <v>12</v>
      </c>
      <c r="IK4" s="125">
        <v>13</v>
      </c>
      <c r="IL4">
        <v>14</v>
      </c>
      <c r="IM4" s="125">
        <v>15</v>
      </c>
      <c r="IN4">
        <v>16</v>
      </c>
      <c r="IO4" s="125">
        <v>17</v>
      </c>
      <c r="IP4">
        <v>18</v>
      </c>
      <c r="IQ4" s="125">
        <v>19</v>
      </c>
      <c r="IR4">
        <v>20</v>
      </c>
      <c r="IS4" s="110"/>
      <c r="IT4" s="110"/>
      <c r="IU4" s="110"/>
      <c r="IV4" s="110"/>
      <c r="IW4">
        <v>1</v>
      </c>
      <c r="IX4">
        <v>2</v>
      </c>
      <c r="IY4">
        <v>3</v>
      </c>
      <c r="IZ4">
        <v>4</v>
      </c>
      <c r="JA4">
        <v>5</v>
      </c>
      <c r="JB4">
        <v>6</v>
      </c>
      <c r="JC4">
        <v>7</v>
      </c>
      <c r="JD4">
        <v>8</v>
      </c>
      <c r="JE4" s="125">
        <v>9</v>
      </c>
      <c r="JF4">
        <v>10</v>
      </c>
      <c r="JG4" s="125">
        <v>11</v>
      </c>
      <c r="JH4">
        <v>12</v>
      </c>
      <c r="JI4" s="125">
        <v>13</v>
      </c>
      <c r="JJ4">
        <v>14</v>
      </c>
      <c r="JK4" s="125">
        <v>15</v>
      </c>
      <c r="JL4">
        <v>16</v>
      </c>
      <c r="JM4" s="125">
        <v>17</v>
      </c>
      <c r="JN4">
        <v>18</v>
      </c>
      <c r="JO4" s="125">
        <v>19</v>
      </c>
      <c r="JP4">
        <v>20</v>
      </c>
      <c r="JQ4" s="111"/>
      <c r="JR4" s="111"/>
      <c r="JS4" s="111"/>
      <c r="JT4" s="111"/>
      <c r="JU4">
        <v>1</v>
      </c>
      <c r="JV4">
        <v>2</v>
      </c>
      <c r="JW4">
        <v>3</v>
      </c>
      <c r="JX4">
        <v>4</v>
      </c>
      <c r="JY4">
        <v>5</v>
      </c>
      <c r="JZ4">
        <v>6</v>
      </c>
      <c r="KA4">
        <v>7</v>
      </c>
      <c r="KB4">
        <v>8</v>
      </c>
      <c r="KC4" s="125">
        <v>9</v>
      </c>
      <c r="KD4">
        <v>10</v>
      </c>
      <c r="KE4" s="125">
        <v>11</v>
      </c>
      <c r="KF4">
        <v>12</v>
      </c>
      <c r="KG4" s="125">
        <v>13</v>
      </c>
      <c r="KH4">
        <v>14</v>
      </c>
      <c r="KI4" s="125">
        <v>15</v>
      </c>
      <c r="KJ4">
        <v>16</v>
      </c>
      <c r="KK4" s="125">
        <v>17</v>
      </c>
      <c r="KL4">
        <v>18</v>
      </c>
      <c r="KM4" s="125">
        <v>19</v>
      </c>
      <c r="KN4">
        <v>20</v>
      </c>
      <c r="KO4" s="269"/>
      <c r="KP4" s="269"/>
      <c r="KQ4" s="269"/>
      <c r="KR4" s="269"/>
      <c r="KS4"/>
      <c r="KT4" s="109"/>
      <c r="KU4" s="109"/>
      <c r="KV4" s="109"/>
      <c r="KW4" s="109"/>
      <c r="KX4" s="109"/>
      <c r="KY4" s="109"/>
      <c r="KZ4" s="109"/>
      <c r="LA4" s="109"/>
      <c r="LB4" s="109"/>
      <c r="LC4" s="109"/>
      <c r="LD4" s="109"/>
      <c r="LE4" s="109"/>
      <c r="LF4" s="109"/>
      <c r="LG4" s="109"/>
      <c r="LH4" s="109"/>
      <c r="LI4" s="109"/>
      <c r="LJ4" s="109"/>
      <c r="LK4" s="109"/>
      <c r="LL4" s="109"/>
      <c r="LM4" s="109"/>
      <c r="LN4" s="109"/>
      <c r="LO4" s="109"/>
      <c r="LP4" s="109"/>
      <c r="LQ4"/>
      <c r="LR4" s="112"/>
      <c r="LS4" s="112"/>
      <c r="LT4" s="112"/>
      <c r="LU4" s="112"/>
      <c r="LV4" s="112"/>
      <c r="LW4" s="112"/>
      <c r="LX4" s="112"/>
      <c r="LY4" s="112"/>
      <c r="LZ4" s="112"/>
      <c r="MA4" s="112"/>
      <c r="MB4" s="112"/>
      <c r="MC4" s="112"/>
      <c r="MD4" s="112"/>
      <c r="ME4" s="112"/>
      <c r="MF4" s="112"/>
      <c r="MG4" s="112"/>
      <c r="MH4" s="112"/>
      <c r="MI4" s="112"/>
      <c r="MJ4" s="112"/>
      <c r="MK4" s="112"/>
      <c r="ML4" s="112"/>
      <c r="MM4" s="112"/>
      <c r="MN4" s="112"/>
      <c r="MO4" s="113"/>
      <c r="MP4" s="111"/>
      <c r="MQ4" s="111"/>
      <c r="MR4" s="111"/>
      <c r="MS4" s="111"/>
      <c r="MT4" s="111"/>
      <c r="MU4" s="111"/>
      <c r="MV4" s="111"/>
      <c r="MW4" s="111"/>
      <c r="MX4" s="111"/>
      <c r="MY4" s="111"/>
      <c r="MZ4" s="111"/>
      <c r="NA4" s="111"/>
      <c r="NB4" s="111"/>
      <c r="NC4" s="111"/>
      <c r="ND4" s="111"/>
      <c r="NE4" s="111"/>
      <c r="NF4" s="111"/>
      <c r="NG4" s="111"/>
      <c r="NH4" s="111"/>
      <c r="NI4" s="111"/>
      <c r="NJ4" s="111"/>
      <c r="NK4" s="111"/>
      <c r="NL4" s="111"/>
      <c r="NM4" s="113"/>
      <c r="NN4" s="111"/>
      <c r="NO4" s="111"/>
      <c r="NP4" s="111"/>
      <c r="NQ4" s="111"/>
      <c r="NR4" s="111"/>
      <c r="NS4" s="111"/>
      <c r="NT4" s="111"/>
      <c r="NU4" s="111"/>
      <c r="NV4" s="111"/>
      <c r="NW4" s="111"/>
      <c r="NX4" s="111"/>
      <c r="NY4" s="111"/>
      <c r="NZ4" s="111"/>
      <c r="OA4" s="111"/>
      <c r="OB4" s="111"/>
      <c r="OC4" s="111"/>
      <c r="OD4" s="111"/>
      <c r="OE4" s="111"/>
      <c r="OF4" s="111"/>
      <c r="OG4" s="111"/>
      <c r="OH4" s="111"/>
      <c r="OI4" s="111"/>
      <c r="OJ4" s="111"/>
    </row>
    <row r="5" spans="3:40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6"/>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0"/>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6"/>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0"/>
      <c r="EW5" s="126"/>
      <c r="EX5" s="126"/>
      <c r="EY5" s="126"/>
      <c r="EZ5" s="126"/>
      <c r="FA5" s="126"/>
      <c r="FB5" s="126"/>
      <c r="FC5" s="126"/>
      <c r="FD5" s="126"/>
      <c r="FE5" s="126"/>
      <c r="FF5" s="126"/>
      <c r="FG5" s="126"/>
      <c r="FH5" s="126"/>
      <c r="FI5" s="126"/>
      <c r="FJ5" s="126"/>
      <c r="FK5" s="126"/>
      <c r="FL5" s="126"/>
      <c r="FM5" s="126"/>
      <c r="FN5" s="126"/>
      <c r="FO5" s="126"/>
      <c r="FP5" s="126"/>
      <c r="FQ5" s="126"/>
      <c r="FR5" s="126"/>
      <c r="FS5" s="126"/>
      <c r="FT5" s="126"/>
      <c r="FU5" s="126"/>
      <c r="FV5" s="126"/>
      <c r="FW5" s="126"/>
      <c r="FX5" s="126"/>
      <c r="FY5" s="126"/>
      <c r="FZ5" s="126"/>
      <c r="GA5" s="126"/>
      <c r="GB5" s="126"/>
      <c r="GC5" s="126"/>
      <c r="GD5" s="126"/>
      <c r="GE5" s="126"/>
      <c r="GF5" s="126"/>
      <c r="GG5" s="126"/>
      <c r="GH5" s="126"/>
      <c r="GI5" s="126"/>
      <c r="GJ5" s="126"/>
      <c r="GK5" s="126"/>
      <c r="GL5" s="126"/>
      <c r="GM5" s="126"/>
      <c r="GN5" s="126"/>
      <c r="GO5" s="126"/>
      <c r="GP5" s="126"/>
      <c r="GQ5" s="126"/>
      <c r="GR5" s="126"/>
      <c r="GS5" s="126"/>
      <c r="GT5" s="126"/>
      <c r="GU5" s="126"/>
      <c r="GV5" s="126"/>
      <c r="GW5" s="126"/>
      <c r="GX5" s="126"/>
      <c r="GY5" s="126"/>
      <c r="GZ5" s="126"/>
      <c r="HA5" s="126"/>
      <c r="HB5" s="126"/>
      <c r="HC5" s="126"/>
      <c r="HD5" s="126"/>
      <c r="HE5" s="126"/>
      <c r="HF5" s="126"/>
      <c r="HG5" s="126"/>
      <c r="HH5" s="126"/>
      <c r="HI5" s="126"/>
      <c r="HJ5" s="126"/>
      <c r="HK5" s="126"/>
      <c r="HL5" s="126"/>
      <c r="HM5" s="126"/>
      <c r="HN5" s="126"/>
      <c r="HO5" s="126"/>
      <c r="HP5" s="126"/>
      <c r="HQ5" s="126"/>
      <c r="HR5" s="126"/>
      <c r="HS5" s="126"/>
      <c r="HT5" s="228"/>
      <c r="HU5" s="127"/>
      <c r="HV5" s="127"/>
      <c r="HW5" s="127"/>
      <c r="HX5" s="127"/>
      <c r="HY5"/>
      <c r="HZ5"/>
      <c r="IA5"/>
      <c r="IB5"/>
      <c r="IC5"/>
      <c r="ID5"/>
      <c r="IE5"/>
      <c r="IF5"/>
      <c r="IG5"/>
      <c r="IH5"/>
      <c r="II5"/>
      <c r="IJ5"/>
      <c r="IK5"/>
      <c r="IL5"/>
      <c r="IM5"/>
      <c r="IN5"/>
      <c r="IO5"/>
      <c r="IP5"/>
      <c r="IQ5"/>
      <c r="IR5"/>
      <c r="IS5" s="128"/>
      <c r="IT5" s="128"/>
      <c r="IU5" s="128"/>
      <c r="IV5" s="128"/>
      <c r="IW5"/>
      <c r="IX5"/>
      <c r="IY5"/>
      <c r="IZ5"/>
      <c r="JA5"/>
      <c r="JB5"/>
      <c r="JC5"/>
      <c r="JD5"/>
      <c r="JE5"/>
      <c r="JF5"/>
      <c r="JG5"/>
      <c r="JH5"/>
      <c r="JI5"/>
      <c r="JJ5"/>
      <c r="JK5"/>
      <c r="JL5"/>
      <c r="JM5"/>
      <c r="JN5"/>
      <c r="JO5"/>
      <c r="JP5"/>
      <c r="JQ5" s="129"/>
      <c r="JR5" s="129"/>
      <c r="JS5" s="129"/>
      <c r="JT5" s="129"/>
      <c r="JU5"/>
      <c r="JV5"/>
      <c r="JW5"/>
      <c r="JX5"/>
      <c r="JY5"/>
      <c r="JZ5"/>
      <c r="KA5"/>
      <c r="KB5"/>
      <c r="KC5"/>
      <c r="KD5"/>
      <c r="KE5"/>
      <c r="KF5"/>
      <c r="KG5"/>
      <c r="KH5"/>
      <c r="KI5"/>
      <c r="KJ5"/>
      <c r="KK5"/>
      <c r="KL5"/>
      <c r="KM5"/>
      <c r="KN5"/>
      <c r="KO5" s="270"/>
      <c r="KP5" s="270"/>
      <c r="KQ5" s="270"/>
      <c r="KR5" s="270"/>
      <c r="KS5"/>
      <c r="KT5" s="109"/>
      <c r="KU5" s="109"/>
      <c r="KV5" s="109"/>
      <c r="KW5" s="109"/>
      <c r="KX5" s="109"/>
      <c r="KY5" s="109"/>
      <c r="KZ5" s="109"/>
      <c r="LA5" s="109"/>
      <c r="LB5" s="109"/>
      <c r="LC5" s="109"/>
      <c r="LD5" s="109"/>
      <c r="LE5" s="109"/>
      <c r="LF5" s="109"/>
      <c r="LG5" s="109"/>
      <c r="LH5" s="109"/>
      <c r="LI5" s="109"/>
      <c r="LJ5" s="109"/>
      <c r="LK5" s="109"/>
      <c r="LL5" s="109"/>
      <c r="LM5" s="109"/>
      <c r="LN5" s="109"/>
      <c r="LO5" s="109"/>
      <c r="LP5" s="109"/>
      <c r="LQ5"/>
      <c r="LR5" s="112"/>
      <c r="LS5" s="112"/>
      <c r="LT5" s="112"/>
      <c r="LU5" s="112"/>
      <c r="LV5" s="112"/>
      <c r="LW5" s="112"/>
      <c r="LX5" s="112"/>
      <c r="LY5" s="112"/>
      <c r="LZ5" s="112"/>
      <c r="MA5" s="112"/>
      <c r="MB5" s="112"/>
      <c r="MC5" s="112"/>
      <c r="MD5" s="112"/>
      <c r="ME5" s="112"/>
      <c r="MF5" s="112"/>
      <c r="MG5" s="112"/>
      <c r="MH5" s="112"/>
      <c r="MI5" s="112"/>
      <c r="MJ5" s="112"/>
      <c r="MK5" s="112"/>
      <c r="ML5" s="112"/>
      <c r="MM5" s="112"/>
      <c r="MN5" s="112"/>
      <c r="MO5" s="113"/>
      <c r="MP5" s="111"/>
      <c r="MQ5" s="111"/>
      <c r="MR5" s="111"/>
      <c r="MS5" s="111"/>
      <c r="MT5" s="111"/>
      <c r="MU5" s="111"/>
      <c r="MV5" s="111"/>
      <c r="MW5" s="111"/>
      <c r="MX5" s="111"/>
      <c r="MY5" s="111"/>
      <c r="MZ5" s="111"/>
      <c r="NA5" s="111"/>
      <c r="NB5" s="111"/>
      <c r="NC5" s="111"/>
      <c r="ND5" s="111"/>
      <c r="NE5" s="111"/>
      <c r="NF5" s="111"/>
      <c r="NG5" s="111"/>
      <c r="NH5" s="111"/>
      <c r="NI5" s="111"/>
      <c r="NJ5" s="111"/>
      <c r="NK5" s="111"/>
      <c r="NL5" s="111"/>
      <c r="NM5" s="113"/>
      <c r="NN5" s="111"/>
      <c r="NO5" s="111"/>
      <c r="NP5" s="111"/>
      <c r="NQ5" s="111"/>
      <c r="NR5" s="111"/>
      <c r="NS5" s="111"/>
      <c r="NT5" s="111"/>
      <c r="NU5" s="111"/>
      <c r="NV5" s="111"/>
      <c r="NW5" s="111"/>
      <c r="NX5" s="111"/>
      <c r="NY5" s="111"/>
      <c r="NZ5" s="111"/>
      <c r="OA5" s="111"/>
      <c r="OB5" s="111"/>
      <c r="OC5" s="111"/>
      <c r="OD5" s="111"/>
      <c r="OE5" s="111"/>
      <c r="OF5" s="111"/>
      <c r="OG5" s="111"/>
      <c r="OH5" s="111"/>
      <c r="OI5" s="111"/>
      <c r="OJ5" s="111"/>
    </row>
    <row r="6" spans="3:400" ht="20.100000000000001" customHeight="1" x14ac:dyDescent="0.25">
      <c r="C6" s="130" t="s">
        <v>280</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17"/>
      <c r="AD6" s="117"/>
      <c r="AE6" s="117"/>
      <c r="AF6" s="117"/>
      <c r="AG6" s="117"/>
      <c r="AH6" s="117"/>
      <c r="AI6" s="117"/>
      <c r="AJ6" s="117"/>
      <c r="AK6" s="117"/>
      <c r="AL6" s="117"/>
      <c r="AM6" s="117"/>
      <c r="AN6" s="117"/>
      <c r="AO6" s="117"/>
      <c r="AP6" s="117"/>
      <c r="AQ6" s="117"/>
      <c r="AR6" s="117"/>
      <c r="AS6" s="117"/>
      <c r="AT6" s="117"/>
      <c r="AU6" s="117"/>
      <c r="AV6" s="117"/>
      <c r="AW6" s="117"/>
      <c r="AX6" s="117"/>
      <c r="AY6" s="117"/>
      <c r="AZ6" s="117"/>
      <c r="BA6" s="131"/>
      <c r="BB6" s="131"/>
      <c r="BC6" s="131"/>
      <c r="BD6" s="131"/>
      <c r="BE6" s="131"/>
      <c r="BF6" s="131"/>
      <c r="BG6" s="131"/>
      <c r="BH6" s="131"/>
      <c r="BI6" s="131"/>
      <c r="BJ6" s="131"/>
      <c r="BK6" s="131"/>
      <c r="BL6" s="131"/>
      <c r="BM6" s="131"/>
      <c r="BN6" s="131"/>
      <c r="BO6" s="131"/>
      <c r="BP6" s="131"/>
      <c r="BQ6" s="131"/>
      <c r="BR6" s="131"/>
      <c r="BS6" s="131"/>
      <c r="BT6" s="131"/>
      <c r="BU6" s="131"/>
      <c r="BV6" s="131"/>
      <c r="BW6" s="131"/>
      <c r="BX6" s="131" t="s">
        <v>3</v>
      </c>
      <c r="BY6" s="132" t="s">
        <v>213</v>
      </c>
      <c r="BZ6" s="120"/>
      <c r="CA6" s="133" t="s">
        <v>2</v>
      </c>
      <c r="CB6" s="133"/>
      <c r="CC6" s="133"/>
      <c r="CD6" s="133"/>
      <c r="CE6" s="133"/>
      <c r="CF6" s="133"/>
      <c r="CG6" s="133"/>
      <c r="CH6" s="133"/>
      <c r="CI6" s="133"/>
      <c r="CJ6" s="133"/>
      <c r="CK6" s="133"/>
      <c r="CL6" s="133"/>
      <c r="CM6" s="133"/>
      <c r="CN6" s="133"/>
      <c r="CO6" s="133"/>
      <c r="CP6" s="133"/>
      <c r="CQ6" s="133"/>
      <c r="CR6" s="133"/>
      <c r="CS6" s="133"/>
      <c r="CT6" s="133"/>
      <c r="CU6" s="133"/>
      <c r="CV6" s="133"/>
      <c r="CW6" s="133"/>
      <c r="CX6" s="133"/>
      <c r="CY6" s="133"/>
      <c r="CZ6" s="133"/>
      <c r="DA6" s="133"/>
      <c r="DB6" s="133"/>
      <c r="DC6" s="133"/>
      <c r="DD6" s="133"/>
      <c r="DE6" s="133"/>
      <c r="DF6" s="133"/>
      <c r="DG6" s="133"/>
      <c r="DH6" s="133"/>
      <c r="DI6" s="133"/>
      <c r="DJ6" s="133"/>
      <c r="DK6" s="133"/>
      <c r="DL6" s="133"/>
      <c r="DM6" s="133"/>
      <c r="DN6" s="133"/>
      <c r="DO6" s="133"/>
      <c r="DP6" s="133"/>
      <c r="DQ6" s="133"/>
      <c r="DR6" s="133"/>
      <c r="DS6" s="133"/>
      <c r="DT6" s="133"/>
      <c r="DU6" s="133"/>
      <c r="DV6" s="133"/>
      <c r="DW6" s="133"/>
      <c r="DX6" s="134"/>
      <c r="DY6" s="134"/>
      <c r="DZ6" s="134"/>
      <c r="EA6" s="134"/>
      <c r="EB6" s="134"/>
      <c r="EC6" s="134"/>
      <c r="ED6" s="134"/>
      <c r="EE6" s="134"/>
      <c r="EF6" s="134"/>
      <c r="EG6" s="134"/>
      <c r="EH6" s="134"/>
      <c r="EI6" s="134"/>
      <c r="EJ6" s="134"/>
      <c r="EK6" s="134"/>
      <c r="EL6" s="134"/>
      <c r="EM6" s="134"/>
      <c r="EN6" s="134"/>
      <c r="EO6" s="134"/>
      <c r="EP6" s="134"/>
      <c r="EQ6" s="134"/>
      <c r="ER6" s="134"/>
      <c r="ES6" s="134"/>
      <c r="ET6" s="134"/>
      <c r="EU6" s="134" t="s">
        <v>3</v>
      </c>
      <c r="EV6" s="120"/>
      <c r="EW6" s="121" t="s">
        <v>2</v>
      </c>
      <c r="EX6" s="121"/>
      <c r="EY6" s="121"/>
      <c r="EZ6" s="121"/>
      <c r="FA6" s="121"/>
      <c r="FB6" s="121"/>
      <c r="FC6" s="121"/>
      <c r="FD6" s="121"/>
      <c r="FE6" s="121"/>
      <c r="FF6" s="121"/>
      <c r="FG6" s="121"/>
      <c r="FH6" s="121"/>
      <c r="FI6" s="121"/>
      <c r="FJ6" s="121"/>
      <c r="FK6" s="121"/>
      <c r="FL6" s="121"/>
      <c r="FM6" s="121"/>
      <c r="FN6" s="121"/>
      <c r="FO6" s="121"/>
      <c r="FP6" s="121"/>
      <c r="FQ6" s="121"/>
      <c r="FR6" s="121"/>
      <c r="FS6" s="121"/>
      <c r="FT6" s="121"/>
      <c r="FU6" s="121"/>
      <c r="FV6" s="121"/>
      <c r="FW6" s="121"/>
      <c r="FX6" s="121"/>
      <c r="FY6" s="121"/>
      <c r="FZ6" s="121"/>
      <c r="GA6" s="121"/>
      <c r="GB6" s="121"/>
      <c r="GC6" s="121"/>
      <c r="GD6" s="121"/>
      <c r="GE6" s="121"/>
      <c r="GF6" s="121"/>
      <c r="GG6" s="121"/>
      <c r="GH6" s="121"/>
      <c r="GI6" s="121"/>
      <c r="GJ6" s="121"/>
      <c r="GK6" s="121"/>
      <c r="GL6" s="121"/>
      <c r="GM6" s="121"/>
      <c r="GN6" s="121"/>
      <c r="GO6" s="121"/>
      <c r="GP6" s="121"/>
      <c r="GQ6" s="121"/>
      <c r="GR6" s="121"/>
      <c r="GS6" s="121"/>
      <c r="GT6" s="135"/>
      <c r="GU6" s="135"/>
      <c r="GV6" s="135"/>
      <c r="GW6" s="135"/>
      <c r="GX6" s="135"/>
      <c r="GY6" s="135"/>
      <c r="GZ6" s="135"/>
      <c r="HA6" s="135"/>
      <c r="HB6" s="135"/>
      <c r="HC6" s="135"/>
      <c r="HD6" s="135"/>
      <c r="HE6" s="135"/>
      <c r="HF6" s="135"/>
      <c r="HG6" s="135"/>
      <c r="HH6" s="135"/>
      <c r="HI6" s="135"/>
      <c r="HJ6" s="135"/>
      <c r="HK6" s="135"/>
      <c r="HL6" s="135"/>
      <c r="HM6" s="135"/>
      <c r="HN6" s="135"/>
      <c r="HO6" s="135"/>
      <c r="HP6" s="135"/>
      <c r="HQ6" s="135" t="s">
        <v>3</v>
      </c>
      <c r="HR6" s="122"/>
      <c r="HS6" s="131" t="s">
        <v>213</v>
      </c>
      <c r="HT6" s="228"/>
      <c r="HU6" s="136"/>
      <c r="HV6" s="137" t="s">
        <v>214</v>
      </c>
      <c r="HW6" s="137" t="s">
        <v>215</v>
      </c>
      <c r="HX6" s="137" t="s">
        <v>216</v>
      </c>
      <c r="HY6" s="125"/>
      <c r="HZ6" s="125"/>
      <c r="IA6"/>
      <c r="IB6" s="125"/>
      <c r="IC6" s="125"/>
      <c r="ID6"/>
      <c r="IE6" s="125"/>
      <c r="IF6"/>
      <c r="IG6" s="125"/>
      <c r="IH6" s="125"/>
      <c r="II6"/>
      <c r="IJ6" s="125"/>
      <c r="IK6" s="125"/>
      <c r="IL6" s="125"/>
      <c r="IM6"/>
      <c r="IN6"/>
      <c r="IO6"/>
      <c r="IP6"/>
      <c r="IQ6"/>
      <c r="IR6" s="125"/>
      <c r="IS6" s="138"/>
      <c r="IT6" s="137" t="s">
        <v>214</v>
      </c>
      <c r="IU6" s="137" t="s">
        <v>215</v>
      </c>
      <c r="IV6" s="137" t="s">
        <v>216</v>
      </c>
      <c r="IW6" s="125"/>
      <c r="IX6" s="125"/>
      <c r="IY6"/>
      <c r="IZ6" s="125"/>
      <c r="JA6" s="125"/>
      <c r="JB6"/>
      <c r="JC6" s="125"/>
      <c r="JD6"/>
      <c r="JE6" s="125"/>
      <c r="JF6" s="125"/>
      <c r="JG6"/>
      <c r="JH6" s="125"/>
      <c r="JI6" s="125"/>
      <c r="JJ6" s="125"/>
      <c r="JK6"/>
      <c r="JL6" s="125"/>
      <c r="JM6" s="125"/>
      <c r="JN6" s="125"/>
      <c r="JO6"/>
      <c r="JP6" s="125"/>
      <c r="JQ6" s="138"/>
      <c r="JR6" s="137" t="s">
        <v>214</v>
      </c>
      <c r="JS6" s="137" t="s">
        <v>215</v>
      </c>
      <c r="JT6" s="137" t="s">
        <v>216</v>
      </c>
      <c r="JU6" s="125"/>
      <c r="JV6" s="125"/>
      <c r="JW6"/>
      <c r="JX6" s="125"/>
      <c r="JY6" s="125"/>
      <c r="JZ6"/>
      <c r="KA6" s="125"/>
      <c r="KB6"/>
      <c r="KC6" s="125"/>
      <c r="KD6" s="125"/>
      <c r="KE6"/>
      <c r="KF6" s="125"/>
      <c r="KG6" s="125"/>
      <c r="KH6" s="125"/>
      <c r="KI6"/>
      <c r="KJ6" s="125"/>
      <c r="KK6" s="125"/>
      <c r="KL6" s="125"/>
      <c r="KM6"/>
      <c r="KN6" s="125"/>
      <c r="KO6" s="138"/>
      <c r="KP6" s="137" t="s">
        <v>214</v>
      </c>
      <c r="KQ6" s="137" t="s">
        <v>215</v>
      </c>
      <c r="KR6" s="137" t="s">
        <v>216</v>
      </c>
      <c r="KS6"/>
      <c r="KT6" s="109"/>
      <c r="KU6" s="109"/>
      <c r="KV6" s="109"/>
      <c r="KW6" s="109"/>
      <c r="KX6" s="109"/>
      <c r="KY6" s="109"/>
      <c r="KZ6" s="109"/>
      <c r="LA6" s="109"/>
      <c r="LB6" s="109"/>
      <c r="LC6" s="109"/>
      <c r="LD6" s="109"/>
      <c r="LE6" s="109"/>
      <c r="LF6" s="109"/>
      <c r="LG6" s="109"/>
      <c r="LH6" s="109"/>
      <c r="LI6" s="109"/>
      <c r="LJ6" s="109"/>
      <c r="LK6" s="109"/>
      <c r="LL6" s="109"/>
      <c r="LM6" s="109"/>
      <c r="LN6" s="109"/>
      <c r="LO6" s="109"/>
      <c r="LP6" s="109"/>
      <c r="LQ6"/>
      <c r="LR6" s="112"/>
      <c r="LS6" s="112"/>
      <c r="LT6" s="112"/>
      <c r="LU6" s="112"/>
      <c r="LV6" s="112"/>
      <c r="LW6" s="112"/>
      <c r="LX6" s="112"/>
      <c r="LY6" s="112"/>
      <c r="LZ6" s="112"/>
      <c r="MA6" s="112"/>
      <c r="MB6" s="112"/>
      <c r="MC6" s="112"/>
      <c r="MD6" s="112"/>
      <c r="ME6" s="112"/>
      <c r="MF6" s="112"/>
      <c r="MG6" s="112"/>
      <c r="MH6" s="112"/>
      <c r="MI6" s="112"/>
      <c r="MJ6" s="112"/>
      <c r="MK6" s="112"/>
      <c r="ML6" s="112"/>
      <c r="MM6" s="112"/>
      <c r="MN6" s="112"/>
      <c r="MO6" s="113"/>
      <c r="MP6" s="111"/>
      <c r="MQ6" s="111"/>
      <c r="MR6" s="111"/>
      <c r="MS6" s="111"/>
      <c r="MT6" s="111"/>
      <c r="MU6" s="111"/>
      <c r="MV6" s="111"/>
      <c r="MW6" s="111"/>
      <c r="MX6" s="111"/>
      <c r="MY6" s="111"/>
      <c r="MZ6" s="111"/>
      <c r="NA6" s="111"/>
      <c r="NB6" s="111"/>
      <c r="NC6" s="111"/>
      <c r="ND6" s="111"/>
      <c r="NE6" s="111"/>
      <c r="NF6" s="111"/>
      <c r="NG6" s="111"/>
      <c r="NH6" s="111"/>
      <c r="NI6" s="111"/>
      <c r="NJ6" s="111"/>
      <c r="NK6" s="111"/>
      <c r="NL6" s="111"/>
      <c r="NM6" s="113"/>
      <c r="NN6" s="111"/>
      <c r="NO6" s="111"/>
      <c r="NP6" s="111"/>
      <c r="NQ6" s="111"/>
      <c r="NR6" s="111"/>
      <c r="NS6" s="111"/>
      <c r="NT6" s="111"/>
      <c r="NU6" s="111"/>
      <c r="NV6" s="111"/>
      <c r="NW6" s="111"/>
      <c r="NX6" s="111"/>
      <c r="NY6" s="111"/>
      <c r="NZ6" s="111"/>
      <c r="OA6" s="111"/>
      <c r="OB6" s="111"/>
      <c r="OC6" s="111"/>
      <c r="OD6" s="111"/>
      <c r="OE6" s="111"/>
      <c r="OF6" s="111"/>
      <c r="OG6" s="111"/>
      <c r="OH6" s="111"/>
      <c r="OI6" s="111"/>
      <c r="OJ6" s="111"/>
    </row>
    <row r="7" spans="3:40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60</v>
      </c>
      <c r="BA7" s="139"/>
      <c r="BB7" s="139"/>
      <c r="BC7" s="139"/>
      <c r="BD7" s="139"/>
      <c r="BE7" s="139"/>
      <c r="BF7" s="139"/>
      <c r="BG7" s="139"/>
      <c r="BH7" s="139"/>
      <c r="BI7" s="139"/>
      <c r="BJ7" s="139"/>
      <c r="BK7" s="139"/>
      <c r="BL7" s="139"/>
      <c r="BM7" s="139"/>
      <c r="BN7" s="139"/>
      <c r="BO7" s="139"/>
      <c r="BP7" s="139"/>
      <c r="BQ7" s="139"/>
      <c r="BR7" s="139"/>
      <c r="BS7" s="139"/>
      <c r="BT7" s="139"/>
      <c r="BU7" s="139"/>
      <c r="BV7" s="139"/>
      <c r="BW7" s="139"/>
      <c r="BX7" s="141" t="s">
        <v>217</v>
      </c>
      <c r="BY7" s="126"/>
      <c r="BZ7" s="120"/>
      <c r="CA7" s="139" t="s">
        <v>11</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40" t="s">
        <v>12</v>
      </c>
      <c r="CZ7" s="139"/>
      <c r="DA7" s="139"/>
      <c r="DB7" s="139"/>
      <c r="DC7" s="139"/>
      <c r="DD7" s="139"/>
      <c r="DE7" s="139"/>
      <c r="DF7" s="139"/>
      <c r="DG7" s="139"/>
      <c r="DH7" s="139"/>
      <c r="DI7" s="139"/>
      <c r="DJ7" s="139"/>
      <c r="DK7" s="139"/>
      <c r="DL7" s="139"/>
      <c r="DM7" s="139"/>
      <c r="DN7" s="139"/>
      <c r="DO7" s="139"/>
      <c r="DP7" s="139"/>
      <c r="DQ7" s="139"/>
      <c r="DR7" s="139"/>
      <c r="DS7" s="139"/>
      <c r="DT7" s="139"/>
      <c r="DU7" s="139"/>
      <c r="DV7" s="139"/>
      <c r="DW7" s="141" t="s">
        <v>60</v>
      </c>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41" t="s">
        <v>217</v>
      </c>
      <c r="EV7" s="142"/>
      <c r="EW7" s="139" t="s">
        <v>11</v>
      </c>
      <c r="EX7" s="139"/>
      <c r="EY7" s="139"/>
      <c r="EZ7" s="139"/>
      <c r="FA7" s="139"/>
      <c r="FB7" s="139"/>
      <c r="FC7" s="139"/>
      <c r="FD7" s="139"/>
      <c r="FE7" s="139"/>
      <c r="FF7" s="139"/>
      <c r="FG7" s="139"/>
      <c r="FH7" s="139"/>
      <c r="FI7" s="139"/>
      <c r="FJ7" s="139"/>
      <c r="FK7" s="139"/>
      <c r="FL7" s="139"/>
      <c r="FM7" s="139"/>
      <c r="FN7" s="139"/>
      <c r="FO7" s="139"/>
      <c r="FP7" s="139"/>
      <c r="FQ7" s="139"/>
      <c r="FR7" s="139"/>
      <c r="FS7" s="139"/>
      <c r="FT7" s="139"/>
      <c r="FU7" s="140" t="s">
        <v>12</v>
      </c>
      <c r="FV7" s="139"/>
      <c r="FW7" s="139"/>
      <c r="FX7" s="139"/>
      <c r="FY7" s="139"/>
      <c r="FZ7" s="139"/>
      <c r="GA7" s="139"/>
      <c r="GB7" s="139"/>
      <c r="GC7" s="139"/>
      <c r="GD7" s="139"/>
      <c r="GE7" s="139"/>
      <c r="GF7" s="139"/>
      <c r="GG7" s="139"/>
      <c r="GH7" s="139"/>
      <c r="GI7" s="139"/>
      <c r="GJ7" s="139"/>
      <c r="GK7" s="139"/>
      <c r="GL7" s="139"/>
      <c r="GM7" s="139"/>
      <c r="GN7" s="139"/>
      <c r="GO7" s="139"/>
      <c r="GP7" s="139"/>
      <c r="GQ7" s="139"/>
      <c r="GR7" s="139"/>
      <c r="GS7" s="141" t="s">
        <v>60</v>
      </c>
      <c r="GT7" s="139"/>
      <c r="GU7" s="139"/>
      <c r="GV7" s="139"/>
      <c r="GW7" s="139"/>
      <c r="GX7" s="139"/>
      <c r="GY7" s="139"/>
      <c r="GZ7" s="139"/>
      <c r="HA7" s="139"/>
      <c r="HB7" s="139"/>
      <c r="HC7" s="139"/>
      <c r="HD7" s="139"/>
      <c r="HE7" s="139"/>
      <c r="HF7" s="139"/>
      <c r="HG7" s="139"/>
      <c r="HH7" s="139"/>
      <c r="HI7" s="139"/>
      <c r="HJ7" s="139"/>
      <c r="HK7" s="139"/>
      <c r="HL7" s="139"/>
      <c r="HM7" s="139"/>
      <c r="HN7" s="139"/>
      <c r="HO7" s="139"/>
      <c r="HP7" s="139"/>
      <c r="HQ7" s="141" t="s">
        <v>217</v>
      </c>
      <c r="HR7" s="126"/>
      <c r="HS7" s="139" t="s">
        <v>213</v>
      </c>
      <c r="HT7" s="228"/>
      <c r="HU7" s="143" t="s">
        <v>218</v>
      </c>
      <c r="HV7" s="144" t="s">
        <v>219</v>
      </c>
      <c r="HW7" s="145"/>
      <c r="HX7" s="146"/>
      <c r="HY7" s="147"/>
      <c r="HZ7" s="147"/>
      <c r="IA7"/>
      <c r="IB7" s="147"/>
      <c r="IC7" s="147"/>
      <c r="ID7"/>
      <c r="IE7" s="147"/>
      <c r="IF7"/>
      <c r="IG7" s="147"/>
      <c r="IH7" s="147"/>
      <c r="II7"/>
      <c r="IJ7" s="147"/>
      <c r="IK7" s="147"/>
      <c r="IL7" s="147"/>
      <c r="IM7"/>
      <c r="IN7"/>
      <c r="IO7"/>
      <c r="IP7"/>
      <c r="IQ7"/>
      <c r="IR7" s="147"/>
      <c r="IS7" s="148" t="s">
        <v>218</v>
      </c>
      <c r="IT7" s="144" t="s">
        <v>219</v>
      </c>
      <c r="IU7" s="145"/>
      <c r="IV7" s="146"/>
      <c r="IW7" s="147"/>
      <c r="IX7" s="147"/>
      <c r="IY7"/>
      <c r="IZ7" s="147"/>
      <c r="JA7" s="147"/>
      <c r="JB7"/>
      <c r="JC7" s="147"/>
      <c r="JD7"/>
      <c r="JE7" s="147"/>
      <c r="JF7" s="147"/>
      <c r="JG7"/>
      <c r="JH7" s="147"/>
      <c r="JI7" s="147"/>
      <c r="JJ7" s="147"/>
      <c r="JK7"/>
      <c r="JL7" s="147"/>
      <c r="JM7" s="147"/>
      <c r="JN7" s="147"/>
      <c r="JO7"/>
      <c r="JP7" s="147"/>
      <c r="JQ7" s="148" t="s">
        <v>218</v>
      </c>
      <c r="JR7" s="144" t="s">
        <v>219</v>
      </c>
      <c r="JS7" s="145"/>
      <c r="JT7" s="146"/>
      <c r="JU7" s="147"/>
      <c r="JV7" s="147"/>
      <c r="JW7"/>
      <c r="JX7" s="147"/>
      <c r="JY7" s="147"/>
      <c r="JZ7"/>
      <c r="KA7" s="147"/>
      <c r="KB7"/>
      <c r="KC7" s="147"/>
      <c r="KD7" s="147"/>
      <c r="KE7"/>
      <c r="KF7" s="147"/>
      <c r="KG7" s="147"/>
      <c r="KH7" s="147"/>
      <c r="KI7"/>
      <c r="KJ7" s="147"/>
      <c r="KK7" s="147"/>
      <c r="KL7" s="147"/>
      <c r="KM7"/>
      <c r="KN7" s="147"/>
      <c r="KO7" s="148" t="s">
        <v>218</v>
      </c>
      <c r="KP7" s="144" t="s">
        <v>219</v>
      </c>
      <c r="KQ7" s="145"/>
      <c r="KR7" s="146"/>
      <c r="KS7"/>
      <c r="KT7" s="127"/>
      <c r="KU7" s="127"/>
      <c r="KV7" s="127"/>
      <c r="KW7" s="127"/>
      <c r="KX7" s="127"/>
      <c r="KY7" s="127"/>
      <c r="KZ7" s="127"/>
      <c r="LA7" s="127"/>
      <c r="LB7" s="127"/>
      <c r="LC7" s="127"/>
      <c r="LD7" s="127"/>
      <c r="LE7" s="127"/>
      <c r="LF7" s="127"/>
      <c r="LG7" s="127"/>
      <c r="LH7" s="127"/>
      <c r="LI7" s="127"/>
      <c r="LJ7" s="127"/>
      <c r="LK7" s="127"/>
      <c r="LL7" s="127"/>
      <c r="LM7" s="127"/>
      <c r="LN7" s="127"/>
      <c r="LO7" s="127"/>
      <c r="LP7" s="127"/>
      <c r="LQ7"/>
      <c r="LR7" s="149"/>
      <c r="LS7" s="149"/>
      <c r="LT7" s="149"/>
      <c r="LU7" s="149"/>
      <c r="LV7" s="149"/>
      <c r="LW7" s="149"/>
      <c r="LX7" s="149"/>
      <c r="LY7" s="149"/>
      <c r="LZ7" s="149"/>
      <c r="MA7" s="149"/>
      <c r="MB7" s="149"/>
      <c r="MC7" s="149"/>
      <c r="MD7" s="149"/>
      <c r="ME7" s="149"/>
      <c r="MF7" s="149"/>
      <c r="MG7" s="149"/>
      <c r="MH7" s="149"/>
      <c r="MI7" s="149"/>
      <c r="MJ7" s="149"/>
      <c r="MK7" s="149"/>
      <c r="ML7" s="149"/>
      <c r="MM7" s="149"/>
      <c r="MN7" s="149"/>
      <c r="MO7" s="113"/>
      <c r="MP7" s="129"/>
      <c r="MQ7" s="129"/>
      <c r="MR7" s="129"/>
      <c r="MS7" s="129"/>
      <c r="MT7" s="129"/>
      <c r="MU7" s="129"/>
      <c r="MV7" s="129"/>
      <c r="MW7" s="129"/>
      <c r="MX7" s="129"/>
      <c r="MY7" s="129"/>
      <c r="MZ7" s="129"/>
      <c r="NA7" s="129"/>
      <c r="NB7" s="129"/>
      <c r="NC7" s="129"/>
      <c r="ND7" s="129"/>
      <c r="NE7" s="129"/>
      <c r="NF7" s="129"/>
      <c r="NG7" s="129"/>
      <c r="NH7" s="129"/>
      <c r="NI7" s="129"/>
      <c r="NJ7" s="129"/>
      <c r="NK7" s="129"/>
      <c r="NL7" s="129"/>
      <c r="NM7" s="113"/>
      <c r="NN7" s="129"/>
      <c r="NO7" s="129"/>
      <c r="NP7" s="129"/>
      <c r="NQ7" s="129"/>
      <c r="NR7" s="129"/>
      <c r="NS7" s="129"/>
      <c r="NT7" s="129"/>
      <c r="NU7" s="129"/>
      <c r="NV7" s="129"/>
      <c r="NW7" s="129"/>
      <c r="NX7" s="129"/>
      <c r="NY7" s="129"/>
      <c r="NZ7" s="129"/>
      <c r="OA7" s="129"/>
      <c r="OB7" s="129"/>
      <c r="OC7" s="129"/>
      <c r="OD7" s="129"/>
      <c r="OE7" s="129"/>
      <c r="OF7" s="129"/>
      <c r="OG7" s="129"/>
      <c r="OH7" s="129"/>
      <c r="OI7" s="129"/>
      <c r="OJ7" s="129"/>
    </row>
    <row r="8" spans="3:400" ht="23.1" customHeight="1" x14ac:dyDescent="0.25">
      <c r="C8" s="150" t="s">
        <v>222</v>
      </c>
      <c r="D8" s="151">
        <v>6</v>
      </c>
      <c r="E8" s="152"/>
      <c r="F8" s="152"/>
      <c r="G8" s="152"/>
      <c r="H8" s="152"/>
      <c r="I8" s="152"/>
      <c r="J8" s="152"/>
      <c r="K8" s="152"/>
      <c r="L8" s="152"/>
      <c r="M8" s="152"/>
      <c r="N8" s="152"/>
      <c r="O8" s="152"/>
      <c r="P8" s="152"/>
      <c r="Q8" s="152"/>
      <c r="R8" s="152"/>
      <c r="S8" s="152"/>
      <c r="T8" s="152"/>
      <c r="U8" s="152"/>
      <c r="V8" s="152"/>
      <c r="W8" s="152"/>
      <c r="X8" s="152"/>
      <c r="Y8" s="152"/>
      <c r="Z8" s="152"/>
      <c r="AA8" s="152"/>
      <c r="AB8" s="151">
        <v>0</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0</v>
      </c>
      <c r="BA8" s="152"/>
      <c r="BB8" s="152"/>
      <c r="BC8" s="152"/>
      <c r="BD8" s="152"/>
      <c r="BE8" s="152"/>
      <c r="BF8" s="152"/>
      <c r="BG8" s="152"/>
      <c r="BH8" s="152"/>
      <c r="BI8" s="152"/>
      <c r="BJ8" s="152"/>
      <c r="BK8" s="152"/>
      <c r="BL8" s="152"/>
      <c r="BM8" s="152"/>
      <c r="BN8" s="152"/>
      <c r="BO8" s="152"/>
      <c r="BP8" s="152"/>
      <c r="BQ8" s="152"/>
      <c r="BR8" s="152"/>
      <c r="BS8" s="152"/>
      <c r="BT8" s="152"/>
      <c r="BU8" s="152"/>
      <c r="BV8" s="152"/>
      <c r="BW8" s="152"/>
      <c r="BX8" s="151">
        <v>0</v>
      </c>
      <c r="BY8" s="153">
        <f>D8+AB8+AZ8+BX8</f>
        <v>6</v>
      </c>
      <c r="BZ8" s="120"/>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54">
        <v>1</v>
      </c>
      <c r="DA8" s="154">
        <v>2</v>
      </c>
      <c r="DB8" s="154">
        <v>3</v>
      </c>
      <c r="DC8" s="154">
        <v>4</v>
      </c>
      <c r="DD8" s="154">
        <v>5</v>
      </c>
      <c r="DE8" s="154">
        <v>6</v>
      </c>
      <c r="DF8" s="154">
        <v>7</v>
      </c>
      <c r="DG8" s="154">
        <v>8</v>
      </c>
      <c r="DH8" s="154">
        <v>9</v>
      </c>
      <c r="DI8" s="154">
        <v>10</v>
      </c>
      <c r="DJ8" s="154">
        <v>11</v>
      </c>
      <c r="DK8" s="154">
        <v>12</v>
      </c>
      <c r="DL8" s="154">
        <v>13</v>
      </c>
      <c r="DM8" s="154">
        <v>14</v>
      </c>
      <c r="DN8" s="154">
        <v>15</v>
      </c>
      <c r="DO8" s="154">
        <v>16</v>
      </c>
      <c r="DP8" s="154">
        <v>17</v>
      </c>
      <c r="DQ8" s="154">
        <v>18</v>
      </c>
      <c r="DR8" s="154">
        <v>19</v>
      </c>
      <c r="DS8" s="154">
        <v>20</v>
      </c>
      <c r="DT8" s="154">
        <v>21</v>
      </c>
      <c r="DU8" s="154">
        <v>22</v>
      </c>
      <c r="DV8" s="154">
        <v>23</v>
      </c>
      <c r="DW8" s="153" t="s">
        <v>57</v>
      </c>
      <c r="DX8" s="154">
        <v>1</v>
      </c>
      <c r="DY8" s="154">
        <v>2</v>
      </c>
      <c r="DZ8" s="154">
        <v>3</v>
      </c>
      <c r="EA8" s="154">
        <v>4</v>
      </c>
      <c r="EB8" s="154">
        <v>5</v>
      </c>
      <c r="EC8" s="154">
        <v>6</v>
      </c>
      <c r="ED8" s="154">
        <v>7</v>
      </c>
      <c r="EE8" s="154">
        <v>8</v>
      </c>
      <c r="EF8" s="154">
        <v>9</v>
      </c>
      <c r="EG8" s="154">
        <v>10</v>
      </c>
      <c r="EH8" s="154">
        <v>11</v>
      </c>
      <c r="EI8" s="154">
        <v>12</v>
      </c>
      <c r="EJ8" s="154">
        <v>13</v>
      </c>
      <c r="EK8" s="154">
        <v>14</v>
      </c>
      <c r="EL8" s="154">
        <v>15</v>
      </c>
      <c r="EM8" s="154">
        <v>16</v>
      </c>
      <c r="EN8" s="154">
        <v>17</v>
      </c>
      <c r="EO8" s="154">
        <v>18</v>
      </c>
      <c r="EP8" s="154">
        <v>19</v>
      </c>
      <c r="EQ8" s="154">
        <v>20</v>
      </c>
      <c r="ER8" s="154">
        <v>21</v>
      </c>
      <c r="ES8" s="154">
        <v>22</v>
      </c>
      <c r="ET8" s="154">
        <v>23</v>
      </c>
      <c r="EU8" s="153" t="s">
        <v>57</v>
      </c>
      <c r="EV8" s="120"/>
      <c r="EW8" s="153">
        <f>IF(D8="","",D8)</f>
        <v>6</v>
      </c>
      <c r="EX8" s="154">
        <v>1</v>
      </c>
      <c r="EY8" s="154">
        <v>2</v>
      </c>
      <c r="EZ8" s="154">
        <v>3</v>
      </c>
      <c r="FA8" s="154">
        <v>4</v>
      </c>
      <c r="FB8" s="154">
        <v>5</v>
      </c>
      <c r="FC8" s="154">
        <v>6</v>
      </c>
      <c r="FD8" s="154">
        <v>7</v>
      </c>
      <c r="FE8" s="154">
        <v>8</v>
      </c>
      <c r="FF8" s="154">
        <v>9</v>
      </c>
      <c r="FG8" s="154">
        <v>10</v>
      </c>
      <c r="FH8" s="154">
        <v>11</v>
      </c>
      <c r="FI8" s="154">
        <v>12</v>
      </c>
      <c r="FJ8" s="154">
        <v>13</v>
      </c>
      <c r="FK8" s="154">
        <v>14</v>
      </c>
      <c r="FL8" s="154">
        <v>15</v>
      </c>
      <c r="FM8" s="154">
        <v>16</v>
      </c>
      <c r="FN8" s="154">
        <v>17</v>
      </c>
      <c r="FO8" s="154">
        <v>18</v>
      </c>
      <c r="FP8" s="154">
        <v>19</v>
      </c>
      <c r="FQ8" s="154">
        <v>20</v>
      </c>
      <c r="FR8" s="154">
        <v>21</v>
      </c>
      <c r="FS8" s="154">
        <v>22</v>
      </c>
      <c r="FT8" s="154">
        <v>23</v>
      </c>
      <c r="FU8" s="153">
        <f>IF(AB8="","",AB8)</f>
        <v>0</v>
      </c>
      <c r="FV8" s="154">
        <v>1</v>
      </c>
      <c r="FW8" s="154">
        <v>2</v>
      </c>
      <c r="FX8" s="154">
        <v>3</v>
      </c>
      <c r="FY8" s="154">
        <v>4</v>
      </c>
      <c r="FZ8" s="154">
        <v>5</v>
      </c>
      <c r="GA8" s="154">
        <v>6</v>
      </c>
      <c r="GB8" s="154">
        <v>7</v>
      </c>
      <c r="GC8" s="154">
        <v>8</v>
      </c>
      <c r="GD8" s="154">
        <v>9</v>
      </c>
      <c r="GE8" s="154">
        <v>10</v>
      </c>
      <c r="GF8" s="154">
        <v>11</v>
      </c>
      <c r="GG8" s="154">
        <v>12</v>
      </c>
      <c r="GH8" s="154">
        <v>13</v>
      </c>
      <c r="GI8" s="154">
        <v>14</v>
      </c>
      <c r="GJ8" s="154">
        <v>15</v>
      </c>
      <c r="GK8" s="154">
        <v>16</v>
      </c>
      <c r="GL8" s="154">
        <v>17</v>
      </c>
      <c r="GM8" s="154">
        <v>18</v>
      </c>
      <c r="GN8" s="154">
        <v>19</v>
      </c>
      <c r="GO8" s="154">
        <v>20</v>
      </c>
      <c r="GP8" s="154">
        <v>21</v>
      </c>
      <c r="GQ8" s="154">
        <v>22</v>
      </c>
      <c r="GR8" s="154">
        <v>23</v>
      </c>
      <c r="GS8" s="153">
        <f>IF(AZ8="","",AZ8)</f>
        <v>0</v>
      </c>
      <c r="GT8" s="154">
        <v>1</v>
      </c>
      <c r="GU8" s="154">
        <v>2</v>
      </c>
      <c r="GV8" s="154">
        <v>3</v>
      </c>
      <c r="GW8" s="154">
        <v>4</v>
      </c>
      <c r="GX8" s="154">
        <v>5</v>
      </c>
      <c r="GY8" s="154">
        <v>6</v>
      </c>
      <c r="GZ8" s="154">
        <v>7</v>
      </c>
      <c r="HA8" s="154">
        <v>8</v>
      </c>
      <c r="HB8" s="154">
        <v>9</v>
      </c>
      <c r="HC8" s="154">
        <v>10</v>
      </c>
      <c r="HD8" s="154">
        <v>11</v>
      </c>
      <c r="HE8" s="154">
        <v>12</v>
      </c>
      <c r="HF8" s="154">
        <v>13</v>
      </c>
      <c r="HG8" s="154">
        <v>14</v>
      </c>
      <c r="HH8" s="154">
        <v>15</v>
      </c>
      <c r="HI8" s="154">
        <v>16</v>
      </c>
      <c r="HJ8" s="154">
        <v>17</v>
      </c>
      <c r="HK8" s="154">
        <v>18</v>
      </c>
      <c r="HL8" s="154">
        <v>19</v>
      </c>
      <c r="HM8" s="154">
        <v>20</v>
      </c>
      <c r="HN8" s="154">
        <v>21</v>
      </c>
      <c r="HO8" s="154">
        <v>22</v>
      </c>
      <c r="HP8" s="154">
        <v>23</v>
      </c>
      <c r="HQ8" s="153">
        <f>IF(BX8="","",BX8)</f>
        <v>0</v>
      </c>
      <c r="HR8" s="155"/>
      <c r="HS8" s="153">
        <f>BY8</f>
        <v>6</v>
      </c>
      <c r="HT8" s="228"/>
      <c r="HU8" s="143" t="s">
        <v>223</v>
      </c>
      <c r="HV8" s="146" t="str">
        <f>"Please enter the total number of households and the total number of children in "&amp;D7</f>
        <v>Please enter the total number of households and the total number of children in ES</v>
      </c>
      <c r="HW8" s="146"/>
      <c r="HX8" s="146"/>
      <c r="HY8" s="147"/>
      <c r="HZ8" s="147"/>
      <c r="IA8"/>
      <c r="IB8" s="147"/>
      <c r="IC8" s="147"/>
      <c r="ID8"/>
      <c r="IE8" s="147"/>
      <c r="IF8"/>
      <c r="IG8" s="147"/>
      <c r="IH8" s="147"/>
      <c r="II8"/>
      <c r="IJ8" s="147"/>
      <c r="IK8" s="147"/>
      <c r="IL8" s="147"/>
      <c r="IM8"/>
      <c r="IN8"/>
      <c r="IO8"/>
      <c r="IP8"/>
      <c r="IQ8"/>
      <c r="IR8" s="147"/>
      <c r="IS8" s="148" t="s">
        <v>223</v>
      </c>
      <c r="IT8" s="146" t="str">
        <f>"Please enter the total number of households and the total number of children in "&amp;AB7</f>
        <v>Please enter the total number of households and the total number of children in TH</v>
      </c>
      <c r="IU8" s="146"/>
      <c r="IV8" s="146"/>
      <c r="IW8" s="147"/>
      <c r="IX8" s="147"/>
      <c r="IY8"/>
      <c r="IZ8" s="147"/>
      <c r="JA8" s="147"/>
      <c r="JB8"/>
      <c r="JC8" s="147"/>
      <c r="JD8"/>
      <c r="JE8" s="147"/>
      <c r="JF8" s="147"/>
      <c r="JG8"/>
      <c r="JH8" s="147"/>
      <c r="JI8" s="147"/>
      <c r="JJ8" s="147"/>
      <c r="JK8"/>
      <c r="JL8" s="147"/>
      <c r="JM8" s="147"/>
      <c r="JN8" s="147"/>
      <c r="JO8"/>
      <c r="JP8" s="147"/>
      <c r="JQ8" s="148" t="s">
        <v>223</v>
      </c>
      <c r="JR8" s="146" t="str">
        <f>"Please enter the total number of households and the total number of children in "&amp;AZ7</f>
        <v>Please enter the total number of households and the total number of children in SH</v>
      </c>
      <c r="JS8" s="146"/>
      <c r="JT8" s="146"/>
      <c r="JU8" s="147"/>
      <c r="JV8" s="147"/>
      <c r="JW8"/>
      <c r="JX8" s="147"/>
      <c r="JY8" s="147"/>
      <c r="JZ8"/>
      <c r="KA8" s="147"/>
      <c r="KB8"/>
      <c r="KC8" s="147"/>
      <c r="KD8" s="147"/>
      <c r="KE8"/>
      <c r="KF8" s="147"/>
      <c r="KG8" s="147"/>
      <c r="KH8" s="147"/>
      <c r="KI8"/>
      <c r="KJ8" s="147"/>
      <c r="KK8" s="147"/>
      <c r="KL8" s="147"/>
      <c r="KM8"/>
      <c r="KN8" s="147"/>
      <c r="KO8" s="148" t="s">
        <v>223</v>
      </c>
      <c r="KP8" s="146" t="str">
        <f>"Please enter the total number of households and the total number of children in "&amp;BX7</f>
        <v>Please enter the total number of households and the total number of children in UN</v>
      </c>
      <c r="KQ8" s="146"/>
      <c r="KR8" s="146"/>
      <c r="KS8"/>
      <c r="KT8">
        <v>1</v>
      </c>
      <c r="KU8">
        <v>2</v>
      </c>
      <c r="KV8">
        <v>3</v>
      </c>
      <c r="KW8">
        <v>4</v>
      </c>
      <c r="KX8">
        <v>5</v>
      </c>
      <c r="KY8">
        <v>6</v>
      </c>
      <c r="KZ8">
        <v>7</v>
      </c>
      <c r="LA8">
        <v>8</v>
      </c>
      <c r="LB8">
        <v>9</v>
      </c>
      <c r="LC8">
        <v>10</v>
      </c>
      <c r="LD8">
        <v>11</v>
      </c>
      <c r="LE8">
        <v>12</v>
      </c>
      <c r="LF8">
        <v>13</v>
      </c>
      <c r="LG8">
        <v>14</v>
      </c>
      <c r="LH8">
        <v>15</v>
      </c>
      <c r="LI8">
        <v>16</v>
      </c>
      <c r="LJ8">
        <v>17</v>
      </c>
      <c r="LK8">
        <v>18</v>
      </c>
      <c r="LL8">
        <v>19</v>
      </c>
      <c r="LM8">
        <v>20</v>
      </c>
      <c r="LN8">
        <v>21</v>
      </c>
      <c r="LO8">
        <v>22</v>
      </c>
      <c r="LP8">
        <v>23</v>
      </c>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row>
    <row r="9" spans="3:400" ht="23.1" customHeight="1" x14ac:dyDescent="0.25">
      <c r="C9" s="150" t="s">
        <v>281</v>
      </c>
      <c r="D9" s="151">
        <v>6</v>
      </c>
      <c r="E9" s="156"/>
      <c r="F9" s="156"/>
      <c r="G9" s="156"/>
      <c r="H9" s="156"/>
      <c r="I9" s="156"/>
      <c r="J9" s="156"/>
      <c r="K9" s="156"/>
      <c r="L9" s="156"/>
      <c r="M9" s="156"/>
      <c r="N9" s="156"/>
      <c r="O9" s="156"/>
      <c r="P9" s="156"/>
      <c r="Q9" s="156"/>
      <c r="R9" s="156"/>
      <c r="S9" s="156"/>
      <c r="T9" s="156"/>
      <c r="U9" s="156"/>
      <c r="V9" s="156"/>
      <c r="W9" s="156"/>
      <c r="X9" s="156"/>
      <c r="Y9" s="156"/>
      <c r="Z9" s="156"/>
      <c r="AA9" s="156"/>
      <c r="AB9" s="151">
        <v>0</v>
      </c>
      <c r="AC9" s="156"/>
      <c r="AD9" s="156"/>
      <c r="AE9" s="156"/>
      <c r="AF9" s="156"/>
      <c r="AG9" s="156"/>
      <c r="AH9" s="156"/>
      <c r="AI9" s="156"/>
      <c r="AJ9" s="156"/>
      <c r="AK9" s="156"/>
      <c r="AL9" s="156"/>
      <c r="AM9" s="156"/>
      <c r="AN9" s="156"/>
      <c r="AO9" s="156"/>
      <c r="AP9" s="156"/>
      <c r="AQ9" s="156"/>
      <c r="AR9" s="156"/>
      <c r="AS9" s="156"/>
      <c r="AT9" s="156"/>
      <c r="AU9" s="156"/>
      <c r="AV9" s="156"/>
      <c r="AW9" s="156"/>
      <c r="AX9" s="156"/>
      <c r="AY9" s="156"/>
      <c r="AZ9" s="151">
        <v>0</v>
      </c>
      <c r="BA9" s="156"/>
      <c r="BB9" s="156"/>
      <c r="BC9" s="156"/>
      <c r="BD9" s="156"/>
      <c r="BE9" s="156"/>
      <c r="BF9" s="156"/>
      <c r="BG9" s="156"/>
      <c r="BH9" s="156"/>
      <c r="BI9" s="156"/>
      <c r="BJ9" s="156"/>
      <c r="BK9" s="156"/>
      <c r="BL9" s="156"/>
      <c r="BM9" s="156"/>
      <c r="BN9" s="156"/>
      <c r="BO9" s="156"/>
      <c r="BP9" s="156"/>
      <c r="BQ9" s="156"/>
      <c r="BR9" s="156"/>
      <c r="BS9" s="156"/>
      <c r="BT9" s="156"/>
      <c r="BU9" s="156"/>
      <c r="BV9" s="156"/>
      <c r="BW9" s="156"/>
      <c r="BX9" s="151">
        <v>0</v>
      </c>
      <c r="BY9" s="153">
        <f>D9+AB9+AZ9+BX9</f>
        <v>6</v>
      </c>
      <c r="BZ9" s="120"/>
      <c r="CA9" s="153" t="s">
        <v>57</v>
      </c>
      <c r="CB9" s="157"/>
      <c r="CC9" s="157"/>
      <c r="CD9" s="157"/>
      <c r="CE9" s="157"/>
      <c r="CF9" s="157"/>
      <c r="CG9" s="157"/>
      <c r="CH9" s="157"/>
      <c r="CI9" s="157"/>
      <c r="CJ9" s="157"/>
      <c r="CK9" s="157"/>
      <c r="CL9" s="157"/>
      <c r="CM9" s="157"/>
      <c r="CN9" s="157"/>
      <c r="CO9" s="157"/>
      <c r="CP9" s="157"/>
      <c r="CQ9" s="157"/>
      <c r="CR9" s="157"/>
      <c r="CS9" s="157"/>
      <c r="CT9" s="157"/>
      <c r="CU9" s="157"/>
      <c r="CV9" s="157"/>
      <c r="CW9" s="157"/>
      <c r="CX9" s="157"/>
      <c r="CY9" s="153" t="s">
        <v>57</v>
      </c>
      <c r="CZ9" s="157"/>
      <c r="DA9" s="157"/>
      <c r="DB9" s="157"/>
      <c r="DC9" s="157"/>
      <c r="DD9" s="157"/>
      <c r="DE9" s="157"/>
      <c r="DF9" s="157"/>
      <c r="DG9" s="157"/>
      <c r="DH9" s="157"/>
      <c r="DI9" s="157"/>
      <c r="DJ9" s="157"/>
      <c r="DK9" s="157"/>
      <c r="DL9" s="157"/>
      <c r="DM9" s="157"/>
      <c r="DN9" s="157"/>
      <c r="DO9" s="157"/>
      <c r="DP9" s="157"/>
      <c r="DQ9" s="157"/>
      <c r="DR9" s="157"/>
      <c r="DS9" s="157"/>
      <c r="DT9" s="157"/>
      <c r="DU9" s="157"/>
      <c r="DV9" s="157"/>
      <c r="DW9" s="153" t="s">
        <v>57</v>
      </c>
      <c r="DX9" s="157"/>
      <c r="DY9" s="157"/>
      <c r="DZ9" s="157"/>
      <c r="EA9" s="157"/>
      <c r="EB9" s="157"/>
      <c r="EC9" s="157"/>
      <c r="ED9" s="157"/>
      <c r="EE9" s="157"/>
      <c r="EF9" s="157"/>
      <c r="EG9" s="157"/>
      <c r="EH9" s="157"/>
      <c r="EI9" s="157"/>
      <c r="EJ9" s="157"/>
      <c r="EK9" s="157"/>
      <c r="EL9" s="157"/>
      <c r="EM9" s="157"/>
      <c r="EN9" s="157"/>
      <c r="EO9" s="157"/>
      <c r="EP9" s="157"/>
      <c r="EQ9" s="157"/>
      <c r="ER9" s="157"/>
      <c r="ES9" s="157"/>
      <c r="ET9" s="157"/>
      <c r="EU9" s="153" t="s">
        <v>57</v>
      </c>
      <c r="EV9" s="120"/>
      <c r="EW9" s="153">
        <f>IF(D9="","",D9)</f>
        <v>6</v>
      </c>
      <c r="EX9" s="154">
        <v>1</v>
      </c>
      <c r="EY9" s="154">
        <v>2</v>
      </c>
      <c r="EZ9" s="154">
        <v>3</v>
      </c>
      <c r="FA9" s="154">
        <v>4</v>
      </c>
      <c r="FB9" s="154">
        <v>5</v>
      </c>
      <c r="FC9" s="154">
        <v>6</v>
      </c>
      <c r="FD9" s="154">
        <v>7</v>
      </c>
      <c r="FE9" s="154">
        <v>8</v>
      </c>
      <c r="FF9" s="154">
        <v>9</v>
      </c>
      <c r="FG9" s="154">
        <v>10</v>
      </c>
      <c r="FH9" s="154">
        <v>11</v>
      </c>
      <c r="FI9" s="154">
        <v>12</v>
      </c>
      <c r="FJ9" s="154">
        <v>13</v>
      </c>
      <c r="FK9" s="154">
        <v>14</v>
      </c>
      <c r="FL9" s="154">
        <v>15</v>
      </c>
      <c r="FM9" s="154">
        <v>16</v>
      </c>
      <c r="FN9" s="154">
        <v>17</v>
      </c>
      <c r="FO9" s="154">
        <v>18</v>
      </c>
      <c r="FP9" s="154">
        <v>19</v>
      </c>
      <c r="FQ9" s="154">
        <v>20</v>
      </c>
      <c r="FR9" s="154">
        <v>21</v>
      </c>
      <c r="FS9" s="154">
        <v>22</v>
      </c>
      <c r="FT9" s="154">
        <v>23</v>
      </c>
      <c r="FU9" s="153">
        <f>IF(AB9="","",AB9)</f>
        <v>0</v>
      </c>
      <c r="FV9" s="154">
        <v>1</v>
      </c>
      <c r="FW9" s="154">
        <v>2</v>
      </c>
      <c r="FX9" s="154">
        <v>3</v>
      </c>
      <c r="FY9" s="154">
        <v>4</v>
      </c>
      <c r="FZ9" s="154">
        <v>5</v>
      </c>
      <c r="GA9" s="154">
        <v>6</v>
      </c>
      <c r="GB9" s="154">
        <v>7</v>
      </c>
      <c r="GC9" s="154">
        <v>8</v>
      </c>
      <c r="GD9" s="154">
        <v>9</v>
      </c>
      <c r="GE9" s="154">
        <v>10</v>
      </c>
      <c r="GF9" s="154">
        <v>11</v>
      </c>
      <c r="GG9" s="154">
        <v>12</v>
      </c>
      <c r="GH9" s="154">
        <v>13</v>
      </c>
      <c r="GI9" s="154">
        <v>14</v>
      </c>
      <c r="GJ9" s="154">
        <v>15</v>
      </c>
      <c r="GK9" s="154">
        <v>16</v>
      </c>
      <c r="GL9" s="154">
        <v>17</v>
      </c>
      <c r="GM9" s="154">
        <v>18</v>
      </c>
      <c r="GN9" s="154">
        <v>19</v>
      </c>
      <c r="GO9" s="154">
        <v>20</v>
      </c>
      <c r="GP9" s="154">
        <v>21</v>
      </c>
      <c r="GQ9" s="154">
        <v>22</v>
      </c>
      <c r="GR9" s="154">
        <v>23</v>
      </c>
      <c r="GS9" s="153">
        <f>IF(AZ9="","",AZ9)</f>
        <v>0</v>
      </c>
      <c r="GT9" s="154">
        <v>1</v>
      </c>
      <c r="GU9" s="154">
        <v>2</v>
      </c>
      <c r="GV9" s="154">
        <v>3</v>
      </c>
      <c r="GW9" s="154">
        <v>4</v>
      </c>
      <c r="GX9" s="154">
        <v>5</v>
      </c>
      <c r="GY9" s="154">
        <v>6</v>
      </c>
      <c r="GZ9" s="154">
        <v>7</v>
      </c>
      <c r="HA9" s="154">
        <v>8</v>
      </c>
      <c r="HB9" s="154">
        <v>9</v>
      </c>
      <c r="HC9" s="154">
        <v>10</v>
      </c>
      <c r="HD9" s="154">
        <v>11</v>
      </c>
      <c r="HE9" s="154">
        <v>12</v>
      </c>
      <c r="HF9" s="154">
        <v>13</v>
      </c>
      <c r="HG9" s="154">
        <v>14</v>
      </c>
      <c r="HH9" s="154">
        <v>15</v>
      </c>
      <c r="HI9" s="154">
        <v>16</v>
      </c>
      <c r="HJ9" s="154">
        <v>17</v>
      </c>
      <c r="HK9" s="154">
        <v>18</v>
      </c>
      <c r="HL9" s="154">
        <v>19</v>
      </c>
      <c r="HM9" s="154">
        <v>20</v>
      </c>
      <c r="HN9" s="154">
        <v>21</v>
      </c>
      <c r="HO9" s="154">
        <v>22</v>
      </c>
      <c r="HP9" s="154">
        <v>23</v>
      </c>
      <c r="HQ9" s="153">
        <f>IF(BX9="","",BX9)</f>
        <v>0</v>
      </c>
      <c r="HR9" s="126"/>
      <c r="HS9" s="153">
        <f>BY9</f>
        <v>6</v>
      </c>
      <c r="HT9" s="228"/>
      <c r="HU9" s="143" t="s">
        <v>225</v>
      </c>
      <c r="HV9" s="145" t="str">
        <f>IF(COUNTBLANK(D8:D9)&gt;0,"Yes","No")</f>
        <v>No</v>
      </c>
      <c r="HW9" s="145"/>
      <c r="HX9" s="144"/>
      <c r="HY9" s="158"/>
      <c r="HZ9" s="158"/>
      <c r="IA9"/>
      <c r="IB9" s="158"/>
      <c r="IC9" s="158"/>
      <c r="ID9"/>
      <c r="IE9" s="158"/>
      <c r="IF9"/>
      <c r="IG9" s="158"/>
      <c r="IH9" s="158"/>
      <c r="II9"/>
      <c r="IJ9" s="158"/>
      <c r="IK9" s="158"/>
      <c r="IL9" s="158"/>
      <c r="IM9"/>
      <c r="IN9"/>
      <c r="IO9"/>
      <c r="IP9"/>
      <c r="IQ9"/>
      <c r="IR9" s="158"/>
      <c r="IS9" s="148" t="s">
        <v>225</v>
      </c>
      <c r="IT9" s="145" t="str">
        <f>IF(COUNTBLANK(AB8:AB9)&gt;0,"Yes","No")</f>
        <v>No</v>
      </c>
      <c r="IU9" s="145"/>
      <c r="IV9" s="144"/>
      <c r="IW9" s="158"/>
      <c r="IX9" s="158"/>
      <c r="IY9"/>
      <c r="IZ9" s="158"/>
      <c r="JA9" s="158"/>
      <c r="JB9"/>
      <c r="JC9" s="158"/>
      <c r="JD9"/>
      <c r="JE9" s="158"/>
      <c r="JF9" s="158"/>
      <c r="JG9"/>
      <c r="JH9" s="158"/>
      <c r="JI9" s="158"/>
      <c r="JJ9" s="158"/>
      <c r="JK9"/>
      <c r="JL9" s="158"/>
      <c r="JM9" s="158"/>
      <c r="JN9" s="158"/>
      <c r="JO9"/>
      <c r="JP9" s="158"/>
      <c r="JQ9" s="148" t="s">
        <v>225</v>
      </c>
      <c r="JR9" s="145" t="str">
        <f>IF(COUNTBLANK(AZ8:AZ9)&gt;0,"Yes","No")</f>
        <v>No</v>
      </c>
      <c r="JS9" s="145"/>
      <c r="JT9" s="144"/>
      <c r="JU9" s="158"/>
      <c r="JV9" s="158"/>
      <c r="JW9"/>
      <c r="JX9" s="158"/>
      <c r="JY9" s="158"/>
      <c r="JZ9"/>
      <c r="KA9" s="158"/>
      <c r="KB9"/>
      <c r="KC9" s="158"/>
      <c r="KD9" s="158"/>
      <c r="KE9"/>
      <c r="KF9" s="158"/>
      <c r="KG9" s="158"/>
      <c r="KH9" s="158"/>
      <c r="KI9"/>
      <c r="KJ9" s="158"/>
      <c r="KK9" s="158"/>
      <c r="KL9" s="158"/>
      <c r="KM9"/>
      <c r="KN9" s="158"/>
      <c r="KO9" s="148" t="s">
        <v>225</v>
      </c>
      <c r="KP9" s="145" t="str">
        <f>IF(COUNTBLANK(BX8:BX9)&gt;0,"Yes","No")</f>
        <v>No</v>
      </c>
      <c r="KQ9" s="145"/>
      <c r="KR9" s="144"/>
      <c r="KS9"/>
      <c r="KT9" s="159" t="s">
        <v>226</v>
      </c>
      <c r="KU9"/>
      <c r="KV9"/>
      <c r="KW9"/>
      <c r="KX9"/>
      <c r="KY9"/>
      <c r="KZ9"/>
      <c r="LA9"/>
      <c r="LB9"/>
      <c r="LC9"/>
      <c r="LD9"/>
      <c r="LE9"/>
      <c r="LF9"/>
      <c r="LG9"/>
      <c r="LH9"/>
      <c r="LI9"/>
      <c r="LJ9"/>
      <c r="LK9"/>
      <c r="LL9"/>
      <c r="LM9"/>
      <c r="LN9"/>
      <c r="LO9"/>
      <c r="LP9" s="160"/>
      <c r="LQ9"/>
      <c r="LR9" s="159" t="s">
        <v>226</v>
      </c>
      <c r="LS9"/>
      <c r="LT9"/>
      <c r="LU9"/>
      <c r="LV9"/>
      <c r="LW9"/>
      <c r="LX9" s="161" t="s">
        <v>227</v>
      </c>
      <c r="LY9" s="161"/>
      <c r="LZ9" s="161"/>
      <c r="MA9" s="161"/>
      <c r="MB9" s="161"/>
      <c r="MC9" s="161"/>
      <c r="MD9" s="161"/>
      <c r="ME9" s="161"/>
      <c r="MF9" s="161"/>
      <c r="MG9" s="161"/>
      <c r="MH9" s="161"/>
      <c r="MI9" s="161"/>
      <c r="MJ9" s="161"/>
      <c r="MK9" s="161"/>
      <c r="ML9" s="161"/>
      <c r="MM9" s="162"/>
      <c r="MN9" s="160"/>
      <c r="MO9" s="160"/>
      <c r="MP9" s="159" t="s">
        <v>226</v>
      </c>
      <c r="MQ9"/>
      <c r="MR9"/>
      <c r="MS9"/>
      <c r="MT9"/>
      <c r="MU9"/>
      <c r="MV9" s="161" t="s">
        <v>228</v>
      </c>
      <c r="MW9" s="161"/>
      <c r="MX9" s="161"/>
      <c r="MY9" s="161"/>
      <c r="MZ9" s="161"/>
      <c r="NA9" s="161"/>
      <c r="NB9" s="161"/>
      <c r="NC9" s="161"/>
      <c r="ND9" s="161"/>
      <c r="NE9" s="161"/>
      <c r="NF9" s="161"/>
      <c r="NG9" s="161"/>
      <c r="NH9" s="161"/>
      <c r="NI9" s="161"/>
      <c r="NJ9" s="161"/>
      <c r="NK9" s="162"/>
      <c r="NL9" s="160"/>
      <c r="NM9" s="160"/>
      <c r="NN9" s="159" t="s">
        <v>226</v>
      </c>
      <c r="NO9"/>
      <c r="NP9"/>
      <c r="NQ9"/>
      <c r="NR9"/>
      <c r="NS9"/>
      <c r="NT9" s="161" t="s">
        <v>228</v>
      </c>
      <c r="NU9" s="161"/>
      <c r="NV9" s="161"/>
      <c r="NW9" s="161"/>
      <c r="NX9" s="161"/>
      <c r="NY9" s="161"/>
      <c r="NZ9" s="161"/>
      <c r="OA9" s="161"/>
      <c r="OB9" s="161"/>
      <c r="OC9" s="161"/>
      <c r="OD9" s="161"/>
      <c r="OE9" s="161"/>
      <c r="OF9" s="161"/>
      <c r="OG9" s="161"/>
      <c r="OH9" s="161"/>
      <c r="OI9" s="162"/>
      <c r="OJ9" s="160"/>
    </row>
    <row r="10" spans="3:400" ht="68.45" customHeight="1" x14ac:dyDescent="0.25">
      <c r="C10" s="163" t="s">
        <v>229</v>
      </c>
      <c r="D10" s="164" t="str">
        <f>HV10</f>
        <v/>
      </c>
      <c r="E10" s="189"/>
      <c r="F10" s="189"/>
      <c r="G10" s="189"/>
      <c r="H10" s="189"/>
      <c r="I10" s="189"/>
      <c r="J10" s="189"/>
      <c r="K10" s="189"/>
      <c r="L10" s="189"/>
      <c r="M10" s="189"/>
      <c r="N10" s="189"/>
      <c r="O10" s="189"/>
      <c r="P10" s="189"/>
      <c r="Q10" s="189"/>
      <c r="R10" s="189"/>
      <c r="S10" s="189"/>
      <c r="T10" s="189"/>
      <c r="U10" s="189"/>
      <c r="V10" s="189"/>
      <c r="W10" s="189"/>
      <c r="X10" s="189"/>
      <c r="Y10" s="189"/>
      <c r="Z10" s="189"/>
      <c r="AA10" s="189"/>
      <c r="AB10" s="164" t="str">
        <f>IT10</f>
        <v/>
      </c>
      <c r="AC10" s="189"/>
      <c r="AD10" s="189"/>
      <c r="AE10" s="189"/>
      <c r="AF10" s="189"/>
      <c r="AG10" s="189"/>
      <c r="AH10" s="189"/>
      <c r="AI10" s="189"/>
      <c r="AJ10" s="189"/>
      <c r="AK10" s="189"/>
      <c r="AL10" s="189"/>
      <c r="AM10" s="189"/>
      <c r="AN10" s="189"/>
      <c r="AO10" s="189"/>
      <c r="AP10" s="189"/>
      <c r="AQ10" s="189"/>
      <c r="AR10" s="189"/>
      <c r="AS10" s="189"/>
      <c r="AT10" s="189"/>
      <c r="AU10" s="189"/>
      <c r="AV10" s="189"/>
      <c r="AW10" s="189"/>
      <c r="AX10" s="189"/>
      <c r="AY10" s="189"/>
      <c r="AZ10" s="164" t="str">
        <f>JR10</f>
        <v/>
      </c>
      <c r="BA10" s="189"/>
      <c r="BB10" s="189"/>
      <c r="BC10" s="189"/>
      <c r="BD10" s="189"/>
      <c r="BE10" s="189"/>
      <c r="BF10" s="189"/>
      <c r="BG10" s="189"/>
      <c r="BH10" s="189"/>
      <c r="BI10" s="189"/>
      <c r="BJ10" s="189"/>
      <c r="BK10" s="189"/>
      <c r="BL10" s="189"/>
      <c r="BM10" s="189"/>
      <c r="BN10" s="189"/>
      <c r="BO10" s="189"/>
      <c r="BP10" s="189"/>
      <c r="BQ10" s="189"/>
      <c r="BR10" s="189"/>
      <c r="BS10" s="189"/>
      <c r="BT10" s="189"/>
      <c r="BU10" s="189"/>
      <c r="BV10" s="189"/>
      <c r="BW10" s="189"/>
      <c r="BX10" s="164" t="str">
        <f>KP10</f>
        <v/>
      </c>
      <c r="BZ10" s="120"/>
      <c r="CB10" s="189"/>
      <c r="CC10" s="189"/>
      <c r="CD10" s="189"/>
      <c r="CE10" s="189"/>
      <c r="CF10" s="189"/>
      <c r="CG10" s="189"/>
      <c r="CH10" s="189"/>
      <c r="CI10" s="189"/>
      <c r="CJ10" s="189"/>
      <c r="CK10" s="189"/>
      <c r="CL10" s="189"/>
      <c r="CM10" s="189"/>
      <c r="CN10" s="189"/>
      <c r="CO10" s="189"/>
      <c r="CP10" s="189"/>
      <c r="CQ10" s="189"/>
      <c r="CR10" s="189"/>
      <c r="CS10" s="189"/>
      <c r="CT10" s="189"/>
      <c r="CU10" s="189"/>
      <c r="CV10" s="189"/>
      <c r="CW10" s="189"/>
      <c r="CX10" s="189"/>
      <c r="CZ10" s="189"/>
      <c r="DA10" s="189"/>
      <c r="DB10" s="189"/>
      <c r="DC10" s="189"/>
      <c r="DD10" s="189"/>
      <c r="DE10" s="189"/>
      <c r="DF10" s="189"/>
      <c r="DG10" s="189"/>
      <c r="DH10" s="189"/>
      <c r="DI10" s="189"/>
      <c r="DJ10" s="189"/>
      <c r="DK10" s="189"/>
      <c r="DL10" s="189"/>
      <c r="DM10" s="189"/>
      <c r="DN10" s="189"/>
      <c r="DO10" s="189"/>
      <c r="DP10" s="189"/>
      <c r="DQ10" s="189"/>
      <c r="DR10" s="189"/>
      <c r="DS10" s="189"/>
      <c r="DT10" s="189"/>
      <c r="DU10" s="189"/>
      <c r="DV10" s="189"/>
      <c r="DX10" s="189"/>
      <c r="DY10" s="189"/>
      <c r="DZ10" s="189"/>
      <c r="EA10" s="189"/>
      <c r="EB10" s="189"/>
      <c r="EC10" s="189"/>
      <c r="ED10" s="189"/>
      <c r="EE10" s="189"/>
      <c r="EF10" s="189"/>
      <c r="EG10" s="189"/>
      <c r="EH10" s="189"/>
      <c r="EI10" s="189"/>
      <c r="EJ10" s="189"/>
      <c r="EK10" s="189"/>
      <c r="EL10" s="189"/>
      <c r="EM10" s="189"/>
      <c r="EN10" s="189"/>
      <c r="EO10" s="189"/>
      <c r="EP10" s="189"/>
      <c r="EQ10" s="189"/>
      <c r="ER10" s="189"/>
      <c r="ES10" s="189"/>
      <c r="ET10" s="189"/>
      <c r="EV10" s="142"/>
      <c r="EX10" s="189"/>
      <c r="EY10" s="189"/>
      <c r="EZ10" s="189"/>
      <c r="FA10" s="189"/>
      <c r="FB10" s="189"/>
      <c r="FC10" s="189"/>
      <c r="FD10" s="189"/>
      <c r="FE10" s="189"/>
      <c r="FF10" s="189"/>
      <c r="FG10" s="189"/>
      <c r="FH10" s="189"/>
      <c r="FI10" s="189"/>
      <c r="FJ10" s="189"/>
      <c r="FK10" s="189"/>
      <c r="FL10" s="189"/>
      <c r="FM10" s="189"/>
      <c r="FN10" s="189"/>
      <c r="FO10" s="189"/>
      <c r="FP10" s="189"/>
      <c r="FQ10" s="189"/>
      <c r="FR10" s="189"/>
      <c r="FS10" s="189"/>
      <c r="FT10" s="189"/>
      <c r="FV10" s="189"/>
      <c r="FW10" s="189"/>
      <c r="FX10" s="189"/>
      <c r="FY10" s="189"/>
      <c r="FZ10" s="189"/>
      <c r="GA10" s="189"/>
      <c r="GB10" s="189"/>
      <c r="GC10" s="189"/>
      <c r="GD10" s="189"/>
      <c r="GE10" s="189"/>
      <c r="GF10" s="189"/>
      <c r="GG10" s="189"/>
      <c r="GH10" s="189"/>
      <c r="GI10" s="189"/>
      <c r="GJ10" s="189"/>
      <c r="GK10" s="189"/>
      <c r="GL10" s="189"/>
      <c r="GM10" s="189"/>
      <c r="GN10" s="189"/>
      <c r="GO10" s="189"/>
      <c r="GP10" s="189"/>
      <c r="GQ10" s="189"/>
      <c r="GR10" s="189"/>
      <c r="GT10" s="189"/>
      <c r="GU10" s="189"/>
      <c r="GV10" s="189"/>
      <c r="GW10" s="189"/>
      <c r="GX10" s="189"/>
      <c r="GY10" s="189"/>
      <c r="GZ10" s="189"/>
      <c r="HA10" s="189"/>
      <c r="HB10" s="189"/>
      <c r="HC10" s="189"/>
      <c r="HD10" s="189"/>
      <c r="HE10" s="189"/>
      <c r="HF10" s="189"/>
      <c r="HG10" s="189"/>
      <c r="HH10" s="189"/>
      <c r="HI10" s="189"/>
      <c r="HJ10" s="189"/>
      <c r="HK10" s="189"/>
      <c r="HL10" s="189"/>
      <c r="HM10" s="189"/>
      <c r="HN10" s="189"/>
      <c r="HO10" s="189"/>
      <c r="HP10" s="189"/>
      <c r="HR10" s="126"/>
      <c r="HT10" s="228"/>
      <c r="HU10" s="143" t="s">
        <v>230</v>
      </c>
      <c r="HV10" s="165" t="str">
        <f>IF(HV9="Yes", HV8,"")</f>
        <v/>
      </c>
      <c r="HW10" s="165"/>
      <c r="HX10" s="165"/>
      <c r="HY10" s="147"/>
      <c r="HZ10" s="147"/>
      <c r="IA10"/>
      <c r="IB10" s="147"/>
      <c r="IC10" s="147"/>
      <c r="ID10"/>
      <c r="IE10" s="158"/>
      <c r="IF10"/>
      <c r="IG10" s="158"/>
      <c r="IH10" s="158"/>
      <c r="II10"/>
      <c r="IJ10" s="158"/>
      <c r="IK10" s="158"/>
      <c r="IL10" s="158"/>
      <c r="IM10"/>
      <c r="IN10"/>
      <c r="IO10"/>
      <c r="IP10"/>
      <c r="IQ10"/>
      <c r="IR10" s="158"/>
      <c r="IS10" s="148" t="s">
        <v>230</v>
      </c>
      <c r="IT10" s="165" t="str">
        <f>IF(IT9="Yes", IT8,"")</f>
        <v/>
      </c>
      <c r="IU10" s="165"/>
      <c r="IV10" s="165"/>
      <c r="IW10" s="147"/>
      <c r="IX10" s="147"/>
      <c r="IY10"/>
      <c r="IZ10" s="147"/>
      <c r="JA10" s="147"/>
      <c r="JB10"/>
      <c r="JC10" s="158"/>
      <c r="JD10"/>
      <c r="JE10" s="158"/>
      <c r="JF10" s="158"/>
      <c r="JG10"/>
      <c r="JH10" s="158"/>
      <c r="JI10" s="158"/>
      <c r="JJ10" s="158"/>
      <c r="JK10"/>
      <c r="JL10" s="158"/>
      <c r="JM10" s="158"/>
      <c r="JN10" s="158"/>
      <c r="JO10"/>
      <c r="JP10" s="158"/>
      <c r="JQ10" s="148" t="s">
        <v>230</v>
      </c>
      <c r="JR10" s="165" t="str">
        <f>IF(JR9="Yes", JR8,"")</f>
        <v/>
      </c>
      <c r="JS10" s="165"/>
      <c r="JT10" s="165"/>
      <c r="JU10" s="147"/>
      <c r="JV10" s="147"/>
      <c r="JW10"/>
      <c r="JX10" s="147"/>
      <c r="JY10" s="147"/>
      <c r="JZ10"/>
      <c r="KA10" s="158"/>
      <c r="KB10"/>
      <c r="KC10" s="158"/>
      <c r="KD10" s="158"/>
      <c r="KE10"/>
      <c r="KF10" s="158"/>
      <c r="KG10" s="158"/>
      <c r="KH10" s="158"/>
      <c r="KI10"/>
      <c r="KJ10" s="158"/>
      <c r="KK10" s="158"/>
      <c r="KL10" s="158"/>
      <c r="KM10"/>
      <c r="KN10" s="158"/>
      <c r="KO10" s="148" t="s">
        <v>230</v>
      </c>
      <c r="KP10" s="165" t="str">
        <f>IF(KP9="Yes", KP8,"")</f>
        <v/>
      </c>
      <c r="KQ10" s="165"/>
      <c r="KR10" s="165"/>
      <c r="KS10"/>
      <c r="KT10" s="166" t="s">
        <v>282</v>
      </c>
      <c r="KU10" s="166"/>
      <c r="KV10" s="167" t="e">
        <f>#REF!</f>
        <v>#REF!</v>
      </c>
      <c r="KW10"/>
      <c r="KX10"/>
      <c r="KY10" s="125"/>
      <c r="KZ10" s="125">
        <v>1</v>
      </c>
      <c r="LA10" s="125">
        <f t="shared" ref="LA10:LN10" si="0">KZ10+1</f>
        <v>2</v>
      </c>
      <c r="LB10" s="125">
        <f t="shared" si="0"/>
        <v>3</v>
      </c>
      <c r="LC10" s="125">
        <f t="shared" si="0"/>
        <v>4</v>
      </c>
      <c r="LD10" s="125">
        <f t="shared" si="0"/>
        <v>5</v>
      </c>
      <c r="LE10" s="125">
        <f t="shared" si="0"/>
        <v>6</v>
      </c>
      <c r="LF10" s="125">
        <f t="shared" si="0"/>
        <v>7</v>
      </c>
      <c r="LG10" s="125">
        <f t="shared" si="0"/>
        <v>8</v>
      </c>
      <c r="LH10" s="125">
        <f t="shared" si="0"/>
        <v>9</v>
      </c>
      <c r="LI10" s="125">
        <f t="shared" si="0"/>
        <v>10</v>
      </c>
      <c r="LJ10" s="125">
        <f t="shared" si="0"/>
        <v>11</v>
      </c>
      <c r="LK10" s="125">
        <f t="shared" si="0"/>
        <v>12</v>
      </c>
      <c r="LL10" s="125">
        <f t="shared" si="0"/>
        <v>13</v>
      </c>
      <c r="LM10" s="125">
        <f t="shared" si="0"/>
        <v>14</v>
      </c>
      <c r="LN10" s="125">
        <f t="shared" si="0"/>
        <v>15</v>
      </c>
      <c r="LO10" s="125"/>
      <c r="LP10"/>
      <c r="LQ10"/>
      <c r="LR10" s="166" t="s">
        <v>282</v>
      </c>
      <c r="LS10" s="166"/>
      <c r="LT10" s="167" t="e">
        <f>#REF!</f>
        <v>#REF!</v>
      </c>
      <c r="LU10"/>
      <c r="LV10"/>
      <c r="LW10" s="125"/>
      <c r="LX10" s="125">
        <v>1</v>
      </c>
      <c r="LY10" s="125">
        <f t="shared" ref="LY10:ML10" si="1">LX10+1</f>
        <v>2</v>
      </c>
      <c r="LZ10" s="125">
        <f t="shared" si="1"/>
        <v>3</v>
      </c>
      <c r="MA10" s="125">
        <f t="shared" si="1"/>
        <v>4</v>
      </c>
      <c r="MB10" s="125">
        <f t="shared" si="1"/>
        <v>5</v>
      </c>
      <c r="MC10" s="125">
        <f t="shared" si="1"/>
        <v>6</v>
      </c>
      <c r="MD10" s="125">
        <f t="shared" si="1"/>
        <v>7</v>
      </c>
      <c r="ME10" s="125">
        <f t="shared" si="1"/>
        <v>8</v>
      </c>
      <c r="MF10" s="125">
        <f t="shared" si="1"/>
        <v>9</v>
      </c>
      <c r="MG10" s="125">
        <f t="shared" si="1"/>
        <v>10</v>
      </c>
      <c r="MH10" s="125">
        <f t="shared" si="1"/>
        <v>11</v>
      </c>
      <c r="MI10" s="125">
        <f t="shared" si="1"/>
        <v>12</v>
      </c>
      <c r="MJ10" s="125">
        <f t="shared" si="1"/>
        <v>13</v>
      </c>
      <c r="MK10" s="125">
        <f t="shared" si="1"/>
        <v>14</v>
      </c>
      <c r="ML10" s="125">
        <f t="shared" si="1"/>
        <v>15</v>
      </c>
      <c r="MM10" s="125"/>
      <c r="MN10"/>
      <c r="MO10"/>
      <c r="MP10" s="166" t="s">
        <v>282</v>
      </c>
      <c r="MQ10" s="166"/>
      <c r="MR10" s="167" t="e">
        <f>#REF!</f>
        <v>#REF!</v>
      </c>
      <c r="MS10"/>
      <c r="MT10"/>
      <c r="MU10" s="125"/>
      <c r="MV10" s="125">
        <v>1</v>
      </c>
      <c r="MW10" s="125">
        <f t="shared" ref="MW10:NJ10" si="2">MV10+1</f>
        <v>2</v>
      </c>
      <c r="MX10" s="125">
        <f t="shared" si="2"/>
        <v>3</v>
      </c>
      <c r="MY10" s="125">
        <f t="shared" si="2"/>
        <v>4</v>
      </c>
      <c r="MZ10" s="125">
        <f t="shared" si="2"/>
        <v>5</v>
      </c>
      <c r="NA10" s="125">
        <f t="shared" si="2"/>
        <v>6</v>
      </c>
      <c r="NB10" s="125">
        <f t="shared" si="2"/>
        <v>7</v>
      </c>
      <c r="NC10" s="125">
        <f t="shared" si="2"/>
        <v>8</v>
      </c>
      <c r="ND10" s="125">
        <f t="shared" si="2"/>
        <v>9</v>
      </c>
      <c r="NE10" s="125">
        <f t="shared" si="2"/>
        <v>10</v>
      </c>
      <c r="NF10" s="125">
        <f t="shared" si="2"/>
        <v>11</v>
      </c>
      <c r="NG10" s="125">
        <f t="shared" si="2"/>
        <v>12</v>
      </c>
      <c r="NH10" s="125">
        <f t="shared" si="2"/>
        <v>13</v>
      </c>
      <c r="NI10" s="125">
        <f t="shared" si="2"/>
        <v>14</v>
      </c>
      <c r="NJ10" s="125">
        <f t="shared" si="2"/>
        <v>15</v>
      </c>
      <c r="NK10" s="125"/>
      <c r="NL10"/>
      <c r="NM10"/>
      <c r="NN10" s="166" t="s">
        <v>282</v>
      </c>
      <c r="NO10" s="166"/>
      <c r="NP10" s="167" t="e">
        <f>#REF!</f>
        <v>#REF!</v>
      </c>
      <c r="NQ10"/>
      <c r="NR10"/>
      <c r="NS10" s="125"/>
      <c r="NT10" s="125">
        <v>1</v>
      </c>
      <c r="NU10" s="125">
        <f t="shared" ref="NU10:OH10" si="3">NT10+1</f>
        <v>2</v>
      </c>
      <c r="NV10" s="125">
        <f t="shared" si="3"/>
        <v>3</v>
      </c>
      <c r="NW10" s="125">
        <f t="shared" si="3"/>
        <v>4</v>
      </c>
      <c r="NX10" s="125">
        <f t="shared" si="3"/>
        <v>5</v>
      </c>
      <c r="NY10" s="125">
        <f t="shared" si="3"/>
        <v>6</v>
      </c>
      <c r="NZ10" s="125">
        <f t="shared" si="3"/>
        <v>7</v>
      </c>
      <c r="OA10" s="125">
        <f t="shared" si="3"/>
        <v>8</v>
      </c>
      <c r="OB10" s="125">
        <f t="shared" si="3"/>
        <v>9</v>
      </c>
      <c r="OC10" s="125">
        <f t="shared" si="3"/>
        <v>10</v>
      </c>
      <c r="OD10" s="125">
        <f t="shared" si="3"/>
        <v>11</v>
      </c>
      <c r="OE10" s="125">
        <f t="shared" si="3"/>
        <v>12</v>
      </c>
      <c r="OF10" s="125">
        <f t="shared" si="3"/>
        <v>13</v>
      </c>
      <c r="OG10" s="125">
        <f t="shared" si="3"/>
        <v>14</v>
      </c>
      <c r="OH10" s="125">
        <f t="shared" si="3"/>
        <v>15</v>
      </c>
      <c r="OI10" s="125"/>
      <c r="OJ10"/>
    </row>
    <row r="11" spans="3:400" ht="8.4499999999999993" customHeight="1" x14ac:dyDescent="0.25">
      <c r="C11" s="194"/>
      <c r="D11" s="195"/>
      <c r="E11" s="195"/>
      <c r="F11" s="195"/>
      <c r="G11" s="195"/>
      <c r="H11" s="195"/>
      <c r="I11" s="195"/>
      <c r="J11" s="195"/>
      <c r="K11" s="195"/>
      <c r="L11" s="195"/>
      <c r="M11" s="195"/>
      <c r="N11" s="195"/>
      <c r="O11" s="195"/>
      <c r="P11" s="195"/>
      <c r="Q11" s="195"/>
      <c r="R11" s="195"/>
      <c r="S11" s="195"/>
      <c r="T11" s="195"/>
      <c r="U11" s="195"/>
      <c r="V11" s="195"/>
      <c r="W11" s="195"/>
      <c r="X11" s="195"/>
      <c r="Y11" s="195"/>
      <c r="Z11" s="195"/>
      <c r="AA11" s="195"/>
      <c r="AB11" s="195"/>
      <c r="AC11" s="195"/>
      <c r="AD11" s="195"/>
      <c r="AE11" s="195"/>
      <c r="AF11" s="195"/>
      <c r="AG11" s="195"/>
      <c r="AH11" s="195"/>
      <c r="AI11" s="195"/>
      <c r="AJ11" s="195"/>
      <c r="AK11" s="195"/>
      <c r="AL11" s="195"/>
      <c r="AM11" s="195"/>
      <c r="AN11" s="195"/>
      <c r="AO11" s="195"/>
      <c r="AP11" s="195"/>
      <c r="AQ11" s="195"/>
      <c r="AR11" s="195"/>
      <c r="AS11" s="195"/>
      <c r="AT11" s="195"/>
      <c r="AU11" s="195"/>
      <c r="AV11" s="195"/>
      <c r="AW11" s="195"/>
      <c r="AX11" s="195"/>
      <c r="AY11" s="195"/>
      <c r="AZ11" s="195"/>
      <c r="BA11" s="195"/>
      <c r="BB11" s="195"/>
      <c r="BC11" s="195"/>
      <c r="BD11" s="195"/>
      <c r="BE11" s="195"/>
      <c r="BF11" s="195"/>
      <c r="BG11" s="195"/>
      <c r="BH11" s="195"/>
      <c r="BI11" s="195"/>
      <c r="BJ11" s="195"/>
      <c r="BK11" s="195"/>
      <c r="BL11" s="195"/>
      <c r="BM11" s="195"/>
      <c r="BN11" s="195"/>
      <c r="BO11" s="195"/>
      <c r="BP11" s="195"/>
      <c r="BQ11" s="195"/>
      <c r="BR11" s="195"/>
      <c r="BS11" s="195"/>
      <c r="BT11" s="195"/>
      <c r="BU11" s="195"/>
      <c r="BV11" s="195"/>
      <c r="BW11" s="195"/>
      <c r="BX11" s="195"/>
      <c r="BY11" s="195"/>
      <c r="BZ11" s="195"/>
      <c r="CA11" s="195"/>
      <c r="CB11" s="195"/>
      <c r="CC11" s="195"/>
      <c r="CD11" s="195"/>
      <c r="CE11" s="195"/>
      <c r="CF11" s="195"/>
      <c r="CG11" s="195"/>
      <c r="CH11" s="195"/>
      <c r="CI11" s="195"/>
      <c r="CJ11" s="195"/>
      <c r="CK11" s="195"/>
      <c r="CL11" s="195"/>
      <c r="CM11" s="195"/>
      <c r="CN11" s="195"/>
      <c r="CO11" s="195"/>
      <c r="CP11" s="195"/>
      <c r="CQ11" s="195"/>
      <c r="CR11" s="195"/>
      <c r="CS11" s="195"/>
      <c r="CT11" s="195"/>
      <c r="CU11" s="195"/>
      <c r="CV11" s="195"/>
      <c r="CW11" s="195"/>
      <c r="CX11" s="195"/>
      <c r="CY11" s="195"/>
      <c r="CZ11" s="195"/>
      <c r="DA11" s="195"/>
      <c r="DB11" s="195"/>
      <c r="DC11" s="195"/>
      <c r="DD11" s="195"/>
      <c r="DE11" s="195"/>
      <c r="DF11" s="195"/>
      <c r="DG11" s="195"/>
      <c r="DH11" s="195"/>
      <c r="DI11" s="195"/>
      <c r="DJ11" s="195"/>
      <c r="DK11" s="195"/>
      <c r="DL11" s="195"/>
      <c r="DM11" s="195"/>
      <c r="DN11" s="195"/>
      <c r="DO11" s="195"/>
      <c r="DP11" s="195"/>
      <c r="DQ11" s="195"/>
      <c r="DR11" s="195"/>
      <c r="DS11" s="195"/>
      <c r="DT11" s="195"/>
      <c r="DU11" s="195"/>
      <c r="DV11" s="195"/>
      <c r="DW11" s="195"/>
      <c r="DX11" s="195"/>
      <c r="DY11" s="195"/>
      <c r="DZ11" s="195"/>
      <c r="EA11" s="195"/>
      <c r="EB11" s="195"/>
      <c r="EC11" s="195"/>
      <c r="ED11" s="195"/>
      <c r="EE11" s="195"/>
      <c r="EF11" s="195"/>
      <c r="EG11" s="195"/>
      <c r="EH11" s="195"/>
      <c r="EI11" s="195"/>
      <c r="EJ11" s="195"/>
      <c r="EK11" s="195"/>
      <c r="EL11" s="195"/>
      <c r="EM11" s="195"/>
      <c r="EN11" s="195"/>
      <c r="EO11" s="195"/>
      <c r="EP11" s="195"/>
      <c r="EQ11" s="195"/>
      <c r="ER11" s="195"/>
      <c r="ES11" s="195"/>
      <c r="ET11" s="195"/>
      <c r="EU11" s="195"/>
      <c r="EV11" s="195"/>
      <c r="EW11" s="195"/>
      <c r="EX11" s="195"/>
      <c r="EY11" s="195"/>
      <c r="EZ11" s="195"/>
      <c r="FA11" s="195"/>
      <c r="FB11" s="195"/>
      <c r="FC11" s="195"/>
      <c r="FD11" s="195"/>
      <c r="FE11" s="195"/>
      <c r="FF11" s="195"/>
      <c r="FG11" s="195"/>
      <c r="FH11" s="195"/>
      <c r="FI11" s="195"/>
      <c r="FJ11" s="195"/>
      <c r="FK11" s="195"/>
      <c r="FL11" s="195"/>
      <c r="FM11" s="195"/>
      <c r="FN11" s="195"/>
      <c r="FO11" s="195"/>
      <c r="FP11" s="195"/>
      <c r="FQ11" s="195"/>
      <c r="FR11" s="195"/>
      <c r="FS11" s="195"/>
      <c r="FT11" s="195"/>
      <c r="FU11" s="195"/>
      <c r="FV11" s="195"/>
      <c r="FW11" s="195"/>
      <c r="FX11" s="195"/>
      <c r="FY11" s="195"/>
      <c r="FZ11" s="195"/>
      <c r="GA11" s="195"/>
      <c r="GB11" s="195"/>
      <c r="GC11" s="195"/>
      <c r="GD11" s="195"/>
      <c r="GE11" s="195"/>
      <c r="GF11" s="195"/>
      <c r="GG11" s="195"/>
      <c r="GH11" s="195"/>
      <c r="GI11" s="195"/>
      <c r="GJ11" s="195"/>
      <c r="GK11" s="195"/>
      <c r="GL11" s="195"/>
      <c r="GM11" s="195"/>
      <c r="GN11" s="195"/>
      <c r="GO11" s="195"/>
      <c r="GP11" s="195"/>
      <c r="GQ11" s="195"/>
      <c r="GR11" s="195"/>
      <c r="GS11" s="195"/>
      <c r="GT11" s="195"/>
      <c r="GU11" s="195"/>
      <c r="GV11" s="195"/>
      <c r="GW11" s="195"/>
      <c r="GX11" s="195"/>
      <c r="GY11" s="195"/>
      <c r="GZ11" s="195"/>
      <c r="HA11" s="195"/>
      <c r="HB11" s="195"/>
      <c r="HC11" s="195"/>
      <c r="HD11" s="195"/>
      <c r="HE11" s="195"/>
      <c r="HF11" s="195"/>
      <c r="HG11" s="195"/>
      <c r="HH11" s="195"/>
      <c r="HI11" s="195"/>
      <c r="HJ11" s="195"/>
      <c r="HK11" s="195"/>
      <c r="HL11" s="195"/>
      <c r="HM11" s="195"/>
      <c r="HN11" s="195"/>
      <c r="HO11" s="195"/>
      <c r="HP11" s="195"/>
      <c r="HQ11" s="195"/>
      <c r="HR11" s="195"/>
      <c r="HS11" s="195"/>
      <c r="HT11" s="228"/>
      <c r="HU11"/>
      <c r="HV11"/>
      <c r="HW11"/>
      <c r="HX11"/>
      <c r="HY11"/>
      <c r="HZ11"/>
      <c r="IA11"/>
      <c r="IB11"/>
      <c r="IC11"/>
      <c r="ID11"/>
      <c r="IE11" s="147"/>
      <c r="IF11" s="160"/>
      <c r="IG11" s="147"/>
      <c r="IH11" s="147"/>
      <c r="II11" s="160"/>
      <c r="IJ11" s="147"/>
      <c r="IK11" s="147"/>
      <c r="IL11" s="147"/>
      <c r="IM11" s="160"/>
      <c r="IN11" s="160"/>
      <c r="IO11" s="160"/>
      <c r="IP11" s="160"/>
      <c r="IQ11" s="160"/>
      <c r="IR11" s="147"/>
      <c r="IS11"/>
      <c r="IT11"/>
      <c r="IU11"/>
      <c r="IV11"/>
      <c r="IW11"/>
      <c r="IX11"/>
      <c r="IY11"/>
      <c r="IZ11"/>
      <c r="JA11"/>
      <c r="JB11"/>
      <c r="JC11" s="147"/>
      <c r="JD11" s="160"/>
      <c r="JE11" s="147"/>
      <c r="JF11" s="147"/>
      <c r="JG11" s="160"/>
      <c r="JH11" s="147"/>
      <c r="JI11" s="147"/>
      <c r="JJ11" s="147"/>
      <c r="JK11" s="160"/>
      <c r="JL11" s="147"/>
      <c r="JM11" s="147"/>
      <c r="JN11" s="147"/>
      <c r="JO11" s="160"/>
      <c r="JP11" s="147"/>
      <c r="JQ11"/>
      <c r="JR11"/>
      <c r="JS11"/>
      <c r="JT11"/>
      <c r="JU11"/>
      <c r="JV11"/>
      <c r="JW11"/>
      <c r="JX11"/>
      <c r="JY11"/>
      <c r="JZ11"/>
      <c r="KA11" s="147"/>
      <c r="KB11" s="160"/>
      <c r="KC11" s="147"/>
      <c r="KD11" s="147"/>
      <c r="KE11" s="160"/>
      <c r="KF11" s="147"/>
      <c r="KG11" s="147"/>
      <c r="KH11" s="147"/>
      <c r="KI11" s="160"/>
      <c r="KJ11" s="147"/>
      <c r="KK11" s="147"/>
      <c r="KL11" s="147"/>
      <c r="KM11" s="160"/>
      <c r="KN11" s="147"/>
      <c r="KO11"/>
      <c r="KP11"/>
      <c r="KQ11"/>
      <c r="KR11"/>
      <c r="KS11"/>
      <c r="KT11" s="196"/>
      <c r="KU11" s="196"/>
      <c r="KV11"/>
      <c r="KW11"/>
      <c r="KX11"/>
      <c r="KY11"/>
      <c r="KZ11"/>
      <c r="LA11"/>
      <c r="LB11"/>
      <c r="LC11"/>
      <c r="LD11"/>
      <c r="LE11"/>
      <c r="LF11"/>
      <c r="LG11"/>
      <c r="LH11"/>
      <c r="LI11"/>
      <c r="LJ11"/>
      <c r="LK11"/>
      <c r="LL11"/>
      <c r="LM11"/>
      <c r="LN11"/>
      <c r="LO11"/>
      <c r="LP11"/>
      <c r="LQ11"/>
      <c r="LR11" s="196"/>
      <c r="LS11" s="196"/>
      <c r="LT11"/>
      <c r="LU11"/>
      <c r="LV11"/>
      <c r="LW11"/>
      <c r="LX11"/>
      <c r="LY11"/>
      <c r="LZ11"/>
      <c r="MA11"/>
      <c r="MB11"/>
      <c r="MC11"/>
      <c r="MD11"/>
      <c r="ME11"/>
      <c r="MF11"/>
      <c r="MG11"/>
      <c r="MH11"/>
      <c r="MI11"/>
      <c r="MJ11"/>
      <c r="MK11"/>
      <c r="ML11"/>
      <c r="MM11"/>
      <c r="MN11"/>
      <c r="MO11"/>
      <c r="MP11" s="196"/>
      <c r="MQ11" s="196"/>
      <c r="MR11"/>
      <c r="MS11"/>
      <c r="MT11"/>
      <c r="MU11"/>
      <c r="MV11"/>
      <c r="MW11"/>
      <c r="MX11"/>
      <c r="MY11"/>
      <c r="MZ11"/>
      <c r="NA11"/>
      <c r="NB11"/>
      <c r="NC11"/>
      <c r="ND11"/>
      <c r="NE11"/>
      <c r="NF11"/>
      <c r="NG11"/>
      <c r="NH11"/>
      <c r="NI11"/>
      <c r="NJ11"/>
      <c r="NK11"/>
      <c r="NL11"/>
      <c r="NM11"/>
      <c r="NN11" s="196"/>
      <c r="NO11" s="196"/>
      <c r="NP11"/>
      <c r="NQ11"/>
      <c r="NR11"/>
      <c r="NS11"/>
      <c r="NT11"/>
      <c r="NU11"/>
      <c r="NV11"/>
      <c r="NW11"/>
      <c r="NX11"/>
      <c r="NY11"/>
      <c r="NZ11"/>
      <c r="OA11"/>
      <c r="OB11"/>
      <c r="OC11"/>
      <c r="OD11"/>
      <c r="OE11"/>
      <c r="OF11"/>
      <c r="OG11"/>
      <c r="OH11"/>
      <c r="OI11"/>
      <c r="OJ11"/>
    </row>
    <row r="12" spans="3:400" ht="8.4499999999999993" customHeight="1" x14ac:dyDescent="0.25">
      <c r="C12" s="194"/>
      <c r="D12" s="126"/>
      <c r="E12" s="126"/>
      <c r="F12" s="126"/>
      <c r="G12" s="126"/>
      <c r="H12" s="126"/>
      <c r="I12" s="126"/>
      <c r="J12" s="126"/>
      <c r="K12" s="126"/>
      <c r="L12" s="126"/>
      <c r="M12" s="126"/>
      <c r="N12" s="126"/>
      <c r="O12" s="126"/>
      <c r="P12" s="126"/>
      <c r="Q12" s="126"/>
      <c r="R12" s="126"/>
      <c r="S12" s="126"/>
      <c r="T12" s="126"/>
      <c r="U12" s="126"/>
      <c r="V12" s="126"/>
      <c r="W12" s="126"/>
      <c r="X12" s="126"/>
      <c r="Y12" s="126"/>
      <c r="Z12" s="126"/>
      <c r="AA12" s="126"/>
      <c r="AB12" s="126"/>
      <c r="AC12" s="126"/>
      <c r="AD12" s="126"/>
      <c r="AE12" s="126"/>
      <c r="AF12" s="126"/>
      <c r="AG12" s="126"/>
      <c r="AH12" s="126"/>
      <c r="AI12" s="126"/>
      <c r="AJ12" s="126"/>
      <c r="AK12" s="126"/>
      <c r="AL12" s="126"/>
      <c r="AM12" s="126"/>
      <c r="AN12" s="126"/>
      <c r="AO12" s="126"/>
      <c r="AP12" s="126"/>
      <c r="AQ12" s="126"/>
      <c r="AR12" s="126"/>
      <c r="AS12" s="126"/>
      <c r="AT12" s="126"/>
      <c r="AU12" s="126"/>
      <c r="AV12" s="126"/>
      <c r="AW12" s="126"/>
      <c r="AX12" s="126"/>
      <c r="AY12" s="126"/>
      <c r="AZ12" s="126"/>
      <c r="BA12" s="126"/>
      <c r="BB12" s="126"/>
      <c r="BC12" s="126"/>
      <c r="BD12" s="126"/>
      <c r="BE12" s="126"/>
      <c r="BF12" s="126"/>
      <c r="BG12" s="126"/>
      <c r="BH12" s="126"/>
      <c r="BI12" s="126"/>
      <c r="BJ12" s="126"/>
      <c r="BK12" s="126"/>
      <c r="BL12" s="126"/>
      <c r="BM12" s="126"/>
      <c r="BN12" s="126"/>
      <c r="BO12" s="126"/>
      <c r="BP12" s="126"/>
      <c r="BQ12" s="126"/>
      <c r="BR12" s="126"/>
      <c r="BS12" s="126"/>
      <c r="BT12" s="126"/>
      <c r="BU12" s="126"/>
      <c r="BV12" s="126"/>
      <c r="BW12" s="126"/>
      <c r="BX12" s="126"/>
      <c r="BY12" s="126"/>
      <c r="BZ12" s="120"/>
      <c r="CA12" s="126"/>
      <c r="CB12" s="126"/>
      <c r="CC12" s="126"/>
      <c r="CD12" s="126"/>
      <c r="CE12" s="126"/>
      <c r="CF12" s="126"/>
      <c r="CG12" s="126"/>
      <c r="CH12" s="126"/>
      <c r="CI12" s="126"/>
      <c r="CJ12" s="126"/>
      <c r="CK12" s="126"/>
      <c r="CL12" s="126"/>
      <c r="CM12" s="126"/>
      <c r="CN12" s="126"/>
      <c r="CO12" s="126"/>
      <c r="CP12" s="126"/>
      <c r="CQ12" s="126"/>
      <c r="CR12" s="126"/>
      <c r="CS12" s="126"/>
      <c r="CT12" s="126"/>
      <c r="CU12" s="126"/>
      <c r="CV12" s="126"/>
      <c r="CW12" s="126"/>
      <c r="CX12" s="126"/>
      <c r="CY12" s="126"/>
      <c r="CZ12" s="126"/>
      <c r="DA12" s="126"/>
      <c r="DB12" s="126"/>
      <c r="DC12" s="126"/>
      <c r="DD12" s="126"/>
      <c r="DE12" s="126"/>
      <c r="DF12" s="126"/>
      <c r="DG12" s="126"/>
      <c r="DH12" s="126"/>
      <c r="DI12" s="126"/>
      <c r="DJ12" s="126"/>
      <c r="DK12" s="126"/>
      <c r="DL12" s="126"/>
      <c r="DM12" s="126"/>
      <c r="DN12" s="126"/>
      <c r="DO12" s="126"/>
      <c r="DP12" s="126"/>
      <c r="DQ12" s="126"/>
      <c r="DR12" s="126"/>
      <c r="DS12" s="126"/>
      <c r="DT12" s="126"/>
      <c r="DU12" s="126"/>
      <c r="DV12" s="126"/>
      <c r="DW12" s="126"/>
      <c r="DX12" s="126"/>
      <c r="DY12" s="126"/>
      <c r="DZ12" s="126"/>
      <c r="EA12" s="126"/>
      <c r="EB12" s="126"/>
      <c r="EC12" s="126"/>
      <c r="ED12" s="126"/>
      <c r="EE12" s="126"/>
      <c r="EF12" s="126"/>
      <c r="EG12" s="126"/>
      <c r="EH12" s="126"/>
      <c r="EI12" s="126"/>
      <c r="EJ12" s="126"/>
      <c r="EK12" s="126"/>
      <c r="EL12" s="126"/>
      <c r="EM12" s="126"/>
      <c r="EN12" s="126"/>
      <c r="EO12" s="126"/>
      <c r="EP12" s="126"/>
      <c r="EQ12" s="126"/>
      <c r="ER12" s="126"/>
      <c r="ES12" s="126"/>
      <c r="ET12" s="126"/>
      <c r="EU12" s="126"/>
      <c r="EV12" s="120"/>
      <c r="EW12" s="126"/>
      <c r="EX12" s="126"/>
      <c r="EY12" s="126"/>
      <c r="EZ12" s="126"/>
      <c r="FA12" s="126"/>
      <c r="FB12" s="126"/>
      <c r="FC12" s="126"/>
      <c r="FD12" s="126"/>
      <c r="FE12" s="126"/>
      <c r="FF12" s="126"/>
      <c r="FG12" s="126"/>
      <c r="FH12" s="126"/>
      <c r="FI12" s="126"/>
      <c r="FJ12" s="126"/>
      <c r="FK12" s="126"/>
      <c r="FL12" s="126"/>
      <c r="FM12" s="126"/>
      <c r="FN12" s="126"/>
      <c r="FO12" s="126"/>
      <c r="FP12" s="126"/>
      <c r="FQ12" s="126"/>
      <c r="FR12" s="126"/>
      <c r="FS12" s="126"/>
      <c r="FT12" s="126"/>
      <c r="FU12" s="126"/>
      <c r="FV12" s="126"/>
      <c r="FW12" s="126"/>
      <c r="FX12" s="126"/>
      <c r="FY12" s="126"/>
      <c r="FZ12" s="126"/>
      <c r="GA12" s="126"/>
      <c r="GB12" s="126"/>
      <c r="GC12" s="126"/>
      <c r="GD12" s="126"/>
      <c r="GE12" s="126"/>
      <c r="GF12" s="126"/>
      <c r="GG12" s="126"/>
      <c r="GH12" s="126"/>
      <c r="GI12" s="126"/>
      <c r="GJ12" s="126"/>
      <c r="GK12" s="126"/>
      <c r="GL12" s="126"/>
      <c r="GM12" s="126"/>
      <c r="GN12" s="126"/>
      <c r="GO12" s="126"/>
      <c r="GP12" s="126"/>
      <c r="GQ12" s="126"/>
      <c r="GR12" s="126"/>
      <c r="GS12" s="126"/>
      <c r="GT12" s="126"/>
      <c r="GU12" s="126"/>
      <c r="GV12" s="126"/>
      <c r="GW12" s="126"/>
      <c r="GX12" s="126"/>
      <c r="GY12" s="126"/>
      <c r="GZ12" s="126"/>
      <c r="HA12" s="126"/>
      <c r="HB12" s="126"/>
      <c r="HC12" s="126"/>
      <c r="HD12" s="126"/>
      <c r="HE12" s="126"/>
      <c r="HF12" s="126"/>
      <c r="HG12" s="126"/>
      <c r="HH12" s="126"/>
      <c r="HI12" s="126"/>
      <c r="HJ12" s="126"/>
      <c r="HK12" s="126"/>
      <c r="HL12" s="126"/>
      <c r="HM12" s="126"/>
      <c r="HN12" s="126"/>
      <c r="HO12" s="126"/>
      <c r="HP12" s="126"/>
      <c r="HQ12" s="126"/>
      <c r="HR12" s="126"/>
      <c r="HS12" s="126"/>
      <c r="HT12" s="228"/>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s="159" t="s">
        <v>250</v>
      </c>
      <c r="KU12"/>
      <c r="KV12"/>
      <c r="KW12"/>
      <c r="KX12"/>
      <c r="KY12"/>
      <c r="KZ12"/>
      <c r="LA12"/>
      <c r="LB12"/>
      <c r="LC12"/>
      <c r="LD12"/>
      <c r="LE12"/>
      <c r="LF12"/>
      <c r="LG12"/>
      <c r="LH12"/>
      <c r="LI12"/>
      <c r="LJ12"/>
      <c r="LK12"/>
      <c r="LL12"/>
      <c r="LM12"/>
      <c r="LN12"/>
      <c r="LO12"/>
      <c r="LP12" s="160"/>
      <c r="LQ12"/>
      <c r="LR12" s="159" t="s">
        <v>250</v>
      </c>
      <c r="LS12"/>
      <c r="LT12"/>
      <c r="LU12"/>
      <c r="LV12"/>
      <c r="LW12"/>
      <c r="LX12"/>
      <c r="LY12"/>
      <c r="LZ12"/>
      <c r="MA12"/>
      <c r="MB12"/>
      <c r="MC12"/>
      <c r="MD12"/>
      <c r="ME12"/>
      <c r="MF12"/>
      <c r="MG12"/>
      <c r="MH12"/>
      <c r="MI12"/>
      <c r="MJ12"/>
      <c r="MK12"/>
      <c r="ML12"/>
      <c r="MM12"/>
      <c r="MN12" s="160"/>
      <c r="MO12" s="160"/>
      <c r="MP12" s="159" t="s">
        <v>250</v>
      </c>
      <c r="MQ12"/>
      <c r="MR12"/>
      <c r="MS12"/>
      <c r="MT12"/>
      <c r="MU12"/>
      <c r="MV12"/>
      <c r="MW12"/>
      <c r="MX12"/>
      <c r="MY12"/>
      <c r="MZ12"/>
      <c r="NA12"/>
      <c r="NB12"/>
      <c r="NC12"/>
      <c r="ND12"/>
      <c r="NE12"/>
      <c r="NF12"/>
      <c r="NG12"/>
      <c r="NH12"/>
      <c r="NI12"/>
      <c r="NJ12"/>
      <c r="NK12"/>
      <c r="NL12" s="160"/>
      <c r="NM12" s="160"/>
      <c r="NN12" s="159" t="s">
        <v>250</v>
      </c>
      <c r="NO12"/>
      <c r="NP12"/>
      <c r="NQ12"/>
      <c r="NR12"/>
      <c r="NS12"/>
      <c r="NT12"/>
      <c r="NU12"/>
      <c r="NV12"/>
      <c r="NW12"/>
      <c r="NX12"/>
      <c r="NY12"/>
      <c r="NZ12"/>
      <c r="OA12"/>
      <c r="OB12"/>
      <c r="OC12"/>
      <c r="OD12"/>
      <c r="OE12"/>
      <c r="OF12"/>
      <c r="OG12"/>
      <c r="OH12"/>
      <c r="OI12"/>
      <c r="OJ12" s="160"/>
    </row>
    <row r="13" spans="3:400" ht="8.4499999999999993" customHeight="1" x14ac:dyDescent="0.25">
      <c r="C13" s="197"/>
      <c r="D13" s="198"/>
      <c r="E13" s="198"/>
      <c r="F13" s="198"/>
      <c r="G13" s="198"/>
      <c r="H13" s="198"/>
      <c r="I13" s="198"/>
      <c r="J13" s="198"/>
      <c r="K13" s="198"/>
      <c r="L13" s="198"/>
      <c r="M13" s="198"/>
      <c r="N13" s="198"/>
      <c r="O13" s="198"/>
      <c r="P13" s="198"/>
      <c r="Q13" s="198"/>
      <c r="R13" s="198"/>
      <c r="S13" s="198"/>
      <c r="T13" s="198"/>
      <c r="U13" s="198"/>
      <c r="V13" s="198"/>
      <c r="W13" s="198"/>
      <c r="X13" s="198"/>
      <c r="Y13" s="198"/>
      <c r="Z13" s="198"/>
      <c r="AA13" s="198"/>
      <c r="AB13" s="198"/>
      <c r="AC13" s="198"/>
      <c r="AD13" s="198"/>
      <c r="AE13" s="198"/>
      <c r="AF13" s="198"/>
      <c r="AG13" s="198"/>
      <c r="AH13" s="198"/>
      <c r="AI13" s="198"/>
      <c r="AJ13" s="198"/>
      <c r="AK13" s="198"/>
      <c r="AL13" s="198"/>
      <c r="AM13" s="198"/>
      <c r="AN13" s="198"/>
      <c r="AO13" s="198"/>
      <c r="AP13" s="198"/>
      <c r="AQ13" s="198"/>
      <c r="AR13" s="198"/>
      <c r="AS13" s="198"/>
      <c r="AT13" s="198"/>
      <c r="AU13" s="198"/>
      <c r="AV13" s="198"/>
      <c r="AW13" s="198"/>
      <c r="AX13" s="198"/>
      <c r="AY13" s="198"/>
      <c r="AZ13" s="198"/>
      <c r="BA13" s="198"/>
      <c r="BB13" s="198"/>
      <c r="BC13" s="198"/>
      <c r="BD13" s="198"/>
      <c r="BE13" s="198"/>
      <c r="BF13" s="198"/>
      <c r="BG13" s="198"/>
      <c r="BH13" s="198"/>
      <c r="BI13" s="198"/>
      <c r="BJ13" s="198"/>
      <c r="BK13" s="198"/>
      <c r="BL13" s="198"/>
      <c r="BM13" s="198"/>
      <c r="BN13" s="198"/>
      <c r="BO13" s="198"/>
      <c r="BP13" s="198"/>
      <c r="BQ13" s="198"/>
      <c r="BR13" s="198"/>
      <c r="BS13" s="198"/>
      <c r="BT13" s="198"/>
      <c r="BU13" s="198"/>
      <c r="BV13" s="198"/>
      <c r="BW13" s="198"/>
      <c r="BX13" s="198"/>
      <c r="BY13" s="198"/>
      <c r="BZ13" s="120"/>
      <c r="CA13" s="198"/>
      <c r="CB13" s="198"/>
      <c r="CC13" s="198"/>
      <c r="CD13" s="198"/>
      <c r="CE13" s="198"/>
      <c r="CF13" s="198"/>
      <c r="CG13" s="198"/>
      <c r="CH13" s="198"/>
      <c r="CI13" s="198"/>
      <c r="CJ13" s="198"/>
      <c r="CK13" s="198"/>
      <c r="CL13" s="198"/>
      <c r="CM13" s="198"/>
      <c r="CN13" s="198"/>
      <c r="CO13" s="198"/>
      <c r="CP13" s="198"/>
      <c r="CQ13" s="198"/>
      <c r="CR13" s="198"/>
      <c r="CS13" s="198"/>
      <c r="CT13" s="198"/>
      <c r="CU13" s="198"/>
      <c r="CV13" s="198"/>
      <c r="CW13" s="198"/>
      <c r="CX13" s="198"/>
      <c r="CY13" s="198"/>
      <c r="CZ13" s="198"/>
      <c r="DA13" s="198"/>
      <c r="DB13" s="198"/>
      <c r="DC13" s="198"/>
      <c r="DD13" s="198"/>
      <c r="DE13" s="198"/>
      <c r="DF13" s="198"/>
      <c r="DG13" s="198"/>
      <c r="DH13" s="198"/>
      <c r="DI13" s="198"/>
      <c r="DJ13" s="198"/>
      <c r="DK13" s="198"/>
      <c r="DL13" s="198"/>
      <c r="DM13" s="198"/>
      <c r="DN13" s="198"/>
      <c r="DO13" s="198"/>
      <c r="DP13" s="198"/>
      <c r="DQ13" s="198"/>
      <c r="DR13" s="198"/>
      <c r="DS13" s="198"/>
      <c r="DT13" s="198"/>
      <c r="DU13" s="198"/>
      <c r="DV13" s="198"/>
      <c r="DW13" s="198"/>
      <c r="DX13" s="198"/>
      <c r="DY13" s="198"/>
      <c r="DZ13" s="198"/>
      <c r="EA13" s="198"/>
      <c r="EB13" s="198"/>
      <c r="EC13" s="198"/>
      <c r="ED13" s="198"/>
      <c r="EE13" s="198"/>
      <c r="EF13" s="198"/>
      <c r="EG13" s="198"/>
      <c r="EH13" s="198"/>
      <c r="EI13" s="198"/>
      <c r="EJ13" s="198"/>
      <c r="EK13" s="198"/>
      <c r="EL13" s="198"/>
      <c r="EM13" s="198"/>
      <c r="EN13" s="198"/>
      <c r="EO13" s="198"/>
      <c r="EP13" s="198"/>
      <c r="EQ13" s="198"/>
      <c r="ER13" s="198"/>
      <c r="ES13" s="198"/>
      <c r="ET13" s="198"/>
      <c r="EU13" s="198"/>
      <c r="EV13" s="120"/>
      <c r="EW13" s="198"/>
      <c r="EX13" s="198"/>
      <c r="EY13" s="198"/>
      <c r="EZ13" s="198"/>
      <c r="FA13" s="198"/>
      <c r="FB13" s="198"/>
      <c r="FC13" s="198"/>
      <c r="FD13" s="198"/>
      <c r="FE13" s="198"/>
      <c r="FF13" s="198"/>
      <c r="FG13" s="198"/>
      <c r="FH13" s="198"/>
      <c r="FI13" s="198"/>
      <c r="FJ13" s="198"/>
      <c r="FK13" s="198"/>
      <c r="FL13" s="198"/>
      <c r="FM13" s="198"/>
      <c r="FN13" s="198"/>
      <c r="FO13" s="198"/>
      <c r="FP13" s="198"/>
      <c r="FQ13" s="198"/>
      <c r="FR13" s="198"/>
      <c r="FS13" s="198"/>
      <c r="FT13" s="198"/>
      <c r="FU13" s="198"/>
      <c r="FV13" s="198"/>
      <c r="FW13" s="198"/>
      <c r="FX13" s="198"/>
      <c r="FY13" s="198"/>
      <c r="FZ13" s="198"/>
      <c r="GA13" s="198"/>
      <c r="GB13" s="198"/>
      <c r="GC13" s="198"/>
      <c r="GD13" s="198"/>
      <c r="GE13" s="198"/>
      <c r="GF13" s="198"/>
      <c r="GG13" s="198"/>
      <c r="GH13" s="198"/>
      <c r="GI13" s="198"/>
      <c r="GJ13" s="198"/>
      <c r="GK13" s="198"/>
      <c r="GL13" s="198"/>
      <c r="GM13" s="198"/>
      <c r="GN13" s="198"/>
      <c r="GO13" s="198"/>
      <c r="GP13" s="198"/>
      <c r="GQ13" s="198"/>
      <c r="GR13" s="198"/>
      <c r="GS13" s="198"/>
      <c r="GT13" s="198"/>
      <c r="GU13" s="198"/>
      <c r="GV13" s="198"/>
      <c r="GW13" s="198"/>
      <c r="GX13" s="198"/>
      <c r="GY13" s="198"/>
      <c r="GZ13" s="198"/>
      <c r="HA13" s="198"/>
      <c r="HB13" s="198"/>
      <c r="HC13" s="198"/>
      <c r="HD13" s="198"/>
      <c r="HE13" s="198"/>
      <c r="HF13" s="198"/>
      <c r="HG13" s="198"/>
      <c r="HH13" s="198"/>
      <c r="HI13" s="198"/>
      <c r="HJ13" s="198"/>
      <c r="HK13" s="198"/>
      <c r="HL13" s="198"/>
      <c r="HM13" s="198"/>
      <c r="HN13" s="198"/>
      <c r="HO13" s="198"/>
      <c r="HP13" s="198"/>
      <c r="HQ13" s="198"/>
      <c r="HR13" s="126"/>
      <c r="HS13" s="199"/>
      <c r="HT13" s="228"/>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s="166" t="s">
        <v>282</v>
      </c>
      <c r="KU13" s="166"/>
      <c r="KV13" s="167">
        <f>D24</f>
        <v>0</v>
      </c>
      <c r="KW13"/>
      <c r="KX13"/>
      <c r="KY13" s="125"/>
      <c r="KZ13" s="125">
        <v>1</v>
      </c>
      <c r="LA13" s="125">
        <f t="shared" ref="LA13:LN13" si="4">KZ13+1</f>
        <v>2</v>
      </c>
      <c r="LB13" s="125">
        <f t="shared" si="4"/>
        <v>3</v>
      </c>
      <c r="LC13" s="125">
        <f t="shared" si="4"/>
        <v>4</v>
      </c>
      <c r="LD13" s="125">
        <f t="shared" si="4"/>
        <v>5</v>
      </c>
      <c r="LE13" s="125">
        <f t="shared" si="4"/>
        <v>6</v>
      </c>
      <c r="LF13" s="125">
        <f t="shared" si="4"/>
        <v>7</v>
      </c>
      <c r="LG13" s="125">
        <f t="shared" si="4"/>
        <v>8</v>
      </c>
      <c r="LH13" s="125">
        <f t="shared" si="4"/>
        <v>9</v>
      </c>
      <c r="LI13" s="125">
        <f t="shared" si="4"/>
        <v>10</v>
      </c>
      <c r="LJ13" s="125">
        <f t="shared" si="4"/>
        <v>11</v>
      </c>
      <c r="LK13" s="125">
        <f t="shared" si="4"/>
        <v>12</v>
      </c>
      <c r="LL13" s="125">
        <f t="shared" si="4"/>
        <v>13</v>
      </c>
      <c r="LM13" s="125">
        <f t="shared" si="4"/>
        <v>14</v>
      </c>
      <c r="LN13" s="125">
        <f t="shared" si="4"/>
        <v>15</v>
      </c>
      <c r="LO13" s="125"/>
      <c r="LP13"/>
      <c r="LQ13"/>
      <c r="LR13" s="166" t="s">
        <v>282</v>
      </c>
      <c r="LS13" s="166"/>
      <c r="LT13" s="167">
        <f>AB24</f>
        <v>0</v>
      </c>
      <c r="LU13"/>
      <c r="LV13"/>
      <c r="LW13" s="125"/>
      <c r="LX13" s="125">
        <v>1</v>
      </c>
      <c r="LY13" s="125">
        <f t="shared" ref="LY13:ML13" si="5">LX13+1</f>
        <v>2</v>
      </c>
      <c r="LZ13" s="125">
        <f t="shared" si="5"/>
        <v>3</v>
      </c>
      <c r="MA13" s="125">
        <f t="shared" si="5"/>
        <v>4</v>
      </c>
      <c r="MB13" s="125">
        <f t="shared" si="5"/>
        <v>5</v>
      </c>
      <c r="MC13" s="125">
        <f t="shared" si="5"/>
        <v>6</v>
      </c>
      <c r="MD13" s="125">
        <f t="shared" si="5"/>
        <v>7</v>
      </c>
      <c r="ME13" s="125">
        <f t="shared" si="5"/>
        <v>8</v>
      </c>
      <c r="MF13" s="125">
        <f t="shared" si="5"/>
        <v>9</v>
      </c>
      <c r="MG13" s="125">
        <f t="shared" si="5"/>
        <v>10</v>
      </c>
      <c r="MH13" s="125">
        <f t="shared" si="5"/>
        <v>11</v>
      </c>
      <c r="MI13" s="125">
        <f t="shared" si="5"/>
        <v>12</v>
      </c>
      <c r="MJ13" s="125">
        <f t="shared" si="5"/>
        <v>13</v>
      </c>
      <c r="MK13" s="125">
        <f t="shared" si="5"/>
        <v>14</v>
      </c>
      <c r="ML13" s="125">
        <f t="shared" si="5"/>
        <v>15</v>
      </c>
      <c r="MM13" s="125"/>
      <c r="MN13"/>
      <c r="MO13"/>
      <c r="MP13" s="166" t="s">
        <v>282</v>
      </c>
      <c r="MQ13" s="166"/>
      <c r="MR13" s="167">
        <f>AZ24</f>
        <v>0</v>
      </c>
      <c r="MS13"/>
      <c r="MT13"/>
      <c r="MU13" s="125"/>
      <c r="MV13" s="125">
        <v>1</v>
      </c>
      <c r="MW13" s="125">
        <f t="shared" ref="MW13:NJ13" si="6">MV13+1</f>
        <v>2</v>
      </c>
      <c r="MX13" s="125">
        <f t="shared" si="6"/>
        <v>3</v>
      </c>
      <c r="MY13" s="125">
        <f t="shared" si="6"/>
        <v>4</v>
      </c>
      <c r="MZ13" s="125">
        <f t="shared" si="6"/>
        <v>5</v>
      </c>
      <c r="NA13" s="125">
        <f t="shared" si="6"/>
        <v>6</v>
      </c>
      <c r="NB13" s="125">
        <f t="shared" si="6"/>
        <v>7</v>
      </c>
      <c r="NC13" s="125">
        <f t="shared" si="6"/>
        <v>8</v>
      </c>
      <c r="ND13" s="125">
        <f t="shared" si="6"/>
        <v>9</v>
      </c>
      <c r="NE13" s="125">
        <f t="shared" si="6"/>
        <v>10</v>
      </c>
      <c r="NF13" s="125">
        <f t="shared" si="6"/>
        <v>11</v>
      </c>
      <c r="NG13" s="125">
        <f t="shared" si="6"/>
        <v>12</v>
      </c>
      <c r="NH13" s="125">
        <f t="shared" si="6"/>
        <v>13</v>
      </c>
      <c r="NI13" s="125">
        <f t="shared" si="6"/>
        <v>14</v>
      </c>
      <c r="NJ13" s="125">
        <f t="shared" si="6"/>
        <v>15</v>
      </c>
      <c r="NK13" s="125"/>
      <c r="NL13"/>
      <c r="NM13"/>
      <c r="NN13" s="166" t="s">
        <v>282</v>
      </c>
      <c r="NO13" s="166"/>
      <c r="NP13" s="167">
        <f>BX24</f>
        <v>0</v>
      </c>
      <c r="NQ13"/>
      <c r="NR13"/>
      <c r="NS13" s="125"/>
      <c r="NT13" s="125">
        <v>1</v>
      </c>
      <c r="NU13" s="125">
        <f t="shared" ref="NU13:OH13" si="7">NT13+1</f>
        <v>2</v>
      </c>
      <c r="NV13" s="125">
        <f t="shared" si="7"/>
        <v>3</v>
      </c>
      <c r="NW13" s="125">
        <f t="shared" si="7"/>
        <v>4</v>
      </c>
      <c r="NX13" s="125">
        <f t="shared" si="7"/>
        <v>5</v>
      </c>
      <c r="NY13" s="125">
        <f t="shared" si="7"/>
        <v>6</v>
      </c>
      <c r="NZ13" s="125">
        <f t="shared" si="7"/>
        <v>7</v>
      </c>
      <c r="OA13" s="125">
        <f t="shared" si="7"/>
        <v>8</v>
      </c>
      <c r="OB13" s="125">
        <f t="shared" si="7"/>
        <v>9</v>
      </c>
      <c r="OC13" s="125">
        <f t="shared" si="7"/>
        <v>10</v>
      </c>
      <c r="OD13" s="125">
        <f t="shared" si="7"/>
        <v>11</v>
      </c>
      <c r="OE13" s="125">
        <f t="shared" si="7"/>
        <v>12</v>
      </c>
      <c r="OF13" s="125">
        <f t="shared" si="7"/>
        <v>13</v>
      </c>
      <c r="OG13" s="125">
        <f t="shared" si="7"/>
        <v>14</v>
      </c>
      <c r="OH13" s="125">
        <f t="shared" si="7"/>
        <v>15</v>
      </c>
      <c r="OI13" s="125"/>
      <c r="OJ13"/>
    </row>
    <row r="14" spans="3:400" ht="23.45" customHeight="1" x14ac:dyDescent="0.25">
      <c r="C14" s="168" t="s">
        <v>62</v>
      </c>
      <c r="D14" s="139" t="str">
        <f t="shared" ref="D14:BO14" si="8">D7</f>
        <v>ES</v>
      </c>
      <c r="E14" s="139">
        <f t="shared" si="8"/>
        <v>0</v>
      </c>
      <c r="F14" s="139">
        <f t="shared" si="8"/>
        <v>0</v>
      </c>
      <c r="G14" s="139">
        <f t="shared" si="8"/>
        <v>0</v>
      </c>
      <c r="H14" s="139">
        <f t="shared" si="8"/>
        <v>0</v>
      </c>
      <c r="I14" s="139">
        <f t="shared" si="8"/>
        <v>0</v>
      </c>
      <c r="J14" s="139">
        <f t="shared" si="8"/>
        <v>0</v>
      </c>
      <c r="K14" s="139">
        <f t="shared" si="8"/>
        <v>0</v>
      </c>
      <c r="L14" s="139">
        <f t="shared" si="8"/>
        <v>0</v>
      </c>
      <c r="M14" s="139">
        <f t="shared" si="8"/>
        <v>0</v>
      </c>
      <c r="N14" s="139">
        <f t="shared" si="8"/>
        <v>0</v>
      </c>
      <c r="O14" s="139">
        <f t="shared" si="8"/>
        <v>0</v>
      </c>
      <c r="P14" s="139">
        <f t="shared" si="8"/>
        <v>0</v>
      </c>
      <c r="Q14" s="139">
        <f t="shared" si="8"/>
        <v>0</v>
      </c>
      <c r="R14" s="139">
        <f t="shared" si="8"/>
        <v>0</v>
      </c>
      <c r="S14" s="139">
        <f t="shared" si="8"/>
        <v>0</v>
      </c>
      <c r="T14" s="139">
        <f t="shared" si="8"/>
        <v>0</v>
      </c>
      <c r="U14" s="139">
        <f t="shared" si="8"/>
        <v>0</v>
      </c>
      <c r="V14" s="139">
        <f t="shared" si="8"/>
        <v>0</v>
      </c>
      <c r="W14" s="139">
        <f t="shared" si="8"/>
        <v>0</v>
      </c>
      <c r="X14" s="139">
        <f t="shared" si="8"/>
        <v>0</v>
      </c>
      <c r="Y14" s="139">
        <f t="shared" si="8"/>
        <v>0</v>
      </c>
      <c r="Z14" s="139">
        <f t="shared" si="8"/>
        <v>0</v>
      </c>
      <c r="AA14" s="139">
        <f t="shared" si="8"/>
        <v>0</v>
      </c>
      <c r="AB14" s="139" t="str">
        <f t="shared" si="8"/>
        <v>TH</v>
      </c>
      <c r="AC14" s="139">
        <f t="shared" si="8"/>
        <v>0</v>
      </c>
      <c r="AD14" s="139">
        <f t="shared" si="8"/>
        <v>0</v>
      </c>
      <c r="AE14" s="139">
        <f t="shared" si="8"/>
        <v>0</v>
      </c>
      <c r="AF14" s="139">
        <f t="shared" si="8"/>
        <v>0</v>
      </c>
      <c r="AG14" s="139">
        <f t="shared" si="8"/>
        <v>0</v>
      </c>
      <c r="AH14" s="139">
        <f t="shared" si="8"/>
        <v>0</v>
      </c>
      <c r="AI14" s="139">
        <f t="shared" si="8"/>
        <v>0</v>
      </c>
      <c r="AJ14" s="139">
        <f t="shared" si="8"/>
        <v>0</v>
      </c>
      <c r="AK14" s="139">
        <f t="shared" si="8"/>
        <v>0</v>
      </c>
      <c r="AL14" s="139">
        <f t="shared" si="8"/>
        <v>0</v>
      </c>
      <c r="AM14" s="139">
        <f t="shared" si="8"/>
        <v>0</v>
      </c>
      <c r="AN14" s="139">
        <f t="shared" si="8"/>
        <v>0</v>
      </c>
      <c r="AO14" s="139">
        <f t="shared" si="8"/>
        <v>0</v>
      </c>
      <c r="AP14" s="139">
        <f t="shared" si="8"/>
        <v>0</v>
      </c>
      <c r="AQ14" s="139">
        <f t="shared" si="8"/>
        <v>0</v>
      </c>
      <c r="AR14" s="139">
        <f t="shared" si="8"/>
        <v>0</v>
      </c>
      <c r="AS14" s="139">
        <f t="shared" si="8"/>
        <v>0</v>
      </c>
      <c r="AT14" s="139">
        <f t="shared" si="8"/>
        <v>0</v>
      </c>
      <c r="AU14" s="139">
        <f t="shared" si="8"/>
        <v>0</v>
      </c>
      <c r="AV14" s="139">
        <f t="shared" si="8"/>
        <v>0</v>
      </c>
      <c r="AW14" s="139">
        <f t="shared" si="8"/>
        <v>0</v>
      </c>
      <c r="AX14" s="139">
        <f t="shared" si="8"/>
        <v>0</v>
      </c>
      <c r="AY14" s="139">
        <f t="shared" si="8"/>
        <v>0</v>
      </c>
      <c r="AZ14" s="139" t="str">
        <f t="shared" si="8"/>
        <v>SH</v>
      </c>
      <c r="BA14" s="139">
        <f t="shared" si="8"/>
        <v>0</v>
      </c>
      <c r="BB14" s="139">
        <f t="shared" si="8"/>
        <v>0</v>
      </c>
      <c r="BC14" s="139">
        <f t="shared" si="8"/>
        <v>0</v>
      </c>
      <c r="BD14" s="139">
        <f t="shared" si="8"/>
        <v>0</v>
      </c>
      <c r="BE14" s="139">
        <f t="shared" si="8"/>
        <v>0</v>
      </c>
      <c r="BF14" s="139">
        <f t="shared" si="8"/>
        <v>0</v>
      </c>
      <c r="BG14" s="139">
        <f t="shared" si="8"/>
        <v>0</v>
      </c>
      <c r="BH14" s="139">
        <f t="shared" si="8"/>
        <v>0</v>
      </c>
      <c r="BI14" s="139">
        <f t="shared" si="8"/>
        <v>0</v>
      </c>
      <c r="BJ14" s="139">
        <f t="shared" si="8"/>
        <v>0</v>
      </c>
      <c r="BK14" s="139">
        <f t="shared" si="8"/>
        <v>0</v>
      </c>
      <c r="BL14" s="139">
        <f t="shared" si="8"/>
        <v>0</v>
      </c>
      <c r="BM14" s="139">
        <f t="shared" si="8"/>
        <v>0</v>
      </c>
      <c r="BN14" s="139">
        <f t="shared" si="8"/>
        <v>0</v>
      </c>
      <c r="BO14" s="139">
        <f t="shared" si="8"/>
        <v>0</v>
      </c>
      <c r="BP14" s="139">
        <f t="shared" ref="BP14:BX14" si="9">BP7</f>
        <v>0</v>
      </c>
      <c r="BQ14" s="139">
        <f t="shared" si="9"/>
        <v>0</v>
      </c>
      <c r="BR14" s="139">
        <f t="shared" si="9"/>
        <v>0</v>
      </c>
      <c r="BS14" s="139">
        <f t="shared" si="9"/>
        <v>0</v>
      </c>
      <c r="BT14" s="139">
        <f t="shared" si="9"/>
        <v>0</v>
      </c>
      <c r="BU14" s="139">
        <f t="shared" si="9"/>
        <v>0</v>
      </c>
      <c r="BV14" s="139">
        <f t="shared" si="9"/>
        <v>0</v>
      </c>
      <c r="BW14" s="139">
        <f t="shared" si="9"/>
        <v>0</v>
      </c>
      <c r="BX14" s="139" t="str">
        <f t="shared" si="9"/>
        <v>UN</v>
      </c>
      <c r="BY14" s="126"/>
      <c r="BZ14" s="120"/>
      <c r="CA14" s="139" t="str">
        <f>CA$7</f>
        <v>ES</v>
      </c>
      <c r="CB14" s="139">
        <f t="shared" ref="CB14:EM14" si="10">CB$7</f>
        <v>0</v>
      </c>
      <c r="CC14" s="139">
        <f t="shared" si="10"/>
        <v>0</v>
      </c>
      <c r="CD14" s="139">
        <f t="shared" si="10"/>
        <v>0</v>
      </c>
      <c r="CE14" s="139">
        <f t="shared" si="10"/>
        <v>0</v>
      </c>
      <c r="CF14" s="139">
        <f t="shared" si="10"/>
        <v>0</v>
      </c>
      <c r="CG14" s="139">
        <f t="shared" si="10"/>
        <v>0</v>
      </c>
      <c r="CH14" s="139">
        <f t="shared" si="10"/>
        <v>0</v>
      </c>
      <c r="CI14" s="139">
        <f t="shared" si="10"/>
        <v>0</v>
      </c>
      <c r="CJ14" s="139">
        <f t="shared" si="10"/>
        <v>0</v>
      </c>
      <c r="CK14" s="139">
        <f t="shared" si="10"/>
        <v>0</v>
      </c>
      <c r="CL14" s="139">
        <f t="shared" si="10"/>
        <v>0</v>
      </c>
      <c r="CM14" s="139">
        <f t="shared" si="10"/>
        <v>0</v>
      </c>
      <c r="CN14" s="139">
        <f t="shared" si="10"/>
        <v>0</v>
      </c>
      <c r="CO14" s="139">
        <f t="shared" si="10"/>
        <v>0</v>
      </c>
      <c r="CP14" s="139">
        <f t="shared" si="10"/>
        <v>0</v>
      </c>
      <c r="CQ14" s="139">
        <f t="shared" si="10"/>
        <v>0</v>
      </c>
      <c r="CR14" s="139">
        <f t="shared" si="10"/>
        <v>0</v>
      </c>
      <c r="CS14" s="139">
        <f t="shared" si="10"/>
        <v>0</v>
      </c>
      <c r="CT14" s="139">
        <f t="shared" si="10"/>
        <v>0</v>
      </c>
      <c r="CU14" s="139">
        <f t="shared" si="10"/>
        <v>0</v>
      </c>
      <c r="CV14" s="139">
        <f t="shared" si="10"/>
        <v>0</v>
      </c>
      <c r="CW14" s="139">
        <f t="shared" si="10"/>
        <v>0</v>
      </c>
      <c r="CX14" s="139">
        <f t="shared" si="10"/>
        <v>0</v>
      </c>
      <c r="CY14" s="139" t="str">
        <f t="shared" si="10"/>
        <v>TH</v>
      </c>
      <c r="CZ14" s="139">
        <f t="shared" si="10"/>
        <v>0</v>
      </c>
      <c r="DA14" s="139">
        <f t="shared" si="10"/>
        <v>0</v>
      </c>
      <c r="DB14" s="139">
        <f t="shared" si="10"/>
        <v>0</v>
      </c>
      <c r="DC14" s="139">
        <f t="shared" si="10"/>
        <v>0</v>
      </c>
      <c r="DD14" s="139">
        <f t="shared" si="10"/>
        <v>0</v>
      </c>
      <c r="DE14" s="139">
        <f t="shared" si="10"/>
        <v>0</v>
      </c>
      <c r="DF14" s="139">
        <f t="shared" si="10"/>
        <v>0</v>
      </c>
      <c r="DG14" s="139">
        <f t="shared" si="10"/>
        <v>0</v>
      </c>
      <c r="DH14" s="139">
        <f t="shared" si="10"/>
        <v>0</v>
      </c>
      <c r="DI14" s="139">
        <f t="shared" si="10"/>
        <v>0</v>
      </c>
      <c r="DJ14" s="139">
        <f t="shared" si="10"/>
        <v>0</v>
      </c>
      <c r="DK14" s="139">
        <f t="shared" si="10"/>
        <v>0</v>
      </c>
      <c r="DL14" s="139">
        <f t="shared" si="10"/>
        <v>0</v>
      </c>
      <c r="DM14" s="139">
        <f t="shared" si="10"/>
        <v>0</v>
      </c>
      <c r="DN14" s="139">
        <f t="shared" si="10"/>
        <v>0</v>
      </c>
      <c r="DO14" s="139">
        <f t="shared" si="10"/>
        <v>0</v>
      </c>
      <c r="DP14" s="139">
        <f t="shared" si="10"/>
        <v>0</v>
      </c>
      <c r="DQ14" s="139">
        <f t="shared" si="10"/>
        <v>0</v>
      </c>
      <c r="DR14" s="139">
        <f t="shared" si="10"/>
        <v>0</v>
      </c>
      <c r="DS14" s="139">
        <f t="shared" si="10"/>
        <v>0</v>
      </c>
      <c r="DT14" s="139">
        <f t="shared" si="10"/>
        <v>0</v>
      </c>
      <c r="DU14" s="139">
        <f t="shared" si="10"/>
        <v>0</v>
      </c>
      <c r="DV14" s="139">
        <f t="shared" si="10"/>
        <v>0</v>
      </c>
      <c r="DW14" s="139" t="str">
        <f t="shared" si="10"/>
        <v>SH</v>
      </c>
      <c r="DX14" s="139">
        <f t="shared" si="10"/>
        <v>0</v>
      </c>
      <c r="DY14" s="139">
        <f t="shared" si="10"/>
        <v>0</v>
      </c>
      <c r="DZ14" s="139">
        <f t="shared" si="10"/>
        <v>0</v>
      </c>
      <c r="EA14" s="139">
        <f t="shared" si="10"/>
        <v>0</v>
      </c>
      <c r="EB14" s="139">
        <f t="shared" si="10"/>
        <v>0</v>
      </c>
      <c r="EC14" s="139">
        <f t="shared" si="10"/>
        <v>0</v>
      </c>
      <c r="ED14" s="139">
        <f t="shared" si="10"/>
        <v>0</v>
      </c>
      <c r="EE14" s="139">
        <f t="shared" si="10"/>
        <v>0</v>
      </c>
      <c r="EF14" s="139">
        <f t="shared" si="10"/>
        <v>0</v>
      </c>
      <c r="EG14" s="139">
        <f t="shared" si="10"/>
        <v>0</v>
      </c>
      <c r="EH14" s="139">
        <f t="shared" si="10"/>
        <v>0</v>
      </c>
      <c r="EI14" s="139">
        <f t="shared" si="10"/>
        <v>0</v>
      </c>
      <c r="EJ14" s="139">
        <f t="shared" si="10"/>
        <v>0</v>
      </c>
      <c r="EK14" s="139">
        <f t="shared" si="10"/>
        <v>0</v>
      </c>
      <c r="EL14" s="139">
        <f t="shared" si="10"/>
        <v>0</v>
      </c>
      <c r="EM14" s="139">
        <f t="shared" si="10"/>
        <v>0</v>
      </c>
      <c r="EN14" s="139">
        <f t="shared" ref="EN14:EU14" si="11">EN$7</f>
        <v>0</v>
      </c>
      <c r="EO14" s="139">
        <f t="shared" si="11"/>
        <v>0</v>
      </c>
      <c r="EP14" s="139">
        <f t="shared" si="11"/>
        <v>0</v>
      </c>
      <c r="EQ14" s="139">
        <f t="shared" si="11"/>
        <v>0</v>
      </c>
      <c r="ER14" s="139">
        <f t="shared" si="11"/>
        <v>0</v>
      </c>
      <c r="ES14" s="139">
        <f t="shared" si="11"/>
        <v>0</v>
      </c>
      <c r="ET14" s="139">
        <f t="shared" si="11"/>
        <v>0</v>
      </c>
      <c r="EU14" s="139" t="str">
        <f t="shared" si="11"/>
        <v>UN</v>
      </c>
      <c r="EV14" s="120"/>
      <c r="EW14" s="139" t="str">
        <f>EW$7</f>
        <v>ES</v>
      </c>
      <c r="EX14" s="139">
        <f t="shared" ref="EX14:HI14" si="12">EX$7</f>
        <v>0</v>
      </c>
      <c r="EY14" s="139">
        <f t="shared" si="12"/>
        <v>0</v>
      </c>
      <c r="EZ14" s="139">
        <f t="shared" si="12"/>
        <v>0</v>
      </c>
      <c r="FA14" s="139">
        <f t="shared" si="12"/>
        <v>0</v>
      </c>
      <c r="FB14" s="139">
        <f t="shared" si="12"/>
        <v>0</v>
      </c>
      <c r="FC14" s="139">
        <f t="shared" si="12"/>
        <v>0</v>
      </c>
      <c r="FD14" s="139">
        <f t="shared" si="12"/>
        <v>0</v>
      </c>
      <c r="FE14" s="139">
        <f t="shared" si="12"/>
        <v>0</v>
      </c>
      <c r="FF14" s="139">
        <f t="shared" si="12"/>
        <v>0</v>
      </c>
      <c r="FG14" s="139">
        <f t="shared" si="12"/>
        <v>0</v>
      </c>
      <c r="FH14" s="139">
        <f t="shared" si="12"/>
        <v>0</v>
      </c>
      <c r="FI14" s="139">
        <f t="shared" si="12"/>
        <v>0</v>
      </c>
      <c r="FJ14" s="139">
        <f t="shared" si="12"/>
        <v>0</v>
      </c>
      <c r="FK14" s="139">
        <f t="shared" si="12"/>
        <v>0</v>
      </c>
      <c r="FL14" s="139">
        <f t="shared" si="12"/>
        <v>0</v>
      </c>
      <c r="FM14" s="139">
        <f t="shared" si="12"/>
        <v>0</v>
      </c>
      <c r="FN14" s="139">
        <f t="shared" si="12"/>
        <v>0</v>
      </c>
      <c r="FO14" s="139">
        <f t="shared" si="12"/>
        <v>0</v>
      </c>
      <c r="FP14" s="139">
        <f t="shared" si="12"/>
        <v>0</v>
      </c>
      <c r="FQ14" s="139">
        <f t="shared" si="12"/>
        <v>0</v>
      </c>
      <c r="FR14" s="139">
        <f t="shared" si="12"/>
        <v>0</v>
      </c>
      <c r="FS14" s="139">
        <f t="shared" si="12"/>
        <v>0</v>
      </c>
      <c r="FT14" s="139">
        <f t="shared" si="12"/>
        <v>0</v>
      </c>
      <c r="FU14" s="139" t="str">
        <f t="shared" si="12"/>
        <v>TH</v>
      </c>
      <c r="FV14" s="139">
        <f t="shared" si="12"/>
        <v>0</v>
      </c>
      <c r="FW14" s="139">
        <f t="shared" si="12"/>
        <v>0</v>
      </c>
      <c r="FX14" s="139">
        <f t="shared" si="12"/>
        <v>0</v>
      </c>
      <c r="FY14" s="139">
        <f t="shared" si="12"/>
        <v>0</v>
      </c>
      <c r="FZ14" s="139">
        <f t="shared" si="12"/>
        <v>0</v>
      </c>
      <c r="GA14" s="139">
        <f t="shared" si="12"/>
        <v>0</v>
      </c>
      <c r="GB14" s="139">
        <f t="shared" si="12"/>
        <v>0</v>
      </c>
      <c r="GC14" s="139">
        <f t="shared" si="12"/>
        <v>0</v>
      </c>
      <c r="GD14" s="139">
        <f t="shared" si="12"/>
        <v>0</v>
      </c>
      <c r="GE14" s="139">
        <f t="shared" si="12"/>
        <v>0</v>
      </c>
      <c r="GF14" s="139">
        <f t="shared" si="12"/>
        <v>0</v>
      </c>
      <c r="GG14" s="139">
        <f t="shared" si="12"/>
        <v>0</v>
      </c>
      <c r="GH14" s="139">
        <f t="shared" si="12"/>
        <v>0</v>
      </c>
      <c r="GI14" s="139">
        <f t="shared" si="12"/>
        <v>0</v>
      </c>
      <c r="GJ14" s="139">
        <f t="shared" si="12"/>
        <v>0</v>
      </c>
      <c r="GK14" s="139">
        <f t="shared" si="12"/>
        <v>0</v>
      </c>
      <c r="GL14" s="139">
        <f t="shared" si="12"/>
        <v>0</v>
      </c>
      <c r="GM14" s="139">
        <f t="shared" si="12"/>
        <v>0</v>
      </c>
      <c r="GN14" s="139">
        <f t="shared" si="12"/>
        <v>0</v>
      </c>
      <c r="GO14" s="139">
        <f t="shared" si="12"/>
        <v>0</v>
      </c>
      <c r="GP14" s="139">
        <f t="shared" si="12"/>
        <v>0</v>
      </c>
      <c r="GQ14" s="139">
        <f t="shared" si="12"/>
        <v>0</v>
      </c>
      <c r="GR14" s="139">
        <f t="shared" si="12"/>
        <v>0</v>
      </c>
      <c r="GS14" s="139" t="str">
        <f t="shared" si="12"/>
        <v>SH</v>
      </c>
      <c r="GT14" s="139">
        <f t="shared" si="12"/>
        <v>0</v>
      </c>
      <c r="GU14" s="139">
        <f t="shared" si="12"/>
        <v>0</v>
      </c>
      <c r="GV14" s="139">
        <f t="shared" si="12"/>
        <v>0</v>
      </c>
      <c r="GW14" s="139">
        <f t="shared" si="12"/>
        <v>0</v>
      </c>
      <c r="GX14" s="139">
        <f t="shared" si="12"/>
        <v>0</v>
      </c>
      <c r="GY14" s="139">
        <f t="shared" si="12"/>
        <v>0</v>
      </c>
      <c r="GZ14" s="139">
        <f t="shared" si="12"/>
        <v>0</v>
      </c>
      <c r="HA14" s="139">
        <f t="shared" si="12"/>
        <v>0</v>
      </c>
      <c r="HB14" s="139">
        <f t="shared" si="12"/>
        <v>0</v>
      </c>
      <c r="HC14" s="139">
        <f t="shared" si="12"/>
        <v>0</v>
      </c>
      <c r="HD14" s="139">
        <f t="shared" si="12"/>
        <v>0</v>
      </c>
      <c r="HE14" s="139">
        <f t="shared" si="12"/>
        <v>0</v>
      </c>
      <c r="HF14" s="139">
        <f t="shared" si="12"/>
        <v>0</v>
      </c>
      <c r="HG14" s="139">
        <f t="shared" si="12"/>
        <v>0</v>
      </c>
      <c r="HH14" s="139">
        <f t="shared" si="12"/>
        <v>0</v>
      </c>
      <c r="HI14" s="139">
        <f t="shared" si="12"/>
        <v>0</v>
      </c>
      <c r="HJ14" s="139">
        <f t="shared" ref="HJ14:HQ14" si="13">HJ$7</f>
        <v>0</v>
      </c>
      <c r="HK14" s="139">
        <f t="shared" si="13"/>
        <v>0</v>
      </c>
      <c r="HL14" s="139">
        <f t="shared" si="13"/>
        <v>0</v>
      </c>
      <c r="HM14" s="139">
        <f t="shared" si="13"/>
        <v>0</v>
      </c>
      <c r="HN14" s="139">
        <f t="shared" si="13"/>
        <v>0</v>
      </c>
      <c r="HO14" s="139">
        <f t="shared" si="13"/>
        <v>0</v>
      </c>
      <c r="HP14" s="139">
        <f t="shared" si="13"/>
        <v>0</v>
      </c>
      <c r="HQ14" s="139" t="str">
        <f t="shared" si="13"/>
        <v>UN</v>
      </c>
      <c r="HR14" s="126"/>
      <c r="HS14" s="139" t="s">
        <v>213</v>
      </c>
      <c r="HT14" s="228"/>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s="169" t="str">
        <f>"# of children with known "&amp;KT12</f>
        <v># of children with known gender</v>
      </c>
      <c r="KU14" s="169" t="str">
        <f>"distribution of children with no known "&amp;KT12</f>
        <v>distribution of children with no known gender</v>
      </c>
      <c r="KV14" s="169" t="s">
        <v>233</v>
      </c>
      <c r="KW14" s="169" t="s">
        <v>234</v>
      </c>
      <c r="KX14" s="169" t="s">
        <v>235</v>
      </c>
      <c r="KY14" s="169" t="s">
        <v>236</v>
      </c>
      <c r="KZ14" s="169" t="str">
        <f t="shared" ref="KZ14:LN14" si="14">"add 1 to nth largest decimal (n="&amp;KZ13&amp;") and all previous"</f>
        <v>add 1 to nth largest decimal (n=1) and all previous</v>
      </c>
      <c r="LA14" s="169" t="str">
        <f t="shared" si="14"/>
        <v>add 1 to nth largest decimal (n=2) and all previous</v>
      </c>
      <c r="LB14" s="169" t="str">
        <f t="shared" si="14"/>
        <v>add 1 to nth largest decimal (n=3) and all previous</v>
      </c>
      <c r="LC14" s="169" t="str">
        <f t="shared" si="14"/>
        <v>add 1 to nth largest decimal (n=4) and all previous</v>
      </c>
      <c r="LD14" s="169" t="str">
        <f t="shared" si="14"/>
        <v>add 1 to nth largest decimal (n=5) and all previous</v>
      </c>
      <c r="LE14" s="169" t="str">
        <f t="shared" si="14"/>
        <v>add 1 to nth largest decimal (n=6) and all previous</v>
      </c>
      <c r="LF14" s="169" t="str">
        <f t="shared" si="14"/>
        <v>add 1 to nth largest decimal (n=7) and all previous</v>
      </c>
      <c r="LG14" s="169" t="str">
        <f t="shared" si="14"/>
        <v>add 1 to nth largest decimal (n=8) and all previous</v>
      </c>
      <c r="LH14" s="169" t="str">
        <f t="shared" si="14"/>
        <v>add 1 to nth largest decimal (n=9) and all previous</v>
      </c>
      <c r="LI14" s="169" t="str">
        <f t="shared" si="14"/>
        <v>add 1 to nth largest decimal (n=10) and all previous</v>
      </c>
      <c r="LJ14" s="169" t="str">
        <f t="shared" si="14"/>
        <v>add 1 to nth largest decimal (n=11) and all previous</v>
      </c>
      <c r="LK14" s="169" t="str">
        <f t="shared" si="14"/>
        <v>add 1 to nth largest decimal (n=12) and all previous</v>
      </c>
      <c r="LL14" s="169" t="str">
        <f t="shared" si="14"/>
        <v>add 1 to nth largest decimal (n=13) and all previous</v>
      </c>
      <c r="LM14" s="169" t="str">
        <f t="shared" si="14"/>
        <v>add 1 to nth largest decimal (n=14) and all previous</v>
      </c>
      <c r="LN14" s="169" t="str">
        <f t="shared" si="14"/>
        <v>add 1 to nth largest decimal (n=15) and all previous</v>
      </c>
      <c r="LO14" s="169" t="s">
        <v>237</v>
      </c>
      <c r="LP14" s="125" t="s">
        <v>238</v>
      </c>
      <c r="LQ14"/>
      <c r="LR14" s="169" t="str">
        <f>"# of children with known "&amp;LR12</f>
        <v># of children with known gender</v>
      </c>
      <c r="LS14" s="169" t="str">
        <f>"distribution of children with no known "&amp;LR12</f>
        <v>distribution of children with no known gender</v>
      </c>
      <c r="LT14" s="169" t="s">
        <v>233</v>
      </c>
      <c r="LU14" s="169" t="s">
        <v>234</v>
      </c>
      <c r="LV14" s="169" t="s">
        <v>235</v>
      </c>
      <c r="LW14" s="169" t="s">
        <v>236</v>
      </c>
      <c r="LX14" s="169" t="str">
        <f t="shared" ref="LX14:ML14" si="15">"add 1 to nth largest decimal (n="&amp;LX13&amp;") and all previous"</f>
        <v>add 1 to nth largest decimal (n=1) and all previous</v>
      </c>
      <c r="LY14" s="169" t="str">
        <f t="shared" si="15"/>
        <v>add 1 to nth largest decimal (n=2) and all previous</v>
      </c>
      <c r="LZ14" s="169" t="str">
        <f t="shared" si="15"/>
        <v>add 1 to nth largest decimal (n=3) and all previous</v>
      </c>
      <c r="MA14" s="169" t="str">
        <f t="shared" si="15"/>
        <v>add 1 to nth largest decimal (n=4) and all previous</v>
      </c>
      <c r="MB14" s="169" t="str">
        <f t="shared" si="15"/>
        <v>add 1 to nth largest decimal (n=5) and all previous</v>
      </c>
      <c r="MC14" s="169" t="str">
        <f t="shared" si="15"/>
        <v>add 1 to nth largest decimal (n=6) and all previous</v>
      </c>
      <c r="MD14" s="169" t="str">
        <f t="shared" si="15"/>
        <v>add 1 to nth largest decimal (n=7) and all previous</v>
      </c>
      <c r="ME14" s="169" t="str">
        <f t="shared" si="15"/>
        <v>add 1 to nth largest decimal (n=8) and all previous</v>
      </c>
      <c r="MF14" s="169" t="str">
        <f t="shared" si="15"/>
        <v>add 1 to nth largest decimal (n=9) and all previous</v>
      </c>
      <c r="MG14" s="169" t="str">
        <f t="shared" si="15"/>
        <v>add 1 to nth largest decimal (n=10) and all previous</v>
      </c>
      <c r="MH14" s="169" t="str">
        <f t="shared" si="15"/>
        <v>add 1 to nth largest decimal (n=11) and all previous</v>
      </c>
      <c r="MI14" s="169" t="str">
        <f t="shared" si="15"/>
        <v>add 1 to nth largest decimal (n=12) and all previous</v>
      </c>
      <c r="MJ14" s="169" t="str">
        <f t="shared" si="15"/>
        <v>add 1 to nth largest decimal (n=13) and all previous</v>
      </c>
      <c r="MK14" s="169" t="str">
        <f t="shared" si="15"/>
        <v>add 1 to nth largest decimal (n=14) and all previous</v>
      </c>
      <c r="ML14" s="169" t="str">
        <f t="shared" si="15"/>
        <v>add 1 to nth largest decimal (n=15) and all previous</v>
      </c>
      <c r="MM14" s="169" t="s">
        <v>237</v>
      </c>
      <c r="MN14" s="125" t="s">
        <v>238</v>
      </c>
      <c r="MO14" s="125"/>
      <c r="MP14" s="169" t="str">
        <f>"# of children with known "&amp;MP12</f>
        <v># of children with known gender</v>
      </c>
      <c r="MQ14" s="169" t="str">
        <f>"distribution of children with no known "&amp;MP12</f>
        <v>distribution of children with no known gender</v>
      </c>
      <c r="MR14" s="169" t="s">
        <v>233</v>
      </c>
      <c r="MS14" s="169" t="s">
        <v>234</v>
      </c>
      <c r="MT14" s="169" t="s">
        <v>235</v>
      </c>
      <c r="MU14" s="169" t="s">
        <v>236</v>
      </c>
      <c r="MV14" s="169" t="str">
        <f t="shared" ref="MV14:NJ14" si="16">"add 1 to nth largest decimal (n="&amp;MV13&amp;") and all previous"</f>
        <v>add 1 to nth largest decimal (n=1) and all previous</v>
      </c>
      <c r="MW14" s="169" t="str">
        <f t="shared" si="16"/>
        <v>add 1 to nth largest decimal (n=2) and all previous</v>
      </c>
      <c r="MX14" s="169" t="str">
        <f t="shared" si="16"/>
        <v>add 1 to nth largest decimal (n=3) and all previous</v>
      </c>
      <c r="MY14" s="169" t="str">
        <f t="shared" si="16"/>
        <v>add 1 to nth largest decimal (n=4) and all previous</v>
      </c>
      <c r="MZ14" s="169" t="str">
        <f t="shared" si="16"/>
        <v>add 1 to nth largest decimal (n=5) and all previous</v>
      </c>
      <c r="NA14" s="169" t="str">
        <f t="shared" si="16"/>
        <v>add 1 to nth largest decimal (n=6) and all previous</v>
      </c>
      <c r="NB14" s="169" t="str">
        <f t="shared" si="16"/>
        <v>add 1 to nth largest decimal (n=7) and all previous</v>
      </c>
      <c r="NC14" s="169" t="str">
        <f t="shared" si="16"/>
        <v>add 1 to nth largest decimal (n=8) and all previous</v>
      </c>
      <c r="ND14" s="169" t="str">
        <f t="shared" si="16"/>
        <v>add 1 to nth largest decimal (n=9) and all previous</v>
      </c>
      <c r="NE14" s="169" t="str">
        <f t="shared" si="16"/>
        <v>add 1 to nth largest decimal (n=10) and all previous</v>
      </c>
      <c r="NF14" s="169" t="str">
        <f t="shared" si="16"/>
        <v>add 1 to nth largest decimal (n=11) and all previous</v>
      </c>
      <c r="NG14" s="169" t="str">
        <f t="shared" si="16"/>
        <v>add 1 to nth largest decimal (n=12) and all previous</v>
      </c>
      <c r="NH14" s="169" t="str">
        <f t="shared" si="16"/>
        <v>add 1 to nth largest decimal (n=13) and all previous</v>
      </c>
      <c r="NI14" s="169" t="str">
        <f t="shared" si="16"/>
        <v>add 1 to nth largest decimal (n=14) and all previous</v>
      </c>
      <c r="NJ14" s="169" t="str">
        <f t="shared" si="16"/>
        <v>add 1 to nth largest decimal (n=15) and all previous</v>
      </c>
      <c r="NK14" s="169" t="s">
        <v>237</v>
      </c>
      <c r="NL14" s="125" t="s">
        <v>238</v>
      </c>
      <c r="NM14" s="125"/>
      <c r="NN14" s="169" t="str">
        <f>"# of children with known "&amp;NN12</f>
        <v># of children with known gender</v>
      </c>
      <c r="NO14" s="169" t="str">
        <f>"distribution of children with no known "&amp;NN12</f>
        <v>distribution of children with no known gender</v>
      </c>
      <c r="NP14" s="169" t="s">
        <v>233</v>
      </c>
      <c r="NQ14" s="169" t="s">
        <v>234</v>
      </c>
      <c r="NR14" s="169" t="s">
        <v>235</v>
      </c>
      <c r="NS14" s="169" t="s">
        <v>236</v>
      </c>
      <c r="NT14" s="169" t="str">
        <f t="shared" ref="NT14:OH14" si="17">"add 1 to nth largest decimal (n="&amp;NT13&amp;") and all previous"</f>
        <v>add 1 to nth largest decimal (n=1) and all previous</v>
      </c>
      <c r="NU14" s="169" t="str">
        <f t="shared" si="17"/>
        <v>add 1 to nth largest decimal (n=2) and all previous</v>
      </c>
      <c r="NV14" s="169" t="str">
        <f t="shared" si="17"/>
        <v>add 1 to nth largest decimal (n=3) and all previous</v>
      </c>
      <c r="NW14" s="169" t="str">
        <f t="shared" si="17"/>
        <v>add 1 to nth largest decimal (n=4) and all previous</v>
      </c>
      <c r="NX14" s="169" t="str">
        <f t="shared" si="17"/>
        <v>add 1 to nth largest decimal (n=5) and all previous</v>
      </c>
      <c r="NY14" s="169" t="str">
        <f t="shared" si="17"/>
        <v>add 1 to nth largest decimal (n=6) and all previous</v>
      </c>
      <c r="NZ14" s="169" t="str">
        <f t="shared" si="17"/>
        <v>add 1 to nth largest decimal (n=7) and all previous</v>
      </c>
      <c r="OA14" s="169" t="str">
        <f t="shared" si="17"/>
        <v>add 1 to nth largest decimal (n=8) and all previous</v>
      </c>
      <c r="OB14" s="169" t="str">
        <f t="shared" si="17"/>
        <v>add 1 to nth largest decimal (n=9) and all previous</v>
      </c>
      <c r="OC14" s="169" t="str">
        <f t="shared" si="17"/>
        <v>add 1 to nth largest decimal (n=10) and all previous</v>
      </c>
      <c r="OD14" s="169" t="str">
        <f t="shared" si="17"/>
        <v>add 1 to nth largest decimal (n=11) and all previous</v>
      </c>
      <c r="OE14" s="169" t="str">
        <f t="shared" si="17"/>
        <v>add 1 to nth largest decimal (n=12) and all previous</v>
      </c>
      <c r="OF14" s="169" t="str">
        <f t="shared" si="17"/>
        <v>add 1 to nth largest decimal (n=13) and all previous</v>
      </c>
      <c r="OG14" s="169" t="str">
        <f t="shared" si="17"/>
        <v>add 1 to nth largest decimal (n=14) and all previous</v>
      </c>
      <c r="OH14" s="169" t="str">
        <f t="shared" si="17"/>
        <v>add 1 to nth largest decimal (n=15) and all previous</v>
      </c>
      <c r="OI14" s="169" t="s">
        <v>237</v>
      </c>
      <c r="OJ14" s="125" t="s">
        <v>238</v>
      </c>
    </row>
    <row r="15" spans="3:400" x14ac:dyDescent="0.25">
      <c r="C15" s="194" t="s">
        <v>251</v>
      </c>
      <c r="D15" s="171">
        <v>2</v>
      </c>
      <c r="E15" s="156"/>
      <c r="F15" s="156"/>
      <c r="G15" s="156"/>
      <c r="H15" s="156"/>
      <c r="I15" s="156"/>
      <c r="J15" s="156"/>
      <c r="K15" s="156"/>
      <c r="L15" s="156"/>
      <c r="M15" s="156"/>
      <c r="N15" s="156"/>
      <c r="O15" s="156"/>
      <c r="P15" s="156"/>
      <c r="Q15" s="156"/>
      <c r="R15" s="156"/>
      <c r="S15" s="156"/>
      <c r="T15" s="156"/>
      <c r="U15" s="156"/>
      <c r="V15" s="156"/>
      <c r="W15" s="156"/>
      <c r="X15" s="156"/>
      <c r="Y15" s="156"/>
      <c r="Z15" s="156"/>
      <c r="AA15" s="156"/>
      <c r="AB15" s="171">
        <v>0</v>
      </c>
      <c r="AC15" s="156"/>
      <c r="AD15" s="156"/>
      <c r="AE15" s="156"/>
      <c r="AF15" s="156"/>
      <c r="AG15" s="156"/>
      <c r="AH15" s="156"/>
      <c r="AI15" s="156"/>
      <c r="AJ15" s="156"/>
      <c r="AK15" s="156"/>
      <c r="AL15" s="156"/>
      <c r="AM15" s="156"/>
      <c r="AN15" s="156"/>
      <c r="AO15" s="156"/>
      <c r="AP15" s="156"/>
      <c r="AQ15" s="156"/>
      <c r="AR15" s="156"/>
      <c r="AS15" s="156"/>
      <c r="AT15" s="156"/>
      <c r="AU15" s="156"/>
      <c r="AV15" s="156"/>
      <c r="AW15" s="156"/>
      <c r="AX15" s="156"/>
      <c r="AY15" s="156"/>
      <c r="AZ15" s="171">
        <v>0</v>
      </c>
      <c r="BA15" s="156"/>
      <c r="BB15" s="156"/>
      <c r="BC15" s="156"/>
      <c r="BD15" s="156"/>
      <c r="BE15" s="156"/>
      <c r="BF15" s="156"/>
      <c r="BG15" s="156"/>
      <c r="BH15" s="156"/>
      <c r="BI15" s="156"/>
      <c r="BJ15" s="156"/>
      <c r="BK15" s="156"/>
      <c r="BL15" s="156"/>
      <c r="BM15" s="156"/>
      <c r="BN15" s="156"/>
      <c r="BO15" s="156"/>
      <c r="BP15" s="156"/>
      <c r="BQ15" s="156"/>
      <c r="BR15" s="156"/>
      <c r="BS15" s="156"/>
      <c r="BT15" s="156"/>
      <c r="BU15" s="156"/>
      <c r="BV15" s="156"/>
      <c r="BW15" s="156"/>
      <c r="BX15" s="171">
        <v>0</v>
      </c>
      <c r="BY15" s="153">
        <f>D15+AB15+AZ15+BX15</f>
        <v>2</v>
      </c>
      <c r="BZ15" s="120"/>
      <c r="CA15" s="172">
        <f>LP15</f>
        <v>0</v>
      </c>
      <c r="CB15" s="157"/>
      <c r="CC15" s="157"/>
      <c r="CD15" s="157"/>
      <c r="CE15" s="157"/>
      <c r="CF15" s="157"/>
      <c r="CG15" s="157"/>
      <c r="CH15" s="157"/>
      <c r="CI15" s="157"/>
      <c r="CJ15" s="157"/>
      <c r="CK15" s="157"/>
      <c r="CL15" s="157"/>
      <c r="CM15" s="157"/>
      <c r="CN15" s="157"/>
      <c r="CO15" s="157"/>
      <c r="CP15" s="157"/>
      <c r="CQ15" s="157"/>
      <c r="CR15" s="157"/>
      <c r="CS15" s="157"/>
      <c r="CT15" s="157"/>
      <c r="CU15" s="157"/>
      <c r="CV15" s="157"/>
      <c r="CW15" s="157"/>
      <c r="CX15" s="157"/>
      <c r="CY15" s="172">
        <f>MN15</f>
        <v>0</v>
      </c>
      <c r="CZ15" s="157"/>
      <c r="DA15" s="157"/>
      <c r="DB15" s="157"/>
      <c r="DC15" s="157"/>
      <c r="DD15" s="157"/>
      <c r="DE15" s="157"/>
      <c r="DF15" s="157"/>
      <c r="DG15" s="157"/>
      <c r="DH15" s="157"/>
      <c r="DI15" s="157"/>
      <c r="DJ15" s="157"/>
      <c r="DK15" s="157"/>
      <c r="DL15" s="157"/>
      <c r="DM15" s="157"/>
      <c r="DN15" s="157"/>
      <c r="DO15" s="157"/>
      <c r="DP15" s="157"/>
      <c r="DQ15" s="157"/>
      <c r="DR15" s="157"/>
      <c r="DS15" s="157"/>
      <c r="DT15" s="157"/>
      <c r="DU15" s="157"/>
      <c r="DV15" s="157"/>
      <c r="DW15" s="172">
        <f>NL15</f>
        <v>0</v>
      </c>
      <c r="DX15" s="157"/>
      <c r="DY15" s="157"/>
      <c r="DZ15" s="157"/>
      <c r="EA15" s="157"/>
      <c r="EB15" s="157"/>
      <c r="EC15" s="157"/>
      <c r="ED15" s="157"/>
      <c r="EE15" s="157"/>
      <c r="EF15" s="157"/>
      <c r="EG15" s="157"/>
      <c r="EH15" s="157"/>
      <c r="EI15" s="157"/>
      <c r="EJ15" s="157"/>
      <c r="EK15" s="157"/>
      <c r="EL15" s="157"/>
      <c r="EM15" s="157"/>
      <c r="EN15" s="157"/>
      <c r="EO15" s="157"/>
      <c r="EP15" s="157"/>
      <c r="EQ15" s="157"/>
      <c r="ER15" s="157"/>
      <c r="ES15" s="157"/>
      <c r="ET15" s="157"/>
      <c r="EU15" s="172">
        <f>OJ15</f>
        <v>0</v>
      </c>
      <c r="EV15" s="120"/>
      <c r="EW15" s="172">
        <f>IFERROR(IF(COUNTBLANK(D$15:D$22)&gt;0,"",D15+CA15),"")</f>
        <v>2</v>
      </c>
      <c r="EX15" s="157"/>
      <c r="EY15" s="157"/>
      <c r="EZ15" s="157"/>
      <c r="FA15" s="157"/>
      <c r="FB15" s="157"/>
      <c r="FC15" s="157"/>
      <c r="FD15" s="157"/>
      <c r="FE15" s="157"/>
      <c r="FF15" s="157"/>
      <c r="FG15" s="157"/>
      <c r="FH15" s="157"/>
      <c r="FI15" s="157"/>
      <c r="FJ15" s="157"/>
      <c r="FK15" s="157"/>
      <c r="FL15" s="157"/>
      <c r="FM15" s="157"/>
      <c r="FN15" s="157"/>
      <c r="FO15" s="157"/>
      <c r="FP15" s="157"/>
      <c r="FQ15" s="157"/>
      <c r="FR15" s="157"/>
      <c r="FS15" s="157"/>
      <c r="FT15" s="157"/>
      <c r="FU15" s="172">
        <f>IFERROR(IF(COUNTBLANK(AB$15:AB$22)&gt;0,"",AB15+CY15),"")</f>
        <v>0</v>
      </c>
      <c r="FV15" s="157"/>
      <c r="FW15" s="157"/>
      <c r="FX15" s="157"/>
      <c r="FY15" s="157"/>
      <c r="FZ15" s="157"/>
      <c r="GA15" s="157"/>
      <c r="GB15" s="157"/>
      <c r="GC15" s="157"/>
      <c r="GD15" s="157"/>
      <c r="GE15" s="157"/>
      <c r="GF15" s="157"/>
      <c r="GG15" s="157"/>
      <c r="GH15" s="157"/>
      <c r="GI15" s="157"/>
      <c r="GJ15" s="157"/>
      <c r="GK15" s="157"/>
      <c r="GL15" s="157"/>
      <c r="GM15" s="157"/>
      <c r="GN15" s="157"/>
      <c r="GO15" s="157"/>
      <c r="GP15" s="157"/>
      <c r="GQ15" s="157"/>
      <c r="GR15" s="157"/>
      <c r="GS15" s="172">
        <f>IFERROR(IF(COUNTBLANK(AZ$15:AZ$22)&gt;0,"",AZ15+DW15),"")</f>
        <v>0</v>
      </c>
      <c r="GT15" s="157"/>
      <c r="GU15" s="157"/>
      <c r="GV15" s="157"/>
      <c r="GW15" s="157"/>
      <c r="GX15" s="157"/>
      <c r="GY15" s="157"/>
      <c r="GZ15" s="157"/>
      <c r="HA15" s="157"/>
      <c r="HB15" s="157"/>
      <c r="HC15" s="157"/>
      <c r="HD15" s="157"/>
      <c r="HE15" s="157"/>
      <c r="HF15" s="157"/>
      <c r="HG15" s="157"/>
      <c r="HH15" s="157"/>
      <c r="HI15" s="157"/>
      <c r="HJ15" s="157"/>
      <c r="HK15" s="157"/>
      <c r="HL15" s="157"/>
      <c r="HM15" s="157"/>
      <c r="HN15" s="157"/>
      <c r="HO15" s="157"/>
      <c r="HP15" s="157"/>
      <c r="HQ15" s="172">
        <f>IFERROR(IF(COUNTBLANK(BX$15:BX$22)&gt;0,"",BX15+EU15),"")</f>
        <v>0</v>
      </c>
      <c r="HR15" s="126"/>
      <c r="HS15" s="172">
        <f>IFERROR(IF(AND(COUNTBLANK(D$15:D$22)&gt;0,COUNTBLANK(AB$15:AB$22)&gt;0,COUNTBLANK(AZ$15:AZ$22)&gt;0,COUNTBLANK(BX$15:BX$22)&gt;0),"",EW15+FU15+GS15+HQ15),"")</f>
        <v>2</v>
      </c>
      <c r="HT15" s="228"/>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s="173">
        <f t="shared" ref="KT15:KT22" si="18">D15</f>
        <v>2</v>
      </c>
      <c r="KU15" s="174">
        <f t="shared" ref="KU15:KU22" si="19">KV$13*(D15/D$23)</f>
        <v>0</v>
      </c>
      <c r="KV15" s="174">
        <f>KU15-TRUNC(KU15)</f>
        <v>0</v>
      </c>
      <c r="KW15" s="174">
        <v>1E-3</v>
      </c>
      <c r="KX15" s="175">
        <f>KV15+KW15</f>
        <v>1E-3</v>
      </c>
      <c r="KY15" s="176">
        <f>ROUNDDOWN(KU15,0)</f>
        <v>0</v>
      </c>
      <c r="KZ15" s="137">
        <f t="shared" ref="KZ15:LG22" si="20">IF($KX15&gt;=LARGE($KX$15:$KX$22,KZ$10),ROUNDDOWN($KU15,0)+1,ROUNDDOWN($KU15,0))</f>
        <v>0</v>
      </c>
      <c r="LA15" s="137">
        <f t="shared" si="20"/>
        <v>0</v>
      </c>
      <c r="LB15" s="137">
        <f t="shared" si="20"/>
        <v>0</v>
      </c>
      <c r="LC15" s="137">
        <f t="shared" si="20"/>
        <v>0</v>
      </c>
      <c r="LD15" s="137">
        <f t="shared" si="20"/>
        <v>0</v>
      </c>
      <c r="LE15" s="137">
        <f t="shared" si="20"/>
        <v>0</v>
      </c>
      <c r="LF15" s="137">
        <f t="shared" si="20"/>
        <v>0</v>
      </c>
      <c r="LG15" s="137">
        <f t="shared" si="20"/>
        <v>1</v>
      </c>
      <c r="LH15" s="177"/>
      <c r="LI15" s="177"/>
      <c r="LJ15" s="177"/>
      <c r="LK15" s="177"/>
      <c r="LL15" s="177"/>
      <c r="LM15" s="177"/>
      <c r="LN15" s="177"/>
      <c r="LO15" s="137" t="e" cm="1" vm="2">
        <f t="array" aca="1" ref="LO15" ca="1">_xlfn._xlws.FILTER(KY15:LN23,KY23:LN23=KV13)</f>
        <v>#VALUE!</v>
      </c>
      <c r="LP15" s="137">
        <f>IF(KV13=0,0,IFERROR(LO15,""))</f>
        <v>0</v>
      </c>
      <c r="LQ15"/>
      <c r="LR15" s="173">
        <f t="shared" ref="LR15:LR22" si="21">AB15</f>
        <v>0</v>
      </c>
      <c r="LS15" s="174" t="e">
        <f t="shared" ref="LS15:LS22" si="22">LT$13*(AB15/AB$23)</f>
        <v>#DIV/0!</v>
      </c>
      <c r="LT15" s="174" t="e">
        <f>LS15-TRUNC(LS15)</f>
        <v>#DIV/0!</v>
      </c>
      <c r="LU15" s="174">
        <v>1E-3</v>
      </c>
      <c r="LV15" s="175" t="e">
        <f>LT15+LU15</f>
        <v>#DIV/0!</v>
      </c>
      <c r="LW15" s="176" t="e">
        <f>ROUNDDOWN(LS15,0)</f>
        <v>#DIV/0!</v>
      </c>
      <c r="LX15" s="137" t="e">
        <f t="shared" ref="LX15:ME22" si="23">IF($LV15&gt;=LARGE($LV$15:$LV$22,LX$10),ROUNDDOWN($LS15,0)+1,ROUNDDOWN($LS15,0))</f>
        <v>#DIV/0!</v>
      </c>
      <c r="LY15" s="137" t="e">
        <f t="shared" si="23"/>
        <v>#DIV/0!</v>
      </c>
      <c r="LZ15" s="137" t="e">
        <f t="shared" si="23"/>
        <v>#DIV/0!</v>
      </c>
      <c r="MA15" s="137" t="e">
        <f t="shared" si="23"/>
        <v>#DIV/0!</v>
      </c>
      <c r="MB15" s="137" t="e">
        <f t="shared" si="23"/>
        <v>#DIV/0!</v>
      </c>
      <c r="MC15" s="137" t="e">
        <f t="shared" si="23"/>
        <v>#DIV/0!</v>
      </c>
      <c r="MD15" s="137" t="e">
        <f t="shared" si="23"/>
        <v>#DIV/0!</v>
      </c>
      <c r="ME15" s="137" t="e">
        <f t="shared" si="23"/>
        <v>#DIV/0!</v>
      </c>
      <c r="MF15" s="177"/>
      <c r="MG15" s="177"/>
      <c r="MH15" s="177"/>
      <c r="MI15" s="177"/>
      <c r="MJ15" s="177"/>
      <c r="MK15" s="177"/>
      <c r="ML15" s="177"/>
      <c r="MM15" s="137" t="e" cm="1">
        <f t="array" ref="MM15">_xlfn._xlws.FILTER(LW15:ML23,LW23:ML23=LT13)</f>
        <v>#DIV/0!</v>
      </c>
      <c r="MN15" s="137">
        <f>IF(LT13=0,0,IFERROR(MM15,""))</f>
        <v>0</v>
      </c>
      <c r="MO15" s="125"/>
      <c r="MP15" s="173">
        <f t="shared" ref="MP15:MP22" si="24">AZ15</f>
        <v>0</v>
      </c>
      <c r="MQ15" s="174" t="e">
        <f t="shared" ref="MQ15:MQ22" si="25">MR$13*(AZ15/AZ$23)</f>
        <v>#DIV/0!</v>
      </c>
      <c r="MR15" s="174" t="e">
        <f>MQ15-TRUNC(MQ15)</f>
        <v>#DIV/0!</v>
      </c>
      <c r="MS15" s="174">
        <v>1E-3</v>
      </c>
      <c r="MT15" s="175" t="e">
        <f>MR15+MS15</f>
        <v>#DIV/0!</v>
      </c>
      <c r="MU15" s="176" t="e">
        <f>ROUNDDOWN(MQ15,0)</f>
        <v>#DIV/0!</v>
      </c>
      <c r="MV15" s="137" t="e">
        <f t="shared" ref="MV15:NC22" si="26">IF($MT15&gt;=LARGE($MT$15:$MT$22,MV$10),ROUNDDOWN($MQ15,0)+1,ROUNDDOWN($MQ15,0))</f>
        <v>#DIV/0!</v>
      </c>
      <c r="MW15" s="137" t="e">
        <f t="shared" si="26"/>
        <v>#DIV/0!</v>
      </c>
      <c r="MX15" s="137" t="e">
        <f t="shared" si="26"/>
        <v>#DIV/0!</v>
      </c>
      <c r="MY15" s="137" t="e">
        <f t="shared" si="26"/>
        <v>#DIV/0!</v>
      </c>
      <c r="MZ15" s="137" t="e">
        <f t="shared" si="26"/>
        <v>#DIV/0!</v>
      </c>
      <c r="NA15" s="137" t="e">
        <f t="shared" si="26"/>
        <v>#DIV/0!</v>
      </c>
      <c r="NB15" s="137" t="e">
        <f t="shared" si="26"/>
        <v>#DIV/0!</v>
      </c>
      <c r="NC15" s="137" t="e">
        <f t="shared" si="26"/>
        <v>#DIV/0!</v>
      </c>
      <c r="ND15" s="177"/>
      <c r="NE15" s="177"/>
      <c r="NF15" s="177"/>
      <c r="NG15" s="177"/>
      <c r="NH15" s="177"/>
      <c r="NI15" s="177"/>
      <c r="NJ15" s="177"/>
      <c r="NK15" s="137" t="e" cm="1">
        <f t="array" ref="NK15">_xlfn._xlws.FILTER(MU15:NJ23,MU23:NJ23=MR13)</f>
        <v>#DIV/0!</v>
      </c>
      <c r="NL15" s="137">
        <f>IF(MR13=0,0,IFERROR(NK15,""))</f>
        <v>0</v>
      </c>
      <c r="NM15" s="125"/>
      <c r="NN15" s="173">
        <f t="shared" ref="NN15:NN22" si="27">BX15</f>
        <v>0</v>
      </c>
      <c r="NO15" s="174" t="e">
        <f t="shared" ref="NO15:NO22" si="28">NP$13*(BX15/BX$23)</f>
        <v>#DIV/0!</v>
      </c>
      <c r="NP15" s="174" t="e">
        <f>NO15-TRUNC(NO15)</f>
        <v>#DIV/0!</v>
      </c>
      <c r="NQ15" s="174">
        <v>1E-3</v>
      </c>
      <c r="NR15" s="175" t="e">
        <f>NP15+NQ15</f>
        <v>#DIV/0!</v>
      </c>
      <c r="NS15" s="176" t="e">
        <f>ROUNDDOWN(NO15,0)</f>
        <v>#DIV/0!</v>
      </c>
      <c r="NT15" s="137" t="e">
        <f t="shared" ref="NT15:OA22" si="29">IF($NR15&gt;=LARGE($NR$15:$NR$22,NT$10),ROUNDDOWN($NO15,0)+1,ROUNDDOWN($NO15,0))</f>
        <v>#DIV/0!</v>
      </c>
      <c r="NU15" s="137" t="e">
        <f t="shared" si="29"/>
        <v>#DIV/0!</v>
      </c>
      <c r="NV15" s="137" t="e">
        <f t="shared" si="29"/>
        <v>#DIV/0!</v>
      </c>
      <c r="NW15" s="137" t="e">
        <f t="shared" si="29"/>
        <v>#DIV/0!</v>
      </c>
      <c r="NX15" s="137" t="e">
        <f t="shared" si="29"/>
        <v>#DIV/0!</v>
      </c>
      <c r="NY15" s="137" t="e">
        <f t="shared" si="29"/>
        <v>#DIV/0!</v>
      </c>
      <c r="NZ15" s="137" t="e">
        <f t="shared" si="29"/>
        <v>#DIV/0!</v>
      </c>
      <c r="OA15" s="137" t="e">
        <f t="shared" si="29"/>
        <v>#DIV/0!</v>
      </c>
      <c r="OB15" s="177"/>
      <c r="OC15" s="177"/>
      <c r="OD15" s="177"/>
      <c r="OE15" s="177"/>
      <c r="OF15" s="177"/>
      <c r="OG15" s="177"/>
      <c r="OH15" s="177"/>
      <c r="OI15" s="137" t="e" cm="1">
        <f t="array" ref="OI15">_xlfn._xlws.FILTER(NS15:OH23,NS23:OH23=NP13)</f>
        <v>#DIV/0!</v>
      </c>
      <c r="OJ15" s="137">
        <f>IF(NP13=0,0,IFERROR(OI15,""))</f>
        <v>0</v>
      </c>
    </row>
    <row r="16" spans="3:400" x14ac:dyDescent="0.25">
      <c r="C16" s="194" t="s">
        <v>252</v>
      </c>
      <c r="D16" s="171">
        <v>4</v>
      </c>
      <c r="E16" s="156"/>
      <c r="F16" s="156"/>
      <c r="G16" s="156"/>
      <c r="H16" s="156"/>
      <c r="I16" s="156"/>
      <c r="J16" s="156"/>
      <c r="K16" s="156"/>
      <c r="L16" s="156"/>
      <c r="M16" s="156"/>
      <c r="N16" s="156"/>
      <c r="O16" s="156"/>
      <c r="P16" s="156"/>
      <c r="Q16" s="156"/>
      <c r="R16" s="156"/>
      <c r="S16" s="156"/>
      <c r="T16" s="156"/>
      <c r="U16" s="156"/>
      <c r="V16" s="156"/>
      <c r="W16" s="156"/>
      <c r="X16" s="156"/>
      <c r="Y16" s="156"/>
      <c r="Z16" s="156"/>
      <c r="AA16" s="156"/>
      <c r="AB16" s="171">
        <v>0</v>
      </c>
      <c r="AC16" s="156"/>
      <c r="AD16" s="156"/>
      <c r="AE16" s="156"/>
      <c r="AF16" s="156"/>
      <c r="AG16" s="156"/>
      <c r="AH16" s="156"/>
      <c r="AI16" s="156"/>
      <c r="AJ16" s="156"/>
      <c r="AK16" s="156"/>
      <c r="AL16" s="156"/>
      <c r="AM16" s="156"/>
      <c r="AN16" s="156"/>
      <c r="AO16" s="156"/>
      <c r="AP16" s="156"/>
      <c r="AQ16" s="156"/>
      <c r="AR16" s="156"/>
      <c r="AS16" s="156"/>
      <c r="AT16" s="156"/>
      <c r="AU16" s="156"/>
      <c r="AV16" s="156"/>
      <c r="AW16" s="156"/>
      <c r="AX16" s="156"/>
      <c r="AY16" s="156"/>
      <c r="AZ16" s="171">
        <v>0</v>
      </c>
      <c r="BA16" s="156"/>
      <c r="BB16" s="156"/>
      <c r="BC16" s="156"/>
      <c r="BD16" s="156"/>
      <c r="BE16" s="156"/>
      <c r="BF16" s="156"/>
      <c r="BG16" s="156"/>
      <c r="BH16" s="156"/>
      <c r="BI16" s="156"/>
      <c r="BJ16" s="156"/>
      <c r="BK16" s="156"/>
      <c r="BL16" s="156"/>
      <c r="BM16" s="156"/>
      <c r="BN16" s="156"/>
      <c r="BO16" s="156"/>
      <c r="BP16" s="156"/>
      <c r="BQ16" s="156"/>
      <c r="BR16" s="156"/>
      <c r="BS16" s="156"/>
      <c r="BT16" s="156"/>
      <c r="BU16" s="156"/>
      <c r="BV16" s="156"/>
      <c r="BW16" s="156"/>
      <c r="BX16" s="171">
        <v>0</v>
      </c>
      <c r="BY16" s="153">
        <f t="shared" ref="BY16:BY22" si="30">D16+AB16+AZ16+BX16</f>
        <v>4</v>
      </c>
      <c r="BZ16" s="120"/>
      <c r="CA16" s="172">
        <f t="shared" ref="CA16:CA22" si="31">LP16</f>
        <v>0</v>
      </c>
      <c r="CB16" s="157"/>
      <c r="CC16" s="157"/>
      <c r="CD16" s="157"/>
      <c r="CE16" s="157"/>
      <c r="CF16" s="157"/>
      <c r="CG16" s="157"/>
      <c r="CH16" s="157"/>
      <c r="CI16" s="157"/>
      <c r="CJ16" s="157"/>
      <c r="CK16" s="157"/>
      <c r="CL16" s="157"/>
      <c r="CM16" s="157"/>
      <c r="CN16" s="157"/>
      <c r="CO16" s="157"/>
      <c r="CP16" s="157"/>
      <c r="CQ16" s="157"/>
      <c r="CR16" s="157"/>
      <c r="CS16" s="157"/>
      <c r="CT16" s="157"/>
      <c r="CU16" s="157"/>
      <c r="CV16" s="157"/>
      <c r="CW16" s="157"/>
      <c r="CX16" s="157"/>
      <c r="CY16" s="172">
        <f t="shared" ref="CY16:CY22" si="32">MN16</f>
        <v>0</v>
      </c>
      <c r="CZ16" s="157"/>
      <c r="DA16" s="157"/>
      <c r="DB16" s="157"/>
      <c r="DC16" s="157"/>
      <c r="DD16" s="157"/>
      <c r="DE16" s="157"/>
      <c r="DF16" s="157"/>
      <c r="DG16" s="157"/>
      <c r="DH16" s="157"/>
      <c r="DI16" s="157"/>
      <c r="DJ16" s="157"/>
      <c r="DK16" s="157"/>
      <c r="DL16" s="157"/>
      <c r="DM16" s="157"/>
      <c r="DN16" s="157"/>
      <c r="DO16" s="157"/>
      <c r="DP16" s="157"/>
      <c r="DQ16" s="157"/>
      <c r="DR16" s="157"/>
      <c r="DS16" s="157"/>
      <c r="DT16" s="157"/>
      <c r="DU16" s="157"/>
      <c r="DV16" s="157"/>
      <c r="DW16" s="172">
        <f t="shared" ref="DW16:DW22" si="33">NL16</f>
        <v>0</v>
      </c>
      <c r="DX16" s="157"/>
      <c r="DY16" s="157"/>
      <c r="DZ16" s="157"/>
      <c r="EA16" s="157"/>
      <c r="EB16" s="157"/>
      <c r="EC16" s="157"/>
      <c r="ED16" s="157"/>
      <c r="EE16" s="157"/>
      <c r="EF16" s="157"/>
      <c r="EG16" s="157"/>
      <c r="EH16" s="157"/>
      <c r="EI16" s="157"/>
      <c r="EJ16" s="157"/>
      <c r="EK16" s="157"/>
      <c r="EL16" s="157"/>
      <c r="EM16" s="157"/>
      <c r="EN16" s="157"/>
      <c r="EO16" s="157"/>
      <c r="EP16" s="157"/>
      <c r="EQ16" s="157"/>
      <c r="ER16" s="157"/>
      <c r="ES16" s="157"/>
      <c r="ET16" s="157"/>
      <c r="EU16" s="172">
        <f t="shared" ref="EU16:EU22" si="34">OJ16</f>
        <v>0</v>
      </c>
      <c r="EV16" s="120"/>
      <c r="EW16" s="172">
        <f t="shared" ref="EW16:EW22" si="35">IFERROR(IF(COUNTBLANK(D$15:D$22)&gt;0,"",D16+CA16),"")</f>
        <v>4</v>
      </c>
      <c r="EX16" s="157"/>
      <c r="EY16" s="157"/>
      <c r="EZ16" s="157"/>
      <c r="FA16" s="157"/>
      <c r="FB16" s="157"/>
      <c r="FC16" s="157"/>
      <c r="FD16" s="157"/>
      <c r="FE16" s="157"/>
      <c r="FF16" s="157"/>
      <c r="FG16" s="157"/>
      <c r="FH16" s="157"/>
      <c r="FI16" s="157"/>
      <c r="FJ16" s="157"/>
      <c r="FK16" s="157"/>
      <c r="FL16" s="157"/>
      <c r="FM16" s="157"/>
      <c r="FN16" s="157"/>
      <c r="FO16" s="157"/>
      <c r="FP16" s="157"/>
      <c r="FQ16" s="157"/>
      <c r="FR16" s="157"/>
      <c r="FS16" s="157"/>
      <c r="FT16" s="157"/>
      <c r="FU16" s="172">
        <f t="shared" ref="FU16:FU22" si="36">IFERROR(IF(COUNTBLANK(AB$15:AB$22)&gt;0,"",AB16+CY16),"")</f>
        <v>0</v>
      </c>
      <c r="FV16" s="157"/>
      <c r="FW16" s="157"/>
      <c r="FX16" s="157"/>
      <c r="FY16" s="157"/>
      <c r="FZ16" s="157"/>
      <c r="GA16" s="157"/>
      <c r="GB16" s="157"/>
      <c r="GC16" s="157"/>
      <c r="GD16" s="157"/>
      <c r="GE16" s="157"/>
      <c r="GF16" s="157"/>
      <c r="GG16" s="157"/>
      <c r="GH16" s="157"/>
      <c r="GI16" s="157"/>
      <c r="GJ16" s="157"/>
      <c r="GK16" s="157"/>
      <c r="GL16" s="157"/>
      <c r="GM16" s="157"/>
      <c r="GN16" s="157"/>
      <c r="GO16" s="157"/>
      <c r="GP16" s="157"/>
      <c r="GQ16" s="157"/>
      <c r="GR16" s="157"/>
      <c r="GS16" s="172">
        <f t="shared" ref="GS16:GS22" si="37">IFERROR(IF(COUNTBLANK(AZ$15:AZ$22)&gt;0,"",AZ16+DW16),"")</f>
        <v>0</v>
      </c>
      <c r="GT16" s="157"/>
      <c r="GU16" s="157"/>
      <c r="GV16" s="157"/>
      <c r="GW16" s="157"/>
      <c r="GX16" s="157"/>
      <c r="GY16" s="157"/>
      <c r="GZ16" s="157"/>
      <c r="HA16" s="157"/>
      <c r="HB16" s="157"/>
      <c r="HC16" s="157"/>
      <c r="HD16" s="157"/>
      <c r="HE16" s="157"/>
      <c r="HF16" s="157"/>
      <c r="HG16" s="157"/>
      <c r="HH16" s="157"/>
      <c r="HI16" s="157"/>
      <c r="HJ16" s="157"/>
      <c r="HK16" s="157"/>
      <c r="HL16" s="157"/>
      <c r="HM16" s="157"/>
      <c r="HN16" s="157"/>
      <c r="HO16" s="157"/>
      <c r="HP16" s="157"/>
      <c r="HQ16" s="172">
        <f t="shared" ref="HQ16:HQ22" si="38">IFERROR(IF(COUNTBLANK(BX$15:BX$22)&gt;0,"",BX16+EU16),"")</f>
        <v>0</v>
      </c>
      <c r="HR16" s="126"/>
      <c r="HS16" s="172">
        <f t="shared" ref="HS16:HS22" si="39">IFERROR(IF(AND(COUNTBLANK(D$15:D$22)&gt;0,COUNTBLANK(AB$15:AB$22)&gt;0,COUNTBLANK(AZ$15:AZ$22)&gt;0,COUNTBLANK(BX$15:BX$22)&gt;0),"",EW16+FU16+GS16+HQ16),"")</f>
        <v>4</v>
      </c>
      <c r="HT16" s="228"/>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s="173">
        <f t="shared" si="18"/>
        <v>4</v>
      </c>
      <c r="KU16" s="174">
        <f t="shared" si="19"/>
        <v>0</v>
      </c>
      <c r="KV16" s="174">
        <f t="shared" ref="KV16:KV22" si="40">KU16-TRUNC(KU16)</f>
        <v>0</v>
      </c>
      <c r="KW16" s="174">
        <f>KW15+0.001</f>
        <v>2E-3</v>
      </c>
      <c r="KX16" s="175">
        <f t="shared" ref="KX16:KX22" si="41">KV16+KW16</f>
        <v>2E-3</v>
      </c>
      <c r="KY16" s="176">
        <f t="shared" ref="KY16:KY22" si="42">ROUNDDOWN(KU16,0)</f>
        <v>0</v>
      </c>
      <c r="KZ16" s="137">
        <f t="shared" si="20"/>
        <v>0</v>
      </c>
      <c r="LA16" s="137">
        <f t="shared" si="20"/>
        <v>0</v>
      </c>
      <c r="LB16" s="137">
        <f t="shared" si="20"/>
        <v>0</v>
      </c>
      <c r="LC16" s="137">
        <f t="shared" si="20"/>
        <v>0</v>
      </c>
      <c r="LD16" s="137">
        <f t="shared" si="20"/>
        <v>0</v>
      </c>
      <c r="LE16" s="137">
        <f t="shared" si="20"/>
        <v>0</v>
      </c>
      <c r="LF16" s="137">
        <f t="shared" si="20"/>
        <v>1</v>
      </c>
      <c r="LG16" s="137">
        <f t="shared" si="20"/>
        <v>1</v>
      </c>
      <c r="LH16" s="177"/>
      <c r="LI16" s="177"/>
      <c r="LJ16" s="177"/>
      <c r="LK16" s="177"/>
      <c r="LL16" s="177"/>
      <c r="LM16" s="177"/>
      <c r="LN16" s="177"/>
      <c r="LO16" s="137"/>
      <c r="LP16" s="137">
        <f>IF(LP15="","",LO16)</f>
        <v>0</v>
      </c>
      <c r="LQ16"/>
      <c r="LR16" s="173">
        <f t="shared" si="21"/>
        <v>0</v>
      </c>
      <c r="LS16" s="174" t="e">
        <f t="shared" si="22"/>
        <v>#DIV/0!</v>
      </c>
      <c r="LT16" s="174" t="e">
        <f t="shared" ref="LT16:LT22" si="43">LS16-TRUNC(LS16)</f>
        <v>#DIV/0!</v>
      </c>
      <c r="LU16" s="174">
        <f>LU15+0.001</f>
        <v>2E-3</v>
      </c>
      <c r="LV16" s="175" t="e">
        <f t="shared" ref="LV16:LV22" si="44">LT16+LU16</f>
        <v>#DIV/0!</v>
      </c>
      <c r="LW16" s="176" t="e">
        <f t="shared" ref="LW16:LW22" si="45">ROUNDDOWN(LS16,0)</f>
        <v>#DIV/0!</v>
      </c>
      <c r="LX16" s="137" t="e">
        <f t="shared" si="23"/>
        <v>#DIV/0!</v>
      </c>
      <c r="LY16" s="137" t="e">
        <f t="shared" si="23"/>
        <v>#DIV/0!</v>
      </c>
      <c r="LZ16" s="137" t="e">
        <f t="shared" si="23"/>
        <v>#DIV/0!</v>
      </c>
      <c r="MA16" s="137" t="e">
        <f t="shared" si="23"/>
        <v>#DIV/0!</v>
      </c>
      <c r="MB16" s="137" t="e">
        <f t="shared" si="23"/>
        <v>#DIV/0!</v>
      </c>
      <c r="MC16" s="137" t="e">
        <f t="shared" si="23"/>
        <v>#DIV/0!</v>
      </c>
      <c r="MD16" s="137" t="e">
        <f t="shared" si="23"/>
        <v>#DIV/0!</v>
      </c>
      <c r="ME16" s="137" t="e">
        <f t="shared" si="23"/>
        <v>#DIV/0!</v>
      </c>
      <c r="MF16" s="177"/>
      <c r="MG16" s="177"/>
      <c r="MH16" s="177"/>
      <c r="MI16" s="177"/>
      <c r="MJ16" s="177"/>
      <c r="MK16" s="177"/>
      <c r="ML16" s="177"/>
      <c r="MM16" s="137"/>
      <c r="MN16" s="137">
        <f>IF(MN15="","",MM16)</f>
        <v>0</v>
      </c>
      <c r="MO16" s="125"/>
      <c r="MP16" s="173">
        <f t="shared" si="24"/>
        <v>0</v>
      </c>
      <c r="MQ16" s="174" t="e">
        <f t="shared" si="25"/>
        <v>#DIV/0!</v>
      </c>
      <c r="MR16" s="174" t="e">
        <f t="shared" ref="MR16:MR22" si="46">MQ16-TRUNC(MQ16)</f>
        <v>#DIV/0!</v>
      </c>
      <c r="MS16" s="174">
        <f>MS15+0.001</f>
        <v>2E-3</v>
      </c>
      <c r="MT16" s="175" t="e">
        <f t="shared" ref="MT16:MT22" si="47">MR16+MS16</f>
        <v>#DIV/0!</v>
      </c>
      <c r="MU16" s="176" t="e">
        <f t="shared" ref="MU16:MU22" si="48">ROUNDDOWN(MQ16,0)</f>
        <v>#DIV/0!</v>
      </c>
      <c r="MV16" s="137" t="e">
        <f t="shared" si="26"/>
        <v>#DIV/0!</v>
      </c>
      <c r="MW16" s="137" t="e">
        <f t="shared" si="26"/>
        <v>#DIV/0!</v>
      </c>
      <c r="MX16" s="137" t="e">
        <f t="shared" si="26"/>
        <v>#DIV/0!</v>
      </c>
      <c r="MY16" s="137" t="e">
        <f t="shared" si="26"/>
        <v>#DIV/0!</v>
      </c>
      <c r="MZ16" s="137" t="e">
        <f t="shared" si="26"/>
        <v>#DIV/0!</v>
      </c>
      <c r="NA16" s="137" t="e">
        <f t="shared" si="26"/>
        <v>#DIV/0!</v>
      </c>
      <c r="NB16" s="137" t="e">
        <f t="shared" si="26"/>
        <v>#DIV/0!</v>
      </c>
      <c r="NC16" s="137" t="e">
        <f t="shared" si="26"/>
        <v>#DIV/0!</v>
      </c>
      <c r="ND16" s="177"/>
      <c r="NE16" s="177"/>
      <c r="NF16" s="177"/>
      <c r="NG16" s="177"/>
      <c r="NH16" s="177"/>
      <c r="NI16" s="177"/>
      <c r="NJ16" s="177"/>
      <c r="NK16" s="137"/>
      <c r="NL16" s="137">
        <f>IF(NL15="","",NK16)</f>
        <v>0</v>
      </c>
      <c r="NM16" s="125"/>
      <c r="NN16" s="173">
        <f t="shared" si="27"/>
        <v>0</v>
      </c>
      <c r="NO16" s="174" t="e">
        <f t="shared" si="28"/>
        <v>#DIV/0!</v>
      </c>
      <c r="NP16" s="174" t="e">
        <f t="shared" ref="NP16:NP22" si="49">NO16-TRUNC(NO16)</f>
        <v>#DIV/0!</v>
      </c>
      <c r="NQ16" s="174">
        <f>NQ15+0.001</f>
        <v>2E-3</v>
      </c>
      <c r="NR16" s="175" t="e">
        <f t="shared" ref="NR16:NR22" si="50">NP16+NQ16</f>
        <v>#DIV/0!</v>
      </c>
      <c r="NS16" s="176" t="e">
        <f t="shared" ref="NS16:NS22" si="51">ROUNDDOWN(NO16,0)</f>
        <v>#DIV/0!</v>
      </c>
      <c r="NT16" s="137" t="e">
        <f t="shared" si="29"/>
        <v>#DIV/0!</v>
      </c>
      <c r="NU16" s="137" t="e">
        <f t="shared" si="29"/>
        <v>#DIV/0!</v>
      </c>
      <c r="NV16" s="137" t="e">
        <f t="shared" si="29"/>
        <v>#DIV/0!</v>
      </c>
      <c r="NW16" s="137" t="e">
        <f t="shared" si="29"/>
        <v>#DIV/0!</v>
      </c>
      <c r="NX16" s="137" t="e">
        <f t="shared" si="29"/>
        <v>#DIV/0!</v>
      </c>
      <c r="NY16" s="137" t="e">
        <f t="shared" si="29"/>
        <v>#DIV/0!</v>
      </c>
      <c r="NZ16" s="137" t="e">
        <f t="shared" si="29"/>
        <v>#DIV/0!</v>
      </c>
      <c r="OA16" s="137" t="e">
        <f t="shared" si="29"/>
        <v>#DIV/0!</v>
      </c>
      <c r="OB16" s="177"/>
      <c r="OC16" s="177"/>
      <c r="OD16" s="177"/>
      <c r="OE16" s="177"/>
      <c r="OF16" s="177"/>
      <c r="OG16" s="177"/>
      <c r="OH16" s="177"/>
      <c r="OI16" s="137"/>
      <c r="OJ16" s="137">
        <f>IF(OJ15="","",OI16)</f>
        <v>0</v>
      </c>
    </row>
    <row r="17" spans="3:400" x14ac:dyDescent="0.25">
      <c r="C17" s="194" t="s">
        <v>253</v>
      </c>
      <c r="D17" s="171">
        <v>0</v>
      </c>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71">
        <v>0</v>
      </c>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6"/>
      <c r="AY17" s="156"/>
      <c r="AZ17" s="171">
        <v>0</v>
      </c>
      <c r="BA17" s="156"/>
      <c r="BB17" s="156"/>
      <c r="BC17" s="156"/>
      <c r="BD17" s="156"/>
      <c r="BE17" s="156"/>
      <c r="BF17" s="156"/>
      <c r="BG17" s="156"/>
      <c r="BH17" s="156"/>
      <c r="BI17" s="156"/>
      <c r="BJ17" s="156"/>
      <c r="BK17" s="156"/>
      <c r="BL17" s="156"/>
      <c r="BM17" s="156"/>
      <c r="BN17" s="156"/>
      <c r="BO17" s="156"/>
      <c r="BP17" s="156"/>
      <c r="BQ17" s="156"/>
      <c r="BR17" s="156"/>
      <c r="BS17" s="156"/>
      <c r="BT17" s="156"/>
      <c r="BU17" s="156"/>
      <c r="BV17" s="156"/>
      <c r="BW17" s="156"/>
      <c r="BX17" s="171">
        <v>0</v>
      </c>
      <c r="BY17" s="153">
        <f t="shared" si="30"/>
        <v>0</v>
      </c>
      <c r="BZ17" s="120"/>
      <c r="CA17" s="172">
        <f t="shared" si="31"/>
        <v>0</v>
      </c>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72">
        <f t="shared" si="32"/>
        <v>0</v>
      </c>
      <c r="CZ17" s="157"/>
      <c r="DA17" s="157"/>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72">
        <f t="shared" si="33"/>
        <v>0</v>
      </c>
      <c r="DX17" s="157"/>
      <c r="DY17" s="157"/>
      <c r="DZ17" s="157"/>
      <c r="EA17" s="157"/>
      <c r="EB17" s="157"/>
      <c r="EC17" s="157"/>
      <c r="ED17" s="157"/>
      <c r="EE17" s="157"/>
      <c r="EF17" s="157"/>
      <c r="EG17" s="157"/>
      <c r="EH17" s="157"/>
      <c r="EI17" s="157"/>
      <c r="EJ17" s="157"/>
      <c r="EK17" s="157"/>
      <c r="EL17" s="157"/>
      <c r="EM17" s="157"/>
      <c r="EN17" s="157"/>
      <c r="EO17" s="157"/>
      <c r="EP17" s="157"/>
      <c r="EQ17" s="157"/>
      <c r="ER17" s="157"/>
      <c r="ES17" s="157"/>
      <c r="ET17" s="157"/>
      <c r="EU17" s="172">
        <f t="shared" si="34"/>
        <v>0</v>
      </c>
      <c r="EV17" s="120"/>
      <c r="EW17" s="172">
        <f t="shared" si="35"/>
        <v>0</v>
      </c>
      <c r="EX17" s="157"/>
      <c r="EY17" s="157"/>
      <c r="EZ17" s="157"/>
      <c r="FA17" s="157"/>
      <c r="FB17" s="157"/>
      <c r="FC17" s="157"/>
      <c r="FD17" s="157"/>
      <c r="FE17" s="157"/>
      <c r="FF17" s="157"/>
      <c r="FG17" s="157"/>
      <c r="FH17" s="157"/>
      <c r="FI17" s="157"/>
      <c r="FJ17" s="157"/>
      <c r="FK17" s="157"/>
      <c r="FL17" s="157"/>
      <c r="FM17" s="157"/>
      <c r="FN17" s="157"/>
      <c r="FO17" s="157"/>
      <c r="FP17" s="157"/>
      <c r="FQ17" s="157"/>
      <c r="FR17" s="157"/>
      <c r="FS17" s="157"/>
      <c r="FT17" s="157"/>
      <c r="FU17" s="172">
        <f t="shared" si="36"/>
        <v>0</v>
      </c>
      <c r="FV17" s="157"/>
      <c r="FW17" s="157"/>
      <c r="FX17" s="157"/>
      <c r="FY17" s="157"/>
      <c r="FZ17" s="157"/>
      <c r="GA17" s="157"/>
      <c r="GB17" s="157"/>
      <c r="GC17" s="157"/>
      <c r="GD17" s="157"/>
      <c r="GE17" s="157"/>
      <c r="GF17" s="157"/>
      <c r="GG17" s="157"/>
      <c r="GH17" s="157"/>
      <c r="GI17" s="157"/>
      <c r="GJ17" s="157"/>
      <c r="GK17" s="157"/>
      <c r="GL17" s="157"/>
      <c r="GM17" s="157"/>
      <c r="GN17" s="157"/>
      <c r="GO17" s="157"/>
      <c r="GP17" s="157"/>
      <c r="GQ17" s="157"/>
      <c r="GR17" s="157"/>
      <c r="GS17" s="172">
        <f t="shared" si="37"/>
        <v>0</v>
      </c>
      <c r="GT17" s="157"/>
      <c r="GU17" s="157"/>
      <c r="GV17" s="157"/>
      <c r="GW17" s="157"/>
      <c r="GX17" s="157"/>
      <c r="GY17" s="157"/>
      <c r="GZ17" s="157"/>
      <c r="HA17" s="157"/>
      <c r="HB17" s="157"/>
      <c r="HC17" s="157"/>
      <c r="HD17" s="157"/>
      <c r="HE17" s="157"/>
      <c r="HF17" s="157"/>
      <c r="HG17" s="157"/>
      <c r="HH17" s="157"/>
      <c r="HI17" s="157"/>
      <c r="HJ17" s="157"/>
      <c r="HK17" s="157"/>
      <c r="HL17" s="157"/>
      <c r="HM17" s="157"/>
      <c r="HN17" s="157"/>
      <c r="HO17" s="157"/>
      <c r="HP17" s="157"/>
      <c r="HQ17" s="172">
        <f t="shared" si="38"/>
        <v>0</v>
      </c>
      <c r="HR17" s="126"/>
      <c r="HS17" s="172">
        <f t="shared" si="39"/>
        <v>0</v>
      </c>
      <c r="HT17" s="228"/>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s="173">
        <f t="shared" si="18"/>
        <v>0</v>
      </c>
      <c r="KU17" s="174">
        <f t="shared" si="19"/>
        <v>0</v>
      </c>
      <c r="KV17" s="174">
        <f t="shared" si="40"/>
        <v>0</v>
      </c>
      <c r="KW17" s="174">
        <f t="shared" ref="KW17:KW22" si="52">KW16+0.001</f>
        <v>3.0000000000000001E-3</v>
      </c>
      <c r="KX17" s="175">
        <f t="shared" si="41"/>
        <v>3.0000000000000001E-3</v>
      </c>
      <c r="KY17" s="176">
        <f t="shared" si="42"/>
        <v>0</v>
      </c>
      <c r="KZ17" s="137">
        <f t="shared" si="20"/>
        <v>0</v>
      </c>
      <c r="LA17" s="137">
        <f t="shared" si="20"/>
        <v>0</v>
      </c>
      <c r="LB17" s="137">
        <f t="shared" si="20"/>
        <v>0</v>
      </c>
      <c r="LC17" s="137">
        <f t="shared" si="20"/>
        <v>0</v>
      </c>
      <c r="LD17" s="137">
        <f t="shared" si="20"/>
        <v>0</v>
      </c>
      <c r="LE17" s="137">
        <f t="shared" si="20"/>
        <v>1</v>
      </c>
      <c r="LF17" s="137">
        <f t="shared" si="20"/>
        <v>1</v>
      </c>
      <c r="LG17" s="137">
        <f t="shared" si="20"/>
        <v>1</v>
      </c>
      <c r="LH17" s="177"/>
      <c r="LI17" s="177"/>
      <c r="LJ17" s="177"/>
      <c r="LK17" s="177"/>
      <c r="LL17" s="177"/>
      <c r="LM17" s="177"/>
      <c r="LN17" s="177"/>
      <c r="LO17" s="137"/>
      <c r="LP17" s="137">
        <f t="shared" ref="LP17:LP22" si="53">IF(LP16="","",LO17)</f>
        <v>0</v>
      </c>
      <c r="LQ17"/>
      <c r="LR17" s="173">
        <f t="shared" si="21"/>
        <v>0</v>
      </c>
      <c r="LS17" s="174" t="e">
        <f t="shared" si="22"/>
        <v>#DIV/0!</v>
      </c>
      <c r="LT17" s="174" t="e">
        <f t="shared" si="43"/>
        <v>#DIV/0!</v>
      </c>
      <c r="LU17" s="174">
        <f t="shared" ref="LU17:LU22" si="54">LU16+0.001</f>
        <v>3.0000000000000001E-3</v>
      </c>
      <c r="LV17" s="175" t="e">
        <f t="shared" si="44"/>
        <v>#DIV/0!</v>
      </c>
      <c r="LW17" s="176" t="e">
        <f t="shared" si="45"/>
        <v>#DIV/0!</v>
      </c>
      <c r="LX17" s="137" t="e">
        <f t="shared" si="23"/>
        <v>#DIV/0!</v>
      </c>
      <c r="LY17" s="137" t="e">
        <f t="shared" si="23"/>
        <v>#DIV/0!</v>
      </c>
      <c r="LZ17" s="137" t="e">
        <f t="shared" si="23"/>
        <v>#DIV/0!</v>
      </c>
      <c r="MA17" s="137" t="e">
        <f t="shared" si="23"/>
        <v>#DIV/0!</v>
      </c>
      <c r="MB17" s="137" t="e">
        <f t="shared" si="23"/>
        <v>#DIV/0!</v>
      </c>
      <c r="MC17" s="137" t="e">
        <f t="shared" si="23"/>
        <v>#DIV/0!</v>
      </c>
      <c r="MD17" s="137" t="e">
        <f t="shared" si="23"/>
        <v>#DIV/0!</v>
      </c>
      <c r="ME17" s="137" t="e">
        <f t="shared" si="23"/>
        <v>#DIV/0!</v>
      </c>
      <c r="MF17" s="177"/>
      <c r="MG17" s="177"/>
      <c r="MH17" s="177"/>
      <c r="MI17" s="177"/>
      <c r="MJ17" s="177"/>
      <c r="MK17" s="177"/>
      <c r="ML17" s="177"/>
      <c r="MM17" s="137"/>
      <c r="MN17" s="137">
        <f t="shared" ref="MN17:MN22" si="55">IF(MN16="","",MM17)</f>
        <v>0</v>
      </c>
      <c r="MO17" s="125"/>
      <c r="MP17" s="173">
        <f t="shared" si="24"/>
        <v>0</v>
      </c>
      <c r="MQ17" s="174" t="e">
        <f t="shared" si="25"/>
        <v>#DIV/0!</v>
      </c>
      <c r="MR17" s="174" t="e">
        <f t="shared" si="46"/>
        <v>#DIV/0!</v>
      </c>
      <c r="MS17" s="174">
        <f t="shared" ref="MS17:MS22" si="56">MS16+0.001</f>
        <v>3.0000000000000001E-3</v>
      </c>
      <c r="MT17" s="175" t="e">
        <f t="shared" si="47"/>
        <v>#DIV/0!</v>
      </c>
      <c r="MU17" s="176" t="e">
        <f t="shared" si="48"/>
        <v>#DIV/0!</v>
      </c>
      <c r="MV17" s="137" t="e">
        <f t="shared" si="26"/>
        <v>#DIV/0!</v>
      </c>
      <c r="MW17" s="137" t="e">
        <f t="shared" si="26"/>
        <v>#DIV/0!</v>
      </c>
      <c r="MX17" s="137" t="e">
        <f t="shared" si="26"/>
        <v>#DIV/0!</v>
      </c>
      <c r="MY17" s="137" t="e">
        <f t="shared" si="26"/>
        <v>#DIV/0!</v>
      </c>
      <c r="MZ17" s="137" t="e">
        <f t="shared" si="26"/>
        <v>#DIV/0!</v>
      </c>
      <c r="NA17" s="137" t="e">
        <f t="shared" si="26"/>
        <v>#DIV/0!</v>
      </c>
      <c r="NB17" s="137" t="e">
        <f t="shared" si="26"/>
        <v>#DIV/0!</v>
      </c>
      <c r="NC17" s="137" t="e">
        <f t="shared" si="26"/>
        <v>#DIV/0!</v>
      </c>
      <c r="ND17" s="177"/>
      <c r="NE17" s="177"/>
      <c r="NF17" s="177"/>
      <c r="NG17" s="177"/>
      <c r="NH17" s="177"/>
      <c r="NI17" s="177"/>
      <c r="NJ17" s="177"/>
      <c r="NK17" s="137"/>
      <c r="NL17" s="137">
        <f t="shared" ref="NL17:NL22" si="57">IF(NL16="","",NK17)</f>
        <v>0</v>
      </c>
      <c r="NM17" s="125"/>
      <c r="NN17" s="173">
        <f t="shared" si="27"/>
        <v>0</v>
      </c>
      <c r="NO17" s="174" t="e">
        <f t="shared" si="28"/>
        <v>#DIV/0!</v>
      </c>
      <c r="NP17" s="174" t="e">
        <f t="shared" si="49"/>
        <v>#DIV/0!</v>
      </c>
      <c r="NQ17" s="174">
        <f t="shared" ref="NQ17:NQ22" si="58">NQ16+0.001</f>
        <v>3.0000000000000001E-3</v>
      </c>
      <c r="NR17" s="175" t="e">
        <f t="shared" si="50"/>
        <v>#DIV/0!</v>
      </c>
      <c r="NS17" s="176" t="e">
        <f t="shared" si="51"/>
        <v>#DIV/0!</v>
      </c>
      <c r="NT17" s="137" t="e">
        <f t="shared" si="29"/>
        <v>#DIV/0!</v>
      </c>
      <c r="NU17" s="137" t="e">
        <f t="shared" si="29"/>
        <v>#DIV/0!</v>
      </c>
      <c r="NV17" s="137" t="e">
        <f t="shared" si="29"/>
        <v>#DIV/0!</v>
      </c>
      <c r="NW17" s="137" t="e">
        <f t="shared" si="29"/>
        <v>#DIV/0!</v>
      </c>
      <c r="NX17" s="137" t="e">
        <f t="shared" si="29"/>
        <v>#DIV/0!</v>
      </c>
      <c r="NY17" s="137" t="e">
        <f t="shared" si="29"/>
        <v>#DIV/0!</v>
      </c>
      <c r="NZ17" s="137" t="e">
        <f t="shared" si="29"/>
        <v>#DIV/0!</v>
      </c>
      <c r="OA17" s="137" t="e">
        <f t="shared" si="29"/>
        <v>#DIV/0!</v>
      </c>
      <c r="OB17" s="177"/>
      <c r="OC17" s="177"/>
      <c r="OD17" s="177"/>
      <c r="OE17" s="177"/>
      <c r="OF17" s="177"/>
      <c r="OG17" s="177"/>
      <c r="OH17" s="177"/>
      <c r="OI17" s="137"/>
      <c r="OJ17" s="137">
        <f t="shared" ref="OJ17:OJ22" si="59">IF(OJ16="","",OI17)</f>
        <v>0</v>
      </c>
    </row>
    <row r="18" spans="3:400" ht="19.350000000000001" customHeight="1" x14ac:dyDescent="0.25">
      <c r="C18" s="194" t="s">
        <v>26</v>
      </c>
      <c r="D18" s="171">
        <v>0</v>
      </c>
      <c r="E18" s="156"/>
      <c r="F18" s="156"/>
      <c r="G18" s="156"/>
      <c r="H18" s="156"/>
      <c r="I18" s="156"/>
      <c r="J18" s="156"/>
      <c r="K18" s="156"/>
      <c r="L18" s="156"/>
      <c r="M18" s="156"/>
      <c r="N18" s="156"/>
      <c r="O18" s="156"/>
      <c r="P18" s="156"/>
      <c r="Q18" s="156"/>
      <c r="R18" s="156"/>
      <c r="S18" s="156"/>
      <c r="T18" s="156"/>
      <c r="U18" s="156"/>
      <c r="V18" s="156"/>
      <c r="W18" s="156"/>
      <c r="X18" s="156"/>
      <c r="Y18" s="156"/>
      <c r="Z18" s="156"/>
      <c r="AA18" s="156"/>
      <c r="AB18" s="171">
        <v>0</v>
      </c>
      <c r="AC18" s="156"/>
      <c r="AD18" s="156"/>
      <c r="AE18" s="156"/>
      <c r="AF18" s="156"/>
      <c r="AG18" s="156"/>
      <c r="AH18" s="156"/>
      <c r="AI18" s="156"/>
      <c r="AJ18" s="156"/>
      <c r="AK18" s="156"/>
      <c r="AL18" s="156"/>
      <c r="AM18" s="156"/>
      <c r="AN18" s="156"/>
      <c r="AO18" s="156"/>
      <c r="AP18" s="156"/>
      <c r="AQ18" s="156"/>
      <c r="AR18" s="156"/>
      <c r="AS18" s="156"/>
      <c r="AT18" s="156"/>
      <c r="AU18" s="156"/>
      <c r="AV18" s="156"/>
      <c r="AW18" s="156"/>
      <c r="AX18" s="156"/>
      <c r="AY18" s="156"/>
      <c r="AZ18" s="171">
        <v>0</v>
      </c>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71">
        <v>0</v>
      </c>
      <c r="BY18" s="153">
        <f t="shared" si="30"/>
        <v>0</v>
      </c>
      <c r="BZ18" s="120"/>
      <c r="CA18" s="172">
        <f t="shared" si="31"/>
        <v>0</v>
      </c>
      <c r="CB18" s="157"/>
      <c r="CC18" s="157"/>
      <c r="CD18" s="157"/>
      <c r="CE18" s="157"/>
      <c r="CF18" s="157"/>
      <c r="CG18" s="157"/>
      <c r="CH18" s="157"/>
      <c r="CI18" s="157"/>
      <c r="CJ18" s="157"/>
      <c r="CK18" s="157"/>
      <c r="CL18" s="157"/>
      <c r="CM18" s="157"/>
      <c r="CN18" s="157"/>
      <c r="CO18" s="157"/>
      <c r="CP18" s="157"/>
      <c r="CQ18" s="157"/>
      <c r="CR18" s="157"/>
      <c r="CS18" s="157"/>
      <c r="CT18" s="157"/>
      <c r="CU18" s="157"/>
      <c r="CV18" s="157"/>
      <c r="CW18" s="157"/>
      <c r="CX18" s="157"/>
      <c r="CY18" s="172">
        <f t="shared" si="32"/>
        <v>0</v>
      </c>
      <c r="CZ18" s="157"/>
      <c r="DA18" s="157"/>
      <c r="DB18" s="157"/>
      <c r="DC18" s="157"/>
      <c r="DD18" s="157"/>
      <c r="DE18" s="157"/>
      <c r="DF18" s="157"/>
      <c r="DG18" s="157"/>
      <c r="DH18" s="157"/>
      <c r="DI18" s="157"/>
      <c r="DJ18" s="157"/>
      <c r="DK18" s="157"/>
      <c r="DL18" s="157"/>
      <c r="DM18" s="157"/>
      <c r="DN18" s="157"/>
      <c r="DO18" s="157"/>
      <c r="DP18" s="157"/>
      <c r="DQ18" s="157"/>
      <c r="DR18" s="157"/>
      <c r="DS18" s="157"/>
      <c r="DT18" s="157"/>
      <c r="DU18" s="157"/>
      <c r="DV18" s="157"/>
      <c r="DW18" s="172">
        <f t="shared" si="33"/>
        <v>0</v>
      </c>
      <c r="DX18" s="157"/>
      <c r="DY18" s="157"/>
      <c r="DZ18" s="157"/>
      <c r="EA18" s="157"/>
      <c r="EB18" s="157"/>
      <c r="EC18" s="157"/>
      <c r="ED18" s="157"/>
      <c r="EE18" s="157"/>
      <c r="EF18" s="157"/>
      <c r="EG18" s="157"/>
      <c r="EH18" s="157"/>
      <c r="EI18" s="157"/>
      <c r="EJ18" s="157"/>
      <c r="EK18" s="157"/>
      <c r="EL18" s="157"/>
      <c r="EM18" s="157"/>
      <c r="EN18" s="157"/>
      <c r="EO18" s="157"/>
      <c r="EP18" s="157"/>
      <c r="EQ18" s="157"/>
      <c r="ER18" s="157"/>
      <c r="ES18" s="157"/>
      <c r="ET18" s="157"/>
      <c r="EU18" s="172">
        <f t="shared" si="34"/>
        <v>0</v>
      </c>
      <c r="EV18" s="120"/>
      <c r="EW18" s="172">
        <f t="shared" si="35"/>
        <v>0</v>
      </c>
      <c r="EX18" s="157"/>
      <c r="EY18" s="157"/>
      <c r="EZ18" s="157"/>
      <c r="FA18" s="157"/>
      <c r="FB18" s="157"/>
      <c r="FC18" s="157"/>
      <c r="FD18" s="157"/>
      <c r="FE18" s="157"/>
      <c r="FF18" s="157"/>
      <c r="FG18" s="157"/>
      <c r="FH18" s="157"/>
      <c r="FI18" s="157"/>
      <c r="FJ18" s="157"/>
      <c r="FK18" s="157"/>
      <c r="FL18" s="157"/>
      <c r="FM18" s="157"/>
      <c r="FN18" s="157"/>
      <c r="FO18" s="157"/>
      <c r="FP18" s="157"/>
      <c r="FQ18" s="157"/>
      <c r="FR18" s="157"/>
      <c r="FS18" s="157"/>
      <c r="FT18" s="157"/>
      <c r="FU18" s="172">
        <f t="shared" si="36"/>
        <v>0</v>
      </c>
      <c r="FV18" s="157"/>
      <c r="FW18" s="157"/>
      <c r="FX18" s="157"/>
      <c r="FY18" s="157"/>
      <c r="FZ18" s="157"/>
      <c r="GA18" s="157"/>
      <c r="GB18" s="157"/>
      <c r="GC18" s="157"/>
      <c r="GD18" s="157"/>
      <c r="GE18" s="157"/>
      <c r="GF18" s="157"/>
      <c r="GG18" s="157"/>
      <c r="GH18" s="157"/>
      <c r="GI18" s="157"/>
      <c r="GJ18" s="157"/>
      <c r="GK18" s="157"/>
      <c r="GL18" s="157"/>
      <c r="GM18" s="157"/>
      <c r="GN18" s="157"/>
      <c r="GO18" s="157"/>
      <c r="GP18" s="157"/>
      <c r="GQ18" s="157"/>
      <c r="GR18" s="157"/>
      <c r="GS18" s="172">
        <f t="shared" si="37"/>
        <v>0</v>
      </c>
      <c r="GT18" s="157"/>
      <c r="GU18" s="157"/>
      <c r="GV18" s="157"/>
      <c r="GW18" s="157"/>
      <c r="GX18" s="157"/>
      <c r="GY18" s="157"/>
      <c r="GZ18" s="157"/>
      <c r="HA18" s="157"/>
      <c r="HB18" s="157"/>
      <c r="HC18" s="157"/>
      <c r="HD18" s="157"/>
      <c r="HE18" s="157"/>
      <c r="HF18" s="157"/>
      <c r="HG18" s="157"/>
      <c r="HH18" s="157"/>
      <c r="HI18" s="157"/>
      <c r="HJ18" s="157"/>
      <c r="HK18" s="157"/>
      <c r="HL18" s="157"/>
      <c r="HM18" s="157"/>
      <c r="HN18" s="157"/>
      <c r="HO18" s="157"/>
      <c r="HP18" s="157"/>
      <c r="HQ18" s="172">
        <f t="shared" si="38"/>
        <v>0</v>
      </c>
      <c r="HR18" s="126"/>
      <c r="HS18" s="172">
        <f t="shared" si="39"/>
        <v>0</v>
      </c>
      <c r="HT18" s="22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s="173">
        <f t="shared" si="18"/>
        <v>0</v>
      </c>
      <c r="KU18" s="174">
        <f t="shared" si="19"/>
        <v>0</v>
      </c>
      <c r="KV18" s="174">
        <f t="shared" si="40"/>
        <v>0</v>
      </c>
      <c r="KW18" s="174">
        <f t="shared" si="52"/>
        <v>4.0000000000000001E-3</v>
      </c>
      <c r="KX18" s="175">
        <f t="shared" si="41"/>
        <v>4.0000000000000001E-3</v>
      </c>
      <c r="KY18" s="176">
        <f t="shared" si="42"/>
        <v>0</v>
      </c>
      <c r="KZ18" s="137">
        <f t="shared" si="20"/>
        <v>0</v>
      </c>
      <c r="LA18" s="137">
        <f t="shared" si="20"/>
        <v>0</v>
      </c>
      <c r="LB18" s="137">
        <f t="shared" si="20"/>
        <v>0</v>
      </c>
      <c r="LC18" s="137">
        <f t="shared" si="20"/>
        <v>0</v>
      </c>
      <c r="LD18" s="137">
        <f t="shared" si="20"/>
        <v>1</v>
      </c>
      <c r="LE18" s="137">
        <f t="shared" si="20"/>
        <v>1</v>
      </c>
      <c r="LF18" s="137">
        <f t="shared" si="20"/>
        <v>1</v>
      </c>
      <c r="LG18" s="137">
        <f t="shared" si="20"/>
        <v>1</v>
      </c>
      <c r="LH18" s="177"/>
      <c r="LI18" s="177"/>
      <c r="LJ18" s="177"/>
      <c r="LK18" s="177"/>
      <c r="LL18" s="177"/>
      <c r="LM18" s="177"/>
      <c r="LN18" s="177"/>
      <c r="LO18" s="137"/>
      <c r="LP18" s="137">
        <f t="shared" si="53"/>
        <v>0</v>
      </c>
      <c r="LQ18"/>
      <c r="LR18" s="173">
        <f t="shared" si="21"/>
        <v>0</v>
      </c>
      <c r="LS18" s="174" t="e">
        <f t="shared" si="22"/>
        <v>#DIV/0!</v>
      </c>
      <c r="LT18" s="174" t="e">
        <f t="shared" si="43"/>
        <v>#DIV/0!</v>
      </c>
      <c r="LU18" s="174">
        <f t="shared" si="54"/>
        <v>4.0000000000000001E-3</v>
      </c>
      <c r="LV18" s="175" t="e">
        <f t="shared" si="44"/>
        <v>#DIV/0!</v>
      </c>
      <c r="LW18" s="176" t="e">
        <f t="shared" si="45"/>
        <v>#DIV/0!</v>
      </c>
      <c r="LX18" s="137" t="e">
        <f t="shared" si="23"/>
        <v>#DIV/0!</v>
      </c>
      <c r="LY18" s="137" t="e">
        <f t="shared" si="23"/>
        <v>#DIV/0!</v>
      </c>
      <c r="LZ18" s="137" t="e">
        <f t="shared" si="23"/>
        <v>#DIV/0!</v>
      </c>
      <c r="MA18" s="137" t="e">
        <f t="shared" si="23"/>
        <v>#DIV/0!</v>
      </c>
      <c r="MB18" s="137" t="e">
        <f t="shared" si="23"/>
        <v>#DIV/0!</v>
      </c>
      <c r="MC18" s="137" t="e">
        <f t="shared" si="23"/>
        <v>#DIV/0!</v>
      </c>
      <c r="MD18" s="137" t="e">
        <f t="shared" si="23"/>
        <v>#DIV/0!</v>
      </c>
      <c r="ME18" s="137" t="e">
        <f t="shared" si="23"/>
        <v>#DIV/0!</v>
      </c>
      <c r="MF18" s="177"/>
      <c r="MG18" s="177"/>
      <c r="MH18" s="177"/>
      <c r="MI18" s="177"/>
      <c r="MJ18" s="177"/>
      <c r="MK18" s="177"/>
      <c r="ML18" s="177"/>
      <c r="MM18" s="137"/>
      <c r="MN18" s="137">
        <f t="shared" si="55"/>
        <v>0</v>
      </c>
      <c r="MO18" s="125"/>
      <c r="MP18" s="173">
        <f t="shared" si="24"/>
        <v>0</v>
      </c>
      <c r="MQ18" s="174" t="e">
        <f t="shared" si="25"/>
        <v>#DIV/0!</v>
      </c>
      <c r="MR18" s="174" t="e">
        <f t="shared" si="46"/>
        <v>#DIV/0!</v>
      </c>
      <c r="MS18" s="174">
        <f t="shared" si="56"/>
        <v>4.0000000000000001E-3</v>
      </c>
      <c r="MT18" s="175" t="e">
        <f t="shared" si="47"/>
        <v>#DIV/0!</v>
      </c>
      <c r="MU18" s="176" t="e">
        <f t="shared" si="48"/>
        <v>#DIV/0!</v>
      </c>
      <c r="MV18" s="137" t="e">
        <f t="shared" si="26"/>
        <v>#DIV/0!</v>
      </c>
      <c r="MW18" s="137" t="e">
        <f t="shared" si="26"/>
        <v>#DIV/0!</v>
      </c>
      <c r="MX18" s="137" t="e">
        <f t="shared" si="26"/>
        <v>#DIV/0!</v>
      </c>
      <c r="MY18" s="137" t="e">
        <f t="shared" si="26"/>
        <v>#DIV/0!</v>
      </c>
      <c r="MZ18" s="137" t="e">
        <f t="shared" si="26"/>
        <v>#DIV/0!</v>
      </c>
      <c r="NA18" s="137" t="e">
        <f t="shared" si="26"/>
        <v>#DIV/0!</v>
      </c>
      <c r="NB18" s="137" t="e">
        <f t="shared" si="26"/>
        <v>#DIV/0!</v>
      </c>
      <c r="NC18" s="137" t="e">
        <f t="shared" si="26"/>
        <v>#DIV/0!</v>
      </c>
      <c r="ND18" s="177"/>
      <c r="NE18" s="177"/>
      <c r="NF18" s="177"/>
      <c r="NG18" s="177"/>
      <c r="NH18" s="177"/>
      <c r="NI18" s="177"/>
      <c r="NJ18" s="177"/>
      <c r="NK18" s="137"/>
      <c r="NL18" s="137">
        <f t="shared" si="57"/>
        <v>0</v>
      </c>
      <c r="NM18" s="125"/>
      <c r="NN18" s="173">
        <f t="shared" si="27"/>
        <v>0</v>
      </c>
      <c r="NO18" s="174" t="e">
        <f t="shared" si="28"/>
        <v>#DIV/0!</v>
      </c>
      <c r="NP18" s="174" t="e">
        <f t="shared" si="49"/>
        <v>#DIV/0!</v>
      </c>
      <c r="NQ18" s="174">
        <f t="shared" si="58"/>
        <v>4.0000000000000001E-3</v>
      </c>
      <c r="NR18" s="175" t="e">
        <f t="shared" si="50"/>
        <v>#DIV/0!</v>
      </c>
      <c r="NS18" s="176" t="e">
        <f t="shared" si="51"/>
        <v>#DIV/0!</v>
      </c>
      <c r="NT18" s="137" t="e">
        <f t="shared" si="29"/>
        <v>#DIV/0!</v>
      </c>
      <c r="NU18" s="137" t="e">
        <f t="shared" si="29"/>
        <v>#DIV/0!</v>
      </c>
      <c r="NV18" s="137" t="e">
        <f t="shared" si="29"/>
        <v>#DIV/0!</v>
      </c>
      <c r="NW18" s="137" t="e">
        <f t="shared" si="29"/>
        <v>#DIV/0!</v>
      </c>
      <c r="NX18" s="137" t="e">
        <f t="shared" si="29"/>
        <v>#DIV/0!</v>
      </c>
      <c r="NY18" s="137" t="e">
        <f t="shared" si="29"/>
        <v>#DIV/0!</v>
      </c>
      <c r="NZ18" s="137" t="e">
        <f t="shared" si="29"/>
        <v>#DIV/0!</v>
      </c>
      <c r="OA18" s="137" t="e">
        <f t="shared" si="29"/>
        <v>#DIV/0!</v>
      </c>
      <c r="OB18" s="177"/>
      <c r="OC18" s="177"/>
      <c r="OD18" s="177"/>
      <c r="OE18" s="177"/>
      <c r="OF18" s="177"/>
      <c r="OG18" s="177"/>
      <c r="OH18" s="177"/>
      <c r="OI18" s="137"/>
      <c r="OJ18" s="137">
        <f t="shared" si="59"/>
        <v>0</v>
      </c>
    </row>
    <row r="19" spans="3:400" x14ac:dyDescent="0.25">
      <c r="C19" s="194" t="s">
        <v>27</v>
      </c>
      <c r="D19" s="171">
        <v>0</v>
      </c>
      <c r="E19" s="156"/>
      <c r="F19" s="156"/>
      <c r="G19" s="156"/>
      <c r="H19" s="156"/>
      <c r="I19" s="156"/>
      <c r="J19" s="156"/>
      <c r="K19" s="156"/>
      <c r="L19" s="156"/>
      <c r="M19" s="156"/>
      <c r="N19" s="156"/>
      <c r="O19" s="156"/>
      <c r="P19" s="156"/>
      <c r="Q19" s="156"/>
      <c r="R19" s="156"/>
      <c r="S19" s="156"/>
      <c r="T19" s="156"/>
      <c r="U19" s="156"/>
      <c r="V19" s="156"/>
      <c r="W19" s="156"/>
      <c r="X19" s="156"/>
      <c r="Y19" s="156"/>
      <c r="Z19" s="156"/>
      <c r="AA19" s="156"/>
      <c r="AB19" s="171">
        <v>0</v>
      </c>
      <c r="AC19" s="156"/>
      <c r="AD19" s="156"/>
      <c r="AE19" s="156"/>
      <c r="AF19" s="156"/>
      <c r="AG19" s="156"/>
      <c r="AH19" s="156"/>
      <c r="AI19" s="156"/>
      <c r="AJ19" s="156"/>
      <c r="AK19" s="156"/>
      <c r="AL19" s="156"/>
      <c r="AM19" s="156"/>
      <c r="AN19" s="156"/>
      <c r="AO19" s="156"/>
      <c r="AP19" s="156"/>
      <c r="AQ19" s="156"/>
      <c r="AR19" s="156"/>
      <c r="AS19" s="156"/>
      <c r="AT19" s="156"/>
      <c r="AU19" s="156"/>
      <c r="AV19" s="156"/>
      <c r="AW19" s="156"/>
      <c r="AX19" s="156"/>
      <c r="AY19" s="156"/>
      <c r="AZ19" s="171">
        <v>0</v>
      </c>
      <c r="BA19" s="156"/>
      <c r="BB19" s="156"/>
      <c r="BC19" s="156"/>
      <c r="BD19" s="156"/>
      <c r="BE19" s="156"/>
      <c r="BF19" s="156"/>
      <c r="BG19" s="156"/>
      <c r="BH19" s="156"/>
      <c r="BI19" s="156"/>
      <c r="BJ19" s="156"/>
      <c r="BK19" s="156"/>
      <c r="BL19" s="156"/>
      <c r="BM19" s="156"/>
      <c r="BN19" s="156"/>
      <c r="BO19" s="156"/>
      <c r="BP19" s="156"/>
      <c r="BQ19" s="156"/>
      <c r="BR19" s="156"/>
      <c r="BS19" s="156"/>
      <c r="BT19" s="156"/>
      <c r="BU19" s="156"/>
      <c r="BV19" s="156"/>
      <c r="BW19" s="156"/>
      <c r="BX19" s="171">
        <v>0</v>
      </c>
      <c r="BY19" s="153">
        <f t="shared" si="30"/>
        <v>0</v>
      </c>
      <c r="BZ19" s="120"/>
      <c r="CA19" s="172">
        <f t="shared" si="31"/>
        <v>0</v>
      </c>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72">
        <f t="shared" si="32"/>
        <v>0</v>
      </c>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72">
        <f t="shared" si="33"/>
        <v>0</v>
      </c>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72">
        <f t="shared" si="34"/>
        <v>0</v>
      </c>
      <c r="EV19" s="120"/>
      <c r="EW19" s="172">
        <f t="shared" si="35"/>
        <v>0</v>
      </c>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72">
        <f t="shared" si="36"/>
        <v>0</v>
      </c>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72">
        <f t="shared" si="37"/>
        <v>0</v>
      </c>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72">
        <f t="shared" si="38"/>
        <v>0</v>
      </c>
      <c r="HR19" s="126"/>
      <c r="HS19" s="172">
        <f t="shared" si="39"/>
        <v>0</v>
      </c>
      <c r="HT19" s="228"/>
      <c r="HU19" s="181"/>
      <c r="HV19"/>
      <c r="HW19"/>
      <c r="HX19"/>
      <c r="HY19"/>
      <c r="HZ19"/>
      <c r="IA19"/>
      <c r="IB19"/>
      <c r="IC19"/>
      <c r="ID19"/>
      <c r="IE19"/>
      <c r="IF19"/>
      <c r="IG19"/>
      <c r="IH19"/>
      <c r="II19"/>
      <c r="IJ19"/>
      <c r="IK19"/>
      <c r="IL19"/>
      <c r="IM19"/>
      <c r="IN19"/>
      <c r="IO19"/>
      <c r="IP19"/>
      <c r="IQ19"/>
      <c r="IR19"/>
      <c r="IS19" s="181"/>
      <c r="IT19"/>
      <c r="IU19"/>
      <c r="IV19"/>
      <c r="IW19"/>
      <c r="IX19"/>
      <c r="IY19"/>
      <c r="IZ19"/>
      <c r="JA19"/>
      <c r="JB19"/>
      <c r="JC19"/>
      <c r="JD19"/>
      <c r="JE19"/>
      <c r="JF19"/>
      <c r="JG19"/>
      <c r="JH19"/>
      <c r="JI19"/>
      <c r="JJ19"/>
      <c r="JK19"/>
      <c r="JL19"/>
      <c r="JM19"/>
      <c r="JN19"/>
      <c r="JO19"/>
      <c r="JP19"/>
      <c r="JQ19" s="181"/>
      <c r="JR19"/>
      <c r="JS19"/>
      <c r="JT19"/>
      <c r="JU19"/>
      <c r="JV19"/>
      <c r="JW19"/>
      <c r="JX19"/>
      <c r="JY19"/>
      <c r="JZ19"/>
      <c r="KA19"/>
      <c r="KB19"/>
      <c r="KC19"/>
      <c r="KD19"/>
      <c r="KE19"/>
      <c r="KF19"/>
      <c r="KG19"/>
      <c r="KH19"/>
      <c r="KI19"/>
      <c r="KJ19"/>
      <c r="KK19"/>
      <c r="KL19"/>
      <c r="KM19"/>
      <c r="KN19"/>
      <c r="KO19" s="181"/>
      <c r="KP19"/>
      <c r="KQ19"/>
      <c r="KR19"/>
      <c r="KS19"/>
      <c r="KT19" s="173">
        <f t="shared" si="18"/>
        <v>0</v>
      </c>
      <c r="KU19" s="174">
        <f t="shared" si="19"/>
        <v>0</v>
      </c>
      <c r="KV19" s="174">
        <f t="shared" si="40"/>
        <v>0</v>
      </c>
      <c r="KW19" s="174">
        <f t="shared" si="52"/>
        <v>5.0000000000000001E-3</v>
      </c>
      <c r="KX19" s="175">
        <f t="shared" si="41"/>
        <v>5.0000000000000001E-3</v>
      </c>
      <c r="KY19" s="176">
        <f t="shared" si="42"/>
        <v>0</v>
      </c>
      <c r="KZ19" s="137">
        <f t="shared" si="20"/>
        <v>0</v>
      </c>
      <c r="LA19" s="137">
        <f t="shared" si="20"/>
        <v>0</v>
      </c>
      <c r="LB19" s="137">
        <f t="shared" si="20"/>
        <v>0</v>
      </c>
      <c r="LC19" s="137">
        <f t="shared" si="20"/>
        <v>1</v>
      </c>
      <c r="LD19" s="137">
        <f t="shared" si="20"/>
        <v>1</v>
      </c>
      <c r="LE19" s="137">
        <f t="shared" si="20"/>
        <v>1</v>
      </c>
      <c r="LF19" s="137">
        <f t="shared" si="20"/>
        <v>1</v>
      </c>
      <c r="LG19" s="137">
        <f t="shared" si="20"/>
        <v>1</v>
      </c>
      <c r="LH19" s="177"/>
      <c r="LI19" s="177"/>
      <c r="LJ19" s="177"/>
      <c r="LK19" s="177"/>
      <c r="LL19" s="177"/>
      <c r="LM19" s="177"/>
      <c r="LN19" s="177"/>
      <c r="LO19" s="137"/>
      <c r="LP19" s="137">
        <f t="shared" si="53"/>
        <v>0</v>
      </c>
      <c r="LQ19"/>
      <c r="LR19" s="173">
        <f t="shared" si="21"/>
        <v>0</v>
      </c>
      <c r="LS19" s="174" t="e">
        <f t="shared" si="22"/>
        <v>#DIV/0!</v>
      </c>
      <c r="LT19" s="174" t="e">
        <f t="shared" si="43"/>
        <v>#DIV/0!</v>
      </c>
      <c r="LU19" s="174">
        <f t="shared" si="54"/>
        <v>5.0000000000000001E-3</v>
      </c>
      <c r="LV19" s="175" t="e">
        <f t="shared" si="44"/>
        <v>#DIV/0!</v>
      </c>
      <c r="LW19" s="176" t="e">
        <f t="shared" si="45"/>
        <v>#DIV/0!</v>
      </c>
      <c r="LX19" s="137" t="e">
        <f t="shared" si="23"/>
        <v>#DIV/0!</v>
      </c>
      <c r="LY19" s="137" t="e">
        <f t="shared" si="23"/>
        <v>#DIV/0!</v>
      </c>
      <c r="LZ19" s="137" t="e">
        <f t="shared" si="23"/>
        <v>#DIV/0!</v>
      </c>
      <c r="MA19" s="137" t="e">
        <f t="shared" si="23"/>
        <v>#DIV/0!</v>
      </c>
      <c r="MB19" s="137" t="e">
        <f t="shared" si="23"/>
        <v>#DIV/0!</v>
      </c>
      <c r="MC19" s="137" t="e">
        <f t="shared" si="23"/>
        <v>#DIV/0!</v>
      </c>
      <c r="MD19" s="137" t="e">
        <f t="shared" si="23"/>
        <v>#DIV/0!</v>
      </c>
      <c r="ME19" s="137" t="e">
        <f t="shared" si="23"/>
        <v>#DIV/0!</v>
      </c>
      <c r="MF19" s="177"/>
      <c r="MG19" s="177"/>
      <c r="MH19" s="177"/>
      <c r="MI19" s="177"/>
      <c r="MJ19" s="177"/>
      <c r="MK19" s="177"/>
      <c r="ML19" s="177"/>
      <c r="MM19" s="137"/>
      <c r="MN19" s="137">
        <f t="shared" si="55"/>
        <v>0</v>
      </c>
      <c r="MO19" s="125"/>
      <c r="MP19" s="173">
        <f t="shared" si="24"/>
        <v>0</v>
      </c>
      <c r="MQ19" s="174" t="e">
        <f t="shared" si="25"/>
        <v>#DIV/0!</v>
      </c>
      <c r="MR19" s="174" t="e">
        <f t="shared" si="46"/>
        <v>#DIV/0!</v>
      </c>
      <c r="MS19" s="174">
        <f t="shared" si="56"/>
        <v>5.0000000000000001E-3</v>
      </c>
      <c r="MT19" s="175" t="e">
        <f t="shared" si="47"/>
        <v>#DIV/0!</v>
      </c>
      <c r="MU19" s="176" t="e">
        <f t="shared" si="48"/>
        <v>#DIV/0!</v>
      </c>
      <c r="MV19" s="137" t="e">
        <f t="shared" si="26"/>
        <v>#DIV/0!</v>
      </c>
      <c r="MW19" s="137" t="e">
        <f t="shared" si="26"/>
        <v>#DIV/0!</v>
      </c>
      <c r="MX19" s="137" t="e">
        <f t="shared" si="26"/>
        <v>#DIV/0!</v>
      </c>
      <c r="MY19" s="137" t="e">
        <f t="shared" si="26"/>
        <v>#DIV/0!</v>
      </c>
      <c r="MZ19" s="137" t="e">
        <f t="shared" si="26"/>
        <v>#DIV/0!</v>
      </c>
      <c r="NA19" s="137" t="e">
        <f t="shared" si="26"/>
        <v>#DIV/0!</v>
      </c>
      <c r="NB19" s="137" t="e">
        <f t="shared" si="26"/>
        <v>#DIV/0!</v>
      </c>
      <c r="NC19" s="137" t="e">
        <f t="shared" si="26"/>
        <v>#DIV/0!</v>
      </c>
      <c r="ND19" s="177"/>
      <c r="NE19" s="177"/>
      <c r="NF19" s="177"/>
      <c r="NG19" s="177"/>
      <c r="NH19" s="177"/>
      <c r="NI19" s="177"/>
      <c r="NJ19" s="177"/>
      <c r="NK19" s="137"/>
      <c r="NL19" s="137">
        <f t="shared" si="57"/>
        <v>0</v>
      </c>
      <c r="NM19" s="125"/>
      <c r="NN19" s="173">
        <f t="shared" si="27"/>
        <v>0</v>
      </c>
      <c r="NO19" s="174" t="e">
        <f t="shared" si="28"/>
        <v>#DIV/0!</v>
      </c>
      <c r="NP19" s="174" t="e">
        <f t="shared" si="49"/>
        <v>#DIV/0!</v>
      </c>
      <c r="NQ19" s="174">
        <f t="shared" si="58"/>
        <v>5.0000000000000001E-3</v>
      </c>
      <c r="NR19" s="175" t="e">
        <f t="shared" si="50"/>
        <v>#DIV/0!</v>
      </c>
      <c r="NS19" s="176" t="e">
        <f t="shared" si="51"/>
        <v>#DIV/0!</v>
      </c>
      <c r="NT19" s="137" t="e">
        <f t="shared" si="29"/>
        <v>#DIV/0!</v>
      </c>
      <c r="NU19" s="137" t="e">
        <f t="shared" si="29"/>
        <v>#DIV/0!</v>
      </c>
      <c r="NV19" s="137" t="e">
        <f t="shared" si="29"/>
        <v>#DIV/0!</v>
      </c>
      <c r="NW19" s="137" t="e">
        <f t="shared" si="29"/>
        <v>#DIV/0!</v>
      </c>
      <c r="NX19" s="137" t="e">
        <f t="shared" si="29"/>
        <v>#DIV/0!</v>
      </c>
      <c r="NY19" s="137" t="e">
        <f t="shared" si="29"/>
        <v>#DIV/0!</v>
      </c>
      <c r="NZ19" s="137" t="e">
        <f t="shared" si="29"/>
        <v>#DIV/0!</v>
      </c>
      <c r="OA19" s="137" t="e">
        <f t="shared" si="29"/>
        <v>#DIV/0!</v>
      </c>
      <c r="OB19" s="177"/>
      <c r="OC19" s="177"/>
      <c r="OD19" s="177"/>
      <c r="OE19" s="177"/>
      <c r="OF19" s="177"/>
      <c r="OG19" s="177"/>
      <c r="OH19" s="177"/>
      <c r="OI19" s="137"/>
      <c r="OJ19" s="137">
        <f t="shared" si="59"/>
        <v>0</v>
      </c>
    </row>
    <row r="20" spans="3:400" ht="14.45" customHeight="1" x14ac:dyDescent="0.25">
      <c r="C20" s="194" t="s">
        <v>254</v>
      </c>
      <c r="D20" s="171">
        <v>0</v>
      </c>
      <c r="E20" s="156"/>
      <c r="F20" s="156"/>
      <c r="G20" s="156"/>
      <c r="H20" s="156"/>
      <c r="I20" s="156"/>
      <c r="J20" s="156"/>
      <c r="K20" s="156"/>
      <c r="L20" s="156"/>
      <c r="M20" s="156"/>
      <c r="N20" s="156"/>
      <c r="O20" s="156"/>
      <c r="P20" s="156"/>
      <c r="Q20" s="156"/>
      <c r="R20" s="156"/>
      <c r="S20" s="156"/>
      <c r="T20" s="156"/>
      <c r="U20" s="156"/>
      <c r="V20" s="156"/>
      <c r="W20" s="156"/>
      <c r="X20" s="156"/>
      <c r="Y20" s="156"/>
      <c r="Z20" s="156"/>
      <c r="AA20" s="156"/>
      <c r="AB20" s="171">
        <v>0</v>
      </c>
      <c r="AC20" s="156"/>
      <c r="AD20" s="156"/>
      <c r="AE20" s="156"/>
      <c r="AF20" s="156"/>
      <c r="AG20" s="156"/>
      <c r="AH20" s="156"/>
      <c r="AI20" s="156"/>
      <c r="AJ20" s="156"/>
      <c r="AK20" s="156"/>
      <c r="AL20" s="156"/>
      <c r="AM20" s="156"/>
      <c r="AN20" s="156"/>
      <c r="AO20" s="156"/>
      <c r="AP20" s="156"/>
      <c r="AQ20" s="156"/>
      <c r="AR20" s="156"/>
      <c r="AS20" s="156"/>
      <c r="AT20" s="156"/>
      <c r="AU20" s="156"/>
      <c r="AV20" s="156"/>
      <c r="AW20" s="156"/>
      <c r="AX20" s="156"/>
      <c r="AY20" s="156"/>
      <c r="AZ20" s="171">
        <v>0</v>
      </c>
      <c r="BA20" s="156"/>
      <c r="BB20" s="156"/>
      <c r="BC20" s="156"/>
      <c r="BD20" s="156"/>
      <c r="BE20" s="156"/>
      <c r="BF20" s="156"/>
      <c r="BG20" s="156"/>
      <c r="BH20" s="156"/>
      <c r="BI20" s="156"/>
      <c r="BJ20" s="156"/>
      <c r="BK20" s="156"/>
      <c r="BL20" s="156"/>
      <c r="BM20" s="156"/>
      <c r="BN20" s="156"/>
      <c r="BO20" s="156"/>
      <c r="BP20" s="156"/>
      <c r="BQ20" s="156"/>
      <c r="BR20" s="156"/>
      <c r="BS20" s="156"/>
      <c r="BT20" s="156"/>
      <c r="BU20" s="156"/>
      <c r="BV20" s="156"/>
      <c r="BW20" s="156"/>
      <c r="BX20" s="171">
        <v>0</v>
      </c>
      <c r="BY20" s="153">
        <f t="shared" si="30"/>
        <v>0</v>
      </c>
      <c r="BZ20" s="120"/>
      <c r="CA20" s="172">
        <f t="shared" si="31"/>
        <v>0</v>
      </c>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72">
        <f t="shared" si="32"/>
        <v>0</v>
      </c>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72">
        <f t="shared" si="33"/>
        <v>0</v>
      </c>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72">
        <f t="shared" si="34"/>
        <v>0</v>
      </c>
      <c r="EV20" s="120"/>
      <c r="EW20" s="172">
        <f t="shared" si="35"/>
        <v>0</v>
      </c>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72">
        <f t="shared" si="36"/>
        <v>0</v>
      </c>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72">
        <f t="shared" si="37"/>
        <v>0</v>
      </c>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72">
        <f t="shared" si="38"/>
        <v>0</v>
      </c>
      <c r="HR20" s="126"/>
      <c r="HS20" s="172">
        <f t="shared" si="39"/>
        <v>0</v>
      </c>
      <c r="HT20" s="228"/>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s="173">
        <f t="shared" si="18"/>
        <v>0</v>
      </c>
      <c r="KU20" s="174">
        <f t="shared" si="19"/>
        <v>0</v>
      </c>
      <c r="KV20" s="174">
        <f t="shared" si="40"/>
        <v>0</v>
      </c>
      <c r="KW20" s="174">
        <f t="shared" si="52"/>
        <v>6.0000000000000001E-3</v>
      </c>
      <c r="KX20" s="175">
        <f t="shared" si="41"/>
        <v>6.0000000000000001E-3</v>
      </c>
      <c r="KY20" s="176">
        <f t="shared" si="42"/>
        <v>0</v>
      </c>
      <c r="KZ20" s="137">
        <f t="shared" si="20"/>
        <v>0</v>
      </c>
      <c r="LA20" s="137">
        <f t="shared" si="20"/>
        <v>0</v>
      </c>
      <c r="LB20" s="137">
        <f t="shared" si="20"/>
        <v>1</v>
      </c>
      <c r="LC20" s="137">
        <f t="shared" si="20"/>
        <v>1</v>
      </c>
      <c r="LD20" s="137">
        <f t="shared" si="20"/>
        <v>1</v>
      </c>
      <c r="LE20" s="137">
        <f t="shared" si="20"/>
        <v>1</v>
      </c>
      <c r="LF20" s="137">
        <f t="shared" si="20"/>
        <v>1</v>
      </c>
      <c r="LG20" s="137">
        <f t="shared" si="20"/>
        <v>1</v>
      </c>
      <c r="LH20" s="177"/>
      <c r="LI20" s="177"/>
      <c r="LJ20" s="177"/>
      <c r="LK20" s="177"/>
      <c r="LL20" s="177"/>
      <c r="LM20" s="177"/>
      <c r="LN20" s="177"/>
      <c r="LO20" s="137"/>
      <c r="LP20" s="137">
        <f t="shared" si="53"/>
        <v>0</v>
      </c>
      <c r="LQ20"/>
      <c r="LR20" s="173">
        <f t="shared" si="21"/>
        <v>0</v>
      </c>
      <c r="LS20" s="174" t="e">
        <f t="shared" si="22"/>
        <v>#DIV/0!</v>
      </c>
      <c r="LT20" s="174" t="e">
        <f t="shared" si="43"/>
        <v>#DIV/0!</v>
      </c>
      <c r="LU20" s="174">
        <f t="shared" si="54"/>
        <v>6.0000000000000001E-3</v>
      </c>
      <c r="LV20" s="175" t="e">
        <f t="shared" si="44"/>
        <v>#DIV/0!</v>
      </c>
      <c r="LW20" s="176" t="e">
        <f t="shared" si="45"/>
        <v>#DIV/0!</v>
      </c>
      <c r="LX20" s="137" t="e">
        <f t="shared" si="23"/>
        <v>#DIV/0!</v>
      </c>
      <c r="LY20" s="137" t="e">
        <f t="shared" si="23"/>
        <v>#DIV/0!</v>
      </c>
      <c r="LZ20" s="137" t="e">
        <f t="shared" si="23"/>
        <v>#DIV/0!</v>
      </c>
      <c r="MA20" s="137" t="e">
        <f t="shared" si="23"/>
        <v>#DIV/0!</v>
      </c>
      <c r="MB20" s="137" t="e">
        <f t="shared" si="23"/>
        <v>#DIV/0!</v>
      </c>
      <c r="MC20" s="137" t="e">
        <f t="shared" si="23"/>
        <v>#DIV/0!</v>
      </c>
      <c r="MD20" s="137" t="e">
        <f t="shared" si="23"/>
        <v>#DIV/0!</v>
      </c>
      <c r="ME20" s="137" t="e">
        <f t="shared" si="23"/>
        <v>#DIV/0!</v>
      </c>
      <c r="MF20" s="177"/>
      <c r="MG20" s="177"/>
      <c r="MH20" s="177"/>
      <c r="MI20" s="177"/>
      <c r="MJ20" s="177"/>
      <c r="MK20" s="177"/>
      <c r="ML20" s="177"/>
      <c r="MM20" s="137"/>
      <c r="MN20" s="137">
        <f t="shared" si="55"/>
        <v>0</v>
      </c>
      <c r="MO20" s="125"/>
      <c r="MP20" s="173">
        <f t="shared" si="24"/>
        <v>0</v>
      </c>
      <c r="MQ20" s="174" t="e">
        <f t="shared" si="25"/>
        <v>#DIV/0!</v>
      </c>
      <c r="MR20" s="174" t="e">
        <f t="shared" si="46"/>
        <v>#DIV/0!</v>
      </c>
      <c r="MS20" s="174">
        <f t="shared" si="56"/>
        <v>6.0000000000000001E-3</v>
      </c>
      <c r="MT20" s="175" t="e">
        <f t="shared" si="47"/>
        <v>#DIV/0!</v>
      </c>
      <c r="MU20" s="176" t="e">
        <f t="shared" si="48"/>
        <v>#DIV/0!</v>
      </c>
      <c r="MV20" s="137" t="e">
        <f t="shared" si="26"/>
        <v>#DIV/0!</v>
      </c>
      <c r="MW20" s="137" t="e">
        <f t="shared" si="26"/>
        <v>#DIV/0!</v>
      </c>
      <c r="MX20" s="137" t="e">
        <f t="shared" si="26"/>
        <v>#DIV/0!</v>
      </c>
      <c r="MY20" s="137" t="e">
        <f t="shared" si="26"/>
        <v>#DIV/0!</v>
      </c>
      <c r="MZ20" s="137" t="e">
        <f t="shared" si="26"/>
        <v>#DIV/0!</v>
      </c>
      <c r="NA20" s="137" t="e">
        <f t="shared" si="26"/>
        <v>#DIV/0!</v>
      </c>
      <c r="NB20" s="137" t="e">
        <f t="shared" si="26"/>
        <v>#DIV/0!</v>
      </c>
      <c r="NC20" s="137" t="e">
        <f t="shared" si="26"/>
        <v>#DIV/0!</v>
      </c>
      <c r="ND20" s="177"/>
      <c r="NE20" s="177"/>
      <c r="NF20" s="177"/>
      <c r="NG20" s="177"/>
      <c r="NH20" s="177"/>
      <c r="NI20" s="177"/>
      <c r="NJ20" s="177"/>
      <c r="NK20" s="137"/>
      <c r="NL20" s="137">
        <f t="shared" si="57"/>
        <v>0</v>
      </c>
      <c r="NM20" s="125"/>
      <c r="NN20" s="173">
        <f t="shared" si="27"/>
        <v>0</v>
      </c>
      <c r="NO20" s="174" t="e">
        <f t="shared" si="28"/>
        <v>#DIV/0!</v>
      </c>
      <c r="NP20" s="174" t="e">
        <f t="shared" si="49"/>
        <v>#DIV/0!</v>
      </c>
      <c r="NQ20" s="174">
        <f t="shared" si="58"/>
        <v>6.0000000000000001E-3</v>
      </c>
      <c r="NR20" s="175" t="e">
        <f t="shared" si="50"/>
        <v>#DIV/0!</v>
      </c>
      <c r="NS20" s="176" t="e">
        <f t="shared" si="51"/>
        <v>#DIV/0!</v>
      </c>
      <c r="NT20" s="137" t="e">
        <f t="shared" si="29"/>
        <v>#DIV/0!</v>
      </c>
      <c r="NU20" s="137" t="e">
        <f t="shared" si="29"/>
        <v>#DIV/0!</v>
      </c>
      <c r="NV20" s="137" t="e">
        <f t="shared" si="29"/>
        <v>#DIV/0!</v>
      </c>
      <c r="NW20" s="137" t="e">
        <f t="shared" si="29"/>
        <v>#DIV/0!</v>
      </c>
      <c r="NX20" s="137" t="e">
        <f t="shared" si="29"/>
        <v>#DIV/0!</v>
      </c>
      <c r="NY20" s="137" t="e">
        <f t="shared" si="29"/>
        <v>#DIV/0!</v>
      </c>
      <c r="NZ20" s="137" t="e">
        <f t="shared" si="29"/>
        <v>#DIV/0!</v>
      </c>
      <c r="OA20" s="137" t="e">
        <f t="shared" si="29"/>
        <v>#DIV/0!</v>
      </c>
      <c r="OB20" s="177"/>
      <c r="OC20" s="177"/>
      <c r="OD20" s="177"/>
      <c r="OE20" s="177"/>
      <c r="OF20" s="177"/>
      <c r="OG20" s="177"/>
      <c r="OH20" s="177"/>
      <c r="OI20" s="137"/>
      <c r="OJ20" s="137">
        <f t="shared" si="59"/>
        <v>0</v>
      </c>
    </row>
    <row r="21" spans="3:400" x14ac:dyDescent="0.25">
      <c r="C21" s="194" t="s">
        <v>29</v>
      </c>
      <c r="D21" s="171">
        <v>0</v>
      </c>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71">
        <v>0</v>
      </c>
      <c r="AC21" s="156"/>
      <c r="AD21" s="156"/>
      <c r="AE21" s="156"/>
      <c r="AF21" s="156"/>
      <c r="AG21" s="156"/>
      <c r="AH21" s="156"/>
      <c r="AI21" s="156"/>
      <c r="AJ21" s="156"/>
      <c r="AK21" s="156"/>
      <c r="AL21" s="156"/>
      <c r="AM21" s="156"/>
      <c r="AN21" s="156"/>
      <c r="AO21" s="156"/>
      <c r="AP21" s="156"/>
      <c r="AQ21" s="156"/>
      <c r="AR21" s="156"/>
      <c r="AS21" s="156"/>
      <c r="AT21" s="156"/>
      <c r="AU21" s="156"/>
      <c r="AV21" s="156"/>
      <c r="AW21" s="156"/>
      <c r="AX21" s="156"/>
      <c r="AY21" s="156"/>
      <c r="AZ21" s="171">
        <v>0</v>
      </c>
      <c r="BA21" s="156"/>
      <c r="BB21" s="156"/>
      <c r="BC21" s="156"/>
      <c r="BD21" s="156"/>
      <c r="BE21" s="156"/>
      <c r="BF21" s="156"/>
      <c r="BG21" s="156"/>
      <c r="BH21" s="156"/>
      <c r="BI21" s="156"/>
      <c r="BJ21" s="156"/>
      <c r="BK21" s="156"/>
      <c r="BL21" s="156"/>
      <c r="BM21" s="156"/>
      <c r="BN21" s="156"/>
      <c r="BO21" s="156"/>
      <c r="BP21" s="156"/>
      <c r="BQ21" s="156"/>
      <c r="BR21" s="156"/>
      <c r="BS21" s="156"/>
      <c r="BT21" s="156"/>
      <c r="BU21" s="156"/>
      <c r="BV21" s="156"/>
      <c r="BW21" s="156"/>
      <c r="BX21" s="171">
        <v>0</v>
      </c>
      <c r="BY21" s="153">
        <f t="shared" si="30"/>
        <v>0</v>
      </c>
      <c r="BZ21" s="120"/>
      <c r="CA21" s="172">
        <f t="shared" si="31"/>
        <v>0</v>
      </c>
      <c r="CB21" s="157"/>
      <c r="CC21" s="157"/>
      <c r="CD21" s="157"/>
      <c r="CE21" s="157"/>
      <c r="CF21" s="157"/>
      <c r="CG21" s="157"/>
      <c r="CH21" s="157"/>
      <c r="CI21" s="157"/>
      <c r="CJ21" s="157"/>
      <c r="CK21" s="157"/>
      <c r="CL21" s="157"/>
      <c r="CM21" s="157"/>
      <c r="CN21" s="157"/>
      <c r="CO21" s="157"/>
      <c r="CP21" s="157"/>
      <c r="CQ21" s="157"/>
      <c r="CR21" s="157"/>
      <c r="CS21" s="157"/>
      <c r="CT21" s="157"/>
      <c r="CU21" s="157"/>
      <c r="CV21" s="157"/>
      <c r="CW21" s="157"/>
      <c r="CX21" s="157"/>
      <c r="CY21" s="172">
        <f t="shared" si="32"/>
        <v>0</v>
      </c>
      <c r="CZ21" s="157"/>
      <c r="DA21" s="157"/>
      <c r="DB21" s="157"/>
      <c r="DC21" s="157"/>
      <c r="DD21" s="157"/>
      <c r="DE21" s="157"/>
      <c r="DF21" s="157"/>
      <c r="DG21" s="157"/>
      <c r="DH21" s="157"/>
      <c r="DI21" s="157"/>
      <c r="DJ21" s="157"/>
      <c r="DK21" s="157"/>
      <c r="DL21" s="157"/>
      <c r="DM21" s="157"/>
      <c r="DN21" s="157"/>
      <c r="DO21" s="157"/>
      <c r="DP21" s="157"/>
      <c r="DQ21" s="157"/>
      <c r="DR21" s="157"/>
      <c r="DS21" s="157"/>
      <c r="DT21" s="157"/>
      <c r="DU21" s="157"/>
      <c r="DV21" s="157"/>
      <c r="DW21" s="172">
        <f t="shared" si="33"/>
        <v>0</v>
      </c>
      <c r="DX21" s="157"/>
      <c r="DY21" s="157"/>
      <c r="DZ21" s="157"/>
      <c r="EA21" s="157"/>
      <c r="EB21" s="157"/>
      <c r="EC21" s="157"/>
      <c r="ED21" s="157"/>
      <c r="EE21" s="157"/>
      <c r="EF21" s="157"/>
      <c r="EG21" s="157"/>
      <c r="EH21" s="157"/>
      <c r="EI21" s="157"/>
      <c r="EJ21" s="157"/>
      <c r="EK21" s="157"/>
      <c r="EL21" s="157"/>
      <c r="EM21" s="157"/>
      <c r="EN21" s="157"/>
      <c r="EO21" s="157"/>
      <c r="EP21" s="157"/>
      <c r="EQ21" s="157"/>
      <c r="ER21" s="157"/>
      <c r="ES21" s="157"/>
      <c r="ET21" s="157"/>
      <c r="EU21" s="172">
        <f t="shared" si="34"/>
        <v>0</v>
      </c>
      <c r="EV21" s="120"/>
      <c r="EW21" s="172">
        <f t="shared" si="35"/>
        <v>0</v>
      </c>
      <c r="EX21" s="157"/>
      <c r="EY21" s="157"/>
      <c r="EZ21" s="157"/>
      <c r="FA21" s="157"/>
      <c r="FB21" s="157"/>
      <c r="FC21" s="157"/>
      <c r="FD21" s="157"/>
      <c r="FE21" s="157"/>
      <c r="FF21" s="157"/>
      <c r="FG21" s="157"/>
      <c r="FH21" s="157"/>
      <c r="FI21" s="157"/>
      <c r="FJ21" s="157"/>
      <c r="FK21" s="157"/>
      <c r="FL21" s="157"/>
      <c r="FM21" s="157"/>
      <c r="FN21" s="157"/>
      <c r="FO21" s="157"/>
      <c r="FP21" s="157"/>
      <c r="FQ21" s="157"/>
      <c r="FR21" s="157"/>
      <c r="FS21" s="157"/>
      <c r="FT21" s="157"/>
      <c r="FU21" s="172">
        <f t="shared" si="36"/>
        <v>0</v>
      </c>
      <c r="FV21" s="157"/>
      <c r="FW21" s="157"/>
      <c r="FX21" s="157"/>
      <c r="FY21" s="157"/>
      <c r="FZ21" s="157"/>
      <c r="GA21" s="157"/>
      <c r="GB21" s="157"/>
      <c r="GC21" s="157"/>
      <c r="GD21" s="157"/>
      <c r="GE21" s="157"/>
      <c r="GF21" s="157"/>
      <c r="GG21" s="157"/>
      <c r="GH21" s="157"/>
      <c r="GI21" s="157"/>
      <c r="GJ21" s="157"/>
      <c r="GK21" s="157"/>
      <c r="GL21" s="157"/>
      <c r="GM21" s="157"/>
      <c r="GN21" s="157"/>
      <c r="GO21" s="157"/>
      <c r="GP21" s="157"/>
      <c r="GQ21" s="157"/>
      <c r="GR21" s="157"/>
      <c r="GS21" s="172">
        <f t="shared" si="37"/>
        <v>0</v>
      </c>
      <c r="GT21" s="157"/>
      <c r="GU21" s="157"/>
      <c r="GV21" s="157"/>
      <c r="GW21" s="157"/>
      <c r="GX21" s="157"/>
      <c r="GY21" s="157"/>
      <c r="GZ21" s="157"/>
      <c r="HA21" s="157"/>
      <c r="HB21" s="157"/>
      <c r="HC21" s="157"/>
      <c r="HD21" s="157"/>
      <c r="HE21" s="157"/>
      <c r="HF21" s="157"/>
      <c r="HG21" s="157"/>
      <c r="HH21" s="157"/>
      <c r="HI21" s="157"/>
      <c r="HJ21" s="157"/>
      <c r="HK21" s="157"/>
      <c r="HL21" s="157"/>
      <c r="HM21" s="157"/>
      <c r="HN21" s="157"/>
      <c r="HO21" s="157"/>
      <c r="HP21" s="157"/>
      <c r="HQ21" s="172">
        <f t="shared" si="38"/>
        <v>0</v>
      </c>
      <c r="HR21" s="126"/>
      <c r="HS21" s="172">
        <f t="shared" si="39"/>
        <v>0</v>
      </c>
      <c r="HT21" s="228"/>
      <c r="HU21" s="136"/>
      <c r="HV21" s="137" t="s">
        <v>214</v>
      </c>
      <c r="HW21" s="137" t="s">
        <v>215</v>
      </c>
      <c r="HX21" s="137" t="s">
        <v>216</v>
      </c>
      <c r="HY21" s="125"/>
      <c r="HZ21" s="125"/>
      <c r="IA21"/>
      <c r="IB21" s="125"/>
      <c r="IC21" s="125"/>
      <c r="ID21"/>
      <c r="IE21"/>
      <c r="IF21"/>
      <c r="IG21"/>
      <c r="IH21"/>
      <c r="II21"/>
      <c r="IJ21"/>
      <c r="IK21"/>
      <c r="IL21"/>
      <c r="IM21"/>
      <c r="IN21"/>
      <c r="IO21"/>
      <c r="IP21"/>
      <c r="IQ21"/>
      <c r="IR21"/>
      <c r="IS21" s="138"/>
      <c r="IT21" s="137" t="s">
        <v>214</v>
      </c>
      <c r="IU21" s="137" t="s">
        <v>215</v>
      </c>
      <c r="IV21" s="137" t="s">
        <v>216</v>
      </c>
      <c r="IW21" s="125"/>
      <c r="IX21" s="125"/>
      <c r="IY21"/>
      <c r="IZ21" s="125"/>
      <c r="JA21" s="125"/>
      <c r="JB21"/>
      <c r="JC21"/>
      <c r="JD21"/>
      <c r="JE21"/>
      <c r="JF21"/>
      <c r="JG21"/>
      <c r="JH21"/>
      <c r="JI21"/>
      <c r="JJ21"/>
      <c r="JK21"/>
      <c r="JL21"/>
      <c r="JM21"/>
      <c r="JN21"/>
      <c r="JO21"/>
      <c r="JP21"/>
      <c r="JQ21" s="138"/>
      <c r="JR21" s="137" t="s">
        <v>214</v>
      </c>
      <c r="JS21" s="137" t="s">
        <v>215</v>
      </c>
      <c r="JT21" s="137" t="s">
        <v>216</v>
      </c>
      <c r="JU21" s="125"/>
      <c r="JV21" s="125"/>
      <c r="JW21"/>
      <c r="JX21" s="125"/>
      <c r="JY21" s="125"/>
      <c r="JZ21"/>
      <c r="KA21"/>
      <c r="KB21"/>
      <c r="KC21"/>
      <c r="KD21"/>
      <c r="KE21"/>
      <c r="KF21"/>
      <c r="KG21"/>
      <c r="KH21"/>
      <c r="KI21"/>
      <c r="KJ21"/>
      <c r="KK21"/>
      <c r="KL21"/>
      <c r="KM21"/>
      <c r="KN21"/>
      <c r="KO21" s="138"/>
      <c r="KP21" s="137" t="s">
        <v>214</v>
      </c>
      <c r="KQ21" s="137" t="s">
        <v>215</v>
      </c>
      <c r="KR21" s="137" t="s">
        <v>216</v>
      </c>
      <c r="KS21"/>
      <c r="KT21" s="173">
        <f t="shared" si="18"/>
        <v>0</v>
      </c>
      <c r="KU21" s="174">
        <f t="shared" si="19"/>
        <v>0</v>
      </c>
      <c r="KV21" s="174">
        <f t="shared" si="40"/>
        <v>0</v>
      </c>
      <c r="KW21" s="174">
        <f t="shared" si="52"/>
        <v>7.0000000000000001E-3</v>
      </c>
      <c r="KX21" s="175">
        <f t="shared" si="41"/>
        <v>7.0000000000000001E-3</v>
      </c>
      <c r="KY21" s="176">
        <f t="shared" si="42"/>
        <v>0</v>
      </c>
      <c r="KZ21" s="137">
        <f t="shared" si="20"/>
        <v>0</v>
      </c>
      <c r="LA21" s="137">
        <f t="shared" si="20"/>
        <v>1</v>
      </c>
      <c r="LB21" s="137">
        <f t="shared" si="20"/>
        <v>1</v>
      </c>
      <c r="LC21" s="137">
        <f t="shared" si="20"/>
        <v>1</v>
      </c>
      <c r="LD21" s="137">
        <f t="shared" si="20"/>
        <v>1</v>
      </c>
      <c r="LE21" s="137">
        <f t="shared" si="20"/>
        <v>1</v>
      </c>
      <c r="LF21" s="137">
        <f t="shared" si="20"/>
        <v>1</v>
      </c>
      <c r="LG21" s="137">
        <f t="shared" si="20"/>
        <v>1</v>
      </c>
      <c r="LH21" s="177"/>
      <c r="LI21" s="177"/>
      <c r="LJ21" s="177"/>
      <c r="LK21" s="177"/>
      <c r="LL21" s="177"/>
      <c r="LM21" s="177"/>
      <c r="LN21" s="177"/>
      <c r="LO21" s="137"/>
      <c r="LP21" s="137">
        <f t="shared" si="53"/>
        <v>0</v>
      </c>
      <c r="LQ21"/>
      <c r="LR21" s="173">
        <f t="shared" si="21"/>
        <v>0</v>
      </c>
      <c r="LS21" s="174" t="e">
        <f t="shared" si="22"/>
        <v>#DIV/0!</v>
      </c>
      <c r="LT21" s="174" t="e">
        <f t="shared" si="43"/>
        <v>#DIV/0!</v>
      </c>
      <c r="LU21" s="174">
        <f t="shared" si="54"/>
        <v>7.0000000000000001E-3</v>
      </c>
      <c r="LV21" s="175" t="e">
        <f t="shared" si="44"/>
        <v>#DIV/0!</v>
      </c>
      <c r="LW21" s="176" t="e">
        <f t="shared" si="45"/>
        <v>#DIV/0!</v>
      </c>
      <c r="LX21" s="137" t="e">
        <f t="shared" si="23"/>
        <v>#DIV/0!</v>
      </c>
      <c r="LY21" s="137" t="e">
        <f t="shared" si="23"/>
        <v>#DIV/0!</v>
      </c>
      <c r="LZ21" s="137" t="e">
        <f t="shared" si="23"/>
        <v>#DIV/0!</v>
      </c>
      <c r="MA21" s="137" t="e">
        <f t="shared" si="23"/>
        <v>#DIV/0!</v>
      </c>
      <c r="MB21" s="137" t="e">
        <f t="shared" si="23"/>
        <v>#DIV/0!</v>
      </c>
      <c r="MC21" s="137" t="e">
        <f t="shared" si="23"/>
        <v>#DIV/0!</v>
      </c>
      <c r="MD21" s="137" t="e">
        <f t="shared" si="23"/>
        <v>#DIV/0!</v>
      </c>
      <c r="ME21" s="137" t="e">
        <f t="shared" si="23"/>
        <v>#DIV/0!</v>
      </c>
      <c r="MF21" s="177"/>
      <c r="MG21" s="177"/>
      <c r="MH21" s="177"/>
      <c r="MI21" s="177"/>
      <c r="MJ21" s="177"/>
      <c r="MK21" s="177"/>
      <c r="ML21" s="177"/>
      <c r="MM21" s="137"/>
      <c r="MN21" s="137">
        <f t="shared" si="55"/>
        <v>0</v>
      </c>
      <c r="MO21" s="125"/>
      <c r="MP21" s="173">
        <f t="shared" si="24"/>
        <v>0</v>
      </c>
      <c r="MQ21" s="174" t="e">
        <f t="shared" si="25"/>
        <v>#DIV/0!</v>
      </c>
      <c r="MR21" s="174" t="e">
        <f t="shared" si="46"/>
        <v>#DIV/0!</v>
      </c>
      <c r="MS21" s="174">
        <f t="shared" si="56"/>
        <v>7.0000000000000001E-3</v>
      </c>
      <c r="MT21" s="175" t="e">
        <f t="shared" si="47"/>
        <v>#DIV/0!</v>
      </c>
      <c r="MU21" s="176" t="e">
        <f t="shared" si="48"/>
        <v>#DIV/0!</v>
      </c>
      <c r="MV21" s="137" t="e">
        <f t="shared" si="26"/>
        <v>#DIV/0!</v>
      </c>
      <c r="MW21" s="137" t="e">
        <f t="shared" si="26"/>
        <v>#DIV/0!</v>
      </c>
      <c r="MX21" s="137" t="e">
        <f t="shared" si="26"/>
        <v>#DIV/0!</v>
      </c>
      <c r="MY21" s="137" t="e">
        <f t="shared" si="26"/>
        <v>#DIV/0!</v>
      </c>
      <c r="MZ21" s="137" t="e">
        <f t="shared" si="26"/>
        <v>#DIV/0!</v>
      </c>
      <c r="NA21" s="137" t="e">
        <f t="shared" si="26"/>
        <v>#DIV/0!</v>
      </c>
      <c r="NB21" s="137" t="e">
        <f t="shared" si="26"/>
        <v>#DIV/0!</v>
      </c>
      <c r="NC21" s="137" t="e">
        <f t="shared" si="26"/>
        <v>#DIV/0!</v>
      </c>
      <c r="ND21" s="177"/>
      <c r="NE21" s="177"/>
      <c r="NF21" s="177"/>
      <c r="NG21" s="177"/>
      <c r="NH21" s="177"/>
      <c r="NI21" s="177"/>
      <c r="NJ21" s="177"/>
      <c r="NK21" s="137"/>
      <c r="NL21" s="137">
        <f t="shared" si="57"/>
        <v>0</v>
      </c>
      <c r="NM21" s="125"/>
      <c r="NN21" s="173">
        <f t="shared" si="27"/>
        <v>0</v>
      </c>
      <c r="NO21" s="174" t="e">
        <f t="shared" si="28"/>
        <v>#DIV/0!</v>
      </c>
      <c r="NP21" s="174" t="e">
        <f t="shared" si="49"/>
        <v>#DIV/0!</v>
      </c>
      <c r="NQ21" s="174">
        <f t="shared" si="58"/>
        <v>7.0000000000000001E-3</v>
      </c>
      <c r="NR21" s="175" t="e">
        <f t="shared" si="50"/>
        <v>#DIV/0!</v>
      </c>
      <c r="NS21" s="176" t="e">
        <f t="shared" si="51"/>
        <v>#DIV/0!</v>
      </c>
      <c r="NT21" s="137" t="e">
        <f t="shared" si="29"/>
        <v>#DIV/0!</v>
      </c>
      <c r="NU21" s="137" t="e">
        <f t="shared" si="29"/>
        <v>#DIV/0!</v>
      </c>
      <c r="NV21" s="137" t="e">
        <f t="shared" si="29"/>
        <v>#DIV/0!</v>
      </c>
      <c r="NW21" s="137" t="e">
        <f t="shared" si="29"/>
        <v>#DIV/0!</v>
      </c>
      <c r="NX21" s="137" t="e">
        <f t="shared" si="29"/>
        <v>#DIV/0!</v>
      </c>
      <c r="NY21" s="137" t="e">
        <f t="shared" si="29"/>
        <v>#DIV/0!</v>
      </c>
      <c r="NZ21" s="137" t="e">
        <f t="shared" si="29"/>
        <v>#DIV/0!</v>
      </c>
      <c r="OA21" s="137" t="e">
        <f t="shared" si="29"/>
        <v>#DIV/0!</v>
      </c>
      <c r="OB21" s="177"/>
      <c r="OC21" s="177"/>
      <c r="OD21" s="177"/>
      <c r="OE21" s="177"/>
      <c r="OF21" s="177"/>
      <c r="OG21" s="177"/>
      <c r="OH21" s="177"/>
      <c r="OI21" s="137"/>
      <c r="OJ21" s="137">
        <f t="shared" si="59"/>
        <v>0</v>
      </c>
    </row>
    <row r="22" spans="3:400" ht="30" x14ac:dyDescent="0.25">
      <c r="C22" s="200" t="s">
        <v>255</v>
      </c>
      <c r="D22" s="171">
        <v>0</v>
      </c>
      <c r="E22" s="156"/>
      <c r="F22" s="156"/>
      <c r="G22" s="156"/>
      <c r="H22" s="156"/>
      <c r="I22" s="156"/>
      <c r="J22" s="156"/>
      <c r="K22" s="156"/>
      <c r="L22" s="156"/>
      <c r="M22" s="156"/>
      <c r="N22" s="156"/>
      <c r="O22" s="156"/>
      <c r="P22" s="156"/>
      <c r="Q22" s="156"/>
      <c r="R22" s="156"/>
      <c r="S22" s="156"/>
      <c r="T22" s="156"/>
      <c r="U22" s="156"/>
      <c r="V22" s="156"/>
      <c r="W22" s="156"/>
      <c r="X22" s="156"/>
      <c r="Y22" s="156"/>
      <c r="Z22" s="156"/>
      <c r="AA22" s="156"/>
      <c r="AB22" s="171">
        <v>0</v>
      </c>
      <c r="AC22" s="156"/>
      <c r="AD22" s="156"/>
      <c r="AE22" s="156"/>
      <c r="AF22" s="156"/>
      <c r="AG22" s="156"/>
      <c r="AH22" s="156"/>
      <c r="AI22" s="156"/>
      <c r="AJ22" s="156"/>
      <c r="AK22" s="156"/>
      <c r="AL22" s="156"/>
      <c r="AM22" s="156"/>
      <c r="AN22" s="156"/>
      <c r="AO22" s="156"/>
      <c r="AP22" s="156"/>
      <c r="AQ22" s="156"/>
      <c r="AR22" s="156"/>
      <c r="AS22" s="156"/>
      <c r="AT22" s="156"/>
      <c r="AU22" s="156"/>
      <c r="AV22" s="156"/>
      <c r="AW22" s="156"/>
      <c r="AX22" s="156"/>
      <c r="AY22" s="156"/>
      <c r="AZ22" s="171">
        <v>0</v>
      </c>
      <c r="BA22" s="156"/>
      <c r="BB22" s="156"/>
      <c r="BC22" s="156"/>
      <c r="BD22" s="156"/>
      <c r="BE22" s="156"/>
      <c r="BF22" s="156"/>
      <c r="BG22" s="156"/>
      <c r="BH22" s="156"/>
      <c r="BI22" s="156"/>
      <c r="BJ22" s="156"/>
      <c r="BK22" s="156"/>
      <c r="BL22" s="156"/>
      <c r="BM22" s="156"/>
      <c r="BN22" s="156"/>
      <c r="BO22" s="156"/>
      <c r="BP22" s="156"/>
      <c r="BQ22" s="156"/>
      <c r="BR22" s="156"/>
      <c r="BS22" s="156"/>
      <c r="BT22" s="156"/>
      <c r="BU22" s="156"/>
      <c r="BV22" s="156"/>
      <c r="BW22" s="156"/>
      <c r="BX22" s="171">
        <v>0</v>
      </c>
      <c r="BY22" s="153">
        <f t="shared" si="30"/>
        <v>0</v>
      </c>
      <c r="BZ22" s="120"/>
      <c r="CA22" s="172">
        <f t="shared" si="31"/>
        <v>0</v>
      </c>
      <c r="CB22" s="157"/>
      <c r="CC22" s="157"/>
      <c r="CD22" s="157"/>
      <c r="CE22" s="157"/>
      <c r="CF22" s="157"/>
      <c r="CG22" s="157"/>
      <c r="CH22" s="157"/>
      <c r="CI22" s="157"/>
      <c r="CJ22" s="157"/>
      <c r="CK22" s="157"/>
      <c r="CL22" s="157"/>
      <c r="CM22" s="157"/>
      <c r="CN22" s="157"/>
      <c r="CO22" s="157"/>
      <c r="CP22" s="157"/>
      <c r="CQ22" s="157"/>
      <c r="CR22" s="157"/>
      <c r="CS22" s="157"/>
      <c r="CT22" s="157"/>
      <c r="CU22" s="157"/>
      <c r="CV22" s="157"/>
      <c r="CW22" s="157"/>
      <c r="CX22" s="157"/>
      <c r="CY22" s="172">
        <f t="shared" si="32"/>
        <v>0</v>
      </c>
      <c r="CZ22" s="157"/>
      <c r="DA22" s="157"/>
      <c r="DB22" s="157"/>
      <c r="DC22" s="157"/>
      <c r="DD22" s="157"/>
      <c r="DE22" s="157"/>
      <c r="DF22" s="157"/>
      <c r="DG22" s="157"/>
      <c r="DH22" s="157"/>
      <c r="DI22" s="157"/>
      <c r="DJ22" s="157"/>
      <c r="DK22" s="157"/>
      <c r="DL22" s="157"/>
      <c r="DM22" s="157"/>
      <c r="DN22" s="157"/>
      <c r="DO22" s="157"/>
      <c r="DP22" s="157"/>
      <c r="DQ22" s="157"/>
      <c r="DR22" s="157"/>
      <c r="DS22" s="157"/>
      <c r="DT22" s="157"/>
      <c r="DU22" s="157"/>
      <c r="DV22" s="157"/>
      <c r="DW22" s="172">
        <f t="shared" si="33"/>
        <v>0</v>
      </c>
      <c r="DX22" s="157"/>
      <c r="DY22" s="157"/>
      <c r="DZ22" s="157"/>
      <c r="EA22" s="157"/>
      <c r="EB22" s="157"/>
      <c r="EC22" s="157"/>
      <c r="ED22" s="157"/>
      <c r="EE22" s="157"/>
      <c r="EF22" s="157"/>
      <c r="EG22" s="157"/>
      <c r="EH22" s="157"/>
      <c r="EI22" s="157"/>
      <c r="EJ22" s="157"/>
      <c r="EK22" s="157"/>
      <c r="EL22" s="157"/>
      <c r="EM22" s="157"/>
      <c r="EN22" s="157"/>
      <c r="EO22" s="157"/>
      <c r="EP22" s="157"/>
      <c r="EQ22" s="157"/>
      <c r="ER22" s="157"/>
      <c r="ES22" s="157"/>
      <c r="ET22" s="157"/>
      <c r="EU22" s="172">
        <f t="shared" si="34"/>
        <v>0</v>
      </c>
      <c r="EV22" s="120"/>
      <c r="EW22" s="172">
        <f t="shared" si="35"/>
        <v>0</v>
      </c>
      <c r="EX22" s="157"/>
      <c r="EY22" s="157"/>
      <c r="EZ22" s="157"/>
      <c r="FA22" s="157"/>
      <c r="FB22" s="157"/>
      <c r="FC22" s="157"/>
      <c r="FD22" s="157"/>
      <c r="FE22" s="157"/>
      <c r="FF22" s="157"/>
      <c r="FG22" s="157"/>
      <c r="FH22" s="157"/>
      <c r="FI22" s="157"/>
      <c r="FJ22" s="157"/>
      <c r="FK22" s="157"/>
      <c r="FL22" s="157"/>
      <c r="FM22" s="157"/>
      <c r="FN22" s="157"/>
      <c r="FO22" s="157"/>
      <c r="FP22" s="157"/>
      <c r="FQ22" s="157"/>
      <c r="FR22" s="157"/>
      <c r="FS22" s="157"/>
      <c r="FT22" s="157"/>
      <c r="FU22" s="172">
        <f t="shared" si="36"/>
        <v>0</v>
      </c>
      <c r="FV22" s="157"/>
      <c r="FW22" s="157"/>
      <c r="FX22" s="157"/>
      <c r="FY22" s="157"/>
      <c r="FZ22" s="157"/>
      <c r="GA22" s="157"/>
      <c r="GB22" s="157"/>
      <c r="GC22" s="157"/>
      <c r="GD22" s="157"/>
      <c r="GE22" s="157"/>
      <c r="GF22" s="157"/>
      <c r="GG22" s="157"/>
      <c r="GH22" s="157"/>
      <c r="GI22" s="157"/>
      <c r="GJ22" s="157"/>
      <c r="GK22" s="157"/>
      <c r="GL22" s="157"/>
      <c r="GM22" s="157"/>
      <c r="GN22" s="157"/>
      <c r="GO22" s="157"/>
      <c r="GP22" s="157"/>
      <c r="GQ22" s="157"/>
      <c r="GR22" s="157"/>
      <c r="GS22" s="172">
        <f t="shared" si="37"/>
        <v>0</v>
      </c>
      <c r="GT22" s="157"/>
      <c r="GU22" s="157"/>
      <c r="GV22" s="157"/>
      <c r="GW22" s="157"/>
      <c r="GX22" s="157"/>
      <c r="GY22" s="157"/>
      <c r="GZ22" s="157"/>
      <c r="HA22" s="157"/>
      <c r="HB22" s="157"/>
      <c r="HC22" s="157"/>
      <c r="HD22" s="157"/>
      <c r="HE22" s="157"/>
      <c r="HF22" s="157"/>
      <c r="HG22" s="157"/>
      <c r="HH22" s="157"/>
      <c r="HI22" s="157"/>
      <c r="HJ22" s="157"/>
      <c r="HK22" s="157"/>
      <c r="HL22" s="157"/>
      <c r="HM22" s="157"/>
      <c r="HN22" s="157"/>
      <c r="HO22" s="157"/>
      <c r="HP22" s="157"/>
      <c r="HQ22" s="172">
        <f t="shared" si="38"/>
        <v>0</v>
      </c>
      <c r="HR22" s="126"/>
      <c r="HS22" s="172">
        <f t="shared" si="39"/>
        <v>0</v>
      </c>
      <c r="HT22" s="228"/>
      <c r="HU22" s="136" t="s">
        <v>218</v>
      </c>
      <c r="HV22" s="137" t="s">
        <v>219</v>
      </c>
      <c r="HW22" s="201" t="s">
        <v>246</v>
      </c>
      <c r="HX22" s="201" t="s">
        <v>256</v>
      </c>
      <c r="HY22" s="169"/>
      <c r="HZ22" s="169"/>
      <c r="IA22"/>
      <c r="IB22" s="169"/>
      <c r="IC22" s="169"/>
      <c r="ID22"/>
      <c r="IE22" s="125"/>
      <c r="IF22"/>
      <c r="IG22" s="125"/>
      <c r="IH22" s="125"/>
      <c r="II22"/>
      <c r="IJ22" s="125"/>
      <c r="IK22" s="125"/>
      <c r="IL22" s="125"/>
      <c r="IM22"/>
      <c r="IN22"/>
      <c r="IO22"/>
      <c r="IP22"/>
      <c r="IQ22"/>
      <c r="IR22" s="125"/>
      <c r="IS22" s="138" t="s">
        <v>218</v>
      </c>
      <c r="IT22" s="137" t="s">
        <v>219</v>
      </c>
      <c r="IU22" s="201" t="s">
        <v>246</v>
      </c>
      <c r="IV22" s="201" t="s">
        <v>256</v>
      </c>
      <c r="IW22" s="169"/>
      <c r="IX22" s="169"/>
      <c r="IY22"/>
      <c r="IZ22" s="169"/>
      <c r="JA22" s="169"/>
      <c r="JB22"/>
      <c r="JC22" s="125"/>
      <c r="JD22"/>
      <c r="JE22" s="125"/>
      <c r="JF22" s="125"/>
      <c r="JG22"/>
      <c r="JH22" s="125"/>
      <c r="JI22" s="125"/>
      <c r="JJ22" s="125"/>
      <c r="JK22"/>
      <c r="JL22" s="125"/>
      <c r="JM22" s="125"/>
      <c r="JN22" s="125"/>
      <c r="JO22"/>
      <c r="JP22" s="125"/>
      <c r="JQ22" s="138" t="s">
        <v>218</v>
      </c>
      <c r="JR22" s="137" t="s">
        <v>219</v>
      </c>
      <c r="JS22" s="201" t="s">
        <v>246</v>
      </c>
      <c r="JT22" s="201" t="s">
        <v>256</v>
      </c>
      <c r="JU22" s="169"/>
      <c r="JV22" s="169"/>
      <c r="JW22"/>
      <c r="JX22" s="169"/>
      <c r="JY22" s="169"/>
      <c r="JZ22"/>
      <c r="KA22" s="125"/>
      <c r="KB22"/>
      <c r="KC22" s="125"/>
      <c r="KD22" s="125"/>
      <c r="KE22"/>
      <c r="KF22" s="125"/>
      <c r="KG22" s="125"/>
      <c r="KH22" s="125"/>
      <c r="KI22"/>
      <c r="KJ22" s="125"/>
      <c r="KK22" s="125"/>
      <c r="KL22" s="125"/>
      <c r="KM22"/>
      <c r="KN22" s="125"/>
      <c r="KO22" s="138" t="s">
        <v>218</v>
      </c>
      <c r="KP22" s="137" t="s">
        <v>219</v>
      </c>
      <c r="KQ22" s="201" t="s">
        <v>246</v>
      </c>
      <c r="KR22" s="201" t="s">
        <v>256</v>
      </c>
      <c r="KS22"/>
      <c r="KT22" s="173">
        <f t="shared" si="18"/>
        <v>0</v>
      </c>
      <c r="KU22" s="174">
        <f t="shared" si="19"/>
        <v>0</v>
      </c>
      <c r="KV22" s="174">
        <f t="shared" si="40"/>
        <v>0</v>
      </c>
      <c r="KW22" s="174">
        <f t="shared" si="52"/>
        <v>8.0000000000000002E-3</v>
      </c>
      <c r="KX22" s="175">
        <f t="shared" si="41"/>
        <v>8.0000000000000002E-3</v>
      </c>
      <c r="KY22" s="176">
        <f t="shared" si="42"/>
        <v>0</v>
      </c>
      <c r="KZ22" s="137">
        <f t="shared" si="20"/>
        <v>1</v>
      </c>
      <c r="LA22" s="137">
        <f t="shared" si="20"/>
        <v>1</v>
      </c>
      <c r="LB22" s="137">
        <f t="shared" si="20"/>
        <v>1</v>
      </c>
      <c r="LC22" s="137">
        <f t="shared" si="20"/>
        <v>1</v>
      </c>
      <c r="LD22" s="137">
        <f t="shared" si="20"/>
        <v>1</v>
      </c>
      <c r="LE22" s="137">
        <f t="shared" si="20"/>
        <v>1</v>
      </c>
      <c r="LF22" s="137">
        <f t="shared" si="20"/>
        <v>1</v>
      </c>
      <c r="LG22" s="137">
        <f t="shared" si="20"/>
        <v>1</v>
      </c>
      <c r="LH22" s="177"/>
      <c r="LI22" s="177"/>
      <c r="LJ22" s="177"/>
      <c r="LK22" s="177"/>
      <c r="LL22" s="177"/>
      <c r="LM22" s="177"/>
      <c r="LN22" s="177"/>
      <c r="LO22" s="137"/>
      <c r="LP22" s="137">
        <f t="shared" si="53"/>
        <v>0</v>
      </c>
      <c r="LQ22"/>
      <c r="LR22" s="173">
        <f t="shared" si="21"/>
        <v>0</v>
      </c>
      <c r="LS22" s="174" t="e">
        <f t="shared" si="22"/>
        <v>#DIV/0!</v>
      </c>
      <c r="LT22" s="174" t="e">
        <f t="shared" si="43"/>
        <v>#DIV/0!</v>
      </c>
      <c r="LU22" s="174">
        <f t="shared" si="54"/>
        <v>8.0000000000000002E-3</v>
      </c>
      <c r="LV22" s="175" t="e">
        <f t="shared" si="44"/>
        <v>#DIV/0!</v>
      </c>
      <c r="LW22" s="176" t="e">
        <f t="shared" si="45"/>
        <v>#DIV/0!</v>
      </c>
      <c r="LX22" s="137" t="e">
        <f t="shared" si="23"/>
        <v>#DIV/0!</v>
      </c>
      <c r="LY22" s="137" t="e">
        <f t="shared" si="23"/>
        <v>#DIV/0!</v>
      </c>
      <c r="LZ22" s="137" t="e">
        <f t="shared" si="23"/>
        <v>#DIV/0!</v>
      </c>
      <c r="MA22" s="137" t="e">
        <f t="shared" si="23"/>
        <v>#DIV/0!</v>
      </c>
      <c r="MB22" s="137" t="e">
        <f t="shared" si="23"/>
        <v>#DIV/0!</v>
      </c>
      <c r="MC22" s="137" t="e">
        <f t="shared" si="23"/>
        <v>#DIV/0!</v>
      </c>
      <c r="MD22" s="137" t="e">
        <f t="shared" si="23"/>
        <v>#DIV/0!</v>
      </c>
      <c r="ME22" s="137" t="e">
        <f t="shared" si="23"/>
        <v>#DIV/0!</v>
      </c>
      <c r="MF22" s="177"/>
      <c r="MG22" s="177"/>
      <c r="MH22" s="177"/>
      <c r="MI22" s="177"/>
      <c r="MJ22" s="177"/>
      <c r="MK22" s="177"/>
      <c r="ML22" s="177"/>
      <c r="MM22" s="137"/>
      <c r="MN22" s="137">
        <f t="shared" si="55"/>
        <v>0</v>
      </c>
      <c r="MO22" s="125"/>
      <c r="MP22" s="173">
        <f t="shared" si="24"/>
        <v>0</v>
      </c>
      <c r="MQ22" s="174" t="e">
        <f t="shared" si="25"/>
        <v>#DIV/0!</v>
      </c>
      <c r="MR22" s="174" t="e">
        <f t="shared" si="46"/>
        <v>#DIV/0!</v>
      </c>
      <c r="MS22" s="174">
        <f t="shared" si="56"/>
        <v>8.0000000000000002E-3</v>
      </c>
      <c r="MT22" s="175" t="e">
        <f t="shared" si="47"/>
        <v>#DIV/0!</v>
      </c>
      <c r="MU22" s="176" t="e">
        <f t="shared" si="48"/>
        <v>#DIV/0!</v>
      </c>
      <c r="MV22" s="137" t="e">
        <f t="shared" si="26"/>
        <v>#DIV/0!</v>
      </c>
      <c r="MW22" s="137" t="e">
        <f t="shared" si="26"/>
        <v>#DIV/0!</v>
      </c>
      <c r="MX22" s="137" t="e">
        <f t="shared" si="26"/>
        <v>#DIV/0!</v>
      </c>
      <c r="MY22" s="137" t="e">
        <f t="shared" si="26"/>
        <v>#DIV/0!</v>
      </c>
      <c r="MZ22" s="137" t="e">
        <f t="shared" si="26"/>
        <v>#DIV/0!</v>
      </c>
      <c r="NA22" s="137" t="e">
        <f t="shared" si="26"/>
        <v>#DIV/0!</v>
      </c>
      <c r="NB22" s="137" t="e">
        <f t="shared" si="26"/>
        <v>#DIV/0!</v>
      </c>
      <c r="NC22" s="137" t="e">
        <f t="shared" si="26"/>
        <v>#DIV/0!</v>
      </c>
      <c r="ND22" s="177"/>
      <c r="NE22" s="177"/>
      <c r="NF22" s="177"/>
      <c r="NG22" s="177"/>
      <c r="NH22" s="177"/>
      <c r="NI22" s="177"/>
      <c r="NJ22" s="177"/>
      <c r="NK22" s="137"/>
      <c r="NL22" s="137">
        <f t="shared" si="57"/>
        <v>0</v>
      </c>
      <c r="NM22" s="125"/>
      <c r="NN22" s="173">
        <f t="shared" si="27"/>
        <v>0</v>
      </c>
      <c r="NO22" s="174" t="e">
        <f t="shared" si="28"/>
        <v>#DIV/0!</v>
      </c>
      <c r="NP22" s="174" t="e">
        <f t="shared" si="49"/>
        <v>#DIV/0!</v>
      </c>
      <c r="NQ22" s="174">
        <f t="shared" si="58"/>
        <v>8.0000000000000002E-3</v>
      </c>
      <c r="NR22" s="175" t="e">
        <f t="shared" si="50"/>
        <v>#DIV/0!</v>
      </c>
      <c r="NS22" s="176" t="e">
        <f t="shared" si="51"/>
        <v>#DIV/0!</v>
      </c>
      <c r="NT22" s="137" t="e">
        <f t="shared" si="29"/>
        <v>#DIV/0!</v>
      </c>
      <c r="NU22" s="137" t="e">
        <f t="shared" si="29"/>
        <v>#DIV/0!</v>
      </c>
      <c r="NV22" s="137" t="e">
        <f t="shared" si="29"/>
        <v>#DIV/0!</v>
      </c>
      <c r="NW22" s="137" t="e">
        <f t="shared" si="29"/>
        <v>#DIV/0!</v>
      </c>
      <c r="NX22" s="137" t="e">
        <f t="shared" si="29"/>
        <v>#DIV/0!</v>
      </c>
      <c r="NY22" s="137" t="e">
        <f t="shared" si="29"/>
        <v>#DIV/0!</v>
      </c>
      <c r="NZ22" s="137" t="e">
        <f t="shared" si="29"/>
        <v>#DIV/0!</v>
      </c>
      <c r="OA22" s="137" t="e">
        <f t="shared" si="29"/>
        <v>#DIV/0!</v>
      </c>
      <c r="OB22" s="177"/>
      <c r="OC22" s="177"/>
      <c r="OD22" s="177"/>
      <c r="OE22" s="177"/>
      <c r="OF22" s="177"/>
      <c r="OG22" s="177"/>
      <c r="OH22" s="177"/>
      <c r="OI22" s="137"/>
      <c r="OJ22" s="137">
        <f t="shared" si="59"/>
        <v>0</v>
      </c>
    </row>
    <row r="23" spans="3:400" ht="18" customHeight="1" x14ac:dyDescent="0.25">
      <c r="C23" s="183" t="s">
        <v>283</v>
      </c>
      <c r="D23" s="184">
        <f>IF(COUNTBLANK(D$15:D$22)&gt;0,"",SUM(D15:D22))</f>
        <v>6</v>
      </c>
      <c r="E23" s="157"/>
      <c r="F23" s="157"/>
      <c r="G23" s="157"/>
      <c r="H23" s="157"/>
      <c r="I23" s="157"/>
      <c r="J23" s="157"/>
      <c r="K23" s="157"/>
      <c r="L23" s="157"/>
      <c r="M23" s="157"/>
      <c r="N23" s="157"/>
      <c r="O23" s="157"/>
      <c r="P23" s="157"/>
      <c r="Q23" s="157"/>
      <c r="R23" s="157"/>
      <c r="S23" s="157"/>
      <c r="T23" s="157"/>
      <c r="U23" s="157"/>
      <c r="V23" s="157"/>
      <c r="W23" s="157"/>
      <c r="X23" s="157"/>
      <c r="Y23" s="157"/>
      <c r="Z23" s="157"/>
      <c r="AA23" s="157"/>
      <c r="AB23" s="184">
        <f>IF(COUNTBLANK(AB$15:AB$22)&gt;0,"",SUM(AB15:AB22))</f>
        <v>0</v>
      </c>
      <c r="AC23" s="157"/>
      <c r="AD23" s="157"/>
      <c r="AE23" s="157"/>
      <c r="AF23" s="157"/>
      <c r="AG23" s="157"/>
      <c r="AH23" s="157"/>
      <c r="AI23" s="157"/>
      <c r="AJ23" s="157"/>
      <c r="AK23" s="157"/>
      <c r="AL23" s="157"/>
      <c r="AM23" s="157"/>
      <c r="AN23" s="157"/>
      <c r="AO23" s="157"/>
      <c r="AP23" s="157"/>
      <c r="AQ23" s="157"/>
      <c r="AR23" s="157"/>
      <c r="AS23" s="157"/>
      <c r="AT23" s="157"/>
      <c r="AU23" s="157"/>
      <c r="AV23" s="157"/>
      <c r="AW23" s="157"/>
      <c r="AX23" s="157"/>
      <c r="AY23" s="157"/>
      <c r="AZ23" s="184">
        <f>IF(COUNTBLANK(AZ$15:AZ$22)&gt;0,"",SUM(AZ15:AZ22))</f>
        <v>0</v>
      </c>
      <c r="BA23" s="157"/>
      <c r="BB23" s="157"/>
      <c r="BC23" s="157"/>
      <c r="BD23" s="157"/>
      <c r="BE23" s="157"/>
      <c r="BF23" s="157"/>
      <c r="BG23" s="157"/>
      <c r="BH23" s="157"/>
      <c r="BI23" s="157"/>
      <c r="BJ23" s="157"/>
      <c r="BK23" s="157"/>
      <c r="BL23" s="157"/>
      <c r="BM23" s="157"/>
      <c r="BN23" s="157"/>
      <c r="BO23" s="157"/>
      <c r="BP23" s="157"/>
      <c r="BQ23" s="157"/>
      <c r="BR23" s="157"/>
      <c r="BS23" s="157"/>
      <c r="BT23" s="157"/>
      <c r="BU23" s="157"/>
      <c r="BV23" s="157"/>
      <c r="BW23" s="157"/>
      <c r="BX23" s="184">
        <f>IF(COUNTBLANK(BX$15:BX$22)&gt;0,"",SUM(BX15:BX22))</f>
        <v>0</v>
      </c>
      <c r="BY23" s="185"/>
      <c r="BZ23" s="120"/>
      <c r="CA23" s="198"/>
      <c r="CB23" s="198"/>
      <c r="CC23" s="198"/>
      <c r="CD23" s="198"/>
      <c r="CE23" s="198"/>
      <c r="CF23" s="198"/>
      <c r="CG23" s="198"/>
      <c r="CH23" s="198"/>
      <c r="CI23" s="198"/>
      <c r="CJ23" s="198"/>
      <c r="CK23" s="198"/>
      <c r="CL23" s="198"/>
      <c r="CM23" s="198"/>
      <c r="CN23" s="198"/>
      <c r="CO23" s="198"/>
      <c r="CP23" s="198"/>
      <c r="CQ23" s="198"/>
      <c r="CR23" s="198"/>
      <c r="CS23" s="198"/>
      <c r="CT23" s="198"/>
      <c r="CU23" s="198"/>
      <c r="CV23" s="198"/>
      <c r="CW23" s="198"/>
      <c r="CX23" s="198"/>
      <c r="CY23" s="198"/>
      <c r="CZ23" s="198"/>
      <c r="DA23" s="198"/>
      <c r="DB23" s="198"/>
      <c r="DC23" s="198"/>
      <c r="DD23" s="198"/>
      <c r="DE23" s="198"/>
      <c r="DF23" s="198"/>
      <c r="DG23" s="198"/>
      <c r="DH23" s="198"/>
      <c r="DI23" s="198"/>
      <c r="DJ23" s="198"/>
      <c r="DK23" s="198"/>
      <c r="DL23" s="198"/>
      <c r="DM23" s="198"/>
      <c r="DN23" s="198"/>
      <c r="DO23" s="198"/>
      <c r="DP23" s="198"/>
      <c r="DQ23" s="198"/>
      <c r="DR23" s="198"/>
      <c r="DS23" s="198"/>
      <c r="DT23" s="198"/>
      <c r="DU23" s="198"/>
      <c r="DV23" s="198"/>
      <c r="DW23" s="198"/>
      <c r="DX23" s="198"/>
      <c r="DY23" s="198"/>
      <c r="DZ23" s="198"/>
      <c r="EA23" s="198"/>
      <c r="EB23" s="198"/>
      <c r="EC23" s="198"/>
      <c r="ED23" s="198"/>
      <c r="EE23" s="198"/>
      <c r="EF23" s="198"/>
      <c r="EG23" s="198"/>
      <c r="EH23" s="198"/>
      <c r="EI23" s="198"/>
      <c r="EJ23" s="198"/>
      <c r="EK23" s="198"/>
      <c r="EL23" s="198"/>
      <c r="EM23" s="198"/>
      <c r="EN23" s="198"/>
      <c r="EO23" s="198"/>
      <c r="EP23" s="198"/>
      <c r="EQ23" s="198"/>
      <c r="ER23" s="198"/>
      <c r="ES23" s="198"/>
      <c r="ET23" s="198"/>
      <c r="EU23" s="198"/>
      <c r="EV23" s="120"/>
      <c r="EW23" s="198"/>
      <c r="EX23" s="198"/>
      <c r="EY23" s="198"/>
      <c r="EZ23" s="198"/>
      <c r="FA23" s="198"/>
      <c r="FB23" s="198"/>
      <c r="FC23" s="198"/>
      <c r="FD23" s="198"/>
      <c r="FE23" s="198"/>
      <c r="FF23" s="198"/>
      <c r="FG23" s="198"/>
      <c r="FH23" s="198"/>
      <c r="FI23" s="198"/>
      <c r="FJ23" s="198"/>
      <c r="FK23" s="198"/>
      <c r="FL23" s="198"/>
      <c r="FM23" s="198"/>
      <c r="FN23" s="198"/>
      <c r="FO23" s="198"/>
      <c r="FP23" s="198"/>
      <c r="FQ23" s="198"/>
      <c r="FR23" s="198"/>
      <c r="FS23" s="198"/>
      <c r="FT23" s="198"/>
      <c r="FU23" s="198"/>
      <c r="FV23" s="198"/>
      <c r="FW23" s="198"/>
      <c r="FX23" s="198"/>
      <c r="FY23" s="198"/>
      <c r="FZ23" s="198"/>
      <c r="GA23" s="198"/>
      <c r="GB23" s="198"/>
      <c r="GC23" s="198"/>
      <c r="GD23" s="198"/>
      <c r="GE23" s="198"/>
      <c r="GF23" s="198"/>
      <c r="GG23" s="198"/>
      <c r="GH23" s="198"/>
      <c r="GI23" s="198"/>
      <c r="GJ23" s="198"/>
      <c r="GK23" s="198"/>
      <c r="GL23" s="198"/>
      <c r="GM23" s="198"/>
      <c r="GN23" s="198"/>
      <c r="GO23" s="198"/>
      <c r="GP23" s="198"/>
      <c r="GQ23" s="198"/>
      <c r="GR23" s="198"/>
      <c r="GS23" s="198"/>
      <c r="GT23" s="198"/>
      <c r="GU23" s="198"/>
      <c r="GV23" s="198"/>
      <c r="GW23" s="198"/>
      <c r="GX23" s="198"/>
      <c r="GY23" s="198"/>
      <c r="GZ23" s="198"/>
      <c r="HA23" s="198"/>
      <c r="HB23" s="198"/>
      <c r="HC23" s="198"/>
      <c r="HD23" s="198"/>
      <c r="HE23" s="198"/>
      <c r="HF23" s="198"/>
      <c r="HG23" s="198"/>
      <c r="HH23" s="198"/>
      <c r="HI23" s="198"/>
      <c r="HJ23" s="198"/>
      <c r="HK23" s="198"/>
      <c r="HL23" s="198"/>
      <c r="HM23" s="198"/>
      <c r="HN23" s="198"/>
      <c r="HO23" s="198"/>
      <c r="HP23" s="198"/>
      <c r="HQ23" s="198"/>
      <c r="HR23" s="126"/>
      <c r="HS23" s="198"/>
      <c r="HT23" s="228"/>
      <c r="HU23" s="143" t="s">
        <v>223</v>
      </c>
      <c r="HV23" s="202" t="str">
        <f>"Please enter the number of people in each gender category in "&amp;D7&amp;". Enter 0 where applicable."</f>
        <v>Please enter the number of people in each gender category in ES. Enter 0 where applicable.</v>
      </c>
      <c r="HW23" s="146" t="str">
        <f>IFERROR("Percent of "&amp;D7&amp;" children with unknown gender ("&amp;ROUND(100*D24/D9,1)&amp;"%) is higher than 20%.  This will affect the accuracy of your data.","")</f>
        <v>Percent of ES children with unknown gender (0%) is higher than 20%.  This will affect the accuracy of your data.</v>
      </c>
      <c r="HX23" s="146" t="str">
        <f>"Count of "&amp;D7&amp;" children reporting gender ("&amp;D23&amp;") cannot be greater than the total number of "&amp;HU20&amp;" children ("&amp;D9&amp;")"</f>
        <v>Count of ES children reporting gender (6) cannot be greater than the total number of  children (6)</v>
      </c>
      <c r="HY23" s="147"/>
      <c r="HZ23" s="147"/>
      <c r="IA23"/>
      <c r="IB23" s="147"/>
      <c r="IC23" s="147"/>
      <c r="ID23"/>
      <c r="IE23" s="169"/>
      <c r="IF23"/>
      <c r="IG23" s="169"/>
      <c r="IH23" s="169"/>
      <c r="II23"/>
      <c r="IJ23" s="169"/>
      <c r="IK23" s="169"/>
      <c r="IL23" s="169"/>
      <c r="IM23"/>
      <c r="IN23"/>
      <c r="IO23"/>
      <c r="IP23"/>
      <c r="IQ23"/>
      <c r="IR23" s="169"/>
      <c r="IS23" s="148" t="s">
        <v>223</v>
      </c>
      <c r="IT23" s="202" t="str">
        <f>"Please enter the number of people in each gender category in "&amp;AB7&amp;". Enter 0 where applicable."</f>
        <v>Please enter the number of people in each gender category in TH. Enter 0 where applicable.</v>
      </c>
      <c r="IU23" s="146" t="str">
        <f>IFERROR("Percent of "&amp;AB7&amp;" children with unknown gender ("&amp;ROUND(100*AB24/AB9,1)&amp;"%) is higher than 20%.  This will affect the accuracy of your data.","")</f>
        <v/>
      </c>
      <c r="IV23" s="146" t="str">
        <f>"Count of "&amp;AB7&amp;" children reporting gender ("&amp;AB23&amp;") cannot be greater than the total number of "&amp;IS20&amp;" children ("&amp;AB9&amp;")"</f>
        <v>Count of TH children reporting gender (0) cannot be greater than the total number of  children (0)</v>
      </c>
      <c r="IW23" s="147"/>
      <c r="IX23" s="147"/>
      <c r="IY23"/>
      <c r="IZ23" s="147"/>
      <c r="JA23" s="147"/>
      <c r="JB23"/>
      <c r="JC23" s="169"/>
      <c r="JD23"/>
      <c r="JE23" s="169"/>
      <c r="JF23" s="169"/>
      <c r="JG23"/>
      <c r="JH23" s="169"/>
      <c r="JI23" s="169"/>
      <c r="JJ23" s="169"/>
      <c r="JK23"/>
      <c r="JL23" s="169"/>
      <c r="JM23" s="169"/>
      <c r="JN23" s="169"/>
      <c r="JO23"/>
      <c r="JP23" s="169"/>
      <c r="JQ23" s="148" t="s">
        <v>223</v>
      </c>
      <c r="JR23" s="202" t="str">
        <f>"Please enter the number of people in each gender category in "&amp;AZ7&amp;". Enter 0 where applicable."</f>
        <v>Please enter the number of people in each gender category in SH. Enter 0 where applicable.</v>
      </c>
      <c r="JS23" s="146" t="str">
        <f>IFERROR("Percent of "&amp;AZ7&amp;" children with unknown gender ("&amp;ROUND(100*AZ24/AZ9,1)&amp;"%) is higher than 20%.  This will affect the accuracy of your data.","")</f>
        <v/>
      </c>
      <c r="JT23" s="146" t="str">
        <f>"Count of "&amp;AZ7&amp;" children reporting gender ("&amp;AZ23&amp;") cannot be greater than the total number of "&amp;JQ20&amp;" children ("&amp;AZ9&amp;")"</f>
        <v>Count of SH children reporting gender (0) cannot be greater than the total number of  children (0)</v>
      </c>
      <c r="JU23" s="147"/>
      <c r="JV23" s="147"/>
      <c r="JW23"/>
      <c r="JX23" s="147"/>
      <c r="JY23" s="147"/>
      <c r="JZ23"/>
      <c r="KA23" s="169"/>
      <c r="KB23"/>
      <c r="KC23" s="169"/>
      <c r="KD23" s="169"/>
      <c r="KE23"/>
      <c r="KF23" s="169"/>
      <c r="KG23" s="169"/>
      <c r="KH23" s="169"/>
      <c r="KI23"/>
      <c r="KJ23" s="169"/>
      <c r="KK23" s="169"/>
      <c r="KL23" s="169"/>
      <c r="KM23"/>
      <c r="KN23" s="169"/>
      <c r="KO23" s="148" t="s">
        <v>223</v>
      </c>
      <c r="KP23" s="202" t="str">
        <f>"Please enter the number of people in each gender category in "&amp;BX7&amp;". Enter 0 where applicable."</f>
        <v>Please enter the number of people in each gender category in UN. Enter 0 where applicable.</v>
      </c>
      <c r="KQ23" s="146" t="str">
        <f>IFERROR("Percent of "&amp;BX7&amp;" children with unknown gender ("&amp;ROUND(100*BX24/BX9,1)&amp;"%) is higher than 20%.  This will affect the accuracy of your data.","")</f>
        <v/>
      </c>
      <c r="KR23" s="146" t="str">
        <f>"Count of "&amp;BX7&amp;" children reporting gender ("&amp;BX23&amp;") cannot be greater than the total number of "&amp;KO20&amp;" children ("&amp;BX9&amp;")"</f>
        <v>Count of UN children reporting gender (0) cannot be greater than the total number of  children (0)</v>
      </c>
      <c r="KS23"/>
      <c r="KT23" s="187"/>
      <c r="KU23" s="187"/>
      <c r="KV23" s="187"/>
      <c r="KW23" s="178"/>
      <c r="KX23" s="178"/>
      <c r="KY23" s="178">
        <f>SUM(KY15:KY22)</f>
        <v>0</v>
      </c>
      <c r="KZ23" s="178">
        <f t="shared" ref="KZ23:LG23" si="60">SUM(KZ15:KZ22)</f>
        <v>1</v>
      </c>
      <c r="LA23" s="178">
        <f t="shared" si="60"/>
        <v>2</v>
      </c>
      <c r="LB23" s="178">
        <f t="shared" si="60"/>
        <v>3</v>
      </c>
      <c r="LC23" s="178">
        <f t="shared" si="60"/>
        <v>4</v>
      </c>
      <c r="LD23" s="178">
        <f t="shared" si="60"/>
        <v>5</v>
      </c>
      <c r="LE23" s="178">
        <f t="shared" si="60"/>
        <v>6</v>
      </c>
      <c r="LF23" s="178">
        <f t="shared" si="60"/>
        <v>7</v>
      </c>
      <c r="LG23" s="178">
        <f t="shared" si="60"/>
        <v>8</v>
      </c>
      <c r="LH23" s="178"/>
      <c r="LI23" s="178"/>
      <c r="LJ23" s="178"/>
      <c r="LK23" s="178"/>
      <c r="LL23" s="178"/>
      <c r="LM23" s="178"/>
      <c r="LN23" s="178"/>
      <c r="LO23" s="178"/>
      <c r="LP23" s="178"/>
      <c r="LQ23"/>
      <c r="LR23" s="187"/>
      <c r="LS23" s="187"/>
      <c r="LT23" s="187"/>
      <c r="LU23" s="178"/>
      <c r="LV23" s="178"/>
      <c r="LW23" s="178" t="e">
        <f>SUM(LW15:LW22)</f>
        <v>#DIV/0!</v>
      </c>
      <c r="LX23" s="178" t="e">
        <f t="shared" ref="LX23:ME23" si="61">SUM(LX15:LX22)</f>
        <v>#DIV/0!</v>
      </c>
      <c r="LY23" s="178" t="e">
        <f t="shared" si="61"/>
        <v>#DIV/0!</v>
      </c>
      <c r="LZ23" s="178" t="e">
        <f t="shared" si="61"/>
        <v>#DIV/0!</v>
      </c>
      <c r="MA23" s="178" t="e">
        <f t="shared" si="61"/>
        <v>#DIV/0!</v>
      </c>
      <c r="MB23" s="178" t="e">
        <f t="shared" si="61"/>
        <v>#DIV/0!</v>
      </c>
      <c r="MC23" s="178" t="e">
        <f t="shared" si="61"/>
        <v>#DIV/0!</v>
      </c>
      <c r="MD23" s="178" t="e">
        <f t="shared" si="61"/>
        <v>#DIV/0!</v>
      </c>
      <c r="ME23" s="178" t="e">
        <f t="shared" si="61"/>
        <v>#DIV/0!</v>
      </c>
      <c r="MF23" s="178"/>
      <c r="MG23" s="178"/>
      <c r="MH23" s="178"/>
      <c r="MI23" s="178"/>
      <c r="MJ23" s="178"/>
      <c r="MK23" s="178"/>
      <c r="ML23" s="178"/>
      <c r="MM23" s="178"/>
      <c r="MN23" s="178"/>
      <c r="MO23" s="178"/>
      <c r="MP23" s="187"/>
      <c r="MQ23" s="187"/>
      <c r="MR23" s="187"/>
      <c r="MS23" s="178"/>
      <c r="MT23" s="178"/>
      <c r="MU23" s="178" t="e">
        <f>SUM(MU15:MU22)</f>
        <v>#DIV/0!</v>
      </c>
      <c r="MV23" s="178" t="e">
        <f t="shared" ref="MV23:NC23" si="62">SUM(MV15:MV22)</f>
        <v>#DIV/0!</v>
      </c>
      <c r="MW23" s="178" t="e">
        <f t="shared" si="62"/>
        <v>#DIV/0!</v>
      </c>
      <c r="MX23" s="178" t="e">
        <f t="shared" si="62"/>
        <v>#DIV/0!</v>
      </c>
      <c r="MY23" s="178" t="e">
        <f t="shared" si="62"/>
        <v>#DIV/0!</v>
      </c>
      <c r="MZ23" s="178" t="e">
        <f t="shared" si="62"/>
        <v>#DIV/0!</v>
      </c>
      <c r="NA23" s="178" t="e">
        <f t="shared" si="62"/>
        <v>#DIV/0!</v>
      </c>
      <c r="NB23" s="178" t="e">
        <f t="shared" si="62"/>
        <v>#DIV/0!</v>
      </c>
      <c r="NC23" s="178" t="e">
        <f t="shared" si="62"/>
        <v>#DIV/0!</v>
      </c>
      <c r="ND23" s="178"/>
      <c r="NE23" s="178"/>
      <c r="NF23" s="178"/>
      <c r="NG23" s="178"/>
      <c r="NH23" s="178"/>
      <c r="NI23" s="178"/>
      <c r="NJ23" s="178"/>
      <c r="NK23" s="178"/>
      <c r="NL23" s="178"/>
      <c r="NM23" s="178"/>
      <c r="NN23" s="187"/>
      <c r="NO23" s="187"/>
      <c r="NP23" s="187"/>
      <c r="NQ23" s="178"/>
      <c r="NR23" s="178"/>
      <c r="NS23" s="178" t="e">
        <f>SUM(NS15:NS22)</f>
        <v>#DIV/0!</v>
      </c>
      <c r="NT23" s="178" t="e">
        <f t="shared" ref="NT23:OA23" si="63">SUM(NT15:NT22)</f>
        <v>#DIV/0!</v>
      </c>
      <c r="NU23" s="178" t="e">
        <f t="shared" si="63"/>
        <v>#DIV/0!</v>
      </c>
      <c r="NV23" s="178" t="e">
        <f t="shared" si="63"/>
        <v>#DIV/0!</v>
      </c>
      <c r="NW23" s="178" t="e">
        <f t="shared" si="63"/>
        <v>#DIV/0!</v>
      </c>
      <c r="NX23" s="178" t="e">
        <f t="shared" si="63"/>
        <v>#DIV/0!</v>
      </c>
      <c r="NY23" s="178" t="e">
        <f t="shared" si="63"/>
        <v>#DIV/0!</v>
      </c>
      <c r="NZ23" s="178" t="e">
        <f t="shared" si="63"/>
        <v>#DIV/0!</v>
      </c>
      <c r="OA23" s="178" t="e">
        <f t="shared" si="63"/>
        <v>#DIV/0!</v>
      </c>
      <c r="OB23" s="178"/>
      <c r="OC23" s="178"/>
      <c r="OD23" s="178"/>
      <c r="OE23" s="178"/>
      <c r="OF23" s="178"/>
      <c r="OG23" s="178"/>
      <c r="OH23" s="178"/>
      <c r="OI23" s="178"/>
      <c r="OJ23" s="178"/>
    </row>
    <row r="24" spans="3:400" x14ac:dyDescent="0.25">
      <c r="C24" s="183" t="s">
        <v>284</v>
      </c>
      <c r="D24" s="184">
        <f>IF(OR(COUNTBLANK(D$15:D$22)&gt;0,D23&gt;D9),"",D$9-D23)</f>
        <v>0</v>
      </c>
      <c r="E24" s="157"/>
      <c r="F24" s="157"/>
      <c r="G24" s="157"/>
      <c r="H24" s="157"/>
      <c r="I24" s="157"/>
      <c r="J24" s="157"/>
      <c r="K24" s="157"/>
      <c r="L24" s="157"/>
      <c r="M24" s="157"/>
      <c r="N24" s="157"/>
      <c r="O24" s="157"/>
      <c r="P24" s="157"/>
      <c r="Q24" s="157"/>
      <c r="R24" s="157"/>
      <c r="S24" s="157"/>
      <c r="T24" s="157"/>
      <c r="U24" s="157"/>
      <c r="V24" s="157"/>
      <c r="W24" s="157"/>
      <c r="X24" s="157"/>
      <c r="Y24" s="157"/>
      <c r="Z24" s="157"/>
      <c r="AA24" s="157"/>
      <c r="AB24" s="184">
        <f>IF(OR(COUNTBLANK(AB$15:AB$22)&gt;0,AB23&gt;AB9),"",AB$9-AB23)</f>
        <v>0</v>
      </c>
      <c r="AC24" s="157"/>
      <c r="AD24" s="157"/>
      <c r="AE24" s="157"/>
      <c r="AF24" s="157"/>
      <c r="AG24" s="157"/>
      <c r="AH24" s="157"/>
      <c r="AI24" s="157"/>
      <c r="AJ24" s="157"/>
      <c r="AK24" s="157"/>
      <c r="AL24" s="157"/>
      <c r="AM24" s="157"/>
      <c r="AN24" s="157"/>
      <c r="AO24" s="157"/>
      <c r="AP24" s="157"/>
      <c r="AQ24" s="157"/>
      <c r="AR24" s="157"/>
      <c r="AS24" s="157"/>
      <c r="AT24" s="157"/>
      <c r="AU24" s="157"/>
      <c r="AV24" s="157"/>
      <c r="AW24" s="157"/>
      <c r="AX24" s="157"/>
      <c r="AY24" s="157"/>
      <c r="AZ24" s="184">
        <f>IF(OR(COUNTBLANK(AZ$15:AZ$22)&gt;0,AZ23&gt;AZ9),"",AZ$9-AZ23)</f>
        <v>0</v>
      </c>
      <c r="BA24" s="157"/>
      <c r="BB24" s="157"/>
      <c r="BC24" s="157"/>
      <c r="BD24" s="157"/>
      <c r="BE24" s="157"/>
      <c r="BF24" s="157"/>
      <c r="BG24" s="157"/>
      <c r="BH24" s="157"/>
      <c r="BI24" s="157"/>
      <c r="BJ24" s="157"/>
      <c r="BK24" s="157"/>
      <c r="BL24" s="157"/>
      <c r="BM24" s="157"/>
      <c r="BN24" s="157"/>
      <c r="BO24" s="157"/>
      <c r="BP24" s="157"/>
      <c r="BQ24" s="157"/>
      <c r="BR24" s="157"/>
      <c r="BS24" s="157"/>
      <c r="BT24" s="157"/>
      <c r="BU24" s="157"/>
      <c r="BV24" s="157"/>
      <c r="BW24" s="157"/>
      <c r="BX24" s="184">
        <f>IF(OR(COUNTBLANK(BX$15:BX$22)&gt;0,BX23&gt;BX9),"",BX$9-BX23)</f>
        <v>0</v>
      </c>
      <c r="BY24" s="185"/>
      <c r="BZ24" s="120"/>
      <c r="CA24" s="198"/>
      <c r="CB24" s="198"/>
      <c r="CC24" s="198"/>
      <c r="CD24" s="198"/>
      <c r="CE24" s="198"/>
      <c r="CF24" s="198"/>
      <c r="CG24" s="198"/>
      <c r="CH24" s="198"/>
      <c r="CI24" s="198"/>
      <c r="CJ24" s="198"/>
      <c r="CK24" s="198"/>
      <c r="CL24" s="198"/>
      <c r="CM24" s="198"/>
      <c r="CN24" s="198"/>
      <c r="CO24" s="198"/>
      <c r="CP24" s="198"/>
      <c r="CQ24" s="198"/>
      <c r="CR24" s="198"/>
      <c r="CS24" s="198"/>
      <c r="CT24" s="198"/>
      <c r="CU24" s="198"/>
      <c r="CV24" s="198"/>
      <c r="CW24" s="198"/>
      <c r="CX24" s="198"/>
      <c r="CY24" s="198"/>
      <c r="CZ24" s="198"/>
      <c r="DA24" s="198"/>
      <c r="DB24" s="198"/>
      <c r="DC24" s="198"/>
      <c r="DD24" s="198"/>
      <c r="DE24" s="198"/>
      <c r="DF24" s="198"/>
      <c r="DG24" s="198"/>
      <c r="DH24" s="198"/>
      <c r="DI24" s="198"/>
      <c r="DJ24" s="198"/>
      <c r="DK24" s="198"/>
      <c r="DL24" s="198"/>
      <c r="DM24" s="198"/>
      <c r="DN24" s="198"/>
      <c r="DO24" s="198"/>
      <c r="DP24" s="198"/>
      <c r="DQ24" s="198"/>
      <c r="DR24" s="198"/>
      <c r="DS24" s="198"/>
      <c r="DT24" s="198"/>
      <c r="DU24" s="198"/>
      <c r="DV24" s="198"/>
      <c r="DW24" s="198"/>
      <c r="DX24" s="198"/>
      <c r="DY24" s="198"/>
      <c r="DZ24" s="198"/>
      <c r="EA24" s="198"/>
      <c r="EB24" s="198"/>
      <c r="EC24" s="198"/>
      <c r="ED24" s="198"/>
      <c r="EE24" s="198"/>
      <c r="EF24" s="198"/>
      <c r="EG24" s="198"/>
      <c r="EH24" s="198"/>
      <c r="EI24" s="198"/>
      <c r="EJ24" s="198"/>
      <c r="EK24" s="198"/>
      <c r="EL24" s="198"/>
      <c r="EM24" s="198"/>
      <c r="EN24" s="198"/>
      <c r="EO24" s="198"/>
      <c r="EP24" s="198"/>
      <c r="EQ24" s="198"/>
      <c r="ER24" s="198"/>
      <c r="ES24" s="198"/>
      <c r="ET24" s="198"/>
      <c r="EU24" s="198"/>
      <c r="EV24" s="120"/>
      <c r="EW24" s="198"/>
      <c r="EX24" s="198"/>
      <c r="EY24" s="198"/>
      <c r="EZ24" s="198"/>
      <c r="FA24" s="198"/>
      <c r="FB24" s="198"/>
      <c r="FC24" s="198"/>
      <c r="FD24" s="198"/>
      <c r="FE24" s="198"/>
      <c r="FF24" s="198"/>
      <c r="FG24" s="198"/>
      <c r="FH24" s="198"/>
      <c r="FI24" s="198"/>
      <c r="FJ24" s="198"/>
      <c r="FK24" s="198"/>
      <c r="FL24" s="198"/>
      <c r="FM24" s="198"/>
      <c r="FN24" s="198"/>
      <c r="FO24" s="198"/>
      <c r="FP24" s="198"/>
      <c r="FQ24" s="198"/>
      <c r="FR24" s="198"/>
      <c r="FS24" s="198"/>
      <c r="FT24" s="198"/>
      <c r="FU24" s="198"/>
      <c r="FV24" s="198"/>
      <c r="FW24" s="198"/>
      <c r="FX24" s="198"/>
      <c r="FY24" s="198"/>
      <c r="FZ24" s="198"/>
      <c r="GA24" s="198"/>
      <c r="GB24" s="198"/>
      <c r="GC24" s="198"/>
      <c r="GD24" s="198"/>
      <c r="GE24" s="198"/>
      <c r="GF24" s="198"/>
      <c r="GG24" s="198"/>
      <c r="GH24" s="198"/>
      <c r="GI24" s="198"/>
      <c r="GJ24" s="198"/>
      <c r="GK24" s="198"/>
      <c r="GL24" s="198"/>
      <c r="GM24" s="198"/>
      <c r="GN24" s="198"/>
      <c r="GO24" s="198"/>
      <c r="GP24" s="198"/>
      <c r="GQ24" s="198"/>
      <c r="GR24" s="198"/>
      <c r="GS24" s="198"/>
      <c r="GT24" s="198"/>
      <c r="GU24" s="198"/>
      <c r="GV24" s="198"/>
      <c r="GW24" s="198"/>
      <c r="GX24" s="198"/>
      <c r="GY24" s="198"/>
      <c r="GZ24" s="198"/>
      <c r="HA24" s="198"/>
      <c r="HB24" s="198"/>
      <c r="HC24" s="198"/>
      <c r="HD24" s="198"/>
      <c r="HE24" s="198"/>
      <c r="HF24" s="198"/>
      <c r="HG24" s="198"/>
      <c r="HH24" s="198"/>
      <c r="HI24" s="198"/>
      <c r="HJ24" s="198"/>
      <c r="HK24" s="198"/>
      <c r="HL24" s="198"/>
      <c r="HM24" s="198"/>
      <c r="HN24" s="198"/>
      <c r="HO24" s="198"/>
      <c r="HP24" s="198"/>
      <c r="HQ24" s="198"/>
      <c r="HR24" s="126"/>
      <c r="HS24" s="198"/>
      <c r="HT24" s="228"/>
      <c r="HU24" s="143" t="s">
        <v>225</v>
      </c>
      <c r="HV24" s="144" t="str">
        <f>IF(COUNTBLANK(D15:D22)&gt;0,"Yes","No")</f>
        <v>No</v>
      </c>
      <c r="HW24" s="144" t="str">
        <f>IFERROR(IF(AND(COUNTBLANK(D15:D22)=0,(D24/D9)&gt;0.2),"Yes","No"),"No")</f>
        <v>No</v>
      </c>
      <c r="HX24" s="144" t="str">
        <f>IFERROR(IF(AND(COUNTBLANK(D15:D22)=0,D23&gt;D9),"Yes","No"),"No")</f>
        <v>No</v>
      </c>
      <c r="HY24" s="158"/>
      <c r="HZ24" s="158"/>
      <c r="IA24"/>
      <c r="IB24" s="158"/>
      <c r="IC24" s="158"/>
      <c r="ID24"/>
      <c r="IE24" s="147"/>
      <c r="IF24"/>
      <c r="IG24" s="147"/>
      <c r="IH24" s="147"/>
      <c r="II24"/>
      <c r="IJ24" s="147"/>
      <c r="IK24" s="147"/>
      <c r="IL24" s="147"/>
      <c r="IM24"/>
      <c r="IN24"/>
      <c r="IO24"/>
      <c r="IP24"/>
      <c r="IQ24"/>
      <c r="IR24" s="147"/>
      <c r="IS24" s="148" t="s">
        <v>225</v>
      </c>
      <c r="IT24" s="144" t="str">
        <f>IF(COUNTBLANK(AB15:AB22)&gt;0,"Yes","No")</f>
        <v>No</v>
      </c>
      <c r="IU24" s="144" t="str">
        <f>IFERROR(IF(AND(COUNTBLANK(AB15:AB22)=0,(AB24/AB9)&gt;0.2),"Yes","No"),"No")</f>
        <v>No</v>
      </c>
      <c r="IV24" s="144" t="str">
        <f>IFERROR(IF(AND(COUNTBLANK(AB15:AB22)=0,AB23&gt;AB9),"Yes","No"),"No")</f>
        <v>No</v>
      </c>
      <c r="IW24" s="158"/>
      <c r="IX24" s="158"/>
      <c r="IY24"/>
      <c r="IZ24" s="158"/>
      <c r="JA24" s="158"/>
      <c r="JB24"/>
      <c r="JC24" s="147"/>
      <c r="JD24"/>
      <c r="JE24" s="147"/>
      <c r="JF24" s="147"/>
      <c r="JG24"/>
      <c r="JH24" s="147"/>
      <c r="JI24" s="147"/>
      <c r="JJ24" s="147"/>
      <c r="JK24"/>
      <c r="JL24" s="147"/>
      <c r="JM24" s="147"/>
      <c r="JN24" s="147"/>
      <c r="JO24"/>
      <c r="JP24" s="147"/>
      <c r="JQ24" s="148" t="s">
        <v>225</v>
      </c>
      <c r="JR24" s="144" t="str">
        <f>IF(COUNTBLANK(AZ15:AZ22)&gt;0,"Yes","No")</f>
        <v>No</v>
      </c>
      <c r="JS24" s="144" t="str">
        <f>IFERROR(IF(AND(COUNTBLANK(AZ15:AZ22)=0,(AZ24/AZ9)&gt;0.2),"Yes","No"),"No")</f>
        <v>No</v>
      </c>
      <c r="JT24" s="144" t="str">
        <f>IFERROR(IF(AND(COUNTBLANK(AZ15:AZ22)=0,AZ23&gt;AZ9),"Yes","No"),"No")</f>
        <v>No</v>
      </c>
      <c r="JU24" s="158"/>
      <c r="JV24" s="158"/>
      <c r="JW24"/>
      <c r="JX24" s="158"/>
      <c r="JY24" s="158"/>
      <c r="JZ24"/>
      <c r="KA24" s="147"/>
      <c r="KB24"/>
      <c r="KC24" s="147"/>
      <c r="KD24" s="147"/>
      <c r="KE24"/>
      <c r="KF24" s="147"/>
      <c r="KG24" s="147"/>
      <c r="KH24" s="147"/>
      <c r="KI24"/>
      <c r="KJ24" s="147"/>
      <c r="KK24" s="147"/>
      <c r="KL24" s="147"/>
      <c r="KM24"/>
      <c r="KN24" s="147"/>
      <c r="KO24" s="148" t="s">
        <v>225</v>
      </c>
      <c r="KP24" s="144" t="str">
        <f>IF(COUNTBLANK(BX15:BX22)&gt;0,"Yes","No")</f>
        <v>No</v>
      </c>
      <c r="KQ24" s="144" t="str">
        <f>IFERROR(IF(AND(COUNTBLANK(BX15:BX22)=0,(BX24/BX9)&gt;0.2),"Yes","No"),"No")</f>
        <v>No</v>
      </c>
      <c r="KR24" s="144" t="str">
        <f>IFERROR(IF(AND(COUNTBLANK(BX15:BX22)=0,BX23&gt;BX9),"Yes","No"),"No")</f>
        <v>No</v>
      </c>
      <c r="KS24"/>
      <c r="KT24" s="159" t="s">
        <v>259</v>
      </c>
      <c r="KU24"/>
      <c r="KV24"/>
      <c r="KW24"/>
      <c r="KX24"/>
      <c r="KY24"/>
      <c r="KZ24"/>
      <c r="LA24"/>
      <c r="LB24"/>
      <c r="LC24"/>
      <c r="LD24"/>
      <c r="LE24"/>
      <c r="LF24"/>
      <c r="LG24"/>
      <c r="LH24"/>
      <c r="LI24"/>
      <c r="LJ24"/>
      <c r="LK24"/>
      <c r="LL24"/>
      <c r="LM24"/>
      <c r="LN24"/>
      <c r="LO24"/>
      <c r="LP24"/>
      <c r="LQ24"/>
      <c r="LR24" s="159" t="s">
        <v>259</v>
      </c>
      <c r="LS24"/>
      <c r="LT24"/>
      <c r="LU24"/>
      <c r="LV24"/>
      <c r="LW24"/>
      <c r="LX24"/>
      <c r="LY24"/>
      <c r="LZ24"/>
      <c r="MA24"/>
      <c r="MB24"/>
      <c r="MC24"/>
      <c r="MD24"/>
      <c r="ME24"/>
      <c r="MF24"/>
      <c r="MG24"/>
      <c r="MH24"/>
      <c r="MI24"/>
      <c r="MJ24"/>
      <c r="MK24"/>
      <c r="ML24"/>
      <c r="MM24"/>
      <c r="MN24"/>
      <c r="MO24"/>
      <c r="MP24" s="159" t="s">
        <v>259</v>
      </c>
      <c r="MQ24"/>
      <c r="MR24"/>
      <c r="MS24"/>
      <c r="MT24"/>
      <c r="MU24"/>
      <c r="MV24"/>
      <c r="MW24"/>
      <c r="MX24"/>
      <c r="MY24"/>
      <c r="MZ24"/>
      <c r="NA24"/>
      <c r="NB24"/>
      <c r="NC24"/>
      <c r="ND24"/>
      <c r="NE24"/>
      <c r="NF24"/>
      <c r="NG24"/>
      <c r="NH24"/>
      <c r="NI24"/>
      <c r="NJ24"/>
      <c r="NK24"/>
      <c r="NL24"/>
      <c r="NM24"/>
      <c r="NN24" s="159" t="s">
        <v>259</v>
      </c>
      <c r="NO24"/>
      <c r="NP24"/>
      <c r="NQ24"/>
      <c r="NR24"/>
      <c r="NS24"/>
      <c r="NT24"/>
      <c r="NU24"/>
      <c r="NV24"/>
      <c r="NW24"/>
      <c r="NX24"/>
      <c r="NY24"/>
      <c r="NZ24"/>
      <c r="OA24"/>
      <c r="OB24"/>
      <c r="OC24"/>
      <c r="OD24"/>
      <c r="OE24"/>
      <c r="OF24"/>
      <c r="OG24"/>
      <c r="OH24"/>
      <c r="OI24"/>
      <c r="OJ24"/>
    </row>
    <row r="25" spans="3:400" ht="55.35" customHeight="1" x14ac:dyDescent="0.25">
      <c r="C25" s="194"/>
      <c r="D25" s="203" t="str">
        <f>HV25</f>
        <v/>
      </c>
      <c r="E25" s="204"/>
      <c r="F25" s="204"/>
      <c r="G25" s="204"/>
      <c r="H25" s="204"/>
      <c r="I25" s="204"/>
      <c r="J25" s="204"/>
      <c r="K25" s="204"/>
      <c r="L25" s="204"/>
      <c r="M25" s="204"/>
      <c r="N25" s="204"/>
      <c r="O25" s="204"/>
      <c r="P25" s="204"/>
      <c r="Q25" s="204"/>
      <c r="R25" s="204"/>
      <c r="S25" s="204"/>
      <c r="T25" s="204"/>
      <c r="U25" s="204"/>
      <c r="V25" s="204"/>
      <c r="W25" s="204"/>
      <c r="X25" s="204"/>
      <c r="Y25" s="204"/>
      <c r="Z25" s="204"/>
      <c r="AA25" s="204"/>
      <c r="AB25" s="203" t="str">
        <f>IT25</f>
        <v/>
      </c>
      <c r="AC25" s="204"/>
      <c r="AD25" s="204"/>
      <c r="AE25" s="204"/>
      <c r="AF25" s="204"/>
      <c r="AG25" s="204"/>
      <c r="AH25" s="204"/>
      <c r="AI25" s="204"/>
      <c r="AJ25" s="204"/>
      <c r="AK25" s="204"/>
      <c r="AL25" s="204"/>
      <c r="AM25" s="204"/>
      <c r="AN25" s="204"/>
      <c r="AO25" s="204"/>
      <c r="AP25" s="204"/>
      <c r="AQ25" s="204"/>
      <c r="AR25" s="204"/>
      <c r="AS25" s="204"/>
      <c r="AT25" s="204"/>
      <c r="AU25" s="204"/>
      <c r="AV25" s="204"/>
      <c r="AW25" s="204"/>
      <c r="AX25" s="204"/>
      <c r="AY25" s="204"/>
      <c r="AZ25" s="203" t="str">
        <f>JR25</f>
        <v/>
      </c>
      <c r="BA25" s="204"/>
      <c r="BB25" s="204"/>
      <c r="BC25" s="204"/>
      <c r="BD25" s="204"/>
      <c r="BE25" s="204"/>
      <c r="BF25" s="204"/>
      <c r="BG25" s="204"/>
      <c r="BH25" s="204"/>
      <c r="BI25" s="204"/>
      <c r="BJ25" s="204"/>
      <c r="BK25" s="204"/>
      <c r="BL25" s="204"/>
      <c r="BM25" s="204"/>
      <c r="BN25" s="204"/>
      <c r="BO25" s="204"/>
      <c r="BP25" s="204"/>
      <c r="BQ25" s="204"/>
      <c r="BR25" s="204"/>
      <c r="BS25" s="204"/>
      <c r="BT25" s="204"/>
      <c r="BU25" s="204"/>
      <c r="BV25" s="204"/>
      <c r="BW25" s="204"/>
      <c r="BX25" s="203" t="str">
        <f>KP25</f>
        <v/>
      </c>
      <c r="BY25" s="198"/>
      <c r="BZ25" s="120"/>
      <c r="CA25" s="198"/>
      <c r="CB25" s="198"/>
      <c r="CC25" s="198"/>
      <c r="CD25" s="198"/>
      <c r="CE25" s="198"/>
      <c r="CF25" s="198"/>
      <c r="CG25" s="198"/>
      <c r="CH25" s="198"/>
      <c r="CI25" s="198"/>
      <c r="CJ25" s="198"/>
      <c r="CK25" s="198"/>
      <c r="CL25" s="198"/>
      <c r="CM25" s="198"/>
      <c r="CN25" s="198"/>
      <c r="CO25" s="198"/>
      <c r="CP25" s="198"/>
      <c r="CQ25" s="198"/>
      <c r="CR25" s="198"/>
      <c r="CS25" s="198"/>
      <c r="CT25" s="198"/>
      <c r="CU25" s="198"/>
      <c r="CV25" s="198"/>
      <c r="CW25" s="198"/>
      <c r="CX25" s="198"/>
      <c r="CY25" s="198"/>
      <c r="CZ25" s="198"/>
      <c r="DA25" s="198"/>
      <c r="DB25" s="198"/>
      <c r="DC25" s="198"/>
      <c r="DD25" s="198"/>
      <c r="DE25" s="198"/>
      <c r="DF25" s="198"/>
      <c r="DG25" s="198"/>
      <c r="DH25" s="198"/>
      <c r="DI25" s="198"/>
      <c r="DJ25" s="198"/>
      <c r="DK25" s="198"/>
      <c r="DL25" s="198"/>
      <c r="DM25" s="198"/>
      <c r="DN25" s="198"/>
      <c r="DO25" s="198"/>
      <c r="DP25" s="198"/>
      <c r="DQ25" s="198"/>
      <c r="DR25" s="198"/>
      <c r="DS25" s="198"/>
      <c r="DT25" s="198"/>
      <c r="DU25" s="198"/>
      <c r="DV25" s="198"/>
      <c r="DW25" s="198"/>
      <c r="DX25" s="198"/>
      <c r="DY25" s="198"/>
      <c r="DZ25" s="198"/>
      <c r="EA25" s="198"/>
      <c r="EB25" s="198"/>
      <c r="EC25" s="198"/>
      <c r="ED25" s="198"/>
      <c r="EE25" s="198"/>
      <c r="EF25" s="198"/>
      <c r="EG25" s="198"/>
      <c r="EH25" s="198"/>
      <c r="EI25" s="198"/>
      <c r="EJ25" s="198"/>
      <c r="EK25" s="198"/>
      <c r="EL25" s="198"/>
      <c r="EM25" s="198"/>
      <c r="EN25" s="198"/>
      <c r="EO25" s="198"/>
      <c r="EP25" s="198"/>
      <c r="EQ25" s="198"/>
      <c r="ER25" s="198"/>
      <c r="ES25" s="198"/>
      <c r="ET25" s="198"/>
      <c r="EU25" s="198"/>
      <c r="EV25" s="120"/>
      <c r="EW25" s="198"/>
      <c r="EX25" s="198"/>
      <c r="EY25" s="198"/>
      <c r="EZ25" s="198"/>
      <c r="FA25" s="198"/>
      <c r="FB25" s="198"/>
      <c r="FC25" s="198"/>
      <c r="FD25" s="198"/>
      <c r="FE25" s="198"/>
      <c r="FF25" s="198"/>
      <c r="FG25" s="198"/>
      <c r="FH25" s="198"/>
      <c r="FI25" s="198"/>
      <c r="FJ25" s="198"/>
      <c r="FK25" s="198"/>
      <c r="FL25" s="198"/>
      <c r="FM25" s="198"/>
      <c r="FN25" s="198"/>
      <c r="FO25" s="198"/>
      <c r="FP25" s="198"/>
      <c r="FQ25" s="198"/>
      <c r="FR25" s="198"/>
      <c r="FS25" s="198"/>
      <c r="FT25" s="198"/>
      <c r="FU25" s="198"/>
      <c r="FV25" s="198"/>
      <c r="FW25" s="198"/>
      <c r="FX25" s="198"/>
      <c r="FY25" s="198"/>
      <c r="FZ25" s="198"/>
      <c r="GA25" s="198"/>
      <c r="GB25" s="198"/>
      <c r="GC25" s="198"/>
      <c r="GD25" s="198"/>
      <c r="GE25" s="198"/>
      <c r="GF25" s="198"/>
      <c r="GG25" s="198"/>
      <c r="GH25" s="198"/>
      <c r="GI25" s="198"/>
      <c r="GJ25" s="198"/>
      <c r="GK25" s="198"/>
      <c r="GL25" s="198"/>
      <c r="GM25" s="198"/>
      <c r="GN25" s="198"/>
      <c r="GO25" s="198"/>
      <c r="GP25" s="198"/>
      <c r="GQ25" s="198"/>
      <c r="GR25" s="198"/>
      <c r="GS25" s="198"/>
      <c r="GT25" s="198"/>
      <c r="GU25" s="198"/>
      <c r="GV25" s="198"/>
      <c r="GW25" s="198"/>
      <c r="GX25" s="198"/>
      <c r="GY25" s="198"/>
      <c r="GZ25" s="198"/>
      <c r="HA25" s="198"/>
      <c r="HB25" s="198"/>
      <c r="HC25" s="198"/>
      <c r="HD25" s="198"/>
      <c r="HE25" s="198"/>
      <c r="HF25" s="198"/>
      <c r="HG25" s="198"/>
      <c r="HH25" s="198"/>
      <c r="HI25" s="198"/>
      <c r="HJ25" s="198"/>
      <c r="HK25" s="198"/>
      <c r="HL25" s="198"/>
      <c r="HM25" s="198"/>
      <c r="HN25" s="198"/>
      <c r="HO25" s="198"/>
      <c r="HP25" s="198"/>
      <c r="HQ25" s="198"/>
      <c r="HR25" s="126"/>
      <c r="HS25" s="199"/>
      <c r="HT25" s="228"/>
      <c r="HU25" s="205" t="s">
        <v>230</v>
      </c>
      <c r="HV25" s="206" t="str">
        <f>IF(HV24="Yes", HV23,"")&amp;IF(HW24="Yes",HW23,"")&amp;IF(HX24="Yes",HX23,"")</f>
        <v/>
      </c>
      <c r="HW25" s="207"/>
      <c r="HX25" s="208"/>
      <c r="HY25" s="209"/>
      <c r="HZ25" s="209"/>
      <c r="IA25"/>
      <c r="IB25" s="209"/>
      <c r="IC25" s="209"/>
      <c r="ID25"/>
      <c r="IE25" s="158"/>
      <c r="IF25"/>
      <c r="IG25" s="158"/>
      <c r="IH25" s="158"/>
      <c r="II25"/>
      <c r="IJ25" s="158"/>
      <c r="IK25" s="158"/>
      <c r="IL25" s="158"/>
      <c r="IM25"/>
      <c r="IN25"/>
      <c r="IO25"/>
      <c r="IP25"/>
      <c r="IQ25"/>
      <c r="IR25" s="158"/>
      <c r="IS25" s="210" t="s">
        <v>230</v>
      </c>
      <c r="IT25" s="206" t="str">
        <f>IF(IT24="Yes", IT23,"")&amp;IF(IU24="Yes",IU23,"")&amp;IF(IV24="Yes",IV23,"")</f>
        <v/>
      </c>
      <c r="IU25" s="207"/>
      <c r="IV25" s="208"/>
      <c r="IW25" s="209"/>
      <c r="IX25" s="209"/>
      <c r="IY25"/>
      <c r="IZ25" s="209"/>
      <c r="JA25" s="209"/>
      <c r="JB25"/>
      <c r="JC25" s="158"/>
      <c r="JD25"/>
      <c r="JE25" s="158"/>
      <c r="JF25" s="158"/>
      <c r="JG25"/>
      <c r="JH25" s="158"/>
      <c r="JI25" s="158"/>
      <c r="JJ25" s="158"/>
      <c r="JK25"/>
      <c r="JL25" s="158"/>
      <c r="JM25" s="158"/>
      <c r="JN25" s="158"/>
      <c r="JO25"/>
      <c r="JP25" s="158"/>
      <c r="JQ25" s="210" t="s">
        <v>230</v>
      </c>
      <c r="JR25" s="206" t="str">
        <f>IF(JR24="Yes", JR23,"")&amp;IF(JS24="Yes",JS23,"")&amp;IF(JT24="Yes",JT23,"")</f>
        <v/>
      </c>
      <c r="JS25" s="207"/>
      <c r="JT25" s="208"/>
      <c r="JU25" s="209"/>
      <c r="JV25" s="209"/>
      <c r="JW25"/>
      <c r="JX25" s="209"/>
      <c r="JY25" s="209"/>
      <c r="JZ25"/>
      <c r="KA25" s="158"/>
      <c r="KB25"/>
      <c r="KC25" s="158"/>
      <c r="KD25" s="158"/>
      <c r="KE25"/>
      <c r="KF25" s="158"/>
      <c r="KG25" s="158"/>
      <c r="KH25" s="158"/>
      <c r="KI25"/>
      <c r="KJ25" s="158"/>
      <c r="KK25" s="158"/>
      <c r="KL25" s="158"/>
      <c r="KM25"/>
      <c r="KN25" s="158"/>
      <c r="KO25" s="210" t="s">
        <v>230</v>
      </c>
      <c r="KP25" s="206" t="str">
        <f>IF(KP24="Yes", KP23,"")&amp;IF(KQ24="Yes",KQ23,"")&amp;IF(KR24="Yes",KR23,"")</f>
        <v/>
      </c>
      <c r="KQ25" s="207"/>
      <c r="KR25" s="208"/>
      <c r="KS25"/>
      <c r="KT25" s="166" t="s">
        <v>282</v>
      </c>
      <c r="KU25" s="166"/>
      <c r="KV25" s="167" t="str">
        <f>D35</f>
        <v/>
      </c>
      <c r="KW25"/>
      <c r="KX25"/>
      <c r="KY25" s="125"/>
      <c r="KZ25" s="125">
        <v>1</v>
      </c>
      <c r="LA25" s="125">
        <f t="shared" ref="LA25:LN25" si="64">KZ25+1</f>
        <v>2</v>
      </c>
      <c r="LB25" s="125">
        <f t="shared" si="64"/>
        <v>3</v>
      </c>
      <c r="LC25" s="125">
        <f t="shared" si="64"/>
        <v>4</v>
      </c>
      <c r="LD25" s="125">
        <f t="shared" si="64"/>
        <v>5</v>
      </c>
      <c r="LE25" s="125">
        <f t="shared" si="64"/>
        <v>6</v>
      </c>
      <c r="LF25" s="125">
        <f t="shared" si="64"/>
        <v>7</v>
      </c>
      <c r="LG25" s="125">
        <f t="shared" si="64"/>
        <v>8</v>
      </c>
      <c r="LH25" s="125">
        <f t="shared" si="64"/>
        <v>9</v>
      </c>
      <c r="LI25" s="125">
        <f t="shared" si="64"/>
        <v>10</v>
      </c>
      <c r="LJ25" s="125">
        <f t="shared" si="64"/>
        <v>11</v>
      </c>
      <c r="LK25" s="125">
        <f t="shared" si="64"/>
        <v>12</v>
      </c>
      <c r="LL25" s="125">
        <f t="shared" si="64"/>
        <v>13</v>
      </c>
      <c r="LM25" s="125">
        <f t="shared" si="64"/>
        <v>14</v>
      </c>
      <c r="LN25" s="125">
        <f t="shared" si="64"/>
        <v>15</v>
      </c>
      <c r="LO25" s="125"/>
      <c r="LP25"/>
      <c r="LQ25"/>
      <c r="LR25" s="166" t="s">
        <v>282</v>
      </c>
      <c r="LS25" s="166"/>
      <c r="LT25" s="167" t="str">
        <f>AB35</f>
        <v/>
      </c>
      <c r="LU25"/>
      <c r="LV25"/>
      <c r="LW25" s="125"/>
      <c r="LX25" s="125">
        <v>1</v>
      </c>
      <c r="LY25" s="125">
        <f t="shared" ref="LY25:ML25" si="65">LX25+1</f>
        <v>2</v>
      </c>
      <c r="LZ25" s="125">
        <f t="shared" si="65"/>
        <v>3</v>
      </c>
      <c r="MA25" s="125">
        <f t="shared" si="65"/>
        <v>4</v>
      </c>
      <c r="MB25" s="125">
        <f t="shared" si="65"/>
        <v>5</v>
      </c>
      <c r="MC25" s="125">
        <f t="shared" si="65"/>
        <v>6</v>
      </c>
      <c r="MD25" s="125">
        <f t="shared" si="65"/>
        <v>7</v>
      </c>
      <c r="ME25" s="125">
        <f t="shared" si="65"/>
        <v>8</v>
      </c>
      <c r="MF25" s="125">
        <f t="shared" si="65"/>
        <v>9</v>
      </c>
      <c r="MG25" s="125">
        <f t="shared" si="65"/>
        <v>10</v>
      </c>
      <c r="MH25" s="125">
        <f t="shared" si="65"/>
        <v>11</v>
      </c>
      <c r="MI25" s="125">
        <f t="shared" si="65"/>
        <v>12</v>
      </c>
      <c r="MJ25" s="125">
        <f t="shared" si="65"/>
        <v>13</v>
      </c>
      <c r="MK25" s="125">
        <f t="shared" si="65"/>
        <v>14</v>
      </c>
      <c r="ML25" s="125">
        <f t="shared" si="65"/>
        <v>15</v>
      </c>
      <c r="MM25" s="125"/>
      <c r="MN25"/>
      <c r="MO25"/>
      <c r="MP25" s="166" t="s">
        <v>282</v>
      </c>
      <c r="MQ25" s="166"/>
      <c r="MR25" s="167" t="str">
        <f>AZ35</f>
        <v/>
      </c>
      <c r="MS25"/>
      <c r="MT25"/>
      <c r="MU25" s="125"/>
      <c r="MV25" s="125">
        <v>1</v>
      </c>
      <c r="MW25" s="125">
        <f t="shared" ref="MW25:NJ25" si="66">MV25+1</f>
        <v>2</v>
      </c>
      <c r="MX25" s="125">
        <f t="shared" si="66"/>
        <v>3</v>
      </c>
      <c r="MY25" s="125">
        <f t="shared" si="66"/>
        <v>4</v>
      </c>
      <c r="MZ25" s="125">
        <f t="shared" si="66"/>
        <v>5</v>
      </c>
      <c r="NA25" s="125">
        <f t="shared" si="66"/>
        <v>6</v>
      </c>
      <c r="NB25" s="125">
        <f t="shared" si="66"/>
        <v>7</v>
      </c>
      <c r="NC25" s="125">
        <f t="shared" si="66"/>
        <v>8</v>
      </c>
      <c r="ND25" s="125">
        <f t="shared" si="66"/>
        <v>9</v>
      </c>
      <c r="NE25" s="125">
        <f t="shared" si="66"/>
        <v>10</v>
      </c>
      <c r="NF25" s="125">
        <f t="shared" si="66"/>
        <v>11</v>
      </c>
      <c r="NG25" s="125">
        <f t="shared" si="66"/>
        <v>12</v>
      </c>
      <c r="NH25" s="125">
        <f t="shared" si="66"/>
        <v>13</v>
      </c>
      <c r="NI25" s="125">
        <f t="shared" si="66"/>
        <v>14</v>
      </c>
      <c r="NJ25" s="125">
        <f t="shared" si="66"/>
        <v>15</v>
      </c>
      <c r="NK25" s="125"/>
      <c r="NL25"/>
      <c r="NM25"/>
      <c r="NN25" s="166" t="s">
        <v>282</v>
      </c>
      <c r="NO25" s="166"/>
      <c r="NP25" s="167" t="str">
        <f>BX35</f>
        <v/>
      </c>
      <c r="NQ25"/>
      <c r="NR25"/>
      <c r="NS25" s="125"/>
      <c r="NT25" s="125">
        <v>1</v>
      </c>
      <c r="NU25" s="125">
        <f t="shared" ref="NU25:OH25" si="67">NT25+1</f>
        <v>2</v>
      </c>
      <c r="NV25" s="125">
        <f t="shared" si="67"/>
        <v>3</v>
      </c>
      <c r="NW25" s="125">
        <f t="shared" si="67"/>
        <v>4</v>
      </c>
      <c r="NX25" s="125">
        <f t="shared" si="67"/>
        <v>5</v>
      </c>
      <c r="NY25" s="125">
        <f t="shared" si="67"/>
        <v>6</v>
      </c>
      <c r="NZ25" s="125">
        <f t="shared" si="67"/>
        <v>7</v>
      </c>
      <c r="OA25" s="125">
        <f t="shared" si="67"/>
        <v>8</v>
      </c>
      <c r="OB25" s="125">
        <f t="shared" si="67"/>
        <v>9</v>
      </c>
      <c r="OC25" s="125">
        <f t="shared" si="67"/>
        <v>10</v>
      </c>
      <c r="OD25" s="125">
        <f t="shared" si="67"/>
        <v>11</v>
      </c>
      <c r="OE25" s="125">
        <f t="shared" si="67"/>
        <v>12</v>
      </c>
      <c r="OF25" s="125">
        <f t="shared" si="67"/>
        <v>13</v>
      </c>
      <c r="OG25" s="125">
        <f t="shared" si="67"/>
        <v>14</v>
      </c>
      <c r="OH25" s="125">
        <f t="shared" si="67"/>
        <v>15</v>
      </c>
      <c r="OI25" s="125"/>
      <c r="OJ25"/>
    </row>
    <row r="26" spans="3:400" ht="18" customHeight="1" x14ac:dyDescent="0.25">
      <c r="C26" s="194" t="s">
        <v>260</v>
      </c>
      <c r="D26" s="198"/>
      <c r="E26" s="198"/>
      <c r="F26" s="198"/>
      <c r="G26" s="198"/>
      <c r="H26" s="198"/>
      <c r="I26" s="198"/>
      <c r="J26" s="198"/>
      <c r="K26" s="198"/>
      <c r="L26" s="198"/>
      <c r="M26" s="198"/>
      <c r="N26" s="198"/>
      <c r="O26" s="198"/>
      <c r="P26" s="198"/>
      <c r="Q26" s="198"/>
      <c r="R26" s="198"/>
      <c r="S26" s="198"/>
      <c r="T26" s="198"/>
      <c r="U26" s="198"/>
      <c r="V26" s="198"/>
      <c r="W26" s="198"/>
      <c r="X26" s="198"/>
      <c r="Y26" s="198"/>
      <c r="Z26" s="198"/>
      <c r="AA26" s="198"/>
      <c r="AB26" s="198"/>
      <c r="AC26" s="198"/>
      <c r="AD26" s="198"/>
      <c r="AE26" s="198"/>
      <c r="AF26" s="198"/>
      <c r="AG26" s="198"/>
      <c r="AH26" s="198"/>
      <c r="AI26" s="198"/>
      <c r="AJ26" s="198"/>
      <c r="AK26" s="198"/>
      <c r="AL26" s="198"/>
      <c r="AM26" s="198"/>
      <c r="AN26" s="198"/>
      <c r="AO26" s="198"/>
      <c r="AP26" s="198"/>
      <c r="AQ26" s="198"/>
      <c r="AR26" s="198"/>
      <c r="AS26" s="198"/>
      <c r="AT26" s="198"/>
      <c r="AU26" s="198"/>
      <c r="AV26" s="198"/>
      <c r="AW26" s="198"/>
      <c r="AX26" s="198"/>
      <c r="AY26" s="198"/>
      <c r="AZ26" s="198"/>
      <c r="BA26" s="198"/>
      <c r="BB26" s="198"/>
      <c r="BC26" s="198"/>
      <c r="BD26" s="198"/>
      <c r="BE26" s="198"/>
      <c r="BF26" s="198"/>
      <c r="BG26" s="198"/>
      <c r="BH26" s="198"/>
      <c r="BI26" s="198"/>
      <c r="BJ26" s="198"/>
      <c r="BK26" s="198"/>
      <c r="BL26" s="198"/>
      <c r="BM26" s="198"/>
      <c r="BN26" s="198"/>
      <c r="BO26" s="198"/>
      <c r="BP26" s="198"/>
      <c r="BQ26" s="198"/>
      <c r="BR26" s="198"/>
      <c r="BS26" s="198"/>
      <c r="BT26" s="198"/>
      <c r="BU26" s="198"/>
      <c r="BV26" s="198"/>
      <c r="BW26" s="198"/>
      <c r="BX26" s="198"/>
      <c r="BY26" s="198"/>
      <c r="BZ26" s="120"/>
      <c r="CA26" s="198"/>
      <c r="CB26" s="198"/>
      <c r="CC26" s="198"/>
      <c r="CD26" s="198"/>
      <c r="CE26" s="198"/>
      <c r="CF26" s="198"/>
      <c r="CG26" s="198"/>
      <c r="CH26" s="198"/>
      <c r="CI26" s="198"/>
      <c r="CJ26" s="198"/>
      <c r="CK26" s="198"/>
      <c r="CL26" s="198"/>
      <c r="CM26" s="198"/>
      <c r="CN26" s="198"/>
      <c r="CO26" s="198"/>
      <c r="CP26" s="198"/>
      <c r="CQ26" s="198"/>
      <c r="CR26" s="198"/>
      <c r="CS26" s="198"/>
      <c r="CT26" s="198"/>
      <c r="CU26" s="198"/>
      <c r="CV26" s="198"/>
      <c r="CW26" s="198"/>
      <c r="CX26" s="198"/>
      <c r="CY26" s="198"/>
      <c r="CZ26" s="198"/>
      <c r="DA26" s="198"/>
      <c r="DB26" s="198"/>
      <c r="DC26" s="198"/>
      <c r="DD26" s="198"/>
      <c r="DE26" s="198"/>
      <c r="DF26" s="198"/>
      <c r="DG26" s="198"/>
      <c r="DH26" s="198"/>
      <c r="DI26" s="198"/>
      <c r="DJ26" s="198"/>
      <c r="DK26" s="198"/>
      <c r="DL26" s="198"/>
      <c r="DM26" s="198"/>
      <c r="DN26" s="198"/>
      <c r="DO26" s="198"/>
      <c r="DP26" s="198"/>
      <c r="DQ26" s="198"/>
      <c r="DR26" s="198"/>
      <c r="DS26" s="198"/>
      <c r="DT26" s="198"/>
      <c r="DU26" s="198"/>
      <c r="DV26" s="198"/>
      <c r="DW26" s="198"/>
      <c r="DX26" s="198"/>
      <c r="DY26" s="198"/>
      <c r="DZ26" s="198"/>
      <c r="EA26" s="198"/>
      <c r="EB26" s="198"/>
      <c r="EC26" s="198"/>
      <c r="ED26" s="198"/>
      <c r="EE26" s="198"/>
      <c r="EF26" s="198"/>
      <c r="EG26" s="198"/>
      <c r="EH26" s="198"/>
      <c r="EI26" s="198"/>
      <c r="EJ26" s="198"/>
      <c r="EK26" s="198"/>
      <c r="EL26" s="198"/>
      <c r="EM26" s="198"/>
      <c r="EN26" s="198"/>
      <c r="EO26" s="198"/>
      <c r="EP26" s="198"/>
      <c r="EQ26" s="198"/>
      <c r="ER26" s="198"/>
      <c r="ES26" s="198"/>
      <c r="ET26" s="198"/>
      <c r="EU26" s="198"/>
      <c r="EV26" s="120"/>
      <c r="EW26" s="198"/>
      <c r="EX26" s="198"/>
      <c r="EY26" s="198"/>
      <c r="EZ26" s="198"/>
      <c r="FA26" s="198"/>
      <c r="FB26" s="198"/>
      <c r="FC26" s="198"/>
      <c r="FD26" s="198"/>
      <c r="FE26" s="198"/>
      <c r="FF26" s="198"/>
      <c r="FG26" s="198"/>
      <c r="FH26" s="198"/>
      <c r="FI26" s="198"/>
      <c r="FJ26" s="198"/>
      <c r="FK26" s="198"/>
      <c r="FL26" s="198"/>
      <c r="FM26" s="198"/>
      <c r="FN26" s="198"/>
      <c r="FO26" s="198"/>
      <c r="FP26" s="198"/>
      <c r="FQ26" s="198"/>
      <c r="FR26" s="198"/>
      <c r="FS26" s="198"/>
      <c r="FT26" s="198"/>
      <c r="FU26" s="198"/>
      <c r="FV26" s="198"/>
      <c r="FW26" s="198"/>
      <c r="FX26" s="198"/>
      <c r="FY26" s="198"/>
      <c r="FZ26" s="198"/>
      <c r="GA26" s="198"/>
      <c r="GB26" s="198"/>
      <c r="GC26" s="198"/>
      <c r="GD26" s="198"/>
      <c r="GE26" s="198"/>
      <c r="GF26" s="198"/>
      <c r="GG26" s="198"/>
      <c r="GH26" s="198"/>
      <c r="GI26" s="198"/>
      <c r="GJ26" s="198"/>
      <c r="GK26" s="198"/>
      <c r="GL26" s="198"/>
      <c r="GM26" s="198"/>
      <c r="GN26" s="198"/>
      <c r="GO26" s="198"/>
      <c r="GP26" s="198"/>
      <c r="GQ26" s="198"/>
      <c r="GR26" s="198"/>
      <c r="GS26" s="198"/>
      <c r="GT26" s="198"/>
      <c r="GU26" s="198"/>
      <c r="GV26" s="198"/>
      <c r="GW26" s="198"/>
      <c r="GX26" s="198"/>
      <c r="GY26" s="198"/>
      <c r="GZ26" s="198"/>
      <c r="HA26" s="198"/>
      <c r="HB26" s="198"/>
      <c r="HC26" s="198"/>
      <c r="HD26" s="198"/>
      <c r="HE26" s="198"/>
      <c r="HF26" s="198"/>
      <c r="HG26" s="198"/>
      <c r="HH26" s="198"/>
      <c r="HI26" s="198"/>
      <c r="HJ26" s="198"/>
      <c r="HK26" s="198"/>
      <c r="HL26" s="198"/>
      <c r="HM26" s="198"/>
      <c r="HN26" s="198"/>
      <c r="HO26" s="198"/>
      <c r="HP26" s="198"/>
      <c r="HQ26" s="198"/>
      <c r="HR26" s="126"/>
      <c r="HS26" s="199"/>
      <c r="HT26" s="228"/>
      <c r="HU26"/>
      <c r="HV26"/>
      <c r="HW26"/>
      <c r="HX26"/>
      <c r="HY26"/>
      <c r="HZ26"/>
      <c r="IA26"/>
      <c r="IB26"/>
      <c r="IC26"/>
      <c r="ID26"/>
      <c r="IE26" s="209"/>
      <c r="IF26"/>
      <c r="IG26" s="209"/>
      <c r="IH26" s="209"/>
      <c r="II26"/>
      <c r="IJ26" s="209"/>
      <c r="IK26" s="209"/>
      <c r="IL26" s="209"/>
      <c r="IM26"/>
      <c r="IN26"/>
      <c r="IO26"/>
      <c r="IP26"/>
      <c r="IQ26"/>
      <c r="IR26" s="209"/>
      <c r="IS26"/>
      <c r="IT26"/>
      <c r="IU26"/>
      <c r="IV26"/>
      <c r="IW26"/>
      <c r="IX26"/>
      <c r="IY26"/>
      <c r="IZ26"/>
      <c r="JA26"/>
      <c r="JB26"/>
      <c r="JC26" s="209"/>
      <c r="JD26"/>
      <c r="JE26" s="209"/>
      <c r="JF26" s="209"/>
      <c r="JG26"/>
      <c r="JH26" s="209"/>
      <c r="JI26" s="209"/>
      <c r="JJ26" s="209"/>
      <c r="JK26"/>
      <c r="JL26" s="209"/>
      <c r="JM26" s="209"/>
      <c r="JN26" s="209"/>
      <c r="JO26"/>
      <c r="JP26" s="209"/>
      <c r="JQ26"/>
      <c r="JR26"/>
      <c r="JS26"/>
      <c r="JT26"/>
      <c r="JU26"/>
      <c r="JV26"/>
      <c r="JW26"/>
      <c r="JX26"/>
      <c r="JY26"/>
      <c r="JZ26"/>
      <c r="KA26" s="209"/>
      <c r="KB26"/>
      <c r="KC26" s="209"/>
      <c r="KD26" s="209"/>
      <c r="KE26"/>
      <c r="KF26" s="209"/>
      <c r="KG26" s="209"/>
      <c r="KH26" s="209"/>
      <c r="KI26"/>
      <c r="KJ26" s="209"/>
      <c r="KK26" s="209"/>
      <c r="KL26" s="209"/>
      <c r="KM26"/>
      <c r="KN26" s="209"/>
      <c r="KO26"/>
      <c r="KP26"/>
      <c r="KQ26"/>
      <c r="KR26"/>
      <c r="KS26"/>
      <c r="KT26" s="169" t="str">
        <f>"# of children with known "&amp;KT24</f>
        <v># of children with known multi-gender</v>
      </c>
      <c r="KU26" s="169" t="str">
        <f>"distribution of children with no known "&amp;KT24</f>
        <v>distribution of children with no known multi-gender</v>
      </c>
      <c r="KV26" s="169" t="s">
        <v>233</v>
      </c>
      <c r="KW26" s="169" t="s">
        <v>234</v>
      </c>
      <c r="KX26" s="169" t="s">
        <v>235</v>
      </c>
      <c r="KY26" s="169" t="s">
        <v>236</v>
      </c>
      <c r="KZ26" s="169" t="str">
        <f t="shared" ref="KZ26:LN26" si="68">"add 1 to nth largest decimal (n="&amp;KZ25&amp;") and all previous"</f>
        <v>add 1 to nth largest decimal (n=1) and all previous</v>
      </c>
      <c r="LA26" s="169" t="str">
        <f t="shared" si="68"/>
        <v>add 1 to nth largest decimal (n=2) and all previous</v>
      </c>
      <c r="LB26" s="169" t="str">
        <f t="shared" si="68"/>
        <v>add 1 to nth largest decimal (n=3) and all previous</v>
      </c>
      <c r="LC26" s="169" t="str">
        <f t="shared" si="68"/>
        <v>add 1 to nth largest decimal (n=4) and all previous</v>
      </c>
      <c r="LD26" s="169" t="str">
        <f t="shared" si="68"/>
        <v>add 1 to nth largest decimal (n=5) and all previous</v>
      </c>
      <c r="LE26" s="169" t="str">
        <f t="shared" si="68"/>
        <v>add 1 to nth largest decimal (n=6) and all previous</v>
      </c>
      <c r="LF26" s="169" t="str">
        <f t="shared" si="68"/>
        <v>add 1 to nth largest decimal (n=7) and all previous</v>
      </c>
      <c r="LG26" s="169" t="str">
        <f t="shared" si="68"/>
        <v>add 1 to nth largest decimal (n=8) and all previous</v>
      </c>
      <c r="LH26" s="169" t="str">
        <f t="shared" si="68"/>
        <v>add 1 to nth largest decimal (n=9) and all previous</v>
      </c>
      <c r="LI26" s="169" t="str">
        <f t="shared" si="68"/>
        <v>add 1 to nth largest decimal (n=10) and all previous</v>
      </c>
      <c r="LJ26" s="169" t="str">
        <f t="shared" si="68"/>
        <v>add 1 to nth largest decimal (n=11) and all previous</v>
      </c>
      <c r="LK26" s="169" t="str">
        <f t="shared" si="68"/>
        <v>add 1 to nth largest decimal (n=12) and all previous</v>
      </c>
      <c r="LL26" s="169" t="str">
        <f t="shared" si="68"/>
        <v>add 1 to nth largest decimal (n=13) and all previous</v>
      </c>
      <c r="LM26" s="169" t="str">
        <f t="shared" si="68"/>
        <v>add 1 to nth largest decimal (n=14) and all previous</v>
      </c>
      <c r="LN26" s="169" t="str">
        <f t="shared" si="68"/>
        <v>add 1 to nth largest decimal (n=15) and all previous</v>
      </c>
      <c r="LO26" s="169" t="s">
        <v>237</v>
      </c>
      <c r="LP26" s="125" t="s">
        <v>238</v>
      </c>
      <c r="LQ26"/>
      <c r="LR26" s="169" t="str">
        <f>"# of children with known "&amp;LR24</f>
        <v># of children with known multi-gender</v>
      </c>
      <c r="LS26" s="169" t="str">
        <f>"distribution of children with no known "&amp;LR24</f>
        <v>distribution of children with no known multi-gender</v>
      </c>
      <c r="LT26" s="169" t="s">
        <v>233</v>
      </c>
      <c r="LU26" s="169" t="s">
        <v>234</v>
      </c>
      <c r="LV26" s="169" t="s">
        <v>235</v>
      </c>
      <c r="LW26" s="169" t="s">
        <v>236</v>
      </c>
      <c r="LX26" s="169" t="str">
        <f t="shared" ref="LX26:ML26" si="69">"add 1 to nth largest decimal (n="&amp;LX25&amp;") and all previous"</f>
        <v>add 1 to nth largest decimal (n=1) and all previous</v>
      </c>
      <c r="LY26" s="169" t="str">
        <f t="shared" si="69"/>
        <v>add 1 to nth largest decimal (n=2) and all previous</v>
      </c>
      <c r="LZ26" s="169" t="str">
        <f t="shared" si="69"/>
        <v>add 1 to nth largest decimal (n=3) and all previous</v>
      </c>
      <c r="MA26" s="169" t="str">
        <f t="shared" si="69"/>
        <v>add 1 to nth largest decimal (n=4) and all previous</v>
      </c>
      <c r="MB26" s="169" t="str">
        <f t="shared" si="69"/>
        <v>add 1 to nth largest decimal (n=5) and all previous</v>
      </c>
      <c r="MC26" s="169" t="str">
        <f t="shared" si="69"/>
        <v>add 1 to nth largest decimal (n=6) and all previous</v>
      </c>
      <c r="MD26" s="169" t="str">
        <f t="shared" si="69"/>
        <v>add 1 to nth largest decimal (n=7) and all previous</v>
      </c>
      <c r="ME26" s="169" t="str">
        <f t="shared" si="69"/>
        <v>add 1 to nth largest decimal (n=8) and all previous</v>
      </c>
      <c r="MF26" s="169" t="str">
        <f t="shared" si="69"/>
        <v>add 1 to nth largest decimal (n=9) and all previous</v>
      </c>
      <c r="MG26" s="169" t="str">
        <f t="shared" si="69"/>
        <v>add 1 to nth largest decimal (n=10) and all previous</v>
      </c>
      <c r="MH26" s="169" t="str">
        <f t="shared" si="69"/>
        <v>add 1 to nth largest decimal (n=11) and all previous</v>
      </c>
      <c r="MI26" s="169" t="str">
        <f t="shared" si="69"/>
        <v>add 1 to nth largest decimal (n=12) and all previous</v>
      </c>
      <c r="MJ26" s="169" t="str">
        <f t="shared" si="69"/>
        <v>add 1 to nth largest decimal (n=13) and all previous</v>
      </c>
      <c r="MK26" s="169" t="str">
        <f t="shared" si="69"/>
        <v>add 1 to nth largest decimal (n=14) and all previous</v>
      </c>
      <c r="ML26" s="169" t="str">
        <f t="shared" si="69"/>
        <v>add 1 to nth largest decimal (n=15) and all previous</v>
      </c>
      <c r="MM26" s="169" t="s">
        <v>237</v>
      </c>
      <c r="MN26" s="125" t="s">
        <v>238</v>
      </c>
      <c r="MO26"/>
      <c r="MP26" s="169" t="str">
        <f>"# of children with known "&amp;MP24</f>
        <v># of children with known multi-gender</v>
      </c>
      <c r="MQ26" s="169" t="str">
        <f>"distribution of children with no known "&amp;MP24</f>
        <v>distribution of children with no known multi-gender</v>
      </c>
      <c r="MR26" s="169" t="s">
        <v>233</v>
      </c>
      <c r="MS26" s="169" t="s">
        <v>234</v>
      </c>
      <c r="MT26" s="169" t="s">
        <v>235</v>
      </c>
      <c r="MU26" s="169" t="s">
        <v>236</v>
      </c>
      <c r="MV26" s="169" t="str">
        <f t="shared" ref="MV26:NJ26" si="70">"add 1 to nth largest decimal (n="&amp;MV25&amp;") and all previous"</f>
        <v>add 1 to nth largest decimal (n=1) and all previous</v>
      </c>
      <c r="MW26" s="169" t="str">
        <f t="shared" si="70"/>
        <v>add 1 to nth largest decimal (n=2) and all previous</v>
      </c>
      <c r="MX26" s="169" t="str">
        <f t="shared" si="70"/>
        <v>add 1 to nth largest decimal (n=3) and all previous</v>
      </c>
      <c r="MY26" s="169" t="str">
        <f t="shared" si="70"/>
        <v>add 1 to nth largest decimal (n=4) and all previous</v>
      </c>
      <c r="MZ26" s="169" t="str">
        <f t="shared" si="70"/>
        <v>add 1 to nth largest decimal (n=5) and all previous</v>
      </c>
      <c r="NA26" s="169" t="str">
        <f t="shared" si="70"/>
        <v>add 1 to nth largest decimal (n=6) and all previous</v>
      </c>
      <c r="NB26" s="169" t="str">
        <f t="shared" si="70"/>
        <v>add 1 to nth largest decimal (n=7) and all previous</v>
      </c>
      <c r="NC26" s="169" t="str">
        <f t="shared" si="70"/>
        <v>add 1 to nth largest decimal (n=8) and all previous</v>
      </c>
      <c r="ND26" s="169" t="str">
        <f t="shared" si="70"/>
        <v>add 1 to nth largest decimal (n=9) and all previous</v>
      </c>
      <c r="NE26" s="169" t="str">
        <f t="shared" si="70"/>
        <v>add 1 to nth largest decimal (n=10) and all previous</v>
      </c>
      <c r="NF26" s="169" t="str">
        <f t="shared" si="70"/>
        <v>add 1 to nth largest decimal (n=11) and all previous</v>
      </c>
      <c r="NG26" s="169" t="str">
        <f t="shared" si="70"/>
        <v>add 1 to nth largest decimal (n=12) and all previous</v>
      </c>
      <c r="NH26" s="169" t="str">
        <f t="shared" si="70"/>
        <v>add 1 to nth largest decimal (n=13) and all previous</v>
      </c>
      <c r="NI26" s="169" t="str">
        <f t="shared" si="70"/>
        <v>add 1 to nth largest decimal (n=14) and all previous</v>
      </c>
      <c r="NJ26" s="169" t="str">
        <f t="shared" si="70"/>
        <v>add 1 to nth largest decimal (n=15) and all previous</v>
      </c>
      <c r="NK26" s="169" t="s">
        <v>237</v>
      </c>
      <c r="NL26" s="125" t="s">
        <v>238</v>
      </c>
      <c r="NM26"/>
      <c r="NN26" s="169" t="str">
        <f>"# of children with known "&amp;NN24</f>
        <v># of children with known multi-gender</v>
      </c>
      <c r="NO26" s="169" t="str">
        <f>"distribution of children with no known "&amp;NN24</f>
        <v>distribution of children with no known multi-gender</v>
      </c>
      <c r="NP26" s="169" t="s">
        <v>233</v>
      </c>
      <c r="NQ26" s="169" t="s">
        <v>234</v>
      </c>
      <c r="NR26" s="169" t="s">
        <v>235</v>
      </c>
      <c r="NS26" s="169" t="s">
        <v>236</v>
      </c>
      <c r="NT26" s="169" t="str">
        <f t="shared" ref="NT26:OH26" si="71">"add 1 to nth largest decimal (n="&amp;NT25&amp;") and all previous"</f>
        <v>add 1 to nth largest decimal (n=1) and all previous</v>
      </c>
      <c r="NU26" s="169" t="str">
        <f t="shared" si="71"/>
        <v>add 1 to nth largest decimal (n=2) and all previous</v>
      </c>
      <c r="NV26" s="169" t="str">
        <f t="shared" si="71"/>
        <v>add 1 to nth largest decimal (n=3) and all previous</v>
      </c>
      <c r="NW26" s="169" t="str">
        <f t="shared" si="71"/>
        <v>add 1 to nth largest decimal (n=4) and all previous</v>
      </c>
      <c r="NX26" s="169" t="str">
        <f t="shared" si="71"/>
        <v>add 1 to nth largest decimal (n=5) and all previous</v>
      </c>
      <c r="NY26" s="169" t="str">
        <f t="shared" si="71"/>
        <v>add 1 to nth largest decimal (n=6) and all previous</v>
      </c>
      <c r="NZ26" s="169" t="str">
        <f t="shared" si="71"/>
        <v>add 1 to nth largest decimal (n=7) and all previous</v>
      </c>
      <c r="OA26" s="169" t="str">
        <f t="shared" si="71"/>
        <v>add 1 to nth largest decimal (n=8) and all previous</v>
      </c>
      <c r="OB26" s="169" t="str">
        <f t="shared" si="71"/>
        <v>add 1 to nth largest decimal (n=9) and all previous</v>
      </c>
      <c r="OC26" s="169" t="str">
        <f t="shared" si="71"/>
        <v>add 1 to nth largest decimal (n=10) and all previous</v>
      </c>
      <c r="OD26" s="169" t="str">
        <f t="shared" si="71"/>
        <v>add 1 to nth largest decimal (n=11) and all previous</v>
      </c>
      <c r="OE26" s="169" t="str">
        <f t="shared" si="71"/>
        <v>add 1 to nth largest decimal (n=12) and all previous</v>
      </c>
      <c r="OF26" s="169" t="str">
        <f t="shared" si="71"/>
        <v>add 1 to nth largest decimal (n=13) and all previous</v>
      </c>
      <c r="OG26" s="169" t="str">
        <f t="shared" si="71"/>
        <v>add 1 to nth largest decimal (n=14) and all previous</v>
      </c>
      <c r="OH26" s="169" t="str">
        <f t="shared" si="71"/>
        <v>add 1 to nth largest decimal (n=15) and all previous</v>
      </c>
      <c r="OI26" s="169" t="s">
        <v>237</v>
      </c>
      <c r="OJ26" s="125" t="s">
        <v>238</v>
      </c>
    </row>
    <row r="27" spans="3:400" x14ac:dyDescent="0.25">
      <c r="C27" s="183" t="s">
        <v>261</v>
      </c>
      <c r="D27" s="171">
        <v>0</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71">
        <v>0</v>
      </c>
      <c r="AC27" s="156"/>
      <c r="AD27" s="156"/>
      <c r="AE27" s="156"/>
      <c r="AF27" s="156"/>
      <c r="AG27" s="156"/>
      <c r="AH27" s="156"/>
      <c r="AI27" s="156"/>
      <c r="AJ27" s="156"/>
      <c r="AK27" s="156"/>
      <c r="AL27" s="156"/>
      <c r="AM27" s="156"/>
      <c r="AN27" s="156"/>
      <c r="AO27" s="156"/>
      <c r="AP27" s="156"/>
      <c r="AQ27" s="156"/>
      <c r="AR27" s="156"/>
      <c r="AS27" s="156"/>
      <c r="AT27" s="156"/>
      <c r="AU27" s="156"/>
      <c r="AV27" s="156"/>
      <c r="AW27" s="156"/>
      <c r="AX27" s="156"/>
      <c r="AY27" s="156"/>
      <c r="AZ27" s="171">
        <v>0</v>
      </c>
      <c r="BA27" s="156"/>
      <c r="BB27" s="156"/>
      <c r="BC27" s="156"/>
      <c r="BD27" s="156"/>
      <c r="BE27" s="156"/>
      <c r="BF27" s="156"/>
      <c r="BG27" s="156"/>
      <c r="BH27" s="156"/>
      <c r="BI27" s="156"/>
      <c r="BJ27" s="156"/>
      <c r="BK27" s="156"/>
      <c r="BL27" s="156"/>
      <c r="BM27" s="156"/>
      <c r="BN27" s="156"/>
      <c r="BO27" s="156"/>
      <c r="BP27" s="156"/>
      <c r="BQ27" s="156"/>
      <c r="BR27" s="156"/>
      <c r="BS27" s="156"/>
      <c r="BT27" s="156"/>
      <c r="BU27" s="156"/>
      <c r="BV27" s="156"/>
      <c r="BW27" s="156"/>
      <c r="BX27" s="171">
        <v>0</v>
      </c>
      <c r="BY27" s="153">
        <f t="shared" ref="BY27:BY33" si="72">D27+AB27+AZ27+BX27</f>
        <v>0</v>
      </c>
      <c r="BZ27" s="120"/>
      <c r="CA27" s="172" t="str">
        <f t="shared" ref="CA27:CA33" si="73">LP27</f>
        <v/>
      </c>
      <c r="CB27" s="157"/>
      <c r="CC27" s="157"/>
      <c r="CD27" s="157"/>
      <c r="CE27" s="157"/>
      <c r="CF27" s="157"/>
      <c r="CG27" s="157"/>
      <c r="CH27" s="157"/>
      <c r="CI27" s="157"/>
      <c r="CJ27" s="157"/>
      <c r="CK27" s="157"/>
      <c r="CL27" s="157"/>
      <c r="CM27" s="157"/>
      <c r="CN27" s="157"/>
      <c r="CO27" s="157"/>
      <c r="CP27" s="157"/>
      <c r="CQ27" s="157"/>
      <c r="CR27" s="157"/>
      <c r="CS27" s="157"/>
      <c r="CT27" s="157"/>
      <c r="CU27" s="157"/>
      <c r="CV27" s="157"/>
      <c r="CW27" s="157"/>
      <c r="CX27" s="157"/>
      <c r="CY27" s="172" t="str">
        <f t="shared" ref="CY27:CY33" si="74">MN27</f>
        <v/>
      </c>
      <c r="CZ27" s="157"/>
      <c r="DA27" s="157"/>
      <c r="DB27" s="157"/>
      <c r="DC27" s="157"/>
      <c r="DD27" s="157"/>
      <c r="DE27" s="157"/>
      <c r="DF27" s="157"/>
      <c r="DG27" s="157"/>
      <c r="DH27" s="157"/>
      <c r="DI27" s="157"/>
      <c r="DJ27" s="157"/>
      <c r="DK27" s="157"/>
      <c r="DL27" s="157"/>
      <c r="DM27" s="157"/>
      <c r="DN27" s="157"/>
      <c r="DO27" s="157"/>
      <c r="DP27" s="157"/>
      <c r="DQ27" s="157"/>
      <c r="DR27" s="157"/>
      <c r="DS27" s="157"/>
      <c r="DT27" s="157"/>
      <c r="DU27" s="157"/>
      <c r="DV27" s="157"/>
      <c r="DW27" s="172" t="str">
        <f t="shared" ref="DW27:DW33" si="75">NL27</f>
        <v/>
      </c>
      <c r="DX27" s="157"/>
      <c r="DY27" s="157"/>
      <c r="DZ27" s="157"/>
      <c r="EA27" s="157"/>
      <c r="EB27" s="157"/>
      <c r="EC27" s="157"/>
      <c r="ED27" s="157"/>
      <c r="EE27" s="157"/>
      <c r="EF27" s="157"/>
      <c r="EG27" s="157"/>
      <c r="EH27" s="157"/>
      <c r="EI27" s="157"/>
      <c r="EJ27" s="157"/>
      <c r="EK27" s="157"/>
      <c r="EL27" s="157"/>
      <c r="EM27" s="157"/>
      <c r="EN27" s="157"/>
      <c r="EO27" s="157"/>
      <c r="EP27" s="157"/>
      <c r="EQ27" s="157"/>
      <c r="ER27" s="157"/>
      <c r="ES27" s="157"/>
      <c r="ET27" s="157"/>
      <c r="EU27" s="172" t="str">
        <f t="shared" ref="EU27:EU33" si="76">OJ27</f>
        <v/>
      </c>
      <c r="EV27" s="120"/>
      <c r="EW27" s="172" t="str">
        <f t="shared" ref="EW27:EW33" si="77">IFERROR(IF(COUNTBLANK(D$27:D$33)&gt;0,"",D27+CA27),"")</f>
        <v/>
      </c>
      <c r="EX27" s="157"/>
      <c r="EY27" s="157"/>
      <c r="EZ27" s="157"/>
      <c r="FA27" s="157"/>
      <c r="FB27" s="157"/>
      <c r="FC27" s="157"/>
      <c r="FD27" s="157"/>
      <c r="FE27" s="157"/>
      <c r="FF27" s="157"/>
      <c r="FG27" s="157"/>
      <c r="FH27" s="157"/>
      <c r="FI27" s="157"/>
      <c r="FJ27" s="157"/>
      <c r="FK27" s="157"/>
      <c r="FL27" s="157"/>
      <c r="FM27" s="157"/>
      <c r="FN27" s="157"/>
      <c r="FO27" s="157"/>
      <c r="FP27" s="157"/>
      <c r="FQ27" s="157"/>
      <c r="FR27" s="157"/>
      <c r="FS27" s="157"/>
      <c r="FT27" s="157"/>
      <c r="FU27" s="172" t="str">
        <f t="shared" ref="FU27:FU33" si="78">IFERROR(IF(COUNTBLANK(AB$27:AB$33)&gt;0,"",AB27+CY27),"")</f>
        <v/>
      </c>
      <c r="FV27" s="157"/>
      <c r="FW27" s="157"/>
      <c r="FX27" s="157"/>
      <c r="FY27" s="157"/>
      <c r="FZ27" s="157"/>
      <c r="GA27" s="157"/>
      <c r="GB27" s="157"/>
      <c r="GC27" s="157"/>
      <c r="GD27" s="157"/>
      <c r="GE27" s="157"/>
      <c r="GF27" s="157"/>
      <c r="GG27" s="157"/>
      <c r="GH27" s="157"/>
      <c r="GI27" s="157"/>
      <c r="GJ27" s="157"/>
      <c r="GK27" s="157"/>
      <c r="GL27" s="157"/>
      <c r="GM27" s="157"/>
      <c r="GN27" s="157"/>
      <c r="GO27" s="157"/>
      <c r="GP27" s="157"/>
      <c r="GQ27" s="157"/>
      <c r="GR27" s="157"/>
      <c r="GS27" s="172" t="str">
        <f t="shared" ref="GS27:GS33" si="79">IFERROR(IF(COUNTBLANK(AZ$27:AZ$33)&gt;0,"",AZ27+DW27),"")</f>
        <v/>
      </c>
      <c r="GT27" s="157"/>
      <c r="GU27" s="157"/>
      <c r="GV27" s="157"/>
      <c r="GW27" s="157"/>
      <c r="GX27" s="157"/>
      <c r="GY27" s="157"/>
      <c r="GZ27" s="157"/>
      <c r="HA27" s="157"/>
      <c r="HB27" s="157"/>
      <c r="HC27" s="157"/>
      <c r="HD27" s="157"/>
      <c r="HE27" s="157"/>
      <c r="HF27" s="157"/>
      <c r="HG27" s="157"/>
      <c r="HH27" s="157"/>
      <c r="HI27" s="157"/>
      <c r="HJ27" s="157"/>
      <c r="HK27" s="157"/>
      <c r="HL27" s="157"/>
      <c r="HM27" s="157"/>
      <c r="HN27" s="157"/>
      <c r="HO27" s="157"/>
      <c r="HP27" s="157"/>
      <c r="HQ27" s="172" t="str">
        <f t="shared" ref="HQ27:HQ33" si="80">IFERROR(IF(COUNTBLANK(BX$27:BX$33)&gt;0,"",BX27+EU27),"")</f>
        <v/>
      </c>
      <c r="HR27" s="126"/>
      <c r="HS27" s="172" t="str">
        <f>IFERROR(IF(AND(COUNTBLANK(D$27:D$33)&gt;0,COUNTBLANK(AB$27:AB$33)&gt;0,COUNTBLANK(AZ$27:AZ$33)&gt;0,COUNTBLANK(BX$27:BX$33)&gt;0),"",EW27+FU27+GS27+HQ27),"")</f>
        <v/>
      </c>
      <c r="HT27" s="228"/>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s="173">
        <f t="shared" ref="KT27:KT33" si="81">D27</f>
        <v>0</v>
      </c>
      <c r="KU27" s="174" t="e">
        <f t="shared" ref="KU27:KU33" si="82">KV$25*(D27/D$34)</f>
        <v>#VALUE!</v>
      </c>
      <c r="KV27" s="174" t="e">
        <f>KU27-TRUNC(KU27)</f>
        <v>#VALUE!</v>
      </c>
      <c r="KW27" s="174">
        <v>1E-3</v>
      </c>
      <c r="KX27" s="175" t="e">
        <f>KV27+KW27</f>
        <v>#VALUE!</v>
      </c>
      <c r="KY27" s="176" t="e">
        <f>ROUNDDOWN(KU27,0)</f>
        <v>#VALUE!</v>
      </c>
      <c r="KZ27" s="137" t="e">
        <f t="shared" ref="KZ27:LF33" si="83">IF($KX27&gt;=LARGE($KX$27:$KX$33,KZ$10),ROUNDDOWN($KU27,0)+1,ROUNDDOWN($KU27,0))</f>
        <v>#VALUE!</v>
      </c>
      <c r="LA27" s="137" t="e">
        <f t="shared" si="83"/>
        <v>#VALUE!</v>
      </c>
      <c r="LB27" s="137" t="e">
        <f t="shared" si="83"/>
        <v>#VALUE!</v>
      </c>
      <c r="LC27" s="137" t="e">
        <f t="shared" si="83"/>
        <v>#VALUE!</v>
      </c>
      <c r="LD27" s="137" t="e">
        <f t="shared" si="83"/>
        <v>#VALUE!</v>
      </c>
      <c r="LE27" s="137" t="e">
        <f t="shared" si="83"/>
        <v>#VALUE!</v>
      </c>
      <c r="LF27" s="137" t="e">
        <f t="shared" si="83"/>
        <v>#VALUE!</v>
      </c>
      <c r="LG27" s="177"/>
      <c r="LH27" s="177"/>
      <c r="LI27" s="177"/>
      <c r="LJ27" s="177"/>
      <c r="LK27" s="177"/>
      <c r="LL27" s="177"/>
      <c r="LM27" s="177"/>
      <c r="LN27" s="177"/>
      <c r="LO27" s="137" t="e" cm="1">
        <f t="array" ref="LO27">_xlfn._xlws.FILTER(KY27:LN34,KY34:LN34=KV25)</f>
        <v>#VALUE!</v>
      </c>
      <c r="LP27" s="137" t="str">
        <f>IF(KV25=0,0,IFERROR(LO27,""))</f>
        <v/>
      </c>
      <c r="LQ27"/>
      <c r="LR27" s="173">
        <f t="shared" ref="LR27:LR33" si="84">AB27</f>
        <v>0</v>
      </c>
      <c r="LS27" s="174" t="e">
        <f t="shared" ref="LS27:LS33" si="85">LT$25*(AB27/AB$34)</f>
        <v>#VALUE!</v>
      </c>
      <c r="LT27" s="174" t="e">
        <f>LS27-TRUNC(LS27)</f>
        <v>#VALUE!</v>
      </c>
      <c r="LU27" s="174">
        <v>1E-3</v>
      </c>
      <c r="LV27" s="175" t="e">
        <f>LT27+LU27</f>
        <v>#VALUE!</v>
      </c>
      <c r="LW27" s="176" t="e">
        <f>ROUNDDOWN(LS27,0)</f>
        <v>#VALUE!</v>
      </c>
      <c r="LX27" s="137" t="e">
        <f t="shared" ref="LX27:MD33" si="86">IF($LV27&gt;=LARGE($LV$27:$LV$33,LX$10),ROUNDDOWN($LS27,0)+1,ROUNDDOWN($LS27,0))</f>
        <v>#VALUE!</v>
      </c>
      <c r="LY27" s="137" t="e">
        <f t="shared" si="86"/>
        <v>#VALUE!</v>
      </c>
      <c r="LZ27" s="137" t="e">
        <f t="shared" si="86"/>
        <v>#VALUE!</v>
      </c>
      <c r="MA27" s="137" t="e">
        <f t="shared" si="86"/>
        <v>#VALUE!</v>
      </c>
      <c r="MB27" s="137" t="e">
        <f t="shared" si="86"/>
        <v>#VALUE!</v>
      </c>
      <c r="MC27" s="137" t="e">
        <f t="shared" si="86"/>
        <v>#VALUE!</v>
      </c>
      <c r="MD27" s="137" t="e">
        <f t="shared" si="86"/>
        <v>#VALUE!</v>
      </c>
      <c r="ME27" s="177"/>
      <c r="MF27" s="177"/>
      <c r="MG27" s="177"/>
      <c r="MH27" s="177"/>
      <c r="MI27" s="177"/>
      <c r="MJ27" s="177"/>
      <c r="MK27" s="177"/>
      <c r="ML27" s="177"/>
      <c r="MM27" s="137" t="e" cm="1">
        <f t="array" ref="MM27">_xlfn._xlws.FILTER(LW27:ML34,LW34:ML34=LT25)</f>
        <v>#VALUE!</v>
      </c>
      <c r="MN27" s="137" t="str">
        <f>IF(LT25=0,0,IFERROR(MM27,""))</f>
        <v/>
      </c>
      <c r="MO27" s="125"/>
      <c r="MP27" s="173">
        <f t="shared" ref="MP27:MP33" si="87">AZ27</f>
        <v>0</v>
      </c>
      <c r="MQ27" s="174" t="e">
        <f t="shared" ref="MQ27:MQ33" si="88">MR$25*(AZ27/AZ$34)</f>
        <v>#VALUE!</v>
      </c>
      <c r="MR27" s="174" t="e">
        <f>MQ27-TRUNC(MQ27)</f>
        <v>#VALUE!</v>
      </c>
      <c r="MS27" s="174">
        <v>1E-3</v>
      </c>
      <c r="MT27" s="175" t="e">
        <f>MR27+MS27</f>
        <v>#VALUE!</v>
      </c>
      <c r="MU27" s="176" t="e">
        <f>ROUNDDOWN(MQ27,0)</f>
        <v>#VALUE!</v>
      </c>
      <c r="MV27" s="137" t="e">
        <f t="shared" ref="MV27:NB33" si="89">IF($MT27&gt;=LARGE($MT$27:$MT$33,MV$10),ROUNDDOWN($MQ27,0)+1,ROUNDDOWN($MQ27,0))</f>
        <v>#VALUE!</v>
      </c>
      <c r="MW27" s="137" t="e">
        <f t="shared" si="89"/>
        <v>#VALUE!</v>
      </c>
      <c r="MX27" s="137" t="e">
        <f t="shared" si="89"/>
        <v>#VALUE!</v>
      </c>
      <c r="MY27" s="137" t="e">
        <f t="shared" si="89"/>
        <v>#VALUE!</v>
      </c>
      <c r="MZ27" s="137" t="e">
        <f t="shared" si="89"/>
        <v>#VALUE!</v>
      </c>
      <c r="NA27" s="137" t="e">
        <f t="shared" si="89"/>
        <v>#VALUE!</v>
      </c>
      <c r="NB27" s="137" t="e">
        <f t="shared" si="89"/>
        <v>#VALUE!</v>
      </c>
      <c r="NC27" s="177"/>
      <c r="ND27" s="177"/>
      <c r="NE27" s="177"/>
      <c r="NF27" s="177"/>
      <c r="NG27" s="177"/>
      <c r="NH27" s="177"/>
      <c r="NI27" s="177"/>
      <c r="NJ27" s="177"/>
      <c r="NK27" s="137" t="e" cm="1">
        <f t="array" ref="NK27">_xlfn._xlws.FILTER(MU27:NJ34,MU34:NJ34=MR25)</f>
        <v>#VALUE!</v>
      </c>
      <c r="NL27" s="137" t="str">
        <f>IF(MR25=0,0,IFERROR(NK27,""))</f>
        <v/>
      </c>
      <c r="NM27" s="125"/>
      <c r="NN27" s="173">
        <f t="shared" ref="NN27:NN33" si="90">BX27</f>
        <v>0</v>
      </c>
      <c r="NO27" s="174" t="e">
        <f t="shared" ref="NO27:NO33" si="91">NP$25*(BX27/BX$34)</f>
        <v>#VALUE!</v>
      </c>
      <c r="NP27" s="174" t="e">
        <f>NO27-TRUNC(NO27)</f>
        <v>#VALUE!</v>
      </c>
      <c r="NQ27" s="174">
        <v>1E-3</v>
      </c>
      <c r="NR27" s="175" t="e">
        <f>NP27+NQ27</f>
        <v>#VALUE!</v>
      </c>
      <c r="NS27" s="176" t="e">
        <f>ROUNDDOWN(NO27,0)</f>
        <v>#VALUE!</v>
      </c>
      <c r="NT27" s="137" t="e">
        <f t="shared" ref="NT27:NZ33" si="92">IF($NR27&gt;=LARGE($NR$27:$NR$33,NT$10),ROUNDDOWN($NO27,0)+1,ROUNDDOWN($NO27,0))</f>
        <v>#VALUE!</v>
      </c>
      <c r="NU27" s="137" t="e">
        <f t="shared" si="92"/>
        <v>#VALUE!</v>
      </c>
      <c r="NV27" s="137" t="e">
        <f t="shared" si="92"/>
        <v>#VALUE!</v>
      </c>
      <c r="NW27" s="137" t="e">
        <f t="shared" si="92"/>
        <v>#VALUE!</v>
      </c>
      <c r="NX27" s="137" t="e">
        <f t="shared" si="92"/>
        <v>#VALUE!</v>
      </c>
      <c r="NY27" s="137" t="e">
        <f t="shared" si="92"/>
        <v>#VALUE!</v>
      </c>
      <c r="NZ27" s="137" t="e">
        <f t="shared" si="92"/>
        <v>#VALUE!</v>
      </c>
      <c r="OA27" s="177"/>
      <c r="OB27" s="177"/>
      <c r="OC27" s="177"/>
      <c r="OD27" s="177"/>
      <c r="OE27" s="177"/>
      <c r="OF27" s="177"/>
      <c r="OG27" s="177"/>
      <c r="OH27" s="177"/>
      <c r="OI27" s="137" t="e" cm="1">
        <f t="array" ref="OI27">_xlfn._xlws.FILTER(NS27:OH34,NS34:OH34=NP25)</f>
        <v>#VALUE!</v>
      </c>
      <c r="OJ27" s="137" t="str">
        <f>IF(NP25=0,0,IFERROR(OI27,""))</f>
        <v/>
      </c>
    </row>
    <row r="28" spans="3:400" x14ac:dyDescent="0.25">
      <c r="C28" s="183" t="s">
        <v>262</v>
      </c>
      <c r="D28" s="171">
        <v>0</v>
      </c>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71">
        <v>0</v>
      </c>
      <c r="AC28" s="156"/>
      <c r="AD28" s="156"/>
      <c r="AE28" s="156"/>
      <c r="AF28" s="156"/>
      <c r="AG28" s="156"/>
      <c r="AH28" s="156"/>
      <c r="AI28" s="156"/>
      <c r="AJ28" s="156"/>
      <c r="AK28" s="156"/>
      <c r="AL28" s="156"/>
      <c r="AM28" s="156"/>
      <c r="AN28" s="156"/>
      <c r="AO28" s="156"/>
      <c r="AP28" s="156"/>
      <c r="AQ28" s="156"/>
      <c r="AR28" s="156"/>
      <c r="AS28" s="156"/>
      <c r="AT28" s="156"/>
      <c r="AU28" s="156"/>
      <c r="AV28" s="156"/>
      <c r="AW28" s="156"/>
      <c r="AX28" s="156"/>
      <c r="AY28" s="156"/>
      <c r="AZ28" s="171">
        <v>0</v>
      </c>
      <c r="BA28" s="156"/>
      <c r="BB28" s="156"/>
      <c r="BC28" s="156"/>
      <c r="BD28" s="156"/>
      <c r="BE28" s="156"/>
      <c r="BF28" s="156"/>
      <c r="BG28" s="156"/>
      <c r="BH28" s="156"/>
      <c r="BI28" s="156"/>
      <c r="BJ28" s="156"/>
      <c r="BK28" s="156"/>
      <c r="BL28" s="156"/>
      <c r="BM28" s="156"/>
      <c r="BN28" s="156"/>
      <c r="BO28" s="156"/>
      <c r="BP28" s="156"/>
      <c r="BQ28" s="156"/>
      <c r="BR28" s="156"/>
      <c r="BS28" s="156"/>
      <c r="BT28" s="156"/>
      <c r="BU28" s="156"/>
      <c r="BV28" s="156"/>
      <c r="BW28" s="156"/>
      <c r="BX28" s="171">
        <v>0</v>
      </c>
      <c r="BY28" s="153">
        <f t="shared" si="72"/>
        <v>0</v>
      </c>
      <c r="BZ28" s="120"/>
      <c r="CA28" s="172" t="str">
        <f t="shared" si="73"/>
        <v/>
      </c>
      <c r="CB28" s="157"/>
      <c r="CC28" s="157"/>
      <c r="CD28" s="157"/>
      <c r="CE28" s="157"/>
      <c r="CF28" s="157"/>
      <c r="CG28" s="157"/>
      <c r="CH28" s="157"/>
      <c r="CI28" s="157"/>
      <c r="CJ28" s="157"/>
      <c r="CK28" s="157"/>
      <c r="CL28" s="157"/>
      <c r="CM28" s="157"/>
      <c r="CN28" s="157"/>
      <c r="CO28" s="157"/>
      <c r="CP28" s="157"/>
      <c r="CQ28" s="157"/>
      <c r="CR28" s="157"/>
      <c r="CS28" s="157"/>
      <c r="CT28" s="157"/>
      <c r="CU28" s="157"/>
      <c r="CV28" s="157"/>
      <c r="CW28" s="157"/>
      <c r="CX28" s="157"/>
      <c r="CY28" s="172" t="str">
        <f t="shared" si="74"/>
        <v/>
      </c>
      <c r="CZ28" s="157"/>
      <c r="DA28" s="157"/>
      <c r="DB28" s="157"/>
      <c r="DC28" s="157"/>
      <c r="DD28" s="157"/>
      <c r="DE28" s="157"/>
      <c r="DF28" s="157"/>
      <c r="DG28" s="157"/>
      <c r="DH28" s="157"/>
      <c r="DI28" s="157"/>
      <c r="DJ28" s="157"/>
      <c r="DK28" s="157"/>
      <c r="DL28" s="157"/>
      <c r="DM28" s="157"/>
      <c r="DN28" s="157"/>
      <c r="DO28" s="157"/>
      <c r="DP28" s="157"/>
      <c r="DQ28" s="157"/>
      <c r="DR28" s="157"/>
      <c r="DS28" s="157"/>
      <c r="DT28" s="157"/>
      <c r="DU28" s="157"/>
      <c r="DV28" s="157"/>
      <c r="DW28" s="172" t="str">
        <f t="shared" si="75"/>
        <v/>
      </c>
      <c r="DX28" s="157"/>
      <c r="DY28" s="157"/>
      <c r="DZ28" s="157"/>
      <c r="EA28" s="157"/>
      <c r="EB28" s="157"/>
      <c r="EC28" s="157"/>
      <c r="ED28" s="157"/>
      <c r="EE28" s="157"/>
      <c r="EF28" s="157"/>
      <c r="EG28" s="157"/>
      <c r="EH28" s="157"/>
      <c r="EI28" s="157"/>
      <c r="EJ28" s="157"/>
      <c r="EK28" s="157"/>
      <c r="EL28" s="157"/>
      <c r="EM28" s="157"/>
      <c r="EN28" s="157"/>
      <c r="EO28" s="157"/>
      <c r="EP28" s="157"/>
      <c r="EQ28" s="157"/>
      <c r="ER28" s="157"/>
      <c r="ES28" s="157"/>
      <c r="ET28" s="157"/>
      <c r="EU28" s="172" t="str">
        <f t="shared" si="76"/>
        <v/>
      </c>
      <c r="EV28" s="120"/>
      <c r="EW28" s="172" t="str">
        <f t="shared" si="77"/>
        <v/>
      </c>
      <c r="EX28" s="157"/>
      <c r="EY28" s="157"/>
      <c r="EZ28" s="157"/>
      <c r="FA28" s="157"/>
      <c r="FB28" s="157"/>
      <c r="FC28" s="157"/>
      <c r="FD28" s="157"/>
      <c r="FE28" s="157"/>
      <c r="FF28" s="157"/>
      <c r="FG28" s="157"/>
      <c r="FH28" s="157"/>
      <c r="FI28" s="157"/>
      <c r="FJ28" s="157"/>
      <c r="FK28" s="157"/>
      <c r="FL28" s="157"/>
      <c r="FM28" s="157"/>
      <c r="FN28" s="157"/>
      <c r="FO28" s="157"/>
      <c r="FP28" s="157"/>
      <c r="FQ28" s="157"/>
      <c r="FR28" s="157"/>
      <c r="FS28" s="157"/>
      <c r="FT28" s="157"/>
      <c r="FU28" s="172" t="str">
        <f t="shared" si="78"/>
        <v/>
      </c>
      <c r="FV28" s="157"/>
      <c r="FW28" s="157"/>
      <c r="FX28" s="157"/>
      <c r="FY28" s="157"/>
      <c r="FZ28" s="157"/>
      <c r="GA28" s="157"/>
      <c r="GB28" s="157"/>
      <c r="GC28" s="157"/>
      <c r="GD28" s="157"/>
      <c r="GE28" s="157"/>
      <c r="GF28" s="157"/>
      <c r="GG28" s="157"/>
      <c r="GH28" s="157"/>
      <c r="GI28" s="157"/>
      <c r="GJ28" s="157"/>
      <c r="GK28" s="157"/>
      <c r="GL28" s="157"/>
      <c r="GM28" s="157"/>
      <c r="GN28" s="157"/>
      <c r="GO28" s="157"/>
      <c r="GP28" s="157"/>
      <c r="GQ28" s="157"/>
      <c r="GR28" s="157"/>
      <c r="GS28" s="172" t="str">
        <f t="shared" si="79"/>
        <v/>
      </c>
      <c r="GT28" s="157"/>
      <c r="GU28" s="157"/>
      <c r="GV28" s="157"/>
      <c r="GW28" s="157"/>
      <c r="GX28" s="157"/>
      <c r="GY28" s="157"/>
      <c r="GZ28" s="157"/>
      <c r="HA28" s="157"/>
      <c r="HB28" s="157"/>
      <c r="HC28" s="157"/>
      <c r="HD28" s="157"/>
      <c r="HE28" s="157"/>
      <c r="HF28" s="157"/>
      <c r="HG28" s="157"/>
      <c r="HH28" s="157"/>
      <c r="HI28" s="157"/>
      <c r="HJ28" s="157"/>
      <c r="HK28" s="157"/>
      <c r="HL28" s="157"/>
      <c r="HM28" s="157"/>
      <c r="HN28" s="157"/>
      <c r="HO28" s="157"/>
      <c r="HP28" s="157"/>
      <c r="HQ28" s="172" t="str">
        <f t="shared" si="80"/>
        <v/>
      </c>
      <c r="HR28" s="126"/>
      <c r="HS28" s="172" t="str">
        <f t="shared" ref="HS28:HS33" si="93">IFERROR(IF(AND(COUNTBLANK(D$27:D$33)&gt;0,COUNTBLANK(AB$27:AB$33)&gt;0,COUNTBLANK(AZ$27:AZ$33)&gt;0,COUNTBLANK(BX$27:BX$33)&gt;0),"",EW28+FU28+GS28+HQ28),"")</f>
        <v/>
      </c>
      <c r="HT28" s="2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s="173">
        <f t="shared" si="81"/>
        <v>0</v>
      </c>
      <c r="KU28" s="174" t="e">
        <f t="shared" si="82"/>
        <v>#VALUE!</v>
      </c>
      <c r="KV28" s="174" t="e">
        <f t="shared" ref="KV28:KV33" si="94">KU28-TRUNC(KU28)</f>
        <v>#VALUE!</v>
      </c>
      <c r="KW28" s="174">
        <f>KW27+0.001</f>
        <v>2E-3</v>
      </c>
      <c r="KX28" s="175" t="e">
        <f t="shared" ref="KX28:KX33" si="95">KV28+KW28</f>
        <v>#VALUE!</v>
      </c>
      <c r="KY28" s="176" t="e">
        <f t="shared" ref="KY28:KY33" si="96">ROUNDDOWN(KU28,0)</f>
        <v>#VALUE!</v>
      </c>
      <c r="KZ28" s="137" t="e">
        <f t="shared" si="83"/>
        <v>#VALUE!</v>
      </c>
      <c r="LA28" s="137" t="e">
        <f t="shared" si="83"/>
        <v>#VALUE!</v>
      </c>
      <c r="LB28" s="137" t="e">
        <f t="shared" si="83"/>
        <v>#VALUE!</v>
      </c>
      <c r="LC28" s="137" t="e">
        <f t="shared" si="83"/>
        <v>#VALUE!</v>
      </c>
      <c r="LD28" s="137" t="e">
        <f t="shared" si="83"/>
        <v>#VALUE!</v>
      </c>
      <c r="LE28" s="137" t="e">
        <f t="shared" si="83"/>
        <v>#VALUE!</v>
      </c>
      <c r="LF28" s="137" t="e">
        <f t="shared" si="83"/>
        <v>#VALUE!</v>
      </c>
      <c r="LG28" s="177"/>
      <c r="LH28" s="177"/>
      <c r="LI28" s="177"/>
      <c r="LJ28" s="177"/>
      <c r="LK28" s="177"/>
      <c r="LL28" s="177"/>
      <c r="LM28" s="177"/>
      <c r="LN28" s="177"/>
      <c r="LO28" s="137"/>
      <c r="LP28" s="137" t="str">
        <f>IF(LP27="","",LO28)</f>
        <v/>
      </c>
      <c r="LQ28"/>
      <c r="LR28" s="173">
        <f t="shared" si="84"/>
        <v>0</v>
      </c>
      <c r="LS28" s="174" t="e">
        <f t="shared" si="85"/>
        <v>#VALUE!</v>
      </c>
      <c r="LT28" s="174" t="e">
        <f t="shared" ref="LT28:LT33" si="97">LS28-TRUNC(LS28)</f>
        <v>#VALUE!</v>
      </c>
      <c r="LU28" s="174">
        <f>LU27+0.001</f>
        <v>2E-3</v>
      </c>
      <c r="LV28" s="175" t="e">
        <f t="shared" ref="LV28:LV33" si="98">LT28+LU28</f>
        <v>#VALUE!</v>
      </c>
      <c r="LW28" s="176" t="e">
        <f t="shared" ref="LW28:LW33" si="99">ROUNDDOWN(LS28,0)</f>
        <v>#VALUE!</v>
      </c>
      <c r="LX28" s="137" t="e">
        <f t="shared" si="86"/>
        <v>#VALUE!</v>
      </c>
      <c r="LY28" s="137" t="e">
        <f t="shared" si="86"/>
        <v>#VALUE!</v>
      </c>
      <c r="LZ28" s="137" t="e">
        <f t="shared" si="86"/>
        <v>#VALUE!</v>
      </c>
      <c r="MA28" s="137" t="e">
        <f t="shared" si="86"/>
        <v>#VALUE!</v>
      </c>
      <c r="MB28" s="137" t="e">
        <f t="shared" si="86"/>
        <v>#VALUE!</v>
      </c>
      <c r="MC28" s="137" t="e">
        <f t="shared" si="86"/>
        <v>#VALUE!</v>
      </c>
      <c r="MD28" s="137" t="e">
        <f t="shared" si="86"/>
        <v>#VALUE!</v>
      </c>
      <c r="ME28" s="177"/>
      <c r="MF28" s="177"/>
      <c r="MG28" s="177"/>
      <c r="MH28" s="177"/>
      <c r="MI28" s="177"/>
      <c r="MJ28" s="177"/>
      <c r="MK28" s="177"/>
      <c r="ML28" s="177"/>
      <c r="MM28" s="137"/>
      <c r="MN28" s="137" t="str">
        <f>IF(MN27="","",MM28)</f>
        <v/>
      </c>
      <c r="MO28" s="125"/>
      <c r="MP28" s="173">
        <f t="shared" si="87"/>
        <v>0</v>
      </c>
      <c r="MQ28" s="174" t="e">
        <f t="shared" si="88"/>
        <v>#VALUE!</v>
      </c>
      <c r="MR28" s="174" t="e">
        <f t="shared" ref="MR28:MR33" si="100">MQ28-TRUNC(MQ28)</f>
        <v>#VALUE!</v>
      </c>
      <c r="MS28" s="174">
        <f>MS27+0.001</f>
        <v>2E-3</v>
      </c>
      <c r="MT28" s="175" t="e">
        <f t="shared" ref="MT28:MT33" si="101">MR28+MS28</f>
        <v>#VALUE!</v>
      </c>
      <c r="MU28" s="176" t="e">
        <f t="shared" ref="MU28:MU33" si="102">ROUNDDOWN(MQ28,0)</f>
        <v>#VALUE!</v>
      </c>
      <c r="MV28" s="137" t="e">
        <f t="shared" si="89"/>
        <v>#VALUE!</v>
      </c>
      <c r="MW28" s="137" t="e">
        <f t="shared" si="89"/>
        <v>#VALUE!</v>
      </c>
      <c r="MX28" s="137" t="e">
        <f t="shared" si="89"/>
        <v>#VALUE!</v>
      </c>
      <c r="MY28" s="137" t="e">
        <f t="shared" si="89"/>
        <v>#VALUE!</v>
      </c>
      <c r="MZ28" s="137" t="e">
        <f t="shared" si="89"/>
        <v>#VALUE!</v>
      </c>
      <c r="NA28" s="137" t="e">
        <f t="shared" si="89"/>
        <v>#VALUE!</v>
      </c>
      <c r="NB28" s="137" t="e">
        <f t="shared" si="89"/>
        <v>#VALUE!</v>
      </c>
      <c r="NC28" s="177"/>
      <c r="ND28" s="177"/>
      <c r="NE28" s="177"/>
      <c r="NF28" s="177"/>
      <c r="NG28" s="177"/>
      <c r="NH28" s="177"/>
      <c r="NI28" s="177"/>
      <c r="NJ28" s="177"/>
      <c r="NK28" s="137"/>
      <c r="NL28" s="137" t="str">
        <f>IF(NL27="","",NK28)</f>
        <v/>
      </c>
      <c r="NM28" s="125"/>
      <c r="NN28" s="173">
        <f t="shared" si="90"/>
        <v>0</v>
      </c>
      <c r="NO28" s="174" t="e">
        <f t="shared" si="91"/>
        <v>#VALUE!</v>
      </c>
      <c r="NP28" s="174" t="e">
        <f t="shared" ref="NP28:NP33" si="103">NO28-TRUNC(NO28)</f>
        <v>#VALUE!</v>
      </c>
      <c r="NQ28" s="174">
        <f>NQ27+0.001</f>
        <v>2E-3</v>
      </c>
      <c r="NR28" s="175" t="e">
        <f t="shared" ref="NR28:NR33" si="104">NP28+NQ28</f>
        <v>#VALUE!</v>
      </c>
      <c r="NS28" s="176" t="e">
        <f t="shared" ref="NS28:NS33" si="105">ROUNDDOWN(NO28,0)</f>
        <v>#VALUE!</v>
      </c>
      <c r="NT28" s="137" t="e">
        <f t="shared" si="92"/>
        <v>#VALUE!</v>
      </c>
      <c r="NU28" s="137" t="e">
        <f t="shared" si="92"/>
        <v>#VALUE!</v>
      </c>
      <c r="NV28" s="137" t="e">
        <f t="shared" si="92"/>
        <v>#VALUE!</v>
      </c>
      <c r="NW28" s="137" t="e">
        <f t="shared" si="92"/>
        <v>#VALUE!</v>
      </c>
      <c r="NX28" s="137" t="e">
        <f t="shared" si="92"/>
        <v>#VALUE!</v>
      </c>
      <c r="NY28" s="137" t="e">
        <f t="shared" si="92"/>
        <v>#VALUE!</v>
      </c>
      <c r="NZ28" s="137" t="e">
        <f t="shared" si="92"/>
        <v>#VALUE!</v>
      </c>
      <c r="OA28" s="177"/>
      <c r="OB28" s="177"/>
      <c r="OC28" s="177"/>
      <c r="OD28" s="177"/>
      <c r="OE28" s="177"/>
      <c r="OF28" s="177"/>
      <c r="OG28" s="177"/>
      <c r="OH28" s="177"/>
      <c r="OI28" s="137"/>
      <c r="OJ28" s="137" t="str">
        <f>IF(OJ27="","",OI28)</f>
        <v/>
      </c>
    </row>
    <row r="29" spans="3:400" x14ac:dyDescent="0.25">
      <c r="C29" s="183" t="s">
        <v>34</v>
      </c>
      <c r="D29" s="171">
        <v>0</v>
      </c>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71">
        <v>0</v>
      </c>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71">
        <v>0</v>
      </c>
      <c r="BA29" s="156"/>
      <c r="BB29" s="156"/>
      <c r="BC29" s="156"/>
      <c r="BD29" s="156"/>
      <c r="BE29" s="156"/>
      <c r="BF29" s="156"/>
      <c r="BG29" s="156"/>
      <c r="BH29" s="156"/>
      <c r="BI29" s="156"/>
      <c r="BJ29" s="156"/>
      <c r="BK29" s="156"/>
      <c r="BL29" s="156"/>
      <c r="BM29" s="156"/>
      <c r="BN29" s="156"/>
      <c r="BO29" s="156"/>
      <c r="BP29" s="156"/>
      <c r="BQ29" s="156"/>
      <c r="BR29" s="156"/>
      <c r="BS29" s="156"/>
      <c r="BT29" s="156"/>
      <c r="BU29" s="156"/>
      <c r="BV29" s="156"/>
      <c r="BW29" s="156"/>
      <c r="BX29" s="171">
        <v>0</v>
      </c>
      <c r="BY29" s="153">
        <f t="shared" si="72"/>
        <v>0</v>
      </c>
      <c r="BZ29" s="120"/>
      <c r="CA29" s="172" t="str">
        <f t="shared" si="73"/>
        <v/>
      </c>
      <c r="CB29" s="157"/>
      <c r="CC29" s="157"/>
      <c r="CD29" s="157"/>
      <c r="CE29" s="157"/>
      <c r="CF29" s="157"/>
      <c r="CG29" s="157"/>
      <c r="CH29" s="157"/>
      <c r="CI29" s="157"/>
      <c r="CJ29" s="157"/>
      <c r="CK29" s="157"/>
      <c r="CL29" s="157"/>
      <c r="CM29" s="157"/>
      <c r="CN29" s="157"/>
      <c r="CO29" s="157"/>
      <c r="CP29" s="157"/>
      <c r="CQ29" s="157"/>
      <c r="CR29" s="157"/>
      <c r="CS29" s="157"/>
      <c r="CT29" s="157"/>
      <c r="CU29" s="157"/>
      <c r="CV29" s="157"/>
      <c r="CW29" s="157"/>
      <c r="CX29" s="157"/>
      <c r="CY29" s="172" t="str">
        <f t="shared" si="74"/>
        <v/>
      </c>
      <c r="CZ29" s="157"/>
      <c r="DA29" s="157"/>
      <c r="DB29" s="157"/>
      <c r="DC29" s="157"/>
      <c r="DD29" s="157"/>
      <c r="DE29" s="157"/>
      <c r="DF29" s="157"/>
      <c r="DG29" s="157"/>
      <c r="DH29" s="157"/>
      <c r="DI29" s="157"/>
      <c r="DJ29" s="157"/>
      <c r="DK29" s="157"/>
      <c r="DL29" s="157"/>
      <c r="DM29" s="157"/>
      <c r="DN29" s="157"/>
      <c r="DO29" s="157"/>
      <c r="DP29" s="157"/>
      <c r="DQ29" s="157"/>
      <c r="DR29" s="157"/>
      <c r="DS29" s="157"/>
      <c r="DT29" s="157"/>
      <c r="DU29" s="157"/>
      <c r="DV29" s="157"/>
      <c r="DW29" s="172" t="str">
        <f t="shared" si="75"/>
        <v/>
      </c>
      <c r="DX29" s="157"/>
      <c r="DY29" s="157"/>
      <c r="DZ29" s="157"/>
      <c r="EA29" s="157"/>
      <c r="EB29" s="157"/>
      <c r="EC29" s="157"/>
      <c r="ED29" s="157"/>
      <c r="EE29" s="157"/>
      <c r="EF29" s="157"/>
      <c r="EG29" s="157"/>
      <c r="EH29" s="157"/>
      <c r="EI29" s="157"/>
      <c r="EJ29" s="157"/>
      <c r="EK29" s="157"/>
      <c r="EL29" s="157"/>
      <c r="EM29" s="157"/>
      <c r="EN29" s="157"/>
      <c r="EO29" s="157"/>
      <c r="EP29" s="157"/>
      <c r="EQ29" s="157"/>
      <c r="ER29" s="157"/>
      <c r="ES29" s="157"/>
      <c r="ET29" s="157"/>
      <c r="EU29" s="172" t="str">
        <f t="shared" si="76"/>
        <v/>
      </c>
      <c r="EV29" s="120"/>
      <c r="EW29" s="172" t="str">
        <f t="shared" si="77"/>
        <v/>
      </c>
      <c r="EX29" s="157"/>
      <c r="EY29" s="157"/>
      <c r="EZ29" s="157"/>
      <c r="FA29" s="157"/>
      <c r="FB29" s="157"/>
      <c r="FC29" s="157"/>
      <c r="FD29" s="157"/>
      <c r="FE29" s="157"/>
      <c r="FF29" s="157"/>
      <c r="FG29" s="157"/>
      <c r="FH29" s="157"/>
      <c r="FI29" s="157"/>
      <c r="FJ29" s="157"/>
      <c r="FK29" s="157"/>
      <c r="FL29" s="157"/>
      <c r="FM29" s="157"/>
      <c r="FN29" s="157"/>
      <c r="FO29" s="157"/>
      <c r="FP29" s="157"/>
      <c r="FQ29" s="157"/>
      <c r="FR29" s="157"/>
      <c r="FS29" s="157"/>
      <c r="FT29" s="157"/>
      <c r="FU29" s="172" t="str">
        <f t="shared" si="78"/>
        <v/>
      </c>
      <c r="FV29" s="157"/>
      <c r="FW29" s="157"/>
      <c r="FX29" s="157"/>
      <c r="FY29" s="157"/>
      <c r="FZ29" s="157"/>
      <c r="GA29" s="157"/>
      <c r="GB29" s="157"/>
      <c r="GC29" s="157"/>
      <c r="GD29" s="157"/>
      <c r="GE29" s="157"/>
      <c r="GF29" s="157"/>
      <c r="GG29" s="157"/>
      <c r="GH29" s="157"/>
      <c r="GI29" s="157"/>
      <c r="GJ29" s="157"/>
      <c r="GK29" s="157"/>
      <c r="GL29" s="157"/>
      <c r="GM29" s="157"/>
      <c r="GN29" s="157"/>
      <c r="GO29" s="157"/>
      <c r="GP29" s="157"/>
      <c r="GQ29" s="157"/>
      <c r="GR29" s="157"/>
      <c r="GS29" s="172" t="str">
        <f t="shared" si="79"/>
        <v/>
      </c>
      <c r="GT29" s="157"/>
      <c r="GU29" s="157"/>
      <c r="GV29" s="157"/>
      <c r="GW29" s="157"/>
      <c r="GX29" s="157"/>
      <c r="GY29" s="157"/>
      <c r="GZ29" s="157"/>
      <c r="HA29" s="157"/>
      <c r="HB29" s="157"/>
      <c r="HC29" s="157"/>
      <c r="HD29" s="157"/>
      <c r="HE29" s="157"/>
      <c r="HF29" s="157"/>
      <c r="HG29" s="157"/>
      <c r="HH29" s="157"/>
      <c r="HI29" s="157"/>
      <c r="HJ29" s="157"/>
      <c r="HK29" s="157"/>
      <c r="HL29" s="157"/>
      <c r="HM29" s="157"/>
      <c r="HN29" s="157"/>
      <c r="HO29" s="157"/>
      <c r="HP29" s="157"/>
      <c r="HQ29" s="172" t="str">
        <f t="shared" si="80"/>
        <v/>
      </c>
      <c r="HR29" s="126"/>
      <c r="HS29" s="172" t="str">
        <f t="shared" si="93"/>
        <v/>
      </c>
      <c r="HT29" s="228"/>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s="173">
        <f t="shared" si="81"/>
        <v>0</v>
      </c>
      <c r="KU29" s="174" t="e">
        <f t="shared" si="82"/>
        <v>#VALUE!</v>
      </c>
      <c r="KV29" s="174" t="e">
        <f t="shared" si="94"/>
        <v>#VALUE!</v>
      </c>
      <c r="KW29" s="174">
        <f t="shared" ref="KW29:KW33" si="106">KW28+0.001</f>
        <v>3.0000000000000001E-3</v>
      </c>
      <c r="KX29" s="175" t="e">
        <f t="shared" si="95"/>
        <v>#VALUE!</v>
      </c>
      <c r="KY29" s="176" t="e">
        <f t="shared" si="96"/>
        <v>#VALUE!</v>
      </c>
      <c r="KZ29" s="137" t="e">
        <f t="shared" si="83"/>
        <v>#VALUE!</v>
      </c>
      <c r="LA29" s="137" t="e">
        <f t="shared" si="83"/>
        <v>#VALUE!</v>
      </c>
      <c r="LB29" s="137" t="e">
        <f t="shared" si="83"/>
        <v>#VALUE!</v>
      </c>
      <c r="LC29" s="137" t="e">
        <f t="shared" si="83"/>
        <v>#VALUE!</v>
      </c>
      <c r="LD29" s="137" t="e">
        <f t="shared" si="83"/>
        <v>#VALUE!</v>
      </c>
      <c r="LE29" s="137" t="e">
        <f t="shared" si="83"/>
        <v>#VALUE!</v>
      </c>
      <c r="LF29" s="137" t="e">
        <f t="shared" si="83"/>
        <v>#VALUE!</v>
      </c>
      <c r="LG29" s="177"/>
      <c r="LH29" s="177"/>
      <c r="LI29" s="177"/>
      <c r="LJ29" s="177"/>
      <c r="LK29" s="177"/>
      <c r="LL29" s="177"/>
      <c r="LM29" s="177"/>
      <c r="LN29" s="177"/>
      <c r="LO29" s="137"/>
      <c r="LP29" s="137" t="str">
        <f t="shared" ref="LP29:LP33" si="107">IF(LP28="","",LO29)</f>
        <v/>
      </c>
      <c r="LQ29"/>
      <c r="LR29" s="173">
        <f t="shared" si="84"/>
        <v>0</v>
      </c>
      <c r="LS29" s="174" t="e">
        <f t="shared" si="85"/>
        <v>#VALUE!</v>
      </c>
      <c r="LT29" s="174" t="e">
        <f t="shared" si="97"/>
        <v>#VALUE!</v>
      </c>
      <c r="LU29" s="174">
        <f t="shared" ref="LU29:LU33" si="108">LU28+0.001</f>
        <v>3.0000000000000001E-3</v>
      </c>
      <c r="LV29" s="175" t="e">
        <f t="shared" si="98"/>
        <v>#VALUE!</v>
      </c>
      <c r="LW29" s="176" t="e">
        <f t="shared" si="99"/>
        <v>#VALUE!</v>
      </c>
      <c r="LX29" s="137" t="e">
        <f t="shared" si="86"/>
        <v>#VALUE!</v>
      </c>
      <c r="LY29" s="137" t="e">
        <f t="shared" si="86"/>
        <v>#VALUE!</v>
      </c>
      <c r="LZ29" s="137" t="e">
        <f t="shared" si="86"/>
        <v>#VALUE!</v>
      </c>
      <c r="MA29" s="137" t="e">
        <f t="shared" si="86"/>
        <v>#VALUE!</v>
      </c>
      <c r="MB29" s="137" t="e">
        <f t="shared" si="86"/>
        <v>#VALUE!</v>
      </c>
      <c r="MC29" s="137" t="e">
        <f t="shared" si="86"/>
        <v>#VALUE!</v>
      </c>
      <c r="MD29" s="137" t="e">
        <f t="shared" si="86"/>
        <v>#VALUE!</v>
      </c>
      <c r="ME29" s="177"/>
      <c r="MF29" s="177"/>
      <c r="MG29" s="177"/>
      <c r="MH29" s="177"/>
      <c r="MI29" s="177"/>
      <c r="MJ29" s="177"/>
      <c r="MK29" s="177"/>
      <c r="ML29" s="177"/>
      <c r="MM29" s="137"/>
      <c r="MN29" s="137" t="str">
        <f t="shared" ref="MN29:MN33" si="109">IF(MN28="","",MM29)</f>
        <v/>
      </c>
      <c r="MO29" s="125"/>
      <c r="MP29" s="173">
        <f t="shared" si="87"/>
        <v>0</v>
      </c>
      <c r="MQ29" s="174" t="e">
        <f t="shared" si="88"/>
        <v>#VALUE!</v>
      </c>
      <c r="MR29" s="174" t="e">
        <f t="shared" si="100"/>
        <v>#VALUE!</v>
      </c>
      <c r="MS29" s="174">
        <f t="shared" ref="MS29:MS33" si="110">MS28+0.001</f>
        <v>3.0000000000000001E-3</v>
      </c>
      <c r="MT29" s="175" t="e">
        <f t="shared" si="101"/>
        <v>#VALUE!</v>
      </c>
      <c r="MU29" s="176" t="e">
        <f t="shared" si="102"/>
        <v>#VALUE!</v>
      </c>
      <c r="MV29" s="137" t="e">
        <f t="shared" si="89"/>
        <v>#VALUE!</v>
      </c>
      <c r="MW29" s="137" t="e">
        <f t="shared" si="89"/>
        <v>#VALUE!</v>
      </c>
      <c r="MX29" s="137" t="e">
        <f t="shared" si="89"/>
        <v>#VALUE!</v>
      </c>
      <c r="MY29" s="137" t="e">
        <f t="shared" si="89"/>
        <v>#VALUE!</v>
      </c>
      <c r="MZ29" s="137" t="e">
        <f t="shared" si="89"/>
        <v>#VALUE!</v>
      </c>
      <c r="NA29" s="137" t="e">
        <f t="shared" si="89"/>
        <v>#VALUE!</v>
      </c>
      <c r="NB29" s="137" t="e">
        <f t="shared" si="89"/>
        <v>#VALUE!</v>
      </c>
      <c r="NC29" s="177"/>
      <c r="ND29" s="177"/>
      <c r="NE29" s="177"/>
      <c r="NF29" s="177"/>
      <c r="NG29" s="177"/>
      <c r="NH29" s="177"/>
      <c r="NI29" s="177"/>
      <c r="NJ29" s="177"/>
      <c r="NK29" s="137"/>
      <c r="NL29" s="137" t="str">
        <f t="shared" ref="NL29:NL33" si="111">IF(NL28="","",NK29)</f>
        <v/>
      </c>
      <c r="NM29" s="125"/>
      <c r="NN29" s="173">
        <f t="shared" si="90"/>
        <v>0</v>
      </c>
      <c r="NO29" s="174" t="e">
        <f t="shared" si="91"/>
        <v>#VALUE!</v>
      </c>
      <c r="NP29" s="174" t="e">
        <f t="shared" si="103"/>
        <v>#VALUE!</v>
      </c>
      <c r="NQ29" s="174">
        <f t="shared" ref="NQ29:NQ33" si="112">NQ28+0.001</f>
        <v>3.0000000000000001E-3</v>
      </c>
      <c r="NR29" s="175" t="e">
        <f t="shared" si="104"/>
        <v>#VALUE!</v>
      </c>
      <c r="NS29" s="176" t="e">
        <f t="shared" si="105"/>
        <v>#VALUE!</v>
      </c>
      <c r="NT29" s="137" t="e">
        <f t="shared" si="92"/>
        <v>#VALUE!</v>
      </c>
      <c r="NU29" s="137" t="e">
        <f t="shared" si="92"/>
        <v>#VALUE!</v>
      </c>
      <c r="NV29" s="137" t="e">
        <f t="shared" si="92"/>
        <v>#VALUE!</v>
      </c>
      <c r="NW29" s="137" t="e">
        <f t="shared" si="92"/>
        <v>#VALUE!</v>
      </c>
      <c r="NX29" s="137" t="e">
        <f t="shared" si="92"/>
        <v>#VALUE!</v>
      </c>
      <c r="NY29" s="137" t="e">
        <f t="shared" si="92"/>
        <v>#VALUE!</v>
      </c>
      <c r="NZ29" s="137" t="e">
        <f t="shared" si="92"/>
        <v>#VALUE!</v>
      </c>
      <c r="OA29" s="177"/>
      <c r="OB29" s="177"/>
      <c r="OC29" s="177"/>
      <c r="OD29" s="177"/>
      <c r="OE29" s="177"/>
      <c r="OF29" s="177"/>
      <c r="OG29" s="177"/>
      <c r="OH29" s="177"/>
      <c r="OI29" s="137"/>
      <c r="OJ29" s="137" t="str">
        <f t="shared" ref="OJ29:OJ33" si="113">IF(OJ28="","",OI29)</f>
        <v/>
      </c>
    </row>
    <row r="30" spans="3:400" x14ac:dyDescent="0.25">
      <c r="C30" s="183" t="s">
        <v>35</v>
      </c>
      <c r="D30" s="171">
        <v>0</v>
      </c>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71">
        <v>0</v>
      </c>
      <c r="AC30" s="156"/>
      <c r="AD30" s="156"/>
      <c r="AE30" s="156"/>
      <c r="AF30" s="156"/>
      <c r="AG30" s="156"/>
      <c r="AH30" s="156"/>
      <c r="AI30" s="156"/>
      <c r="AJ30" s="156"/>
      <c r="AK30" s="156"/>
      <c r="AL30" s="156"/>
      <c r="AM30" s="156"/>
      <c r="AN30" s="156"/>
      <c r="AO30" s="156"/>
      <c r="AP30" s="156"/>
      <c r="AQ30" s="156"/>
      <c r="AR30" s="156"/>
      <c r="AS30" s="156"/>
      <c r="AT30" s="156"/>
      <c r="AU30" s="156"/>
      <c r="AV30" s="156"/>
      <c r="AW30" s="156"/>
      <c r="AX30" s="156"/>
      <c r="AY30" s="156"/>
      <c r="AZ30" s="171">
        <v>0</v>
      </c>
      <c r="BA30" s="156"/>
      <c r="BB30" s="156"/>
      <c r="BC30" s="156"/>
      <c r="BD30" s="156"/>
      <c r="BE30" s="156"/>
      <c r="BF30" s="156"/>
      <c r="BG30" s="156"/>
      <c r="BH30" s="156"/>
      <c r="BI30" s="156"/>
      <c r="BJ30" s="156"/>
      <c r="BK30" s="156"/>
      <c r="BL30" s="156"/>
      <c r="BM30" s="156"/>
      <c r="BN30" s="156"/>
      <c r="BO30" s="156"/>
      <c r="BP30" s="156"/>
      <c r="BQ30" s="156"/>
      <c r="BR30" s="156"/>
      <c r="BS30" s="156"/>
      <c r="BT30" s="156"/>
      <c r="BU30" s="156"/>
      <c r="BV30" s="156"/>
      <c r="BW30" s="156"/>
      <c r="BX30" s="171">
        <v>0</v>
      </c>
      <c r="BY30" s="153">
        <f t="shared" si="72"/>
        <v>0</v>
      </c>
      <c r="BZ30" s="120"/>
      <c r="CA30" s="172" t="str">
        <f t="shared" si="73"/>
        <v/>
      </c>
      <c r="CB30" s="157"/>
      <c r="CC30" s="157"/>
      <c r="CD30" s="157"/>
      <c r="CE30" s="157"/>
      <c r="CF30" s="157"/>
      <c r="CG30" s="157"/>
      <c r="CH30" s="157"/>
      <c r="CI30" s="157"/>
      <c r="CJ30" s="157"/>
      <c r="CK30" s="157"/>
      <c r="CL30" s="157"/>
      <c r="CM30" s="157"/>
      <c r="CN30" s="157"/>
      <c r="CO30" s="157"/>
      <c r="CP30" s="157"/>
      <c r="CQ30" s="157"/>
      <c r="CR30" s="157"/>
      <c r="CS30" s="157"/>
      <c r="CT30" s="157"/>
      <c r="CU30" s="157"/>
      <c r="CV30" s="157"/>
      <c r="CW30" s="157"/>
      <c r="CX30" s="157"/>
      <c r="CY30" s="172" t="str">
        <f t="shared" si="74"/>
        <v/>
      </c>
      <c r="CZ30" s="157"/>
      <c r="DA30" s="157"/>
      <c r="DB30" s="157"/>
      <c r="DC30" s="157"/>
      <c r="DD30" s="157"/>
      <c r="DE30" s="157"/>
      <c r="DF30" s="157"/>
      <c r="DG30" s="157"/>
      <c r="DH30" s="157"/>
      <c r="DI30" s="157"/>
      <c r="DJ30" s="157"/>
      <c r="DK30" s="157"/>
      <c r="DL30" s="157"/>
      <c r="DM30" s="157"/>
      <c r="DN30" s="157"/>
      <c r="DO30" s="157"/>
      <c r="DP30" s="157"/>
      <c r="DQ30" s="157"/>
      <c r="DR30" s="157"/>
      <c r="DS30" s="157"/>
      <c r="DT30" s="157"/>
      <c r="DU30" s="157"/>
      <c r="DV30" s="157"/>
      <c r="DW30" s="172" t="str">
        <f t="shared" si="75"/>
        <v/>
      </c>
      <c r="DX30" s="157"/>
      <c r="DY30" s="157"/>
      <c r="DZ30" s="157"/>
      <c r="EA30" s="157"/>
      <c r="EB30" s="157"/>
      <c r="EC30" s="157"/>
      <c r="ED30" s="157"/>
      <c r="EE30" s="157"/>
      <c r="EF30" s="157"/>
      <c r="EG30" s="157"/>
      <c r="EH30" s="157"/>
      <c r="EI30" s="157"/>
      <c r="EJ30" s="157"/>
      <c r="EK30" s="157"/>
      <c r="EL30" s="157"/>
      <c r="EM30" s="157"/>
      <c r="EN30" s="157"/>
      <c r="EO30" s="157"/>
      <c r="EP30" s="157"/>
      <c r="EQ30" s="157"/>
      <c r="ER30" s="157"/>
      <c r="ES30" s="157"/>
      <c r="ET30" s="157"/>
      <c r="EU30" s="172" t="str">
        <f t="shared" si="76"/>
        <v/>
      </c>
      <c r="EV30" s="120"/>
      <c r="EW30" s="172" t="str">
        <f t="shared" si="77"/>
        <v/>
      </c>
      <c r="EX30" s="157"/>
      <c r="EY30" s="157"/>
      <c r="EZ30" s="157"/>
      <c r="FA30" s="157"/>
      <c r="FB30" s="157"/>
      <c r="FC30" s="157"/>
      <c r="FD30" s="157"/>
      <c r="FE30" s="157"/>
      <c r="FF30" s="157"/>
      <c r="FG30" s="157"/>
      <c r="FH30" s="157"/>
      <c r="FI30" s="157"/>
      <c r="FJ30" s="157"/>
      <c r="FK30" s="157"/>
      <c r="FL30" s="157"/>
      <c r="FM30" s="157"/>
      <c r="FN30" s="157"/>
      <c r="FO30" s="157"/>
      <c r="FP30" s="157"/>
      <c r="FQ30" s="157"/>
      <c r="FR30" s="157"/>
      <c r="FS30" s="157"/>
      <c r="FT30" s="157"/>
      <c r="FU30" s="172" t="str">
        <f t="shared" si="78"/>
        <v/>
      </c>
      <c r="FV30" s="157"/>
      <c r="FW30" s="157"/>
      <c r="FX30" s="157"/>
      <c r="FY30" s="157"/>
      <c r="FZ30" s="157"/>
      <c r="GA30" s="157"/>
      <c r="GB30" s="157"/>
      <c r="GC30" s="157"/>
      <c r="GD30" s="157"/>
      <c r="GE30" s="157"/>
      <c r="GF30" s="157"/>
      <c r="GG30" s="157"/>
      <c r="GH30" s="157"/>
      <c r="GI30" s="157"/>
      <c r="GJ30" s="157"/>
      <c r="GK30" s="157"/>
      <c r="GL30" s="157"/>
      <c r="GM30" s="157"/>
      <c r="GN30" s="157"/>
      <c r="GO30" s="157"/>
      <c r="GP30" s="157"/>
      <c r="GQ30" s="157"/>
      <c r="GR30" s="157"/>
      <c r="GS30" s="172" t="str">
        <f t="shared" si="79"/>
        <v/>
      </c>
      <c r="GT30" s="157"/>
      <c r="GU30" s="157"/>
      <c r="GV30" s="157"/>
      <c r="GW30" s="157"/>
      <c r="GX30" s="157"/>
      <c r="GY30" s="157"/>
      <c r="GZ30" s="157"/>
      <c r="HA30" s="157"/>
      <c r="HB30" s="157"/>
      <c r="HC30" s="157"/>
      <c r="HD30" s="157"/>
      <c r="HE30" s="157"/>
      <c r="HF30" s="157"/>
      <c r="HG30" s="157"/>
      <c r="HH30" s="157"/>
      <c r="HI30" s="157"/>
      <c r="HJ30" s="157"/>
      <c r="HK30" s="157"/>
      <c r="HL30" s="157"/>
      <c r="HM30" s="157"/>
      <c r="HN30" s="157"/>
      <c r="HO30" s="157"/>
      <c r="HP30" s="157"/>
      <c r="HQ30" s="172" t="str">
        <f t="shared" si="80"/>
        <v/>
      </c>
      <c r="HR30" s="126"/>
      <c r="HS30" s="172" t="str">
        <f t="shared" si="93"/>
        <v/>
      </c>
      <c r="HT30" s="228"/>
      <c r="HU30" s="181"/>
      <c r="HV30"/>
      <c r="HW30"/>
      <c r="HX30"/>
      <c r="HY30"/>
      <c r="HZ30"/>
      <c r="IA30"/>
      <c r="IB30"/>
      <c r="IC30"/>
      <c r="ID30"/>
      <c r="IE30"/>
      <c r="IF30"/>
      <c r="IG30"/>
      <c r="IH30"/>
      <c r="II30"/>
      <c r="IJ30"/>
      <c r="IK30"/>
      <c r="IL30"/>
      <c r="IM30"/>
      <c r="IN30"/>
      <c r="IO30"/>
      <c r="IP30"/>
      <c r="IQ30"/>
      <c r="IR30"/>
      <c r="IS30" s="181"/>
      <c r="IT30"/>
      <c r="IU30"/>
      <c r="IV30"/>
      <c r="IW30"/>
      <c r="IX30"/>
      <c r="IY30"/>
      <c r="IZ30"/>
      <c r="JA30"/>
      <c r="JB30"/>
      <c r="JC30"/>
      <c r="JD30"/>
      <c r="JE30"/>
      <c r="JF30"/>
      <c r="JG30"/>
      <c r="JH30"/>
      <c r="JI30"/>
      <c r="JJ30"/>
      <c r="JK30"/>
      <c r="JL30"/>
      <c r="JM30"/>
      <c r="JN30"/>
      <c r="JO30"/>
      <c r="JP30"/>
      <c r="JQ30" s="181"/>
      <c r="JR30"/>
      <c r="JS30"/>
      <c r="JT30"/>
      <c r="JU30"/>
      <c r="JV30"/>
      <c r="JW30"/>
      <c r="JX30"/>
      <c r="JY30"/>
      <c r="JZ30"/>
      <c r="KA30"/>
      <c r="KB30"/>
      <c r="KC30"/>
      <c r="KD30"/>
      <c r="KE30"/>
      <c r="KF30"/>
      <c r="KG30"/>
      <c r="KH30"/>
      <c r="KI30"/>
      <c r="KJ30"/>
      <c r="KK30"/>
      <c r="KL30"/>
      <c r="KM30"/>
      <c r="KN30"/>
      <c r="KO30" s="181"/>
      <c r="KP30"/>
      <c r="KQ30"/>
      <c r="KR30"/>
      <c r="KS30"/>
      <c r="KT30" s="173">
        <f t="shared" si="81"/>
        <v>0</v>
      </c>
      <c r="KU30" s="174" t="e">
        <f t="shared" si="82"/>
        <v>#VALUE!</v>
      </c>
      <c r="KV30" s="174" t="e">
        <f t="shared" si="94"/>
        <v>#VALUE!</v>
      </c>
      <c r="KW30" s="174">
        <f t="shared" si="106"/>
        <v>4.0000000000000001E-3</v>
      </c>
      <c r="KX30" s="175" t="e">
        <f t="shared" si="95"/>
        <v>#VALUE!</v>
      </c>
      <c r="KY30" s="176" t="e">
        <f t="shared" si="96"/>
        <v>#VALUE!</v>
      </c>
      <c r="KZ30" s="137" t="e">
        <f t="shared" si="83"/>
        <v>#VALUE!</v>
      </c>
      <c r="LA30" s="137" t="e">
        <f t="shared" si="83"/>
        <v>#VALUE!</v>
      </c>
      <c r="LB30" s="137" t="e">
        <f t="shared" si="83"/>
        <v>#VALUE!</v>
      </c>
      <c r="LC30" s="137" t="e">
        <f t="shared" si="83"/>
        <v>#VALUE!</v>
      </c>
      <c r="LD30" s="137" t="e">
        <f t="shared" si="83"/>
        <v>#VALUE!</v>
      </c>
      <c r="LE30" s="137" t="e">
        <f t="shared" si="83"/>
        <v>#VALUE!</v>
      </c>
      <c r="LF30" s="137" t="e">
        <f t="shared" si="83"/>
        <v>#VALUE!</v>
      </c>
      <c r="LG30" s="177"/>
      <c r="LH30" s="177"/>
      <c r="LI30" s="177"/>
      <c r="LJ30" s="177"/>
      <c r="LK30" s="177"/>
      <c r="LL30" s="177"/>
      <c r="LM30" s="177"/>
      <c r="LN30" s="177"/>
      <c r="LO30" s="137"/>
      <c r="LP30" s="137" t="str">
        <f t="shared" si="107"/>
        <v/>
      </c>
      <c r="LQ30"/>
      <c r="LR30" s="173">
        <f t="shared" si="84"/>
        <v>0</v>
      </c>
      <c r="LS30" s="174" t="e">
        <f t="shared" si="85"/>
        <v>#VALUE!</v>
      </c>
      <c r="LT30" s="174" t="e">
        <f t="shared" si="97"/>
        <v>#VALUE!</v>
      </c>
      <c r="LU30" s="174">
        <f t="shared" si="108"/>
        <v>4.0000000000000001E-3</v>
      </c>
      <c r="LV30" s="175" t="e">
        <f t="shared" si="98"/>
        <v>#VALUE!</v>
      </c>
      <c r="LW30" s="176" t="e">
        <f t="shared" si="99"/>
        <v>#VALUE!</v>
      </c>
      <c r="LX30" s="137" t="e">
        <f t="shared" si="86"/>
        <v>#VALUE!</v>
      </c>
      <c r="LY30" s="137" t="e">
        <f t="shared" si="86"/>
        <v>#VALUE!</v>
      </c>
      <c r="LZ30" s="137" t="e">
        <f t="shared" si="86"/>
        <v>#VALUE!</v>
      </c>
      <c r="MA30" s="137" t="e">
        <f t="shared" si="86"/>
        <v>#VALUE!</v>
      </c>
      <c r="MB30" s="137" t="e">
        <f t="shared" si="86"/>
        <v>#VALUE!</v>
      </c>
      <c r="MC30" s="137" t="e">
        <f t="shared" si="86"/>
        <v>#VALUE!</v>
      </c>
      <c r="MD30" s="137" t="e">
        <f t="shared" si="86"/>
        <v>#VALUE!</v>
      </c>
      <c r="ME30" s="177"/>
      <c r="MF30" s="177"/>
      <c r="MG30" s="177"/>
      <c r="MH30" s="177"/>
      <c r="MI30" s="177"/>
      <c r="MJ30" s="177"/>
      <c r="MK30" s="177"/>
      <c r="ML30" s="177"/>
      <c r="MM30" s="137"/>
      <c r="MN30" s="137" t="str">
        <f t="shared" si="109"/>
        <v/>
      </c>
      <c r="MO30" s="125"/>
      <c r="MP30" s="173">
        <f t="shared" si="87"/>
        <v>0</v>
      </c>
      <c r="MQ30" s="174" t="e">
        <f t="shared" si="88"/>
        <v>#VALUE!</v>
      </c>
      <c r="MR30" s="174" t="e">
        <f t="shared" si="100"/>
        <v>#VALUE!</v>
      </c>
      <c r="MS30" s="174">
        <f t="shared" si="110"/>
        <v>4.0000000000000001E-3</v>
      </c>
      <c r="MT30" s="175" t="e">
        <f t="shared" si="101"/>
        <v>#VALUE!</v>
      </c>
      <c r="MU30" s="176" t="e">
        <f t="shared" si="102"/>
        <v>#VALUE!</v>
      </c>
      <c r="MV30" s="137" t="e">
        <f t="shared" si="89"/>
        <v>#VALUE!</v>
      </c>
      <c r="MW30" s="137" t="e">
        <f t="shared" si="89"/>
        <v>#VALUE!</v>
      </c>
      <c r="MX30" s="137" t="e">
        <f t="shared" si="89"/>
        <v>#VALUE!</v>
      </c>
      <c r="MY30" s="137" t="e">
        <f t="shared" si="89"/>
        <v>#VALUE!</v>
      </c>
      <c r="MZ30" s="137" t="e">
        <f t="shared" si="89"/>
        <v>#VALUE!</v>
      </c>
      <c r="NA30" s="137" t="e">
        <f t="shared" si="89"/>
        <v>#VALUE!</v>
      </c>
      <c r="NB30" s="137" t="e">
        <f t="shared" si="89"/>
        <v>#VALUE!</v>
      </c>
      <c r="NC30" s="177"/>
      <c r="ND30" s="177"/>
      <c r="NE30" s="177"/>
      <c r="NF30" s="177"/>
      <c r="NG30" s="177"/>
      <c r="NH30" s="177"/>
      <c r="NI30" s="177"/>
      <c r="NJ30" s="177"/>
      <c r="NK30" s="137"/>
      <c r="NL30" s="137" t="str">
        <f t="shared" si="111"/>
        <v/>
      </c>
      <c r="NM30" s="125"/>
      <c r="NN30" s="173">
        <f t="shared" si="90"/>
        <v>0</v>
      </c>
      <c r="NO30" s="174" t="e">
        <f t="shared" si="91"/>
        <v>#VALUE!</v>
      </c>
      <c r="NP30" s="174" t="e">
        <f t="shared" si="103"/>
        <v>#VALUE!</v>
      </c>
      <c r="NQ30" s="174">
        <f t="shared" si="112"/>
        <v>4.0000000000000001E-3</v>
      </c>
      <c r="NR30" s="175" t="e">
        <f t="shared" si="104"/>
        <v>#VALUE!</v>
      </c>
      <c r="NS30" s="176" t="e">
        <f t="shared" si="105"/>
        <v>#VALUE!</v>
      </c>
      <c r="NT30" s="137" t="e">
        <f t="shared" si="92"/>
        <v>#VALUE!</v>
      </c>
      <c r="NU30" s="137" t="e">
        <f t="shared" si="92"/>
        <v>#VALUE!</v>
      </c>
      <c r="NV30" s="137" t="e">
        <f t="shared" si="92"/>
        <v>#VALUE!</v>
      </c>
      <c r="NW30" s="137" t="e">
        <f t="shared" si="92"/>
        <v>#VALUE!</v>
      </c>
      <c r="NX30" s="137" t="e">
        <f t="shared" si="92"/>
        <v>#VALUE!</v>
      </c>
      <c r="NY30" s="137" t="e">
        <f t="shared" si="92"/>
        <v>#VALUE!</v>
      </c>
      <c r="NZ30" s="137" t="e">
        <f t="shared" si="92"/>
        <v>#VALUE!</v>
      </c>
      <c r="OA30" s="177"/>
      <c r="OB30" s="177"/>
      <c r="OC30" s="177"/>
      <c r="OD30" s="177"/>
      <c r="OE30" s="177"/>
      <c r="OF30" s="177"/>
      <c r="OG30" s="177"/>
      <c r="OH30" s="177"/>
      <c r="OI30" s="137"/>
      <c r="OJ30" s="137" t="str">
        <f t="shared" si="113"/>
        <v/>
      </c>
    </row>
    <row r="31" spans="3:400" x14ac:dyDescent="0.25">
      <c r="C31" s="183" t="s">
        <v>36</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0</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6"/>
      <c r="BB31" s="156"/>
      <c r="BC31" s="156"/>
      <c r="BD31" s="156"/>
      <c r="BE31" s="156"/>
      <c r="BF31" s="156"/>
      <c r="BG31" s="156"/>
      <c r="BH31" s="156"/>
      <c r="BI31" s="156"/>
      <c r="BJ31" s="156"/>
      <c r="BK31" s="156"/>
      <c r="BL31" s="156"/>
      <c r="BM31" s="156"/>
      <c r="BN31" s="156"/>
      <c r="BO31" s="156"/>
      <c r="BP31" s="156"/>
      <c r="BQ31" s="156"/>
      <c r="BR31" s="156"/>
      <c r="BS31" s="156"/>
      <c r="BT31" s="156"/>
      <c r="BU31" s="156"/>
      <c r="BV31" s="156"/>
      <c r="BW31" s="156"/>
      <c r="BX31" s="171">
        <v>0</v>
      </c>
      <c r="BY31" s="153">
        <f t="shared" si="72"/>
        <v>0</v>
      </c>
      <c r="BZ31" s="120"/>
      <c r="CA31" s="172" t="str">
        <f t="shared" si="73"/>
        <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t="str">
        <f t="shared" si="74"/>
        <v/>
      </c>
      <c r="CZ31" s="157"/>
      <c r="DA31" s="157"/>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72" t="str">
        <f t="shared" si="75"/>
        <v/>
      </c>
      <c r="DX31" s="157"/>
      <c r="DY31" s="157"/>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72" t="str">
        <f t="shared" si="76"/>
        <v/>
      </c>
      <c r="EV31" s="120"/>
      <c r="EW31" s="172" t="str">
        <f t="shared" si="77"/>
        <v/>
      </c>
      <c r="EX31" s="157"/>
      <c r="EY31" s="157"/>
      <c r="EZ31" s="157"/>
      <c r="FA31" s="157"/>
      <c r="FB31" s="157"/>
      <c r="FC31" s="157"/>
      <c r="FD31" s="157"/>
      <c r="FE31" s="157"/>
      <c r="FF31" s="157"/>
      <c r="FG31" s="157"/>
      <c r="FH31" s="157"/>
      <c r="FI31" s="157"/>
      <c r="FJ31" s="157"/>
      <c r="FK31" s="157"/>
      <c r="FL31" s="157"/>
      <c r="FM31" s="157"/>
      <c r="FN31" s="157"/>
      <c r="FO31" s="157"/>
      <c r="FP31" s="157"/>
      <c r="FQ31" s="157"/>
      <c r="FR31" s="157"/>
      <c r="FS31" s="157"/>
      <c r="FT31" s="157"/>
      <c r="FU31" s="172" t="str">
        <f t="shared" si="78"/>
        <v/>
      </c>
      <c r="FV31" s="157"/>
      <c r="FW31" s="157"/>
      <c r="FX31" s="157"/>
      <c r="FY31" s="157"/>
      <c r="FZ31" s="157"/>
      <c r="GA31" s="157"/>
      <c r="GB31" s="157"/>
      <c r="GC31" s="157"/>
      <c r="GD31" s="157"/>
      <c r="GE31" s="157"/>
      <c r="GF31" s="157"/>
      <c r="GG31" s="157"/>
      <c r="GH31" s="157"/>
      <c r="GI31" s="157"/>
      <c r="GJ31" s="157"/>
      <c r="GK31" s="157"/>
      <c r="GL31" s="157"/>
      <c r="GM31" s="157"/>
      <c r="GN31" s="157"/>
      <c r="GO31" s="157"/>
      <c r="GP31" s="157"/>
      <c r="GQ31" s="157"/>
      <c r="GR31" s="157"/>
      <c r="GS31" s="172" t="str">
        <f t="shared" si="79"/>
        <v/>
      </c>
      <c r="GT31" s="157"/>
      <c r="GU31" s="157"/>
      <c r="GV31" s="157"/>
      <c r="GW31" s="157"/>
      <c r="GX31" s="157"/>
      <c r="GY31" s="157"/>
      <c r="GZ31" s="157"/>
      <c r="HA31" s="157"/>
      <c r="HB31" s="157"/>
      <c r="HC31" s="157"/>
      <c r="HD31" s="157"/>
      <c r="HE31" s="157"/>
      <c r="HF31" s="157"/>
      <c r="HG31" s="157"/>
      <c r="HH31" s="157"/>
      <c r="HI31" s="157"/>
      <c r="HJ31" s="157"/>
      <c r="HK31" s="157"/>
      <c r="HL31" s="157"/>
      <c r="HM31" s="157"/>
      <c r="HN31" s="157"/>
      <c r="HO31" s="157"/>
      <c r="HP31" s="157"/>
      <c r="HQ31" s="172" t="str">
        <f t="shared" si="80"/>
        <v/>
      </c>
      <c r="HR31" s="126"/>
      <c r="HS31" s="172" t="str">
        <f t="shared" si="93"/>
        <v/>
      </c>
      <c r="HT31" s="228"/>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s="173">
        <f t="shared" si="81"/>
        <v>0</v>
      </c>
      <c r="KU31" s="174" t="e">
        <f t="shared" si="82"/>
        <v>#VALUE!</v>
      </c>
      <c r="KV31" s="174" t="e">
        <f t="shared" si="94"/>
        <v>#VALUE!</v>
      </c>
      <c r="KW31" s="174">
        <f t="shared" si="106"/>
        <v>5.0000000000000001E-3</v>
      </c>
      <c r="KX31" s="175" t="e">
        <f t="shared" si="95"/>
        <v>#VALUE!</v>
      </c>
      <c r="KY31" s="176" t="e">
        <f t="shared" si="96"/>
        <v>#VALUE!</v>
      </c>
      <c r="KZ31" s="137" t="e">
        <f t="shared" si="83"/>
        <v>#VALUE!</v>
      </c>
      <c r="LA31" s="137" t="e">
        <f t="shared" si="83"/>
        <v>#VALUE!</v>
      </c>
      <c r="LB31" s="137" t="e">
        <f t="shared" si="83"/>
        <v>#VALUE!</v>
      </c>
      <c r="LC31" s="137" t="e">
        <f t="shared" si="83"/>
        <v>#VALUE!</v>
      </c>
      <c r="LD31" s="137" t="e">
        <f t="shared" si="83"/>
        <v>#VALUE!</v>
      </c>
      <c r="LE31" s="137" t="e">
        <f t="shared" si="83"/>
        <v>#VALUE!</v>
      </c>
      <c r="LF31" s="137" t="e">
        <f t="shared" si="83"/>
        <v>#VALUE!</v>
      </c>
      <c r="LG31" s="177"/>
      <c r="LH31" s="177"/>
      <c r="LI31" s="177"/>
      <c r="LJ31" s="177"/>
      <c r="LK31" s="177"/>
      <c r="LL31" s="177"/>
      <c r="LM31" s="177"/>
      <c r="LN31" s="177"/>
      <c r="LO31" s="137"/>
      <c r="LP31" s="137" t="str">
        <f t="shared" si="107"/>
        <v/>
      </c>
      <c r="LQ31"/>
      <c r="LR31" s="173">
        <f t="shared" si="84"/>
        <v>0</v>
      </c>
      <c r="LS31" s="174" t="e">
        <f t="shared" si="85"/>
        <v>#VALUE!</v>
      </c>
      <c r="LT31" s="174" t="e">
        <f t="shared" si="97"/>
        <v>#VALUE!</v>
      </c>
      <c r="LU31" s="174">
        <f t="shared" si="108"/>
        <v>5.0000000000000001E-3</v>
      </c>
      <c r="LV31" s="175" t="e">
        <f t="shared" si="98"/>
        <v>#VALUE!</v>
      </c>
      <c r="LW31" s="176" t="e">
        <f t="shared" si="99"/>
        <v>#VALUE!</v>
      </c>
      <c r="LX31" s="137" t="e">
        <f t="shared" si="86"/>
        <v>#VALUE!</v>
      </c>
      <c r="LY31" s="137" t="e">
        <f t="shared" si="86"/>
        <v>#VALUE!</v>
      </c>
      <c r="LZ31" s="137" t="e">
        <f t="shared" si="86"/>
        <v>#VALUE!</v>
      </c>
      <c r="MA31" s="137" t="e">
        <f t="shared" si="86"/>
        <v>#VALUE!</v>
      </c>
      <c r="MB31" s="137" t="e">
        <f t="shared" si="86"/>
        <v>#VALUE!</v>
      </c>
      <c r="MC31" s="137" t="e">
        <f t="shared" si="86"/>
        <v>#VALUE!</v>
      </c>
      <c r="MD31" s="137" t="e">
        <f t="shared" si="86"/>
        <v>#VALUE!</v>
      </c>
      <c r="ME31" s="177"/>
      <c r="MF31" s="177"/>
      <c r="MG31" s="177"/>
      <c r="MH31" s="177"/>
      <c r="MI31" s="177"/>
      <c r="MJ31" s="177"/>
      <c r="MK31" s="177"/>
      <c r="ML31" s="177"/>
      <c r="MM31" s="137"/>
      <c r="MN31" s="137" t="str">
        <f t="shared" si="109"/>
        <v/>
      </c>
      <c r="MO31" s="125"/>
      <c r="MP31" s="173">
        <f t="shared" si="87"/>
        <v>0</v>
      </c>
      <c r="MQ31" s="174" t="e">
        <f t="shared" si="88"/>
        <v>#VALUE!</v>
      </c>
      <c r="MR31" s="174" t="e">
        <f t="shared" si="100"/>
        <v>#VALUE!</v>
      </c>
      <c r="MS31" s="174">
        <f t="shared" si="110"/>
        <v>5.0000000000000001E-3</v>
      </c>
      <c r="MT31" s="175" t="e">
        <f t="shared" si="101"/>
        <v>#VALUE!</v>
      </c>
      <c r="MU31" s="176" t="e">
        <f t="shared" si="102"/>
        <v>#VALUE!</v>
      </c>
      <c r="MV31" s="137" t="e">
        <f t="shared" si="89"/>
        <v>#VALUE!</v>
      </c>
      <c r="MW31" s="137" t="e">
        <f t="shared" si="89"/>
        <v>#VALUE!</v>
      </c>
      <c r="MX31" s="137" t="e">
        <f t="shared" si="89"/>
        <v>#VALUE!</v>
      </c>
      <c r="MY31" s="137" t="e">
        <f t="shared" si="89"/>
        <v>#VALUE!</v>
      </c>
      <c r="MZ31" s="137" t="e">
        <f t="shared" si="89"/>
        <v>#VALUE!</v>
      </c>
      <c r="NA31" s="137" t="e">
        <f t="shared" si="89"/>
        <v>#VALUE!</v>
      </c>
      <c r="NB31" s="137" t="e">
        <f t="shared" si="89"/>
        <v>#VALUE!</v>
      </c>
      <c r="NC31" s="177"/>
      <c r="ND31" s="177"/>
      <c r="NE31" s="177"/>
      <c r="NF31" s="177"/>
      <c r="NG31" s="177"/>
      <c r="NH31" s="177"/>
      <c r="NI31" s="177"/>
      <c r="NJ31" s="177"/>
      <c r="NK31" s="137"/>
      <c r="NL31" s="137" t="str">
        <f t="shared" si="111"/>
        <v/>
      </c>
      <c r="NM31" s="125"/>
      <c r="NN31" s="173">
        <f t="shared" si="90"/>
        <v>0</v>
      </c>
      <c r="NO31" s="174" t="e">
        <f t="shared" si="91"/>
        <v>#VALUE!</v>
      </c>
      <c r="NP31" s="174" t="e">
        <f t="shared" si="103"/>
        <v>#VALUE!</v>
      </c>
      <c r="NQ31" s="174">
        <f t="shared" si="112"/>
        <v>5.0000000000000001E-3</v>
      </c>
      <c r="NR31" s="175" t="e">
        <f t="shared" si="104"/>
        <v>#VALUE!</v>
      </c>
      <c r="NS31" s="176" t="e">
        <f t="shared" si="105"/>
        <v>#VALUE!</v>
      </c>
      <c r="NT31" s="137" t="e">
        <f t="shared" si="92"/>
        <v>#VALUE!</v>
      </c>
      <c r="NU31" s="137" t="e">
        <f t="shared" si="92"/>
        <v>#VALUE!</v>
      </c>
      <c r="NV31" s="137" t="e">
        <f t="shared" si="92"/>
        <v>#VALUE!</v>
      </c>
      <c r="NW31" s="137" t="e">
        <f t="shared" si="92"/>
        <v>#VALUE!</v>
      </c>
      <c r="NX31" s="137" t="e">
        <f t="shared" si="92"/>
        <v>#VALUE!</v>
      </c>
      <c r="NY31" s="137" t="e">
        <f t="shared" si="92"/>
        <v>#VALUE!</v>
      </c>
      <c r="NZ31" s="137" t="e">
        <f t="shared" si="92"/>
        <v>#VALUE!</v>
      </c>
      <c r="OA31" s="177"/>
      <c r="OB31" s="177"/>
      <c r="OC31" s="177"/>
      <c r="OD31" s="177"/>
      <c r="OE31" s="177"/>
      <c r="OF31" s="177"/>
      <c r="OG31" s="177"/>
      <c r="OH31" s="177"/>
      <c r="OI31" s="137"/>
      <c r="OJ31" s="137" t="str">
        <f t="shared" si="113"/>
        <v/>
      </c>
    </row>
    <row r="32" spans="3:400" x14ac:dyDescent="0.25">
      <c r="C32" s="183" t="s">
        <v>37</v>
      </c>
      <c r="D32" s="171">
        <v>0</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6"/>
      <c r="BB32" s="156"/>
      <c r="BC32" s="156"/>
      <c r="BD32" s="156"/>
      <c r="BE32" s="156"/>
      <c r="BF32" s="156"/>
      <c r="BG32" s="156"/>
      <c r="BH32" s="156"/>
      <c r="BI32" s="156"/>
      <c r="BJ32" s="156"/>
      <c r="BK32" s="156"/>
      <c r="BL32" s="156"/>
      <c r="BM32" s="156"/>
      <c r="BN32" s="156"/>
      <c r="BO32" s="156"/>
      <c r="BP32" s="156"/>
      <c r="BQ32" s="156"/>
      <c r="BR32" s="156"/>
      <c r="BS32" s="156"/>
      <c r="BT32" s="156"/>
      <c r="BU32" s="156"/>
      <c r="BV32" s="156"/>
      <c r="BW32" s="156"/>
      <c r="BX32" s="171">
        <v>0</v>
      </c>
      <c r="BY32" s="153">
        <f t="shared" si="72"/>
        <v>0</v>
      </c>
      <c r="BZ32" s="120"/>
      <c r="CA32" s="172" t="str">
        <f t="shared" si="73"/>
        <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t="str">
        <f t="shared" si="74"/>
        <v/>
      </c>
      <c r="CZ32" s="157"/>
      <c r="DA32" s="157"/>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72" t="str">
        <f t="shared" si="75"/>
        <v/>
      </c>
      <c r="DX32" s="157"/>
      <c r="DY32" s="157"/>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72" t="str">
        <f t="shared" si="76"/>
        <v/>
      </c>
      <c r="EV32" s="120"/>
      <c r="EW32" s="172" t="str">
        <f t="shared" si="77"/>
        <v/>
      </c>
      <c r="EX32" s="157"/>
      <c r="EY32" s="157"/>
      <c r="EZ32" s="157"/>
      <c r="FA32" s="157"/>
      <c r="FB32" s="157"/>
      <c r="FC32" s="157"/>
      <c r="FD32" s="157"/>
      <c r="FE32" s="157"/>
      <c r="FF32" s="157"/>
      <c r="FG32" s="157"/>
      <c r="FH32" s="157"/>
      <c r="FI32" s="157"/>
      <c r="FJ32" s="157"/>
      <c r="FK32" s="157"/>
      <c r="FL32" s="157"/>
      <c r="FM32" s="157"/>
      <c r="FN32" s="157"/>
      <c r="FO32" s="157"/>
      <c r="FP32" s="157"/>
      <c r="FQ32" s="157"/>
      <c r="FR32" s="157"/>
      <c r="FS32" s="157"/>
      <c r="FT32" s="157"/>
      <c r="FU32" s="172" t="str">
        <f t="shared" si="78"/>
        <v/>
      </c>
      <c r="FV32" s="157"/>
      <c r="FW32" s="157"/>
      <c r="FX32" s="157"/>
      <c r="FY32" s="157"/>
      <c r="FZ32" s="157"/>
      <c r="GA32" s="157"/>
      <c r="GB32" s="157"/>
      <c r="GC32" s="157"/>
      <c r="GD32" s="157"/>
      <c r="GE32" s="157"/>
      <c r="GF32" s="157"/>
      <c r="GG32" s="157"/>
      <c r="GH32" s="157"/>
      <c r="GI32" s="157"/>
      <c r="GJ32" s="157"/>
      <c r="GK32" s="157"/>
      <c r="GL32" s="157"/>
      <c r="GM32" s="157"/>
      <c r="GN32" s="157"/>
      <c r="GO32" s="157"/>
      <c r="GP32" s="157"/>
      <c r="GQ32" s="157"/>
      <c r="GR32" s="157"/>
      <c r="GS32" s="172" t="str">
        <f t="shared" si="79"/>
        <v/>
      </c>
      <c r="GT32" s="157"/>
      <c r="GU32" s="157"/>
      <c r="GV32" s="157"/>
      <c r="GW32" s="157"/>
      <c r="GX32" s="157"/>
      <c r="GY32" s="157"/>
      <c r="GZ32" s="157"/>
      <c r="HA32" s="157"/>
      <c r="HB32" s="157"/>
      <c r="HC32" s="157"/>
      <c r="HD32" s="157"/>
      <c r="HE32" s="157"/>
      <c r="HF32" s="157"/>
      <c r="HG32" s="157"/>
      <c r="HH32" s="157"/>
      <c r="HI32" s="157"/>
      <c r="HJ32" s="157"/>
      <c r="HK32" s="157"/>
      <c r="HL32" s="157"/>
      <c r="HM32" s="157"/>
      <c r="HN32" s="157"/>
      <c r="HO32" s="157"/>
      <c r="HP32" s="157"/>
      <c r="HQ32" s="172" t="str">
        <f t="shared" si="80"/>
        <v/>
      </c>
      <c r="HR32" s="126"/>
      <c r="HS32" s="172" t="str">
        <f t="shared" si="93"/>
        <v/>
      </c>
      <c r="HT32" s="228"/>
      <c r="HU32" s="136"/>
      <c r="HV32" s="137" t="s">
        <v>214</v>
      </c>
      <c r="HW32" s="137" t="s">
        <v>215</v>
      </c>
      <c r="HX32" s="137"/>
      <c r="HY32" s="125"/>
      <c r="HZ32" s="125"/>
      <c r="IA32"/>
      <c r="IB32" s="125"/>
      <c r="IC32" s="125"/>
      <c r="ID32"/>
      <c r="IE32"/>
      <c r="IF32"/>
      <c r="IG32"/>
      <c r="IH32"/>
      <c r="II32"/>
      <c r="IJ32"/>
      <c r="IK32"/>
      <c r="IL32"/>
      <c r="IM32"/>
      <c r="IN32"/>
      <c r="IO32"/>
      <c r="IP32"/>
      <c r="IQ32"/>
      <c r="IR32"/>
      <c r="IS32" s="138"/>
      <c r="IT32" s="137" t="s">
        <v>214</v>
      </c>
      <c r="IU32" s="137" t="s">
        <v>215</v>
      </c>
      <c r="IV32" s="137"/>
      <c r="IW32" s="125"/>
      <c r="IX32" s="125"/>
      <c r="IY32"/>
      <c r="IZ32" s="125"/>
      <c r="JA32" s="125"/>
      <c r="JB32"/>
      <c r="JC32"/>
      <c r="JD32"/>
      <c r="JE32"/>
      <c r="JF32"/>
      <c r="JG32"/>
      <c r="JH32"/>
      <c r="JI32"/>
      <c r="JJ32"/>
      <c r="JK32"/>
      <c r="JL32"/>
      <c r="JM32"/>
      <c r="JN32"/>
      <c r="JO32"/>
      <c r="JP32"/>
      <c r="JQ32" s="138"/>
      <c r="JR32" s="137" t="s">
        <v>214</v>
      </c>
      <c r="JS32" s="137" t="s">
        <v>215</v>
      </c>
      <c r="JT32" s="137"/>
      <c r="JU32" s="125"/>
      <c r="JV32" s="125"/>
      <c r="JW32"/>
      <c r="JX32" s="125"/>
      <c r="JY32" s="125"/>
      <c r="JZ32"/>
      <c r="KA32"/>
      <c r="KB32"/>
      <c r="KC32"/>
      <c r="KD32"/>
      <c r="KE32"/>
      <c r="KF32"/>
      <c r="KG32"/>
      <c r="KH32"/>
      <c r="KI32"/>
      <c r="KJ32"/>
      <c r="KK32"/>
      <c r="KL32"/>
      <c r="KM32"/>
      <c r="KN32"/>
      <c r="KO32" s="138"/>
      <c r="KP32" s="137" t="s">
        <v>214</v>
      </c>
      <c r="KQ32" s="137" t="s">
        <v>215</v>
      </c>
      <c r="KR32" s="137"/>
      <c r="KS32"/>
      <c r="KT32" s="173">
        <f t="shared" si="81"/>
        <v>0</v>
      </c>
      <c r="KU32" s="174" t="e">
        <f t="shared" si="82"/>
        <v>#VALUE!</v>
      </c>
      <c r="KV32" s="174" t="e">
        <f t="shared" si="94"/>
        <v>#VALUE!</v>
      </c>
      <c r="KW32" s="174">
        <f t="shared" si="106"/>
        <v>6.0000000000000001E-3</v>
      </c>
      <c r="KX32" s="175" t="e">
        <f t="shared" si="95"/>
        <v>#VALUE!</v>
      </c>
      <c r="KY32" s="176" t="e">
        <f t="shared" si="96"/>
        <v>#VALUE!</v>
      </c>
      <c r="KZ32" s="137" t="e">
        <f t="shared" si="83"/>
        <v>#VALUE!</v>
      </c>
      <c r="LA32" s="137" t="e">
        <f t="shared" si="83"/>
        <v>#VALUE!</v>
      </c>
      <c r="LB32" s="137" t="e">
        <f t="shared" si="83"/>
        <v>#VALUE!</v>
      </c>
      <c r="LC32" s="137" t="e">
        <f t="shared" si="83"/>
        <v>#VALUE!</v>
      </c>
      <c r="LD32" s="137" t="e">
        <f t="shared" si="83"/>
        <v>#VALUE!</v>
      </c>
      <c r="LE32" s="137" t="e">
        <f t="shared" si="83"/>
        <v>#VALUE!</v>
      </c>
      <c r="LF32" s="137" t="e">
        <f t="shared" si="83"/>
        <v>#VALUE!</v>
      </c>
      <c r="LG32" s="177"/>
      <c r="LH32" s="177"/>
      <c r="LI32" s="177"/>
      <c r="LJ32" s="177"/>
      <c r="LK32" s="177"/>
      <c r="LL32" s="177"/>
      <c r="LM32" s="177"/>
      <c r="LN32" s="177"/>
      <c r="LO32" s="137"/>
      <c r="LP32" s="137" t="str">
        <f t="shared" si="107"/>
        <v/>
      </c>
      <c r="LQ32"/>
      <c r="LR32" s="173">
        <f t="shared" si="84"/>
        <v>0</v>
      </c>
      <c r="LS32" s="174" t="e">
        <f t="shared" si="85"/>
        <v>#VALUE!</v>
      </c>
      <c r="LT32" s="174" t="e">
        <f t="shared" si="97"/>
        <v>#VALUE!</v>
      </c>
      <c r="LU32" s="174">
        <f t="shared" si="108"/>
        <v>6.0000000000000001E-3</v>
      </c>
      <c r="LV32" s="175" t="e">
        <f t="shared" si="98"/>
        <v>#VALUE!</v>
      </c>
      <c r="LW32" s="176" t="e">
        <f t="shared" si="99"/>
        <v>#VALUE!</v>
      </c>
      <c r="LX32" s="137" t="e">
        <f t="shared" si="86"/>
        <v>#VALUE!</v>
      </c>
      <c r="LY32" s="137" t="e">
        <f t="shared" si="86"/>
        <v>#VALUE!</v>
      </c>
      <c r="LZ32" s="137" t="e">
        <f t="shared" si="86"/>
        <v>#VALUE!</v>
      </c>
      <c r="MA32" s="137" t="e">
        <f t="shared" si="86"/>
        <v>#VALUE!</v>
      </c>
      <c r="MB32" s="137" t="e">
        <f t="shared" si="86"/>
        <v>#VALUE!</v>
      </c>
      <c r="MC32" s="137" t="e">
        <f t="shared" si="86"/>
        <v>#VALUE!</v>
      </c>
      <c r="MD32" s="137" t="e">
        <f t="shared" si="86"/>
        <v>#VALUE!</v>
      </c>
      <c r="ME32" s="177"/>
      <c r="MF32" s="177"/>
      <c r="MG32" s="177"/>
      <c r="MH32" s="177"/>
      <c r="MI32" s="177"/>
      <c r="MJ32" s="177"/>
      <c r="MK32" s="177"/>
      <c r="ML32" s="177"/>
      <c r="MM32" s="137"/>
      <c r="MN32" s="137" t="str">
        <f t="shared" si="109"/>
        <v/>
      </c>
      <c r="MO32" s="125"/>
      <c r="MP32" s="173">
        <f t="shared" si="87"/>
        <v>0</v>
      </c>
      <c r="MQ32" s="174" t="e">
        <f t="shared" si="88"/>
        <v>#VALUE!</v>
      </c>
      <c r="MR32" s="174" t="e">
        <f t="shared" si="100"/>
        <v>#VALUE!</v>
      </c>
      <c r="MS32" s="174">
        <f t="shared" si="110"/>
        <v>6.0000000000000001E-3</v>
      </c>
      <c r="MT32" s="175" t="e">
        <f t="shared" si="101"/>
        <v>#VALUE!</v>
      </c>
      <c r="MU32" s="176" t="e">
        <f t="shared" si="102"/>
        <v>#VALUE!</v>
      </c>
      <c r="MV32" s="137" t="e">
        <f t="shared" si="89"/>
        <v>#VALUE!</v>
      </c>
      <c r="MW32" s="137" t="e">
        <f t="shared" si="89"/>
        <v>#VALUE!</v>
      </c>
      <c r="MX32" s="137" t="e">
        <f t="shared" si="89"/>
        <v>#VALUE!</v>
      </c>
      <c r="MY32" s="137" t="e">
        <f t="shared" si="89"/>
        <v>#VALUE!</v>
      </c>
      <c r="MZ32" s="137" t="e">
        <f t="shared" si="89"/>
        <v>#VALUE!</v>
      </c>
      <c r="NA32" s="137" t="e">
        <f t="shared" si="89"/>
        <v>#VALUE!</v>
      </c>
      <c r="NB32" s="137" t="e">
        <f t="shared" si="89"/>
        <v>#VALUE!</v>
      </c>
      <c r="NC32" s="177"/>
      <c r="ND32" s="177"/>
      <c r="NE32" s="177"/>
      <c r="NF32" s="177"/>
      <c r="NG32" s="177"/>
      <c r="NH32" s="177"/>
      <c r="NI32" s="177"/>
      <c r="NJ32" s="177"/>
      <c r="NK32" s="137"/>
      <c r="NL32" s="137" t="str">
        <f t="shared" si="111"/>
        <v/>
      </c>
      <c r="NM32" s="125"/>
      <c r="NN32" s="173">
        <f t="shared" si="90"/>
        <v>0</v>
      </c>
      <c r="NO32" s="174" t="e">
        <f t="shared" si="91"/>
        <v>#VALUE!</v>
      </c>
      <c r="NP32" s="174" t="e">
        <f t="shared" si="103"/>
        <v>#VALUE!</v>
      </c>
      <c r="NQ32" s="174">
        <f t="shared" si="112"/>
        <v>6.0000000000000001E-3</v>
      </c>
      <c r="NR32" s="175" t="e">
        <f t="shared" si="104"/>
        <v>#VALUE!</v>
      </c>
      <c r="NS32" s="176" t="e">
        <f t="shared" si="105"/>
        <v>#VALUE!</v>
      </c>
      <c r="NT32" s="137" t="e">
        <f t="shared" si="92"/>
        <v>#VALUE!</v>
      </c>
      <c r="NU32" s="137" t="e">
        <f t="shared" si="92"/>
        <v>#VALUE!</v>
      </c>
      <c r="NV32" s="137" t="e">
        <f t="shared" si="92"/>
        <v>#VALUE!</v>
      </c>
      <c r="NW32" s="137" t="e">
        <f t="shared" si="92"/>
        <v>#VALUE!</v>
      </c>
      <c r="NX32" s="137" t="e">
        <f t="shared" si="92"/>
        <v>#VALUE!</v>
      </c>
      <c r="NY32" s="137" t="e">
        <f t="shared" si="92"/>
        <v>#VALUE!</v>
      </c>
      <c r="NZ32" s="137" t="e">
        <f t="shared" si="92"/>
        <v>#VALUE!</v>
      </c>
      <c r="OA32" s="177"/>
      <c r="OB32" s="177"/>
      <c r="OC32" s="177"/>
      <c r="OD32" s="177"/>
      <c r="OE32" s="177"/>
      <c r="OF32" s="177"/>
      <c r="OG32" s="177"/>
      <c r="OH32" s="177"/>
      <c r="OI32" s="137"/>
      <c r="OJ32" s="137" t="str">
        <f t="shared" si="113"/>
        <v/>
      </c>
    </row>
    <row r="33" spans="3:400" ht="20.100000000000001" customHeight="1" x14ac:dyDescent="0.25">
      <c r="C33" s="183" t="s">
        <v>38</v>
      </c>
      <c r="D33" s="171">
        <v>0</v>
      </c>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71">
        <v>0</v>
      </c>
      <c r="AC33" s="156"/>
      <c r="AD33" s="156"/>
      <c r="AE33" s="156"/>
      <c r="AF33" s="156"/>
      <c r="AG33" s="156"/>
      <c r="AH33" s="156"/>
      <c r="AI33" s="156"/>
      <c r="AJ33" s="156"/>
      <c r="AK33" s="156"/>
      <c r="AL33" s="156"/>
      <c r="AM33" s="156"/>
      <c r="AN33" s="156"/>
      <c r="AO33" s="156"/>
      <c r="AP33" s="156"/>
      <c r="AQ33" s="156"/>
      <c r="AR33" s="156"/>
      <c r="AS33" s="156"/>
      <c r="AT33" s="156"/>
      <c r="AU33" s="156"/>
      <c r="AV33" s="156"/>
      <c r="AW33" s="156"/>
      <c r="AX33" s="156"/>
      <c r="AY33" s="156"/>
      <c r="AZ33" s="171">
        <v>0</v>
      </c>
      <c r="BA33" s="156"/>
      <c r="BB33" s="156"/>
      <c r="BC33" s="156"/>
      <c r="BD33" s="156"/>
      <c r="BE33" s="156"/>
      <c r="BF33" s="156"/>
      <c r="BG33" s="156"/>
      <c r="BH33" s="156"/>
      <c r="BI33" s="156"/>
      <c r="BJ33" s="156"/>
      <c r="BK33" s="156"/>
      <c r="BL33" s="156"/>
      <c r="BM33" s="156"/>
      <c r="BN33" s="156"/>
      <c r="BO33" s="156"/>
      <c r="BP33" s="156"/>
      <c r="BQ33" s="156"/>
      <c r="BR33" s="156"/>
      <c r="BS33" s="156"/>
      <c r="BT33" s="156"/>
      <c r="BU33" s="156"/>
      <c r="BV33" s="156"/>
      <c r="BW33" s="156"/>
      <c r="BX33" s="171">
        <v>0</v>
      </c>
      <c r="BY33" s="153">
        <f t="shared" si="72"/>
        <v>0</v>
      </c>
      <c r="BZ33" s="120"/>
      <c r="CA33" s="172" t="str">
        <f t="shared" si="73"/>
        <v/>
      </c>
      <c r="CB33" s="157"/>
      <c r="CC33" s="157"/>
      <c r="CD33" s="157"/>
      <c r="CE33" s="157"/>
      <c r="CF33" s="157"/>
      <c r="CG33" s="157"/>
      <c r="CH33" s="157"/>
      <c r="CI33" s="157"/>
      <c r="CJ33" s="157"/>
      <c r="CK33" s="157"/>
      <c r="CL33" s="157"/>
      <c r="CM33" s="157"/>
      <c r="CN33" s="157"/>
      <c r="CO33" s="157"/>
      <c r="CP33" s="157"/>
      <c r="CQ33" s="157"/>
      <c r="CR33" s="157"/>
      <c r="CS33" s="157"/>
      <c r="CT33" s="157"/>
      <c r="CU33" s="157"/>
      <c r="CV33" s="157"/>
      <c r="CW33" s="157"/>
      <c r="CX33" s="157"/>
      <c r="CY33" s="172" t="str">
        <f t="shared" si="74"/>
        <v/>
      </c>
      <c r="CZ33" s="157"/>
      <c r="DA33" s="157"/>
      <c r="DB33" s="157"/>
      <c r="DC33" s="157"/>
      <c r="DD33" s="157"/>
      <c r="DE33" s="157"/>
      <c r="DF33" s="157"/>
      <c r="DG33" s="157"/>
      <c r="DH33" s="157"/>
      <c r="DI33" s="157"/>
      <c r="DJ33" s="157"/>
      <c r="DK33" s="157"/>
      <c r="DL33" s="157"/>
      <c r="DM33" s="157"/>
      <c r="DN33" s="157"/>
      <c r="DO33" s="157"/>
      <c r="DP33" s="157"/>
      <c r="DQ33" s="157"/>
      <c r="DR33" s="157"/>
      <c r="DS33" s="157"/>
      <c r="DT33" s="157"/>
      <c r="DU33" s="157"/>
      <c r="DV33" s="157"/>
      <c r="DW33" s="172" t="str">
        <f t="shared" si="75"/>
        <v/>
      </c>
      <c r="DX33" s="157"/>
      <c r="DY33" s="157"/>
      <c r="DZ33" s="157"/>
      <c r="EA33" s="157"/>
      <c r="EB33" s="157"/>
      <c r="EC33" s="157"/>
      <c r="ED33" s="157"/>
      <c r="EE33" s="157"/>
      <c r="EF33" s="157"/>
      <c r="EG33" s="157"/>
      <c r="EH33" s="157"/>
      <c r="EI33" s="157"/>
      <c r="EJ33" s="157"/>
      <c r="EK33" s="157"/>
      <c r="EL33" s="157"/>
      <c r="EM33" s="157"/>
      <c r="EN33" s="157"/>
      <c r="EO33" s="157"/>
      <c r="EP33" s="157"/>
      <c r="EQ33" s="157"/>
      <c r="ER33" s="157"/>
      <c r="ES33" s="157"/>
      <c r="ET33" s="157"/>
      <c r="EU33" s="172" t="str">
        <f t="shared" si="76"/>
        <v/>
      </c>
      <c r="EV33" s="120"/>
      <c r="EW33" s="172" t="str">
        <f t="shared" si="77"/>
        <v/>
      </c>
      <c r="EX33" s="157"/>
      <c r="EY33" s="157"/>
      <c r="EZ33" s="157"/>
      <c r="FA33" s="157"/>
      <c r="FB33" s="157"/>
      <c r="FC33" s="157"/>
      <c r="FD33" s="157"/>
      <c r="FE33" s="157"/>
      <c r="FF33" s="157"/>
      <c r="FG33" s="157"/>
      <c r="FH33" s="157"/>
      <c r="FI33" s="157"/>
      <c r="FJ33" s="157"/>
      <c r="FK33" s="157"/>
      <c r="FL33" s="157"/>
      <c r="FM33" s="157"/>
      <c r="FN33" s="157"/>
      <c r="FO33" s="157"/>
      <c r="FP33" s="157"/>
      <c r="FQ33" s="157"/>
      <c r="FR33" s="157"/>
      <c r="FS33" s="157"/>
      <c r="FT33" s="157"/>
      <c r="FU33" s="172" t="str">
        <f t="shared" si="78"/>
        <v/>
      </c>
      <c r="FV33" s="157"/>
      <c r="FW33" s="157"/>
      <c r="FX33" s="157"/>
      <c r="FY33" s="157"/>
      <c r="FZ33" s="157"/>
      <c r="GA33" s="157"/>
      <c r="GB33" s="157"/>
      <c r="GC33" s="157"/>
      <c r="GD33" s="157"/>
      <c r="GE33" s="157"/>
      <c r="GF33" s="157"/>
      <c r="GG33" s="157"/>
      <c r="GH33" s="157"/>
      <c r="GI33" s="157"/>
      <c r="GJ33" s="157"/>
      <c r="GK33" s="157"/>
      <c r="GL33" s="157"/>
      <c r="GM33" s="157"/>
      <c r="GN33" s="157"/>
      <c r="GO33" s="157"/>
      <c r="GP33" s="157"/>
      <c r="GQ33" s="157"/>
      <c r="GR33" s="157"/>
      <c r="GS33" s="172" t="str">
        <f t="shared" si="79"/>
        <v/>
      </c>
      <c r="GT33" s="157"/>
      <c r="GU33" s="157"/>
      <c r="GV33" s="157"/>
      <c r="GW33" s="157"/>
      <c r="GX33" s="157"/>
      <c r="GY33" s="157"/>
      <c r="GZ33" s="157"/>
      <c r="HA33" s="157"/>
      <c r="HB33" s="157"/>
      <c r="HC33" s="157"/>
      <c r="HD33" s="157"/>
      <c r="HE33" s="157"/>
      <c r="HF33" s="157"/>
      <c r="HG33" s="157"/>
      <c r="HH33" s="157"/>
      <c r="HI33" s="157"/>
      <c r="HJ33" s="157"/>
      <c r="HK33" s="157"/>
      <c r="HL33" s="157"/>
      <c r="HM33" s="157"/>
      <c r="HN33" s="157"/>
      <c r="HO33" s="157"/>
      <c r="HP33" s="157"/>
      <c r="HQ33" s="172" t="str">
        <f t="shared" si="80"/>
        <v/>
      </c>
      <c r="HR33" s="126"/>
      <c r="HS33" s="172" t="str">
        <f t="shared" si="93"/>
        <v/>
      </c>
      <c r="HT33" s="228"/>
      <c r="HU33" s="136" t="s">
        <v>218</v>
      </c>
      <c r="HV33" s="137" t="s">
        <v>219</v>
      </c>
      <c r="HW33" s="137" t="s">
        <v>263</v>
      </c>
      <c r="HX33" s="137"/>
      <c r="HY33" s="125"/>
      <c r="HZ33" s="125"/>
      <c r="IA33"/>
      <c r="IB33" s="125"/>
      <c r="IC33" s="125"/>
      <c r="ID33"/>
      <c r="IE33" s="125"/>
      <c r="IF33"/>
      <c r="IG33" s="125"/>
      <c r="IH33" s="125"/>
      <c r="II33"/>
      <c r="IJ33" s="125"/>
      <c r="IK33" s="125"/>
      <c r="IL33" s="125"/>
      <c r="IM33"/>
      <c r="IN33"/>
      <c r="IO33"/>
      <c r="IP33"/>
      <c r="IQ33"/>
      <c r="IR33" s="125"/>
      <c r="IS33" s="138" t="s">
        <v>218</v>
      </c>
      <c r="IT33" s="137" t="s">
        <v>219</v>
      </c>
      <c r="IU33" s="137" t="s">
        <v>263</v>
      </c>
      <c r="IV33" s="137"/>
      <c r="IW33" s="125"/>
      <c r="IX33" s="125"/>
      <c r="IY33"/>
      <c r="IZ33" s="125"/>
      <c r="JA33" s="125"/>
      <c r="JB33"/>
      <c r="JC33" s="125"/>
      <c r="JD33"/>
      <c r="JE33" s="125"/>
      <c r="JF33" s="125"/>
      <c r="JG33"/>
      <c r="JH33" s="125"/>
      <c r="JI33" s="125"/>
      <c r="JJ33" s="125"/>
      <c r="JK33"/>
      <c r="JL33" s="125"/>
      <c r="JM33" s="125"/>
      <c r="JN33" s="125"/>
      <c r="JO33"/>
      <c r="JP33" s="125"/>
      <c r="JQ33" s="138" t="s">
        <v>218</v>
      </c>
      <c r="JR33" s="137" t="s">
        <v>219</v>
      </c>
      <c r="JS33" s="137" t="s">
        <v>263</v>
      </c>
      <c r="JT33" s="137"/>
      <c r="JU33" s="125"/>
      <c r="JV33" s="125"/>
      <c r="JW33"/>
      <c r="JX33" s="125"/>
      <c r="JY33" s="125"/>
      <c r="JZ33"/>
      <c r="KA33" s="125"/>
      <c r="KB33"/>
      <c r="KC33" s="125"/>
      <c r="KD33" s="125"/>
      <c r="KE33"/>
      <c r="KF33" s="125"/>
      <c r="KG33" s="125"/>
      <c r="KH33" s="125"/>
      <c r="KI33"/>
      <c r="KJ33" s="125"/>
      <c r="KK33" s="125"/>
      <c r="KL33" s="125"/>
      <c r="KM33"/>
      <c r="KN33" s="125"/>
      <c r="KO33" s="138" t="s">
        <v>218</v>
      </c>
      <c r="KP33" s="137" t="s">
        <v>219</v>
      </c>
      <c r="KQ33" s="137" t="s">
        <v>263</v>
      </c>
      <c r="KR33" s="137"/>
      <c r="KS33"/>
      <c r="KT33" s="173">
        <f t="shared" si="81"/>
        <v>0</v>
      </c>
      <c r="KU33" s="174" t="e">
        <f t="shared" si="82"/>
        <v>#VALUE!</v>
      </c>
      <c r="KV33" s="174" t="e">
        <f t="shared" si="94"/>
        <v>#VALUE!</v>
      </c>
      <c r="KW33" s="174">
        <f t="shared" si="106"/>
        <v>7.0000000000000001E-3</v>
      </c>
      <c r="KX33" s="175" t="e">
        <f t="shared" si="95"/>
        <v>#VALUE!</v>
      </c>
      <c r="KY33" s="176" t="e">
        <f t="shared" si="96"/>
        <v>#VALUE!</v>
      </c>
      <c r="KZ33" s="137" t="e">
        <f t="shared" si="83"/>
        <v>#VALUE!</v>
      </c>
      <c r="LA33" s="137" t="e">
        <f t="shared" si="83"/>
        <v>#VALUE!</v>
      </c>
      <c r="LB33" s="137" t="e">
        <f t="shared" si="83"/>
        <v>#VALUE!</v>
      </c>
      <c r="LC33" s="137" t="e">
        <f t="shared" si="83"/>
        <v>#VALUE!</v>
      </c>
      <c r="LD33" s="137" t="e">
        <f t="shared" si="83"/>
        <v>#VALUE!</v>
      </c>
      <c r="LE33" s="137" t="e">
        <f t="shared" si="83"/>
        <v>#VALUE!</v>
      </c>
      <c r="LF33" s="137" t="e">
        <f t="shared" si="83"/>
        <v>#VALUE!</v>
      </c>
      <c r="LG33" s="177"/>
      <c r="LH33" s="177"/>
      <c r="LI33" s="177"/>
      <c r="LJ33" s="177"/>
      <c r="LK33" s="177"/>
      <c r="LL33" s="177"/>
      <c r="LM33" s="177"/>
      <c r="LN33" s="177"/>
      <c r="LO33" s="137"/>
      <c r="LP33" s="137" t="str">
        <f t="shared" si="107"/>
        <v/>
      </c>
      <c r="LQ33"/>
      <c r="LR33" s="173">
        <f t="shared" si="84"/>
        <v>0</v>
      </c>
      <c r="LS33" s="174" t="e">
        <f t="shared" si="85"/>
        <v>#VALUE!</v>
      </c>
      <c r="LT33" s="174" t="e">
        <f t="shared" si="97"/>
        <v>#VALUE!</v>
      </c>
      <c r="LU33" s="174">
        <f t="shared" si="108"/>
        <v>7.0000000000000001E-3</v>
      </c>
      <c r="LV33" s="175" t="e">
        <f t="shared" si="98"/>
        <v>#VALUE!</v>
      </c>
      <c r="LW33" s="176" t="e">
        <f t="shared" si="99"/>
        <v>#VALUE!</v>
      </c>
      <c r="LX33" s="137" t="e">
        <f t="shared" si="86"/>
        <v>#VALUE!</v>
      </c>
      <c r="LY33" s="137" t="e">
        <f t="shared" si="86"/>
        <v>#VALUE!</v>
      </c>
      <c r="LZ33" s="137" t="e">
        <f t="shared" si="86"/>
        <v>#VALUE!</v>
      </c>
      <c r="MA33" s="137" t="e">
        <f t="shared" si="86"/>
        <v>#VALUE!</v>
      </c>
      <c r="MB33" s="137" t="e">
        <f t="shared" si="86"/>
        <v>#VALUE!</v>
      </c>
      <c r="MC33" s="137" t="e">
        <f t="shared" si="86"/>
        <v>#VALUE!</v>
      </c>
      <c r="MD33" s="137" t="e">
        <f t="shared" si="86"/>
        <v>#VALUE!</v>
      </c>
      <c r="ME33" s="177"/>
      <c r="MF33" s="177"/>
      <c r="MG33" s="177"/>
      <c r="MH33" s="177"/>
      <c r="MI33" s="177"/>
      <c r="MJ33" s="177"/>
      <c r="MK33" s="177"/>
      <c r="ML33" s="177"/>
      <c r="MM33" s="137"/>
      <c r="MN33" s="137" t="str">
        <f t="shared" si="109"/>
        <v/>
      </c>
      <c r="MO33" s="125"/>
      <c r="MP33" s="173">
        <f t="shared" si="87"/>
        <v>0</v>
      </c>
      <c r="MQ33" s="174" t="e">
        <f t="shared" si="88"/>
        <v>#VALUE!</v>
      </c>
      <c r="MR33" s="174" t="e">
        <f t="shared" si="100"/>
        <v>#VALUE!</v>
      </c>
      <c r="MS33" s="174">
        <f t="shared" si="110"/>
        <v>7.0000000000000001E-3</v>
      </c>
      <c r="MT33" s="175" t="e">
        <f t="shared" si="101"/>
        <v>#VALUE!</v>
      </c>
      <c r="MU33" s="176" t="e">
        <f t="shared" si="102"/>
        <v>#VALUE!</v>
      </c>
      <c r="MV33" s="137" t="e">
        <f t="shared" si="89"/>
        <v>#VALUE!</v>
      </c>
      <c r="MW33" s="137" t="e">
        <f t="shared" si="89"/>
        <v>#VALUE!</v>
      </c>
      <c r="MX33" s="137" t="e">
        <f t="shared" si="89"/>
        <v>#VALUE!</v>
      </c>
      <c r="MY33" s="137" t="e">
        <f t="shared" si="89"/>
        <v>#VALUE!</v>
      </c>
      <c r="MZ33" s="137" t="e">
        <f t="shared" si="89"/>
        <v>#VALUE!</v>
      </c>
      <c r="NA33" s="137" t="e">
        <f t="shared" si="89"/>
        <v>#VALUE!</v>
      </c>
      <c r="NB33" s="137" t="e">
        <f t="shared" si="89"/>
        <v>#VALUE!</v>
      </c>
      <c r="NC33" s="177"/>
      <c r="ND33" s="177"/>
      <c r="NE33" s="177"/>
      <c r="NF33" s="177"/>
      <c r="NG33" s="177"/>
      <c r="NH33" s="177"/>
      <c r="NI33" s="177"/>
      <c r="NJ33" s="177"/>
      <c r="NK33" s="137"/>
      <c r="NL33" s="137" t="str">
        <f t="shared" si="111"/>
        <v/>
      </c>
      <c r="NM33" s="125"/>
      <c r="NN33" s="173">
        <f t="shared" si="90"/>
        <v>0</v>
      </c>
      <c r="NO33" s="174" t="e">
        <f t="shared" si="91"/>
        <v>#VALUE!</v>
      </c>
      <c r="NP33" s="174" t="e">
        <f t="shared" si="103"/>
        <v>#VALUE!</v>
      </c>
      <c r="NQ33" s="174">
        <f t="shared" si="112"/>
        <v>7.0000000000000001E-3</v>
      </c>
      <c r="NR33" s="175" t="e">
        <f t="shared" si="104"/>
        <v>#VALUE!</v>
      </c>
      <c r="NS33" s="176" t="e">
        <f t="shared" si="105"/>
        <v>#VALUE!</v>
      </c>
      <c r="NT33" s="137" t="e">
        <f t="shared" si="92"/>
        <v>#VALUE!</v>
      </c>
      <c r="NU33" s="137" t="e">
        <f t="shared" si="92"/>
        <v>#VALUE!</v>
      </c>
      <c r="NV33" s="137" t="e">
        <f t="shared" si="92"/>
        <v>#VALUE!</v>
      </c>
      <c r="NW33" s="137" t="e">
        <f t="shared" si="92"/>
        <v>#VALUE!</v>
      </c>
      <c r="NX33" s="137" t="e">
        <f t="shared" si="92"/>
        <v>#VALUE!</v>
      </c>
      <c r="NY33" s="137" t="e">
        <f t="shared" si="92"/>
        <v>#VALUE!</v>
      </c>
      <c r="NZ33" s="137" t="e">
        <f t="shared" si="92"/>
        <v>#VALUE!</v>
      </c>
      <c r="OA33" s="177"/>
      <c r="OB33" s="177"/>
      <c r="OC33" s="177"/>
      <c r="OD33" s="177"/>
      <c r="OE33" s="177"/>
      <c r="OF33" s="177"/>
      <c r="OG33" s="177"/>
      <c r="OH33" s="177"/>
      <c r="OI33" s="137"/>
      <c r="OJ33" s="137" t="str">
        <f t="shared" si="113"/>
        <v/>
      </c>
    </row>
    <row r="34" spans="3:400" ht="17.100000000000001" customHeight="1" x14ac:dyDescent="0.25">
      <c r="C34" s="212" t="s">
        <v>264</v>
      </c>
      <c r="D34" s="184">
        <f>IF(COUNTBLANK(D$27:D$33)&gt;0,"",SUM(D27:D33))</f>
        <v>0</v>
      </c>
      <c r="E34" s="157"/>
      <c r="F34" s="157"/>
      <c r="G34" s="157"/>
      <c r="H34" s="157"/>
      <c r="I34" s="157"/>
      <c r="J34" s="157"/>
      <c r="K34" s="157"/>
      <c r="L34" s="157"/>
      <c r="M34" s="157"/>
      <c r="N34" s="157"/>
      <c r="O34" s="157"/>
      <c r="P34" s="157"/>
      <c r="Q34" s="157"/>
      <c r="R34" s="157"/>
      <c r="S34" s="157"/>
      <c r="T34" s="157"/>
      <c r="U34" s="157"/>
      <c r="V34" s="157"/>
      <c r="W34" s="157"/>
      <c r="X34" s="157"/>
      <c r="Y34" s="157"/>
      <c r="Z34" s="157"/>
      <c r="AA34" s="157"/>
      <c r="AB34" s="184">
        <f>IF(COUNTBLANK(AB$27:AB$33)&gt;0,"",SUM(AB27:AB33))</f>
        <v>0</v>
      </c>
      <c r="AC34" s="157"/>
      <c r="AD34" s="157"/>
      <c r="AE34" s="157"/>
      <c r="AF34" s="157"/>
      <c r="AG34" s="157"/>
      <c r="AH34" s="157"/>
      <c r="AI34" s="157"/>
      <c r="AJ34" s="157"/>
      <c r="AK34" s="157"/>
      <c r="AL34" s="157"/>
      <c r="AM34" s="157"/>
      <c r="AN34" s="157"/>
      <c r="AO34" s="157"/>
      <c r="AP34" s="157"/>
      <c r="AQ34" s="157"/>
      <c r="AR34" s="157"/>
      <c r="AS34" s="157"/>
      <c r="AT34" s="157"/>
      <c r="AU34" s="157"/>
      <c r="AV34" s="157"/>
      <c r="AW34" s="157"/>
      <c r="AX34" s="157"/>
      <c r="AY34" s="157"/>
      <c r="AZ34" s="184">
        <f>IF(COUNTBLANK(AZ$27:AZ$33)&gt;0,"",SUM(AZ27:AZ33))</f>
        <v>0</v>
      </c>
      <c r="BA34" s="157"/>
      <c r="BB34" s="157"/>
      <c r="BC34" s="157"/>
      <c r="BD34" s="157"/>
      <c r="BE34" s="157"/>
      <c r="BF34" s="157"/>
      <c r="BG34" s="157"/>
      <c r="BH34" s="157"/>
      <c r="BI34" s="157"/>
      <c r="BJ34" s="157"/>
      <c r="BK34" s="157"/>
      <c r="BL34" s="157"/>
      <c r="BM34" s="157"/>
      <c r="BN34" s="157"/>
      <c r="BO34" s="157"/>
      <c r="BP34" s="157"/>
      <c r="BQ34" s="157"/>
      <c r="BR34" s="157"/>
      <c r="BS34" s="157"/>
      <c r="BT34" s="157"/>
      <c r="BU34" s="157"/>
      <c r="BV34" s="157"/>
      <c r="BW34" s="157"/>
      <c r="BX34" s="184">
        <f>IF(COUNTBLANK(BX$27:BX$33)&gt;0,"",SUM(BX27:BX33))</f>
        <v>0</v>
      </c>
      <c r="BY34" s="185"/>
      <c r="BZ34" s="120"/>
      <c r="CA34" s="264"/>
      <c r="CB34" s="264"/>
      <c r="CC34" s="264"/>
      <c r="CD34" s="264"/>
      <c r="CE34" s="264"/>
      <c r="CF34" s="264"/>
      <c r="CG34" s="264"/>
      <c r="CH34" s="264"/>
      <c r="CI34" s="264"/>
      <c r="CJ34" s="264"/>
      <c r="CK34" s="264"/>
      <c r="CL34" s="264"/>
      <c r="CM34" s="264"/>
      <c r="CN34" s="264"/>
      <c r="CO34" s="264"/>
      <c r="CP34" s="264"/>
      <c r="CQ34" s="264"/>
      <c r="CR34" s="264"/>
      <c r="CS34" s="264"/>
      <c r="CT34" s="264"/>
      <c r="CU34" s="264"/>
      <c r="CV34" s="264"/>
      <c r="CW34" s="264"/>
      <c r="CX34" s="264"/>
      <c r="CY34" s="264"/>
      <c r="CZ34" s="264"/>
      <c r="DA34" s="264"/>
      <c r="DB34" s="264"/>
      <c r="DC34" s="264"/>
      <c r="DD34" s="264"/>
      <c r="DE34" s="264"/>
      <c r="DF34" s="264"/>
      <c r="DG34" s="264"/>
      <c r="DH34" s="264"/>
      <c r="DI34" s="264"/>
      <c r="DJ34" s="264"/>
      <c r="DK34" s="264"/>
      <c r="DL34" s="264"/>
      <c r="DM34" s="264"/>
      <c r="DN34" s="264"/>
      <c r="DO34" s="264"/>
      <c r="DP34" s="264"/>
      <c r="DQ34" s="264"/>
      <c r="DR34" s="264"/>
      <c r="DS34" s="264"/>
      <c r="DT34" s="264"/>
      <c r="DU34" s="264"/>
      <c r="DV34" s="264"/>
      <c r="DW34" s="264"/>
      <c r="DX34" s="264"/>
      <c r="DY34" s="264"/>
      <c r="DZ34" s="264"/>
      <c r="EA34" s="264"/>
      <c r="EB34" s="264"/>
      <c r="EC34" s="264"/>
      <c r="ED34" s="264"/>
      <c r="EE34" s="264"/>
      <c r="EF34" s="264"/>
      <c r="EG34" s="264"/>
      <c r="EH34" s="264"/>
      <c r="EI34" s="264"/>
      <c r="EJ34" s="264"/>
      <c r="EK34" s="264"/>
      <c r="EL34" s="264"/>
      <c r="EM34" s="264"/>
      <c r="EN34" s="264"/>
      <c r="EO34" s="264"/>
      <c r="EP34" s="264"/>
      <c r="EQ34" s="264"/>
      <c r="ER34" s="264"/>
      <c r="ES34" s="264"/>
      <c r="ET34" s="264"/>
      <c r="EU34" s="264"/>
      <c r="EV34" s="264"/>
      <c r="EW34" s="264"/>
      <c r="EX34" s="264"/>
      <c r="EY34" s="264"/>
      <c r="EZ34" s="264"/>
      <c r="FA34" s="264"/>
      <c r="FB34" s="264"/>
      <c r="FC34" s="264"/>
      <c r="FD34" s="264"/>
      <c r="FE34" s="264"/>
      <c r="FF34" s="264"/>
      <c r="FG34" s="264"/>
      <c r="FH34" s="264"/>
      <c r="FI34" s="264"/>
      <c r="FJ34" s="264"/>
      <c r="FK34" s="264"/>
      <c r="FL34" s="264"/>
      <c r="FM34" s="264"/>
      <c r="FN34" s="264"/>
      <c r="FO34" s="264"/>
      <c r="FP34" s="264"/>
      <c r="FQ34" s="264"/>
      <c r="FR34" s="264"/>
      <c r="FS34" s="264"/>
      <c r="FT34" s="264"/>
      <c r="FU34" s="264"/>
      <c r="FV34" s="264"/>
      <c r="FW34" s="264"/>
      <c r="FX34" s="264"/>
      <c r="FY34" s="264"/>
      <c r="FZ34" s="264"/>
      <c r="GA34" s="264"/>
      <c r="GB34" s="264"/>
      <c r="GC34" s="264"/>
      <c r="GD34" s="264"/>
      <c r="GE34" s="264"/>
      <c r="GF34" s="264"/>
      <c r="GG34" s="264"/>
      <c r="GH34" s="264"/>
      <c r="GI34" s="264"/>
      <c r="GJ34" s="264"/>
      <c r="GK34" s="264"/>
      <c r="GL34" s="264"/>
      <c r="GM34" s="264"/>
      <c r="GN34" s="264"/>
      <c r="GO34" s="264"/>
      <c r="GP34" s="264"/>
      <c r="GQ34" s="264"/>
      <c r="GR34" s="264"/>
      <c r="GS34" s="264"/>
      <c r="GT34" s="264"/>
      <c r="GU34" s="264"/>
      <c r="GV34" s="264"/>
      <c r="GW34" s="264"/>
      <c r="GX34" s="264"/>
      <c r="GY34" s="264"/>
      <c r="GZ34" s="264"/>
      <c r="HA34" s="264"/>
      <c r="HB34" s="264"/>
      <c r="HC34" s="264"/>
      <c r="HD34" s="264"/>
      <c r="HE34" s="264"/>
      <c r="HF34" s="264"/>
      <c r="HG34" s="264"/>
      <c r="HH34" s="264"/>
      <c r="HI34" s="264"/>
      <c r="HJ34" s="264"/>
      <c r="HK34" s="264"/>
      <c r="HL34" s="264"/>
      <c r="HM34" s="264"/>
      <c r="HN34" s="264"/>
      <c r="HO34" s="264"/>
      <c r="HP34" s="264"/>
      <c r="HQ34" s="264"/>
      <c r="HR34" s="264"/>
      <c r="HS34" s="264"/>
      <c r="HT34" s="228"/>
      <c r="HU34" s="143" t="s">
        <v>223</v>
      </c>
      <c r="HV34" s="202" t="str">
        <f>"Please enter the number of people in each multi-gender category in "&amp;D7&amp;". Enter 0 where applicable."</f>
        <v>Please enter the number of people in each multi-gender category in ES. Enter 0 where applicable.</v>
      </c>
      <c r="HW34" s="146" t="str">
        <f>"Total number of "&amp;D7&amp;" children across multi-gender categories ("&amp;D34&amp;") should be at least double the number of children with More Than One Gender ("&amp;D22&amp;")"</f>
        <v>Total number of ES children across multi-gender categories (0) should be at least double the number of children with More Than One Gender (0)</v>
      </c>
      <c r="HX34" s="146"/>
      <c r="HY34" s="147"/>
      <c r="HZ34" s="147"/>
      <c r="IA34"/>
      <c r="IB34" s="147"/>
      <c r="IC34" s="147"/>
      <c r="ID34"/>
      <c r="IE34" s="125"/>
      <c r="IF34"/>
      <c r="IG34" s="125"/>
      <c r="IH34" s="125"/>
      <c r="II34"/>
      <c r="IJ34" s="125"/>
      <c r="IK34" s="125"/>
      <c r="IL34" s="125"/>
      <c r="IM34"/>
      <c r="IN34"/>
      <c r="IO34"/>
      <c r="IP34"/>
      <c r="IQ34"/>
      <c r="IR34" s="125"/>
      <c r="IS34" s="148" t="s">
        <v>223</v>
      </c>
      <c r="IT34" s="202" t="str">
        <f>"Please enter the number of people in each multi-gender category in "&amp;AB7&amp;". Enter 0 where applicable."</f>
        <v>Please enter the number of people in each multi-gender category in TH. Enter 0 where applicable.</v>
      </c>
      <c r="IU34" s="146" t="str">
        <f>"Total number of "&amp;AB7&amp;" children across multi-gender categories ("&amp;AB34&amp;") should be at least double the number of children with More Than One Gender ("&amp;AB22&amp;")"</f>
        <v>Total number of TH children across multi-gender categories (0) should be at least double the number of children with More Than One Gender (0)</v>
      </c>
      <c r="IV34" s="146"/>
      <c r="IW34" s="147"/>
      <c r="IX34" s="147"/>
      <c r="IY34"/>
      <c r="IZ34" s="147"/>
      <c r="JA34" s="147"/>
      <c r="JB34"/>
      <c r="JC34" s="125"/>
      <c r="JD34"/>
      <c r="JE34" s="125"/>
      <c r="JF34" s="125"/>
      <c r="JG34"/>
      <c r="JH34" s="125"/>
      <c r="JI34" s="125"/>
      <c r="JJ34" s="125"/>
      <c r="JK34"/>
      <c r="JL34" s="125"/>
      <c r="JM34" s="125"/>
      <c r="JN34" s="125"/>
      <c r="JO34"/>
      <c r="JP34" s="125"/>
      <c r="JQ34" s="148" t="s">
        <v>223</v>
      </c>
      <c r="JR34" s="202" t="str">
        <f>"Please enter the number of people in each multi-gender category in "&amp;AZ7&amp;". Enter 0 where applicable."</f>
        <v>Please enter the number of people in each multi-gender category in SH. Enter 0 where applicable.</v>
      </c>
      <c r="JS34" s="146" t="str">
        <f>"Total number of "&amp;AZ7&amp;" children across multi-gender categories ("&amp;AZ34&amp;") should be at least double the number of children with More Than One Gender ("&amp;AZ22&amp;")"</f>
        <v>Total number of SH children across multi-gender categories (0) should be at least double the number of children with More Than One Gender (0)</v>
      </c>
      <c r="JT34" s="146"/>
      <c r="JU34" s="147"/>
      <c r="JV34" s="147"/>
      <c r="JW34"/>
      <c r="JX34" s="147"/>
      <c r="JY34" s="147"/>
      <c r="JZ34"/>
      <c r="KA34" s="125"/>
      <c r="KB34"/>
      <c r="KC34" s="125"/>
      <c r="KD34" s="125"/>
      <c r="KE34"/>
      <c r="KF34" s="125"/>
      <c r="KG34" s="125"/>
      <c r="KH34" s="125"/>
      <c r="KI34"/>
      <c r="KJ34" s="125"/>
      <c r="KK34" s="125"/>
      <c r="KL34" s="125"/>
      <c r="KM34"/>
      <c r="KN34" s="125"/>
      <c r="KO34" s="148" t="s">
        <v>223</v>
      </c>
      <c r="KP34" s="202" t="str">
        <f>"Please enter the number of people in each multi-gender category in "&amp;BX7&amp;". Enter 0 where applicable."</f>
        <v>Please enter the number of people in each multi-gender category in UN. Enter 0 where applicable.</v>
      </c>
      <c r="KQ34" s="146" t="str">
        <f>"Total number of "&amp;BX7&amp;" children across multi-gender categories ("&amp;BX34&amp;") should be at least double the number of children with More Than One Gender ("&amp;BX22&amp;")"</f>
        <v>Total number of UN children across multi-gender categories (0) should be at least double the number of children with More Than One Gender (0)</v>
      </c>
      <c r="KR34" s="146"/>
      <c r="KS34"/>
      <c r="KT34" s="187"/>
      <c r="KU34" s="187"/>
      <c r="KV34" s="187"/>
      <c r="KW34" s="178"/>
      <c r="KX34" s="178"/>
      <c r="KY34" s="178" t="e">
        <f>SUM(KY27:KY33)</f>
        <v>#VALUE!</v>
      </c>
      <c r="KZ34" s="178" t="e">
        <f t="shared" ref="KZ34:LF34" si="114">SUM(KZ27:KZ33)</f>
        <v>#VALUE!</v>
      </c>
      <c r="LA34" s="178" t="e">
        <f t="shared" si="114"/>
        <v>#VALUE!</v>
      </c>
      <c r="LB34" s="178" t="e">
        <f t="shared" si="114"/>
        <v>#VALUE!</v>
      </c>
      <c r="LC34" s="178" t="e">
        <f t="shared" si="114"/>
        <v>#VALUE!</v>
      </c>
      <c r="LD34" s="178" t="e">
        <f t="shared" si="114"/>
        <v>#VALUE!</v>
      </c>
      <c r="LE34" s="178" t="e">
        <f t="shared" si="114"/>
        <v>#VALUE!</v>
      </c>
      <c r="LF34" s="178" t="e">
        <f t="shared" si="114"/>
        <v>#VALUE!</v>
      </c>
      <c r="LG34" s="178"/>
      <c r="LH34" s="178"/>
      <c r="LI34" s="178"/>
      <c r="LJ34" s="178"/>
      <c r="LK34" s="178"/>
      <c r="LL34" s="178"/>
      <c r="LM34" s="178"/>
      <c r="LN34" s="178"/>
      <c r="LO34" s="178"/>
      <c r="LP34" s="178"/>
      <c r="LQ34"/>
      <c r="LR34" s="187"/>
      <c r="LS34" s="187"/>
      <c r="LT34" s="187"/>
      <c r="LU34" s="178"/>
      <c r="LV34" s="178"/>
      <c r="LW34" s="178" t="e">
        <f>SUM(LW27:LW33)</f>
        <v>#VALUE!</v>
      </c>
      <c r="LX34" s="178" t="e">
        <f t="shared" ref="LX34:MD34" si="115">SUM(LX27:LX33)</f>
        <v>#VALUE!</v>
      </c>
      <c r="LY34" s="178" t="e">
        <f t="shared" si="115"/>
        <v>#VALUE!</v>
      </c>
      <c r="LZ34" s="178" t="e">
        <f t="shared" si="115"/>
        <v>#VALUE!</v>
      </c>
      <c r="MA34" s="178" t="e">
        <f t="shared" si="115"/>
        <v>#VALUE!</v>
      </c>
      <c r="MB34" s="178" t="e">
        <f t="shared" si="115"/>
        <v>#VALUE!</v>
      </c>
      <c r="MC34" s="178" t="e">
        <f t="shared" si="115"/>
        <v>#VALUE!</v>
      </c>
      <c r="MD34" s="178" t="e">
        <f t="shared" si="115"/>
        <v>#VALUE!</v>
      </c>
      <c r="ME34" s="178"/>
      <c r="MF34" s="178"/>
      <c r="MG34" s="178"/>
      <c r="MH34" s="178"/>
      <c r="MI34" s="178"/>
      <c r="MJ34" s="178"/>
      <c r="MK34" s="178"/>
      <c r="ML34" s="178"/>
      <c r="MM34" s="178"/>
      <c r="MN34" s="178"/>
      <c r="MO34" s="178"/>
      <c r="MP34" s="187"/>
      <c r="MQ34" s="187"/>
      <c r="MR34" s="187"/>
      <c r="MS34" s="178"/>
      <c r="MT34" s="178"/>
      <c r="MU34" s="178" t="e">
        <f>SUM(MU27:MU33)</f>
        <v>#VALUE!</v>
      </c>
      <c r="MV34" s="178" t="e">
        <f t="shared" ref="MV34:NB34" si="116">SUM(MV27:MV33)</f>
        <v>#VALUE!</v>
      </c>
      <c r="MW34" s="178" t="e">
        <f t="shared" si="116"/>
        <v>#VALUE!</v>
      </c>
      <c r="MX34" s="178" t="e">
        <f t="shared" si="116"/>
        <v>#VALUE!</v>
      </c>
      <c r="MY34" s="178" t="e">
        <f t="shared" si="116"/>
        <v>#VALUE!</v>
      </c>
      <c r="MZ34" s="178" t="e">
        <f t="shared" si="116"/>
        <v>#VALUE!</v>
      </c>
      <c r="NA34" s="178" t="e">
        <f t="shared" si="116"/>
        <v>#VALUE!</v>
      </c>
      <c r="NB34" s="178" t="e">
        <f t="shared" si="116"/>
        <v>#VALUE!</v>
      </c>
      <c r="NC34" s="178"/>
      <c r="ND34" s="178"/>
      <c r="NE34" s="178"/>
      <c r="NF34" s="178"/>
      <c r="NG34" s="178"/>
      <c r="NH34" s="178"/>
      <c r="NI34" s="178"/>
      <c r="NJ34" s="178"/>
      <c r="NK34" s="178"/>
      <c r="NL34" s="178"/>
      <c r="NM34" s="178"/>
      <c r="NN34" s="187"/>
      <c r="NO34" s="187"/>
      <c r="NP34" s="187"/>
      <c r="NQ34" s="178"/>
      <c r="NR34" s="178"/>
      <c r="NS34" s="178" t="e">
        <f>SUM(NS27:NS33)</f>
        <v>#VALUE!</v>
      </c>
      <c r="NT34" s="178" t="e">
        <f t="shared" ref="NT34:NZ34" si="117">SUM(NT27:NT33)</f>
        <v>#VALUE!</v>
      </c>
      <c r="NU34" s="178" t="e">
        <f t="shared" si="117"/>
        <v>#VALUE!</v>
      </c>
      <c r="NV34" s="178" t="e">
        <f t="shared" si="117"/>
        <v>#VALUE!</v>
      </c>
      <c r="NW34" s="178" t="e">
        <f t="shared" si="117"/>
        <v>#VALUE!</v>
      </c>
      <c r="NX34" s="178" t="e">
        <f t="shared" si="117"/>
        <v>#VALUE!</v>
      </c>
      <c r="NY34" s="178" t="e">
        <f t="shared" si="117"/>
        <v>#VALUE!</v>
      </c>
      <c r="NZ34" s="178" t="e">
        <f t="shared" si="117"/>
        <v>#VALUE!</v>
      </c>
      <c r="OA34" s="178"/>
      <c r="OB34" s="178"/>
      <c r="OC34" s="178"/>
      <c r="OD34" s="178"/>
      <c r="OE34" s="178"/>
      <c r="OF34" s="178"/>
      <c r="OG34" s="178"/>
      <c r="OH34" s="178"/>
      <c r="OI34" s="178"/>
      <c r="OJ34" s="178"/>
    </row>
    <row r="35" spans="3:400" ht="33.6" customHeight="1" x14ac:dyDescent="0.25">
      <c r="C35" s="213" t="s">
        <v>265</v>
      </c>
      <c r="D35" s="214" t="str">
        <f>IFERROR(ROUND(D34/D22*CA22,0),"")</f>
        <v/>
      </c>
      <c r="E35" s="157"/>
      <c r="F35" s="157"/>
      <c r="G35" s="157"/>
      <c r="H35" s="157"/>
      <c r="I35" s="157"/>
      <c r="J35" s="157"/>
      <c r="K35" s="157"/>
      <c r="L35" s="157"/>
      <c r="M35" s="157"/>
      <c r="N35" s="157"/>
      <c r="O35" s="157"/>
      <c r="P35" s="157"/>
      <c r="Q35" s="157"/>
      <c r="R35" s="157"/>
      <c r="S35" s="157"/>
      <c r="T35" s="157"/>
      <c r="U35" s="157"/>
      <c r="V35" s="157"/>
      <c r="W35" s="157"/>
      <c r="X35" s="157"/>
      <c r="Y35" s="157"/>
      <c r="Z35" s="157"/>
      <c r="AA35" s="157"/>
      <c r="AB35" s="214" t="str">
        <f>IFERROR(ROUND(AB34/AB22*CY22,0),"")</f>
        <v/>
      </c>
      <c r="AC35" s="157"/>
      <c r="AD35" s="157"/>
      <c r="AE35" s="157"/>
      <c r="AF35" s="157"/>
      <c r="AG35" s="157"/>
      <c r="AH35" s="157"/>
      <c r="AI35" s="157"/>
      <c r="AJ35" s="157"/>
      <c r="AK35" s="157"/>
      <c r="AL35" s="157"/>
      <c r="AM35" s="157"/>
      <c r="AN35" s="157"/>
      <c r="AO35" s="157"/>
      <c r="AP35" s="157"/>
      <c r="AQ35" s="157"/>
      <c r="AR35" s="157"/>
      <c r="AS35" s="157"/>
      <c r="AT35" s="157"/>
      <c r="AU35" s="157"/>
      <c r="AV35" s="157"/>
      <c r="AW35" s="157"/>
      <c r="AX35" s="157"/>
      <c r="AY35" s="157"/>
      <c r="AZ35" s="214" t="str">
        <f>IFERROR(ROUND(AZ34/AZ22*DW22,0),"")</f>
        <v/>
      </c>
      <c r="BA35" s="157"/>
      <c r="BB35" s="157"/>
      <c r="BC35" s="157"/>
      <c r="BD35" s="157"/>
      <c r="BE35" s="157"/>
      <c r="BF35" s="157"/>
      <c r="BG35" s="157"/>
      <c r="BH35" s="157"/>
      <c r="BI35" s="157"/>
      <c r="BJ35" s="157"/>
      <c r="BK35" s="157"/>
      <c r="BL35" s="157"/>
      <c r="BM35" s="157"/>
      <c r="BN35" s="157"/>
      <c r="BO35" s="157"/>
      <c r="BP35" s="157"/>
      <c r="BQ35" s="157"/>
      <c r="BR35" s="157"/>
      <c r="BS35" s="157"/>
      <c r="BT35" s="157"/>
      <c r="BU35" s="157"/>
      <c r="BV35" s="157"/>
      <c r="BW35" s="157"/>
      <c r="BX35" s="214" t="str">
        <f>IFERROR(ROUND(BX34/BX22*EU22,0),"")</f>
        <v/>
      </c>
      <c r="BY35" s="185"/>
      <c r="BZ35" s="120"/>
      <c r="CA35" s="264"/>
      <c r="CB35" s="264"/>
      <c r="CC35" s="264"/>
      <c r="CD35" s="264"/>
      <c r="CE35" s="264"/>
      <c r="CF35" s="264"/>
      <c r="CG35" s="264"/>
      <c r="CH35" s="264"/>
      <c r="CI35" s="264"/>
      <c r="CJ35" s="264"/>
      <c r="CK35" s="264"/>
      <c r="CL35" s="264"/>
      <c r="CM35" s="264"/>
      <c r="CN35" s="264"/>
      <c r="CO35" s="264"/>
      <c r="CP35" s="264"/>
      <c r="CQ35" s="264"/>
      <c r="CR35" s="264"/>
      <c r="CS35" s="264"/>
      <c r="CT35" s="264"/>
      <c r="CU35" s="264"/>
      <c r="CV35" s="264"/>
      <c r="CW35" s="264"/>
      <c r="CX35" s="264"/>
      <c r="CY35" s="264"/>
      <c r="CZ35" s="264"/>
      <c r="DA35" s="264"/>
      <c r="DB35" s="264"/>
      <c r="DC35" s="264"/>
      <c r="DD35" s="264"/>
      <c r="DE35" s="264"/>
      <c r="DF35" s="264"/>
      <c r="DG35" s="264"/>
      <c r="DH35" s="264"/>
      <c r="DI35" s="264"/>
      <c r="DJ35" s="264"/>
      <c r="DK35" s="264"/>
      <c r="DL35" s="264"/>
      <c r="DM35" s="264"/>
      <c r="DN35" s="264"/>
      <c r="DO35" s="264"/>
      <c r="DP35" s="264"/>
      <c r="DQ35" s="264"/>
      <c r="DR35" s="264"/>
      <c r="DS35" s="264"/>
      <c r="DT35" s="264"/>
      <c r="DU35" s="264"/>
      <c r="DV35" s="264"/>
      <c r="DW35" s="264"/>
      <c r="DX35" s="264"/>
      <c r="DY35" s="264"/>
      <c r="DZ35" s="264"/>
      <c r="EA35" s="264"/>
      <c r="EB35" s="264"/>
      <c r="EC35" s="264"/>
      <c r="ED35" s="264"/>
      <c r="EE35" s="264"/>
      <c r="EF35" s="264"/>
      <c r="EG35" s="264"/>
      <c r="EH35" s="264"/>
      <c r="EI35" s="264"/>
      <c r="EJ35" s="264"/>
      <c r="EK35" s="264"/>
      <c r="EL35" s="264"/>
      <c r="EM35" s="264"/>
      <c r="EN35" s="264"/>
      <c r="EO35" s="264"/>
      <c r="EP35" s="264"/>
      <c r="EQ35" s="264"/>
      <c r="ER35" s="264"/>
      <c r="ES35" s="264"/>
      <c r="ET35" s="264"/>
      <c r="EU35" s="264"/>
      <c r="EV35" s="120"/>
      <c r="EW35" s="265"/>
      <c r="EX35" s="264"/>
      <c r="EY35" s="264"/>
      <c r="EZ35" s="264"/>
      <c r="FA35" s="264"/>
      <c r="FB35" s="264"/>
      <c r="FC35" s="264"/>
      <c r="FD35" s="264"/>
      <c r="FE35" s="264"/>
      <c r="FF35" s="264"/>
      <c r="FG35" s="264"/>
      <c r="FH35" s="264"/>
      <c r="FI35" s="264"/>
      <c r="FJ35" s="264"/>
      <c r="FK35" s="264"/>
      <c r="FL35" s="264"/>
      <c r="FM35" s="264"/>
      <c r="FN35" s="264"/>
      <c r="FO35" s="264"/>
      <c r="FP35" s="264"/>
      <c r="FQ35" s="264"/>
      <c r="FR35" s="264"/>
      <c r="FS35" s="264"/>
      <c r="FT35" s="264"/>
      <c r="FU35" s="265"/>
      <c r="FV35" s="264"/>
      <c r="FW35" s="264"/>
      <c r="FX35" s="264"/>
      <c r="FY35" s="264"/>
      <c r="FZ35" s="264"/>
      <c r="GA35" s="264"/>
      <c r="GB35" s="264"/>
      <c r="GC35" s="264"/>
      <c r="GD35" s="264"/>
      <c r="GE35" s="264"/>
      <c r="GF35" s="264"/>
      <c r="GG35" s="264"/>
      <c r="GH35" s="264"/>
      <c r="GI35" s="264"/>
      <c r="GJ35" s="264"/>
      <c r="GK35" s="264"/>
      <c r="GL35" s="264"/>
      <c r="GM35" s="264"/>
      <c r="GN35" s="264"/>
      <c r="GO35" s="264"/>
      <c r="GP35" s="264"/>
      <c r="GQ35" s="264"/>
      <c r="GR35" s="264"/>
      <c r="GS35" s="265"/>
      <c r="GT35" s="264"/>
      <c r="GU35" s="264"/>
      <c r="GV35" s="264"/>
      <c r="GW35" s="264"/>
      <c r="GX35" s="264"/>
      <c r="GY35" s="264"/>
      <c r="GZ35" s="264"/>
      <c r="HA35" s="264"/>
      <c r="HB35" s="264"/>
      <c r="HC35" s="264"/>
      <c r="HD35" s="264"/>
      <c r="HE35" s="264"/>
      <c r="HF35" s="264"/>
      <c r="HG35" s="264"/>
      <c r="HH35" s="264"/>
      <c r="HI35" s="264"/>
      <c r="HJ35" s="264"/>
      <c r="HK35" s="264"/>
      <c r="HL35" s="264"/>
      <c r="HM35" s="264"/>
      <c r="HN35" s="264"/>
      <c r="HO35" s="264"/>
      <c r="HP35" s="264"/>
      <c r="HQ35" s="265"/>
      <c r="HR35" s="126"/>
      <c r="HS35" s="199"/>
      <c r="HT35" s="228"/>
      <c r="HU35" s="143" t="s">
        <v>225</v>
      </c>
      <c r="HV35" s="144" t="str">
        <f>IF(COUNTBLANK(D27:D33)&gt;0,"Yes","No")</f>
        <v>No</v>
      </c>
      <c r="HW35" s="144" t="str">
        <f>IFERROR(IF(AND(COUNTBLANK(D27:D33)=0,(2*D22)&gt;D34),"Yes","No"),"No")</f>
        <v>No</v>
      </c>
      <c r="HX35" s="144"/>
      <c r="HY35" s="158"/>
      <c r="HZ35" s="158"/>
      <c r="IA35"/>
      <c r="IB35" s="158"/>
      <c r="IC35" s="158"/>
      <c r="ID35"/>
      <c r="IE35" s="147"/>
      <c r="IF35"/>
      <c r="IG35" s="147"/>
      <c r="IH35" s="147"/>
      <c r="II35"/>
      <c r="IJ35" s="147"/>
      <c r="IK35" s="147"/>
      <c r="IL35" s="147"/>
      <c r="IM35"/>
      <c r="IN35"/>
      <c r="IO35"/>
      <c r="IP35"/>
      <c r="IQ35"/>
      <c r="IR35" s="147"/>
      <c r="IS35" s="148" t="s">
        <v>225</v>
      </c>
      <c r="IT35" s="144" t="str">
        <f>IF(COUNTBLANK(AB27:AB33)&gt;0,"Yes","No")</f>
        <v>No</v>
      </c>
      <c r="IU35" s="144" t="str">
        <f>IFERROR(IF(AND(COUNTBLANK(AB27:AB33)=0,(2*AB22)&gt;AB34),"Yes","No"),"No")</f>
        <v>No</v>
      </c>
      <c r="IV35" s="144"/>
      <c r="IW35" s="158"/>
      <c r="IX35" s="158"/>
      <c r="IY35"/>
      <c r="IZ35" s="158"/>
      <c r="JA35" s="158"/>
      <c r="JB35"/>
      <c r="JC35" s="147"/>
      <c r="JD35"/>
      <c r="JE35" s="147"/>
      <c r="JF35" s="147"/>
      <c r="JG35"/>
      <c r="JH35" s="147"/>
      <c r="JI35" s="147"/>
      <c r="JJ35" s="147"/>
      <c r="JK35"/>
      <c r="JL35" s="147"/>
      <c r="JM35" s="147"/>
      <c r="JN35" s="147"/>
      <c r="JO35"/>
      <c r="JP35" s="147"/>
      <c r="JQ35" s="148" t="s">
        <v>225</v>
      </c>
      <c r="JR35" s="144" t="str">
        <f>IF(COUNTBLANK(AZ27:AZ33)&gt;0,"Yes","No")</f>
        <v>No</v>
      </c>
      <c r="JS35" s="144" t="str">
        <f>IFERROR(IF(AND(COUNTBLANK(AZ27:AZ33)=0,(2*AZ22)&gt;AZ34),"Yes","No"),"No")</f>
        <v>No</v>
      </c>
      <c r="JT35" s="144"/>
      <c r="JU35" s="158"/>
      <c r="JV35" s="158"/>
      <c r="JW35"/>
      <c r="JX35" s="158"/>
      <c r="JY35" s="158"/>
      <c r="JZ35"/>
      <c r="KA35" s="147"/>
      <c r="KB35"/>
      <c r="KC35" s="147"/>
      <c r="KD35" s="147"/>
      <c r="KE35"/>
      <c r="KF35" s="147"/>
      <c r="KG35" s="147"/>
      <c r="KH35" s="147"/>
      <c r="KI35"/>
      <c r="KJ35" s="147"/>
      <c r="KK35" s="147"/>
      <c r="KL35" s="147"/>
      <c r="KM35"/>
      <c r="KN35" s="147"/>
      <c r="KO35" s="148" t="s">
        <v>225</v>
      </c>
      <c r="KP35" s="144" t="str">
        <f>IF(COUNTBLANK(BX27:BX33)&gt;0,"Yes","No")</f>
        <v>No</v>
      </c>
      <c r="KQ35" s="144" t="str">
        <f>IFERROR(IF(AND(COUNTBLANK(BX27:BX33)=0,(2*BX22)&gt;BX34),"Yes","No"),"No")</f>
        <v>No</v>
      </c>
      <c r="KR35" s="144"/>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row>
    <row r="36" spans="3:400" s="242" customFormat="1" ht="56.45" customHeight="1" x14ac:dyDescent="0.25">
      <c r="C36" s="215"/>
      <c r="D36" s="164" t="str">
        <f>HV36</f>
        <v/>
      </c>
      <c r="E36" s="189"/>
      <c r="F36" s="189"/>
      <c r="G36" s="189"/>
      <c r="H36" s="189"/>
      <c r="I36" s="189"/>
      <c r="J36" s="189"/>
      <c r="K36" s="189"/>
      <c r="L36" s="189"/>
      <c r="M36" s="189"/>
      <c r="N36" s="189"/>
      <c r="O36" s="189"/>
      <c r="P36" s="189"/>
      <c r="Q36" s="189"/>
      <c r="R36" s="189"/>
      <c r="S36" s="189"/>
      <c r="T36" s="189"/>
      <c r="U36" s="189"/>
      <c r="V36" s="189"/>
      <c r="W36" s="189"/>
      <c r="X36" s="189"/>
      <c r="Y36" s="189"/>
      <c r="Z36" s="189"/>
      <c r="AA36" s="189"/>
      <c r="AB36" s="164" t="str">
        <f>IT36</f>
        <v/>
      </c>
      <c r="AC36" s="189"/>
      <c r="AD36" s="189"/>
      <c r="AE36" s="189"/>
      <c r="AF36" s="189"/>
      <c r="AG36" s="189"/>
      <c r="AH36" s="189"/>
      <c r="AI36" s="189"/>
      <c r="AJ36" s="189"/>
      <c r="AK36" s="189"/>
      <c r="AL36" s="189"/>
      <c r="AM36" s="189"/>
      <c r="AN36" s="189"/>
      <c r="AO36" s="189"/>
      <c r="AP36" s="189"/>
      <c r="AQ36" s="189"/>
      <c r="AR36" s="189"/>
      <c r="AS36" s="189"/>
      <c r="AT36" s="189"/>
      <c r="AU36" s="189"/>
      <c r="AV36" s="189"/>
      <c r="AW36" s="189"/>
      <c r="AX36" s="189"/>
      <c r="AY36" s="189"/>
      <c r="AZ36" s="164" t="str">
        <f>JR36</f>
        <v/>
      </c>
      <c r="BA36" s="189"/>
      <c r="BB36" s="189"/>
      <c r="BC36" s="189"/>
      <c r="BD36" s="189"/>
      <c r="BE36" s="189"/>
      <c r="BF36" s="189"/>
      <c r="BG36" s="189"/>
      <c r="BH36" s="189"/>
      <c r="BI36" s="189"/>
      <c r="BJ36" s="189"/>
      <c r="BK36" s="189"/>
      <c r="BL36" s="189"/>
      <c r="BM36" s="189"/>
      <c r="BN36" s="189"/>
      <c r="BO36" s="189"/>
      <c r="BP36" s="189"/>
      <c r="BQ36" s="189"/>
      <c r="BR36" s="189"/>
      <c r="BS36" s="189"/>
      <c r="BT36" s="189"/>
      <c r="BU36" s="189"/>
      <c r="BV36" s="189"/>
      <c r="BW36" s="189"/>
      <c r="BX36" s="164" t="str">
        <f>KP36</f>
        <v/>
      </c>
      <c r="BY36" s="190"/>
      <c r="BZ36" s="190"/>
      <c r="CA36" s="190"/>
      <c r="CB36" s="190"/>
      <c r="CC36" s="190"/>
      <c r="CD36" s="190"/>
      <c r="CE36" s="190"/>
      <c r="CF36" s="190"/>
      <c r="CG36" s="190"/>
      <c r="CH36" s="190"/>
      <c r="CI36" s="190"/>
      <c r="CJ36" s="190"/>
      <c r="CK36" s="190"/>
      <c r="CL36" s="190"/>
      <c r="CM36" s="190"/>
      <c r="CN36" s="190"/>
      <c r="CO36" s="190"/>
      <c r="CP36" s="190"/>
      <c r="CQ36" s="190"/>
      <c r="CR36" s="190"/>
      <c r="CS36" s="190"/>
      <c r="CT36" s="190"/>
      <c r="CU36" s="190"/>
      <c r="CV36" s="190"/>
      <c r="CW36" s="190"/>
      <c r="CX36" s="190"/>
      <c r="CY36" s="190"/>
      <c r="CZ36" s="190"/>
      <c r="DA36" s="190"/>
      <c r="DB36" s="190"/>
      <c r="DC36" s="190"/>
      <c r="DD36" s="190"/>
      <c r="DE36" s="190"/>
      <c r="DF36" s="190"/>
      <c r="DG36" s="190"/>
      <c r="DH36" s="190"/>
      <c r="DI36" s="190"/>
      <c r="DJ36" s="190"/>
      <c r="DK36" s="190"/>
      <c r="DL36" s="190"/>
      <c r="DM36" s="190"/>
      <c r="DN36" s="190"/>
      <c r="DO36" s="190"/>
      <c r="DP36" s="190"/>
      <c r="DQ36" s="190"/>
      <c r="DR36" s="190"/>
      <c r="DS36" s="190"/>
      <c r="DT36" s="190"/>
      <c r="DU36" s="190"/>
      <c r="DV36" s="190"/>
      <c r="DW36" s="190"/>
      <c r="DX36" s="190"/>
      <c r="DY36" s="190"/>
      <c r="DZ36" s="190"/>
      <c r="EA36" s="190"/>
      <c r="EB36" s="190"/>
      <c r="EC36" s="190"/>
      <c r="ED36" s="190"/>
      <c r="EE36" s="190"/>
      <c r="EF36" s="190"/>
      <c r="EG36" s="190"/>
      <c r="EH36" s="190"/>
      <c r="EI36" s="190"/>
      <c r="EJ36" s="190"/>
      <c r="EK36" s="190"/>
      <c r="EL36" s="190"/>
      <c r="EM36" s="190"/>
      <c r="EN36" s="190"/>
      <c r="EO36" s="190"/>
      <c r="EP36" s="190"/>
      <c r="EQ36" s="190"/>
      <c r="ER36" s="190"/>
      <c r="ES36" s="190"/>
      <c r="ET36" s="190"/>
      <c r="EU36" s="190"/>
      <c r="EV36" s="190"/>
      <c r="EW36" s="190"/>
      <c r="EX36" s="190"/>
      <c r="EY36" s="190"/>
      <c r="EZ36" s="190"/>
      <c r="FA36" s="190"/>
      <c r="FB36" s="190"/>
      <c r="FC36" s="190"/>
      <c r="FD36" s="190"/>
      <c r="FE36" s="190"/>
      <c r="FF36" s="190"/>
      <c r="FG36" s="190"/>
      <c r="FH36" s="190"/>
      <c r="FI36" s="190"/>
      <c r="FJ36" s="190"/>
      <c r="FK36" s="190"/>
      <c r="FL36" s="190"/>
      <c r="FM36" s="190"/>
      <c r="FN36" s="190"/>
      <c r="FO36" s="190"/>
      <c r="FP36" s="190"/>
      <c r="FQ36" s="190"/>
      <c r="FR36" s="190"/>
      <c r="FS36" s="190"/>
      <c r="FT36" s="190"/>
      <c r="FU36" s="190"/>
      <c r="FV36" s="190"/>
      <c r="FW36" s="190"/>
      <c r="FX36" s="190"/>
      <c r="FY36" s="190"/>
      <c r="FZ36" s="190"/>
      <c r="GA36" s="190"/>
      <c r="GB36" s="190"/>
      <c r="GC36" s="190"/>
      <c r="GD36" s="190"/>
      <c r="GE36" s="190"/>
      <c r="GF36" s="190"/>
      <c r="GG36" s="190"/>
      <c r="GH36" s="190"/>
      <c r="GI36" s="190"/>
      <c r="GJ36" s="190"/>
      <c r="GK36" s="190"/>
      <c r="GL36" s="190"/>
      <c r="GM36" s="190"/>
      <c r="GN36" s="190"/>
      <c r="GO36" s="190"/>
      <c r="GP36" s="190"/>
      <c r="GQ36" s="190"/>
      <c r="GR36" s="190"/>
      <c r="GS36" s="190"/>
      <c r="GT36" s="190"/>
      <c r="GU36" s="190"/>
      <c r="GV36" s="190"/>
      <c r="GW36" s="190"/>
      <c r="GX36" s="190"/>
      <c r="GY36" s="190"/>
      <c r="GZ36" s="190"/>
      <c r="HA36" s="190"/>
      <c r="HB36" s="190"/>
      <c r="HC36" s="190"/>
      <c r="HD36" s="190"/>
      <c r="HE36" s="190"/>
      <c r="HF36" s="190"/>
      <c r="HG36" s="190"/>
      <c r="HH36" s="190"/>
      <c r="HI36" s="190"/>
      <c r="HJ36" s="190"/>
      <c r="HK36" s="190"/>
      <c r="HL36" s="190"/>
      <c r="HM36" s="190"/>
      <c r="HN36" s="190"/>
      <c r="HO36" s="190"/>
      <c r="HP36" s="190"/>
      <c r="HQ36" s="190"/>
      <c r="HR36" s="190"/>
      <c r="HS36" s="190"/>
      <c r="HT36" s="254"/>
      <c r="HU36" s="205" t="s">
        <v>230</v>
      </c>
      <c r="HV36" s="206" t="str">
        <f>IF(HV35="Yes", HV34,"")&amp;IF(HW35="Yes",HW34,"")&amp;IF(HX35="Yes",HX34,"")</f>
        <v/>
      </c>
      <c r="HW36" s="207"/>
      <c r="HX36" s="208"/>
      <c r="HY36" s="209"/>
      <c r="HZ36" s="209"/>
      <c r="IA36" s="160"/>
      <c r="IB36" s="209"/>
      <c r="IC36" s="209"/>
      <c r="ID36" s="160"/>
      <c r="IE36" s="158"/>
      <c r="IF36"/>
      <c r="IG36" s="158"/>
      <c r="IH36" s="158"/>
      <c r="II36"/>
      <c r="IJ36" s="158"/>
      <c r="IK36" s="158"/>
      <c r="IL36" s="158"/>
      <c r="IM36"/>
      <c r="IN36"/>
      <c r="IO36"/>
      <c r="IP36"/>
      <c r="IQ36"/>
      <c r="IR36" s="158"/>
      <c r="IS36" s="210" t="s">
        <v>230</v>
      </c>
      <c r="IT36" s="206" t="str">
        <f>IF(IT35="Yes", IT34,"")&amp;IF(IU35="Yes",IU34,"")&amp;IF(IV35="Yes",IV34,"")</f>
        <v/>
      </c>
      <c r="IU36" s="207"/>
      <c r="IV36" s="208"/>
      <c r="IW36" s="209"/>
      <c r="IX36" s="209"/>
      <c r="IY36" s="160"/>
      <c r="IZ36" s="209"/>
      <c r="JA36" s="209"/>
      <c r="JB36" s="160"/>
      <c r="JC36" s="158"/>
      <c r="JD36"/>
      <c r="JE36" s="158"/>
      <c r="JF36" s="158"/>
      <c r="JG36"/>
      <c r="JH36" s="158"/>
      <c r="JI36" s="158"/>
      <c r="JJ36" s="158"/>
      <c r="JK36"/>
      <c r="JL36" s="158"/>
      <c r="JM36" s="158"/>
      <c r="JN36" s="158"/>
      <c r="JO36"/>
      <c r="JP36" s="158"/>
      <c r="JQ36" s="210" t="s">
        <v>230</v>
      </c>
      <c r="JR36" s="206" t="str">
        <f>IF(JR35="Yes", JR34,"")&amp;IF(JS35="Yes",JS34,"")&amp;IF(JT35="Yes",JT34,"")</f>
        <v/>
      </c>
      <c r="JS36" s="207"/>
      <c r="JT36" s="208"/>
      <c r="JU36" s="209"/>
      <c r="JV36" s="209"/>
      <c r="JW36" s="160"/>
      <c r="JX36" s="209"/>
      <c r="JY36" s="209"/>
      <c r="JZ36" s="160"/>
      <c r="KA36" s="158"/>
      <c r="KB36"/>
      <c r="KC36" s="158"/>
      <c r="KD36" s="158"/>
      <c r="KE36"/>
      <c r="KF36" s="158"/>
      <c r="KG36" s="158"/>
      <c r="KH36" s="158"/>
      <c r="KI36"/>
      <c r="KJ36" s="158"/>
      <c r="KK36" s="158"/>
      <c r="KL36" s="158"/>
      <c r="KM36"/>
      <c r="KN36" s="158"/>
      <c r="KO36" s="210" t="s">
        <v>230</v>
      </c>
      <c r="KP36" s="206" t="str">
        <f>IF(KP35="Yes", KP34,"")&amp;IF(KQ35="Yes",KQ34,"")&amp;IF(KR35="Yes",KR34,"")</f>
        <v/>
      </c>
      <c r="KQ36" s="207"/>
      <c r="KR36" s="208"/>
      <c r="KS36" s="160"/>
      <c r="KT36" s="159" t="s">
        <v>266</v>
      </c>
      <c r="KU36"/>
      <c r="KV36"/>
      <c r="KW36"/>
      <c r="KX36"/>
      <c r="KY36"/>
      <c r="KZ36"/>
      <c r="LA36"/>
      <c r="LB36"/>
      <c r="LC36"/>
      <c r="LD36"/>
      <c r="LE36"/>
      <c r="LF36"/>
      <c r="LG36"/>
      <c r="LH36"/>
      <c r="LI36"/>
      <c r="LJ36"/>
      <c r="LK36"/>
      <c r="LL36"/>
      <c r="LM36"/>
      <c r="LN36"/>
      <c r="LO36"/>
      <c r="LP36" s="160"/>
      <c r="LQ36" s="160"/>
      <c r="LR36" s="159" t="s">
        <v>266</v>
      </c>
      <c r="LS36"/>
      <c r="LT36"/>
      <c r="LU36"/>
      <c r="LV36"/>
      <c r="LW36"/>
      <c r="LX36"/>
      <c r="LY36"/>
      <c r="LZ36"/>
      <c r="MA36"/>
      <c r="MB36"/>
      <c r="MC36"/>
      <c r="MD36"/>
      <c r="ME36"/>
      <c r="MF36"/>
      <c r="MG36"/>
      <c r="MH36"/>
      <c r="MI36"/>
      <c r="MJ36"/>
      <c r="MK36"/>
      <c r="ML36"/>
      <c r="MM36"/>
      <c r="MN36" s="160"/>
      <c r="MO36" s="160"/>
      <c r="MP36" s="159" t="s">
        <v>266</v>
      </c>
      <c r="MQ36"/>
      <c r="MR36"/>
      <c r="MS36"/>
      <c r="MT36"/>
      <c r="MU36"/>
      <c r="MV36"/>
      <c r="MW36"/>
      <c r="MX36"/>
      <c r="MY36"/>
      <c r="MZ36"/>
      <c r="NA36"/>
      <c r="NB36"/>
      <c r="NC36"/>
      <c r="ND36"/>
      <c r="NE36"/>
      <c r="NF36"/>
      <c r="NG36"/>
      <c r="NH36"/>
      <c r="NI36"/>
      <c r="NJ36"/>
      <c r="NK36"/>
      <c r="NL36" s="160"/>
      <c r="NM36" s="160"/>
      <c r="NN36" s="159" t="s">
        <v>266</v>
      </c>
      <c r="NO36"/>
      <c r="NP36"/>
      <c r="NQ36"/>
      <c r="NR36"/>
      <c r="NS36"/>
      <c r="NT36"/>
      <c r="NU36"/>
      <c r="NV36"/>
      <c r="NW36"/>
      <c r="NX36"/>
      <c r="NY36"/>
      <c r="NZ36"/>
      <c r="OA36"/>
      <c r="OB36"/>
      <c r="OC36"/>
      <c r="OD36"/>
      <c r="OE36"/>
      <c r="OF36"/>
      <c r="OG36"/>
      <c r="OH36"/>
      <c r="OI36"/>
      <c r="OJ36" s="160"/>
    </row>
    <row r="37" spans="3:400" ht="14.45" customHeight="1" x14ac:dyDescent="0.25">
      <c r="C37" s="168"/>
      <c r="D37" s="195"/>
      <c r="E37" s="195"/>
      <c r="F37" s="195"/>
      <c r="G37" s="195"/>
      <c r="H37" s="195"/>
      <c r="I37" s="195"/>
      <c r="J37" s="195"/>
      <c r="K37" s="195"/>
      <c r="L37" s="195"/>
      <c r="M37" s="195"/>
      <c r="N37" s="195"/>
      <c r="O37" s="195"/>
      <c r="P37" s="195"/>
      <c r="Q37" s="195"/>
      <c r="R37" s="195"/>
      <c r="S37" s="195"/>
      <c r="T37" s="195"/>
      <c r="U37" s="195"/>
      <c r="V37" s="195"/>
      <c r="W37" s="195"/>
      <c r="X37" s="195"/>
      <c r="Y37" s="195"/>
      <c r="Z37" s="195"/>
      <c r="AA37" s="195"/>
      <c r="AB37" s="195"/>
      <c r="AC37" s="195"/>
      <c r="AD37" s="195"/>
      <c r="AE37" s="195"/>
      <c r="AF37" s="195"/>
      <c r="AG37" s="195"/>
      <c r="AH37" s="195"/>
      <c r="AI37" s="195"/>
      <c r="AJ37" s="195"/>
      <c r="AK37" s="195"/>
      <c r="AL37" s="195"/>
      <c r="AM37" s="195"/>
      <c r="AN37" s="195"/>
      <c r="AO37" s="195"/>
      <c r="AP37" s="195"/>
      <c r="AQ37" s="195"/>
      <c r="AR37" s="195"/>
      <c r="AS37" s="195"/>
      <c r="AT37" s="195"/>
      <c r="AU37" s="195"/>
      <c r="AV37" s="195"/>
      <c r="AW37" s="195"/>
      <c r="AX37" s="195"/>
      <c r="AY37" s="195"/>
      <c r="AZ37" s="195"/>
      <c r="BA37" s="195"/>
      <c r="BB37" s="195"/>
      <c r="BC37" s="195"/>
      <c r="BD37" s="195"/>
      <c r="BE37" s="195"/>
      <c r="BF37" s="195"/>
      <c r="BG37" s="195"/>
      <c r="BH37" s="195"/>
      <c r="BI37" s="195"/>
      <c r="BJ37" s="195"/>
      <c r="BK37" s="195"/>
      <c r="BL37" s="195"/>
      <c r="BM37" s="195"/>
      <c r="BN37" s="195"/>
      <c r="BO37" s="195"/>
      <c r="BP37" s="195"/>
      <c r="BQ37" s="195"/>
      <c r="BR37" s="195"/>
      <c r="BS37" s="195"/>
      <c r="BT37" s="195"/>
      <c r="BU37" s="195"/>
      <c r="BV37" s="195"/>
      <c r="BW37" s="195"/>
      <c r="BX37" s="195"/>
      <c r="BY37" s="195"/>
      <c r="BZ37" s="195"/>
      <c r="CA37" s="195"/>
      <c r="CB37" s="195"/>
      <c r="CC37" s="195"/>
      <c r="CD37" s="195"/>
      <c r="CE37" s="195"/>
      <c r="CF37" s="195"/>
      <c r="CG37" s="195"/>
      <c r="CH37" s="195"/>
      <c r="CI37" s="195"/>
      <c r="CJ37" s="195"/>
      <c r="CK37" s="195"/>
      <c r="CL37" s="195"/>
      <c r="CM37" s="195"/>
      <c r="CN37" s="195"/>
      <c r="CO37" s="195"/>
      <c r="CP37" s="195"/>
      <c r="CQ37" s="195"/>
      <c r="CR37" s="195"/>
      <c r="CS37" s="195"/>
      <c r="CT37" s="195"/>
      <c r="CU37" s="195"/>
      <c r="CV37" s="195"/>
      <c r="CW37" s="195"/>
      <c r="CX37" s="195"/>
      <c r="CY37" s="195"/>
      <c r="CZ37" s="195"/>
      <c r="DA37" s="195"/>
      <c r="DB37" s="195"/>
      <c r="DC37" s="195"/>
      <c r="DD37" s="195"/>
      <c r="DE37" s="195"/>
      <c r="DF37" s="195"/>
      <c r="DG37" s="195"/>
      <c r="DH37" s="195"/>
      <c r="DI37" s="195"/>
      <c r="DJ37" s="195"/>
      <c r="DK37" s="195"/>
      <c r="DL37" s="195"/>
      <c r="DM37" s="195"/>
      <c r="DN37" s="195"/>
      <c r="DO37" s="195"/>
      <c r="DP37" s="195"/>
      <c r="DQ37" s="195"/>
      <c r="DR37" s="195"/>
      <c r="DS37" s="195"/>
      <c r="DT37" s="195"/>
      <c r="DU37" s="195"/>
      <c r="DV37" s="195"/>
      <c r="DW37" s="195"/>
      <c r="DX37" s="195"/>
      <c r="DY37" s="195"/>
      <c r="DZ37" s="195"/>
      <c r="EA37" s="195"/>
      <c r="EB37" s="195"/>
      <c r="EC37" s="195"/>
      <c r="ED37" s="195"/>
      <c r="EE37" s="195"/>
      <c r="EF37" s="195"/>
      <c r="EG37" s="195"/>
      <c r="EH37" s="195"/>
      <c r="EI37" s="195"/>
      <c r="EJ37" s="195"/>
      <c r="EK37" s="195"/>
      <c r="EL37" s="195"/>
      <c r="EM37" s="195"/>
      <c r="EN37" s="195"/>
      <c r="EO37" s="195"/>
      <c r="EP37" s="195"/>
      <c r="EQ37" s="195"/>
      <c r="ER37" s="195"/>
      <c r="ES37" s="195"/>
      <c r="ET37" s="195"/>
      <c r="EU37" s="195"/>
      <c r="EV37" s="195"/>
      <c r="EW37" s="195"/>
      <c r="EX37" s="195"/>
      <c r="EY37" s="195"/>
      <c r="EZ37" s="195"/>
      <c r="FA37" s="195"/>
      <c r="FB37" s="195"/>
      <c r="FC37" s="195"/>
      <c r="FD37" s="195"/>
      <c r="FE37" s="195"/>
      <c r="FF37" s="195"/>
      <c r="FG37" s="195"/>
      <c r="FH37" s="195"/>
      <c r="FI37" s="195"/>
      <c r="FJ37" s="195"/>
      <c r="FK37" s="195"/>
      <c r="FL37" s="195"/>
      <c r="FM37" s="195"/>
      <c r="FN37" s="195"/>
      <c r="FO37" s="195"/>
      <c r="FP37" s="195"/>
      <c r="FQ37" s="195"/>
      <c r="FR37" s="195"/>
      <c r="FS37" s="195"/>
      <c r="FT37" s="195"/>
      <c r="FU37" s="195"/>
      <c r="FV37" s="195"/>
      <c r="FW37" s="195"/>
      <c r="FX37" s="195"/>
      <c r="FY37" s="195"/>
      <c r="FZ37" s="195"/>
      <c r="GA37" s="195"/>
      <c r="GB37" s="195"/>
      <c r="GC37" s="195"/>
      <c r="GD37" s="195"/>
      <c r="GE37" s="195"/>
      <c r="GF37" s="195"/>
      <c r="GG37" s="195"/>
      <c r="GH37" s="195"/>
      <c r="GI37" s="195"/>
      <c r="GJ37" s="195"/>
      <c r="GK37" s="195"/>
      <c r="GL37" s="195"/>
      <c r="GM37" s="195"/>
      <c r="GN37" s="195"/>
      <c r="GO37" s="195"/>
      <c r="GP37" s="195"/>
      <c r="GQ37" s="195"/>
      <c r="GR37" s="195"/>
      <c r="GS37" s="195"/>
      <c r="GT37" s="195"/>
      <c r="GU37" s="195"/>
      <c r="GV37" s="195"/>
      <c r="GW37" s="195"/>
      <c r="GX37" s="195"/>
      <c r="GY37" s="195"/>
      <c r="GZ37" s="195"/>
      <c r="HA37" s="195"/>
      <c r="HB37" s="195"/>
      <c r="HC37" s="195"/>
      <c r="HD37" s="195"/>
      <c r="HE37" s="195"/>
      <c r="HF37" s="195"/>
      <c r="HG37" s="195"/>
      <c r="HH37" s="195"/>
      <c r="HI37" s="195"/>
      <c r="HJ37" s="195"/>
      <c r="HK37" s="195"/>
      <c r="HL37" s="195"/>
      <c r="HM37" s="195"/>
      <c r="HN37" s="195"/>
      <c r="HO37" s="195"/>
      <c r="HP37" s="195"/>
      <c r="HQ37" s="195"/>
      <c r="HR37" s="195"/>
      <c r="HS37" s="195"/>
      <c r="HT37" s="228"/>
      <c r="HU37"/>
      <c r="HV37"/>
      <c r="HW37"/>
      <c r="HX37" s="160"/>
      <c r="HY37" s="160"/>
      <c r="HZ37" s="160"/>
      <c r="IA37"/>
      <c r="IB37" s="160"/>
      <c r="IC37" s="160"/>
      <c r="ID37"/>
      <c r="IE37" s="209"/>
      <c r="IF37" s="160"/>
      <c r="IG37" s="209"/>
      <c r="IH37" s="209"/>
      <c r="II37" s="160"/>
      <c r="IJ37" s="209"/>
      <c r="IK37" s="209"/>
      <c r="IL37" s="209"/>
      <c r="IM37" s="160"/>
      <c r="IN37" s="160"/>
      <c r="IO37" s="160"/>
      <c r="IP37" s="160"/>
      <c r="IQ37" s="160"/>
      <c r="IR37" s="209"/>
      <c r="IS37"/>
      <c r="IT37"/>
      <c r="IU37"/>
      <c r="IV37" s="160"/>
      <c r="IW37" s="160"/>
      <c r="IX37" s="160"/>
      <c r="IY37"/>
      <c r="IZ37" s="160"/>
      <c r="JA37" s="160"/>
      <c r="JB37"/>
      <c r="JC37" s="209"/>
      <c r="JD37" s="160"/>
      <c r="JE37" s="209"/>
      <c r="JF37" s="209"/>
      <c r="JG37" s="160"/>
      <c r="JH37" s="209"/>
      <c r="JI37" s="209"/>
      <c r="JJ37" s="209"/>
      <c r="JK37" s="160"/>
      <c r="JL37" s="209"/>
      <c r="JM37" s="209"/>
      <c r="JN37" s="209"/>
      <c r="JO37" s="160"/>
      <c r="JP37" s="209"/>
      <c r="JQ37"/>
      <c r="JR37"/>
      <c r="JS37"/>
      <c r="JT37" s="160"/>
      <c r="JU37" s="160"/>
      <c r="JV37" s="160"/>
      <c r="JW37"/>
      <c r="JX37" s="160"/>
      <c r="JY37" s="160"/>
      <c r="JZ37"/>
      <c r="KA37" s="209"/>
      <c r="KB37" s="160"/>
      <c r="KC37" s="209"/>
      <c r="KD37" s="209"/>
      <c r="KE37" s="160"/>
      <c r="KF37" s="209"/>
      <c r="KG37" s="209"/>
      <c r="KH37" s="209"/>
      <c r="KI37" s="160"/>
      <c r="KJ37" s="209"/>
      <c r="KK37" s="209"/>
      <c r="KL37" s="209"/>
      <c r="KM37" s="160"/>
      <c r="KN37" s="209"/>
      <c r="KO37"/>
      <c r="KP37"/>
      <c r="KQ37"/>
      <c r="KR37" s="160"/>
      <c r="KS37"/>
      <c r="KT37" s="166" t="s">
        <v>282</v>
      </c>
      <c r="KU37" s="166"/>
      <c r="KV37" s="167">
        <f>D55</f>
        <v>0</v>
      </c>
      <c r="KW37"/>
      <c r="KX37"/>
      <c r="KY37" s="125"/>
      <c r="KZ37" s="125">
        <v>1</v>
      </c>
      <c r="LA37" s="125">
        <v>2</v>
      </c>
      <c r="LB37" s="125">
        <v>3</v>
      </c>
      <c r="LC37" s="125">
        <v>4</v>
      </c>
      <c r="LD37" s="125">
        <v>5</v>
      </c>
      <c r="LE37" s="125">
        <v>6</v>
      </c>
      <c r="LF37" s="125">
        <v>7</v>
      </c>
      <c r="LG37" s="125">
        <v>8</v>
      </c>
      <c r="LH37" s="125">
        <v>9</v>
      </c>
      <c r="LI37" s="125">
        <v>10</v>
      </c>
      <c r="LJ37" s="125">
        <v>11</v>
      </c>
      <c r="LK37" s="125">
        <v>12</v>
      </c>
      <c r="LL37" s="125">
        <v>13</v>
      </c>
      <c r="LM37" s="125">
        <v>14</v>
      </c>
      <c r="LN37" s="125">
        <v>15</v>
      </c>
      <c r="LO37" s="125"/>
      <c r="LP37"/>
      <c r="LQ37"/>
      <c r="LR37" s="166" t="s">
        <v>282</v>
      </c>
      <c r="LS37" s="166"/>
      <c r="LT37" s="167">
        <f>AB55</f>
        <v>0</v>
      </c>
      <c r="LU37"/>
      <c r="LV37"/>
      <c r="LW37" s="125"/>
      <c r="LX37" s="125">
        <v>1</v>
      </c>
      <c r="LY37" s="125">
        <v>2</v>
      </c>
      <c r="LZ37" s="125">
        <v>3</v>
      </c>
      <c r="MA37" s="125">
        <v>4</v>
      </c>
      <c r="MB37" s="125">
        <v>5</v>
      </c>
      <c r="MC37" s="125">
        <v>6</v>
      </c>
      <c r="MD37" s="125">
        <v>7</v>
      </c>
      <c r="ME37" s="125">
        <v>8</v>
      </c>
      <c r="MF37" s="125">
        <v>9</v>
      </c>
      <c r="MG37" s="125">
        <v>10</v>
      </c>
      <c r="MH37" s="125">
        <v>11</v>
      </c>
      <c r="MI37" s="125">
        <v>12</v>
      </c>
      <c r="MJ37" s="125">
        <v>13</v>
      </c>
      <c r="MK37" s="125">
        <v>14</v>
      </c>
      <c r="ML37" s="125">
        <v>15</v>
      </c>
      <c r="MM37" s="125"/>
      <c r="MN37"/>
      <c r="MO37"/>
      <c r="MP37" s="166" t="s">
        <v>282</v>
      </c>
      <c r="MQ37" s="166"/>
      <c r="MR37" s="167">
        <f>AZ55</f>
        <v>0</v>
      </c>
      <c r="MS37"/>
      <c r="MT37"/>
      <c r="MU37" s="125"/>
      <c r="MV37" s="125">
        <v>1</v>
      </c>
      <c r="MW37" s="125">
        <v>2</v>
      </c>
      <c r="MX37" s="125">
        <v>3</v>
      </c>
      <c r="MY37" s="125">
        <v>4</v>
      </c>
      <c r="MZ37" s="125">
        <v>5</v>
      </c>
      <c r="NA37" s="125">
        <v>6</v>
      </c>
      <c r="NB37" s="125">
        <v>7</v>
      </c>
      <c r="NC37" s="125">
        <v>8</v>
      </c>
      <c r="ND37" s="125">
        <v>9</v>
      </c>
      <c r="NE37" s="125">
        <v>10</v>
      </c>
      <c r="NF37" s="125">
        <v>11</v>
      </c>
      <c r="NG37" s="125">
        <v>12</v>
      </c>
      <c r="NH37" s="125">
        <v>13</v>
      </c>
      <c r="NI37" s="125">
        <v>14</v>
      </c>
      <c r="NJ37" s="125">
        <v>15</v>
      </c>
      <c r="NK37" s="125"/>
      <c r="NL37"/>
      <c r="NM37"/>
      <c r="NN37" s="166" t="s">
        <v>282</v>
      </c>
      <c r="NO37" s="166"/>
      <c r="NP37" s="167">
        <f>BX55</f>
        <v>0</v>
      </c>
      <c r="NQ37"/>
      <c r="NR37"/>
      <c r="NS37" s="125"/>
      <c r="NT37" s="125">
        <v>1</v>
      </c>
      <c r="NU37" s="125">
        <v>2</v>
      </c>
      <c r="NV37" s="125">
        <v>3</v>
      </c>
      <c r="NW37" s="125">
        <v>4</v>
      </c>
      <c r="NX37" s="125">
        <v>5</v>
      </c>
      <c r="NY37" s="125">
        <v>6</v>
      </c>
      <c r="NZ37" s="125">
        <v>7</v>
      </c>
      <c r="OA37" s="125">
        <v>8</v>
      </c>
      <c r="OB37" s="125">
        <v>9</v>
      </c>
      <c r="OC37" s="125">
        <v>10</v>
      </c>
      <c r="OD37" s="125">
        <v>11</v>
      </c>
      <c r="OE37" s="125">
        <v>12</v>
      </c>
      <c r="OF37" s="125">
        <v>13</v>
      </c>
      <c r="OG37" s="125">
        <v>14</v>
      </c>
      <c r="OH37" s="125">
        <v>15</v>
      </c>
      <c r="OI37" s="125"/>
      <c r="OJ37"/>
    </row>
    <row r="38" spans="3:400" ht="18.600000000000001" customHeight="1" x14ac:dyDescent="0.25">
      <c r="C38" s="168" t="s">
        <v>279</v>
      </c>
      <c r="D38" s="139" t="str">
        <f t="shared" ref="D38:BO38" si="118">D7</f>
        <v>ES</v>
      </c>
      <c r="E38" s="139">
        <f t="shared" si="118"/>
        <v>0</v>
      </c>
      <c r="F38" s="139">
        <f t="shared" si="118"/>
        <v>0</v>
      </c>
      <c r="G38" s="139">
        <f t="shared" si="118"/>
        <v>0</v>
      </c>
      <c r="H38" s="139">
        <f t="shared" si="118"/>
        <v>0</v>
      </c>
      <c r="I38" s="139">
        <f t="shared" si="118"/>
        <v>0</v>
      </c>
      <c r="J38" s="139">
        <f t="shared" si="118"/>
        <v>0</v>
      </c>
      <c r="K38" s="139">
        <f t="shared" si="118"/>
        <v>0</v>
      </c>
      <c r="L38" s="139">
        <f t="shared" si="118"/>
        <v>0</v>
      </c>
      <c r="M38" s="139">
        <f t="shared" si="118"/>
        <v>0</v>
      </c>
      <c r="N38" s="139">
        <f t="shared" si="118"/>
        <v>0</v>
      </c>
      <c r="O38" s="139">
        <f t="shared" si="118"/>
        <v>0</v>
      </c>
      <c r="P38" s="139">
        <f t="shared" si="118"/>
        <v>0</v>
      </c>
      <c r="Q38" s="139">
        <f t="shared" si="118"/>
        <v>0</v>
      </c>
      <c r="R38" s="139">
        <f t="shared" si="118"/>
        <v>0</v>
      </c>
      <c r="S38" s="139">
        <f t="shared" si="118"/>
        <v>0</v>
      </c>
      <c r="T38" s="139">
        <f t="shared" si="118"/>
        <v>0</v>
      </c>
      <c r="U38" s="139">
        <f t="shared" si="118"/>
        <v>0</v>
      </c>
      <c r="V38" s="139">
        <f t="shared" si="118"/>
        <v>0</v>
      </c>
      <c r="W38" s="139">
        <f t="shared" si="118"/>
        <v>0</v>
      </c>
      <c r="X38" s="139">
        <f t="shared" si="118"/>
        <v>0</v>
      </c>
      <c r="Y38" s="139">
        <f t="shared" si="118"/>
        <v>0</v>
      </c>
      <c r="Z38" s="139">
        <f t="shared" si="118"/>
        <v>0</v>
      </c>
      <c r="AA38" s="139">
        <f t="shared" si="118"/>
        <v>0</v>
      </c>
      <c r="AB38" s="139" t="str">
        <f t="shared" si="118"/>
        <v>TH</v>
      </c>
      <c r="AC38" s="139">
        <f t="shared" si="118"/>
        <v>0</v>
      </c>
      <c r="AD38" s="139">
        <f t="shared" si="118"/>
        <v>0</v>
      </c>
      <c r="AE38" s="139">
        <f t="shared" si="118"/>
        <v>0</v>
      </c>
      <c r="AF38" s="139">
        <f t="shared" si="118"/>
        <v>0</v>
      </c>
      <c r="AG38" s="139">
        <f t="shared" si="118"/>
        <v>0</v>
      </c>
      <c r="AH38" s="139">
        <f t="shared" si="118"/>
        <v>0</v>
      </c>
      <c r="AI38" s="139">
        <f t="shared" si="118"/>
        <v>0</v>
      </c>
      <c r="AJ38" s="139">
        <f t="shared" si="118"/>
        <v>0</v>
      </c>
      <c r="AK38" s="139">
        <f t="shared" si="118"/>
        <v>0</v>
      </c>
      <c r="AL38" s="139">
        <f t="shared" si="118"/>
        <v>0</v>
      </c>
      <c r="AM38" s="139">
        <f t="shared" si="118"/>
        <v>0</v>
      </c>
      <c r="AN38" s="139">
        <f t="shared" si="118"/>
        <v>0</v>
      </c>
      <c r="AO38" s="139">
        <f t="shared" si="118"/>
        <v>0</v>
      </c>
      <c r="AP38" s="139">
        <f t="shared" si="118"/>
        <v>0</v>
      </c>
      <c r="AQ38" s="139">
        <f t="shared" si="118"/>
        <v>0</v>
      </c>
      <c r="AR38" s="139">
        <f t="shared" si="118"/>
        <v>0</v>
      </c>
      <c r="AS38" s="139">
        <f t="shared" si="118"/>
        <v>0</v>
      </c>
      <c r="AT38" s="139">
        <f t="shared" si="118"/>
        <v>0</v>
      </c>
      <c r="AU38" s="139">
        <f t="shared" si="118"/>
        <v>0</v>
      </c>
      <c r="AV38" s="139">
        <f t="shared" si="118"/>
        <v>0</v>
      </c>
      <c r="AW38" s="139">
        <f t="shared" si="118"/>
        <v>0</v>
      </c>
      <c r="AX38" s="139">
        <f t="shared" si="118"/>
        <v>0</v>
      </c>
      <c r="AY38" s="139">
        <f t="shared" si="118"/>
        <v>0</v>
      </c>
      <c r="AZ38" s="139" t="str">
        <f t="shared" si="118"/>
        <v>SH</v>
      </c>
      <c r="BA38" s="139">
        <f t="shared" si="118"/>
        <v>0</v>
      </c>
      <c r="BB38" s="139">
        <f t="shared" si="118"/>
        <v>0</v>
      </c>
      <c r="BC38" s="139">
        <f t="shared" si="118"/>
        <v>0</v>
      </c>
      <c r="BD38" s="139">
        <f t="shared" si="118"/>
        <v>0</v>
      </c>
      <c r="BE38" s="139">
        <f t="shared" si="118"/>
        <v>0</v>
      </c>
      <c r="BF38" s="139">
        <f t="shared" si="118"/>
        <v>0</v>
      </c>
      <c r="BG38" s="139">
        <f t="shared" si="118"/>
        <v>0</v>
      </c>
      <c r="BH38" s="139">
        <f t="shared" si="118"/>
        <v>0</v>
      </c>
      <c r="BI38" s="139">
        <f t="shared" si="118"/>
        <v>0</v>
      </c>
      <c r="BJ38" s="139">
        <f t="shared" si="118"/>
        <v>0</v>
      </c>
      <c r="BK38" s="139">
        <f t="shared" si="118"/>
        <v>0</v>
      </c>
      <c r="BL38" s="139">
        <f t="shared" si="118"/>
        <v>0</v>
      </c>
      <c r="BM38" s="139">
        <f t="shared" si="118"/>
        <v>0</v>
      </c>
      <c r="BN38" s="139">
        <f t="shared" si="118"/>
        <v>0</v>
      </c>
      <c r="BO38" s="139">
        <f t="shared" si="118"/>
        <v>0</v>
      </c>
      <c r="BP38" s="139">
        <f t="shared" ref="BP38:BX38" si="119">BP7</f>
        <v>0</v>
      </c>
      <c r="BQ38" s="139">
        <f t="shared" si="119"/>
        <v>0</v>
      </c>
      <c r="BR38" s="139">
        <f t="shared" si="119"/>
        <v>0</v>
      </c>
      <c r="BS38" s="139">
        <f t="shared" si="119"/>
        <v>0</v>
      </c>
      <c r="BT38" s="139">
        <f t="shared" si="119"/>
        <v>0</v>
      </c>
      <c r="BU38" s="139">
        <f t="shared" si="119"/>
        <v>0</v>
      </c>
      <c r="BV38" s="139">
        <f t="shared" si="119"/>
        <v>0</v>
      </c>
      <c r="BW38" s="139">
        <f t="shared" si="119"/>
        <v>0</v>
      </c>
      <c r="BX38" s="139" t="str">
        <f t="shared" si="119"/>
        <v>UN</v>
      </c>
      <c r="BY38" s="126"/>
      <c r="BZ38" s="120"/>
      <c r="CA38" s="139" t="str">
        <f>CA$7</f>
        <v>ES</v>
      </c>
      <c r="CB38" s="139">
        <f t="shared" ref="CB38:EM38" si="120">CB$7</f>
        <v>0</v>
      </c>
      <c r="CC38" s="139">
        <f t="shared" si="120"/>
        <v>0</v>
      </c>
      <c r="CD38" s="139">
        <f t="shared" si="120"/>
        <v>0</v>
      </c>
      <c r="CE38" s="139">
        <f t="shared" si="120"/>
        <v>0</v>
      </c>
      <c r="CF38" s="139">
        <f t="shared" si="120"/>
        <v>0</v>
      </c>
      <c r="CG38" s="139">
        <f t="shared" si="120"/>
        <v>0</v>
      </c>
      <c r="CH38" s="139">
        <f t="shared" si="120"/>
        <v>0</v>
      </c>
      <c r="CI38" s="139">
        <f t="shared" si="120"/>
        <v>0</v>
      </c>
      <c r="CJ38" s="139">
        <f t="shared" si="120"/>
        <v>0</v>
      </c>
      <c r="CK38" s="139">
        <f t="shared" si="120"/>
        <v>0</v>
      </c>
      <c r="CL38" s="139">
        <f t="shared" si="120"/>
        <v>0</v>
      </c>
      <c r="CM38" s="139">
        <f t="shared" si="120"/>
        <v>0</v>
      </c>
      <c r="CN38" s="139">
        <f t="shared" si="120"/>
        <v>0</v>
      </c>
      <c r="CO38" s="139">
        <f t="shared" si="120"/>
        <v>0</v>
      </c>
      <c r="CP38" s="139">
        <f t="shared" si="120"/>
        <v>0</v>
      </c>
      <c r="CQ38" s="139">
        <f t="shared" si="120"/>
        <v>0</v>
      </c>
      <c r="CR38" s="139">
        <f t="shared" si="120"/>
        <v>0</v>
      </c>
      <c r="CS38" s="139">
        <f t="shared" si="120"/>
        <v>0</v>
      </c>
      <c r="CT38" s="139">
        <f t="shared" si="120"/>
        <v>0</v>
      </c>
      <c r="CU38" s="139">
        <f t="shared" si="120"/>
        <v>0</v>
      </c>
      <c r="CV38" s="139">
        <f t="shared" si="120"/>
        <v>0</v>
      </c>
      <c r="CW38" s="139">
        <f t="shared" si="120"/>
        <v>0</v>
      </c>
      <c r="CX38" s="139">
        <f t="shared" si="120"/>
        <v>0</v>
      </c>
      <c r="CY38" s="139" t="str">
        <f t="shared" si="120"/>
        <v>TH</v>
      </c>
      <c r="CZ38" s="139">
        <f t="shared" si="120"/>
        <v>0</v>
      </c>
      <c r="DA38" s="139">
        <f t="shared" si="120"/>
        <v>0</v>
      </c>
      <c r="DB38" s="139">
        <f t="shared" si="120"/>
        <v>0</v>
      </c>
      <c r="DC38" s="139">
        <f t="shared" si="120"/>
        <v>0</v>
      </c>
      <c r="DD38" s="139">
        <f t="shared" si="120"/>
        <v>0</v>
      </c>
      <c r="DE38" s="139">
        <f t="shared" si="120"/>
        <v>0</v>
      </c>
      <c r="DF38" s="139">
        <f t="shared" si="120"/>
        <v>0</v>
      </c>
      <c r="DG38" s="139">
        <f t="shared" si="120"/>
        <v>0</v>
      </c>
      <c r="DH38" s="139">
        <f t="shared" si="120"/>
        <v>0</v>
      </c>
      <c r="DI38" s="139">
        <f t="shared" si="120"/>
        <v>0</v>
      </c>
      <c r="DJ38" s="139">
        <f t="shared" si="120"/>
        <v>0</v>
      </c>
      <c r="DK38" s="139">
        <f t="shared" si="120"/>
        <v>0</v>
      </c>
      <c r="DL38" s="139">
        <f t="shared" si="120"/>
        <v>0</v>
      </c>
      <c r="DM38" s="139">
        <f t="shared" si="120"/>
        <v>0</v>
      </c>
      <c r="DN38" s="139">
        <f t="shared" si="120"/>
        <v>0</v>
      </c>
      <c r="DO38" s="139">
        <f t="shared" si="120"/>
        <v>0</v>
      </c>
      <c r="DP38" s="139">
        <f t="shared" si="120"/>
        <v>0</v>
      </c>
      <c r="DQ38" s="139">
        <f t="shared" si="120"/>
        <v>0</v>
      </c>
      <c r="DR38" s="139">
        <f t="shared" si="120"/>
        <v>0</v>
      </c>
      <c r="DS38" s="139">
        <f t="shared" si="120"/>
        <v>0</v>
      </c>
      <c r="DT38" s="139">
        <f t="shared" si="120"/>
        <v>0</v>
      </c>
      <c r="DU38" s="139">
        <f t="shared" si="120"/>
        <v>0</v>
      </c>
      <c r="DV38" s="139">
        <f t="shared" si="120"/>
        <v>0</v>
      </c>
      <c r="DW38" s="139" t="str">
        <f t="shared" si="120"/>
        <v>SH</v>
      </c>
      <c r="DX38" s="139">
        <f t="shared" si="120"/>
        <v>0</v>
      </c>
      <c r="DY38" s="139">
        <f t="shared" si="120"/>
        <v>0</v>
      </c>
      <c r="DZ38" s="139">
        <f t="shared" si="120"/>
        <v>0</v>
      </c>
      <c r="EA38" s="139">
        <f t="shared" si="120"/>
        <v>0</v>
      </c>
      <c r="EB38" s="139">
        <f t="shared" si="120"/>
        <v>0</v>
      </c>
      <c r="EC38" s="139">
        <f t="shared" si="120"/>
        <v>0</v>
      </c>
      <c r="ED38" s="139">
        <f t="shared" si="120"/>
        <v>0</v>
      </c>
      <c r="EE38" s="139">
        <f t="shared" si="120"/>
        <v>0</v>
      </c>
      <c r="EF38" s="139">
        <f t="shared" si="120"/>
        <v>0</v>
      </c>
      <c r="EG38" s="139">
        <f t="shared" si="120"/>
        <v>0</v>
      </c>
      <c r="EH38" s="139">
        <f t="shared" si="120"/>
        <v>0</v>
      </c>
      <c r="EI38" s="139">
        <f t="shared" si="120"/>
        <v>0</v>
      </c>
      <c r="EJ38" s="139">
        <f t="shared" si="120"/>
        <v>0</v>
      </c>
      <c r="EK38" s="139">
        <f t="shared" si="120"/>
        <v>0</v>
      </c>
      <c r="EL38" s="139">
        <f t="shared" si="120"/>
        <v>0</v>
      </c>
      <c r="EM38" s="139">
        <f t="shared" si="120"/>
        <v>0</v>
      </c>
      <c r="EN38" s="139">
        <f t="shared" ref="EN38:EU38" si="121">EN$7</f>
        <v>0</v>
      </c>
      <c r="EO38" s="139">
        <f t="shared" si="121"/>
        <v>0</v>
      </c>
      <c r="EP38" s="139">
        <f t="shared" si="121"/>
        <v>0</v>
      </c>
      <c r="EQ38" s="139">
        <f t="shared" si="121"/>
        <v>0</v>
      </c>
      <c r="ER38" s="139">
        <f t="shared" si="121"/>
        <v>0</v>
      </c>
      <c r="ES38" s="139">
        <f t="shared" si="121"/>
        <v>0</v>
      </c>
      <c r="ET38" s="139">
        <f t="shared" si="121"/>
        <v>0</v>
      </c>
      <c r="EU38" s="139" t="str">
        <f t="shared" si="121"/>
        <v>UN</v>
      </c>
      <c r="EV38" s="120"/>
      <c r="EW38" s="139" t="str">
        <f>EW$7</f>
        <v>ES</v>
      </c>
      <c r="EX38" s="139">
        <f t="shared" ref="EX38:HI38" si="122">EX$7</f>
        <v>0</v>
      </c>
      <c r="EY38" s="139">
        <f t="shared" si="122"/>
        <v>0</v>
      </c>
      <c r="EZ38" s="139">
        <f t="shared" si="122"/>
        <v>0</v>
      </c>
      <c r="FA38" s="139">
        <f t="shared" si="122"/>
        <v>0</v>
      </c>
      <c r="FB38" s="139">
        <f t="shared" si="122"/>
        <v>0</v>
      </c>
      <c r="FC38" s="139">
        <f t="shared" si="122"/>
        <v>0</v>
      </c>
      <c r="FD38" s="139">
        <f t="shared" si="122"/>
        <v>0</v>
      </c>
      <c r="FE38" s="139">
        <f t="shared" si="122"/>
        <v>0</v>
      </c>
      <c r="FF38" s="139">
        <f t="shared" si="122"/>
        <v>0</v>
      </c>
      <c r="FG38" s="139">
        <f t="shared" si="122"/>
        <v>0</v>
      </c>
      <c r="FH38" s="139">
        <f t="shared" si="122"/>
        <v>0</v>
      </c>
      <c r="FI38" s="139">
        <f t="shared" si="122"/>
        <v>0</v>
      </c>
      <c r="FJ38" s="139">
        <f t="shared" si="122"/>
        <v>0</v>
      </c>
      <c r="FK38" s="139">
        <f t="shared" si="122"/>
        <v>0</v>
      </c>
      <c r="FL38" s="139">
        <f t="shared" si="122"/>
        <v>0</v>
      </c>
      <c r="FM38" s="139">
        <f t="shared" si="122"/>
        <v>0</v>
      </c>
      <c r="FN38" s="139">
        <f t="shared" si="122"/>
        <v>0</v>
      </c>
      <c r="FO38" s="139">
        <f t="shared" si="122"/>
        <v>0</v>
      </c>
      <c r="FP38" s="139">
        <f t="shared" si="122"/>
        <v>0</v>
      </c>
      <c r="FQ38" s="139">
        <f t="shared" si="122"/>
        <v>0</v>
      </c>
      <c r="FR38" s="139">
        <f t="shared" si="122"/>
        <v>0</v>
      </c>
      <c r="FS38" s="139">
        <f t="shared" si="122"/>
        <v>0</v>
      </c>
      <c r="FT38" s="139">
        <f t="shared" si="122"/>
        <v>0</v>
      </c>
      <c r="FU38" s="139" t="str">
        <f t="shared" si="122"/>
        <v>TH</v>
      </c>
      <c r="FV38" s="139">
        <f t="shared" si="122"/>
        <v>0</v>
      </c>
      <c r="FW38" s="139">
        <f t="shared" si="122"/>
        <v>0</v>
      </c>
      <c r="FX38" s="139">
        <f t="shared" si="122"/>
        <v>0</v>
      </c>
      <c r="FY38" s="139">
        <f t="shared" si="122"/>
        <v>0</v>
      </c>
      <c r="FZ38" s="139">
        <f t="shared" si="122"/>
        <v>0</v>
      </c>
      <c r="GA38" s="139">
        <f t="shared" si="122"/>
        <v>0</v>
      </c>
      <c r="GB38" s="139">
        <f t="shared" si="122"/>
        <v>0</v>
      </c>
      <c r="GC38" s="139">
        <f t="shared" si="122"/>
        <v>0</v>
      </c>
      <c r="GD38" s="139">
        <f t="shared" si="122"/>
        <v>0</v>
      </c>
      <c r="GE38" s="139">
        <f t="shared" si="122"/>
        <v>0</v>
      </c>
      <c r="GF38" s="139">
        <f t="shared" si="122"/>
        <v>0</v>
      </c>
      <c r="GG38" s="139">
        <f t="shared" si="122"/>
        <v>0</v>
      </c>
      <c r="GH38" s="139">
        <f t="shared" si="122"/>
        <v>0</v>
      </c>
      <c r="GI38" s="139">
        <f t="shared" si="122"/>
        <v>0</v>
      </c>
      <c r="GJ38" s="139">
        <f t="shared" si="122"/>
        <v>0</v>
      </c>
      <c r="GK38" s="139">
        <f t="shared" si="122"/>
        <v>0</v>
      </c>
      <c r="GL38" s="139">
        <f t="shared" si="122"/>
        <v>0</v>
      </c>
      <c r="GM38" s="139">
        <f t="shared" si="122"/>
        <v>0</v>
      </c>
      <c r="GN38" s="139">
        <f t="shared" si="122"/>
        <v>0</v>
      </c>
      <c r="GO38" s="139">
        <f t="shared" si="122"/>
        <v>0</v>
      </c>
      <c r="GP38" s="139">
        <f t="shared" si="122"/>
        <v>0</v>
      </c>
      <c r="GQ38" s="139">
        <f t="shared" si="122"/>
        <v>0</v>
      </c>
      <c r="GR38" s="139">
        <f t="shared" si="122"/>
        <v>0</v>
      </c>
      <c r="GS38" s="139" t="str">
        <f t="shared" si="122"/>
        <v>SH</v>
      </c>
      <c r="GT38" s="139">
        <f t="shared" si="122"/>
        <v>0</v>
      </c>
      <c r="GU38" s="139">
        <f t="shared" si="122"/>
        <v>0</v>
      </c>
      <c r="GV38" s="139">
        <f t="shared" si="122"/>
        <v>0</v>
      </c>
      <c r="GW38" s="139">
        <f t="shared" si="122"/>
        <v>0</v>
      </c>
      <c r="GX38" s="139">
        <f t="shared" si="122"/>
        <v>0</v>
      </c>
      <c r="GY38" s="139">
        <f t="shared" si="122"/>
        <v>0</v>
      </c>
      <c r="GZ38" s="139">
        <f t="shared" si="122"/>
        <v>0</v>
      </c>
      <c r="HA38" s="139">
        <f t="shared" si="122"/>
        <v>0</v>
      </c>
      <c r="HB38" s="139">
        <f t="shared" si="122"/>
        <v>0</v>
      </c>
      <c r="HC38" s="139">
        <f t="shared" si="122"/>
        <v>0</v>
      </c>
      <c r="HD38" s="139">
        <f t="shared" si="122"/>
        <v>0</v>
      </c>
      <c r="HE38" s="139">
        <f t="shared" si="122"/>
        <v>0</v>
      </c>
      <c r="HF38" s="139">
        <f t="shared" si="122"/>
        <v>0</v>
      </c>
      <c r="HG38" s="139">
        <f t="shared" si="122"/>
        <v>0</v>
      </c>
      <c r="HH38" s="139">
        <f t="shared" si="122"/>
        <v>0</v>
      </c>
      <c r="HI38" s="139">
        <f t="shared" si="122"/>
        <v>0</v>
      </c>
      <c r="HJ38" s="139">
        <f t="shared" ref="HJ38:HQ38" si="123">HJ$7</f>
        <v>0</v>
      </c>
      <c r="HK38" s="139">
        <f t="shared" si="123"/>
        <v>0</v>
      </c>
      <c r="HL38" s="139">
        <f t="shared" si="123"/>
        <v>0</v>
      </c>
      <c r="HM38" s="139">
        <f t="shared" si="123"/>
        <v>0</v>
      </c>
      <c r="HN38" s="139">
        <f t="shared" si="123"/>
        <v>0</v>
      </c>
      <c r="HO38" s="139">
        <f t="shared" si="123"/>
        <v>0</v>
      </c>
      <c r="HP38" s="139">
        <f t="shared" si="123"/>
        <v>0</v>
      </c>
      <c r="HQ38" s="139" t="str">
        <f t="shared" si="123"/>
        <v>UN</v>
      </c>
      <c r="HR38" s="126"/>
      <c r="HS38" s="139" t="s">
        <v>213</v>
      </c>
      <c r="HT38" s="228"/>
      <c r="HU38" s="160"/>
      <c r="HV38" s="160"/>
      <c r="HW38" s="160"/>
      <c r="HX38"/>
      <c r="HY38"/>
      <c r="HZ38"/>
      <c r="IA38"/>
      <c r="IB38"/>
      <c r="IC38"/>
      <c r="ID38"/>
      <c r="IE38" s="160"/>
      <c r="IF38"/>
      <c r="IG38" s="160"/>
      <c r="IH38" s="160"/>
      <c r="II38"/>
      <c r="IJ38" s="160"/>
      <c r="IK38" s="160"/>
      <c r="IL38" s="160"/>
      <c r="IM38"/>
      <c r="IN38"/>
      <c r="IO38"/>
      <c r="IP38"/>
      <c r="IQ38"/>
      <c r="IR38" s="160"/>
      <c r="IS38" s="160"/>
      <c r="IT38" s="160"/>
      <c r="IU38" s="160"/>
      <c r="IV38"/>
      <c r="IW38"/>
      <c r="IX38"/>
      <c r="IY38"/>
      <c r="IZ38"/>
      <c r="JA38"/>
      <c r="JB38"/>
      <c r="JC38" s="160"/>
      <c r="JD38"/>
      <c r="JE38" s="160"/>
      <c r="JF38" s="160"/>
      <c r="JG38"/>
      <c r="JH38" s="160"/>
      <c r="JI38" s="160"/>
      <c r="JJ38" s="160"/>
      <c r="JK38"/>
      <c r="JL38" s="160"/>
      <c r="JM38" s="160"/>
      <c r="JN38" s="160"/>
      <c r="JO38"/>
      <c r="JP38" s="160"/>
      <c r="JQ38" s="160"/>
      <c r="JR38" s="160"/>
      <c r="JS38" s="160"/>
      <c r="JT38"/>
      <c r="JU38"/>
      <c r="JV38"/>
      <c r="JW38"/>
      <c r="JX38"/>
      <c r="JY38"/>
      <c r="JZ38"/>
      <c r="KA38" s="160"/>
      <c r="KB38"/>
      <c r="KC38" s="160"/>
      <c r="KD38" s="160"/>
      <c r="KE38"/>
      <c r="KF38" s="160"/>
      <c r="KG38" s="160"/>
      <c r="KH38" s="160"/>
      <c r="KI38"/>
      <c r="KJ38" s="160"/>
      <c r="KK38" s="160"/>
      <c r="KL38" s="160"/>
      <c r="KM38"/>
      <c r="KN38" s="160"/>
      <c r="KO38" s="160"/>
      <c r="KP38" s="160"/>
      <c r="KQ38" s="160"/>
      <c r="KR38"/>
      <c r="KS38"/>
      <c r="KT38" s="169" t="str">
        <f>"# of children with known "&amp;KT36</f>
        <v># of children with known race</v>
      </c>
      <c r="KU38" s="169" t="str">
        <f>"distribution of children with no known "&amp;KT36</f>
        <v>distribution of children with no known race</v>
      </c>
      <c r="KV38" s="169" t="s">
        <v>233</v>
      </c>
      <c r="KW38" s="169" t="s">
        <v>234</v>
      </c>
      <c r="KX38" s="169" t="s">
        <v>235</v>
      </c>
      <c r="KY38" s="169" t="s">
        <v>236</v>
      </c>
      <c r="KZ38" s="169" t="str">
        <f>"add 1 to nth largest decimal (n="&amp;KZ37&amp;") and all previous"</f>
        <v>add 1 to nth largest decimal (n=1) and all previous</v>
      </c>
      <c r="LA38" s="169" t="str">
        <f t="shared" ref="LA38:LN38" si="124">"add 1 to nth largest decimal (n="&amp;LA37&amp;") and all previous"</f>
        <v>add 1 to nth largest decimal (n=2) and all previous</v>
      </c>
      <c r="LB38" s="169" t="str">
        <f t="shared" si="124"/>
        <v>add 1 to nth largest decimal (n=3) and all previous</v>
      </c>
      <c r="LC38" s="169" t="str">
        <f t="shared" si="124"/>
        <v>add 1 to nth largest decimal (n=4) and all previous</v>
      </c>
      <c r="LD38" s="169" t="str">
        <f t="shared" si="124"/>
        <v>add 1 to nth largest decimal (n=5) and all previous</v>
      </c>
      <c r="LE38" s="169" t="str">
        <f t="shared" si="124"/>
        <v>add 1 to nth largest decimal (n=6) and all previous</v>
      </c>
      <c r="LF38" s="169" t="str">
        <f t="shared" si="124"/>
        <v>add 1 to nth largest decimal (n=7) and all previous</v>
      </c>
      <c r="LG38" s="169" t="str">
        <f t="shared" si="124"/>
        <v>add 1 to nth largest decimal (n=8) and all previous</v>
      </c>
      <c r="LH38" s="169" t="str">
        <f t="shared" si="124"/>
        <v>add 1 to nth largest decimal (n=9) and all previous</v>
      </c>
      <c r="LI38" s="169" t="str">
        <f t="shared" si="124"/>
        <v>add 1 to nth largest decimal (n=10) and all previous</v>
      </c>
      <c r="LJ38" s="169" t="str">
        <f t="shared" si="124"/>
        <v>add 1 to nth largest decimal (n=11) and all previous</v>
      </c>
      <c r="LK38" s="169" t="str">
        <f t="shared" si="124"/>
        <v>add 1 to nth largest decimal (n=12) and all previous</v>
      </c>
      <c r="LL38" s="169" t="str">
        <f t="shared" si="124"/>
        <v>add 1 to nth largest decimal (n=13) and all previous</v>
      </c>
      <c r="LM38" s="169" t="str">
        <f t="shared" si="124"/>
        <v>add 1 to nth largest decimal (n=14) and all previous</v>
      </c>
      <c r="LN38" s="169" t="str">
        <f t="shared" si="124"/>
        <v>add 1 to nth largest decimal (n=15) and all previous</v>
      </c>
      <c r="LO38" s="169" t="s">
        <v>237</v>
      </c>
      <c r="LP38" s="125" t="s">
        <v>238</v>
      </c>
      <c r="LQ38"/>
      <c r="LR38" s="169" t="str">
        <f>"# of children with known "&amp;LR36</f>
        <v># of children with known race</v>
      </c>
      <c r="LS38" s="169" t="str">
        <f>"distribution of children with no known "&amp;LR36</f>
        <v>distribution of children with no known race</v>
      </c>
      <c r="LT38" s="169" t="s">
        <v>233</v>
      </c>
      <c r="LU38" s="169" t="s">
        <v>234</v>
      </c>
      <c r="LV38" s="169" t="s">
        <v>235</v>
      </c>
      <c r="LW38" s="169" t="s">
        <v>236</v>
      </c>
      <c r="LX38" s="169" t="str">
        <f>"add 1 to nth largest decimal (n="&amp;LX37&amp;") and all previous"</f>
        <v>add 1 to nth largest decimal (n=1) and all previous</v>
      </c>
      <c r="LY38" s="169" t="str">
        <f t="shared" ref="LY38:ML38" si="125">"add 1 to nth largest decimal (n="&amp;LY37&amp;") and all previous"</f>
        <v>add 1 to nth largest decimal (n=2) and all previous</v>
      </c>
      <c r="LZ38" s="169" t="str">
        <f t="shared" si="125"/>
        <v>add 1 to nth largest decimal (n=3) and all previous</v>
      </c>
      <c r="MA38" s="169" t="str">
        <f t="shared" si="125"/>
        <v>add 1 to nth largest decimal (n=4) and all previous</v>
      </c>
      <c r="MB38" s="169" t="str">
        <f t="shared" si="125"/>
        <v>add 1 to nth largest decimal (n=5) and all previous</v>
      </c>
      <c r="MC38" s="169" t="str">
        <f t="shared" si="125"/>
        <v>add 1 to nth largest decimal (n=6) and all previous</v>
      </c>
      <c r="MD38" s="169" t="str">
        <f t="shared" si="125"/>
        <v>add 1 to nth largest decimal (n=7) and all previous</v>
      </c>
      <c r="ME38" s="169" t="str">
        <f t="shared" si="125"/>
        <v>add 1 to nth largest decimal (n=8) and all previous</v>
      </c>
      <c r="MF38" s="169" t="str">
        <f t="shared" si="125"/>
        <v>add 1 to nth largest decimal (n=9) and all previous</v>
      </c>
      <c r="MG38" s="169" t="str">
        <f t="shared" si="125"/>
        <v>add 1 to nth largest decimal (n=10) and all previous</v>
      </c>
      <c r="MH38" s="169" t="str">
        <f t="shared" si="125"/>
        <v>add 1 to nth largest decimal (n=11) and all previous</v>
      </c>
      <c r="MI38" s="169" t="str">
        <f t="shared" si="125"/>
        <v>add 1 to nth largest decimal (n=12) and all previous</v>
      </c>
      <c r="MJ38" s="169" t="str">
        <f t="shared" si="125"/>
        <v>add 1 to nth largest decimal (n=13) and all previous</v>
      </c>
      <c r="MK38" s="169" t="str">
        <f t="shared" si="125"/>
        <v>add 1 to nth largest decimal (n=14) and all previous</v>
      </c>
      <c r="ML38" s="169" t="str">
        <f t="shared" si="125"/>
        <v>add 1 to nth largest decimal (n=15) and all previous</v>
      </c>
      <c r="MM38" s="169" t="s">
        <v>237</v>
      </c>
      <c r="MN38" s="125" t="s">
        <v>238</v>
      </c>
      <c r="MO38" s="125"/>
      <c r="MP38" s="169" t="str">
        <f>"# of children with known "&amp;MP36</f>
        <v># of children with known race</v>
      </c>
      <c r="MQ38" s="169" t="str">
        <f>"distribution of children with no known "&amp;MP36</f>
        <v>distribution of children with no known race</v>
      </c>
      <c r="MR38" s="169" t="s">
        <v>233</v>
      </c>
      <c r="MS38" s="169" t="s">
        <v>234</v>
      </c>
      <c r="MT38" s="169" t="s">
        <v>235</v>
      </c>
      <c r="MU38" s="169" t="s">
        <v>236</v>
      </c>
      <c r="MV38" s="169" t="str">
        <f>"add 1 to nth largest decimal (n="&amp;MV37&amp;") and all previous"</f>
        <v>add 1 to nth largest decimal (n=1) and all previous</v>
      </c>
      <c r="MW38" s="169" t="str">
        <f t="shared" ref="MW38:NJ38" si="126">"add 1 to nth largest decimal (n="&amp;MW37&amp;") and all previous"</f>
        <v>add 1 to nth largest decimal (n=2) and all previous</v>
      </c>
      <c r="MX38" s="169" t="str">
        <f t="shared" si="126"/>
        <v>add 1 to nth largest decimal (n=3) and all previous</v>
      </c>
      <c r="MY38" s="169" t="str">
        <f t="shared" si="126"/>
        <v>add 1 to nth largest decimal (n=4) and all previous</v>
      </c>
      <c r="MZ38" s="169" t="str">
        <f t="shared" si="126"/>
        <v>add 1 to nth largest decimal (n=5) and all previous</v>
      </c>
      <c r="NA38" s="169" t="str">
        <f t="shared" si="126"/>
        <v>add 1 to nth largest decimal (n=6) and all previous</v>
      </c>
      <c r="NB38" s="169" t="str">
        <f t="shared" si="126"/>
        <v>add 1 to nth largest decimal (n=7) and all previous</v>
      </c>
      <c r="NC38" s="169" t="str">
        <f t="shared" si="126"/>
        <v>add 1 to nth largest decimal (n=8) and all previous</v>
      </c>
      <c r="ND38" s="169" t="str">
        <f t="shared" si="126"/>
        <v>add 1 to nth largest decimal (n=9) and all previous</v>
      </c>
      <c r="NE38" s="169" t="str">
        <f t="shared" si="126"/>
        <v>add 1 to nth largest decimal (n=10) and all previous</v>
      </c>
      <c r="NF38" s="169" t="str">
        <f t="shared" si="126"/>
        <v>add 1 to nth largest decimal (n=11) and all previous</v>
      </c>
      <c r="NG38" s="169" t="str">
        <f t="shared" si="126"/>
        <v>add 1 to nth largest decimal (n=12) and all previous</v>
      </c>
      <c r="NH38" s="169" t="str">
        <f t="shared" si="126"/>
        <v>add 1 to nth largest decimal (n=13) and all previous</v>
      </c>
      <c r="NI38" s="169" t="str">
        <f t="shared" si="126"/>
        <v>add 1 to nth largest decimal (n=14) and all previous</v>
      </c>
      <c r="NJ38" s="169" t="str">
        <f t="shared" si="126"/>
        <v>add 1 to nth largest decimal (n=15) and all previous</v>
      </c>
      <c r="NK38" s="169" t="s">
        <v>237</v>
      </c>
      <c r="NL38" s="125" t="s">
        <v>238</v>
      </c>
      <c r="NM38" s="125"/>
      <c r="NN38" s="169" t="str">
        <f>"# of children with known "&amp;NN36</f>
        <v># of children with known race</v>
      </c>
      <c r="NO38" s="169" t="str">
        <f>"distribution of children with no known "&amp;NN36</f>
        <v>distribution of children with no known race</v>
      </c>
      <c r="NP38" s="169" t="s">
        <v>233</v>
      </c>
      <c r="NQ38" s="169" t="s">
        <v>234</v>
      </c>
      <c r="NR38" s="169" t="s">
        <v>235</v>
      </c>
      <c r="NS38" s="169" t="s">
        <v>236</v>
      </c>
      <c r="NT38" s="169" t="str">
        <f>"add 1 to nth largest decimal (n="&amp;NT37&amp;") and all previous"</f>
        <v>add 1 to nth largest decimal (n=1) and all previous</v>
      </c>
      <c r="NU38" s="169" t="str">
        <f t="shared" ref="NU38:OH38" si="127">"add 1 to nth largest decimal (n="&amp;NU37&amp;") and all previous"</f>
        <v>add 1 to nth largest decimal (n=2) and all previous</v>
      </c>
      <c r="NV38" s="169" t="str">
        <f t="shared" si="127"/>
        <v>add 1 to nth largest decimal (n=3) and all previous</v>
      </c>
      <c r="NW38" s="169" t="str">
        <f t="shared" si="127"/>
        <v>add 1 to nth largest decimal (n=4) and all previous</v>
      </c>
      <c r="NX38" s="169" t="str">
        <f t="shared" si="127"/>
        <v>add 1 to nth largest decimal (n=5) and all previous</v>
      </c>
      <c r="NY38" s="169" t="str">
        <f t="shared" si="127"/>
        <v>add 1 to nth largest decimal (n=6) and all previous</v>
      </c>
      <c r="NZ38" s="169" t="str">
        <f t="shared" si="127"/>
        <v>add 1 to nth largest decimal (n=7) and all previous</v>
      </c>
      <c r="OA38" s="169" t="str">
        <f t="shared" si="127"/>
        <v>add 1 to nth largest decimal (n=8) and all previous</v>
      </c>
      <c r="OB38" s="169" t="str">
        <f t="shared" si="127"/>
        <v>add 1 to nth largest decimal (n=9) and all previous</v>
      </c>
      <c r="OC38" s="169" t="str">
        <f t="shared" si="127"/>
        <v>add 1 to nth largest decimal (n=10) and all previous</v>
      </c>
      <c r="OD38" s="169" t="str">
        <f t="shared" si="127"/>
        <v>add 1 to nth largest decimal (n=11) and all previous</v>
      </c>
      <c r="OE38" s="169" t="str">
        <f t="shared" si="127"/>
        <v>add 1 to nth largest decimal (n=12) and all previous</v>
      </c>
      <c r="OF38" s="169" t="str">
        <f t="shared" si="127"/>
        <v>add 1 to nth largest decimal (n=13) and all previous</v>
      </c>
      <c r="OG38" s="169" t="str">
        <f t="shared" si="127"/>
        <v>add 1 to nth largest decimal (n=14) and all previous</v>
      </c>
      <c r="OH38" s="169" t="str">
        <f t="shared" si="127"/>
        <v>add 1 to nth largest decimal (n=15) and all previous</v>
      </c>
      <c r="OI38" s="169" t="s">
        <v>237</v>
      </c>
      <c r="OJ38" s="125" t="s">
        <v>238</v>
      </c>
    </row>
    <row r="39" spans="3:400" x14ac:dyDescent="0.25">
      <c r="C39" s="194" t="s">
        <v>268</v>
      </c>
      <c r="D39" s="171">
        <v>0</v>
      </c>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71">
        <v>0</v>
      </c>
      <c r="AC39" s="156"/>
      <c r="AD39" s="156"/>
      <c r="AE39" s="156"/>
      <c r="AF39" s="156"/>
      <c r="AG39" s="156"/>
      <c r="AH39" s="156"/>
      <c r="AI39" s="156"/>
      <c r="AJ39" s="156"/>
      <c r="AK39" s="156"/>
      <c r="AL39" s="156"/>
      <c r="AM39" s="156"/>
      <c r="AN39" s="156"/>
      <c r="AO39" s="156"/>
      <c r="AP39" s="156"/>
      <c r="AQ39" s="156"/>
      <c r="AR39" s="156"/>
      <c r="AS39" s="156"/>
      <c r="AT39" s="156"/>
      <c r="AU39" s="156"/>
      <c r="AV39" s="156"/>
      <c r="AW39" s="156"/>
      <c r="AX39" s="156"/>
      <c r="AY39" s="156"/>
      <c r="AZ39" s="171">
        <v>0</v>
      </c>
      <c r="BA39" s="156"/>
      <c r="BB39" s="156"/>
      <c r="BC39" s="156"/>
      <c r="BD39" s="156"/>
      <c r="BE39" s="156"/>
      <c r="BF39" s="156"/>
      <c r="BG39" s="156"/>
      <c r="BH39" s="156"/>
      <c r="BI39" s="156"/>
      <c r="BJ39" s="156"/>
      <c r="BK39" s="156"/>
      <c r="BL39" s="156"/>
      <c r="BM39" s="156"/>
      <c r="BN39" s="156"/>
      <c r="BO39" s="156"/>
      <c r="BP39" s="156"/>
      <c r="BQ39" s="156"/>
      <c r="BR39" s="156"/>
      <c r="BS39" s="156"/>
      <c r="BT39" s="156"/>
      <c r="BU39" s="156"/>
      <c r="BV39" s="156"/>
      <c r="BW39" s="156"/>
      <c r="BX39" s="171">
        <v>0</v>
      </c>
      <c r="BY39" s="153">
        <f t="shared" ref="BY39:BY53" si="128">D39+AB39+AZ39+BX39</f>
        <v>0</v>
      </c>
      <c r="BZ39" s="120"/>
      <c r="CA39" s="172">
        <f t="shared" ref="CA39:CA53" si="129">LP39</f>
        <v>0</v>
      </c>
      <c r="CB39" s="157"/>
      <c r="CC39" s="157"/>
      <c r="CD39" s="157"/>
      <c r="CE39" s="157"/>
      <c r="CF39" s="157"/>
      <c r="CG39" s="157"/>
      <c r="CH39" s="157"/>
      <c r="CI39" s="157"/>
      <c r="CJ39" s="157"/>
      <c r="CK39" s="157"/>
      <c r="CL39" s="157"/>
      <c r="CM39" s="157"/>
      <c r="CN39" s="157"/>
      <c r="CO39" s="157"/>
      <c r="CP39" s="157"/>
      <c r="CQ39" s="157"/>
      <c r="CR39" s="157"/>
      <c r="CS39" s="157"/>
      <c r="CT39" s="157"/>
      <c r="CU39" s="157"/>
      <c r="CV39" s="157"/>
      <c r="CW39" s="157"/>
      <c r="CX39" s="157"/>
      <c r="CY39" s="172">
        <f t="shared" ref="CY39:CY53" si="130">MN39</f>
        <v>0</v>
      </c>
      <c r="CZ39" s="157"/>
      <c r="DA39" s="157"/>
      <c r="DB39" s="157"/>
      <c r="DC39" s="157"/>
      <c r="DD39" s="157"/>
      <c r="DE39" s="157"/>
      <c r="DF39" s="157"/>
      <c r="DG39" s="157"/>
      <c r="DH39" s="157"/>
      <c r="DI39" s="157"/>
      <c r="DJ39" s="157"/>
      <c r="DK39" s="157"/>
      <c r="DL39" s="157"/>
      <c r="DM39" s="157"/>
      <c r="DN39" s="157"/>
      <c r="DO39" s="157"/>
      <c r="DP39" s="157"/>
      <c r="DQ39" s="157"/>
      <c r="DR39" s="157"/>
      <c r="DS39" s="157"/>
      <c r="DT39" s="157"/>
      <c r="DU39" s="157"/>
      <c r="DV39" s="157"/>
      <c r="DW39" s="172">
        <f t="shared" ref="DW39:DW53" si="131">NL39</f>
        <v>0</v>
      </c>
      <c r="DX39" s="157"/>
      <c r="DY39" s="157"/>
      <c r="DZ39" s="157"/>
      <c r="EA39" s="157"/>
      <c r="EB39" s="157"/>
      <c r="EC39" s="157"/>
      <c r="ED39" s="157"/>
      <c r="EE39" s="157"/>
      <c r="EF39" s="157"/>
      <c r="EG39" s="157"/>
      <c r="EH39" s="157"/>
      <c r="EI39" s="157"/>
      <c r="EJ39" s="157"/>
      <c r="EK39" s="157"/>
      <c r="EL39" s="157"/>
      <c r="EM39" s="157"/>
      <c r="EN39" s="157"/>
      <c r="EO39" s="157"/>
      <c r="EP39" s="157"/>
      <c r="EQ39" s="157"/>
      <c r="ER39" s="157"/>
      <c r="ES39" s="157"/>
      <c r="ET39" s="157"/>
      <c r="EU39" s="172">
        <f t="shared" ref="EU39:EU53" si="132">OJ39</f>
        <v>0</v>
      </c>
      <c r="EV39" s="120"/>
      <c r="EW39" s="172">
        <f t="shared" ref="EW39:EW53" si="133">IFERROR(IF(COUNTBLANK(D$39:D$53)&gt;0,"",D39+CA39),"")</f>
        <v>0</v>
      </c>
      <c r="EX39" s="157"/>
      <c r="EY39" s="157"/>
      <c r="EZ39" s="157"/>
      <c r="FA39" s="157"/>
      <c r="FB39" s="157"/>
      <c r="FC39" s="157"/>
      <c r="FD39" s="157"/>
      <c r="FE39" s="157"/>
      <c r="FF39" s="157"/>
      <c r="FG39" s="157"/>
      <c r="FH39" s="157"/>
      <c r="FI39" s="157"/>
      <c r="FJ39" s="157"/>
      <c r="FK39" s="157"/>
      <c r="FL39" s="157"/>
      <c r="FM39" s="157"/>
      <c r="FN39" s="157"/>
      <c r="FO39" s="157"/>
      <c r="FP39" s="157"/>
      <c r="FQ39" s="157"/>
      <c r="FR39" s="157"/>
      <c r="FS39" s="157"/>
      <c r="FT39" s="157"/>
      <c r="FU39" s="172">
        <f t="shared" ref="FU39:FU53" si="134">IFERROR(IF(COUNTBLANK(AB$39:AB$53)&gt;0,"",AB39+CY39),"")</f>
        <v>0</v>
      </c>
      <c r="FV39" s="157"/>
      <c r="FW39" s="157"/>
      <c r="FX39" s="157"/>
      <c r="FY39" s="157"/>
      <c r="FZ39" s="157"/>
      <c r="GA39" s="157"/>
      <c r="GB39" s="157"/>
      <c r="GC39" s="157"/>
      <c r="GD39" s="157"/>
      <c r="GE39" s="157"/>
      <c r="GF39" s="157"/>
      <c r="GG39" s="157"/>
      <c r="GH39" s="157"/>
      <c r="GI39" s="157"/>
      <c r="GJ39" s="157"/>
      <c r="GK39" s="157"/>
      <c r="GL39" s="157"/>
      <c r="GM39" s="157"/>
      <c r="GN39" s="157"/>
      <c r="GO39" s="157"/>
      <c r="GP39" s="157"/>
      <c r="GQ39" s="157"/>
      <c r="GR39" s="157"/>
      <c r="GS39" s="172">
        <f t="shared" ref="GS39:GS53" si="135">IFERROR(IF(COUNTBLANK(AZ$39:AZ$53)&gt;0,"",AZ39+DW39),"")</f>
        <v>0</v>
      </c>
      <c r="GT39" s="157"/>
      <c r="GU39" s="157"/>
      <c r="GV39" s="157"/>
      <c r="GW39" s="157"/>
      <c r="GX39" s="157"/>
      <c r="GY39" s="157"/>
      <c r="GZ39" s="157"/>
      <c r="HA39" s="157"/>
      <c r="HB39" s="157"/>
      <c r="HC39" s="157"/>
      <c r="HD39" s="157"/>
      <c r="HE39" s="157"/>
      <c r="HF39" s="157"/>
      <c r="HG39" s="157"/>
      <c r="HH39" s="157"/>
      <c r="HI39" s="157"/>
      <c r="HJ39" s="157"/>
      <c r="HK39" s="157"/>
      <c r="HL39" s="157"/>
      <c r="HM39" s="157"/>
      <c r="HN39" s="157"/>
      <c r="HO39" s="157"/>
      <c r="HP39" s="157"/>
      <c r="HQ39" s="172">
        <f t="shared" ref="HQ39:HQ53" si="136">IFERROR(IF(COUNTBLANK(BX$39:BX$53)&gt;0,"",BX39+EU39),"")</f>
        <v>0</v>
      </c>
      <c r="HR39" s="126"/>
      <c r="HS39" s="172">
        <f>IFERROR(IF(AND(COUNTBLANK(D$39:D$53)&gt;0,COUNTBLANK(AB$39:AB$53)&gt;0,COUNTBLANK(AZ$39:AZ$53)&gt;0,COUNTBLANK(BX$39:BX$53)&gt;0),"",EW39+FU39+GS39+HQ39),"")</f>
        <v>0</v>
      </c>
      <c r="HT39" s="228"/>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c r="JU39"/>
      <c r="JV39"/>
      <c r="JW39"/>
      <c r="JX39"/>
      <c r="JY39"/>
      <c r="JZ39"/>
      <c r="KA39"/>
      <c r="KB39"/>
      <c r="KC39"/>
      <c r="KD39"/>
      <c r="KE39"/>
      <c r="KF39"/>
      <c r="KG39"/>
      <c r="KH39"/>
      <c r="KI39"/>
      <c r="KJ39"/>
      <c r="KK39"/>
      <c r="KL39"/>
      <c r="KM39"/>
      <c r="KN39"/>
      <c r="KO39"/>
      <c r="KP39"/>
      <c r="KQ39"/>
      <c r="KR39"/>
      <c r="KS39"/>
      <c r="KT39" s="173">
        <f t="shared" ref="KT39:KT53" si="137">D39</f>
        <v>0</v>
      </c>
      <c r="KU39" s="174">
        <f t="shared" ref="KU39:KU53" si="138">KV$37*(D39/D$54)</f>
        <v>0</v>
      </c>
      <c r="KV39" s="174">
        <f>KU39-TRUNC(KU39)</f>
        <v>0</v>
      </c>
      <c r="KW39" s="174">
        <v>1E-3</v>
      </c>
      <c r="KX39" s="175">
        <f>KV39+KW39</f>
        <v>1E-3</v>
      </c>
      <c r="KY39" s="176">
        <f>ROUNDDOWN(KU39,0)</f>
        <v>0</v>
      </c>
      <c r="KZ39" s="137">
        <f t="shared" ref="KZ39:LN53" si="139">IF($KX39&gt;=LARGE($KX$39:$KX$53,KZ$10),ROUNDDOWN($KU39,0)+1,ROUNDDOWN($KU39,0))</f>
        <v>0</v>
      </c>
      <c r="LA39" s="137">
        <f t="shared" si="139"/>
        <v>0</v>
      </c>
      <c r="LB39" s="137">
        <f t="shared" si="139"/>
        <v>0</v>
      </c>
      <c r="LC39" s="137">
        <f t="shared" si="139"/>
        <v>0</v>
      </c>
      <c r="LD39" s="137">
        <f t="shared" si="139"/>
        <v>0</v>
      </c>
      <c r="LE39" s="137">
        <f t="shared" si="139"/>
        <v>0</v>
      </c>
      <c r="LF39" s="137">
        <f t="shared" si="139"/>
        <v>0</v>
      </c>
      <c r="LG39" s="137">
        <f t="shared" si="139"/>
        <v>0</v>
      </c>
      <c r="LH39" s="137">
        <f t="shared" si="139"/>
        <v>0</v>
      </c>
      <c r="LI39" s="137">
        <f t="shared" si="139"/>
        <v>0</v>
      </c>
      <c r="LJ39" s="137">
        <f t="shared" si="139"/>
        <v>0</v>
      </c>
      <c r="LK39" s="137">
        <f t="shared" si="139"/>
        <v>0</v>
      </c>
      <c r="LL39" s="137">
        <f t="shared" si="139"/>
        <v>0</v>
      </c>
      <c r="LM39" s="137">
        <f t="shared" si="139"/>
        <v>0</v>
      </c>
      <c r="LN39" s="137">
        <f t="shared" si="139"/>
        <v>1</v>
      </c>
      <c r="LO39" s="137" cm="1">
        <f t="array" ref="LO39:LO54">_xlfn._xlws.FILTER(KY39:LN54,KY54:LN54=KV37)</f>
        <v>0</v>
      </c>
      <c r="LP39" s="137">
        <f>IF(KV37=0,0,IFERROR(LO39,""))</f>
        <v>0</v>
      </c>
      <c r="LQ39"/>
      <c r="LR39" s="173">
        <f t="shared" ref="LR39:LR53" si="140">AB39</f>
        <v>0</v>
      </c>
      <c r="LS39" s="174" t="e">
        <f t="shared" ref="LS39:LS53" si="141">LT$37*(AB39/AB$54)</f>
        <v>#DIV/0!</v>
      </c>
      <c r="LT39" s="174" t="e">
        <f>LS39-TRUNC(LS39)</f>
        <v>#DIV/0!</v>
      </c>
      <c r="LU39" s="174">
        <v>1E-3</v>
      </c>
      <c r="LV39" s="175" t="e">
        <f>LT39+LU39</f>
        <v>#DIV/0!</v>
      </c>
      <c r="LW39" s="176" t="e">
        <f>ROUNDDOWN(LS39,0)</f>
        <v>#DIV/0!</v>
      </c>
      <c r="LX39" s="137" t="e">
        <f t="shared" ref="LX39:ML53" si="142">IF($LV39&gt;=LARGE($LV$39:$LV$53,LX$10),ROUNDDOWN($LS39,0)+1,ROUNDDOWN($LS39,0))</f>
        <v>#DIV/0!</v>
      </c>
      <c r="LY39" s="137" t="e">
        <f t="shared" si="142"/>
        <v>#DIV/0!</v>
      </c>
      <c r="LZ39" s="137" t="e">
        <f t="shared" si="142"/>
        <v>#DIV/0!</v>
      </c>
      <c r="MA39" s="137" t="e">
        <f t="shared" si="142"/>
        <v>#DIV/0!</v>
      </c>
      <c r="MB39" s="137" t="e">
        <f t="shared" si="142"/>
        <v>#DIV/0!</v>
      </c>
      <c r="MC39" s="137" t="e">
        <f t="shared" si="142"/>
        <v>#DIV/0!</v>
      </c>
      <c r="MD39" s="137" t="e">
        <f t="shared" si="142"/>
        <v>#DIV/0!</v>
      </c>
      <c r="ME39" s="137" t="e">
        <f t="shared" si="142"/>
        <v>#DIV/0!</v>
      </c>
      <c r="MF39" s="137" t="e">
        <f t="shared" si="142"/>
        <v>#DIV/0!</v>
      </c>
      <c r="MG39" s="137" t="e">
        <f t="shared" si="142"/>
        <v>#DIV/0!</v>
      </c>
      <c r="MH39" s="137" t="e">
        <f t="shared" si="142"/>
        <v>#DIV/0!</v>
      </c>
      <c r="MI39" s="137" t="e">
        <f t="shared" si="142"/>
        <v>#DIV/0!</v>
      </c>
      <c r="MJ39" s="137" t="e">
        <f t="shared" si="142"/>
        <v>#DIV/0!</v>
      </c>
      <c r="MK39" s="137" t="e">
        <f t="shared" si="142"/>
        <v>#DIV/0!</v>
      </c>
      <c r="ML39" s="137" t="e">
        <f t="shared" si="142"/>
        <v>#DIV/0!</v>
      </c>
      <c r="MM39" s="137" t="e" cm="1">
        <f t="array" ref="MM39">_xlfn._xlws.FILTER(LW39:ML54,LW54:ML54=LT37)</f>
        <v>#DIV/0!</v>
      </c>
      <c r="MN39" s="137">
        <f>IF(LT37=0,0,IFERROR(MM39,""))</f>
        <v>0</v>
      </c>
      <c r="MO39" s="125"/>
      <c r="MP39" s="173">
        <f t="shared" ref="MP39:MP53" si="143">AZ39</f>
        <v>0</v>
      </c>
      <c r="MQ39" s="174" t="e">
        <f t="shared" ref="MQ39:MQ53" si="144">MR$37*(AZ39/AZ$54)</f>
        <v>#DIV/0!</v>
      </c>
      <c r="MR39" s="174" t="e">
        <f>MQ39-TRUNC(MQ39)</f>
        <v>#DIV/0!</v>
      </c>
      <c r="MS39" s="174">
        <v>1E-3</v>
      </c>
      <c r="MT39" s="175" t="e">
        <f>MR39+MS39</f>
        <v>#DIV/0!</v>
      </c>
      <c r="MU39" s="176" t="e">
        <f>ROUNDDOWN(MQ39,0)</f>
        <v>#DIV/0!</v>
      </c>
      <c r="MV39" s="137" t="e">
        <f t="shared" ref="MV39:NJ53" si="145">IF($MT39&gt;=LARGE($MT$39:$MT$53,MV$10),ROUNDDOWN($MQ39,0)+1,ROUNDDOWN($MQ39,0))</f>
        <v>#DIV/0!</v>
      </c>
      <c r="MW39" s="137" t="e">
        <f t="shared" si="145"/>
        <v>#DIV/0!</v>
      </c>
      <c r="MX39" s="137" t="e">
        <f t="shared" si="145"/>
        <v>#DIV/0!</v>
      </c>
      <c r="MY39" s="137" t="e">
        <f t="shared" si="145"/>
        <v>#DIV/0!</v>
      </c>
      <c r="MZ39" s="137" t="e">
        <f t="shared" si="145"/>
        <v>#DIV/0!</v>
      </c>
      <c r="NA39" s="137" t="e">
        <f t="shared" si="145"/>
        <v>#DIV/0!</v>
      </c>
      <c r="NB39" s="137" t="e">
        <f t="shared" si="145"/>
        <v>#DIV/0!</v>
      </c>
      <c r="NC39" s="137" t="e">
        <f t="shared" si="145"/>
        <v>#DIV/0!</v>
      </c>
      <c r="ND39" s="137" t="e">
        <f t="shared" si="145"/>
        <v>#DIV/0!</v>
      </c>
      <c r="NE39" s="137" t="e">
        <f t="shared" si="145"/>
        <v>#DIV/0!</v>
      </c>
      <c r="NF39" s="137" t="e">
        <f t="shared" si="145"/>
        <v>#DIV/0!</v>
      </c>
      <c r="NG39" s="137" t="e">
        <f t="shared" si="145"/>
        <v>#DIV/0!</v>
      </c>
      <c r="NH39" s="137" t="e">
        <f t="shared" si="145"/>
        <v>#DIV/0!</v>
      </c>
      <c r="NI39" s="137" t="e">
        <f t="shared" si="145"/>
        <v>#DIV/0!</v>
      </c>
      <c r="NJ39" s="137" t="e">
        <f t="shared" si="145"/>
        <v>#DIV/0!</v>
      </c>
      <c r="NK39" s="137" t="e" cm="1">
        <f t="array" ref="NK39">_xlfn._xlws.FILTER(MU39:NJ54,MU54:NJ54=MR37)</f>
        <v>#DIV/0!</v>
      </c>
      <c r="NL39" s="137">
        <f>IF(MR37=0,0,IFERROR(NK39,""))</f>
        <v>0</v>
      </c>
      <c r="NM39" s="125"/>
      <c r="NN39" s="173">
        <f t="shared" ref="NN39:NN53" si="146">BX39</f>
        <v>0</v>
      </c>
      <c r="NO39" s="174" t="e">
        <f t="shared" ref="NO39:NO53" si="147">NP$37*(BX39/BX$54)</f>
        <v>#DIV/0!</v>
      </c>
      <c r="NP39" s="174" t="e">
        <f>NO39-TRUNC(NO39)</f>
        <v>#DIV/0!</v>
      </c>
      <c r="NQ39" s="174">
        <v>1E-3</v>
      </c>
      <c r="NR39" s="175" t="e">
        <f>NP39+NQ39</f>
        <v>#DIV/0!</v>
      </c>
      <c r="NS39" s="176" t="e">
        <f>ROUNDDOWN(NO39,0)</f>
        <v>#DIV/0!</v>
      </c>
      <c r="NT39" s="137" t="e">
        <f t="shared" ref="NT39:OH53" si="148">IF($NR39&gt;=LARGE($NR$39:$NR$53,NT$10),ROUNDDOWN($NO39,0)+1,ROUNDDOWN($NO39,0))</f>
        <v>#DIV/0!</v>
      </c>
      <c r="NU39" s="137" t="e">
        <f t="shared" si="148"/>
        <v>#DIV/0!</v>
      </c>
      <c r="NV39" s="137" t="e">
        <f t="shared" si="148"/>
        <v>#DIV/0!</v>
      </c>
      <c r="NW39" s="137" t="e">
        <f t="shared" si="148"/>
        <v>#DIV/0!</v>
      </c>
      <c r="NX39" s="137" t="e">
        <f t="shared" si="148"/>
        <v>#DIV/0!</v>
      </c>
      <c r="NY39" s="137" t="e">
        <f t="shared" si="148"/>
        <v>#DIV/0!</v>
      </c>
      <c r="NZ39" s="137" t="e">
        <f t="shared" si="148"/>
        <v>#DIV/0!</v>
      </c>
      <c r="OA39" s="137" t="e">
        <f t="shared" si="148"/>
        <v>#DIV/0!</v>
      </c>
      <c r="OB39" s="137" t="e">
        <f t="shared" si="148"/>
        <v>#DIV/0!</v>
      </c>
      <c r="OC39" s="137" t="e">
        <f t="shared" si="148"/>
        <v>#DIV/0!</v>
      </c>
      <c r="OD39" s="137" t="e">
        <f t="shared" si="148"/>
        <v>#DIV/0!</v>
      </c>
      <c r="OE39" s="137" t="e">
        <f t="shared" si="148"/>
        <v>#DIV/0!</v>
      </c>
      <c r="OF39" s="137" t="e">
        <f t="shared" si="148"/>
        <v>#DIV/0!</v>
      </c>
      <c r="OG39" s="137" t="e">
        <f t="shared" si="148"/>
        <v>#DIV/0!</v>
      </c>
      <c r="OH39" s="137" t="e">
        <f t="shared" si="148"/>
        <v>#DIV/0!</v>
      </c>
      <c r="OI39" s="137" t="e" cm="1">
        <f t="array" ref="OI39">_xlfn._xlws.FILTER(NS39:OH54,NS54:OH54=NP37)</f>
        <v>#DIV/0!</v>
      </c>
      <c r="OJ39" s="137">
        <f>IF(NP37=0,0,IFERROR(OI39,""))</f>
        <v>0</v>
      </c>
    </row>
    <row r="40" spans="3:400" x14ac:dyDescent="0.25">
      <c r="C40" s="194" t="s">
        <v>269</v>
      </c>
      <c r="D40" s="171">
        <v>0</v>
      </c>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71">
        <v>0</v>
      </c>
      <c r="AC40" s="156"/>
      <c r="AD40" s="156"/>
      <c r="AE40" s="156"/>
      <c r="AF40" s="156"/>
      <c r="AG40" s="156"/>
      <c r="AH40" s="156"/>
      <c r="AI40" s="156"/>
      <c r="AJ40" s="156"/>
      <c r="AK40" s="156"/>
      <c r="AL40" s="156"/>
      <c r="AM40" s="156"/>
      <c r="AN40" s="156"/>
      <c r="AO40" s="156"/>
      <c r="AP40" s="156"/>
      <c r="AQ40" s="156"/>
      <c r="AR40" s="156"/>
      <c r="AS40" s="156"/>
      <c r="AT40" s="156"/>
      <c r="AU40" s="156"/>
      <c r="AV40" s="156"/>
      <c r="AW40" s="156"/>
      <c r="AX40" s="156"/>
      <c r="AY40" s="156"/>
      <c r="AZ40" s="171">
        <v>0</v>
      </c>
      <c r="BA40" s="156"/>
      <c r="BB40" s="156"/>
      <c r="BC40" s="156"/>
      <c r="BD40" s="156"/>
      <c r="BE40" s="156"/>
      <c r="BF40" s="156"/>
      <c r="BG40" s="156"/>
      <c r="BH40" s="156"/>
      <c r="BI40" s="156"/>
      <c r="BJ40" s="156"/>
      <c r="BK40" s="156"/>
      <c r="BL40" s="156"/>
      <c r="BM40" s="156"/>
      <c r="BN40" s="156"/>
      <c r="BO40" s="156"/>
      <c r="BP40" s="156"/>
      <c r="BQ40" s="156"/>
      <c r="BR40" s="156"/>
      <c r="BS40" s="156"/>
      <c r="BT40" s="156"/>
      <c r="BU40" s="156"/>
      <c r="BV40" s="156"/>
      <c r="BW40" s="156"/>
      <c r="BX40" s="171">
        <v>0</v>
      </c>
      <c r="BY40" s="153">
        <f t="shared" si="128"/>
        <v>0</v>
      </c>
      <c r="BZ40" s="120"/>
      <c r="CA40" s="172">
        <f t="shared" si="129"/>
        <v>0</v>
      </c>
      <c r="CB40" s="157"/>
      <c r="CC40" s="157"/>
      <c r="CD40" s="157"/>
      <c r="CE40" s="157"/>
      <c r="CF40" s="157"/>
      <c r="CG40" s="157"/>
      <c r="CH40" s="157"/>
      <c r="CI40" s="157"/>
      <c r="CJ40" s="157"/>
      <c r="CK40" s="157"/>
      <c r="CL40" s="157"/>
      <c r="CM40" s="157"/>
      <c r="CN40" s="157"/>
      <c r="CO40" s="157"/>
      <c r="CP40" s="157"/>
      <c r="CQ40" s="157"/>
      <c r="CR40" s="157"/>
      <c r="CS40" s="157"/>
      <c r="CT40" s="157"/>
      <c r="CU40" s="157"/>
      <c r="CV40" s="157"/>
      <c r="CW40" s="157"/>
      <c r="CX40" s="157"/>
      <c r="CY40" s="172">
        <f t="shared" si="130"/>
        <v>0</v>
      </c>
      <c r="CZ40" s="157"/>
      <c r="DA40" s="157"/>
      <c r="DB40" s="157"/>
      <c r="DC40" s="157"/>
      <c r="DD40" s="157"/>
      <c r="DE40" s="157"/>
      <c r="DF40" s="157"/>
      <c r="DG40" s="157"/>
      <c r="DH40" s="157"/>
      <c r="DI40" s="157"/>
      <c r="DJ40" s="157"/>
      <c r="DK40" s="157"/>
      <c r="DL40" s="157"/>
      <c r="DM40" s="157"/>
      <c r="DN40" s="157"/>
      <c r="DO40" s="157"/>
      <c r="DP40" s="157"/>
      <c r="DQ40" s="157"/>
      <c r="DR40" s="157"/>
      <c r="DS40" s="157"/>
      <c r="DT40" s="157"/>
      <c r="DU40" s="157"/>
      <c r="DV40" s="157"/>
      <c r="DW40" s="172">
        <f t="shared" si="131"/>
        <v>0</v>
      </c>
      <c r="DX40" s="157"/>
      <c r="DY40" s="157"/>
      <c r="DZ40" s="157"/>
      <c r="EA40" s="157"/>
      <c r="EB40" s="157"/>
      <c r="EC40" s="157"/>
      <c r="ED40" s="157"/>
      <c r="EE40" s="157"/>
      <c r="EF40" s="157"/>
      <c r="EG40" s="157"/>
      <c r="EH40" s="157"/>
      <c r="EI40" s="157"/>
      <c r="EJ40" s="157"/>
      <c r="EK40" s="157"/>
      <c r="EL40" s="157"/>
      <c r="EM40" s="157"/>
      <c r="EN40" s="157"/>
      <c r="EO40" s="157"/>
      <c r="EP40" s="157"/>
      <c r="EQ40" s="157"/>
      <c r="ER40" s="157"/>
      <c r="ES40" s="157"/>
      <c r="ET40" s="157"/>
      <c r="EU40" s="172">
        <f t="shared" si="132"/>
        <v>0</v>
      </c>
      <c r="EV40" s="120"/>
      <c r="EW40" s="172">
        <f t="shared" si="133"/>
        <v>0</v>
      </c>
      <c r="EX40" s="157"/>
      <c r="EY40" s="157"/>
      <c r="EZ40" s="157"/>
      <c r="FA40" s="157"/>
      <c r="FB40" s="157"/>
      <c r="FC40" s="157"/>
      <c r="FD40" s="157"/>
      <c r="FE40" s="157"/>
      <c r="FF40" s="157"/>
      <c r="FG40" s="157"/>
      <c r="FH40" s="157"/>
      <c r="FI40" s="157"/>
      <c r="FJ40" s="157"/>
      <c r="FK40" s="157"/>
      <c r="FL40" s="157"/>
      <c r="FM40" s="157"/>
      <c r="FN40" s="157"/>
      <c r="FO40" s="157"/>
      <c r="FP40" s="157"/>
      <c r="FQ40" s="157"/>
      <c r="FR40" s="157"/>
      <c r="FS40" s="157"/>
      <c r="FT40" s="157"/>
      <c r="FU40" s="172">
        <f t="shared" si="134"/>
        <v>0</v>
      </c>
      <c r="FV40" s="157"/>
      <c r="FW40" s="157"/>
      <c r="FX40" s="157"/>
      <c r="FY40" s="157"/>
      <c r="FZ40" s="157"/>
      <c r="GA40" s="157"/>
      <c r="GB40" s="157"/>
      <c r="GC40" s="157"/>
      <c r="GD40" s="157"/>
      <c r="GE40" s="157"/>
      <c r="GF40" s="157"/>
      <c r="GG40" s="157"/>
      <c r="GH40" s="157"/>
      <c r="GI40" s="157"/>
      <c r="GJ40" s="157"/>
      <c r="GK40" s="157"/>
      <c r="GL40" s="157"/>
      <c r="GM40" s="157"/>
      <c r="GN40" s="157"/>
      <c r="GO40" s="157"/>
      <c r="GP40" s="157"/>
      <c r="GQ40" s="157"/>
      <c r="GR40" s="157"/>
      <c r="GS40" s="172">
        <f t="shared" si="135"/>
        <v>0</v>
      </c>
      <c r="GT40" s="157"/>
      <c r="GU40" s="157"/>
      <c r="GV40" s="157"/>
      <c r="GW40" s="157"/>
      <c r="GX40" s="157"/>
      <c r="GY40" s="157"/>
      <c r="GZ40" s="157"/>
      <c r="HA40" s="157"/>
      <c r="HB40" s="157"/>
      <c r="HC40" s="157"/>
      <c r="HD40" s="157"/>
      <c r="HE40" s="157"/>
      <c r="HF40" s="157"/>
      <c r="HG40" s="157"/>
      <c r="HH40" s="157"/>
      <c r="HI40" s="157"/>
      <c r="HJ40" s="157"/>
      <c r="HK40" s="157"/>
      <c r="HL40" s="157"/>
      <c r="HM40" s="157"/>
      <c r="HN40" s="157"/>
      <c r="HO40" s="157"/>
      <c r="HP40" s="157"/>
      <c r="HQ40" s="172">
        <f t="shared" si="136"/>
        <v>0</v>
      </c>
      <c r="HR40" s="126"/>
      <c r="HS40" s="172">
        <f t="shared" ref="HS40:HS53" si="149">IFERROR(IF(AND(COUNTBLANK(D$39:D$53)&gt;0,COUNTBLANK(AB$39:AB$53)&gt;0,COUNTBLANK(AZ$39:AZ$53)&gt;0,COUNTBLANK(BX$39:BX$53)&gt;0),"",EW40+FU40+GS40+HQ40),"")</f>
        <v>0</v>
      </c>
      <c r="HT40" s="228"/>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s="173">
        <f t="shared" si="137"/>
        <v>0</v>
      </c>
      <c r="KU40" s="174">
        <f t="shared" si="138"/>
        <v>0</v>
      </c>
      <c r="KV40" s="174">
        <f t="shared" ref="KV40:KV53" si="150">KU40-TRUNC(KU40)</f>
        <v>0</v>
      </c>
      <c r="KW40" s="174">
        <f>KW39+0.001</f>
        <v>2E-3</v>
      </c>
      <c r="KX40" s="175">
        <f t="shared" ref="KX40:KX53" si="151">KV40+KW40</f>
        <v>2E-3</v>
      </c>
      <c r="KY40" s="176">
        <f t="shared" ref="KY40:KY53" si="152">ROUNDDOWN(KU40,0)</f>
        <v>0</v>
      </c>
      <c r="KZ40" s="137">
        <f t="shared" si="139"/>
        <v>0</v>
      </c>
      <c r="LA40" s="137">
        <f t="shared" si="139"/>
        <v>0</v>
      </c>
      <c r="LB40" s="137">
        <f t="shared" si="139"/>
        <v>0</v>
      </c>
      <c r="LC40" s="137">
        <f t="shared" si="139"/>
        <v>0</v>
      </c>
      <c r="LD40" s="137">
        <f t="shared" si="139"/>
        <v>0</v>
      </c>
      <c r="LE40" s="137">
        <f t="shared" si="139"/>
        <v>0</v>
      </c>
      <c r="LF40" s="137">
        <f t="shared" si="139"/>
        <v>0</v>
      </c>
      <c r="LG40" s="137">
        <f t="shared" si="139"/>
        <v>0</v>
      </c>
      <c r="LH40" s="137">
        <f t="shared" si="139"/>
        <v>0</v>
      </c>
      <c r="LI40" s="137">
        <f t="shared" si="139"/>
        <v>0</v>
      </c>
      <c r="LJ40" s="137">
        <f t="shared" si="139"/>
        <v>0</v>
      </c>
      <c r="LK40" s="137">
        <f t="shared" si="139"/>
        <v>0</v>
      </c>
      <c r="LL40" s="137">
        <f t="shared" si="139"/>
        <v>0</v>
      </c>
      <c r="LM40" s="137">
        <f t="shared" si="139"/>
        <v>1</v>
      </c>
      <c r="LN40" s="137">
        <f t="shared" si="139"/>
        <v>1</v>
      </c>
      <c r="LO40" s="137">
        <v>0</v>
      </c>
      <c r="LP40" s="137">
        <f>IF(LP39="","",LO40)</f>
        <v>0</v>
      </c>
      <c r="LQ40"/>
      <c r="LR40" s="173">
        <f t="shared" si="140"/>
        <v>0</v>
      </c>
      <c r="LS40" s="174" t="e">
        <f t="shared" si="141"/>
        <v>#DIV/0!</v>
      </c>
      <c r="LT40" s="174" t="e">
        <f t="shared" ref="LT40:LT53" si="153">LS40-TRUNC(LS40)</f>
        <v>#DIV/0!</v>
      </c>
      <c r="LU40" s="174">
        <f>LU39+0.001</f>
        <v>2E-3</v>
      </c>
      <c r="LV40" s="175" t="e">
        <f t="shared" ref="LV40:LV53" si="154">LT40+LU40</f>
        <v>#DIV/0!</v>
      </c>
      <c r="LW40" s="176" t="e">
        <f t="shared" ref="LW40:LW53" si="155">ROUNDDOWN(LS40,0)</f>
        <v>#DIV/0!</v>
      </c>
      <c r="LX40" s="137" t="e">
        <f t="shared" si="142"/>
        <v>#DIV/0!</v>
      </c>
      <c r="LY40" s="137" t="e">
        <f t="shared" si="142"/>
        <v>#DIV/0!</v>
      </c>
      <c r="LZ40" s="137" t="e">
        <f t="shared" si="142"/>
        <v>#DIV/0!</v>
      </c>
      <c r="MA40" s="137" t="e">
        <f t="shared" si="142"/>
        <v>#DIV/0!</v>
      </c>
      <c r="MB40" s="137" t="e">
        <f t="shared" si="142"/>
        <v>#DIV/0!</v>
      </c>
      <c r="MC40" s="137" t="e">
        <f t="shared" si="142"/>
        <v>#DIV/0!</v>
      </c>
      <c r="MD40" s="137" t="e">
        <f t="shared" si="142"/>
        <v>#DIV/0!</v>
      </c>
      <c r="ME40" s="137" t="e">
        <f t="shared" si="142"/>
        <v>#DIV/0!</v>
      </c>
      <c r="MF40" s="137" t="e">
        <f t="shared" si="142"/>
        <v>#DIV/0!</v>
      </c>
      <c r="MG40" s="137" t="e">
        <f t="shared" si="142"/>
        <v>#DIV/0!</v>
      </c>
      <c r="MH40" s="137" t="e">
        <f t="shared" si="142"/>
        <v>#DIV/0!</v>
      </c>
      <c r="MI40" s="137" t="e">
        <f t="shared" si="142"/>
        <v>#DIV/0!</v>
      </c>
      <c r="MJ40" s="137" t="e">
        <f t="shared" si="142"/>
        <v>#DIV/0!</v>
      </c>
      <c r="MK40" s="137" t="e">
        <f t="shared" si="142"/>
        <v>#DIV/0!</v>
      </c>
      <c r="ML40" s="137" t="e">
        <f t="shared" si="142"/>
        <v>#DIV/0!</v>
      </c>
      <c r="MM40" s="137"/>
      <c r="MN40" s="137">
        <f>IF(MN39="","",MM40)</f>
        <v>0</v>
      </c>
      <c r="MO40" s="125"/>
      <c r="MP40" s="173">
        <f t="shared" si="143"/>
        <v>0</v>
      </c>
      <c r="MQ40" s="174" t="e">
        <f t="shared" si="144"/>
        <v>#DIV/0!</v>
      </c>
      <c r="MR40" s="174" t="e">
        <f t="shared" ref="MR40:MR53" si="156">MQ40-TRUNC(MQ40)</f>
        <v>#DIV/0!</v>
      </c>
      <c r="MS40" s="174">
        <f>MS39+0.001</f>
        <v>2E-3</v>
      </c>
      <c r="MT40" s="175" t="e">
        <f t="shared" ref="MT40:MT53" si="157">MR40+MS40</f>
        <v>#DIV/0!</v>
      </c>
      <c r="MU40" s="176" t="e">
        <f t="shared" ref="MU40:MU53" si="158">ROUNDDOWN(MQ40,0)</f>
        <v>#DIV/0!</v>
      </c>
      <c r="MV40" s="137" t="e">
        <f t="shared" si="145"/>
        <v>#DIV/0!</v>
      </c>
      <c r="MW40" s="137" t="e">
        <f t="shared" si="145"/>
        <v>#DIV/0!</v>
      </c>
      <c r="MX40" s="137" t="e">
        <f t="shared" si="145"/>
        <v>#DIV/0!</v>
      </c>
      <c r="MY40" s="137" t="e">
        <f t="shared" si="145"/>
        <v>#DIV/0!</v>
      </c>
      <c r="MZ40" s="137" t="e">
        <f t="shared" si="145"/>
        <v>#DIV/0!</v>
      </c>
      <c r="NA40" s="137" t="e">
        <f t="shared" si="145"/>
        <v>#DIV/0!</v>
      </c>
      <c r="NB40" s="137" t="e">
        <f t="shared" si="145"/>
        <v>#DIV/0!</v>
      </c>
      <c r="NC40" s="137" t="e">
        <f t="shared" si="145"/>
        <v>#DIV/0!</v>
      </c>
      <c r="ND40" s="137" t="e">
        <f t="shared" si="145"/>
        <v>#DIV/0!</v>
      </c>
      <c r="NE40" s="137" t="e">
        <f t="shared" si="145"/>
        <v>#DIV/0!</v>
      </c>
      <c r="NF40" s="137" t="e">
        <f t="shared" si="145"/>
        <v>#DIV/0!</v>
      </c>
      <c r="NG40" s="137" t="e">
        <f t="shared" si="145"/>
        <v>#DIV/0!</v>
      </c>
      <c r="NH40" s="137" t="e">
        <f t="shared" si="145"/>
        <v>#DIV/0!</v>
      </c>
      <c r="NI40" s="137" t="e">
        <f t="shared" si="145"/>
        <v>#DIV/0!</v>
      </c>
      <c r="NJ40" s="137" t="e">
        <f t="shared" si="145"/>
        <v>#DIV/0!</v>
      </c>
      <c r="NK40" s="137"/>
      <c r="NL40" s="137">
        <f>IF(NL39="","",NK40)</f>
        <v>0</v>
      </c>
      <c r="NM40" s="125"/>
      <c r="NN40" s="173">
        <f t="shared" si="146"/>
        <v>0</v>
      </c>
      <c r="NO40" s="174" t="e">
        <f t="shared" si="147"/>
        <v>#DIV/0!</v>
      </c>
      <c r="NP40" s="174" t="e">
        <f t="shared" ref="NP40:NP53" si="159">NO40-TRUNC(NO40)</f>
        <v>#DIV/0!</v>
      </c>
      <c r="NQ40" s="174">
        <f>NQ39+0.001</f>
        <v>2E-3</v>
      </c>
      <c r="NR40" s="175" t="e">
        <f t="shared" ref="NR40:NR53" si="160">NP40+NQ40</f>
        <v>#DIV/0!</v>
      </c>
      <c r="NS40" s="176" t="e">
        <f t="shared" ref="NS40:NS53" si="161">ROUNDDOWN(NO40,0)</f>
        <v>#DIV/0!</v>
      </c>
      <c r="NT40" s="137" t="e">
        <f t="shared" si="148"/>
        <v>#DIV/0!</v>
      </c>
      <c r="NU40" s="137" t="e">
        <f t="shared" si="148"/>
        <v>#DIV/0!</v>
      </c>
      <c r="NV40" s="137" t="e">
        <f t="shared" si="148"/>
        <v>#DIV/0!</v>
      </c>
      <c r="NW40" s="137" t="e">
        <f t="shared" si="148"/>
        <v>#DIV/0!</v>
      </c>
      <c r="NX40" s="137" t="e">
        <f t="shared" si="148"/>
        <v>#DIV/0!</v>
      </c>
      <c r="NY40" s="137" t="e">
        <f t="shared" si="148"/>
        <v>#DIV/0!</v>
      </c>
      <c r="NZ40" s="137" t="e">
        <f t="shared" si="148"/>
        <v>#DIV/0!</v>
      </c>
      <c r="OA40" s="137" t="e">
        <f t="shared" si="148"/>
        <v>#DIV/0!</v>
      </c>
      <c r="OB40" s="137" t="e">
        <f t="shared" si="148"/>
        <v>#DIV/0!</v>
      </c>
      <c r="OC40" s="137" t="e">
        <f t="shared" si="148"/>
        <v>#DIV/0!</v>
      </c>
      <c r="OD40" s="137" t="e">
        <f t="shared" si="148"/>
        <v>#DIV/0!</v>
      </c>
      <c r="OE40" s="137" t="e">
        <f t="shared" si="148"/>
        <v>#DIV/0!</v>
      </c>
      <c r="OF40" s="137" t="e">
        <f t="shared" si="148"/>
        <v>#DIV/0!</v>
      </c>
      <c r="OG40" s="137" t="e">
        <f t="shared" si="148"/>
        <v>#DIV/0!</v>
      </c>
      <c r="OH40" s="137" t="e">
        <f t="shared" si="148"/>
        <v>#DIV/0!</v>
      </c>
      <c r="OI40" s="137"/>
      <c r="OJ40" s="137">
        <f>IF(OJ39="","",OI40)</f>
        <v>0</v>
      </c>
    </row>
    <row r="41" spans="3:400" x14ac:dyDescent="0.25">
      <c r="C41" s="194" t="s">
        <v>270</v>
      </c>
      <c r="D41" s="171">
        <v>0</v>
      </c>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71">
        <v>0</v>
      </c>
      <c r="AC41" s="156"/>
      <c r="AD41" s="156"/>
      <c r="AE41" s="156"/>
      <c r="AF41" s="156"/>
      <c r="AG41" s="156"/>
      <c r="AH41" s="156"/>
      <c r="AI41" s="156"/>
      <c r="AJ41" s="156"/>
      <c r="AK41" s="156"/>
      <c r="AL41" s="156"/>
      <c r="AM41" s="156"/>
      <c r="AN41" s="156"/>
      <c r="AO41" s="156"/>
      <c r="AP41" s="156"/>
      <c r="AQ41" s="156"/>
      <c r="AR41" s="156"/>
      <c r="AS41" s="156"/>
      <c r="AT41" s="156"/>
      <c r="AU41" s="156"/>
      <c r="AV41" s="156"/>
      <c r="AW41" s="156"/>
      <c r="AX41" s="156"/>
      <c r="AY41" s="156"/>
      <c r="AZ41" s="171">
        <v>0</v>
      </c>
      <c r="BA41" s="156"/>
      <c r="BB41" s="156"/>
      <c r="BC41" s="156"/>
      <c r="BD41" s="156"/>
      <c r="BE41" s="156"/>
      <c r="BF41" s="156"/>
      <c r="BG41" s="156"/>
      <c r="BH41" s="156"/>
      <c r="BI41" s="156"/>
      <c r="BJ41" s="156"/>
      <c r="BK41" s="156"/>
      <c r="BL41" s="156"/>
      <c r="BM41" s="156"/>
      <c r="BN41" s="156"/>
      <c r="BO41" s="156"/>
      <c r="BP41" s="156"/>
      <c r="BQ41" s="156"/>
      <c r="BR41" s="156"/>
      <c r="BS41" s="156"/>
      <c r="BT41" s="156"/>
      <c r="BU41" s="156"/>
      <c r="BV41" s="156"/>
      <c r="BW41" s="156"/>
      <c r="BX41" s="171">
        <v>0</v>
      </c>
      <c r="BY41" s="153">
        <f t="shared" si="128"/>
        <v>0</v>
      </c>
      <c r="BZ41" s="120"/>
      <c r="CA41" s="172">
        <f t="shared" si="129"/>
        <v>0</v>
      </c>
      <c r="CB41" s="157"/>
      <c r="CC41" s="157"/>
      <c r="CD41" s="157"/>
      <c r="CE41" s="157"/>
      <c r="CF41" s="157"/>
      <c r="CG41" s="157"/>
      <c r="CH41" s="157"/>
      <c r="CI41" s="157"/>
      <c r="CJ41" s="157"/>
      <c r="CK41" s="157"/>
      <c r="CL41" s="157"/>
      <c r="CM41" s="157"/>
      <c r="CN41" s="157"/>
      <c r="CO41" s="157"/>
      <c r="CP41" s="157"/>
      <c r="CQ41" s="157"/>
      <c r="CR41" s="157"/>
      <c r="CS41" s="157"/>
      <c r="CT41" s="157"/>
      <c r="CU41" s="157"/>
      <c r="CV41" s="157"/>
      <c r="CW41" s="157"/>
      <c r="CX41" s="157"/>
      <c r="CY41" s="172">
        <f t="shared" si="130"/>
        <v>0</v>
      </c>
      <c r="CZ41" s="157"/>
      <c r="DA41" s="157"/>
      <c r="DB41" s="157"/>
      <c r="DC41" s="157"/>
      <c r="DD41" s="157"/>
      <c r="DE41" s="157"/>
      <c r="DF41" s="157"/>
      <c r="DG41" s="157"/>
      <c r="DH41" s="157"/>
      <c r="DI41" s="157"/>
      <c r="DJ41" s="157"/>
      <c r="DK41" s="157"/>
      <c r="DL41" s="157"/>
      <c r="DM41" s="157"/>
      <c r="DN41" s="157"/>
      <c r="DO41" s="157"/>
      <c r="DP41" s="157"/>
      <c r="DQ41" s="157"/>
      <c r="DR41" s="157"/>
      <c r="DS41" s="157"/>
      <c r="DT41" s="157"/>
      <c r="DU41" s="157"/>
      <c r="DV41" s="157"/>
      <c r="DW41" s="172">
        <f t="shared" si="131"/>
        <v>0</v>
      </c>
      <c r="DX41" s="157"/>
      <c r="DY41" s="157"/>
      <c r="DZ41" s="157"/>
      <c r="EA41" s="157"/>
      <c r="EB41" s="157"/>
      <c r="EC41" s="157"/>
      <c r="ED41" s="157"/>
      <c r="EE41" s="157"/>
      <c r="EF41" s="157"/>
      <c r="EG41" s="157"/>
      <c r="EH41" s="157"/>
      <c r="EI41" s="157"/>
      <c r="EJ41" s="157"/>
      <c r="EK41" s="157"/>
      <c r="EL41" s="157"/>
      <c r="EM41" s="157"/>
      <c r="EN41" s="157"/>
      <c r="EO41" s="157"/>
      <c r="EP41" s="157"/>
      <c r="EQ41" s="157"/>
      <c r="ER41" s="157"/>
      <c r="ES41" s="157"/>
      <c r="ET41" s="157"/>
      <c r="EU41" s="172">
        <f t="shared" si="132"/>
        <v>0</v>
      </c>
      <c r="EV41" s="120"/>
      <c r="EW41" s="172">
        <f t="shared" si="133"/>
        <v>0</v>
      </c>
      <c r="EX41" s="157"/>
      <c r="EY41" s="157"/>
      <c r="EZ41" s="157"/>
      <c r="FA41" s="157"/>
      <c r="FB41" s="157"/>
      <c r="FC41" s="157"/>
      <c r="FD41" s="157"/>
      <c r="FE41" s="157"/>
      <c r="FF41" s="157"/>
      <c r="FG41" s="157"/>
      <c r="FH41" s="157"/>
      <c r="FI41" s="157"/>
      <c r="FJ41" s="157"/>
      <c r="FK41" s="157"/>
      <c r="FL41" s="157"/>
      <c r="FM41" s="157"/>
      <c r="FN41" s="157"/>
      <c r="FO41" s="157"/>
      <c r="FP41" s="157"/>
      <c r="FQ41" s="157"/>
      <c r="FR41" s="157"/>
      <c r="FS41" s="157"/>
      <c r="FT41" s="157"/>
      <c r="FU41" s="172">
        <f t="shared" si="134"/>
        <v>0</v>
      </c>
      <c r="FV41" s="157"/>
      <c r="FW41" s="157"/>
      <c r="FX41" s="157"/>
      <c r="FY41" s="157"/>
      <c r="FZ41" s="157"/>
      <c r="GA41" s="157"/>
      <c r="GB41" s="157"/>
      <c r="GC41" s="157"/>
      <c r="GD41" s="157"/>
      <c r="GE41" s="157"/>
      <c r="GF41" s="157"/>
      <c r="GG41" s="157"/>
      <c r="GH41" s="157"/>
      <c r="GI41" s="157"/>
      <c r="GJ41" s="157"/>
      <c r="GK41" s="157"/>
      <c r="GL41" s="157"/>
      <c r="GM41" s="157"/>
      <c r="GN41" s="157"/>
      <c r="GO41" s="157"/>
      <c r="GP41" s="157"/>
      <c r="GQ41" s="157"/>
      <c r="GR41" s="157"/>
      <c r="GS41" s="172">
        <f t="shared" si="135"/>
        <v>0</v>
      </c>
      <c r="GT41" s="157"/>
      <c r="GU41" s="157"/>
      <c r="GV41" s="157"/>
      <c r="GW41" s="157"/>
      <c r="GX41" s="157"/>
      <c r="GY41" s="157"/>
      <c r="GZ41" s="157"/>
      <c r="HA41" s="157"/>
      <c r="HB41" s="157"/>
      <c r="HC41" s="157"/>
      <c r="HD41" s="157"/>
      <c r="HE41" s="157"/>
      <c r="HF41" s="157"/>
      <c r="HG41" s="157"/>
      <c r="HH41" s="157"/>
      <c r="HI41" s="157"/>
      <c r="HJ41" s="157"/>
      <c r="HK41" s="157"/>
      <c r="HL41" s="157"/>
      <c r="HM41" s="157"/>
      <c r="HN41" s="157"/>
      <c r="HO41" s="157"/>
      <c r="HP41" s="157"/>
      <c r="HQ41" s="172">
        <f t="shared" si="136"/>
        <v>0</v>
      </c>
      <c r="HR41" s="126"/>
      <c r="HS41" s="172">
        <f t="shared" si="149"/>
        <v>0</v>
      </c>
      <c r="HT41" s="228"/>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s="173">
        <f t="shared" si="137"/>
        <v>0</v>
      </c>
      <c r="KU41" s="174">
        <f t="shared" si="138"/>
        <v>0</v>
      </c>
      <c r="KV41" s="174">
        <f t="shared" si="150"/>
        <v>0</v>
      </c>
      <c r="KW41" s="174">
        <f t="shared" ref="KW41:KW53" si="162">KW40+0.001</f>
        <v>3.0000000000000001E-3</v>
      </c>
      <c r="KX41" s="175">
        <f t="shared" si="151"/>
        <v>3.0000000000000001E-3</v>
      </c>
      <c r="KY41" s="176">
        <f t="shared" si="152"/>
        <v>0</v>
      </c>
      <c r="KZ41" s="137">
        <f t="shared" si="139"/>
        <v>0</v>
      </c>
      <c r="LA41" s="137">
        <f t="shared" si="139"/>
        <v>0</v>
      </c>
      <c r="LB41" s="137">
        <f t="shared" si="139"/>
        <v>0</v>
      </c>
      <c r="LC41" s="137">
        <f t="shared" si="139"/>
        <v>0</v>
      </c>
      <c r="LD41" s="137">
        <f t="shared" si="139"/>
        <v>0</v>
      </c>
      <c r="LE41" s="137">
        <f t="shared" si="139"/>
        <v>0</v>
      </c>
      <c r="LF41" s="137">
        <f t="shared" si="139"/>
        <v>0</v>
      </c>
      <c r="LG41" s="137">
        <f t="shared" si="139"/>
        <v>0</v>
      </c>
      <c r="LH41" s="137">
        <f t="shared" si="139"/>
        <v>0</v>
      </c>
      <c r="LI41" s="137">
        <f t="shared" si="139"/>
        <v>0</v>
      </c>
      <c r="LJ41" s="137">
        <f t="shared" si="139"/>
        <v>0</v>
      </c>
      <c r="LK41" s="137">
        <f t="shared" si="139"/>
        <v>0</v>
      </c>
      <c r="LL41" s="137">
        <f t="shared" si="139"/>
        <v>1</v>
      </c>
      <c r="LM41" s="137">
        <f t="shared" si="139"/>
        <v>1</v>
      </c>
      <c r="LN41" s="137">
        <f t="shared" si="139"/>
        <v>1</v>
      </c>
      <c r="LO41" s="137">
        <v>0</v>
      </c>
      <c r="LP41" s="137">
        <f t="shared" ref="LP41:LP53" si="163">IF(LP40="","",LO41)</f>
        <v>0</v>
      </c>
      <c r="LQ41"/>
      <c r="LR41" s="173">
        <f t="shared" si="140"/>
        <v>0</v>
      </c>
      <c r="LS41" s="174" t="e">
        <f t="shared" si="141"/>
        <v>#DIV/0!</v>
      </c>
      <c r="LT41" s="174" t="e">
        <f t="shared" si="153"/>
        <v>#DIV/0!</v>
      </c>
      <c r="LU41" s="174">
        <f t="shared" ref="LU41:LU53" si="164">LU40+0.001</f>
        <v>3.0000000000000001E-3</v>
      </c>
      <c r="LV41" s="175" t="e">
        <f t="shared" si="154"/>
        <v>#DIV/0!</v>
      </c>
      <c r="LW41" s="176" t="e">
        <f t="shared" si="155"/>
        <v>#DIV/0!</v>
      </c>
      <c r="LX41" s="137" t="e">
        <f t="shared" si="142"/>
        <v>#DIV/0!</v>
      </c>
      <c r="LY41" s="137" t="e">
        <f t="shared" si="142"/>
        <v>#DIV/0!</v>
      </c>
      <c r="LZ41" s="137" t="e">
        <f t="shared" si="142"/>
        <v>#DIV/0!</v>
      </c>
      <c r="MA41" s="137" t="e">
        <f t="shared" si="142"/>
        <v>#DIV/0!</v>
      </c>
      <c r="MB41" s="137" t="e">
        <f t="shared" si="142"/>
        <v>#DIV/0!</v>
      </c>
      <c r="MC41" s="137" t="e">
        <f t="shared" si="142"/>
        <v>#DIV/0!</v>
      </c>
      <c r="MD41" s="137" t="e">
        <f t="shared" si="142"/>
        <v>#DIV/0!</v>
      </c>
      <c r="ME41" s="137" t="e">
        <f t="shared" si="142"/>
        <v>#DIV/0!</v>
      </c>
      <c r="MF41" s="137" t="e">
        <f t="shared" si="142"/>
        <v>#DIV/0!</v>
      </c>
      <c r="MG41" s="137" t="e">
        <f t="shared" si="142"/>
        <v>#DIV/0!</v>
      </c>
      <c r="MH41" s="137" t="e">
        <f t="shared" si="142"/>
        <v>#DIV/0!</v>
      </c>
      <c r="MI41" s="137" t="e">
        <f t="shared" si="142"/>
        <v>#DIV/0!</v>
      </c>
      <c r="MJ41" s="137" t="e">
        <f t="shared" si="142"/>
        <v>#DIV/0!</v>
      </c>
      <c r="MK41" s="137" t="e">
        <f t="shared" si="142"/>
        <v>#DIV/0!</v>
      </c>
      <c r="ML41" s="137" t="e">
        <f t="shared" si="142"/>
        <v>#DIV/0!</v>
      </c>
      <c r="MM41" s="137"/>
      <c r="MN41" s="137">
        <f t="shared" ref="MN41:MN53" si="165">IF(MN40="","",MM41)</f>
        <v>0</v>
      </c>
      <c r="MO41" s="125"/>
      <c r="MP41" s="173">
        <f t="shared" si="143"/>
        <v>0</v>
      </c>
      <c r="MQ41" s="174" t="e">
        <f t="shared" si="144"/>
        <v>#DIV/0!</v>
      </c>
      <c r="MR41" s="174" t="e">
        <f t="shared" si="156"/>
        <v>#DIV/0!</v>
      </c>
      <c r="MS41" s="174">
        <f t="shared" ref="MS41:MS53" si="166">MS40+0.001</f>
        <v>3.0000000000000001E-3</v>
      </c>
      <c r="MT41" s="175" t="e">
        <f t="shared" si="157"/>
        <v>#DIV/0!</v>
      </c>
      <c r="MU41" s="176" t="e">
        <f t="shared" si="158"/>
        <v>#DIV/0!</v>
      </c>
      <c r="MV41" s="137" t="e">
        <f t="shared" si="145"/>
        <v>#DIV/0!</v>
      </c>
      <c r="MW41" s="137" t="e">
        <f t="shared" si="145"/>
        <v>#DIV/0!</v>
      </c>
      <c r="MX41" s="137" t="e">
        <f t="shared" si="145"/>
        <v>#DIV/0!</v>
      </c>
      <c r="MY41" s="137" t="e">
        <f t="shared" si="145"/>
        <v>#DIV/0!</v>
      </c>
      <c r="MZ41" s="137" t="e">
        <f t="shared" si="145"/>
        <v>#DIV/0!</v>
      </c>
      <c r="NA41" s="137" t="e">
        <f t="shared" si="145"/>
        <v>#DIV/0!</v>
      </c>
      <c r="NB41" s="137" t="e">
        <f t="shared" si="145"/>
        <v>#DIV/0!</v>
      </c>
      <c r="NC41" s="137" t="e">
        <f t="shared" si="145"/>
        <v>#DIV/0!</v>
      </c>
      <c r="ND41" s="137" t="e">
        <f t="shared" si="145"/>
        <v>#DIV/0!</v>
      </c>
      <c r="NE41" s="137" t="e">
        <f t="shared" si="145"/>
        <v>#DIV/0!</v>
      </c>
      <c r="NF41" s="137" t="e">
        <f t="shared" si="145"/>
        <v>#DIV/0!</v>
      </c>
      <c r="NG41" s="137" t="e">
        <f t="shared" si="145"/>
        <v>#DIV/0!</v>
      </c>
      <c r="NH41" s="137" t="e">
        <f t="shared" si="145"/>
        <v>#DIV/0!</v>
      </c>
      <c r="NI41" s="137" t="e">
        <f t="shared" si="145"/>
        <v>#DIV/0!</v>
      </c>
      <c r="NJ41" s="137" t="e">
        <f t="shared" si="145"/>
        <v>#DIV/0!</v>
      </c>
      <c r="NK41" s="137"/>
      <c r="NL41" s="137">
        <f t="shared" ref="NL41:NL53" si="167">IF(NL40="","",NK41)</f>
        <v>0</v>
      </c>
      <c r="NM41" s="125"/>
      <c r="NN41" s="173">
        <f t="shared" si="146"/>
        <v>0</v>
      </c>
      <c r="NO41" s="174" t="e">
        <f t="shared" si="147"/>
        <v>#DIV/0!</v>
      </c>
      <c r="NP41" s="174" t="e">
        <f t="shared" si="159"/>
        <v>#DIV/0!</v>
      </c>
      <c r="NQ41" s="174">
        <f t="shared" ref="NQ41:NQ53" si="168">NQ40+0.001</f>
        <v>3.0000000000000001E-3</v>
      </c>
      <c r="NR41" s="175" t="e">
        <f t="shared" si="160"/>
        <v>#DIV/0!</v>
      </c>
      <c r="NS41" s="176" t="e">
        <f t="shared" si="161"/>
        <v>#DIV/0!</v>
      </c>
      <c r="NT41" s="137" t="e">
        <f t="shared" si="148"/>
        <v>#DIV/0!</v>
      </c>
      <c r="NU41" s="137" t="e">
        <f t="shared" si="148"/>
        <v>#DIV/0!</v>
      </c>
      <c r="NV41" s="137" t="e">
        <f t="shared" si="148"/>
        <v>#DIV/0!</v>
      </c>
      <c r="NW41" s="137" t="e">
        <f t="shared" si="148"/>
        <v>#DIV/0!</v>
      </c>
      <c r="NX41" s="137" t="e">
        <f t="shared" si="148"/>
        <v>#DIV/0!</v>
      </c>
      <c r="NY41" s="137" t="e">
        <f t="shared" si="148"/>
        <v>#DIV/0!</v>
      </c>
      <c r="NZ41" s="137" t="e">
        <f t="shared" si="148"/>
        <v>#DIV/0!</v>
      </c>
      <c r="OA41" s="137" t="e">
        <f t="shared" si="148"/>
        <v>#DIV/0!</v>
      </c>
      <c r="OB41" s="137" t="e">
        <f t="shared" si="148"/>
        <v>#DIV/0!</v>
      </c>
      <c r="OC41" s="137" t="e">
        <f t="shared" si="148"/>
        <v>#DIV/0!</v>
      </c>
      <c r="OD41" s="137" t="e">
        <f t="shared" si="148"/>
        <v>#DIV/0!</v>
      </c>
      <c r="OE41" s="137" t="e">
        <f t="shared" si="148"/>
        <v>#DIV/0!</v>
      </c>
      <c r="OF41" s="137" t="e">
        <f t="shared" si="148"/>
        <v>#DIV/0!</v>
      </c>
      <c r="OG41" s="137" t="e">
        <f t="shared" si="148"/>
        <v>#DIV/0!</v>
      </c>
      <c r="OH41" s="137" t="e">
        <f t="shared" si="148"/>
        <v>#DIV/0!</v>
      </c>
      <c r="OI41" s="137"/>
      <c r="OJ41" s="137">
        <f t="shared" ref="OJ41:OJ53" si="169">IF(OJ40="","",OI41)</f>
        <v>0</v>
      </c>
    </row>
    <row r="42" spans="3:400" x14ac:dyDescent="0.25">
      <c r="C42" s="194" t="s">
        <v>43</v>
      </c>
      <c r="D42" s="171">
        <v>0</v>
      </c>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71">
        <v>0</v>
      </c>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71">
        <v>0</v>
      </c>
      <c r="BA42" s="156"/>
      <c r="BB42" s="156"/>
      <c r="BC42" s="156"/>
      <c r="BD42" s="156"/>
      <c r="BE42" s="156"/>
      <c r="BF42" s="156"/>
      <c r="BG42" s="156"/>
      <c r="BH42" s="156"/>
      <c r="BI42" s="156"/>
      <c r="BJ42" s="156"/>
      <c r="BK42" s="156"/>
      <c r="BL42" s="156"/>
      <c r="BM42" s="156"/>
      <c r="BN42" s="156"/>
      <c r="BO42" s="156"/>
      <c r="BP42" s="156"/>
      <c r="BQ42" s="156"/>
      <c r="BR42" s="156"/>
      <c r="BS42" s="156"/>
      <c r="BT42" s="156"/>
      <c r="BU42" s="156"/>
      <c r="BV42" s="156"/>
      <c r="BW42" s="156"/>
      <c r="BX42" s="171">
        <v>0</v>
      </c>
      <c r="BY42" s="153">
        <f t="shared" si="128"/>
        <v>0</v>
      </c>
      <c r="BZ42" s="120"/>
      <c r="CA42" s="172">
        <f t="shared" si="129"/>
        <v>0</v>
      </c>
      <c r="CB42" s="157"/>
      <c r="CC42" s="157"/>
      <c r="CD42" s="157"/>
      <c r="CE42" s="157"/>
      <c r="CF42" s="157"/>
      <c r="CG42" s="157"/>
      <c r="CH42" s="157"/>
      <c r="CI42" s="157"/>
      <c r="CJ42" s="157"/>
      <c r="CK42" s="157"/>
      <c r="CL42" s="157"/>
      <c r="CM42" s="157"/>
      <c r="CN42" s="157"/>
      <c r="CO42" s="157"/>
      <c r="CP42" s="157"/>
      <c r="CQ42" s="157"/>
      <c r="CR42" s="157"/>
      <c r="CS42" s="157"/>
      <c r="CT42" s="157"/>
      <c r="CU42" s="157"/>
      <c r="CV42" s="157"/>
      <c r="CW42" s="157"/>
      <c r="CX42" s="157"/>
      <c r="CY42" s="172">
        <f t="shared" si="130"/>
        <v>0</v>
      </c>
      <c r="CZ42" s="157"/>
      <c r="DA42" s="157"/>
      <c r="DB42" s="157"/>
      <c r="DC42" s="157"/>
      <c r="DD42" s="157"/>
      <c r="DE42" s="157"/>
      <c r="DF42" s="157"/>
      <c r="DG42" s="157"/>
      <c r="DH42" s="157"/>
      <c r="DI42" s="157"/>
      <c r="DJ42" s="157"/>
      <c r="DK42" s="157"/>
      <c r="DL42" s="157"/>
      <c r="DM42" s="157"/>
      <c r="DN42" s="157"/>
      <c r="DO42" s="157"/>
      <c r="DP42" s="157"/>
      <c r="DQ42" s="157"/>
      <c r="DR42" s="157"/>
      <c r="DS42" s="157"/>
      <c r="DT42" s="157"/>
      <c r="DU42" s="157"/>
      <c r="DV42" s="157"/>
      <c r="DW42" s="172">
        <f t="shared" si="131"/>
        <v>0</v>
      </c>
      <c r="DX42" s="157"/>
      <c r="DY42" s="157"/>
      <c r="DZ42" s="157"/>
      <c r="EA42" s="157"/>
      <c r="EB42" s="157"/>
      <c r="EC42" s="157"/>
      <c r="ED42" s="157"/>
      <c r="EE42" s="157"/>
      <c r="EF42" s="157"/>
      <c r="EG42" s="157"/>
      <c r="EH42" s="157"/>
      <c r="EI42" s="157"/>
      <c r="EJ42" s="157"/>
      <c r="EK42" s="157"/>
      <c r="EL42" s="157"/>
      <c r="EM42" s="157"/>
      <c r="EN42" s="157"/>
      <c r="EO42" s="157"/>
      <c r="EP42" s="157"/>
      <c r="EQ42" s="157"/>
      <c r="ER42" s="157"/>
      <c r="ES42" s="157"/>
      <c r="ET42" s="157"/>
      <c r="EU42" s="172">
        <f t="shared" si="132"/>
        <v>0</v>
      </c>
      <c r="EV42" s="120"/>
      <c r="EW42" s="172">
        <f t="shared" si="133"/>
        <v>0</v>
      </c>
      <c r="EX42" s="157"/>
      <c r="EY42" s="157"/>
      <c r="EZ42" s="157"/>
      <c r="FA42" s="157"/>
      <c r="FB42" s="157"/>
      <c r="FC42" s="157"/>
      <c r="FD42" s="157"/>
      <c r="FE42" s="157"/>
      <c r="FF42" s="157"/>
      <c r="FG42" s="157"/>
      <c r="FH42" s="157"/>
      <c r="FI42" s="157"/>
      <c r="FJ42" s="157"/>
      <c r="FK42" s="157"/>
      <c r="FL42" s="157"/>
      <c r="FM42" s="157"/>
      <c r="FN42" s="157"/>
      <c r="FO42" s="157"/>
      <c r="FP42" s="157"/>
      <c r="FQ42" s="157"/>
      <c r="FR42" s="157"/>
      <c r="FS42" s="157"/>
      <c r="FT42" s="157"/>
      <c r="FU42" s="172">
        <f t="shared" si="134"/>
        <v>0</v>
      </c>
      <c r="FV42" s="157"/>
      <c r="FW42" s="157"/>
      <c r="FX42" s="157"/>
      <c r="FY42" s="157"/>
      <c r="FZ42" s="157"/>
      <c r="GA42" s="157"/>
      <c r="GB42" s="157"/>
      <c r="GC42" s="157"/>
      <c r="GD42" s="157"/>
      <c r="GE42" s="157"/>
      <c r="GF42" s="157"/>
      <c r="GG42" s="157"/>
      <c r="GH42" s="157"/>
      <c r="GI42" s="157"/>
      <c r="GJ42" s="157"/>
      <c r="GK42" s="157"/>
      <c r="GL42" s="157"/>
      <c r="GM42" s="157"/>
      <c r="GN42" s="157"/>
      <c r="GO42" s="157"/>
      <c r="GP42" s="157"/>
      <c r="GQ42" s="157"/>
      <c r="GR42" s="157"/>
      <c r="GS42" s="172">
        <f t="shared" si="135"/>
        <v>0</v>
      </c>
      <c r="GT42" s="157"/>
      <c r="GU42" s="157"/>
      <c r="GV42" s="157"/>
      <c r="GW42" s="157"/>
      <c r="GX42" s="157"/>
      <c r="GY42" s="157"/>
      <c r="GZ42" s="157"/>
      <c r="HA42" s="157"/>
      <c r="HB42" s="157"/>
      <c r="HC42" s="157"/>
      <c r="HD42" s="157"/>
      <c r="HE42" s="157"/>
      <c r="HF42" s="157"/>
      <c r="HG42" s="157"/>
      <c r="HH42" s="157"/>
      <c r="HI42" s="157"/>
      <c r="HJ42" s="157"/>
      <c r="HK42" s="157"/>
      <c r="HL42" s="157"/>
      <c r="HM42" s="157"/>
      <c r="HN42" s="157"/>
      <c r="HO42" s="157"/>
      <c r="HP42" s="157"/>
      <c r="HQ42" s="172">
        <f t="shared" si="136"/>
        <v>0</v>
      </c>
      <c r="HR42" s="126"/>
      <c r="HS42" s="172">
        <f t="shared" si="149"/>
        <v>0</v>
      </c>
      <c r="HT42" s="228"/>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s="173">
        <f t="shared" si="137"/>
        <v>0</v>
      </c>
      <c r="KU42" s="174">
        <f t="shared" si="138"/>
        <v>0</v>
      </c>
      <c r="KV42" s="174">
        <f t="shared" si="150"/>
        <v>0</v>
      </c>
      <c r="KW42" s="174">
        <f t="shared" si="162"/>
        <v>4.0000000000000001E-3</v>
      </c>
      <c r="KX42" s="175">
        <f t="shared" si="151"/>
        <v>4.0000000000000001E-3</v>
      </c>
      <c r="KY42" s="176">
        <f t="shared" si="152"/>
        <v>0</v>
      </c>
      <c r="KZ42" s="137">
        <f t="shared" si="139"/>
        <v>0</v>
      </c>
      <c r="LA42" s="137">
        <f t="shared" si="139"/>
        <v>0</v>
      </c>
      <c r="LB42" s="137">
        <f t="shared" si="139"/>
        <v>0</v>
      </c>
      <c r="LC42" s="137">
        <f t="shared" si="139"/>
        <v>0</v>
      </c>
      <c r="LD42" s="137">
        <f t="shared" si="139"/>
        <v>0</v>
      </c>
      <c r="LE42" s="137">
        <f t="shared" si="139"/>
        <v>0</v>
      </c>
      <c r="LF42" s="137">
        <f t="shared" si="139"/>
        <v>0</v>
      </c>
      <c r="LG42" s="137">
        <f t="shared" si="139"/>
        <v>0</v>
      </c>
      <c r="LH42" s="137">
        <f t="shared" si="139"/>
        <v>0</v>
      </c>
      <c r="LI42" s="137">
        <f t="shared" si="139"/>
        <v>0</v>
      </c>
      <c r="LJ42" s="137">
        <f t="shared" si="139"/>
        <v>0</v>
      </c>
      <c r="LK42" s="137">
        <f t="shared" si="139"/>
        <v>1</v>
      </c>
      <c r="LL42" s="137">
        <f t="shared" si="139"/>
        <v>1</v>
      </c>
      <c r="LM42" s="137">
        <f t="shared" si="139"/>
        <v>1</v>
      </c>
      <c r="LN42" s="137">
        <f t="shared" si="139"/>
        <v>1</v>
      </c>
      <c r="LO42" s="137">
        <v>0</v>
      </c>
      <c r="LP42" s="137">
        <f t="shared" si="163"/>
        <v>0</v>
      </c>
      <c r="LQ42"/>
      <c r="LR42" s="173">
        <f t="shared" si="140"/>
        <v>0</v>
      </c>
      <c r="LS42" s="174" t="e">
        <f t="shared" si="141"/>
        <v>#DIV/0!</v>
      </c>
      <c r="LT42" s="174" t="e">
        <f t="shared" si="153"/>
        <v>#DIV/0!</v>
      </c>
      <c r="LU42" s="174">
        <f t="shared" si="164"/>
        <v>4.0000000000000001E-3</v>
      </c>
      <c r="LV42" s="175" t="e">
        <f t="shared" si="154"/>
        <v>#DIV/0!</v>
      </c>
      <c r="LW42" s="176" t="e">
        <f t="shared" si="155"/>
        <v>#DIV/0!</v>
      </c>
      <c r="LX42" s="137" t="e">
        <f t="shared" si="142"/>
        <v>#DIV/0!</v>
      </c>
      <c r="LY42" s="137" t="e">
        <f t="shared" si="142"/>
        <v>#DIV/0!</v>
      </c>
      <c r="LZ42" s="137" t="e">
        <f t="shared" si="142"/>
        <v>#DIV/0!</v>
      </c>
      <c r="MA42" s="137" t="e">
        <f t="shared" si="142"/>
        <v>#DIV/0!</v>
      </c>
      <c r="MB42" s="137" t="e">
        <f t="shared" si="142"/>
        <v>#DIV/0!</v>
      </c>
      <c r="MC42" s="137" t="e">
        <f t="shared" si="142"/>
        <v>#DIV/0!</v>
      </c>
      <c r="MD42" s="137" t="e">
        <f t="shared" si="142"/>
        <v>#DIV/0!</v>
      </c>
      <c r="ME42" s="137" t="e">
        <f t="shared" si="142"/>
        <v>#DIV/0!</v>
      </c>
      <c r="MF42" s="137" t="e">
        <f t="shared" si="142"/>
        <v>#DIV/0!</v>
      </c>
      <c r="MG42" s="137" t="e">
        <f t="shared" si="142"/>
        <v>#DIV/0!</v>
      </c>
      <c r="MH42" s="137" t="e">
        <f t="shared" si="142"/>
        <v>#DIV/0!</v>
      </c>
      <c r="MI42" s="137" t="e">
        <f t="shared" si="142"/>
        <v>#DIV/0!</v>
      </c>
      <c r="MJ42" s="137" t="e">
        <f t="shared" si="142"/>
        <v>#DIV/0!</v>
      </c>
      <c r="MK42" s="137" t="e">
        <f t="shared" si="142"/>
        <v>#DIV/0!</v>
      </c>
      <c r="ML42" s="137" t="e">
        <f t="shared" si="142"/>
        <v>#DIV/0!</v>
      </c>
      <c r="MM42" s="137"/>
      <c r="MN42" s="137">
        <f t="shared" si="165"/>
        <v>0</v>
      </c>
      <c r="MO42" s="125"/>
      <c r="MP42" s="173">
        <f t="shared" si="143"/>
        <v>0</v>
      </c>
      <c r="MQ42" s="174" t="e">
        <f t="shared" si="144"/>
        <v>#DIV/0!</v>
      </c>
      <c r="MR42" s="174" t="e">
        <f t="shared" si="156"/>
        <v>#DIV/0!</v>
      </c>
      <c r="MS42" s="174">
        <f t="shared" si="166"/>
        <v>4.0000000000000001E-3</v>
      </c>
      <c r="MT42" s="175" t="e">
        <f t="shared" si="157"/>
        <v>#DIV/0!</v>
      </c>
      <c r="MU42" s="176" t="e">
        <f t="shared" si="158"/>
        <v>#DIV/0!</v>
      </c>
      <c r="MV42" s="137" t="e">
        <f t="shared" si="145"/>
        <v>#DIV/0!</v>
      </c>
      <c r="MW42" s="137" t="e">
        <f t="shared" si="145"/>
        <v>#DIV/0!</v>
      </c>
      <c r="MX42" s="137" t="e">
        <f t="shared" si="145"/>
        <v>#DIV/0!</v>
      </c>
      <c r="MY42" s="137" t="e">
        <f t="shared" si="145"/>
        <v>#DIV/0!</v>
      </c>
      <c r="MZ42" s="137" t="e">
        <f t="shared" si="145"/>
        <v>#DIV/0!</v>
      </c>
      <c r="NA42" s="137" t="e">
        <f t="shared" si="145"/>
        <v>#DIV/0!</v>
      </c>
      <c r="NB42" s="137" t="e">
        <f t="shared" si="145"/>
        <v>#DIV/0!</v>
      </c>
      <c r="NC42" s="137" t="e">
        <f t="shared" si="145"/>
        <v>#DIV/0!</v>
      </c>
      <c r="ND42" s="137" t="e">
        <f t="shared" si="145"/>
        <v>#DIV/0!</v>
      </c>
      <c r="NE42" s="137" t="e">
        <f t="shared" si="145"/>
        <v>#DIV/0!</v>
      </c>
      <c r="NF42" s="137" t="e">
        <f t="shared" si="145"/>
        <v>#DIV/0!</v>
      </c>
      <c r="NG42" s="137" t="e">
        <f t="shared" si="145"/>
        <v>#DIV/0!</v>
      </c>
      <c r="NH42" s="137" t="e">
        <f t="shared" si="145"/>
        <v>#DIV/0!</v>
      </c>
      <c r="NI42" s="137" t="e">
        <f t="shared" si="145"/>
        <v>#DIV/0!</v>
      </c>
      <c r="NJ42" s="137" t="e">
        <f t="shared" si="145"/>
        <v>#DIV/0!</v>
      </c>
      <c r="NK42" s="137"/>
      <c r="NL42" s="137">
        <f t="shared" si="167"/>
        <v>0</v>
      </c>
      <c r="NM42" s="125"/>
      <c r="NN42" s="173">
        <f t="shared" si="146"/>
        <v>0</v>
      </c>
      <c r="NO42" s="174" t="e">
        <f t="shared" si="147"/>
        <v>#DIV/0!</v>
      </c>
      <c r="NP42" s="174" t="e">
        <f t="shared" si="159"/>
        <v>#DIV/0!</v>
      </c>
      <c r="NQ42" s="174">
        <f t="shared" si="168"/>
        <v>4.0000000000000001E-3</v>
      </c>
      <c r="NR42" s="175" t="e">
        <f t="shared" si="160"/>
        <v>#DIV/0!</v>
      </c>
      <c r="NS42" s="176" t="e">
        <f t="shared" si="161"/>
        <v>#DIV/0!</v>
      </c>
      <c r="NT42" s="137" t="e">
        <f t="shared" si="148"/>
        <v>#DIV/0!</v>
      </c>
      <c r="NU42" s="137" t="e">
        <f t="shared" si="148"/>
        <v>#DIV/0!</v>
      </c>
      <c r="NV42" s="137" t="e">
        <f t="shared" si="148"/>
        <v>#DIV/0!</v>
      </c>
      <c r="NW42" s="137" t="e">
        <f t="shared" si="148"/>
        <v>#DIV/0!</v>
      </c>
      <c r="NX42" s="137" t="e">
        <f t="shared" si="148"/>
        <v>#DIV/0!</v>
      </c>
      <c r="NY42" s="137" t="e">
        <f t="shared" si="148"/>
        <v>#DIV/0!</v>
      </c>
      <c r="NZ42" s="137" t="e">
        <f t="shared" si="148"/>
        <v>#DIV/0!</v>
      </c>
      <c r="OA42" s="137" t="e">
        <f t="shared" si="148"/>
        <v>#DIV/0!</v>
      </c>
      <c r="OB42" s="137" t="e">
        <f t="shared" si="148"/>
        <v>#DIV/0!</v>
      </c>
      <c r="OC42" s="137" t="e">
        <f t="shared" si="148"/>
        <v>#DIV/0!</v>
      </c>
      <c r="OD42" s="137" t="e">
        <f t="shared" si="148"/>
        <v>#DIV/0!</v>
      </c>
      <c r="OE42" s="137" t="e">
        <f t="shared" si="148"/>
        <v>#DIV/0!</v>
      </c>
      <c r="OF42" s="137" t="e">
        <f t="shared" si="148"/>
        <v>#DIV/0!</v>
      </c>
      <c r="OG42" s="137" t="e">
        <f t="shared" si="148"/>
        <v>#DIV/0!</v>
      </c>
      <c r="OH42" s="137" t="e">
        <f t="shared" si="148"/>
        <v>#DIV/0!</v>
      </c>
      <c r="OI42" s="137"/>
      <c r="OJ42" s="137">
        <f t="shared" si="169"/>
        <v>0</v>
      </c>
    </row>
    <row r="43" spans="3:400" x14ac:dyDescent="0.25">
      <c r="C43" s="194" t="s">
        <v>271</v>
      </c>
      <c r="D43" s="171">
        <v>1</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6"/>
      <c r="BB43" s="156"/>
      <c r="BC43" s="156"/>
      <c r="BD43" s="156"/>
      <c r="BE43" s="156"/>
      <c r="BF43" s="156"/>
      <c r="BG43" s="156"/>
      <c r="BH43" s="156"/>
      <c r="BI43" s="156"/>
      <c r="BJ43" s="156"/>
      <c r="BK43" s="156"/>
      <c r="BL43" s="156"/>
      <c r="BM43" s="156"/>
      <c r="BN43" s="156"/>
      <c r="BO43" s="156"/>
      <c r="BP43" s="156"/>
      <c r="BQ43" s="156"/>
      <c r="BR43" s="156"/>
      <c r="BS43" s="156"/>
      <c r="BT43" s="156"/>
      <c r="BU43" s="156"/>
      <c r="BV43" s="156"/>
      <c r="BW43" s="156"/>
      <c r="BX43" s="171">
        <v>0</v>
      </c>
      <c r="BY43" s="153">
        <f t="shared" si="128"/>
        <v>1</v>
      </c>
      <c r="BZ43" s="120"/>
      <c r="CA43" s="172">
        <f t="shared" si="129"/>
        <v>0</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f t="shared" si="130"/>
        <v>0</v>
      </c>
      <c r="CZ43" s="157"/>
      <c r="DA43" s="157"/>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72">
        <f t="shared" si="131"/>
        <v>0</v>
      </c>
      <c r="DX43" s="157"/>
      <c r="DY43" s="157"/>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72">
        <f t="shared" si="132"/>
        <v>0</v>
      </c>
      <c r="EV43" s="120"/>
      <c r="EW43" s="172">
        <f t="shared" si="133"/>
        <v>1</v>
      </c>
      <c r="EX43" s="157"/>
      <c r="EY43" s="157"/>
      <c r="EZ43" s="157"/>
      <c r="FA43" s="157"/>
      <c r="FB43" s="157"/>
      <c r="FC43" s="157"/>
      <c r="FD43" s="157"/>
      <c r="FE43" s="157"/>
      <c r="FF43" s="157"/>
      <c r="FG43" s="157"/>
      <c r="FH43" s="157"/>
      <c r="FI43" s="157"/>
      <c r="FJ43" s="157"/>
      <c r="FK43" s="157"/>
      <c r="FL43" s="157"/>
      <c r="FM43" s="157"/>
      <c r="FN43" s="157"/>
      <c r="FO43" s="157"/>
      <c r="FP43" s="157"/>
      <c r="FQ43" s="157"/>
      <c r="FR43" s="157"/>
      <c r="FS43" s="157"/>
      <c r="FT43" s="157"/>
      <c r="FU43" s="172">
        <f t="shared" si="134"/>
        <v>0</v>
      </c>
      <c r="FV43" s="157"/>
      <c r="FW43" s="157"/>
      <c r="FX43" s="157"/>
      <c r="FY43" s="157"/>
      <c r="FZ43" s="157"/>
      <c r="GA43" s="157"/>
      <c r="GB43" s="157"/>
      <c r="GC43" s="157"/>
      <c r="GD43" s="157"/>
      <c r="GE43" s="157"/>
      <c r="GF43" s="157"/>
      <c r="GG43" s="157"/>
      <c r="GH43" s="157"/>
      <c r="GI43" s="157"/>
      <c r="GJ43" s="157"/>
      <c r="GK43" s="157"/>
      <c r="GL43" s="157"/>
      <c r="GM43" s="157"/>
      <c r="GN43" s="157"/>
      <c r="GO43" s="157"/>
      <c r="GP43" s="157"/>
      <c r="GQ43" s="157"/>
      <c r="GR43" s="157"/>
      <c r="GS43" s="172">
        <f t="shared" si="135"/>
        <v>0</v>
      </c>
      <c r="GT43" s="157"/>
      <c r="GU43" s="157"/>
      <c r="GV43" s="157"/>
      <c r="GW43" s="157"/>
      <c r="GX43" s="157"/>
      <c r="GY43" s="157"/>
      <c r="GZ43" s="157"/>
      <c r="HA43" s="157"/>
      <c r="HB43" s="157"/>
      <c r="HC43" s="157"/>
      <c r="HD43" s="157"/>
      <c r="HE43" s="157"/>
      <c r="HF43" s="157"/>
      <c r="HG43" s="157"/>
      <c r="HH43" s="157"/>
      <c r="HI43" s="157"/>
      <c r="HJ43" s="157"/>
      <c r="HK43" s="157"/>
      <c r="HL43" s="157"/>
      <c r="HM43" s="157"/>
      <c r="HN43" s="157"/>
      <c r="HO43" s="157"/>
      <c r="HP43" s="157"/>
      <c r="HQ43" s="172">
        <f t="shared" si="136"/>
        <v>0</v>
      </c>
      <c r="HR43" s="126"/>
      <c r="HS43" s="172">
        <f t="shared" si="149"/>
        <v>1</v>
      </c>
      <c r="HT43" s="228"/>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s="173">
        <f t="shared" si="137"/>
        <v>1</v>
      </c>
      <c r="KU43" s="174">
        <f t="shared" si="138"/>
        <v>0</v>
      </c>
      <c r="KV43" s="174">
        <f t="shared" si="150"/>
        <v>0</v>
      </c>
      <c r="KW43" s="174">
        <f t="shared" si="162"/>
        <v>5.0000000000000001E-3</v>
      </c>
      <c r="KX43" s="175">
        <f t="shared" si="151"/>
        <v>5.0000000000000001E-3</v>
      </c>
      <c r="KY43" s="176">
        <f t="shared" si="152"/>
        <v>0</v>
      </c>
      <c r="KZ43" s="137">
        <f t="shared" si="139"/>
        <v>0</v>
      </c>
      <c r="LA43" s="137">
        <f t="shared" si="139"/>
        <v>0</v>
      </c>
      <c r="LB43" s="137">
        <f t="shared" si="139"/>
        <v>0</v>
      </c>
      <c r="LC43" s="137">
        <f t="shared" si="139"/>
        <v>0</v>
      </c>
      <c r="LD43" s="137">
        <f t="shared" si="139"/>
        <v>0</v>
      </c>
      <c r="LE43" s="137">
        <f t="shared" si="139"/>
        <v>0</v>
      </c>
      <c r="LF43" s="137">
        <f t="shared" si="139"/>
        <v>0</v>
      </c>
      <c r="LG43" s="137">
        <f t="shared" si="139"/>
        <v>0</v>
      </c>
      <c r="LH43" s="137">
        <f t="shared" si="139"/>
        <v>0</v>
      </c>
      <c r="LI43" s="137">
        <f t="shared" si="139"/>
        <v>0</v>
      </c>
      <c r="LJ43" s="137">
        <f t="shared" si="139"/>
        <v>1</v>
      </c>
      <c r="LK43" s="137">
        <f t="shared" si="139"/>
        <v>1</v>
      </c>
      <c r="LL43" s="137">
        <f t="shared" si="139"/>
        <v>1</v>
      </c>
      <c r="LM43" s="137">
        <f t="shared" si="139"/>
        <v>1</v>
      </c>
      <c r="LN43" s="137">
        <f t="shared" si="139"/>
        <v>1</v>
      </c>
      <c r="LO43" s="137">
        <v>0</v>
      </c>
      <c r="LP43" s="137">
        <f t="shared" si="163"/>
        <v>0</v>
      </c>
      <c r="LQ43"/>
      <c r="LR43" s="173">
        <f t="shared" si="140"/>
        <v>0</v>
      </c>
      <c r="LS43" s="174" t="e">
        <f t="shared" si="141"/>
        <v>#DIV/0!</v>
      </c>
      <c r="LT43" s="174" t="e">
        <f t="shared" si="153"/>
        <v>#DIV/0!</v>
      </c>
      <c r="LU43" s="174">
        <f t="shared" si="164"/>
        <v>5.0000000000000001E-3</v>
      </c>
      <c r="LV43" s="175" t="e">
        <f t="shared" si="154"/>
        <v>#DIV/0!</v>
      </c>
      <c r="LW43" s="176" t="e">
        <f t="shared" si="155"/>
        <v>#DIV/0!</v>
      </c>
      <c r="LX43" s="137" t="e">
        <f t="shared" si="142"/>
        <v>#DIV/0!</v>
      </c>
      <c r="LY43" s="137" t="e">
        <f t="shared" si="142"/>
        <v>#DIV/0!</v>
      </c>
      <c r="LZ43" s="137" t="e">
        <f t="shared" si="142"/>
        <v>#DIV/0!</v>
      </c>
      <c r="MA43" s="137" t="e">
        <f t="shared" si="142"/>
        <v>#DIV/0!</v>
      </c>
      <c r="MB43" s="137" t="e">
        <f t="shared" si="142"/>
        <v>#DIV/0!</v>
      </c>
      <c r="MC43" s="137" t="e">
        <f t="shared" si="142"/>
        <v>#DIV/0!</v>
      </c>
      <c r="MD43" s="137" t="e">
        <f t="shared" si="142"/>
        <v>#DIV/0!</v>
      </c>
      <c r="ME43" s="137" t="e">
        <f t="shared" si="142"/>
        <v>#DIV/0!</v>
      </c>
      <c r="MF43" s="137" t="e">
        <f t="shared" si="142"/>
        <v>#DIV/0!</v>
      </c>
      <c r="MG43" s="137" t="e">
        <f t="shared" si="142"/>
        <v>#DIV/0!</v>
      </c>
      <c r="MH43" s="137" t="e">
        <f t="shared" si="142"/>
        <v>#DIV/0!</v>
      </c>
      <c r="MI43" s="137" t="e">
        <f t="shared" si="142"/>
        <v>#DIV/0!</v>
      </c>
      <c r="MJ43" s="137" t="e">
        <f t="shared" si="142"/>
        <v>#DIV/0!</v>
      </c>
      <c r="MK43" s="137" t="e">
        <f t="shared" si="142"/>
        <v>#DIV/0!</v>
      </c>
      <c r="ML43" s="137" t="e">
        <f t="shared" si="142"/>
        <v>#DIV/0!</v>
      </c>
      <c r="MM43" s="137"/>
      <c r="MN43" s="137">
        <f t="shared" si="165"/>
        <v>0</v>
      </c>
      <c r="MO43" s="125"/>
      <c r="MP43" s="173">
        <f t="shared" si="143"/>
        <v>0</v>
      </c>
      <c r="MQ43" s="174" t="e">
        <f t="shared" si="144"/>
        <v>#DIV/0!</v>
      </c>
      <c r="MR43" s="174" t="e">
        <f t="shared" si="156"/>
        <v>#DIV/0!</v>
      </c>
      <c r="MS43" s="174">
        <f t="shared" si="166"/>
        <v>5.0000000000000001E-3</v>
      </c>
      <c r="MT43" s="175" t="e">
        <f t="shared" si="157"/>
        <v>#DIV/0!</v>
      </c>
      <c r="MU43" s="176" t="e">
        <f t="shared" si="158"/>
        <v>#DIV/0!</v>
      </c>
      <c r="MV43" s="137" t="e">
        <f t="shared" si="145"/>
        <v>#DIV/0!</v>
      </c>
      <c r="MW43" s="137" t="e">
        <f t="shared" si="145"/>
        <v>#DIV/0!</v>
      </c>
      <c r="MX43" s="137" t="e">
        <f t="shared" si="145"/>
        <v>#DIV/0!</v>
      </c>
      <c r="MY43" s="137" t="e">
        <f t="shared" si="145"/>
        <v>#DIV/0!</v>
      </c>
      <c r="MZ43" s="137" t="e">
        <f t="shared" si="145"/>
        <v>#DIV/0!</v>
      </c>
      <c r="NA43" s="137" t="e">
        <f t="shared" si="145"/>
        <v>#DIV/0!</v>
      </c>
      <c r="NB43" s="137" t="e">
        <f t="shared" si="145"/>
        <v>#DIV/0!</v>
      </c>
      <c r="NC43" s="137" t="e">
        <f t="shared" si="145"/>
        <v>#DIV/0!</v>
      </c>
      <c r="ND43" s="137" t="e">
        <f t="shared" si="145"/>
        <v>#DIV/0!</v>
      </c>
      <c r="NE43" s="137" t="e">
        <f t="shared" si="145"/>
        <v>#DIV/0!</v>
      </c>
      <c r="NF43" s="137" t="e">
        <f t="shared" si="145"/>
        <v>#DIV/0!</v>
      </c>
      <c r="NG43" s="137" t="e">
        <f t="shared" si="145"/>
        <v>#DIV/0!</v>
      </c>
      <c r="NH43" s="137" t="e">
        <f t="shared" si="145"/>
        <v>#DIV/0!</v>
      </c>
      <c r="NI43" s="137" t="e">
        <f t="shared" si="145"/>
        <v>#DIV/0!</v>
      </c>
      <c r="NJ43" s="137" t="e">
        <f t="shared" si="145"/>
        <v>#DIV/0!</v>
      </c>
      <c r="NK43" s="137"/>
      <c r="NL43" s="137">
        <f t="shared" si="167"/>
        <v>0</v>
      </c>
      <c r="NM43" s="125"/>
      <c r="NN43" s="173">
        <f t="shared" si="146"/>
        <v>0</v>
      </c>
      <c r="NO43" s="174" t="e">
        <f t="shared" si="147"/>
        <v>#DIV/0!</v>
      </c>
      <c r="NP43" s="174" t="e">
        <f t="shared" si="159"/>
        <v>#DIV/0!</v>
      </c>
      <c r="NQ43" s="174">
        <f t="shared" si="168"/>
        <v>5.0000000000000001E-3</v>
      </c>
      <c r="NR43" s="175" t="e">
        <f t="shared" si="160"/>
        <v>#DIV/0!</v>
      </c>
      <c r="NS43" s="176" t="e">
        <f t="shared" si="161"/>
        <v>#DIV/0!</v>
      </c>
      <c r="NT43" s="137" t="e">
        <f t="shared" si="148"/>
        <v>#DIV/0!</v>
      </c>
      <c r="NU43" s="137" t="e">
        <f t="shared" si="148"/>
        <v>#DIV/0!</v>
      </c>
      <c r="NV43" s="137" t="e">
        <f t="shared" si="148"/>
        <v>#DIV/0!</v>
      </c>
      <c r="NW43" s="137" t="e">
        <f t="shared" si="148"/>
        <v>#DIV/0!</v>
      </c>
      <c r="NX43" s="137" t="e">
        <f t="shared" si="148"/>
        <v>#DIV/0!</v>
      </c>
      <c r="NY43" s="137" t="e">
        <f t="shared" si="148"/>
        <v>#DIV/0!</v>
      </c>
      <c r="NZ43" s="137" t="e">
        <f t="shared" si="148"/>
        <v>#DIV/0!</v>
      </c>
      <c r="OA43" s="137" t="e">
        <f t="shared" si="148"/>
        <v>#DIV/0!</v>
      </c>
      <c r="OB43" s="137" t="e">
        <f t="shared" si="148"/>
        <v>#DIV/0!</v>
      </c>
      <c r="OC43" s="137" t="e">
        <f t="shared" si="148"/>
        <v>#DIV/0!</v>
      </c>
      <c r="OD43" s="137" t="e">
        <f t="shared" si="148"/>
        <v>#DIV/0!</v>
      </c>
      <c r="OE43" s="137" t="e">
        <f t="shared" si="148"/>
        <v>#DIV/0!</v>
      </c>
      <c r="OF43" s="137" t="e">
        <f t="shared" si="148"/>
        <v>#DIV/0!</v>
      </c>
      <c r="OG43" s="137" t="e">
        <f t="shared" si="148"/>
        <v>#DIV/0!</v>
      </c>
      <c r="OH43" s="137" t="e">
        <f t="shared" si="148"/>
        <v>#DIV/0!</v>
      </c>
      <c r="OI43" s="137"/>
      <c r="OJ43" s="137">
        <f t="shared" si="169"/>
        <v>0</v>
      </c>
    </row>
    <row r="44" spans="3:400" x14ac:dyDescent="0.25">
      <c r="C44" s="194" t="s">
        <v>272</v>
      </c>
      <c r="D44" s="171">
        <v>0</v>
      </c>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171">
        <v>0</v>
      </c>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71">
        <v>0</v>
      </c>
      <c r="BA44" s="156"/>
      <c r="BB44" s="156"/>
      <c r="BC44" s="156"/>
      <c r="BD44" s="156"/>
      <c r="BE44" s="156"/>
      <c r="BF44" s="156"/>
      <c r="BG44" s="156"/>
      <c r="BH44" s="156"/>
      <c r="BI44" s="156"/>
      <c r="BJ44" s="156"/>
      <c r="BK44" s="156"/>
      <c r="BL44" s="156"/>
      <c r="BM44" s="156"/>
      <c r="BN44" s="156"/>
      <c r="BO44" s="156"/>
      <c r="BP44" s="156"/>
      <c r="BQ44" s="156"/>
      <c r="BR44" s="156"/>
      <c r="BS44" s="156"/>
      <c r="BT44" s="156"/>
      <c r="BU44" s="156"/>
      <c r="BV44" s="156"/>
      <c r="BW44" s="156"/>
      <c r="BX44" s="171">
        <v>0</v>
      </c>
      <c r="BY44" s="153">
        <f t="shared" si="128"/>
        <v>0</v>
      </c>
      <c r="BZ44" s="120"/>
      <c r="CA44" s="172">
        <f t="shared" si="129"/>
        <v>0</v>
      </c>
      <c r="CB44" s="157"/>
      <c r="CC44" s="157"/>
      <c r="CD44" s="157"/>
      <c r="CE44" s="157"/>
      <c r="CF44" s="157"/>
      <c r="CG44" s="157"/>
      <c r="CH44" s="157"/>
      <c r="CI44" s="157"/>
      <c r="CJ44" s="157"/>
      <c r="CK44" s="157"/>
      <c r="CL44" s="157"/>
      <c r="CM44" s="157"/>
      <c r="CN44" s="157"/>
      <c r="CO44" s="157"/>
      <c r="CP44" s="157"/>
      <c r="CQ44" s="157"/>
      <c r="CR44" s="157"/>
      <c r="CS44" s="157"/>
      <c r="CT44" s="157"/>
      <c r="CU44" s="157"/>
      <c r="CV44" s="157"/>
      <c r="CW44" s="157"/>
      <c r="CX44" s="157"/>
      <c r="CY44" s="172">
        <f t="shared" si="130"/>
        <v>0</v>
      </c>
      <c r="CZ44" s="157"/>
      <c r="DA44" s="157"/>
      <c r="DB44" s="157"/>
      <c r="DC44" s="157"/>
      <c r="DD44" s="157"/>
      <c r="DE44" s="157"/>
      <c r="DF44" s="157"/>
      <c r="DG44" s="157"/>
      <c r="DH44" s="157"/>
      <c r="DI44" s="157"/>
      <c r="DJ44" s="157"/>
      <c r="DK44" s="157"/>
      <c r="DL44" s="157"/>
      <c r="DM44" s="157"/>
      <c r="DN44" s="157"/>
      <c r="DO44" s="157"/>
      <c r="DP44" s="157"/>
      <c r="DQ44" s="157"/>
      <c r="DR44" s="157"/>
      <c r="DS44" s="157"/>
      <c r="DT44" s="157"/>
      <c r="DU44" s="157"/>
      <c r="DV44" s="157"/>
      <c r="DW44" s="172">
        <f t="shared" si="131"/>
        <v>0</v>
      </c>
      <c r="DX44" s="157"/>
      <c r="DY44" s="157"/>
      <c r="DZ44" s="157"/>
      <c r="EA44" s="157"/>
      <c r="EB44" s="157"/>
      <c r="EC44" s="157"/>
      <c r="ED44" s="157"/>
      <c r="EE44" s="157"/>
      <c r="EF44" s="157"/>
      <c r="EG44" s="157"/>
      <c r="EH44" s="157"/>
      <c r="EI44" s="157"/>
      <c r="EJ44" s="157"/>
      <c r="EK44" s="157"/>
      <c r="EL44" s="157"/>
      <c r="EM44" s="157"/>
      <c r="EN44" s="157"/>
      <c r="EO44" s="157"/>
      <c r="EP44" s="157"/>
      <c r="EQ44" s="157"/>
      <c r="ER44" s="157"/>
      <c r="ES44" s="157"/>
      <c r="ET44" s="157"/>
      <c r="EU44" s="172">
        <f t="shared" si="132"/>
        <v>0</v>
      </c>
      <c r="EV44" s="120"/>
      <c r="EW44" s="172">
        <f t="shared" si="133"/>
        <v>0</v>
      </c>
      <c r="EX44" s="157"/>
      <c r="EY44" s="157"/>
      <c r="EZ44" s="157"/>
      <c r="FA44" s="157"/>
      <c r="FB44" s="157"/>
      <c r="FC44" s="157"/>
      <c r="FD44" s="157"/>
      <c r="FE44" s="157"/>
      <c r="FF44" s="157"/>
      <c r="FG44" s="157"/>
      <c r="FH44" s="157"/>
      <c r="FI44" s="157"/>
      <c r="FJ44" s="157"/>
      <c r="FK44" s="157"/>
      <c r="FL44" s="157"/>
      <c r="FM44" s="157"/>
      <c r="FN44" s="157"/>
      <c r="FO44" s="157"/>
      <c r="FP44" s="157"/>
      <c r="FQ44" s="157"/>
      <c r="FR44" s="157"/>
      <c r="FS44" s="157"/>
      <c r="FT44" s="157"/>
      <c r="FU44" s="172">
        <f t="shared" si="134"/>
        <v>0</v>
      </c>
      <c r="FV44" s="157"/>
      <c r="FW44" s="157"/>
      <c r="FX44" s="157"/>
      <c r="FY44" s="157"/>
      <c r="FZ44" s="157"/>
      <c r="GA44" s="157"/>
      <c r="GB44" s="157"/>
      <c r="GC44" s="157"/>
      <c r="GD44" s="157"/>
      <c r="GE44" s="157"/>
      <c r="GF44" s="157"/>
      <c r="GG44" s="157"/>
      <c r="GH44" s="157"/>
      <c r="GI44" s="157"/>
      <c r="GJ44" s="157"/>
      <c r="GK44" s="157"/>
      <c r="GL44" s="157"/>
      <c r="GM44" s="157"/>
      <c r="GN44" s="157"/>
      <c r="GO44" s="157"/>
      <c r="GP44" s="157"/>
      <c r="GQ44" s="157"/>
      <c r="GR44" s="157"/>
      <c r="GS44" s="172">
        <f t="shared" si="135"/>
        <v>0</v>
      </c>
      <c r="GT44" s="157"/>
      <c r="GU44" s="157"/>
      <c r="GV44" s="157"/>
      <c r="GW44" s="157"/>
      <c r="GX44" s="157"/>
      <c r="GY44" s="157"/>
      <c r="GZ44" s="157"/>
      <c r="HA44" s="157"/>
      <c r="HB44" s="157"/>
      <c r="HC44" s="157"/>
      <c r="HD44" s="157"/>
      <c r="HE44" s="157"/>
      <c r="HF44" s="157"/>
      <c r="HG44" s="157"/>
      <c r="HH44" s="157"/>
      <c r="HI44" s="157"/>
      <c r="HJ44" s="157"/>
      <c r="HK44" s="157"/>
      <c r="HL44" s="157"/>
      <c r="HM44" s="157"/>
      <c r="HN44" s="157"/>
      <c r="HO44" s="157"/>
      <c r="HP44" s="157"/>
      <c r="HQ44" s="172">
        <f t="shared" si="136"/>
        <v>0</v>
      </c>
      <c r="HR44" s="126"/>
      <c r="HS44" s="172">
        <f t="shared" si="149"/>
        <v>0</v>
      </c>
      <c r="HT44" s="228"/>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s="173">
        <f t="shared" si="137"/>
        <v>0</v>
      </c>
      <c r="KU44" s="174">
        <f t="shared" si="138"/>
        <v>0</v>
      </c>
      <c r="KV44" s="174">
        <f t="shared" si="150"/>
        <v>0</v>
      </c>
      <c r="KW44" s="174">
        <f t="shared" si="162"/>
        <v>6.0000000000000001E-3</v>
      </c>
      <c r="KX44" s="175">
        <f t="shared" si="151"/>
        <v>6.0000000000000001E-3</v>
      </c>
      <c r="KY44" s="176">
        <f t="shared" si="152"/>
        <v>0</v>
      </c>
      <c r="KZ44" s="137">
        <f t="shared" si="139"/>
        <v>0</v>
      </c>
      <c r="LA44" s="137">
        <f t="shared" si="139"/>
        <v>0</v>
      </c>
      <c r="LB44" s="137">
        <f t="shared" si="139"/>
        <v>0</v>
      </c>
      <c r="LC44" s="137">
        <f t="shared" si="139"/>
        <v>0</v>
      </c>
      <c r="LD44" s="137">
        <f t="shared" si="139"/>
        <v>0</v>
      </c>
      <c r="LE44" s="137">
        <f t="shared" si="139"/>
        <v>0</v>
      </c>
      <c r="LF44" s="137">
        <f t="shared" si="139"/>
        <v>0</v>
      </c>
      <c r="LG44" s="137">
        <f t="shared" si="139"/>
        <v>0</v>
      </c>
      <c r="LH44" s="137">
        <f t="shared" si="139"/>
        <v>0</v>
      </c>
      <c r="LI44" s="137">
        <f t="shared" si="139"/>
        <v>1</v>
      </c>
      <c r="LJ44" s="137">
        <f t="shared" si="139"/>
        <v>1</v>
      </c>
      <c r="LK44" s="137">
        <f t="shared" si="139"/>
        <v>1</v>
      </c>
      <c r="LL44" s="137">
        <f t="shared" si="139"/>
        <v>1</v>
      </c>
      <c r="LM44" s="137">
        <f t="shared" si="139"/>
        <v>1</v>
      </c>
      <c r="LN44" s="137">
        <f t="shared" si="139"/>
        <v>1</v>
      </c>
      <c r="LO44" s="137">
        <v>0</v>
      </c>
      <c r="LP44" s="137">
        <f t="shared" si="163"/>
        <v>0</v>
      </c>
      <c r="LQ44"/>
      <c r="LR44" s="173">
        <f t="shared" si="140"/>
        <v>0</v>
      </c>
      <c r="LS44" s="174" t="e">
        <f t="shared" si="141"/>
        <v>#DIV/0!</v>
      </c>
      <c r="LT44" s="174" t="e">
        <f t="shared" si="153"/>
        <v>#DIV/0!</v>
      </c>
      <c r="LU44" s="174">
        <f t="shared" si="164"/>
        <v>6.0000000000000001E-3</v>
      </c>
      <c r="LV44" s="175" t="e">
        <f t="shared" si="154"/>
        <v>#DIV/0!</v>
      </c>
      <c r="LW44" s="176" t="e">
        <f t="shared" si="155"/>
        <v>#DIV/0!</v>
      </c>
      <c r="LX44" s="137" t="e">
        <f t="shared" si="142"/>
        <v>#DIV/0!</v>
      </c>
      <c r="LY44" s="137" t="e">
        <f t="shared" si="142"/>
        <v>#DIV/0!</v>
      </c>
      <c r="LZ44" s="137" t="e">
        <f t="shared" si="142"/>
        <v>#DIV/0!</v>
      </c>
      <c r="MA44" s="137" t="e">
        <f t="shared" si="142"/>
        <v>#DIV/0!</v>
      </c>
      <c r="MB44" s="137" t="e">
        <f t="shared" si="142"/>
        <v>#DIV/0!</v>
      </c>
      <c r="MC44" s="137" t="e">
        <f t="shared" si="142"/>
        <v>#DIV/0!</v>
      </c>
      <c r="MD44" s="137" t="e">
        <f t="shared" si="142"/>
        <v>#DIV/0!</v>
      </c>
      <c r="ME44" s="137" t="e">
        <f t="shared" si="142"/>
        <v>#DIV/0!</v>
      </c>
      <c r="MF44" s="137" t="e">
        <f t="shared" si="142"/>
        <v>#DIV/0!</v>
      </c>
      <c r="MG44" s="137" t="e">
        <f t="shared" si="142"/>
        <v>#DIV/0!</v>
      </c>
      <c r="MH44" s="137" t="e">
        <f t="shared" si="142"/>
        <v>#DIV/0!</v>
      </c>
      <c r="MI44" s="137" t="e">
        <f t="shared" si="142"/>
        <v>#DIV/0!</v>
      </c>
      <c r="MJ44" s="137" t="e">
        <f t="shared" si="142"/>
        <v>#DIV/0!</v>
      </c>
      <c r="MK44" s="137" t="e">
        <f t="shared" si="142"/>
        <v>#DIV/0!</v>
      </c>
      <c r="ML44" s="137" t="e">
        <f t="shared" si="142"/>
        <v>#DIV/0!</v>
      </c>
      <c r="MM44" s="137"/>
      <c r="MN44" s="137">
        <f t="shared" si="165"/>
        <v>0</v>
      </c>
      <c r="MO44" s="125"/>
      <c r="MP44" s="173">
        <f t="shared" si="143"/>
        <v>0</v>
      </c>
      <c r="MQ44" s="174" t="e">
        <f t="shared" si="144"/>
        <v>#DIV/0!</v>
      </c>
      <c r="MR44" s="174" t="e">
        <f t="shared" si="156"/>
        <v>#DIV/0!</v>
      </c>
      <c r="MS44" s="174">
        <f t="shared" si="166"/>
        <v>6.0000000000000001E-3</v>
      </c>
      <c r="MT44" s="175" t="e">
        <f t="shared" si="157"/>
        <v>#DIV/0!</v>
      </c>
      <c r="MU44" s="176" t="e">
        <f t="shared" si="158"/>
        <v>#DIV/0!</v>
      </c>
      <c r="MV44" s="137" t="e">
        <f t="shared" si="145"/>
        <v>#DIV/0!</v>
      </c>
      <c r="MW44" s="137" t="e">
        <f t="shared" si="145"/>
        <v>#DIV/0!</v>
      </c>
      <c r="MX44" s="137" t="e">
        <f t="shared" si="145"/>
        <v>#DIV/0!</v>
      </c>
      <c r="MY44" s="137" t="e">
        <f t="shared" si="145"/>
        <v>#DIV/0!</v>
      </c>
      <c r="MZ44" s="137" t="e">
        <f t="shared" si="145"/>
        <v>#DIV/0!</v>
      </c>
      <c r="NA44" s="137" t="e">
        <f t="shared" si="145"/>
        <v>#DIV/0!</v>
      </c>
      <c r="NB44" s="137" t="e">
        <f t="shared" si="145"/>
        <v>#DIV/0!</v>
      </c>
      <c r="NC44" s="137" t="e">
        <f t="shared" si="145"/>
        <v>#DIV/0!</v>
      </c>
      <c r="ND44" s="137" t="e">
        <f t="shared" si="145"/>
        <v>#DIV/0!</v>
      </c>
      <c r="NE44" s="137" t="e">
        <f t="shared" si="145"/>
        <v>#DIV/0!</v>
      </c>
      <c r="NF44" s="137" t="e">
        <f t="shared" si="145"/>
        <v>#DIV/0!</v>
      </c>
      <c r="NG44" s="137" t="e">
        <f t="shared" si="145"/>
        <v>#DIV/0!</v>
      </c>
      <c r="NH44" s="137" t="e">
        <f t="shared" si="145"/>
        <v>#DIV/0!</v>
      </c>
      <c r="NI44" s="137" t="e">
        <f t="shared" si="145"/>
        <v>#DIV/0!</v>
      </c>
      <c r="NJ44" s="137" t="e">
        <f t="shared" si="145"/>
        <v>#DIV/0!</v>
      </c>
      <c r="NK44" s="137"/>
      <c r="NL44" s="137">
        <f t="shared" si="167"/>
        <v>0</v>
      </c>
      <c r="NM44" s="125"/>
      <c r="NN44" s="173">
        <f t="shared" si="146"/>
        <v>0</v>
      </c>
      <c r="NO44" s="174" t="e">
        <f t="shared" si="147"/>
        <v>#DIV/0!</v>
      </c>
      <c r="NP44" s="174" t="e">
        <f t="shared" si="159"/>
        <v>#DIV/0!</v>
      </c>
      <c r="NQ44" s="174">
        <f t="shared" si="168"/>
        <v>6.0000000000000001E-3</v>
      </c>
      <c r="NR44" s="175" t="e">
        <f t="shared" si="160"/>
        <v>#DIV/0!</v>
      </c>
      <c r="NS44" s="176" t="e">
        <f t="shared" si="161"/>
        <v>#DIV/0!</v>
      </c>
      <c r="NT44" s="137" t="e">
        <f t="shared" si="148"/>
        <v>#DIV/0!</v>
      </c>
      <c r="NU44" s="137" t="e">
        <f t="shared" si="148"/>
        <v>#DIV/0!</v>
      </c>
      <c r="NV44" s="137" t="e">
        <f t="shared" si="148"/>
        <v>#DIV/0!</v>
      </c>
      <c r="NW44" s="137" t="e">
        <f t="shared" si="148"/>
        <v>#DIV/0!</v>
      </c>
      <c r="NX44" s="137" t="e">
        <f t="shared" si="148"/>
        <v>#DIV/0!</v>
      </c>
      <c r="NY44" s="137" t="e">
        <f t="shared" si="148"/>
        <v>#DIV/0!</v>
      </c>
      <c r="NZ44" s="137" t="e">
        <f t="shared" si="148"/>
        <v>#DIV/0!</v>
      </c>
      <c r="OA44" s="137" t="e">
        <f t="shared" si="148"/>
        <v>#DIV/0!</v>
      </c>
      <c r="OB44" s="137" t="e">
        <f t="shared" si="148"/>
        <v>#DIV/0!</v>
      </c>
      <c r="OC44" s="137" t="e">
        <f t="shared" si="148"/>
        <v>#DIV/0!</v>
      </c>
      <c r="OD44" s="137" t="e">
        <f t="shared" si="148"/>
        <v>#DIV/0!</v>
      </c>
      <c r="OE44" s="137" t="e">
        <f t="shared" si="148"/>
        <v>#DIV/0!</v>
      </c>
      <c r="OF44" s="137" t="e">
        <f t="shared" si="148"/>
        <v>#DIV/0!</v>
      </c>
      <c r="OG44" s="137" t="e">
        <f t="shared" si="148"/>
        <v>#DIV/0!</v>
      </c>
      <c r="OH44" s="137" t="e">
        <f t="shared" si="148"/>
        <v>#DIV/0!</v>
      </c>
      <c r="OI44" s="137"/>
      <c r="OJ44" s="137">
        <f t="shared" si="169"/>
        <v>0</v>
      </c>
    </row>
    <row r="45" spans="3:400" x14ac:dyDescent="0.25">
      <c r="C45" s="194" t="s">
        <v>46</v>
      </c>
      <c r="D45" s="171">
        <v>0</v>
      </c>
      <c r="E45" s="156"/>
      <c r="F45" s="156"/>
      <c r="G45" s="156"/>
      <c r="H45" s="156"/>
      <c r="I45" s="156"/>
      <c r="J45" s="156"/>
      <c r="K45" s="156"/>
      <c r="L45" s="156"/>
      <c r="M45" s="156"/>
      <c r="N45" s="156"/>
      <c r="O45" s="156"/>
      <c r="P45" s="156"/>
      <c r="Q45" s="156"/>
      <c r="R45" s="156"/>
      <c r="S45" s="156"/>
      <c r="T45" s="156"/>
      <c r="U45" s="156"/>
      <c r="V45" s="156"/>
      <c r="W45" s="156"/>
      <c r="X45" s="156"/>
      <c r="Y45" s="156"/>
      <c r="Z45" s="156"/>
      <c r="AA45" s="156"/>
      <c r="AB45" s="171">
        <v>0</v>
      </c>
      <c r="AC45" s="156"/>
      <c r="AD45" s="156"/>
      <c r="AE45" s="156"/>
      <c r="AF45" s="156"/>
      <c r="AG45" s="156"/>
      <c r="AH45" s="156"/>
      <c r="AI45" s="156"/>
      <c r="AJ45" s="156"/>
      <c r="AK45" s="156"/>
      <c r="AL45" s="156"/>
      <c r="AM45" s="156"/>
      <c r="AN45" s="156"/>
      <c r="AO45" s="156"/>
      <c r="AP45" s="156"/>
      <c r="AQ45" s="156"/>
      <c r="AR45" s="156"/>
      <c r="AS45" s="156"/>
      <c r="AT45" s="156"/>
      <c r="AU45" s="156"/>
      <c r="AV45" s="156"/>
      <c r="AW45" s="156"/>
      <c r="AX45" s="156"/>
      <c r="AY45" s="156"/>
      <c r="AZ45" s="171">
        <v>0</v>
      </c>
      <c r="BA45" s="156"/>
      <c r="BB45" s="156"/>
      <c r="BC45" s="156"/>
      <c r="BD45" s="156"/>
      <c r="BE45" s="156"/>
      <c r="BF45" s="156"/>
      <c r="BG45" s="156"/>
      <c r="BH45" s="156"/>
      <c r="BI45" s="156"/>
      <c r="BJ45" s="156"/>
      <c r="BK45" s="156"/>
      <c r="BL45" s="156"/>
      <c r="BM45" s="156"/>
      <c r="BN45" s="156"/>
      <c r="BO45" s="156"/>
      <c r="BP45" s="156"/>
      <c r="BQ45" s="156"/>
      <c r="BR45" s="156"/>
      <c r="BS45" s="156"/>
      <c r="BT45" s="156"/>
      <c r="BU45" s="156"/>
      <c r="BV45" s="156"/>
      <c r="BW45" s="156"/>
      <c r="BX45" s="171">
        <v>0</v>
      </c>
      <c r="BY45" s="153">
        <f t="shared" si="128"/>
        <v>0</v>
      </c>
      <c r="BZ45" s="120"/>
      <c r="CA45" s="172">
        <f t="shared" si="129"/>
        <v>0</v>
      </c>
      <c r="CB45" s="157"/>
      <c r="CC45" s="157"/>
      <c r="CD45" s="157"/>
      <c r="CE45" s="157"/>
      <c r="CF45" s="157"/>
      <c r="CG45" s="157"/>
      <c r="CH45" s="157"/>
      <c r="CI45" s="157"/>
      <c r="CJ45" s="157"/>
      <c r="CK45" s="157"/>
      <c r="CL45" s="157"/>
      <c r="CM45" s="157"/>
      <c r="CN45" s="157"/>
      <c r="CO45" s="157"/>
      <c r="CP45" s="157"/>
      <c r="CQ45" s="157"/>
      <c r="CR45" s="157"/>
      <c r="CS45" s="157"/>
      <c r="CT45" s="157"/>
      <c r="CU45" s="157"/>
      <c r="CV45" s="157"/>
      <c r="CW45" s="157"/>
      <c r="CX45" s="157"/>
      <c r="CY45" s="172">
        <f t="shared" si="130"/>
        <v>0</v>
      </c>
      <c r="CZ45" s="157"/>
      <c r="DA45" s="157"/>
      <c r="DB45" s="157"/>
      <c r="DC45" s="157"/>
      <c r="DD45" s="157"/>
      <c r="DE45" s="157"/>
      <c r="DF45" s="157"/>
      <c r="DG45" s="157"/>
      <c r="DH45" s="157"/>
      <c r="DI45" s="157"/>
      <c r="DJ45" s="157"/>
      <c r="DK45" s="157"/>
      <c r="DL45" s="157"/>
      <c r="DM45" s="157"/>
      <c r="DN45" s="157"/>
      <c r="DO45" s="157"/>
      <c r="DP45" s="157"/>
      <c r="DQ45" s="157"/>
      <c r="DR45" s="157"/>
      <c r="DS45" s="157"/>
      <c r="DT45" s="157"/>
      <c r="DU45" s="157"/>
      <c r="DV45" s="157"/>
      <c r="DW45" s="172">
        <f t="shared" si="131"/>
        <v>0</v>
      </c>
      <c r="DX45" s="157"/>
      <c r="DY45" s="157"/>
      <c r="DZ45" s="157"/>
      <c r="EA45" s="157"/>
      <c r="EB45" s="157"/>
      <c r="EC45" s="157"/>
      <c r="ED45" s="157"/>
      <c r="EE45" s="157"/>
      <c r="EF45" s="157"/>
      <c r="EG45" s="157"/>
      <c r="EH45" s="157"/>
      <c r="EI45" s="157"/>
      <c r="EJ45" s="157"/>
      <c r="EK45" s="157"/>
      <c r="EL45" s="157"/>
      <c r="EM45" s="157"/>
      <c r="EN45" s="157"/>
      <c r="EO45" s="157"/>
      <c r="EP45" s="157"/>
      <c r="EQ45" s="157"/>
      <c r="ER45" s="157"/>
      <c r="ES45" s="157"/>
      <c r="ET45" s="157"/>
      <c r="EU45" s="172">
        <f t="shared" si="132"/>
        <v>0</v>
      </c>
      <c r="EV45" s="120"/>
      <c r="EW45" s="172">
        <f t="shared" si="133"/>
        <v>0</v>
      </c>
      <c r="EX45" s="157"/>
      <c r="EY45" s="157"/>
      <c r="EZ45" s="157"/>
      <c r="FA45" s="157"/>
      <c r="FB45" s="157"/>
      <c r="FC45" s="157"/>
      <c r="FD45" s="157"/>
      <c r="FE45" s="157"/>
      <c r="FF45" s="157"/>
      <c r="FG45" s="157"/>
      <c r="FH45" s="157"/>
      <c r="FI45" s="157"/>
      <c r="FJ45" s="157"/>
      <c r="FK45" s="157"/>
      <c r="FL45" s="157"/>
      <c r="FM45" s="157"/>
      <c r="FN45" s="157"/>
      <c r="FO45" s="157"/>
      <c r="FP45" s="157"/>
      <c r="FQ45" s="157"/>
      <c r="FR45" s="157"/>
      <c r="FS45" s="157"/>
      <c r="FT45" s="157"/>
      <c r="FU45" s="172">
        <f t="shared" si="134"/>
        <v>0</v>
      </c>
      <c r="FV45" s="157"/>
      <c r="FW45" s="157"/>
      <c r="FX45" s="157"/>
      <c r="FY45" s="157"/>
      <c r="FZ45" s="157"/>
      <c r="GA45" s="157"/>
      <c r="GB45" s="157"/>
      <c r="GC45" s="157"/>
      <c r="GD45" s="157"/>
      <c r="GE45" s="157"/>
      <c r="GF45" s="157"/>
      <c r="GG45" s="157"/>
      <c r="GH45" s="157"/>
      <c r="GI45" s="157"/>
      <c r="GJ45" s="157"/>
      <c r="GK45" s="157"/>
      <c r="GL45" s="157"/>
      <c r="GM45" s="157"/>
      <c r="GN45" s="157"/>
      <c r="GO45" s="157"/>
      <c r="GP45" s="157"/>
      <c r="GQ45" s="157"/>
      <c r="GR45" s="157"/>
      <c r="GS45" s="172">
        <f t="shared" si="135"/>
        <v>0</v>
      </c>
      <c r="GT45" s="157"/>
      <c r="GU45" s="157"/>
      <c r="GV45" s="157"/>
      <c r="GW45" s="157"/>
      <c r="GX45" s="157"/>
      <c r="GY45" s="157"/>
      <c r="GZ45" s="157"/>
      <c r="HA45" s="157"/>
      <c r="HB45" s="157"/>
      <c r="HC45" s="157"/>
      <c r="HD45" s="157"/>
      <c r="HE45" s="157"/>
      <c r="HF45" s="157"/>
      <c r="HG45" s="157"/>
      <c r="HH45" s="157"/>
      <c r="HI45" s="157"/>
      <c r="HJ45" s="157"/>
      <c r="HK45" s="157"/>
      <c r="HL45" s="157"/>
      <c r="HM45" s="157"/>
      <c r="HN45" s="157"/>
      <c r="HO45" s="157"/>
      <c r="HP45" s="157"/>
      <c r="HQ45" s="172">
        <f t="shared" si="136"/>
        <v>0</v>
      </c>
      <c r="HR45" s="126"/>
      <c r="HS45" s="172">
        <f t="shared" si="149"/>
        <v>0</v>
      </c>
      <c r="HT45" s="228"/>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s="173">
        <f t="shared" si="137"/>
        <v>0</v>
      </c>
      <c r="KU45" s="174">
        <f t="shared" si="138"/>
        <v>0</v>
      </c>
      <c r="KV45" s="174">
        <f t="shared" si="150"/>
        <v>0</v>
      </c>
      <c r="KW45" s="174">
        <f t="shared" si="162"/>
        <v>7.0000000000000001E-3</v>
      </c>
      <c r="KX45" s="175">
        <f t="shared" si="151"/>
        <v>7.0000000000000001E-3</v>
      </c>
      <c r="KY45" s="176">
        <f t="shared" si="152"/>
        <v>0</v>
      </c>
      <c r="KZ45" s="137">
        <f t="shared" si="139"/>
        <v>0</v>
      </c>
      <c r="LA45" s="137">
        <f t="shared" si="139"/>
        <v>0</v>
      </c>
      <c r="LB45" s="137">
        <f t="shared" si="139"/>
        <v>0</v>
      </c>
      <c r="LC45" s="137">
        <f t="shared" si="139"/>
        <v>0</v>
      </c>
      <c r="LD45" s="137">
        <f t="shared" si="139"/>
        <v>0</v>
      </c>
      <c r="LE45" s="137">
        <f t="shared" si="139"/>
        <v>0</v>
      </c>
      <c r="LF45" s="137">
        <f t="shared" si="139"/>
        <v>0</v>
      </c>
      <c r="LG45" s="137">
        <f t="shared" si="139"/>
        <v>0</v>
      </c>
      <c r="LH45" s="137">
        <f t="shared" si="139"/>
        <v>1</v>
      </c>
      <c r="LI45" s="137">
        <f t="shared" si="139"/>
        <v>1</v>
      </c>
      <c r="LJ45" s="137">
        <f t="shared" si="139"/>
        <v>1</v>
      </c>
      <c r="LK45" s="137">
        <f t="shared" si="139"/>
        <v>1</v>
      </c>
      <c r="LL45" s="137">
        <f t="shared" si="139"/>
        <v>1</v>
      </c>
      <c r="LM45" s="137">
        <f t="shared" si="139"/>
        <v>1</v>
      </c>
      <c r="LN45" s="137">
        <f t="shared" si="139"/>
        <v>1</v>
      </c>
      <c r="LO45" s="137">
        <v>0</v>
      </c>
      <c r="LP45" s="137">
        <f t="shared" si="163"/>
        <v>0</v>
      </c>
      <c r="LQ45"/>
      <c r="LR45" s="173">
        <f t="shared" si="140"/>
        <v>0</v>
      </c>
      <c r="LS45" s="174" t="e">
        <f t="shared" si="141"/>
        <v>#DIV/0!</v>
      </c>
      <c r="LT45" s="174" t="e">
        <f t="shared" si="153"/>
        <v>#DIV/0!</v>
      </c>
      <c r="LU45" s="174">
        <f t="shared" si="164"/>
        <v>7.0000000000000001E-3</v>
      </c>
      <c r="LV45" s="175" t="e">
        <f t="shared" si="154"/>
        <v>#DIV/0!</v>
      </c>
      <c r="LW45" s="176" t="e">
        <f t="shared" si="155"/>
        <v>#DIV/0!</v>
      </c>
      <c r="LX45" s="137" t="e">
        <f t="shared" si="142"/>
        <v>#DIV/0!</v>
      </c>
      <c r="LY45" s="137" t="e">
        <f t="shared" si="142"/>
        <v>#DIV/0!</v>
      </c>
      <c r="LZ45" s="137" t="e">
        <f t="shared" si="142"/>
        <v>#DIV/0!</v>
      </c>
      <c r="MA45" s="137" t="e">
        <f t="shared" si="142"/>
        <v>#DIV/0!</v>
      </c>
      <c r="MB45" s="137" t="e">
        <f t="shared" si="142"/>
        <v>#DIV/0!</v>
      </c>
      <c r="MC45" s="137" t="e">
        <f t="shared" si="142"/>
        <v>#DIV/0!</v>
      </c>
      <c r="MD45" s="137" t="e">
        <f t="shared" si="142"/>
        <v>#DIV/0!</v>
      </c>
      <c r="ME45" s="137" t="e">
        <f t="shared" si="142"/>
        <v>#DIV/0!</v>
      </c>
      <c r="MF45" s="137" t="e">
        <f t="shared" si="142"/>
        <v>#DIV/0!</v>
      </c>
      <c r="MG45" s="137" t="e">
        <f t="shared" si="142"/>
        <v>#DIV/0!</v>
      </c>
      <c r="MH45" s="137" t="e">
        <f t="shared" si="142"/>
        <v>#DIV/0!</v>
      </c>
      <c r="MI45" s="137" t="e">
        <f t="shared" si="142"/>
        <v>#DIV/0!</v>
      </c>
      <c r="MJ45" s="137" t="e">
        <f t="shared" si="142"/>
        <v>#DIV/0!</v>
      </c>
      <c r="MK45" s="137" t="e">
        <f t="shared" si="142"/>
        <v>#DIV/0!</v>
      </c>
      <c r="ML45" s="137" t="e">
        <f t="shared" si="142"/>
        <v>#DIV/0!</v>
      </c>
      <c r="MM45" s="137"/>
      <c r="MN45" s="137">
        <f t="shared" si="165"/>
        <v>0</v>
      </c>
      <c r="MO45" s="125"/>
      <c r="MP45" s="173">
        <f t="shared" si="143"/>
        <v>0</v>
      </c>
      <c r="MQ45" s="174" t="e">
        <f t="shared" si="144"/>
        <v>#DIV/0!</v>
      </c>
      <c r="MR45" s="174" t="e">
        <f t="shared" si="156"/>
        <v>#DIV/0!</v>
      </c>
      <c r="MS45" s="174">
        <f t="shared" si="166"/>
        <v>7.0000000000000001E-3</v>
      </c>
      <c r="MT45" s="175" t="e">
        <f t="shared" si="157"/>
        <v>#DIV/0!</v>
      </c>
      <c r="MU45" s="176" t="e">
        <f t="shared" si="158"/>
        <v>#DIV/0!</v>
      </c>
      <c r="MV45" s="137" t="e">
        <f t="shared" si="145"/>
        <v>#DIV/0!</v>
      </c>
      <c r="MW45" s="137" t="e">
        <f t="shared" si="145"/>
        <v>#DIV/0!</v>
      </c>
      <c r="MX45" s="137" t="e">
        <f t="shared" si="145"/>
        <v>#DIV/0!</v>
      </c>
      <c r="MY45" s="137" t="e">
        <f t="shared" si="145"/>
        <v>#DIV/0!</v>
      </c>
      <c r="MZ45" s="137" t="e">
        <f t="shared" si="145"/>
        <v>#DIV/0!</v>
      </c>
      <c r="NA45" s="137" t="e">
        <f t="shared" si="145"/>
        <v>#DIV/0!</v>
      </c>
      <c r="NB45" s="137" t="e">
        <f t="shared" si="145"/>
        <v>#DIV/0!</v>
      </c>
      <c r="NC45" s="137" t="e">
        <f t="shared" si="145"/>
        <v>#DIV/0!</v>
      </c>
      <c r="ND45" s="137" t="e">
        <f t="shared" si="145"/>
        <v>#DIV/0!</v>
      </c>
      <c r="NE45" s="137" t="e">
        <f t="shared" si="145"/>
        <v>#DIV/0!</v>
      </c>
      <c r="NF45" s="137" t="e">
        <f t="shared" si="145"/>
        <v>#DIV/0!</v>
      </c>
      <c r="NG45" s="137" t="e">
        <f t="shared" si="145"/>
        <v>#DIV/0!</v>
      </c>
      <c r="NH45" s="137" t="e">
        <f t="shared" si="145"/>
        <v>#DIV/0!</v>
      </c>
      <c r="NI45" s="137" t="e">
        <f t="shared" si="145"/>
        <v>#DIV/0!</v>
      </c>
      <c r="NJ45" s="137" t="e">
        <f t="shared" si="145"/>
        <v>#DIV/0!</v>
      </c>
      <c r="NK45" s="137"/>
      <c r="NL45" s="137">
        <f t="shared" si="167"/>
        <v>0</v>
      </c>
      <c r="NM45" s="125"/>
      <c r="NN45" s="173">
        <f t="shared" si="146"/>
        <v>0</v>
      </c>
      <c r="NO45" s="174" t="e">
        <f t="shared" si="147"/>
        <v>#DIV/0!</v>
      </c>
      <c r="NP45" s="174" t="e">
        <f t="shared" si="159"/>
        <v>#DIV/0!</v>
      </c>
      <c r="NQ45" s="174">
        <f t="shared" si="168"/>
        <v>7.0000000000000001E-3</v>
      </c>
      <c r="NR45" s="175" t="e">
        <f t="shared" si="160"/>
        <v>#DIV/0!</v>
      </c>
      <c r="NS45" s="176" t="e">
        <f t="shared" si="161"/>
        <v>#DIV/0!</v>
      </c>
      <c r="NT45" s="137" t="e">
        <f t="shared" si="148"/>
        <v>#DIV/0!</v>
      </c>
      <c r="NU45" s="137" t="e">
        <f t="shared" si="148"/>
        <v>#DIV/0!</v>
      </c>
      <c r="NV45" s="137" t="e">
        <f t="shared" si="148"/>
        <v>#DIV/0!</v>
      </c>
      <c r="NW45" s="137" t="e">
        <f t="shared" si="148"/>
        <v>#DIV/0!</v>
      </c>
      <c r="NX45" s="137" t="e">
        <f t="shared" si="148"/>
        <v>#DIV/0!</v>
      </c>
      <c r="NY45" s="137" t="e">
        <f t="shared" si="148"/>
        <v>#DIV/0!</v>
      </c>
      <c r="NZ45" s="137" t="e">
        <f t="shared" si="148"/>
        <v>#DIV/0!</v>
      </c>
      <c r="OA45" s="137" t="e">
        <f t="shared" si="148"/>
        <v>#DIV/0!</v>
      </c>
      <c r="OB45" s="137" t="e">
        <f t="shared" si="148"/>
        <v>#DIV/0!</v>
      </c>
      <c r="OC45" s="137" t="e">
        <f t="shared" si="148"/>
        <v>#DIV/0!</v>
      </c>
      <c r="OD45" s="137" t="e">
        <f t="shared" si="148"/>
        <v>#DIV/0!</v>
      </c>
      <c r="OE45" s="137" t="e">
        <f t="shared" si="148"/>
        <v>#DIV/0!</v>
      </c>
      <c r="OF45" s="137" t="e">
        <f t="shared" si="148"/>
        <v>#DIV/0!</v>
      </c>
      <c r="OG45" s="137" t="e">
        <f t="shared" si="148"/>
        <v>#DIV/0!</v>
      </c>
      <c r="OH45" s="137" t="e">
        <f t="shared" si="148"/>
        <v>#DIV/0!</v>
      </c>
      <c r="OI45" s="137"/>
      <c r="OJ45" s="137">
        <f t="shared" si="169"/>
        <v>0</v>
      </c>
    </row>
    <row r="46" spans="3:400" x14ac:dyDescent="0.25">
      <c r="C46" s="194" t="s">
        <v>47</v>
      </c>
      <c r="D46" s="171">
        <v>0</v>
      </c>
      <c r="E46" s="156"/>
      <c r="F46" s="156"/>
      <c r="G46" s="156"/>
      <c r="H46" s="156"/>
      <c r="I46" s="156"/>
      <c r="J46" s="156"/>
      <c r="K46" s="156"/>
      <c r="L46" s="156"/>
      <c r="M46" s="156"/>
      <c r="N46" s="156"/>
      <c r="O46" s="156"/>
      <c r="P46" s="156"/>
      <c r="Q46" s="156"/>
      <c r="R46" s="156"/>
      <c r="S46" s="156"/>
      <c r="T46" s="156"/>
      <c r="U46" s="156"/>
      <c r="V46" s="156"/>
      <c r="W46" s="156"/>
      <c r="X46" s="156"/>
      <c r="Y46" s="156"/>
      <c r="Z46" s="156"/>
      <c r="AA46" s="156"/>
      <c r="AB46" s="171">
        <v>0</v>
      </c>
      <c r="AC46" s="156"/>
      <c r="AD46" s="156"/>
      <c r="AE46" s="156"/>
      <c r="AF46" s="156"/>
      <c r="AG46" s="156"/>
      <c r="AH46" s="156"/>
      <c r="AI46" s="156"/>
      <c r="AJ46" s="156"/>
      <c r="AK46" s="156"/>
      <c r="AL46" s="156"/>
      <c r="AM46" s="156"/>
      <c r="AN46" s="156"/>
      <c r="AO46" s="156"/>
      <c r="AP46" s="156"/>
      <c r="AQ46" s="156"/>
      <c r="AR46" s="156"/>
      <c r="AS46" s="156"/>
      <c r="AT46" s="156"/>
      <c r="AU46" s="156"/>
      <c r="AV46" s="156"/>
      <c r="AW46" s="156"/>
      <c r="AX46" s="156"/>
      <c r="AY46" s="156"/>
      <c r="AZ46" s="171">
        <v>0</v>
      </c>
      <c r="BA46" s="156"/>
      <c r="BB46" s="156"/>
      <c r="BC46" s="156"/>
      <c r="BD46" s="156"/>
      <c r="BE46" s="156"/>
      <c r="BF46" s="156"/>
      <c r="BG46" s="156"/>
      <c r="BH46" s="156"/>
      <c r="BI46" s="156"/>
      <c r="BJ46" s="156"/>
      <c r="BK46" s="156"/>
      <c r="BL46" s="156"/>
      <c r="BM46" s="156"/>
      <c r="BN46" s="156"/>
      <c r="BO46" s="156"/>
      <c r="BP46" s="156"/>
      <c r="BQ46" s="156"/>
      <c r="BR46" s="156"/>
      <c r="BS46" s="156"/>
      <c r="BT46" s="156"/>
      <c r="BU46" s="156"/>
      <c r="BV46" s="156"/>
      <c r="BW46" s="156"/>
      <c r="BX46" s="171">
        <v>0</v>
      </c>
      <c r="BY46" s="153">
        <f t="shared" si="128"/>
        <v>0</v>
      </c>
      <c r="BZ46" s="120"/>
      <c r="CA46" s="172">
        <f t="shared" si="129"/>
        <v>0</v>
      </c>
      <c r="CB46" s="157"/>
      <c r="CC46" s="157"/>
      <c r="CD46" s="157"/>
      <c r="CE46" s="157"/>
      <c r="CF46" s="157"/>
      <c r="CG46" s="157"/>
      <c r="CH46" s="157"/>
      <c r="CI46" s="157"/>
      <c r="CJ46" s="157"/>
      <c r="CK46" s="157"/>
      <c r="CL46" s="157"/>
      <c r="CM46" s="157"/>
      <c r="CN46" s="157"/>
      <c r="CO46" s="157"/>
      <c r="CP46" s="157"/>
      <c r="CQ46" s="157"/>
      <c r="CR46" s="157"/>
      <c r="CS46" s="157"/>
      <c r="CT46" s="157"/>
      <c r="CU46" s="157"/>
      <c r="CV46" s="157"/>
      <c r="CW46" s="157"/>
      <c r="CX46" s="157"/>
      <c r="CY46" s="172">
        <f t="shared" si="130"/>
        <v>0</v>
      </c>
      <c r="CZ46" s="157"/>
      <c r="DA46" s="157"/>
      <c r="DB46" s="157"/>
      <c r="DC46" s="157"/>
      <c r="DD46" s="157"/>
      <c r="DE46" s="157"/>
      <c r="DF46" s="157"/>
      <c r="DG46" s="157"/>
      <c r="DH46" s="157"/>
      <c r="DI46" s="157"/>
      <c r="DJ46" s="157"/>
      <c r="DK46" s="157"/>
      <c r="DL46" s="157"/>
      <c r="DM46" s="157"/>
      <c r="DN46" s="157"/>
      <c r="DO46" s="157"/>
      <c r="DP46" s="157"/>
      <c r="DQ46" s="157"/>
      <c r="DR46" s="157"/>
      <c r="DS46" s="157"/>
      <c r="DT46" s="157"/>
      <c r="DU46" s="157"/>
      <c r="DV46" s="157"/>
      <c r="DW46" s="172">
        <f t="shared" si="131"/>
        <v>0</v>
      </c>
      <c r="DX46" s="157"/>
      <c r="DY46" s="157"/>
      <c r="DZ46" s="157"/>
      <c r="EA46" s="157"/>
      <c r="EB46" s="157"/>
      <c r="EC46" s="157"/>
      <c r="ED46" s="157"/>
      <c r="EE46" s="157"/>
      <c r="EF46" s="157"/>
      <c r="EG46" s="157"/>
      <c r="EH46" s="157"/>
      <c r="EI46" s="157"/>
      <c r="EJ46" s="157"/>
      <c r="EK46" s="157"/>
      <c r="EL46" s="157"/>
      <c r="EM46" s="157"/>
      <c r="EN46" s="157"/>
      <c r="EO46" s="157"/>
      <c r="EP46" s="157"/>
      <c r="EQ46" s="157"/>
      <c r="ER46" s="157"/>
      <c r="ES46" s="157"/>
      <c r="ET46" s="157"/>
      <c r="EU46" s="172">
        <f t="shared" si="132"/>
        <v>0</v>
      </c>
      <c r="EV46" s="120"/>
      <c r="EW46" s="172">
        <f t="shared" si="133"/>
        <v>0</v>
      </c>
      <c r="EX46" s="157"/>
      <c r="EY46" s="157"/>
      <c r="EZ46" s="157"/>
      <c r="FA46" s="157"/>
      <c r="FB46" s="157"/>
      <c r="FC46" s="157"/>
      <c r="FD46" s="157"/>
      <c r="FE46" s="157"/>
      <c r="FF46" s="157"/>
      <c r="FG46" s="157"/>
      <c r="FH46" s="157"/>
      <c r="FI46" s="157"/>
      <c r="FJ46" s="157"/>
      <c r="FK46" s="157"/>
      <c r="FL46" s="157"/>
      <c r="FM46" s="157"/>
      <c r="FN46" s="157"/>
      <c r="FO46" s="157"/>
      <c r="FP46" s="157"/>
      <c r="FQ46" s="157"/>
      <c r="FR46" s="157"/>
      <c r="FS46" s="157"/>
      <c r="FT46" s="157"/>
      <c r="FU46" s="172">
        <f t="shared" si="134"/>
        <v>0</v>
      </c>
      <c r="FV46" s="157"/>
      <c r="FW46" s="157"/>
      <c r="FX46" s="157"/>
      <c r="FY46" s="157"/>
      <c r="FZ46" s="157"/>
      <c r="GA46" s="157"/>
      <c r="GB46" s="157"/>
      <c r="GC46" s="157"/>
      <c r="GD46" s="157"/>
      <c r="GE46" s="157"/>
      <c r="GF46" s="157"/>
      <c r="GG46" s="157"/>
      <c r="GH46" s="157"/>
      <c r="GI46" s="157"/>
      <c r="GJ46" s="157"/>
      <c r="GK46" s="157"/>
      <c r="GL46" s="157"/>
      <c r="GM46" s="157"/>
      <c r="GN46" s="157"/>
      <c r="GO46" s="157"/>
      <c r="GP46" s="157"/>
      <c r="GQ46" s="157"/>
      <c r="GR46" s="157"/>
      <c r="GS46" s="172">
        <f t="shared" si="135"/>
        <v>0</v>
      </c>
      <c r="GT46" s="157"/>
      <c r="GU46" s="157"/>
      <c r="GV46" s="157"/>
      <c r="GW46" s="157"/>
      <c r="GX46" s="157"/>
      <c r="GY46" s="157"/>
      <c r="GZ46" s="157"/>
      <c r="HA46" s="157"/>
      <c r="HB46" s="157"/>
      <c r="HC46" s="157"/>
      <c r="HD46" s="157"/>
      <c r="HE46" s="157"/>
      <c r="HF46" s="157"/>
      <c r="HG46" s="157"/>
      <c r="HH46" s="157"/>
      <c r="HI46" s="157"/>
      <c r="HJ46" s="157"/>
      <c r="HK46" s="157"/>
      <c r="HL46" s="157"/>
      <c r="HM46" s="157"/>
      <c r="HN46" s="157"/>
      <c r="HO46" s="157"/>
      <c r="HP46" s="157"/>
      <c r="HQ46" s="172">
        <f t="shared" si="136"/>
        <v>0</v>
      </c>
      <c r="HR46" s="126"/>
      <c r="HS46" s="172">
        <f t="shared" si="149"/>
        <v>0</v>
      </c>
      <c r="HT46" s="228"/>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s="173">
        <f t="shared" si="137"/>
        <v>0</v>
      </c>
      <c r="KU46" s="174">
        <f t="shared" si="138"/>
        <v>0</v>
      </c>
      <c r="KV46" s="174">
        <f t="shared" si="150"/>
        <v>0</v>
      </c>
      <c r="KW46" s="174">
        <f t="shared" si="162"/>
        <v>8.0000000000000002E-3</v>
      </c>
      <c r="KX46" s="175">
        <f t="shared" si="151"/>
        <v>8.0000000000000002E-3</v>
      </c>
      <c r="KY46" s="176">
        <f t="shared" si="152"/>
        <v>0</v>
      </c>
      <c r="KZ46" s="137">
        <f t="shared" si="139"/>
        <v>0</v>
      </c>
      <c r="LA46" s="137">
        <f t="shared" si="139"/>
        <v>0</v>
      </c>
      <c r="LB46" s="137">
        <f t="shared" si="139"/>
        <v>0</v>
      </c>
      <c r="LC46" s="137">
        <f t="shared" si="139"/>
        <v>0</v>
      </c>
      <c r="LD46" s="137">
        <f t="shared" si="139"/>
        <v>0</v>
      </c>
      <c r="LE46" s="137">
        <f t="shared" si="139"/>
        <v>0</v>
      </c>
      <c r="LF46" s="137">
        <f t="shared" si="139"/>
        <v>0</v>
      </c>
      <c r="LG46" s="137">
        <f t="shared" si="139"/>
        <v>1</v>
      </c>
      <c r="LH46" s="137">
        <f t="shared" si="139"/>
        <v>1</v>
      </c>
      <c r="LI46" s="137">
        <f t="shared" si="139"/>
        <v>1</v>
      </c>
      <c r="LJ46" s="137">
        <f t="shared" si="139"/>
        <v>1</v>
      </c>
      <c r="LK46" s="137">
        <f t="shared" si="139"/>
        <v>1</v>
      </c>
      <c r="LL46" s="137">
        <f t="shared" si="139"/>
        <v>1</v>
      </c>
      <c r="LM46" s="137">
        <f t="shared" si="139"/>
        <v>1</v>
      </c>
      <c r="LN46" s="137">
        <f t="shared" si="139"/>
        <v>1</v>
      </c>
      <c r="LO46" s="137">
        <v>0</v>
      </c>
      <c r="LP46" s="137">
        <f t="shared" si="163"/>
        <v>0</v>
      </c>
      <c r="LQ46"/>
      <c r="LR46" s="173">
        <f t="shared" si="140"/>
        <v>0</v>
      </c>
      <c r="LS46" s="174" t="e">
        <f t="shared" si="141"/>
        <v>#DIV/0!</v>
      </c>
      <c r="LT46" s="174" t="e">
        <f t="shared" si="153"/>
        <v>#DIV/0!</v>
      </c>
      <c r="LU46" s="174">
        <f t="shared" si="164"/>
        <v>8.0000000000000002E-3</v>
      </c>
      <c r="LV46" s="175" t="e">
        <f t="shared" si="154"/>
        <v>#DIV/0!</v>
      </c>
      <c r="LW46" s="176" t="e">
        <f t="shared" si="155"/>
        <v>#DIV/0!</v>
      </c>
      <c r="LX46" s="137" t="e">
        <f t="shared" si="142"/>
        <v>#DIV/0!</v>
      </c>
      <c r="LY46" s="137" t="e">
        <f t="shared" si="142"/>
        <v>#DIV/0!</v>
      </c>
      <c r="LZ46" s="137" t="e">
        <f t="shared" si="142"/>
        <v>#DIV/0!</v>
      </c>
      <c r="MA46" s="137" t="e">
        <f t="shared" si="142"/>
        <v>#DIV/0!</v>
      </c>
      <c r="MB46" s="137" t="e">
        <f t="shared" si="142"/>
        <v>#DIV/0!</v>
      </c>
      <c r="MC46" s="137" t="e">
        <f t="shared" si="142"/>
        <v>#DIV/0!</v>
      </c>
      <c r="MD46" s="137" t="e">
        <f t="shared" si="142"/>
        <v>#DIV/0!</v>
      </c>
      <c r="ME46" s="137" t="e">
        <f t="shared" si="142"/>
        <v>#DIV/0!</v>
      </c>
      <c r="MF46" s="137" t="e">
        <f t="shared" si="142"/>
        <v>#DIV/0!</v>
      </c>
      <c r="MG46" s="137" t="e">
        <f t="shared" si="142"/>
        <v>#DIV/0!</v>
      </c>
      <c r="MH46" s="137" t="e">
        <f t="shared" si="142"/>
        <v>#DIV/0!</v>
      </c>
      <c r="MI46" s="137" t="e">
        <f t="shared" si="142"/>
        <v>#DIV/0!</v>
      </c>
      <c r="MJ46" s="137" t="e">
        <f t="shared" si="142"/>
        <v>#DIV/0!</v>
      </c>
      <c r="MK46" s="137" t="e">
        <f t="shared" si="142"/>
        <v>#DIV/0!</v>
      </c>
      <c r="ML46" s="137" t="e">
        <f t="shared" si="142"/>
        <v>#DIV/0!</v>
      </c>
      <c r="MM46" s="137"/>
      <c r="MN46" s="137">
        <f t="shared" si="165"/>
        <v>0</v>
      </c>
      <c r="MO46" s="125"/>
      <c r="MP46" s="173">
        <f t="shared" si="143"/>
        <v>0</v>
      </c>
      <c r="MQ46" s="174" t="e">
        <f t="shared" si="144"/>
        <v>#DIV/0!</v>
      </c>
      <c r="MR46" s="174" t="e">
        <f t="shared" si="156"/>
        <v>#DIV/0!</v>
      </c>
      <c r="MS46" s="174">
        <f t="shared" si="166"/>
        <v>8.0000000000000002E-3</v>
      </c>
      <c r="MT46" s="175" t="e">
        <f t="shared" si="157"/>
        <v>#DIV/0!</v>
      </c>
      <c r="MU46" s="176" t="e">
        <f t="shared" si="158"/>
        <v>#DIV/0!</v>
      </c>
      <c r="MV46" s="137" t="e">
        <f t="shared" si="145"/>
        <v>#DIV/0!</v>
      </c>
      <c r="MW46" s="137" t="e">
        <f t="shared" si="145"/>
        <v>#DIV/0!</v>
      </c>
      <c r="MX46" s="137" t="e">
        <f t="shared" si="145"/>
        <v>#DIV/0!</v>
      </c>
      <c r="MY46" s="137" t="e">
        <f t="shared" si="145"/>
        <v>#DIV/0!</v>
      </c>
      <c r="MZ46" s="137" t="e">
        <f t="shared" si="145"/>
        <v>#DIV/0!</v>
      </c>
      <c r="NA46" s="137" t="e">
        <f t="shared" si="145"/>
        <v>#DIV/0!</v>
      </c>
      <c r="NB46" s="137" t="e">
        <f t="shared" si="145"/>
        <v>#DIV/0!</v>
      </c>
      <c r="NC46" s="137" t="e">
        <f t="shared" si="145"/>
        <v>#DIV/0!</v>
      </c>
      <c r="ND46" s="137" t="e">
        <f t="shared" si="145"/>
        <v>#DIV/0!</v>
      </c>
      <c r="NE46" s="137" t="e">
        <f t="shared" si="145"/>
        <v>#DIV/0!</v>
      </c>
      <c r="NF46" s="137" t="e">
        <f t="shared" si="145"/>
        <v>#DIV/0!</v>
      </c>
      <c r="NG46" s="137" t="e">
        <f t="shared" si="145"/>
        <v>#DIV/0!</v>
      </c>
      <c r="NH46" s="137" t="e">
        <f t="shared" si="145"/>
        <v>#DIV/0!</v>
      </c>
      <c r="NI46" s="137" t="e">
        <f t="shared" si="145"/>
        <v>#DIV/0!</v>
      </c>
      <c r="NJ46" s="137" t="e">
        <f t="shared" si="145"/>
        <v>#DIV/0!</v>
      </c>
      <c r="NK46" s="137"/>
      <c r="NL46" s="137">
        <f t="shared" si="167"/>
        <v>0</v>
      </c>
      <c r="NM46" s="125"/>
      <c r="NN46" s="173">
        <f t="shared" si="146"/>
        <v>0</v>
      </c>
      <c r="NO46" s="174" t="e">
        <f t="shared" si="147"/>
        <v>#DIV/0!</v>
      </c>
      <c r="NP46" s="174" t="e">
        <f t="shared" si="159"/>
        <v>#DIV/0!</v>
      </c>
      <c r="NQ46" s="174">
        <f t="shared" si="168"/>
        <v>8.0000000000000002E-3</v>
      </c>
      <c r="NR46" s="175" t="e">
        <f t="shared" si="160"/>
        <v>#DIV/0!</v>
      </c>
      <c r="NS46" s="176" t="e">
        <f t="shared" si="161"/>
        <v>#DIV/0!</v>
      </c>
      <c r="NT46" s="137" t="e">
        <f t="shared" si="148"/>
        <v>#DIV/0!</v>
      </c>
      <c r="NU46" s="137" t="e">
        <f t="shared" si="148"/>
        <v>#DIV/0!</v>
      </c>
      <c r="NV46" s="137" t="e">
        <f t="shared" si="148"/>
        <v>#DIV/0!</v>
      </c>
      <c r="NW46" s="137" t="e">
        <f t="shared" si="148"/>
        <v>#DIV/0!</v>
      </c>
      <c r="NX46" s="137" t="e">
        <f t="shared" si="148"/>
        <v>#DIV/0!</v>
      </c>
      <c r="NY46" s="137" t="e">
        <f t="shared" si="148"/>
        <v>#DIV/0!</v>
      </c>
      <c r="NZ46" s="137" t="e">
        <f t="shared" si="148"/>
        <v>#DIV/0!</v>
      </c>
      <c r="OA46" s="137" t="e">
        <f t="shared" si="148"/>
        <v>#DIV/0!</v>
      </c>
      <c r="OB46" s="137" t="e">
        <f t="shared" si="148"/>
        <v>#DIV/0!</v>
      </c>
      <c r="OC46" s="137" t="e">
        <f t="shared" si="148"/>
        <v>#DIV/0!</v>
      </c>
      <c r="OD46" s="137" t="e">
        <f t="shared" si="148"/>
        <v>#DIV/0!</v>
      </c>
      <c r="OE46" s="137" t="e">
        <f t="shared" si="148"/>
        <v>#DIV/0!</v>
      </c>
      <c r="OF46" s="137" t="e">
        <f t="shared" si="148"/>
        <v>#DIV/0!</v>
      </c>
      <c r="OG46" s="137" t="e">
        <f t="shared" si="148"/>
        <v>#DIV/0!</v>
      </c>
      <c r="OH46" s="137" t="e">
        <f t="shared" si="148"/>
        <v>#DIV/0!</v>
      </c>
      <c r="OI46" s="137"/>
      <c r="OJ46" s="137">
        <f t="shared" si="169"/>
        <v>0</v>
      </c>
    </row>
    <row r="47" spans="3:400" x14ac:dyDescent="0.25">
      <c r="C47" s="194" t="s">
        <v>48</v>
      </c>
      <c r="D47" s="171">
        <v>0</v>
      </c>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71">
        <v>0</v>
      </c>
      <c r="AC47" s="156"/>
      <c r="AD47" s="156"/>
      <c r="AE47" s="156"/>
      <c r="AF47" s="156"/>
      <c r="AG47" s="156"/>
      <c r="AH47" s="156"/>
      <c r="AI47" s="156"/>
      <c r="AJ47" s="156"/>
      <c r="AK47" s="156"/>
      <c r="AL47" s="156"/>
      <c r="AM47" s="156"/>
      <c r="AN47" s="156"/>
      <c r="AO47" s="156"/>
      <c r="AP47" s="156"/>
      <c r="AQ47" s="156"/>
      <c r="AR47" s="156"/>
      <c r="AS47" s="156"/>
      <c r="AT47" s="156"/>
      <c r="AU47" s="156"/>
      <c r="AV47" s="156"/>
      <c r="AW47" s="156"/>
      <c r="AX47" s="156"/>
      <c r="AY47" s="156"/>
      <c r="AZ47" s="171">
        <v>0</v>
      </c>
      <c r="BA47" s="156"/>
      <c r="BB47" s="156"/>
      <c r="BC47" s="156"/>
      <c r="BD47" s="156"/>
      <c r="BE47" s="156"/>
      <c r="BF47" s="156"/>
      <c r="BG47" s="156"/>
      <c r="BH47" s="156"/>
      <c r="BI47" s="156"/>
      <c r="BJ47" s="156"/>
      <c r="BK47" s="156"/>
      <c r="BL47" s="156"/>
      <c r="BM47" s="156"/>
      <c r="BN47" s="156"/>
      <c r="BO47" s="156"/>
      <c r="BP47" s="156"/>
      <c r="BQ47" s="156"/>
      <c r="BR47" s="156"/>
      <c r="BS47" s="156"/>
      <c r="BT47" s="156"/>
      <c r="BU47" s="156"/>
      <c r="BV47" s="156"/>
      <c r="BW47" s="156"/>
      <c r="BX47" s="171">
        <v>0</v>
      </c>
      <c r="BY47" s="153">
        <f t="shared" si="128"/>
        <v>0</v>
      </c>
      <c r="BZ47" s="120"/>
      <c r="CA47" s="172">
        <f t="shared" si="129"/>
        <v>0</v>
      </c>
      <c r="CB47" s="157"/>
      <c r="CC47" s="157"/>
      <c r="CD47" s="157"/>
      <c r="CE47" s="157"/>
      <c r="CF47" s="157"/>
      <c r="CG47" s="157"/>
      <c r="CH47" s="157"/>
      <c r="CI47" s="157"/>
      <c r="CJ47" s="157"/>
      <c r="CK47" s="157"/>
      <c r="CL47" s="157"/>
      <c r="CM47" s="157"/>
      <c r="CN47" s="157"/>
      <c r="CO47" s="157"/>
      <c r="CP47" s="157"/>
      <c r="CQ47" s="157"/>
      <c r="CR47" s="157"/>
      <c r="CS47" s="157"/>
      <c r="CT47" s="157"/>
      <c r="CU47" s="157"/>
      <c r="CV47" s="157"/>
      <c r="CW47" s="157"/>
      <c r="CX47" s="157"/>
      <c r="CY47" s="172">
        <f t="shared" si="130"/>
        <v>0</v>
      </c>
      <c r="CZ47" s="157"/>
      <c r="DA47" s="157"/>
      <c r="DB47" s="157"/>
      <c r="DC47" s="157"/>
      <c r="DD47" s="157"/>
      <c r="DE47" s="157"/>
      <c r="DF47" s="157"/>
      <c r="DG47" s="157"/>
      <c r="DH47" s="157"/>
      <c r="DI47" s="157"/>
      <c r="DJ47" s="157"/>
      <c r="DK47" s="157"/>
      <c r="DL47" s="157"/>
      <c r="DM47" s="157"/>
      <c r="DN47" s="157"/>
      <c r="DO47" s="157"/>
      <c r="DP47" s="157"/>
      <c r="DQ47" s="157"/>
      <c r="DR47" s="157"/>
      <c r="DS47" s="157"/>
      <c r="DT47" s="157"/>
      <c r="DU47" s="157"/>
      <c r="DV47" s="157"/>
      <c r="DW47" s="172">
        <f t="shared" si="131"/>
        <v>0</v>
      </c>
      <c r="DX47" s="157"/>
      <c r="DY47" s="157"/>
      <c r="DZ47" s="157"/>
      <c r="EA47" s="157"/>
      <c r="EB47" s="157"/>
      <c r="EC47" s="157"/>
      <c r="ED47" s="157"/>
      <c r="EE47" s="157"/>
      <c r="EF47" s="157"/>
      <c r="EG47" s="157"/>
      <c r="EH47" s="157"/>
      <c r="EI47" s="157"/>
      <c r="EJ47" s="157"/>
      <c r="EK47" s="157"/>
      <c r="EL47" s="157"/>
      <c r="EM47" s="157"/>
      <c r="EN47" s="157"/>
      <c r="EO47" s="157"/>
      <c r="EP47" s="157"/>
      <c r="EQ47" s="157"/>
      <c r="ER47" s="157"/>
      <c r="ES47" s="157"/>
      <c r="ET47" s="157"/>
      <c r="EU47" s="172">
        <f t="shared" si="132"/>
        <v>0</v>
      </c>
      <c r="EV47" s="120"/>
      <c r="EW47" s="172">
        <f t="shared" si="133"/>
        <v>0</v>
      </c>
      <c r="EX47" s="157"/>
      <c r="EY47" s="157"/>
      <c r="EZ47" s="157"/>
      <c r="FA47" s="157"/>
      <c r="FB47" s="157"/>
      <c r="FC47" s="157"/>
      <c r="FD47" s="157"/>
      <c r="FE47" s="157"/>
      <c r="FF47" s="157"/>
      <c r="FG47" s="157"/>
      <c r="FH47" s="157"/>
      <c r="FI47" s="157"/>
      <c r="FJ47" s="157"/>
      <c r="FK47" s="157"/>
      <c r="FL47" s="157"/>
      <c r="FM47" s="157"/>
      <c r="FN47" s="157"/>
      <c r="FO47" s="157"/>
      <c r="FP47" s="157"/>
      <c r="FQ47" s="157"/>
      <c r="FR47" s="157"/>
      <c r="FS47" s="157"/>
      <c r="FT47" s="157"/>
      <c r="FU47" s="172">
        <f t="shared" si="134"/>
        <v>0</v>
      </c>
      <c r="FV47" s="157"/>
      <c r="FW47" s="157"/>
      <c r="FX47" s="157"/>
      <c r="FY47" s="157"/>
      <c r="FZ47" s="157"/>
      <c r="GA47" s="157"/>
      <c r="GB47" s="157"/>
      <c r="GC47" s="157"/>
      <c r="GD47" s="157"/>
      <c r="GE47" s="157"/>
      <c r="GF47" s="157"/>
      <c r="GG47" s="157"/>
      <c r="GH47" s="157"/>
      <c r="GI47" s="157"/>
      <c r="GJ47" s="157"/>
      <c r="GK47" s="157"/>
      <c r="GL47" s="157"/>
      <c r="GM47" s="157"/>
      <c r="GN47" s="157"/>
      <c r="GO47" s="157"/>
      <c r="GP47" s="157"/>
      <c r="GQ47" s="157"/>
      <c r="GR47" s="157"/>
      <c r="GS47" s="172">
        <f t="shared" si="135"/>
        <v>0</v>
      </c>
      <c r="GT47" s="157"/>
      <c r="GU47" s="157"/>
      <c r="GV47" s="157"/>
      <c r="GW47" s="157"/>
      <c r="GX47" s="157"/>
      <c r="GY47" s="157"/>
      <c r="GZ47" s="157"/>
      <c r="HA47" s="157"/>
      <c r="HB47" s="157"/>
      <c r="HC47" s="157"/>
      <c r="HD47" s="157"/>
      <c r="HE47" s="157"/>
      <c r="HF47" s="157"/>
      <c r="HG47" s="157"/>
      <c r="HH47" s="157"/>
      <c r="HI47" s="157"/>
      <c r="HJ47" s="157"/>
      <c r="HK47" s="157"/>
      <c r="HL47" s="157"/>
      <c r="HM47" s="157"/>
      <c r="HN47" s="157"/>
      <c r="HO47" s="157"/>
      <c r="HP47" s="157"/>
      <c r="HQ47" s="172">
        <f t="shared" si="136"/>
        <v>0</v>
      </c>
      <c r="HR47" s="126"/>
      <c r="HS47" s="172">
        <f t="shared" si="149"/>
        <v>0</v>
      </c>
      <c r="HT47" s="228"/>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s="173">
        <f t="shared" si="137"/>
        <v>0</v>
      </c>
      <c r="KU47" s="174">
        <f t="shared" si="138"/>
        <v>0</v>
      </c>
      <c r="KV47" s="174">
        <f t="shared" si="150"/>
        <v>0</v>
      </c>
      <c r="KW47" s="174">
        <f t="shared" si="162"/>
        <v>9.0000000000000011E-3</v>
      </c>
      <c r="KX47" s="175">
        <f t="shared" si="151"/>
        <v>9.0000000000000011E-3</v>
      </c>
      <c r="KY47" s="176">
        <f t="shared" si="152"/>
        <v>0</v>
      </c>
      <c r="KZ47" s="137">
        <f t="shared" si="139"/>
        <v>0</v>
      </c>
      <c r="LA47" s="137">
        <f t="shared" si="139"/>
        <v>0</v>
      </c>
      <c r="LB47" s="137">
        <f t="shared" si="139"/>
        <v>0</v>
      </c>
      <c r="LC47" s="137">
        <f t="shared" si="139"/>
        <v>0</v>
      </c>
      <c r="LD47" s="137">
        <f t="shared" si="139"/>
        <v>0</v>
      </c>
      <c r="LE47" s="137">
        <f t="shared" si="139"/>
        <v>0</v>
      </c>
      <c r="LF47" s="137">
        <f t="shared" si="139"/>
        <v>1</v>
      </c>
      <c r="LG47" s="137">
        <f t="shared" si="139"/>
        <v>1</v>
      </c>
      <c r="LH47" s="137">
        <f t="shared" si="139"/>
        <v>1</v>
      </c>
      <c r="LI47" s="137">
        <f t="shared" si="139"/>
        <v>1</v>
      </c>
      <c r="LJ47" s="137">
        <f t="shared" si="139"/>
        <v>1</v>
      </c>
      <c r="LK47" s="137">
        <f t="shared" si="139"/>
        <v>1</v>
      </c>
      <c r="LL47" s="137">
        <f t="shared" si="139"/>
        <v>1</v>
      </c>
      <c r="LM47" s="137">
        <f t="shared" si="139"/>
        <v>1</v>
      </c>
      <c r="LN47" s="137">
        <f t="shared" si="139"/>
        <v>1</v>
      </c>
      <c r="LO47" s="137">
        <v>0</v>
      </c>
      <c r="LP47" s="137">
        <f t="shared" si="163"/>
        <v>0</v>
      </c>
      <c r="LQ47"/>
      <c r="LR47" s="173">
        <f t="shared" si="140"/>
        <v>0</v>
      </c>
      <c r="LS47" s="174" t="e">
        <f t="shared" si="141"/>
        <v>#DIV/0!</v>
      </c>
      <c r="LT47" s="174" t="e">
        <f t="shared" si="153"/>
        <v>#DIV/0!</v>
      </c>
      <c r="LU47" s="174">
        <f t="shared" si="164"/>
        <v>9.0000000000000011E-3</v>
      </c>
      <c r="LV47" s="175" t="e">
        <f t="shared" si="154"/>
        <v>#DIV/0!</v>
      </c>
      <c r="LW47" s="176" t="e">
        <f t="shared" si="155"/>
        <v>#DIV/0!</v>
      </c>
      <c r="LX47" s="137" t="e">
        <f t="shared" si="142"/>
        <v>#DIV/0!</v>
      </c>
      <c r="LY47" s="137" t="e">
        <f t="shared" si="142"/>
        <v>#DIV/0!</v>
      </c>
      <c r="LZ47" s="137" t="e">
        <f t="shared" si="142"/>
        <v>#DIV/0!</v>
      </c>
      <c r="MA47" s="137" t="e">
        <f t="shared" si="142"/>
        <v>#DIV/0!</v>
      </c>
      <c r="MB47" s="137" t="e">
        <f t="shared" si="142"/>
        <v>#DIV/0!</v>
      </c>
      <c r="MC47" s="137" t="e">
        <f t="shared" si="142"/>
        <v>#DIV/0!</v>
      </c>
      <c r="MD47" s="137" t="e">
        <f t="shared" si="142"/>
        <v>#DIV/0!</v>
      </c>
      <c r="ME47" s="137" t="e">
        <f t="shared" si="142"/>
        <v>#DIV/0!</v>
      </c>
      <c r="MF47" s="137" t="e">
        <f t="shared" si="142"/>
        <v>#DIV/0!</v>
      </c>
      <c r="MG47" s="137" t="e">
        <f t="shared" si="142"/>
        <v>#DIV/0!</v>
      </c>
      <c r="MH47" s="137" t="e">
        <f t="shared" si="142"/>
        <v>#DIV/0!</v>
      </c>
      <c r="MI47" s="137" t="e">
        <f t="shared" si="142"/>
        <v>#DIV/0!</v>
      </c>
      <c r="MJ47" s="137" t="e">
        <f t="shared" si="142"/>
        <v>#DIV/0!</v>
      </c>
      <c r="MK47" s="137" t="e">
        <f t="shared" si="142"/>
        <v>#DIV/0!</v>
      </c>
      <c r="ML47" s="137" t="e">
        <f t="shared" si="142"/>
        <v>#DIV/0!</v>
      </c>
      <c r="MM47" s="137"/>
      <c r="MN47" s="137">
        <f t="shared" si="165"/>
        <v>0</v>
      </c>
      <c r="MO47" s="125"/>
      <c r="MP47" s="173">
        <f t="shared" si="143"/>
        <v>0</v>
      </c>
      <c r="MQ47" s="174" t="e">
        <f t="shared" si="144"/>
        <v>#DIV/0!</v>
      </c>
      <c r="MR47" s="174" t="e">
        <f t="shared" si="156"/>
        <v>#DIV/0!</v>
      </c>
      <c r="MS47" s="174">
        <f t="shared" si="166"/>
        <v>9.0000000000000011E-3</v>
      </c>
      <c r="MT47" s="175" t="e">
        <f t="shared" si="157"/>
        <v>#DIV/0!</v>
      </c>
      <c r="MU47" s="176" t="e">
        <f t="shared" si="158"/>
        <v>#DIV/0!</v>
      </c>
      <c r="MV47" s="137" t="e">
        <f t="shared" si="145"/>
        <v>#DIV/0!</v>
      </c>
      <c r="MW47" s="137" t="e">
        <f t="shared" si="145"/>
        <v>#DIV/0!</v>
      </c>
      <c r="MX47" s="137" t="e">
        <f t="shared" si="145"/>
        <v>#DIV/0!</v>
      </c>
      <c r="MY47" s="137" t="e">
        <f t="shared" si="145"/>
        <v>#DIV/0!</v>
      </c>
      <c r="MZ47" s="137" t="e">
        <f t="shared" si="145"/>
        <v>#DIV/0!</v>
      </c>
      <c r="NA47" s="137" t="e">
        <f t="shared" si="145"/>
        <v>#DIV/0!</v>
      </c>
      <c r="NB47" s="137" t="e">
        <f t="shared" si="145"/>
        <v>#DIV/0!</v>
      </c>
      <c r="NC47" s="137" t="e">
        <f t="shared" si="145"/>
        <v>#DIV/0!</v>
      </c>
      <c r="ND47" s="137" t="e">
        <f t="shared" si="145"/>
        <v>#DIV/0!</v>
      </c>
      <c r="NE47" s="137" t="e">
        <f t="shared" si="145"/>
        <v>#DIV/0!</v>
      </c>
      <c r="NF47" s="137" t="e">
        <f t="shared" si="145"/>
        <v>#DIV/0!</v>
      </c>
      <c r="NG47" s="137" t="e">
        <f t="shared" si="145"/>
        <v>#DIV/0!</v>
      </c>
      <c r="NH47" s="137" t="e">
        <f t="shared" si="145"/>
        <v>#DIV/0!</v>
      </c>
      <c r="NI47" s="137" t="e">
        <f t="shared" si="145"/>
        <v>#DIV/0!</v>
      </c>
      <c r="NJ47" s="137" t="e">
        <f t="shared" si="145"/>
        <v>#DIV/0!</v>
      </c>
      <c r="NK47" s="137"/>
      <c r="NL47" s="137">
        <f t="shared" si="167"/>
        <v>0</v>
      </c>
      <c r="NM47" s="125"/>
      <c r="NN47" s="173">
        <f t="shared" si="146"/>
        <v>0</v>
      </c>
      <c r="NO47" s="174" t="e">
        <f t="shared" si="147"/>
        <v>#DIV/0!</v>
      </c>
      <c r="NP47" s="174" t="e">
        <f t="shared" si="159"/>
        <v>#DIV/0!</v>
      </c>
      <c r="NQ47" s="174">
        <f t="shared" si="168"/>
        <v>9.0000000000000011E-3</v>
      </c>
      <c r="NR47" s="175" t="e">
        <f t="shared" si="160"/>
        <v>#DIV/0!</v>
      </c>
      <c r="NS47" s="176" t="e">
        <f t="shared" si="161"/>
        <v>#DIV/0!</v>
      </c>
      <c r="NT47" s="137" t="e">
        <f t="shared" si="148"/>
        <v>#DIV/0!</v>
      </c>
      <c r="NU47" s="137" t="e">
        <f t="shared" si="148"/>
        <v>#DIV/0!</v>
      </c>
      <c r="NV47" s="137" t="e">
        <f t="shared" si="148"/>
        <v>#DIV/0!</v>
      </c>
      <c r="NW47" s="137" t="e">
        <f t="shared" si="148"/>
        <v>#DIV/0!</v>
      </c>
      <c r="NX47" s="137" t="e">
        <f t="shared" si="148"/>
        <v>#DIV/0!</v>
      </c>
      <c r="NY47" s="137" t="e">
        <f t="shared" si="148"/>
        <v>#DIV/0!</v>
      </c>
      <c r="NZ47" s="137" t="e">
        <f t="shared" si="148"/>
        <v>#DIV/0!</v>
      </c>
      <c r="OA47" s="137" t="e">
        <f t="shared" si="148"/>
        <v>#DIV/0!</v>
      </c>
      <c r="OB47" s="137" t="e">
        <f t="shared" si="148"/>
        <v>#DIV/0!</v>
      </c>
      <c r="OC47" s="137" t="e">
        <f t="shared" si="148"/>
        <v>#DIV/0!</v>
      </c>
      <c r="OD47" s="137" t="e">
        <f t="shared" si="148"/>
        <v>#DIV/0!</v>
      </c>
      <c r="OE47" s="137" t="e">
        <f t="shared" si="148"/>
        <v>#DIV/0!</v>
      </c>
      <c r="OF47" s="137" t="e">
        <f t="shared" si="148"/>
        <v>#DIV/0!</v>
      </c>
      <c r="OG47" s="137" t="e">
        <f t="shared" si="148"/>
        <v>#DIV/0!</v>
      </c>
      <c r="OH47" s="137" t="e">
        <f t="shared" si="148"/>
        <v>#DIV/0!</v>
      </c>
      <c r="OI47" s="137"/>
      <c r="OJ47" s="137">
        <f t="shared" si="169"/>
        <v>0</v>
      </c>
    </row>
    <row r="48" spans="3:400" x14ac:dyDescent="0.25">
      <c r="C48" s="194" t="s">
        <v>49</v>
      </c>
      <c r="D48" s="171">
        <v>0</v>
      </c>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71">
        <v>0</v>
      </c>
      <c r="AC48" s="156"/>
      <c r="AD48" s="156"/>
      <c r="AE48" s="156"/>
      <c r="AF48" s="156"/>
      <c r="AG48" s="156"/>
      <c r="AH48" s="156"/>
      <c r="AI48" s="156"/>
      <c r="AJ48" s="156"/>
      <c r="AK48" s="156"/>
      <c r="AL48" s="156"/>
      <c r="AM48" s="156"/>
      <c r="AN48" s="156"/>
      <c r="AO48" s="156"/>
      <c r="AP48" s="156"/>
      <c r="AQ48" s="156"/>
      <c r="AR48" s="156"/>
      <c r="AS48" s="156"/>
      <c r="AT48" s="156"/>
      <c r="AU48" s="156"/>
      <c r="AV48" s="156"/>
      <c r="AW48" s="156"/>
      <c r="AX48" s="156"/>
      <c r="AY48" s="156"/>
      <c r="AZ48" s="171">
        <v>0</v>
      </c>
      <c r="BA48" s="156"/>
      <c r="BB48" s="156"/>
      <c r="BC48" s="156"/>
      <c r="BD48" s="156"/>
      <c r="BE48" s="156"/>
      <c r="BF48" s="156"/>
      <c r="BG48" s="156"/>
      <c r="BH48" s="156"/>
      <c r="BI48" s="156"/>
      <c r="BJ48" s="156"/>
      <c r="BK48" s="156"/>
      <c r="BL48" s="156"/>
      <c r="BM48" s="156"/>
      <c r="BN48" s="156"/>
      <c r="BO48" s="156"/>
      <c r="BP48" s="156"/>
      <c r="BQ48" s="156"/>
      <c r="BR48" s="156"/>
      <c r="BS48" s="156"/>
      <c r="BT48" s="156"/>
      <c r="BU48" s="156"/>
      <c r="BV48" s="156"/>
      <c r="BW48" s="156"/>
      <c r="BX48" s="171">
        <v>0</v>
      </c>
      <c r="BY48" s="153">
        <f t="shared" si="128"/>
        <v>0</v>
      </c>
      <c r="BZ48" s="120"/>
      <c r="CA48" s="172">
        <f t="shared" si="129"/>
        <v>0</v>
      </c>
      <c r="CB48" s="157"/>
      <c r="CC48" s="157"/>
      <c r="CD48" s="157"/>
      <c r="CE48" s="157"/>
      <c r="CF48" s="157"/>
      <c r="CG48" s="157"/>
      <c r="CH48" s="157"/>
      <c r="CI48" s="157"/>
      <c r="CJ48" s="157"/>
      <c r="CK48" s="157"/>
      <c r="CL48" s="157"/>
      <c r="CM48" s="157"/>
      <c r="CN48" s="157"/>
      <c r="CO48" s="157"/>
      <c r="CP48" s="157"/>
      <c r="CQ48" s="157"/>
      <c r="CR48" s="157"/>
      <c r="CS48" s="157"/>
      <c r="CT48" s="157"/>
      <c r="CU48" s="157"/>
      <c r="CV48" s="157"/>
      <c r="CW48" s="157"/>
      <c r="CX48" s="157"/>
      <c r="CY48" s="172">
        <f t="shared" si="130"/>
        <v>0</v>
      </c>
      <c r="CZ48" s="157"/>
      <c r="DA48" s="157"/>
      <c r="DB48" s="157"/>
      <c r="DC48" s="157"/>
      <c r="DD48" s="157"/>
      <c r="DE48" s="157"/>
      <c r="DF48" s="157"/>
      <c r="DG48" s="157"/>
      <c r="DH48" s="157"/>
      <c r="DI48" s="157"/>
      <c r="DJ48" s="157"/>
      <c r="DK48" s="157"/>
      <c r="DL48" s="157"/>
      <c r="DM48" s="157"/>
      <c r="DN48" s="157"/>
      <c r="DO48" s="157"/>
      <c r="DP48" s="157"/>
      <c r="DQ48" s="157"/>
      <c r="DR48" s="157"/>
      <c r="DS48" s="157"/>
      <c r="DT48" s="157"/>
      <c r="DU48" s="157"/>
      <c r="DV48" s="157"/>
      <c r="DW48" s="172">
        <f t="shared" si="131"/>
        <v>0</v>
      </c>
      <c r="DX48" s="157"/>
      <c r="DY48" s="157"/>
      <c r="DZ48" s="157"/>
      <c r="EA48" s="157"/>
      <c r="EB48" s="157"/>
      <c r="EC48" s="157"/>
      <c r="ED48" s="157"/>
      <c r="EE48" s="157"/>
      <c r="EF48" s="157"/>
      <c r="EG48" s="157"/>
      <c r="EH48" s="157"/>
      <c r="EI48" s="157"/>
      <c r="EJ48" s="157"/>
      <c r="EK48" s="157"/>
      <c r="EL48" s="157"/>
      <c r="EM48" s="157"/>
      <c r="EN48" s="157"/>
      <c r="EO48" s="157"/>
      <c r="EP48" s="157"/>
      <c r="EQ48" s="157"/>
      <c r="ER48" s="157"/>
      <c r="ES48" s="157"/>
      <c r="ET48" s="157"/>
      <c r="EU48" s="172">
        <f t="shared" si="132"/>
        <v>0</v>
      </c>
      <c r="EV48" s="120"/>
      <c r="EW48" s="172">
        <f t="shared" si="133"/>
        <v>0</v>
      </c>
      <c r="EX48" s="157"/>
      <c r="EY48" s="157"/>
      <c r="EZ48" s="157"/>
      <c r="FA48" s="157"/>
      <c r="FB48" s="157"/>
      <c r="FC48" s="157"/>
      <c r="FD48" s="157"/>
      <c r="FE48" s="157"/>
      <c r="FF48" s="157"/>
      <c r="FG48" s="157"/>
      <c r="FH48" s="157"/>
      <c r="FI48" s="157"/>
      <c r="FJ48" s="157"/>
      <c r="FK48" s="157"/>
      <c r="FL48" s="157"/>
      <c r="FM48" s="157"/>
      <c r="FN48" s="157"/>
      <c r="FO48" s="157"/>
      <c r="FP48" s="157"/>
      <c r="FQ48" s="157"/>
      <c r="FR48" s="157"/>
      <c r="FS48" s="157"/>
      <c r="FT48" s="157"/>
      <c r="FU48" s="172">
        <f t="shared" si="134"/>
        <v>0</v>
      </c>
      <c r="FV48" s="157"/>
      <c r="FW48" s="157"/>
      <c r="FX48" s="157"/>
      <c r="FY48" s="157"/>
      <c r="FZ48" s="157"/>
      <c r="GA48" s="157"/>
      <c r="GB48" s="157"/>
      <c r="GC48" s="157"/>
      <c r="GD48" s="157"/>
      <c r="GE48" s="157"/>
      <c r="GF48" s="157"/>
      <c r="GG48" s="157"/>
      <c r="GH48" s="157"/>
      <c r="GI48" s="157"/>
      <c r="GJ48" s="157"/>
      <c r="GK48" s="157"/>
      <c r="GL48" s="157"/>
      <c r="GM48" s="157"/>
      <c r="GN48" s="157"/>
      <c r="GO48" s="157"/>
      <c r="GP48" s="157"/>
      <c r="GQ48" s="157"/>
      <c r="GR48" s="157"/>
      <c r="GS48" s="172">
        <f t="shared" si="135"/>
        <v>0</v>
      </c>
      <c r="GT48" s="157"/>
      <c r="GU48" s="157"/>
      <c r="GV48" s="157"/>
      <c r="GW48" s="157"/>
      <c r="GX48" s="157"/>
      <c r="GY48" s="157"/>
      <c r="GZ48" s="157"/>
      <c r="HA48" s="157"/>
      <c r="HB48" s="157"/>
      <c r="HC48" s="157"/>
      <c r="HD48" s="157"/>
      <c r="HE48" s="157"/>
      <c r="HF48" s="157"/>
      <c r="HG48" s="157"/>
      <c r="HH48" s="157"/>
      <c r="HI48" s="157"/>
      <c r="HJ48" s="157"/>
      <c r="HK48" s="157"/>
      <c r="HL48" s="157"/>
      <c r="HM48" s="157"/>
      <c r="HN48" s="157"/>
      <c r="HO48" s="157"/>
      <c r="HP48" s="157"/>
      <c r="HQ48" s="172">
        <f t="shared" si="136"/>
        <v>0</v>
      </c>
      <c r="HR48" s="126"/>
      <c r="HS48" s="172">
        <f t="shared" si="149"/>
        <v>0</v>
      </c>
      <c r="HT48" s="22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s="173">
        <f t="shared" si="137"/>
        <v>0</v>
      </c>
      <c r="KU48" s="174">
        <f t="shared" si="138"/>
        <v>0</v>
      </c>
      <c r="KV48" s="174">
        <f t="shared" si="150"/>
        <v>0</v>
      </c>
      <c r="KW48" s="174">
        <f t="shared" si="162"/>
        <v>1.0000000000000002E-2</v>
      </c>
      <c r="KX48" s="175">
        <f t="shared" si="151"/>
        <v>1.0000000000000002E-2</v>
      </c>
      <c r="KY48" s="176">
        <f t="shared" si="152"/>
        <v>0</v>
      </c>
      <c r="KZ48" s="137">
        <f t="shared" si="139"/>
        <v>0</v>
      </c>
      <c r="LA48" s="137">
        <f t="shared" si="139"/>
        <v>0</v>
      </c>
      <c r="LB48" s="137">
        <f t="shared" si="139"/>
        <v>0</v>
      </c>
      <c r="LC48" s="137">
        <f t="shared" si="139"/>
        <v>0</v>
      </c>
      <c r="LD48" s="137">
        <f t="shared" si="139"/>
        <v>0</v>
      </c>
      <c r="LE48" s="137">
        <f t="shared" si="139"/>
        <v>1</v>
      </c>
      <c r="LF48" s="137">
        <f t="shared" si="139"/>
        <v>1</v>
      </c>
      <c r="LG48" s="137">
        <f t="shared" si="139"/>
        <v>1</v>
      </c>
      <c r="LH48" s="137">
        <f t="shared" si="139"/>
        <v>1</v>
      </c>
      <c r="LI48" s="137">
        <f t="shared" si="139"/>
        <v>1</v>
      </c>
      <c r="LJ48" s="137">
        <f t="shared" si="139"/>
        <v>1</v>
      </c>
      <c r="LK48" s="137">
        <f t="shared" si="139"/>
        <v>1</v>
      </c>
      <c r="LL48" s="137">
        <f t="shared" si="139"/>
        <v>1</v>
      </c>
      <c r="LM48" s="137">
        <f t="shared" si="139"/>
        <v>1</v>
      </c>
      <c r="LN48" s="137">
        <f t="shared" si="139"/>
        <v>1</v>
      </c>
      <c r="LO48" s="137">
        <v>0</v>
      </c>
      <c r="LP48" s="137">
        <f t="shared" si="163"/>
        <v>0</v>
      </c>
      <c r="LQ48"/>
      <c r="LR48" s="173">
        <f t="shared" si="140"/>
        <v>0</v>
      </c>
      <c r="LS48" s="174" t="e">
        <f t="shared" si="141"/>
        <v>#DIV/0!</v>
      </c>
      <c r="LT48" s="174" t="e">
        <f t="shared" si="153"/>
        <v>#DIV/0!</v>
      </c>
      <c r="LU48" s="174">
        <f t="shared" si="164"/>
        <v>1.0000000000000002E-2</v>
      </c>
      <c r="LV48" s="175" t="e">
        <f t="shared" si="154"/>
        <v>#DIV/0!</v>
      </c>
      <c r="LW48" s="176" t="e">
        <f t="shared" si="155"/>
        <v>#DIV/0!</v>
      </c>
      <c r="LX48" s="137" t="e">
        <f t="shared" si="142"/>
        <v>#DIV/0!</v>
      </c>
      <c r="LY48" s="137" t="e">
        <f t="shared" si="142"/>
        <v>#DIV/0!</v>
      </c>
      <c r="LZ48" s="137" t="e">
        <f t="shared" si="142"/>
        <v>#DIV/0!</v>
      </c>
      <c r="MA48" s="137" t="e">
        <f t="shared" si="142"/>
        <v>#DIV/0!</v>
      </c>
      <c r="MB48" s="137" t="e">
        <f t="shared" si="142"/>
        <v>#DIV/0!</v>
      </c>
      <c r="MC48" s="137" t="e">
        <f t="shared" si="142"/>
        <v>#DIV/0!</v>
      </c>
      <c r="MD48" s="137" t="e">
        <f t="shared" si="142"/>
        <v>#DIV/0!</v>
      </c>
      <c r="ME48" s="137" t="e">
        <f t="shared" si="142"/>
        <v>#DIV/0!</v>
      </c>
      <c r="MF48" s="137" t="e">
        <f t="shared" si="142"/>
        <v>#DIV/0!</v>
      </c>
      <c r="MG48" s="137" t="e">
        <f t="shared" si="142"/>
        <v>#DIV/0!</v>
      </c>
      <c r="MH48" s="137" t="e">
        <f t="shared" si="142"/>
        <v>#DIV/0!</v>
      </c>
      <c r="MI48" s="137" t="e">
        <f t="shared" si="142"/>
        <v>#DIV/0!</v>
      </c>
      <c r="MJ48" s="137" t="e">
        <f t="shared" si="142"/>
        <v>#DIV/0!</v>
      </c>
      <c r="MK48" s="137" t="e">
        <f t="shared" si="142"/>
        <v>#DIV/0!</v>
      </c>
      <c r="ML48" s="137" t="e">
        <f t="shared" si="142"/>
        <v>#DIV/0!</v>
      </c>
      <c r="MM48" s="137"/>
      <c r="MN48" s="137">
        <f t="shared" si="165"/>
        <v>0</v>
      </c>
      <c r="MO48" s="125"/>
      <c r="MP48" s="173">
        <f t="shared" si="143"/>
        <v>0</v>
      </c>
      <c r="MQ48" s="174" t="e">
        <f t="shared" si="144"/>
        <v>#DIV/0!</v>
      </c>
      <c r="MR48" s="174" t="e">
        <f t="shared" si="156"/>
        <v>#DIV/0!</v>
      </c>
      <c r="MS48" s="174">
        <f t="shared" si="166"/>
        <v>1.0000000000000002E-2</v>
      </c>
      <c r="MT48" s="175" t="e">
        <f t="shared" si="157"/>
        <v>#DIV/0!</v>
      </c>
      <c r="MU48" s="176" t="e">
        <f t="shared" si="158"/>
        <v>#DIV/0!</v>
      </c>
      <c r="MV48" s="137" t="e">
        <f t="shared" si="145"/>
        <v>#DIV/0!</v>
      </c>
      <c r="MW48" s="137" t="e">
        <f t="shared" si="145"/>
        <v>#DIV/0!</v>
      </c>
      <c r="MX48" s="137" t="e">
        <f t="shared" si="145"/>
        <v>#DIV/0!</v>
      </c>
      <c r="MY48" s="137" t="e">
        <f t="shared" si="145"/>
        <v>#DIV/0!</v>
      </c>
      <c r="MZ48" s="137" t="e">
        <f t="shared" si="145"/>
        <v>#DIV/0!</v>
      </c>
      <c r="NA48" s="137" t="e">
        <f t="shared" si="145"/>
        <v>#DIV/0!</v>
      </c>
      <c r="NB48" s="137" t="e">
        <f t="shared" si="145"/>
        <v>#DIV/0!</v>
      </c>
      <c r="NC48" s="137" t="e">
        <f t="shared" si="145"/>
        <v>#DIV/0!</v>
      </c>
      <c r="ND48" s="137" t="e">
        <f t="shared" si="145"/>
        <v>#DIV/0!</v>
      </c>
      <c r="NE48" s="137" t="e">
        <f t="shared" si="145"/>
        <v>#DIV/0!</v>
      </c>
      <c r="NF48" s="137" t="e">
        <f t="shared" si="145"/>
        <v>#DIV/0!</v>
      </c>
      <c r="NG48" s="137" t="e">
        <f t="shared" si="145"/>
        <v>#DIV/0!</v>
      </c>
      <c r="NH48" s="137" t="e">
        <f t="shared" si="145"/>
        <v>#DIV/0!</v>
      </c>
      <c r="NI48" s="137" t="e">
        <f t="shared" si="145"/>
        <v>#DIV/0!</v>
      </c>
      <c r="NJ48" s="137" t="e">
        <f t="shared" si="145"/>
        <v>#DIV/0!</v>
      </c>
      <c r="NK48" s="137"/>
      <c r="NL48" s="137">
        <f t="shared" si="167"/>
        <v>0</v>
      </c>
      <c r="NM48" s="125"/>
      <c r="NN48" s="173">
        <f t="shared" si="146"/>
        <v>0</v>
      </c>
      <c r="NO48" s="174" t="e">
        <f t="shared" si="147"/>
        <v>#DIV/0!</v>
      </c>
      <c r="NP48" s="174" t="e">
        <f t="shared" si="159"/>
        <v>#DIV/0!</v>
      </c>
      <c r="NQ48" s="174">
        <f t="shared" si="168"/>
        <v>1.0000000000000002E-2</v>
      </c>
      <c r="NR48" s="175" t="e">
        <f t="shared" si="160"/>
        <v>#DIV/0!</v>
      </c>
      <c r="NS48" s="176" t="e">
        <f t="shared" si="161"/>
        <v>#DIV/0!</v>
      </c>
      <c r="NT48" s="137" t="e">
        <f t="shared" si="148"/>
        <v>#DIV/0!</v>
      </c>
      <c r="NU48" s="137" t="e">
        <f t="shared" si="148"/>
        <v>#DIV/0!</v>
      </c>
      <c r="NV48" s="137" t="e">
        <f t="shared" si="148"/>
        <v>#DIV/0!</v>
      </c>
      <c r="NW48" s="137" t="e">
        <f t="shared" si="148"/>
        <v>#DIV/0!</v>
      </c>
      <c r="NX48" s="137" t="e">
        <f t="shared" si="148"/>
        <v>#DIV/0!</v>
      </c>
      <c r="NY48" s="137" t="e">
        <f t="shared" si="148"/>
        <v>#DIV/0!</v>
      </c>
      <c r="NZ48" s="137" t="e">
        <f t="shared" si="148"/>
        <v>#DIV/0!</v>
      </c>
      <c r="OA48" s="137" t="e">
        <f t="shared" si="148"/>
        <v>#DIV/0!</v>
      </c>
      <c r="OB48" s="137" t="e">
        <f t="shared" si="148"/>
        <v>#DIV/0!</v>
      </c>
      <c r="OC48" s="137" t="e">
        <f t="shared" si="148"/>
        <v>#DIV/0!</v>
      </c>
      <c r="OD48" s="137" t="e">
        <f t="shared" si="148"/>
        <v>#DIV/0!</v>
      </c>
      <c r="OE48" s="137" t="e">
        <f t="shared" si="148"/>
        <v>#DIV/0!</v>
      </c>
      <c r="OF48" s="137" t="e">
        <f t="shared" si="148"/>
        <v>#DIV/0!</v>
      </c>
      <c r="OG48" s="137" t="e">
        <f t="shared" si="148"/>
        <v>#DIV/0!</v>
      </c>
      <c r="OH48" s="137" t="e">
        <f t="shared" si="148"/>
        <v>#DIV/0!</v>
      </c>
      <c r="OI48" s="137"/>
      <c r="OJ48" s="137">
        <f t="shared" si="169"/>
        <v>0</v>
      </c>
    </row>
    <row r="49" spans="3:400" x14ac:dyDescent="0.25">
      <c r="C49" s="194" t="s">
        <v>50</v>
      </c>
      <c r="D49" s="171">
        <v>0</v>
      </c>
      <c r="E49" s="156"/>
      <c r="F49" s="156"/>
      <c r="G49" s="156"/>
      <c r="H49" s="156"/>
      <c r="I49" s="156"/>
      <c r="J49" s="156"/>
      <c r="K49" s="156"/>
      <c r="L49" s="156"/>
      <c r="M49" s="156"/>
      <c r="N49" s="156"/>
      <c r="O49" s="156"/>
      <c r="P49" s="156"/>
      <c r="Q49" s="156"/>
      <c r="R49" s="156"/>
      <c r="S49" s="156"/>
      <c r="T49" s="156"/>
      <c r="U49" s="156"/>
      <c r="V49" s="156"/>
      <c r="W49" s="156"/>
      <c r="X49" s="156"/>
      <c r="Y49" s="156"/>
      <c r="Z49" s="156"/>
      <c r="AA49" s="156"/>
      <c r="AB49" s="171">
        <v>0</v>
      </c>
      <c r="AC49" s="156"/>
      <c r="AD49" s="156"/>
      <c r="AE49" s="156"/>
      <c r="AF49" s="156"/>
      <c r="AG49" s="156"/>
      <c r="AH49" s="156"/>
      <c r="AI49" s="156"/>
      <c r="AJ49" s="156"/>
      <c r="AK49" s="156"/>
      <c r="AL49" s="156"/>
      <c r="AM49" s="156"/>
      <c r="AN49" s="156"/>
      <c r="AO49" s="156"/>
      <c r="AP49" s="156"/>
      <c r="AQ49" s="156"/>
      <c r="AR49" s="156"/>
      <c r="AS49" s="156"/>
      <c r="AT49" s="156"/>
      <c r="AU49" s="156"/>
      <c r="AV49" s="156"/>
      <c r="AW49" s="156"/>
      <c r="AX49" s="156"/>
      <c r="AY49" s="156"/>
      <c r="AZ49" s="171">
        <v>0</v>
      </c>
      <c r="BA49" s="156"/>
      <c r="BB49" s="156"/>
      <c r="BC49" s="156"/>
      <c r="BD49" s="156"/>
      <c r="BE49" s="156"/>
      <c r="BF49" s="156"/>
      <c r="BG49" s="156"/>
      <c r="BH49" s="156"/>
      <c r="BI49" s="156"/>
      <c r="BJ49" s="156"/>
      <c r="BK49" s="156"/>
      <c r="BL49" s="156"/>
      <c r="BM49" s="156"/>
      <c r="BN49" s="156"/>
      <c r="BO49" s="156"/>
      <c r="BP49" s="156"/>
      <c r="BQ49" s="156"/>
      <c r="BR49" s="156"/>
      <c r="BS49" s="156"/>
      <c r="BT49" s="156"/>
      <c r="BU49" s="156"/>
      <c r="BV49" s="156"/>
      <c r="BW49" s="156"/>
      <c r="BX49" s="171">
        <v>0</v>
      </c>
      <c r="BY49" s="153">
        <f t="shared" si="128"/>
        <v>0</v>
      </c>
      <c r="BZ49" s="120"/>
      <c r="CA49" s="172">
        <f t="shared" si="129"/>
        <v>0</v>
      </c>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72">
        <f t="shared" si="130"/>
        <v>0</v>
      </c>
      <c r="CZ49" s="157"/>
      <c r="DA49" s="157"/>
      <c r="DB49" s="157"/>
      <c r="DC49" s="157"/>
      <c r="DD49" s="157"/>
      <c r="DE49" s="157"/>
      <c r="DF49" s="157"/>
      <c r="DG49" s="157"/>
      <c r="DH49" s="157"/>
      <c r="DI49" s="157"/>
      <c r="DJ49" s="157"/>
      <c r="DK49" s="157"/>
      <c r="DL49" s="157"/>
      <c r="DM49" s="157"/>
      <c r="DN49" s="157"/>
      <c r="DO49" s="157"/>
      <c r="DP49" s="157"/>
      <c r="DQ49" s="157"/>
      <c r="DR49" s="157"/>
      <c r="DS49" s="157"/>
      <c r="DT49" s="157"/>
      <c r="DU49" s="157"/>
      <c r="DV49" s="157"/>
      <c r="DW49" s="172">
        <f t="shared" si="131"/>
        <v>0</v>
      </c>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72">
        <f t="shared" si="132"/>
        <v>0</v>
      </c>
      <c r="EV49" s="120"/>
      <c r="EW49" s="172">
        <f t="shared" si="133"/>
        <v>0</v>
      </c>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72">
        <f t="shared" si="134"/>
        <v>0</v>
      </c>
      <c r="FV49" s="157"/>
      <c r="FW49" s="157"/>
      <c r="FX49" s="157"/>
      <c r="FY49" s="157"/>
      <c r="FZ49" s="157"/>
      <c r="GA49" s="157"/>
      <c r="GB49" s="157"/>
      <c r="GC49" s="157"/>
      <c r="GD49" s="157"/>
      <c r="GE49" s="157"/>
      <c r="GF49" s="157"/>
      <c r="GG49" s="157"/>
      <c r="GH49" s="157"/>
      <c r="GI49" s="157"/>
      <c r="GJ49" s="157"/>
      <c r="GK49" s="157"/>
      <c r="GL49" s="157"/>
      <c r="GM49" s="157"/>
      <c r="GN49" s="157"/>
      <c r="GO49" s="157"/>
      <c r="GP49" s="157"/>
      <c r="GQ49" s="157"/>
      <c r="GR49" s="157"/>
      <c r="GS49" s="172">
        <f t="shared" si="135"/>
        <v>0</v>
      </c>
      <c r="GT49" s="157"/>
      <c r="GU49" s="157"/>
      <c r="GV49" s="157"/>
      <c r="GW49" s="157"/>
      <c r="GX49" s="157"/>
      <c r="GY49" s="157"/>
      <c r="GZ49" s="157"/>
      <c r="HA49" s="157"/>
      <c r="HB49" s="157"/>
      <c r="HC49" s="157"/>
      <c r="HD49" s="157"/>
      <c r="HE49" s="157"/>
      <c r="HF49" s="157"/>
      <c r="HG49" s="157"/>
      <c r="HH49" s="157"/>
      <c r="HI49" s="157"/>
      <c r="HJ49" s="157"/>
      <c r="HK49" s="157"/>
      <c r="HL49" s="157"/>
      <c r="HM49" s="157"/>
      <c r="HN49" s="157"/>
      <c r="HO49" s="157"/>
      <c r="HP49" s="157"/>
      <c r="HQ49" s="172">
        <f t="shared" si="136"/>
        <v>0</v>
      </c>
      <c r="HR49" s="126"/>
      <c r="HS49" s="172">
        <f t="shared" si="149"/>
        <v>0</v>
      </c>
      <c r="HT49" s="228"/>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s="173">
        <f t="shared" si="137"/>
        <v>0</v>
      </c>
      <c r="KU49" s="174">
        <f t="shared" si="138"/>
        <v>0</v>
      </c>
      <c r="KV49" s="174">
        <f t="shared" si="150"/>
        <v>0</v>
      </c>
      <c r="KW49" s="174">
        <f t="shared" si="162"/>
        <v>1.1000000000000003E-2</v>
      </c>
      <c r="KX49" s="175">
        <f t="shared" si="151"/>
        <v>1.1000000000000003E-2</v>
      </c>
      <c r="KY49" s="176">
        <f t="shared" si="152"/>
        <v>0</v>
      </c>
      <c r="KZ49" s="137">
        <f t="shared" si="139"/>
        <v>0</v>
      </c>
      <c r="LA49" s="137">
        <f t="shared" si="139"/>
        <v>0</v>
      </c>
      <c r="LB49" s="137">
        <f t="shared" si="139"/>
        <v>0</v>
      </c>
      <c r="LC49" s="137">
        <f t="shared" si="139"/>
        <v>0</v>
      </c>
      <c r="LD49" s="137">
        <f t="shared" si="139"/>
        <v>1</v>
      </c>
      <c r="LE49" s="137">
        <f t="shared" si="139"/>
        <v>1</v>
      </c>
      <c r="LF49" s="137">
        <f t="shared" si="139"/>
        <v>1</v>
      </c>
      <c r="LG49" s="137">
        <f t="shared" si="139"/>
        <v>1</v>
      </c>
      <c r="LH49" s="137">
        <f t="shared" si="139"/>
        <v>1</v>
      </c>
      <c r="LI49" s="137">
        <f t="shared" si="139"/>
        <v>1</v>
      </c>
      <c r="LJ49" s="137">
        <f t="shared" si="139"/>
        <v>1</v>
      </c>
      <c r="LK49" s="137">
        <f t="shared" si="139"/>
        <v>1</v>
      </c>
      <c r="LL49" s="137">
        <f t="shared" si="139"/>
        <v>1</v>
      </c>
      <c r="LM49" s="137">
        <f t="shared" si="139"/>
        <v>1</v>
      </c>
      <c r="LN49" s="137">
        <f t="shared" si="139"/>
        <v>1</v>
      </c>
      <c r="LO49" s="137">
        <v>0</v>
      </c>
      <c r="LP49" s="137">
        <f t="shared" si="163"/>
        <v>0</v>
      </c>
      <c r="LQ49"/>
      <c r="LR49" s="173">
        <f t="shared" si="140"/>
        <v>0</v>
      </c>
      <c r="LS49" s="174" t="e">
        <f t="shared" si="141"/>
        <v>#DIV/0!</v>
      </c>
      <c r="LT49" s="174" t="e">
        <f t="shared" si="153"/>
        <v>#DIV/0!</v>
      </c>
      <c r="LU49" s="174">
        <f t="shared" si="164"/>
        <v>1.1000000000000003E-2</v>
      </c>
      <c r="LV49" s="175" t="e">
        <f t="shared" si="154"/>
        <v>#DIV/0!</v>
      </c>
      <c r="LW49" s="176" t="e">
        <f t="shared" si="155"/>
        <v>#DIV/0!</v>
      </c>
      <c r="LX49" s="137" t="e">
        <f t="shared" si="142"/>
        <v>#DIV/0!</v>
      </c>
      <c r="LY49" s="137" t="e">
        <f t="shared" si="142"/>
        <v>#DIV/0!</v>
      </c>
      <c r="LZ49" s="137" t="e">
        <f t="shared" si="142"/>
        <v>#DIV/0!</v>
      </c>
      <c r="MA49" s="137" t="e">
        <f t="shared" si="142"/>
        <v>#DIV/0!</v>
      </c>
      <c r="MB49" s="137" t="e">
        <f t="shared" si="142"/>
        <v>#DIV/0!</v>
      </c>
      <c r="MC49" s="137" t="e">
        <f t="shared" si="142"/>
        <v>#DIV/0!</v>
      </c>
      <c r="MD49" s="137" t="e">
        <f t="shared" si="142"/>
        <v>#DIV/0!</v>
      </c>
      <c r="ME49" s="137" t="e">
        <f t="shared" si="142"/>
        <v>#DIV/0!</v>
      </c>
      <c r="MF49" s="137" t="e">
        <f t="shared" si="142"/>
        <v>#DIV/0!</v>
      </c>
      <c r="MG49" s="137" t="e">
        <f t="shared" si="142"/>
        <v>#DIV/0!</v>
      </c>
      <c r="MH49" s="137" t="e">
        <f t="shared" si="142"/>
        <v>#DIV/0!</v>
      </c>
      <c r="MI49" s="137" t="e">
        <f t="shared" si="142"/>
        <v>#DIV/0!</v>
      </c>
      <c r="MJ49" s="137" t="e">
        <f t="shared" si="142"/>
        <v>#DIV/0!</v>
      </c>
      <c r="MK49" s="137" t="e">
        <f t="shared" si="142"/>
        <v>#DIV/0!</v>
      </c>
      <c r="ML49" s="137" t="e">
        <f t="shared" si="142"/>
        <v>#DIV/0!</v>
      </c>
      <c r="MM49" s="137"/>
      <c r="MN49" s="137">
        <f t="shared" si="165"/>
        <v>0</v>
      </c>
      <c r="MO49" s="125"/>
      <c r="MP49" s="173">
        <f t="shared" si="143"/>
        <v>0</v>
      </c>
      <c r="MQ49" s="174" t="e">
        <f t="shared" si="144"/>
        <v>#DIV/0!</v>
      </c>
      <c r="MR49" s="174" t="e">
        <f t="shared" si="156"/>
        <v>#DIV/0!</v>
      </c>
      <c r="MS49" s="174">
        <f t="shared" si="166"/>
        <v>1.1000000000000003E-2</v>
      </c>
      <c r="MT49" s="175" t="e">
        <f t="shared" si="157"/>
        <v>#DIV/0!</v>
      </c>
      <c r="MU49" s="176" t="e">
        <f t="shared" si="158"/>
        <v>#DIV/0!</v>
      </c>
      <c r="MV49" s="137" t="e">
        <f t="shared" si="145"/>
        <v>#DIV/0!</v>
      </c>
      <c r="MW49" s="137" t="e">
        <f t="shared" si="145"/>
        <v>#DIV/0!</v>
      </c>
      <c r="MX49" s="137" t="e">
        <f t="shared" si="145"/>
        <v>#DIV/0!</v>
      </c>
      <c r="MY49" s="137" t="e">
        <f t="shared" si="145"/>
        <v>#DIV/0!</v>
      </c>
      <c r="MZ49" s="137" t="e">
        <f t="shared" si="145"/>
        <v>#DIV/0!</v>
      </c>
      <c r="NA49" s="137" t="e">
        <f t="shared" si="145"/>
        <v>#DIV/0!</v>
      </c>
      <c r="NB49" s="137" t="e">
        <f t="shared" si="145"/>
        <v>#DIV/0!</v>
      </c>
      <c r="NC49" s="137" t="e">
        <f t="shared" si="145"/>
        <v>#DIV/0!</v>
      </c>
      <c r="ND49" s="137" t="e">
        <f t="shared" si="145"/>
        <v>#DIV/0!</v>
      </c>
      <c r="NE49" s="137" t="e">
        <f t="shared" si="145"/>
        <v>#DIV/0!</v>
      </c>
      <c r="NF49" s="137" t="e">
        <f t="shared" si="145"/>
        <v>#DIV/0!</v>
      </c>
      <c r="NG49" s="137" t="e">
        <f t="shared" si="145"/>
        <v>#DIV/0!</v>
      </c>
      <c r="NH49" s="137" t="e">
        <f t="shared" si="145"/>
        <v>#DIV/0!</v>
      </c>
      <c r="NI49" s="137" t="e">
        <f t="shared" si="145"/>
        <v>#DIV/0!</v>
      </c>
      <c r="NJ49" s="137" t="e">
        <f t="shared" si="145"/>
        <v>#DIV/0!</v>
      </c>
      <c r="NK49" s="137"/>
      <c r="NL49" s="137">
        <f t="shared" si="167"/>
        <v>0</v>
      </c>
      <c r="NM49" s="125"/>
      <c r="NN49" s="173">
        <f t="shared" si="146"/>
        <v>0</v>
      </c>
      <c r="NO49" s="174" t="e">
        <f t="shared" si="147"/>
        <v>#DIV/0!</v>
      </c>
      <c r="NP49" s="174" t="e">
        <f t="shared" si="159"/>
        <v>#DIV/0!</v>
      </c>
      <c r="NQ49" s="174">
        <f t="shared" si="168"/>
        <v>1.1000000000000003E-2</v>
      </c>
      <c r="NR49" s="175" t="e">
        <f t="shared" si="160"/>
        <v>#DIV/0!</v>
      </c>
      <c r="NS49" s="176" t="e">
        <f t="shared" si="161"/>
        <v>#DIV/0!</v>
      </c>
      <c r="NT49" s="137" t="e">
        <f t="shared" si="148"/>
        <v>#DIV/0!</v>
      </c>
      <c r="NU49" s="137" t="e">
        <f t="shared" si="148"/>
        <v>#DIV/0!</v>
      </c>
      <c r="NV49" s="137" t="e">
        <f t="shared" si="148"/>
        <v>#DIV/0!</v>
      </c>
      <c r="NW49" s="137" t="e">
        <f t="shared" si="148"/>
        <v>#DIV/0!</v>
      </c>
      <c r="NX49" s="137" t="e">
        <f t="shared" si="148"/>
        <v>#DIV/0!</v>
      </c>
      <c r="NY49" s="137" t="e">
        <f t="shared" si="148"/>
        <v>#DIV/0!</v>
      </c>
      <c r="NZ49" s="137" t="e">
        <f t="shared" si="148"/>
        <v>#DIV/0!</v>
      </c>
      <c r="OA49" s="137" t="e">
        <f t="shared" si="148"/>
        <v>#DIV/0!</v>
      </c>
      <c r="OB49" s="137" t="e">
        <f t="shared" si="148"/>
        <v>#DIV/0!</v>
      </c>
      <c r="OC49" s="137" t="e">
        <f t="shared" si="148"/>
        <v>#DIV/0!</v>
      </c>
      <c r="OD49" s="137" t="e">
        <f t="shared" si="148"/>
        <v>#DIV/0!</v>
      </c>
      <c r="OE49" s="137" t="e">
        <f t="shared" si="148"/>
        <v>#DIV/0!</v>
      </c>
      <c r="OF49" s="137" t="e">
        <f t="shared" si="148"/>
        <v>#DIV/0!</v>
      </c>
      <c r="OG49" s="137" t="e">
        <f t="shared" si="148"/>
        <v>#DIV/0!</v>
      </c>
      <c r="OH49" s="137" t="e">
        <f t="shared" si="148"/>
        <v>#DIV/0!</v>
      </c>
      <c r="OI49" s="137"/>
      <c r="OJ49" s="137">
        <f t="shared" si="169"/>
        <v>0</v>
      </c>
    </row>
    <row r="50" spans="3:400" x14ac:dyDescent="0.25">
      <c r="C50" s="194" t="s">
        <v>51</v>
      </c>
      <c r="D50" s="171">
        <v>5</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0</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6"/>
      <c r="BB50" s="156"/>
      <c r="BC50" s="156"/>
      <c r="BD50" s="156"/>
      <c r="BE50" s="156"/>
      <c r="BF50" s="156"/>
      <c r="BG50" s="156"/>
      <c r="BH50" s="156"/>
      <c r="BI50" s="156"/>
      <c r="BJ50" s="156"/>
      <c r="BK50" s="156"/>
      <c r="BL50" s="156"/>
      <c r="BM50" s="156"/>
      <c r="BN50" s="156"/>
      <c r="BO50" s="156"/>
      <c r="BP50" s="156"/>
      <c r="BQ50" s="156"/>
      <c r="BR50" s="156"/>
      <c r="BS50" s="156"/>
      <c r="BT50" s="156"/>
      <c r="BU50" s="156"/>
      <c r="BV50" s="156"/>
      <c r="BW50" s="156"/>
      <c r="BX50" s="171">
        <v>0</v>
      </c>
      <c r="BY50" s="153">
        <f t="shared" si="128"/>
        <v>5</v>
      </c>
      <c r="BZ50" s="120"/>
      <c r="CA50" s="172">
        <f t="shared" si="129"/>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si="130"/>
        <v>0</v>
      </c>
      <c r="CZ50" s="157"/>
      <c r="DA50" s="157"/>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72">
        <f t="shared" si="131"/>
        <v>0</v>
      </c>
      <c r="DX50" s="157"/>
      <c r="DY50" s="157"/>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72">
        <f t="shared" si="132"/>
        <v>0</v>
      </c>
      <c r="EV50" s="120"/>
      <c r="EW50" s="172">
        <f t="shared" si="133"/>
        <v>5</v>
      </c>
      <c r="EX50" s="157"/>
      <c r="EY50" s="157"/>
      <c r="EZ50" s="157"/>
      <c r="FA50" s="157"/>
      <c r="FB50" s="157"/>
      <c r="FC50" s="157"/>
      <c r="FD50" s="157"/>
      <c r="FE50" s="157"/>
      <c r="FF50" s="157"/>
      <c r="FG50" s="157"/>
      <c r="FH50" s="157"/>
      <c r="FI50" s="157"/>
      <c r="FJ50" s="157"/>
      <c r="FK50" s="157"/>
      <c r="FL50" s="157"/>
      <c r="FM50" s="157"/>
      <c r="FN50" s="157"/>
      <c r="FO50" s="157"/>
      <c r="FP50" s="157"/>
      <c r="FQ50" s="157"/>
      <c r="FR50" s="157"/>
      <c r="FS50" s="157"/>
      <c r="FT50" s="157"/>
      <c r="FU50" s="172">
        <f t="shared" si="134"/>
        <v>0</v>
      </c>
      <c r="FV50" s="157"/>
      <c r="FW50" s="157"/>
      <c r="FX50" s="157"/>
      <c r="FY50" s="157"/>
      <c r="FZ50" s="157"/>
      <c r="GA50" s="157"/>
      <c r="GB50" s="157"/>
      <c r="GC50" s="157"/>
      <c r="GD50" s="157"/>
      <c r="GE50" s="157"/>
      <c r="GF50" s="157"/>
      <c r="GG50" s="157"/>
      <c r="GH50" s="157"/>
      <c r="GI50" s="157"/>
      <c r="GJ50" s="157"/>
      <c r="GK50" s="157"/>
      <c r="GL50" s="157"/>
      <c r="GM50" s="157"/>
      <c r="GN50" s="157"/>
      <c r="GO50" s="157"/>
      <c r="GP50" s="157"/>
      <c r="GQ50" s="157"/>
      <c r="GR50" s="157"/>
      <c r="GS50" s="172">
        <f t="shared" si="135"/>
        <v>0</v>
      </c>
      <c r="GT50" s="157"/>
      <c r="GU50" s="157"/>
      <c r="GV50" s="157"/>
      <c r="GW50" s="157"/>
      <c r="GX50" s="157"/>
      <c r="GY50" s="157"/>
      <c r="GZ50" s="157"/>
      <c r="HA50" s="157"/>
      <c r="HB50" s="157"/>
      <c r="HC50" s="157"/>
      <c r="HD50" s="157"/>
      <c r="HE50" s="157"/>
      <c r="HF50" s="157"/>
      <c r="HG50" s="157"/>
      <c r="HH50" s="157"/>
      <c r="HI50" s="157"/>
      <c r="HJ50" s="157"/>
      <c r="HK50" s="157"/>
      <c r="HL50" s="157"/>
      <c r="HM50" s="157"/>
      <c r="HN50" s="157"/>
      <c r="HO50" s="157"/>
      <c r="HP50" s="157"/>
      <c r="HQ50" s="172">
        <f t="shared" si="136"/>
        <v>0</v>
      </c>
      <c r="HR50" s="126"/>
      <c r="HS50" s="172">
        <f t="shared" si="149"/>
        <v>5</v>
      </c>
      <c r="HT50" s="228"/>
      <c r="HU50" s="181"/>
      <c r="HV50"/>
      <c r="HW50"/>
      <c r="HX50"/>
      <c r="HY50"/>
      <c r="HZ50"/>
      <c r="IA50"/>
      <c r="IB50"/>
      <c r="IC50"/>
      <c r="ID50"/>
      <c r="IE50"/>
      <c r="IF50"/>
      <c r="IG50"/>
      <c r="IH50"/>
      <c r="II50"/>
      <c r="IJ50"/>
      <c r="IK50"/>
      <c r="IL50"/>
      <c r="IM50"/>
      <c r="IN50"/>
      <c r="IO50"/>
      <c r="IP50"/>
      <c r="IQ50"/>
      <c r="IR50"/>
      <c r="IS50" s="181"/>
      <c r="IT50"/>
      <c r="IU50"/>
      <c r="IV50"/>
      <c r="IW50"/>
      <c r="IX50"/>
      <c r="IY50"/>
      <c r="IZ50"/>
      <c r="JA50"/>
      <c r="JB50"/>
      <c r="JC50"/>
      <c r="JD50"/>
      <c r="JE50"/>
      <c r="JF50"/>
      <c r="JG50"/>
      <c r="JH50"/>
      <c r="JI50"/>
      <c r="JJ50"/>
      <c r="JK50"/>
      <c r="JL50"/>
      <c r="JM50"/>
      <c r="JN50"/>
      <c r="JO50"/>
      <c r="JP50"/>
      <c r="JQ50" s="181"/>
      <c r="JR50"/>
      <c r="JS50"/>
      <c r="JT50"/>
      <c r="JU50"/>
      <c r="JV50"/>
      <c r="JW50"/>
      <c r="JX50"/>
      <c r="JY50"/>
      <c r="JZ50"/>
      <c r="KA50"/>
      <c r="KB50"/>
      <c r="KC50"/>
      <c r="KD50"/>
      <c r="KE50"/>
      <c r="KF50"/>
      <c r="KG50"/>
      <c r="KH50"/>
      <c r="KI50"/>
      <c r="KJ50"/>
      <c r="KK50"/>
      <c r="KL50"/>
      <c r="KM50"/>
      <c r="KN50"/>
      <c r="KO50" s="181"/>
      <c r="KP50"/>
      <c r="KQ50"/>
      <c r="KR50"/>
      <c r="KS50"/>
      <c r="KT50" s="173">
        <f t="shared" si="137"/>
        <v>5</v>
      </c>
      <c r="KU50" s="174">
        <f t="shared" si="138"/>
        <v>0</v>
      </c>
      <c r="KV50" s="174">
        <f t="shared" si="150"/>
        <v>0</v>
      </c>
      <c r="KW50" s="174">
        <f t="shared" si="162"/>
        <v>1.2000000000000004E-2</v>
      </c>
      <c r="KX50" s="175">
        <f t="shared" si="151"/>
        <v>1.2000000000000004E-2</v>
      </c>
      <c r="KY50" s="176">
        <f t="shared" si="152"/>
        <v>0</v>
      </c>
      <c r="KZ50" s="137">
        <f t="shared" si="139"/>
        <v>0</v>
      </c>
      <c r="LA50" s="137">
        <f t="shared" si="139"/>
        <v>0</v>
      </c>
      <c r="LB50" s="137">
        <f t="shared" si="139"/>
        <v>0</v>
      </c>
      <c r="LC50" s="137">
        <f t="shared" si="139"/>
        <v>1</v>
      </c>
      <c r="LD50" s="137">
        <f t="shared" si="139"/>
        <v>1</v>
      </c>
      <c r="LE50" s="137">
        <f t="shared" si="139"/>
        <v>1</v>
      </c>
      <c r="LF50" s="137">
        <f t="shared" si="139"/>
        <v>1</v>
      </c>
      <c r="LG50" s="137">
        <f t="shared" si="139"/>
        <v>1</v>
      </c>
      <c r="LH50" s="137">
        <f t="shared" si="139"/>
        <v>1</v>
      </c>
      <c r="LI50" s="137">
        <f t="shared" si="139"/>
        <v>1</v>
      </c>
      <c r="LJ50" s="137">
        <f t="shared" si="139"/>
        <v>1</v>
      </c>
      <c r="LK50" s="137">
        <f t="shared" si="139"/>
        <v>1</v>
      </c>
      <c r="LL50" s="137">
        <f t="shared" si="139"/>
        <v>1</v>
      </c>
      <c r="LM50" s="137">
        <f t="shared" si="139"/>
        <v>1</v>
      </c>
      <c r="LN50" s="137">
        <f t="shared" si="139"/>
        <v>1</v>
      </c>
      <c r="LO50" s="137">
        <v>0</v>
      </c>
      <c r="LP50" s="137">
        <f t="shared" si="163"/>
        <v>0</v>
      </c>
      <c r="LQ50"/>
      <c r="LR50" s="173">
        <f t="shared" si="140"/>
        <v>0</v>
      </c>
      <c r="LS50" s="174" t="e">
        <f t="shared" si="141"/>
        <v>#DIV/0!</v>
      </c>
      <c r="LT50" s="174" t="e">
        <f t="shared" si="153"/>
        <v>#DIV/0!</v>
      </c>
      <c r="LU50" s="174">
        <f t="shared" si="164"/>
        <v>1.2000000000000004E-2</v>
      </c>
      <c r="LV50" s="175" t="e">
        <f t="shared" si="154"/>
        <v>#DIV/0!</v>
      </c>
      <c r="LW50" s="176" t="e">
        <f t="shared" si="155"/>
        <v>#DIV/0!</v>
      </c>
      <c r="LX50" s="137" t="e">
        <f t="shared" si="142"/>
        <v>#DIV/0!</v>
      </c>
      <c r="LY50" s="137" t="e">
        <f t="shared" si="142"/>
        <v>#DIV/0!</v>
      </c>
      <c r="LZ50" s="137" t="e">
        <f t="shared" si="142"/>
        <v>#DIV/0!</v>
      </c>
      <c r="MA50" s="137" t="e">
        <f t="shared" si="142"/>
        <v>#DIV/0!</v>
      </c>
      <c r="MB50" s="137" t="e">
        <f t="shared" si="142"/>
        <v>#DIV/0!</v>
      </c>
      <c r="MC50" s="137" t="e">
        <f t="shared" si="142"/>
        <v>#DIV/0!</v>
      </c>
      <c r="MD50" s="137" t="e">
        <f t="shared" si="142"/>
        <v>#DIV/0!</v>
      </c>
      <c r="ME50" s="137" t="e">
        <f t="shared" si="142"/>
        <v>#DIV/0!</v>
      </c>
      <c r="MF50" s="137" t="e">
        <f t="shared" si="142"/>
        <v>#DIV/0!</v>
      </c>
      <c r="MG50" s="137" t="e">
        <f t="shared" si="142"/>
        <v>#DIV/0!</v>
      </c>
      <c r="MH50" s="137" t="e">
        <f t="shared" si="142"/>
        <v>#DIV/0!</v>
      </c>
      <c r="MI50" s="137" t="e">
        <f t="shared" si="142"/>
        <v>#DIV/0!</v>
      </c>
      <c r="MJ50" s="137" t="e">
        <f t="shared" si="142"/>
        <v>#DIV/0!</v>
      </c>
      <c r="MK50" s="137" t="e">
        <f t="shared" si="142"/>
        <v>#DIV/0!</v>
      </c>
      <c r="ML50" s="137" t="e">
        <f t="shared" si="142"/>
        <v>#DIV/0!</v>
      </c>
      <c r="MM50" s="137"/>
      <c r="MN50" s="137">
        <f t="shared" si="165"/>
        <v>0</v>
      </c>
      <c r="MO50" s="125"/>
      <c r="MP50" s="173">
        <f t="shared" si="143"/>
        <v>0</v>
      </c>
      <c r="MQ50" s="174" t="e">
        <f t="shared" si="144"/>
        <v>#DIV/0!</v>
      </c>
      <c r="MR50" s="174" t="e">
        <f t="shared" si="156"/>
        <v>#DIV/0!</v>
      </c>
      <c r="MS50" s="174">
        <f t="shared" si="166"/>
        <v>1.2000000000000004E-2</v>
      </c>
      <c r="MT50" s="175" t="e">
        <f t="shared" si="157"/>
        <v>#DIV/0!</v>
      </c>
      <c r="MU50" s="176" t="e">
        <f t="shared" si="158"/>
        <v>#DIV/0!</v>
      </c>
      <c r="MV50" s="137" t="e">
        <f t="shared" si="145"/>
        <v>#DIV/0!</v>
      </c>
      <c r="MW50" s="137" t="e">
        <f t="shared" si="145"/>
        <v>#DIV/0!</v>
      </c>
      <c r="MX50" s="137" t="e">
        <f t="shared" si="145"/>
        <v>#DIV/0!</v>
      </c>
      <c r="MY50" s="137" t="e">
        <f t="shared" si="145"/>
        <v>#DIV/0!</v>
      </c>
      <c r="MZ50" s="137" t="e">
        <f t="shared" si="145"/>
        <v>#DIV/0!</v>
      </c>
      <c r="NA50" s="137" t="e">
        <f t="shared" si="145"/>
        <v>#DIV/0!</v>
      </c>
      <c r="NB50" s="137" t="e">
        <f t="shared" si="145"/>
        <v>#DIV/0!</v>
      </c>
      <c r="NC50" s="137" t="e">
        <f t="shared" si="145"/>
        <v>#DIV/0!</v>
      </c>
      <c r="ND50" s="137" t="e">
        <f t="shared" si="145"/>
        <v>#DIV/0!</v>
      </c>
      <c r="NE50" s="137" t="e">
        <f t="shared" si="145"/>
        <v>#DIV/0!</v>
      </c>
      <c r="NF50" s="137" t="e">
        <f t="shared" si="145"/>
        <v>#DIV/0!</v>
      </c>
      <c r="NG50" s="137" t="e">
        <f t="shared" si="145"/>
        <v>#DIV/0!</v>
      </c>
      <c r="NH50" s="137" t="e">
        <f t="shared" si="145"/>
        <v>#DIV/0!</v>
      </c>
      <c r="NI50" s="137" t="e">
        <f t="shared" si="145"/>
        <v>#DIV/0!</v>
      </c>
      <c r="NJ50" s="137" t="e">
        <f t="shared" si="145"/>
        <v>#DIV/0!</v>
      </c>
      <c r="NK50" s="137"/>
      <c r="NL50" s="137">
        <f t="shared" si="167"/>
        <v>0</v>
      </c>
      <c r="NM50" s="125"/>
      <c r="NN50" s="173">
        <f t="shared" si="146"/>
        <v>0</v>
      </c>
      <c r="NO50" s="174" t="e">
        <f t="shared" si="147"/>
        <v>#DIV/0!</v>
      </c>
      <c r="NP50" s="174" t="e">
        <f t="shared" si="159"/>
        <v>#DIV/0!</v>
      </c>
      <c r="NQ50" s="174">
        <f t="shared" si="168"/>
        <v>1.2000000000000004E-2</v>
      </c>
      <c r="NR50" s="175" t="e">
        <f t="shared" si="160"/>
        <v>#DIV/0!</v>
      </c>
      <c r="NS50" s="176" t="e">
        <f t="shared" si="161"/>
        <v>#DIV/0!</v>
      </c>
      <c r="NT50" s="137" t="e">
        <f t="shared" si="148"/>
        <v>#DIV/0!</v>
      </c>
      <c r="NU50" s="137" t="e">
        <f t="shared" si="148"/>
        <v>#DIV/0!</v>
      </c>
      <c r="NV50" s="137" t="e">
        <f t="shared" si="148"/>
        <v>#DIV/0!</v>
      </c>
      <c r="NW50" s="137" t="e">
        <f t="shared" si="148"/>
        <v>#DIV/0!</v>
      </c>
      <c r="NX50" s="137" t="e">
        <f t="shared" si="148"/>
        <v>#DIV/0!</v>
      </c>
      <c r="NY50" s="137" t="e">
        <f t="shared" si="148"/>
        <v>#DIV/0!</v>
      </c>
      <c r="NZ50" s="137" t="e">
        <f t="shared" si="148"/>
        <v>#DIV/0!</v>
      </c>
      <c r="OA50" s="137" t="e">
        <f t="shared" si="148"/>
        <v>#DIV/0!</v>
      </c>
      <c r="OB50" s="137" t="e">
        <f t="shared" si="148"/>
        <v>#DIV/0!</v>
      </c>
      <c r="OC50" s="137" t="e">
        <f t="shared" si="148"/>
        <v>#DIV/0!</v>
      </c>
      <c r="OD50" s="137" t="e">
        <f t="shared" si="148"/>
        <v>#DIV/0!</v>
      </c>
      <c r="OE50" s="137" t="e">
        <f t="shared" si="148"/>
        <v>#DIV/0!</v>
      </c>
      <c r="OF50" s="137" t="e">
        <f t="shared" si="148"/>
        <v>#DIV/0!</v>
      </c>
      <c r="OG50" s="137" t="e">
        <f t="shared" si="148"/>
        <v>#DIV/0!</v>
      </c>
      <c r="OH50" s="137" t="e">
        <f t="shared" si="148"/>
        <v>#DIV/0!</v>
      </c>
      <c r="OI50" s="137"/>
      <c r="OJ50" s="137">
        <f t="shared" si="169"/>
        <v>0</v>
      </c>
    </row>
    <row r="51" spans="3:400" x14ac:dyDescent="0.25">
      <c r="C51" s="194" t="s">
        <v>52</v>
      </c>
      <c r="D51" s="171">
        <v>0</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0</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0</v>
      </c>
      <c r="BA51" s="156"/>
      <c r="BB51" s="156"/>
      <c r="BC51" s="156"/>
      <c r="BD51" s="156"/>
      <c r="BE51" s="156"/>
      <c r="BF51" s="156"/>
      <c r="BG51" s="156"/>
      <c r="BH51" s="156"/>
      <c r="BI51" s="156"/>
      <c r="BJ51" s="156"/>
      <c r="BK51" s="156"/>
      <c r="BL51" s="156"/>
      <c r="BM51" s="156"/>
      <c r="BN51" s="156"/>
      <c r="BO51" s="156"/>
      <c r="BP51" s="156"/>
      <c r="BQ51" s="156"/>
      <c r="BR51" s="156"/>
      <c r="BS51" s="156"/>
      <c r="BT51" s="156"/>
      <c r="BU51" s="156"/>
      <c r="BV51" s="156"/>
      <c r="BW51" s="156"/>
      <c r="BX51" s="171">
        <v>0</v>
      </c>
      <c r="BY51" s="153">
        <f t="shared" si="128"/>
        <v>0</v>
      </c>
      <c r="BZ51" s="120"/>
      <c r="CA51" s="172">
        <f t="shared" si="129"/>
        <v>0</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130"/>
        <v>0</v>
      </c>
      <c r="CZ51" s="157"/>
      <c r="DA51" s="157"/>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72">
        <f t="shared" si="131"/>
        <v>0</v>
      </c>
      <c r="DX51" s="157"/>
      <c r="DY51" s="157"/>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72">
        <f t="shared" si="132"/>
        <v>0</v>
      </c>
      <c r="EV51" s="120"/>
      <c r="EW51" s="172">
        <f t="shared" si="133"/>
        <v>0</v>
      </c>
      <c r="EX51" s="157"/>
      <c r="EY51" s="157"/>
      <c r="EZ51" s="157"/>
      <c r="FA51" s="157"/>
      <c r="FB51" s="157"/>
      <c r="FC51" s="157"/>
      <c r="FD51" s="157"/>
      <c r="FE51" s="157"/>
      <c r="FF51" s="157"/>
      <c r="FG51" s="157"/>
      <c r="FH51" s="157"/>
      <c r="FI51" s="157"/>
      <c r="FJ51" s="157"/>
      <c r="FK51" s="157"/>
      <c r="FL51" s="157"/>
      <c r="FM51" s="157"/>
      <c r="FN51" s="157"/>
      <c r="FO51" s="157"/>
      <c r="FP51" s="157"/>
      <c r="FQ51" s="157"/>
      <c r="FR51" s="157"/>
      <c r="FS51" s="157"/>
      <c r="FT51" s="157"/>
      <c r="FU51" s="172">
        <f t="shared" si="134"/>
        <v>0</v>
      </c>
      <c r="FV51" s="157"/>
      <c r="FW51" s="157"/>
      <c r="FX51" s="157"/>
      <c r="FY51" s="157"/>
      <c r="FZ51" s="157"/>
      <c r="GA51" s="157"/>
      <c r="GB51" s="157"/>
      <c r="GC51" s="157"/>
      <c r="GD51" s="157"/>
      <c r="GE51" s="157"/>
      <c r="GF51" s="157"/>
      <c r="GG51" s="157"/>
      <c r="GH51" s="157"/>
      <c r="GI51" s="157"/>
      <c r="GJ51" s="157"/>
      <c r="GK51" s="157"/>
      <c r="GL51" s="157"/>
      <c r="GM51" s="157"/>
      <c r="GN51" s="157"/>
      <c r="GO51" s="157"/>
      <c r="GP51" s="157"/>
      <c r="GQ51" s="157"/>
      <c r="GR51" s="157"/>
      <c r="GS51" s="172">
        <f t="shared" si="135"/>
        <v>0</v>
      </c>
      <c r="GT51" s="157"/>
      <c r="GU51" s="157"/>
      <c r="GV51" s="157"/>
      <c r="GW51" s="157"/>
      <c r="GX51" s="157"/>
      <c r="GY51" s="157"/>
      <c r="GZ51" s="157"/>
      <c r="HA51" s="157"/>
      <c r="HB51" s="157"/>
      <c r="HC51" s="157"/>
      <c r="HD51" s="157"/>
      <c r="HE51" s="157"/>
      <c r="HF51" s="157"/>
      <c r="HG51" s="157"/>
      <c r="HH51" s="157"/>
      <c r="HI51" s="157"/>
      <c r="HJ51" s="157"/>
      <c r="HK51" s="157"/>
      <c r="HL51" s="157"/>
      <c r="HM51" s="157"/>
      <c r="HN51" s="157"/>
      <c r="HO51" s="157"/>
      <c r="HP51" s="157"/>
      <c r="HQ51" s="172">
        <f t="shared" si="136"/>
        <v>0</v>
      </c>
      <c r="HR51" s="126"/>
      <c r="HS51" s="172">
        <f t="shared" si="149"/>
        <v>0</v>
      </c>
      <c r="HT51" s="228"/>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s="173">
        <f t="shared" si="137"/>
        <v>0</v>
      </c>
      <c r="KU51" s="174">
        <f t="shared" si="138"/>
        <v>0</v>
      </c>
      <c r="KV51" s="174">
        <f t="shared" si="150"/>
        <v>0</v>
      </c>
      <c r="KW51" s="174">
        <f t="shared" si="162"/>
        <v>1.3000000000000005E-2</v>
      </c>
      <c r="KX51" s="175">
        <f t="shared" si="151"/>
        <v>1.3000000000000005E-2</v>
      </c>
      <c r="KY51" s="176">
        <f t="shared" si="152"/>
        <v>0</v>
      </c>
      <c r="KZ51" s="137">
        <f t="shared" si="139"/>
        <v>0</v>
      </c>
      <c r="LA51" s="137">
        <f t="shared" si="139"/>
        <v>0</v>
      </c>
      <c r="LB51" s="137">
        <f t="shared" si="139"/>
        <v>1</v>
      </c>
      <c r="LC51" s="137">
        <f t="shared" si="139"/>
        <v>1</v>
      </c>
      <c r="LD51" s="137">
        <f t="shared" si="139"/>
        <v>1</v>
      </c>
      <c r="LE51" s="137">
        <f t="shared" si="139"/>
        <v>1</v>
      </c>
      <c r="LF51" s="137">
        <f t="shared" si="139"/>
        <v>1</v>
      </c>
      <c r="LG51" s="137">
        <f t="shared" si="139"/>
        <v>1</v>
      </c>
      <c r="LH51" s="137">
        <f t="shared" si="139"/>
        <v>1</v>
      </c>
      <c r="LI51" s="137">
        <f t="shared" si="139"/>
        <v>1</v>
      </c>
      <c r="LJ51" s="137">
        <f t="shared" si="139"/>
        <v>1</v>
      </c>
      <c r="LK51" s="137">
        <f t="shared" si="139"/>
        <v>1</v>
      </c>
      <c r="LL51" s="137">
        <f t="shared" si="139"/>
        <v>1</v>
      </c>
      <c r="LM51" s="137">
        <f t="shared" si="139"/>
        <v>1</v>
      </c>
      <c r="LN51" s="137">
        <f t="shared" si="139"/>
        <v>1</v>
      </c>
      <c r="LO51" s="137">
        <v>0</v>
      </c>
      <c r="LP51" s="137">
        <f t="shared" si="163"/>
        <v>0</v>
      </c>
      <c r="LQ51"/>
      <c r="LR51" s="173">
        <f t="shared" si="140"/>
        <v>0</v>
      </c>
      <c r="LS51" s="174" t="e">
        <f t="shared" si="141"/>
        <v>#DIV/0!</v>
      </c>
      <c r="LT51" s="174" t="e">
        <f t="shared" si="153"/>
        <v>#DIV/0!</v>
      </c>
      <c r="LU51" s="174">
        <f t="shared" si="164"/>
        <v>1.3000000000000005E-2</v>
      </c>
      <c r="LV51" s="175" t="e">
        <f t="shared" si="154"/>
        <v>#DIV/0!</v>
      </c>
      <c r="LW51" s="176" t="e">
        <f t="shared" si="155"/>
        <v>#DIV/0!</v>
      </c>
      <c r="LX51" s="137" t="e">
        <f t="shared" si="142"/>
        <v>#DIV/0!</v>
      </c>
      <c r="LY51" s="137" t="e">
        <f t="shared" si="142"/>
        <v>#DIV/0!</v>
      </c>
      <c r="LZ51" s="137" t="e">
        <f t="shared" si="142"/>
        <v>#DIV/0!</v>
      </c>
      <c r="MA51" s="137" t="e">
        <f t="shared" si="142"/>
        <v>#DIV/0!</v>
      </c>
      <c r="MB51" s="137" t="e">
        <f t="shared" si="142"/>
        <v>#DIV/0!</v>
      </c>
      <c r="MC51" s="137" t="e">
        <f t="shared" si="142"/>
        <v>#DIV/0!</v>
      </c>
      <c r="MD51" s="137" t="e">
        <f t="shared" si="142"/>
        <v>#DIV/0!</v>
      </c>
      <c r="ME51" s="137" t="e">
        <f t="shared" si="142"/>
        <v>#DIV/0!</v>
      </c>
      <c r="MF51" s="137" t="e">
        <f t="shared" si="142"/>
        <v>#DIV/0!</v>
      </c>
      <c r="MG51" s="137" t="e">
        <f t="shared" si="142"/>
        <v>#DIV/0!</v>
      </c>
      <c r="MH51" s="137" t="e">
        <f t="shared" si="142"/>
        <v>#DIV/0!</v>
      </c>
      <c r="MI51" s="137" t="e">
        <f t="shared" si="142"/>
        <v>#DIV/0!</v>
      </c>
      <c r="MJ51" s="137" t="e">
        <f t="shared" si="142"/>
        <v>#DIV/0!</v>
      </c>
      <c r="MK51" s="137" t="e">
        <f t="shared" si="142"/>
        <v>#DIV/0!</v>
      </c>
      <c r="ML51" s="137" t="e">
        <f t="shared" si="142"/>
        <v>#DIV/0!</v>
      </c>
      <c r="MM51" s="137"/>
      <c r="MN51" s="137">
        <f t="shared" si="165"/>
        <v>0</v>
      </c>
      <c r="MO51" s="125"/>
      <c r="MP51" s="173">
        <f t="shared" si="143"/>
        <v>0</v>
      </c>
      <c r="MQ51" s="174" t="e">
        <f t="shared" si="144"/>
        <v>#DIV/0!</v>
      </c>
      <c r="MR51" s="174" t="e">
        <f t="shared" si="156"/>
        <v>#DIV/0!</v>
      </c>
      <c r="MS51" s="174">
        <f t="shared" si="166"/>
        <v>1.3000000000000005E-2</v>
      </c>
      <c r="MT51" s="175" t="e">
        <f t="shared" si="157"/>
        <v>#DIV/0!</v>
      </c>
      <c r="MU51" s="176" t="e">
        <f t="shared" si="158"/>
        <v>#DIV/0!</v>
      </c>
      <c r="MV51" s="137" t="e">
        <f t="shared" si="145"/>
        <v>#DIV/0!</v>
      </c>
      <c r="MW51" s="137" t="e">
        <f t="shared" si="145"/>
        <v>#DIV/0!</v>
      </c>
      <c r="MX51" s="137" t="e">
        <f t="shared" si="145"/>
        <v>#DIV/0!</v>
      </c>
      <c r="MY51" s="137" t="e">
        <f t="shared" si="145"/>
        <v>#DIV/0!</v>
      </c>
      <c r="MZ51" s="137" t="e">
        <f t="shared" si="145"/>
        <v>#DIV/0!</v>
      </c>
      <c r="NA51" s="137" t="e">
        <f t="shared" si="145"/>
        <v>#DIV/0!</v>
      </c>
      <c r="NB51" s="137" t="e">
        <f t="shared" si="145"/>
        <v>#DIV/0!</v>
      </c>
      <c r="NC51" s="137" t="e">
        <f t="shared" si="145"/>
        <v>#DIV/0!</v>
      </c>
      <c r="ND51" s="137" t="e">
        <f t="shared" si="145"/>
        <v>#DIV/0!</v>
      </c>
      <c r="NE51" s="137" t="e">
        <f t="shared" si="145"/>
        <v>#DIV/0!</v>
      </c>
      <c r="NF51" s="137" t="e">
        <f t="shared" si="145"/>
        <v>#DIV/0!</v>
      </c>
      <c r="NG51" s="137" t="e">
        <f t="shared" si="145"/>
        <v>#DIV/0!</v>
      </c>
      <c r="NH51" s="137" t="e">
        <f t="shared" si="145"/>
        <v>#DIV/0!</v>
      </c>
      <c r="NI51" s="137" t="e">
        <f t="shared" si="145"/>
        <v>#DIV/0!</v>
      </c>
      <c r="NJ51" s="137" t="e">
        <f t="shared" si="145"/>
        <v>#DIV/0!</v>
      </c>
      <c r="NK51" s="137"/>
      <c r="NL51" s="137">
        <f t="shared" si="167"/>
        <v>0</v>
      </c>
      <c r="NM51" s="125"/>
      <c r="NN51" s="173">
        <f t="shared" si="146"/>
        <v>0</v>
      </c>
      <c r="NO51" s="174" t="e">
        <f t="shared" si="147"/>
        <v>#DIV/0!</v>
      </c>
      <c r="NP51" s="174" t="e">
        <f t="shared" si="159"/>
        <v>#DIV/0!</v>
      </c>
      <c r="NQ51" s="174">
        <f t="shared" si="168"/>
        <v>1.3000000000000005E-2</v>
      </c>
      <c r="NR51" s="175" t="e">
        <f t="shared" si="160"/>
        <v>#DIV/0!</v>
      </c>
      <c r="NS51" s="176" t="e">
        <f t="shared" si="161"/>
        <v>#DIV/0!</v>
      </c>
      <c r="NT51" s="137" t="e">
        <f t="shared" si="148"/>
        <v>#DIV/0!</v>
      </c>
      <c r="NU51" s="137" t="e">
        <f t="shared" si="148"/>
        <v>#DIV/0!</v>
      </c>
      <c r="NV51" s="137" t="e">
        <f t="shared" si="148"/>
        <v>#DIV/0!</v>
      </c>
      <c r="NW51" s="137" t="e">
        <f t="shared" si="148"/>
        <v>#DIV/0!</v>
      </c>
      <c r="NX51" s="137" t="e">
        <f t="shared" si="148"/>
        <v>#DIV/0!</v>
      </c>
      <c r="NY51" s="137" t="e">
        <f t="shared" si="148"/>
        <v>#DIV/0!</v>
      </c>
      <c r="NZ51" s="137" t="e">
        <f t="shared" si="148"/>
        <v>#DIV/0!</v>
      </c>
      <c r="OA51" s="137" t="e">
        <f t="shared" si="148"/>
        <v>#DIV/0!</v>
      </c>
      <c r="OB51" s="137" t="e">
        <f t="shared" si="148"/>
        <v>#DIV/0!</v>
      </c>
      <c r="OC51" s="137" t="e">
        <f t="shared" si="148"/>
        <v>#DIV/0!</v>
      </c>
      <c r="OD51" s="137" t="e">
        <f t="shared" si="148"/>
        <v>#DIV/0!</v>
      </c>
      <c r="OE51" s="137" t="e">
        <f t="shared" si="148"/>
        <v>#DIV/0!</v>
      </c>
      <c r="OF51" s="137" t="e">
        <f t="shared" si="148"/>
        <v>#DIV/0!</v>
      </c>
      <c r="OG51" s="137" t="e">
        <f t="shared" si="148"/>
        <v>#DIV/0!</v>
      </c>
      <c r="OH51" s="137" t="e">
        <f t="shared" si="148"/>
        <v>#DIV/0!</v>
      </c>
      <c r="OI51" s="137"/>
      <c r="OJ51" s="137">
        <f t="shared" si="169"/>
        <v>0</v>
      </c>
    </row>
    <row r="52" spans="3:400" ht="14.45" customHeight="1" x14ac:dyDescent="0.25">
      <c r="C52" s="194" t="s">
        <v>53</v>
      </c>
      <c r="D52" s="171">
        <v>0</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6"/>
      <c r="BB52" s="156"/>
      <c r="BC52" s="156"/>
      <c r="BD52" s="156"/>
      <c r="BE52" s="156"/>
      <c r="BF52" s="156"/>
      <c r="BG52" s="156"/>
      <c r="BH52" s="156"/>
      <c r="BI52" s="156"/>
      <c r="BJ52" s="156"/>
      <c r="BK52" s="156"/>
      <c r="BL52" s="156"/>
      <c r="BM52" s="156"/>
      <c r="BN52" s="156"/>
      <c r="BO52" s="156"/>
      <c r="BP52" s="156"/>
      <c r="BQ52" s="156"/>
      <c r="BR52" s="156"/>
      <c r="BS52" s="156"/>
      <c r="BT52" s="156"/>
      <c r="BU52" s="156"/>
      <c r="BV52" s="156"/>
      <c r="BW52" s="156"/>
      <c r="BX52" s="171">
        <v>0</v>
      </c>
      <c r="BY52" s="153">
        <f t="shared" si="128"/>
        <v>0</v>
      </c>
      <c r="BZ52" s="120"/>
      <c r="CA52" s="172">
        <f t="shared" si="129"/>
        <v>0</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130"/>
        <v>0</v>
      </c>
      <c r="CZ52" s="157"/>
      <c r="DA52" s="157"/>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72">
        <f t="shared" si="131"/>
        <v>0</v>
      </c>
      <c r="DX52" s="157"/>
      <c r="DY52" s="157"/>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72">
        <f t="shared" si="132"/>
        <v>0</v>
      </c>
      <c r="EV52" s="120"/>
      <c r="EW52" s="172">
        <f t="shared" si="133"/>
        <v>0</v>
      </c>
      <c r="EX52" s="157"/>
      <c r="EY52" s="157"/>
      <c r="EZ52" s="157"/>
      <c r="FA52" s="157"/>
      <c r="FB52" s="157"/>
      <c r="FC52" s="157"/>
      <c r="FD52" s="157"/>
      <c r="FE52" s="157"/>
      <c r="FF52" s="157"/>
      <c r="FG52" s="157"/>
      <c r="FH52" s="157"/>
      <c r="FI52" s="157"/>
      <c r="FJ52" s="157"/>
      <c r="FK52" s="157"/>
      <c r="FL52" s="157"/>
      <c r="FM52" s="157"/>
      <c r="FN52" s="157"/>
      <c r="FO52" s="157"/>
      <c r="FP52" s="157"/>
      <c r="FQ52" s="157"/>
      <c r="FR52" s="157"/>
      <c r="FS52" s="157"/>
      <c r="FT52" s="157"/>
      <c r="FU52" s="172">
        <f t="shared" si="134"/>
        <v>0</v>
      </c>
      <c r="FV52" s="157"/>
      <c r="FW52" s="157"/>
      <c r="FX52" s="157"/>
      <c r="FY52" s="157"/>
      <c r="FZ52" s="157"/>
      <c r="GA52" s="157"/>
      <c r="GB52" s="157"/>
      <c r="GC52" s="157"/>
      <c r="GD52" s="157"/>
      <c r="GE52" s="157"/>
      <c r="GF52" s="157"/>
      <c r="GG52" s="157"/>
      <c r="GH52" s="157"/>
      <c r="GI52" s="157"/>
      <c r="GJ52" s="157"/>
      <c r="GK52" s="157"/>
      <c r="GL52" s="157"/>
      <c r="GM52" s="157"/>
      <c r="GN52" s="157"/>
      <c r="GO52" s="157"/>
      <c r="GP52" s="157"/>
      <c r="GQ52" s="157"/>
      <c r="GR52" s="157"/>
      <c r="GS52" s="172">
        <f t="shared" si="135"/>
        <v>0</v>
      </c>
      <c r="GT52" s="157"/>
      <c r="GU52" s="157"/>
      <c r="GV52" s="157"/>
      <c r="GW52" s="157"/>
      <c r="GX52" s="157"/>
      <c r="GY52" s="157"/>
      <c r="GZ52" s="157"/>
      <c r="HA52" s="157"/>
      <c r="HB52" s="157"/>
      <c r="HC52" s="157"/>
      <c r="HD52" s="157"/>
      <c r="HE52" s="157"/>
      <c r="HF52" s="157"/>
      <c r="HG52" s="157"/>
      <c r="HH52" s="157"/>
      <c r="HI52" s="157"/>
      <c r="HJ52" s="157"/>
      <c r="HK52" s="157"/>
      <c r="HL52" s="157"/>
      <c r="HM52" s="157"/>
      <c r="HN52" s="157"/>
      <c r="HO52" s="157"/>
      <c r="HP52" s="157"/>
      <c r="HQ52" s="172">
        <f t="shared" si="136"/>
        <v>0</v>
      </c>
      <c r="HR52" s="126"/>
      <c r="HS52" s="172">
        <f t="shared" si="149"/>
        <v>0</v>
      </c>
      <c r="HT52" s="228"/>
      <c r="HU52" s="136"/>
      <c r="HV52" s="137" t="s">
        <v>214</v>
      </c>
      <c r="HW52" s="137" t="s">
        <v>215</v>
      </c>
      <c r="HX52" s="137" t="s">
        <v>216</v>
      </c>
      <c r="HY52" s="125"/>
      <c r="HZ52" s="125"/>
      <c r="IA52"/>
      <c r="IB52" s="125"/>
      <c r="IC52" s="125"/>
      <c r="ID52"/>
      <c r="IE52"/>
      <c r="IF52"/>
      <c r="IG52"/>
      <c r="IH52"/>
      <c r="II52"/>
      <c r="IJ52"/>
      <c r="IK52"/>
      <c r="IL52"/>
      <c r="IM52"/>
      <c r="IN52"/>
      <c r="IO52"/>
      <c r="IP52"/>
      <c r="IQ52"/>
      <c r="IR52"/>
      <c r="IS52" s="138"/>
      <c r="IT52" s="137" t="s">
        <v>214</v>
      </c>
      <c r="IU52" s="137" t="s">
        <v>215</v>
      </c>
      <c r="IV52" s="137" t="s">
        <v>216</v>
      </c>
      <c r="IW52" s="125"/>
      <c r="IX52" s="125"/>
      <c r="IY52"/>
      <c r="IZ52" s="125"/>
      <c r="JA52" s="125"/>
      <c r="JB52"/>
      <c r="JC52"/>
      <c r="JD52"/>
      <c r="JE52"/>
      <c r="JF52"/>
      <c r="JG52"/>
      <c r="JH52"/>
      <c r="JI52"/>
      <c r="JJ52"/>
      <c r="JK52"/>
      <c r="JL52"/>
      <c r="JM52"/>
      <c r="JN52"/>
      <c r="JO52"/>
      <c r="JP52"/>
      <c r="JQ52" s="138"/>
      <c r="JR52" s="137" t="s">
        <v>214</v>
      </c>
      <c r="JS52" s="137" t="s">
        <v>215</v>
      </c>
      <c r="JT52" s="137" t="s">
        <v>216</v>
      </c>
      <c r="JU52" s="125"/>
      <c r="JV52" s="125"/>
      <c r="JW52"/>
      <c r="JX52" s="125"/>
      <c r="JY52" s="125"/>
      <c r="JZ52"/>
      <c r="KA52"/>
      <c r="KB52"/>
      <c r="KC52"/>
      <c r="KD52"/>
      <c r="KE52"/>
      <c r="KF52"/>
      <c r="KG52"/>
      <c r="KH52"/>
      <c r="KI52"/>
      <c r="KJ52"/>
      <c r="KK52"/>
      <c r="KL52"/>
      <c r="KM52"/>
      <c r="KN52"/>
      <c r="KO52" s="138"/>
      <c r="KP52" s="137" t="s">
        <v>214</v>
      </c>
      <c r="KQ52" s="137" t="s">
        <v>215</v>
      </c>
      <c r="KR52" s="137" t="s">
        <v>216</v>
      </c>
      <c r="KS52"/>
      <c r="KT52" s="173">
        <f t="shared" si="137"/>
        <v>0</v>
      </c>
      <c r="KU52" s="174">
        <f t="shared" si="138"/>
        <v>0</v>
      </c>
      <c r="KV52" s="174">
        <f t="shared" si="150"/>
        <v>0</v>
      </c>
      <c r="KW52" s="174">
        <f t="shared" si="162"/>
        <v>1.4000000000000005E-2</v>
      </c>
      <c r="KX52" s="175">
        <f t="shared" si="151"/>
        <v>1.4000000000000005E-2</v>
      </c>
      <c r="KY52" s="176">
        <f t="shared" si="152"/>
        <v>0</v>
      </c>
      <c r="KZ52" s="137">
        <f t="shared" si="139"/>
        <v>0</v>
      </c>
      <c r="LA52" s="137">
        <f t="shared" si="139"/>
        <v>1</v>
      </c>
      <c r="LB52" s="137">
        <f t="shared" si="139"/>
        <v>1</v>
      </c>
      <c r="LC52" s="137">
        <f t="shared" si="139"/>
        <v>1</v>
      </c>
      <c r="LD52" s="137">
        <f t="shared" si="139"/>
        <v>1</v>
      </c>
      <c r="LE52" s="137">
        <f t="shared" si="139"/>
        <v>1</v>
      </c>
      <c r="LF52" s="137">
        <f t="shared" si="139"/>
        <v>1</v>
      </c>
      <c r="LG52" s="137">
        <f t="shared" si="139"/>
        <v>1</v>
      </c>
      <c r="LH52" s="137">
        <f t="shared" si="139"/>
        <v>1</v>
      </c>
      <c r="LI52" s="137">
        <f t="shared" si="139"/>
        <v>1</v>
      </c>
      <c r="LJ52" s="137">
        <f t="shared" si="139"/>
        <v>1</v>
      </c>
      <c r="LK52" s="137">
        <f t="shared" si="139"/>
        <v>1</v>
      </c>
      <c r="LL52" s="137">
        <f t="shared" si="139"/>
        <v>1</v>
      </c>
      <c r="LM52" s="137">
        <f t="shared" si="139"/>
        <v>1</v>
      </c>
      <c r="LN52" s="137">
        <f t="shared" si="139"/>
        <v>1</v>
      </c>
      <c r="LO52" s="137">
        <v>0</v>
      </c>
      <c r="LP52" s="137">
        <f t="shared" si="163"/>
        <v>0</v>
      </c>
      <c r="LQ52"/>
      <c r="LR52" s="173">
        <f t="shared" si="140"/>
        <v>0</v>
      </c>
      <c r="LS52" s="174" t="e">
        <f t="shared" si="141"/>
        <v>#DIV/0!</v>
      </c>
      <c r="LT52" s="174" t="e">
        <f t="shared" si="153"/>
        <v>#DIV/0!</v>
      </c>
      <c r="LU52" s="174">
        <f t="shared" si="164"/>
        <v>1.4000000000000005E-2</v>
      </c>
      <c r="LV52" s="175" t="e">
        <f t="shared" si="154"/>
        <v>#DIV/0!</v>
      </c>
      <c r="LW52" s="176" t="e">
        <f t="shared" si="155"/>
        <v>#DIV/0!</v>
      </c>
      <c r="LX52" s="137" t="e">
        <f t="shared" si="142"/>
        <v>#DIV/0!</v>
      </c>
      <c r="LY52" s="137" t="e">
        <f t="shared" si="142"/>
        <v>#DIV/0!</v>
      </c>
      <c r="LZ52" s="137" t="e">
        <f t="shared" si="142"/>
        <v>#DIV/0!</v>
      </c>
      <c r="MA52" s="137" t="e">
        <f t="shared" si="142"/>
        <v>#DIV/0!</v>
      </c>
      <c r="MB52" s="137" t="e">
        <f t="shared" si="142"/>
        <v>#DIV/0!</v>
      </c>
      <c r="MC52" s="137" t="e">
        <f t="shared" si="142"/>
        <v>#DIV/0!</v>
      </c>
      <c r="MD52" s="137" t="e">
        <f t="shared" si="142"/>
        <v>#DIV/0!</v>
      </c>
      <c r="ME52" s="137" t="e">
        <f t="shared" si="142"/>
        <v>#DIV/0!</v>
      </c>
      <c r="MF52" s="137" t="e">
        <f t="shared" si="142"/>
        <v>#DIV/0!</v>
      </c>
      <c r="MG52" s="137" t="e">
        <f t="shared" si="142"/>
        <v>#DIV/0!</v>
      </c>
      <c r="MH52" s="137" t="e">
        <f t="shared" si="142"/>
        <v>#DIV/0!</v>
      </c>
      <c r="MI52" s="137" t="e">
        <f t="shared" si="142"/>
        <v>#DIV/0!</v>
      </c>
      <c r="MJ52" s="137" t="e">
        <f t="shared" si="142"/>
        <v>#DIV/0!</v>
      </c>
      <c r="MK52" s="137" t="e">
        <f t="shared" si="142"/>
        <v>#DIV/0!</v>
      </c>
      <c r="ML52" s="137" t="e">
        <f t="shared" si="142"/>
        <v>#DIV/0!</v>
      </c>
      <c r="MM52" s="137"/>
      <c r="MN52" s="137">
        <f t="shared" si="165"/>
        <v>0</v>
      </c>
      <c r="MO52" s="125"/>
      <c r="MP52" s="173">
        <f t="shared" si="143"/>
        <v>0</v>
      </c>
      <c r="MQ52" s="174" t="e">
        <f t="shared" si="144"/>
        <v>#DIV/0!</v>
      </c>
      <c r="MR52" s="174" t="e">
        <f t="shared" si="156"/>
        <v>#DIV/0!</v>
      </c>
      <c r="MS52" s="174">
        <f t="shared" si="166"/>
        <v>1.4000000000000005E-2</v>
      </c>
      <c r="MT52" s="175" t="e">
        <f t="shared" si="157"/>
        <v>#DIV/0!</v>
      </c>
      <c r="MU52" s="176" t="e">
        <f t="shared" si="158"/>
        <v>#DIV/0!</v>
      </c>
      <c r="MV52" s="137" t="e">
        <f t="shared" si="145"/>
        <v>#DIV/0!</v>
      </c>
      <c r="MW52" s="137" t="e">
        <f t="shared" si="145"/>
        <v>#DIV/0!</v>
      </c>
      <c r="MX52" s="137" t="e">
        <f t="shared" si="145"/>
        <v>#DIV/0!</v>
      </c>
      <c r="MY52" s="137" t="e">
        <f t="shared" si="145"/>
        <v>#DIV/0!</v>
      </c>
      <c r="MZ52" s="137" t="e">
        <f t="shared" si="145"/>
        <v>#DIV/0!</v>
      </c>
      <c r="NA52" s="137" t="e">
        <f t="shared" si="145"/>
        <v>#DIV/0!</v>
      </c>
      <c r="NB52" s="137" t="e">
        <f t="shared" si="145"/>
        <v>#DIV/0!</v>
      </c>
      <c r="NC52" s="137" t="e">
        <f t="shared" si="145"/>
        <v>#DIV/0!</v>
      </c>
      <c r="ND52" s="137" t="e">
        <f t="shared" si="145"/>
        <v>#DIV/0!</v>
      </c>
      <c r="NE52" s="137" t="e">
        <f t="shared" si="145"/>
        <v>#DIV/0!</v>
      </c>
      <c r="NF52" s="137" t="e">
        <f t="shared" si="145"/>
        <v>#DIV/0!</v>
      </c>
      <c r="NG52" s="137" t="e">
        <f t="shared" si="145"/>
        <v>#DIV/0!</v>
      </c>
      <c r="NH52" s="137" t="e">
        <f t="shared" si="145"/>
        <v>#DIV/0!</v>
      </c>
      <c r="NI52" s="137" t="e">
        <f t="shared" si="145"/>
        <v>#DIV/0!</v>
      </c>
      <c r="NJ52" s="137" t="e">
        <f t="shared" si="145"/>
        <v>#DIV/0!</v>
      </c>
      <c r="NK52" s="137"/>
      <c r="NL52" s="137">
        <f t="shared" si="167"/>
        <v>0</v>
      </c>
      <c r="NM52" s="125"/>
      <c r="NN52" s="173">
        <f t="shared" si="146"/>
        <v>0</v>
      </c>
      <c r="NO52" s="174" t="e">
        <f t="shared" si="147"/>
        <v>#DIV/0!</v>
      </c>
      <c r="NP52" s="174" t="e">
        <f t="shared" si="159"/>
        <v>#DIV/0!</v>
      </c>
      <c r="NQ52" s="174">
        <f t="shared" si="168"/>
        <v>1.4000000000000005E-2</v>
      </c>
      <c r="NR52" s="175" t="e">
        <f t="shared" si="160"/>
        <v>#DIV/0!</v>
      </c>
      <c r="NS52" s="176" t="e">
        <f t="shared" si="161"/>
        <v>#DIV/0!</v>
      </c>
      <c r="NT52" s="137" t="e">
        <f t="shared" si="148"/>
        <v>#DIV/0!</v>
      </c>
      <c r="NU52" s="137" t="e">
        <f t="shared" si="148"/>
        <v>#DIV/0!</v>
      </c>
      <c r="NV52" s="137" t="e">
        <f t="shared" si="148"/>
        <v>#DIV/0!</v>
      </c>
      <c r="NW52" s="137" t="e">
        <f t="shared" si="148"/>
        <v>#DIV/0!</v>
      </c>
      <c r="NX52" s="137" t="e">
        <f t="shared" si="148"/>
        <v>#DIV/0!</v>
      </c>
      <c r="NY52" s="137" t="e">
        <f t="shared" si="148"/>
        <v>#DIV/0!</v>
      </c>
      <c r="NZ52" s="137" t="e">
        <f t="shared" si="148"/>
        <v>#DIV/0!</v>
      </c>
      <c r="OA52" s="137" t="e">
        <f t="shared" si="148"/>
        <v>#DIV/0!</v>
      </c>
      <c r="OB52" s="137" t="e">
        <f t="shared" si="148"/>
        <v>#DIV/0!</v>
      </c>
      <c r="OC52" s="137" t="e">
        <f t="shared" si="148"/>
        <v>#DIV/0!</v>
      </c>
      <c r="OD52" s="137" t="e">
        <f t="shared" si="148"/>
        <v>#DIV/0!</v>
      </c>
      <c r="OE52" s="137" t="e">
        <f t="shared" si="148"/>
        <v>#DIV/0!</v>
      </c>
      <c r="OF52" s="137" t="e">
        <f t="shared" si="148"/>
        <v>#DIV/0!</v>
      </c>
      <c r="OG52" s="137" t="e">
        <f t="shared" si="148"/>
        <v>#DIV/0!</v>
      </c>
      <c r="OH52" s="137" t="e">
        <f t="shared" si="148"/>
        <v>#DIV/0!</v>
      </c>
      <c r="OI52" s="137"/>
      <c r="OJ52" s="137">
        <f t="shared" si="169"/>
        <v>0</v>
      </c>
    </row>
    <row r="53" spans="3:400" ht="14.45" customHeight="1" x14ac:dyDescent="0.25">
      <c r="C53" s="194" t="s">
        <v>54</v>
      </c>
      <c r="D53" s="171">
        <v>0</v>
      </c>
      <c r="E53" s="156"/>
      <c r="F53" s="156"/>
      <c r="G53" s="156"/>
      <c r="H53" s="156"/>
      <c r="I53" s="156"/>
      <c r="J53" s="156"/>
      <c r="K53" s="156"/>
      <c r="L53" s="156"/>
      <c r="M53" s="156"/>
      <c r="N53" s="156"/>
      <c r="O53" s="156"/>
      <c r="P53" s="156"/>
      <c r="Q53" s="156"/>
      <c r="R53" s="156"/>
      <c r="S53" s="156"/>
      <c r="T53" s="156"/>
      <c r="U53" s="156"/>
      <c r="V53" s="156"/>
      <c r="W53" s="156"/>
      <c r="X53" s="156"/>
      <c r="Y53" s="156"/>
      <c r="Z53" s="156"/>
      <c r="AA53" s="156"/>
      <c r="AB53" s="171">
        <v>0</v>
      </c>
      <c r="AC53" s="156"/>
      <c r="AD53" s="156"/>
      <c r="AE53" s="156"/>
      <c r="AF53" s="156"/>
      <c r="AG53" s="156"/>
      <c r="AH53" s="156"/>
      <c r="AI53" s="156"/>
      <c r="AJ53" s="156"/>
      <c r="AK53" s="156"/>
      <c r="AL53" s="156"/>
      <c r="AM53" s="156"/>
      <c r="AN53" s="156"/>
      <c r="AO53" s="156"/>
      <c r="AP53" s="156"/>
      <c r="AQ53" s="156"/>
      <c r="AR53" s="156"/>
      <c r="AS53" s="156"/>
      <c r="AT53" s="156"/>
      <c r="AU53" s="156"/>
      <c r="AV53" s="156"/>
      <c r="AW53" s="156"/>
      <c r="AX53" s="156"/>
      <c r="AY53" s="156"/>
      <c r="AZ53" s="171">
        <v>0</v>
      </c>
      <c r="BA53" s="156"/>
      <c r="BB53" s="156"/>
      <c r="BC53" s="156"/>
      <c r="BD53" s="156"/>
      <c r="BE53" s="156"/>
      <c r="BF53" s="156"/>
      <c r="BG53" s="156"/>
      <c r="BH53" s="156"/>
      <c r="BI53" s="156"/>
      <c r="BJ53" s="156"/>
      <c r="BK53" s="156"/>
      <c r="BL53" s="156"/>
      <c r="BM53" s="156"/>
      <c r="BN53" s="156"/>
      <c r="BO53" s="156"/>
      <c r="BP53" s="156"/>
      <c r="BQ53" s="156"/>
      <c r="BR53" s="156"/>
      <c r="BS53" s="156"/>
      <c r="BT53" s="156"/>
      <c r="BU53" s="156"/>
      <c r="BV53" s="156"/>
      <c r="BW53" s="156"/>
      <c r="BX53" s="171">
        <v>0</v>
      </c>
      <c r="BY53" s="153">
        <f t="shared" si="128"/>
        <v>0</v>
      </c>
      <c r="BZ53" s="120"/>
      <c r="CA53" s="172">
        <f t="shared" si="129"/>
        <v>0</v>
      </c>
      <c r="CB53" s="157"/>
      <c r="CC53" s="157"/>
      <c r="CD53" s="157"/>
      <c r="CE53" s="157"/>
      <c r="CF53" s="157"/>
      <c r="CG53" s="157"/>
      <c r="CH53" s="157"/>
      <c r="CI53" s="157"/>
      <c r="CJ53" s="157"/>
      <c r="CK53" s="157"/>
      <c r="CL53" s="157"/>
      <c r="CM53" s="157"/>
      <c r="CN53" s="157"/>
      <c r="CO53" s="157"/>
      <c r="CP53" s="157"/>
      <c r="CQ53" s="157"/>
      <c r="CR53" s="157"/>
      <c r="CS53" s="157"/>
      <c r="CT53" s="157"/>
      <c r="CU53" s="157"/>
      <c r="CV53" s="157"/>
      <c r="CW53" s="157"/>
      <c r="CX53" s="157"/>
      <c r="CY53" s="172">
        <f t="shared" si="130"/>
        <v>0</v>
      </c>
      <c r="CZ53" s="157"/>
      <c r="DA53" s="157"/>
      <c r="DB53" s="157"/>
      <c r="DC53" s="157"/>
      <c r="DD53" s="157"/>
      <c r="DE53" s="157"/>
      <c r="DF53" s="157"/>
      <c r="DG53" s="157"/>
      <c r="DH53" s="157"/>
      <c r="DI53" s="157"/>
      <c r="DJ53" s="157"/>
      <c r="DK53" s="157"/>
      <c r="DL53" s="157"/>
      <c r="DM53" s="157"/>
      <c r="DN53" s="157"/>
      <c r="DO53" s="157"/>
      <c r="DP53" s="157"/>
      <c r="DQ53" s="157"/>
      <c r="DR53" s="157"/>
      <c r="DS53" s="157"/>
      <c r="DT53" s="157"/>
      <c r="DU53" s="157"/>
      <c r="DV53" s="157"/>
      <c r="DW53" s="172">
        <f t="shared" si="131"/>
        <v>0</v>
      </c>
      <c r="DX53" s="157"/>
      <c r="DY53" s="157"/>
      <c r="DZ53" s="157"/>
      <c r="EA53" s="157"/>
      <c r="EB53" s="157"/>
      <c r="EC53" s="157"/>
      <c r="ED53" s="157"/>
      <c r="EE53" s="157"/>
      <c r="EF53" s="157"/>
      <c r="EG53" s="157"/>
      <c r="EH53" s="157"/>
      <c r="EI53" s="157"/>
      <c r="EJ53" s="157"/>
      <c r="EK53" s="157"/>
      <c r="EL53" s="157"/>
      <c r="EM53" s="157"/>
      <c r="EN53" s="157"/>
      <c r="EO53" s="157"/>
      <c r="EP53" s="157"/>
      <c r="EQ53" s="157"/>
      <c r="ER53" s="157"/>
      <c r="ES53" s="157"/>
      <c r="ET53" s="157"/>
      <c r="EU53" s="172">
        <f t="shared" si="132"/>
        <v>0</v>
      </c>
      <c r="EV53" s="120"/>
      <c r="EW53" s="172">
        <f t="shared" si="133"/>
        <v>0</v>
      </c>
      <c r="EX53" s="157"/>
      <c r="EY53" s="157"/>
      <c r="EZ53" s="157"/>
      <c r="FA53" s="157"/>
      <c r="FB53" s="157"/>
      <c r="FC53" s="157"/>
      <c r="FD53" s="157"/>
      <c r="FE53" s="157"/>
      <c r="FF53" s="157"/>
      <c r="FG53" s="157"/>
      <c r="FH53" s="157"/>
      <c r="FI53" s="157"/>
      <c r="FJ53" s="157"/>
      <c r="FK53" s="157"/>
      <c r="FL53" s="157"/>
      <c r="FM53" s="157"/>
      <c r="FN53" s="157"/>
      <c r="FO53" s="157"/>
      <c r="FP53" s="157"/>
      <c r="FQ53" s="157"/>
      <c r="FR53" s="157"/>
      <c r="FS53" s="157"/>
      <c r="FT53" s="157"/>
      <c r="FU53" s="172">
        <f t="shared" si="134"/>
        <v>0</v>
      </c>
      <c r="FV53" s="157"/>
      <c r="FW53" s="157"/>
      <c r="FX53" s="157"/>
      <c r="FY53" s="157"/>
      <c r="FZ53" s="157"/>
      <c r="GA53" s="157"/>
      <c r="GB53" s="157"/>
      <c r="GC53" s="157"/>
      <c r="GD53" s="157"/>
      <c r="GE53" s="157"/>
      <c r="GF53" s="157"/>
      <c r="GG53" s="157"/>
      <c r="GH53" s="157"/>
      <c r="GI53" s="157"/>
      <c r="GJ53" s="157"/>
      <c r="GK53" s="157"/>
      <c r="GL53" s="157"/>
      <c r="GM53" s="157"/>
      <c r="GN53" s="157"/>
      <c r="GO53" s="157"/>
      <c r="GP53" s="157"/>
      <c r="GQ53" s="157"/>
      <c r="GR53" s="157"/>
      <c r="GS53" s="172">
        <f t="shared" si="135"/>
        <v>0</v>
      </c>
      <c r="GT53" s="157"/>
      <c r="GU53" s="157"/>
      <c r="GV53" s="157"/>
      <c r="GW53" s="157"/>
      <c r="GX53" s="157"/>
      <c r="GY53" s="157"/>
      <c r="GZ53" s="157"/>
      <c r="HA53" s="157"/>
      <c r="HB53" s="157"/>
      <c r="HC53" s="157"/>
      <c r="HD53" s="157"/>
      <c r="HE53" s="157"/>
      <c r="HF53" s="157"/>
      <c r="HG53" s="157"/>
      <c r="HH53" s="157"/>
      <c r="HI53" s="157"/>
      <c r="HJ53" s="157"/>
      <c r="HK53" s="157"/>
      <c r="HL53" s="157"/>
      <c r="HM53" s="157"/>
      <c r="HN53" s="157"/>
      <c r="HO53" s="157"/>
      <c r="HP53" s="157"/>
      <c r="HQ53" s="172">
        <f t="shared" si="136"/>
        <v>0</v>
      </c>
      <c r="HR53" s="126"/>
      <c r="HS53" s="172">
        <f t="shared" si="149"/>
        <v>0</v>
      </c>
      <c r="HT53" s="228"/>
      <c r="HU53" s="143" t="s">
        <v>218</v>
      </c>
      <c r="HV53" s="144" t="s">
        <v>219</v>
      </c>
      <c r="HW53" s="146" t="s">
        <v>246</v>
      </c>
      <c r="HX53" s="146" t="s">
        <v>247</v>
      </c>
      <c r="HY53" s="147"/>
      <c r="HZ53" s="147"/>
      <c r="IA53"/>
      <c r="IB53" s="147"/>
      <c r="IC53" s="147"/>
      <c r="ID53"/>
      <c r="IE53" s="125"/>
      <c r="IF53"/>
      <c r="IG53" s="125"/>
      <c r="IH53" s="125"/>
      <c r="II53"/>
      <c r="IJ53" s="125"/>
      <c r="IK53" s="125"/>
      <c r="IL53" s="125"/>
      <c r="IM53"/>
      <c r="IN53"/>
      <c r="IO53"/>
      <c r="IP53"/>
      <c r="IQ53"/>
      <c r="IR53" s="125"/>
      <c r="IS53" s="148" t="s">
        <v>218</v>
      </c>
      <c r="IT53" s="144" t="s">
        <v>219</v>
      </c>
      <c r="IU53" s="146" t="s">
        <v>246</v>
      </c>
      <c r="IV53" s="146" t="s">
        <v>247</v>
      </c>
      <c r="IW53" s="147"/>
      <c r="IX53" s="147"/>
      <c r="IY53"/>
      <c r="IZ53" s="147"/>
      <c r="JA53" s="147"/>
      <c r="JB53"/>
      <c r="JC53" s="125"/>
      <c r="JD53"/>
      <c r="JE53" s="125"/>
      <c r="JF53" s="125"/>
      <c r="JG53"/>
      <c r="JH53" s="125"/>
      <c r="JI53" s="125"/>
      <c r="JJ53" s="125"/>
      <c r="JK53"/>
      <c r="JL53" s="125"/>
      <c r="JM53" s="125"/>
      <c r="JN53" s="125"/>
      <c r="JO53"/>
      <c r="JP53" s="125"/>
      <c r="JQ53" s="148" t="s">
        <v>218</v>
      </c>
      <c r="JR53" s="144" t="s">
        <v>219</v>
      </c>
      <c r="JS53" s="146" t="s">
        <v>246</v>
      </c>
      <c r="JT53" s="146" t="s">
        <v>247</v>
      </c>
      <c r="JU53" s="147"/>
      <c r="JV53" s="147"/>
      <c r="JW53"/>
      <c r="JX53" s="147"/>
      <c r="JY53" s="147"/>
      <c r="JZ53"/>
      <c r="KA53" s="125"/>
      <c r="KB53"/>
      <c r="KC53" s="125"/>
      <c r="KD53" s="125"/>
      <c r="KE53"/>
      <c r="KF53" s="125"/>
      <c r="KG53" s="125"/>
      <c r="KH53" s="125"/>
      <c r="KI53"/>
      <c r="KJ53" s="125"/>
      <c r="KK53" s="125"/>
      <c r="KL53" s="125"/>
      <c r="KM53"/>
      <c r="KN53" s="125"/>
      <c r="KO53" s="148" t="s">
        <v>218</v>
      </c>
      <c r="KP53" s="144" t="s">
        <v>219</v>
      </c>
      <c r="KQ53" s="146" t="s">
        <v>246</v>
      </c>
      <c r="KR53" s="146" t="s">
        <v>247</v>
      </c>
      <c r="KS53"/>
      <c r="KT53" s="173">
        <f t="shared" si="137"/>
        <v>0</v>
      </c>
      <c r="KU53" s="174">
        <f t="shared" si="138"/>
        <v>0</v>
      </c>
      <c r="KV53" s="174">
        <f t="shared" si="150"/>
        <v>0</v>
      </c>
      <c r="KW53" s="174">
        <f t="shared" si="162"/>
        <v>1.5000000000000006E-2</v>
      </c>
      <c r="KX53" s="175">
        <f t="shared" si="151"/>
        <v>1.5000000000000006E-2</v>
      </c>
      <c r="KY53" s="176">
        <f t="shared" si="152"/>
        <v>0</v>
      </c>
      <c r="KZ53" s="137">
        <f t="shared" si="139"/>
        <v>1</v>
      </c>
      <c r="LA53" s="137">
        <f t="shared" si="139"/>
        <v>1</v>
      </c>
      <c r="LB53" s="137">
        <f t="shared" si="139"/>
        <v>1</v>
      </c>
      <c r="LC53" s="137">
        <f t="shared" si="139"/>
        <v>1</v>
      </c>
      <c r="LD53" s="137">
        <f t="shared" si="139"/>
        <v>1</v>
      </c>
      <c r="LE53" s="137">
        <f t="shared" si="139"/>
        <v>1</v>
      </c>
      <c r="LF53" s="137">
        <f t="shared" si="139"/>
        <v>1</v>
      </c>
      <c r="LG53" s="137">
        <f t="shared" si="139"/>
        <v>1</v>
      </c>
      <c r="LH53" s="137">
        <f t="shared" si="139"/>
        <v>1</v>
      </c>
      <c r="LI53" s="137">
        <f t="shared" si="139"/>
        <v>1</v>
      </c>
      <c r="LJ53" s="137">
        <f t="shared" si="139"/>
        <v>1</v>
      </c>
      <c r="LK53" s="137">
        <f t="shared" si="139"/>
        <v>1</v>
      </c>
      <c r="LL53" s="137">
        <f t="shared" si="139"/>
        <v>1</v>
      </c>
      <c r="LM53" s="137">
        <f t="shared" si="139"/>
        <v>1</v>
      </c>
      <c r="LN53" s="137">
        <f t="shared" si="139"/>
        <v>1</v>
      </c>
      <c r="LO53" s="137">
        <v>0</v>
      </c>
      <c r="LP53" s="137">
        <f t="shared" si="163"/>
        <v>0</v>
      </c>
      <c r="LQ53"/>
      <c r="LR53" s="173">
        <f t="shared" si="140"/>
        <v>0</v>
      </c>
      <c r="LS53" s="174" t="e">
        <f t="shared" si="141"/>
        <v>#DIV/0!</v>
      </c>
      <c r="LT53" s="174" t="e">
        <f t="shared" si="153"/>
        <v>#DIV/0!</v>
      </c>
      <c r="LU53" s="174">
        <f t="shared" si="164"/>
        <v>1.5000000000000006E-2</v>
      </c>
      <c r="LV53" s="175" t="e">
        <f t="shared" si="154"/>
        <v>#DIV/0!</v>
      </c>
      <c r="LW53" s="176" t="e">
        <f t="shared" si="155"/>
        <v>#DIV/0!</v>
      </c>
      <c r="LX53" s="137" t="e">
        <f t="shared" si="142"/>
        <v>#DIV/0!</v>
      </c>
      <c r="LY53" s="137" t="e">
        <f t="shared" si="142"/>
        <v>#DIV/0!</v>
      </c>
      <c r="LZ53" s="137" t="e">
        <f t="shared" si="142"/>
        <v>#DIV/0!</v>
      </c>
      <c r="MA53" s="137" t="e">
        <f t="shared" si="142"/>
        <v>#DIV/0!</v>
      </c>
      <c r="MB53" s="137" t="e">
        <f t="shared" si="142"/>
        <v>#DIV/0!</v>
      </c>
      <c r="MC53" s="137" t="e">
        <f t="shared" si="142"/>
        <v>#DIV/0!</v>
      </c>
      <c r="MD53" s="137" t="e">
        <f t="shared" si="142"/>
        <v>#DIV/0!</v>
      </c>
      <c r="ME53" s="137" t="e">
        <f t="shared" si="142"/>
        <v>#DIV/0!</v>
      </c>
      <c r="MF53" s="137" t="e">
        <f t="shared" si="142"/>
        <v>#DIV/0!</v>
      </c>
      <c r="MG53" s="137" t="e">
        <f t="shared" si="142"/>
        <v>#DIV/0!</v>
      </c>
      <c r="MH53" s="137" t="e">
        <f t="shared" si="142"/>
        <v>#DIV/0!</v>
      </c>
      <c r="MI53" s="137" t="e">
        <f t="shared" si="142"/>
        <v>#DIV/0!</v>
      </c>
      <c r="MJ53" s="137" t="e">
        <f t="shared" si="142"/>
        <v>#DIV/0!</v>
      </c>
      <c r="MK53" s="137" t="e">
        <f t="shared" si="142"/>
        <v>#DIV/0!</v>
      </c>
      <c r="ML53" s="137" t="e">
        <f t="shared" si="142"/>
        <v>#DIV/0!</v>
      </c>
      <c r="MM53" s="137"/>
      <c r="MN53" s="137">
        <f t="shared" si="165"/>
        <v>0</v>
      </c>
      <c r="MO53" s="125"/>
      <c r="MP53" s="173">
        <f t="shared" si="143"/>
        <v>0</v>
      </c>
      <c r="MQ53" s="174" t="e">
        <f t="shared" si="144"/>
        <v>#DIV/0!</v>
      </c>
      <c r="MR53" s="174" t="e">
        <f t="shared" si="156"/>
        <v>#DIV/0!</v>
      </c>
      <c r="MS53" s="174">
        <f t="shared" si="166"/>
        <v>1.5000000000000006E-2</v>
      </c>
      <c r="MT53" s="175" t="e">
        <f t="shared" si="157"/>
        <v>#DIV/0!</v>
      </c>
      <c r="MU53" s="176" t="e">
        <f t="shared" si="158"/>
        <v>#DIV/0!</v>
      </c>
      <c r="MV53" s="137" t="e">
        <f t="shared" si="145"/>
        <v>#DIV/0!</v>
      </c>
      <c r="MW53" s="137" t="e">
        <f t="shared" si="145"/>
        <v>#DIV/0!</v>
      </c>
      <c r="MX53" s="137" t="e">
        <f t="shared" si="145"/>
        <v>#DIV/0!</v>
      </c>
      <c r="MY53" s="137" t="e">
        <f t="shared" si="145"/>
        <v>#DIV/0!</v>
      </c>
      <c r="MZ53" s="137" t="e">
        <f t="shared" si="145"/>
        <v>#DIV/0!</v>
      </c>
      <c r="NA53" s="137" t="e">
        <f t="shared" si="145"/>
        <v>#DIV/0!</v>
      </c>
      <c r="NB53" s="137" t="e">
        <f t="shared" si="145"/>
        <v>#DIV/0!</v>
      </c>
      <c r="NC53" s="137" t="e">
        <f t="shared" si="145"/>
        <v>#DIV/0!</v>
      </c>
      <c r="ND53" s="137" t="e">
        <f t="shared" si="145"/>
        <v>#DIV/0!</v>
      </c>
      <c r="NE53" s="137" t="e">
        <f t="shared" si="145"/>
        <v>#DIV/0!</v>
      </c>
      <c r="NF53" s="137" t="e">
        <f t="shared" si="145"/>
        <v>#DIV/0!</v>
      </c>
      <c r="NG53" s="137" t="e">
        <f t="shared" si="145"/>
        <v>#DIV/0!</v>
      </c>
      <c r="NH53" s="137" t="e">
        <f t="shared" si="145"/>
        <v>#DIV/0!</v>
      </c>
      <c r="NI53" s="137" t="e">
        <f t="shared" si="145"/>
        <v>#DIV/0!</v>
      </c>
      <c r="NJ53" s="137" t="e">
        <f t="shared" si="145"/>
        <v>#DIV/0!</v>
      </c>
      <c r="NK53" s="137"/>
      <c r="NL53" s="137">
        <f t="shared" si="167"/>
        <v>0</v>
      </c>
      <c r="NM53" s="125"/>
      <c r="NN53" s="173">
        <f t="shared" si="146"/>
        <v>0</v>
      </c>
      <c r="NO53" s="174" t="e">
        <f t="shared" si="147"/>
        <v>#DIV/0!</v>
      </c>
      <c r="NP53" s="174" t="e">
        <f t="shared" si="159"/>
        <v>#DIV/0!</v>
      </c>
      <c r="NQ53" s="174">
        <f t="shared" si="168"/>
        <v>1.5000000000000006E-2</v>
      </c>
      <c r="NR53" s="175" t="e">
        <f t="shared" si="160"/>
        <v>#DIV/0!</v>
      </c>
      <c r="NS53" s="176" t="e">
        <f t="shared" si="161"/>
        <v>#DIV/0!</v>
      </c>
      <c r="NT53" s="137" t="e">
        <f t="shared" si="148"/>
        <v>#DIV/0!</v>
      </c>
      <c r="NU53" s="137" t="e">
        <f t="shared" si="148"/>
        <v>#DIV/0!</v>
      </c>
      <c r="NV53" s="137" t="e">
        <f t="shared" si="148"/>
        <v>#DIV/0!</v>
      </c>
      <c r="NW53" s="137" t="e">
        <f t="shared" si="148"/>
        <v>#DIV/0!</v>
      </c>
      <c r="NX53" s="137" t="e">
        <f t="shared" si="148"/>
        <v>#DIV/0!</v>
      </c>
      <c r="NY53" s="137" t="e">
        <f t="shared" si="148"/>
        <v>#DIV/0!</v>
      </c>
      <c r="NZ53" s="137" t="e">
        <f t="shared" si="148"/>
        <v>#DIV/0!</v>
      </c>
      <c r="OA53" s="137" t="e">
        <f t="shared" si="148"/>
        <v>#DIV/0!</v>
      </c>
      <c r="OB53" s="137" t="e">
        <f t="shared" si="148"/>
        <v>#DIV/0!</v>
      </c>
      <c r="OC53" s="137" t="e">
        <f t="shared" si="148"/>
        <v>#DIV/0!</v>
      </c>
      <c r="OD53" s="137" t="e">
        <f t="shared" si="148"/>
        <v>#DIV/0!</v>
      </c>
      <c r="OE53" s="137" t="e">
        <f t="shared" si="148"/>
        <v>#DIV/0!</v>
      </c>
      <c r="OF53" s="137" t="e">
        <f t="shared" si="148"/>
        <v>#DIV/0!</v>
      </c>
      <c r="OG53" s="137" t="e">
        <f t="shared" si="148"/>
        <v>#DIV/0!</v>
      </c>
      <c r="OH53" s="137" t="e">
        <f t="shared" si="148"/>
        <v>#DIV/0!</v>
      </c>
      <c r="OI53" s="137"/>
      <c r="OJ53" s="137">
        <f t="shared" si="169"/>
        <v>0</v>
      </c>
    </row>
    <row r="54" spans="3:400" ht="14.45" customHeight="1" x14ac:dyDescent="0.25">
      <c r="C54" s="216" t="s">
        <v>285</v>
      </c>
      <c r="D54" s="184">
        <f>IF(COUNTBLANK(D$39:D$53)&gt;0,"",SUM(D39:D53))</f>
        <v>6</v>
      </c>
      <c r="E54" s="189"/>
      <c r="F54" s="189"/>
      <c r="G54" s="189"/>
      <c r="H54" s="189"/>
      <c r="I54" s="189"/>
      <c r="J54" s="189"/>
      <c r="K54" s="189"/>
      <c r="L54" s="189"/>
      <c r="M54" s="189"/>
      <c r="N54" s="189"/>
      <c r="O54" s="189"/>
      <c r="P54" s="189"/>
      <c r="Q54" s="189"/>
      <c r="R54" s="189"/>
      <c r="S54" s="189"/>
      <c r="T54" s="189"/>
      <c r="U54" s="189"/>
      <c r="V54" s="189"/>
      <c r="W54" s="189"/>
      <c r="X54" s="189"/>
      <c r="Y54" s="189"/>
      <c r="Z54" s="189"/>
      <c r="AA54" s="189"/>
      <c r="AB54" s="184">
        <f>IF(COUNTBLANK(AB$39:AB$53)&gt;0,"",SUM(AB39:AB53))</f>
        <v>0</v>
      </c>
      <c r="AC54" s="189"/>
      <c r="AD54" s="189"/>
      <c r="AE54" s="189"/>
      <c r="AF54" s="189"/>
      <c r="AG54" s="189"/>
      <c r="AH54" s="189"/>
      <c r="AI54" s="189"/>
      <c r="AJ54" s="189"/>
      <c r="AK54" s="189"/>
      <c r="AL54" s="189"/>
      <c r="AM54" s="189"/>
      <c r="AN54" s="189"/>
      <c r="AO54" s="189"/>
      <c r="AP54" s="189"/>
      <c r="AQ54" s="189"/>
      <c r="AR54" s="189"/>
      <c r="AS54" s="189"/>
      <c r="AT54" s="189"/>
      <c r="AU54" s="189"/>
      <c r="AV54" s="189"/>
      <c r="AW54" s="189"/>
      <c r="AX54" s="189"/>
      <c r="AY54" s="189"/>
      <c r="AZ54" s="184">
        <f>IF(COUNTBLANK(AZ$39:AZ$53)&gt;0,"",SUM(AZ39:AZ53))</f>
        <v>0</v>
      </c>
      <c r="BA54" s="189"/>
      <c r="BB54" s="189"/>
      <c r="BC54" s="189"/>
      <c r="BD54" s="189"/>
      <c r="BE54" s="189"/>
      <c r="BF54" s="189"/>
      <c r="BG54" s="189"/>
      <c r="BH54" s="189"/>
      <c r="BI54" s="189"/>
      <c r="BJ54" s="189"/>
      <c r="BK54" s="189"/>
      <c r="BL54" s="189"/>
      <c r="BM54" s="189"/>
      <c r="BN54" s="189"/>
      <c r="BO54" s="189"/>
      <c r="BP54" s="189"/>
      <c r="BQ54" s="189"/>
      <c r="BR54" s="189"/>
      <c r="BS54" s="189"/>
      <c r="BT54" s="189"/>
      <c r="BU54" s="189"/>
      <c r="BV54" s="189"/>
      <c r="BW54" s="189"/>
      <c r="BX54" s="184">
        <f>IF(COUNTBLANK(BX$39:BX$53)&gt;0,"",SUM(BX39:BX53))</f>
        <v>0</v>
      </c>
      <c r="BY54" s="142"/>
      <c r="BZ54" s="120"/>
      <c r="CA54" s="142"/>
      <c r="CB54" s="142"/>
      <c r="CC54" s="142"/>
      <c r="CD54" s="142"/>
      <c r="CE54" s="142"/>
      <c r="CF54" s="142"/>
      <c r="CG54" s="142"/>
      <c r="CH54" s="142"/>
      <c r="CI54" s="142"/>
      <c r="CJ54" s="142"/>
      <c r="CK54" s="142"/>
      <c r="CL54" s="142"/>
      <c r="CM54" s="142"/>
      <c r="CN54" s="142"/>
      <c r="CO54" s="142"/>
      <c r="CP54" s="142"/>
      <c r="CQ54" s="142"/>
      <c r="CR54" s="142"/>
      <c r="CS54" s="142"/>
      <c r="CT54" s="142"/>
      <c r="CU54" s="142"/>
      <c r="CV54" s="142"/>
      <c r="CW54" s="142"/>
      <c r="CX54" s="142"/>
      <c r="CY54" s="142"/>
      <c r="CZ54" s="142"/>
      <c r="DA54" s="142"/>
      <c r="DB54" s="142"/>
      <c r="DC54" s="142"/>
      <c r="DD54" s="142"/>
      <c r="DE54" s="142"/>
      <c r="DF54" s="142"/>
      <c r="DG54" s="142"/>
      <c r="DH54" s="142"/>
      <c r="DI54" s="142"/>
      <c r="DJ54" s="142"/>
      <c r="DK54" s="142"/>
      <c r="DL54" s="142"/>
      <c r="DM54" s="142"/>
      <c r="DN54" s="142"/>
      <c r="DO54" s="142"/>
      <c r="DP54" s="142"/>
      <c r="DQ54" s="142"/>
      <c r="DR54" s="142"/>
      <c r="DS54" s="142"/>
      <c r="DT54" s="142"/>
      <c r="DU54" s="142"/>
      <c r="DV54" s="142"/>
      <c r="DW54" s="142"/>
      <c r="DX54" s="142"/>
      <c r="DY54" s="142"/>
      <c r="DZ54" s="142"/>
      <c r="EA54" s="142"/>
      <c r="EB54" s="142"/>
      <c r="EC54" s="142"/>
      <c r="ED54" s="142"/>
      <c r="EE54" s="142"/>
      <c r="EF54" s="142"/>
      <c r="EG54" s="142"/>
      <c r="EH54" s="142"/>
      <c r="EI54" s="142"/>
      <c r="EJ54" s="142"/>
      <c r="EK54" s="142"/>
      <c r="EL54" s="142"/>
      <c r="EM54" s="142"/>
      <c r="EN54" s="142"/>
      <c r="EO54" s="142"/>
      <c r="EP54" s="142"/>
      <c r="EQ54" s="142"/>
      <c r="ER54" s="142"/>
      <c r="ES54" s="142"/>
      <c r="ET54" s="142"/>
      <c r="EU54" s="142"/>
      <c r="EV54" s="120"/>
      <c r="EW54" s="142"/>
      <c r="EX54" s="142"/>
      <c r="EY54" s="142"/>
      <c r="EZ54" s="142"/>
      <c r="FA54" s="142"/>
      <c r="FB54" s="142"/>
      <c r="FC54" s="142"/>
      <c r="FD54" s="142"/>
      <c r="FE54" s="142"/>
      <c r="FF54" s="142"/>
      <c r="FG54" s="142"/>
      <c r="FH54" s="142"/>
      <c r="FI54" s="142"/>
      <c r="FJ54" s="142"/>
      <c r="FK54" s="142"/>
      <c r="FL54" s="142"/>
      <c r="FM54" s="142"/>
      <c r="FN54" s="142"/>
      <c r="FO54" s="142"/>
      <c r="FP54" s="142"/>
      <c r="FQ54" s="142"/>
      <c r="FR54" s="142"/>
      <c r="FS54" s="142"/>
      <c r="FT54" s="142"/>
      <c r="FU54" s="142"/>
      <c r="FV54" s="142"/>
      <c r="FW54" s="142"/>
      <c r="FX54" s="142"/>
      <c r="FY54" s="142"/>
      <c r="FZ54" s="142"/>
      <c r="GA54" s="142"/>
      <c r="GB54" s="142"/>
      <c r="GC54" s="142"/>
      <c r="GD54" s="142"/>
      <c r="GE54" s="142"/>
      <c r="GF54" s="142"/>
      <c r="GG54" s="142"/>
      <c r="GH54" s="142"/>
      <c r="GI54" s="142"/>
      <c r="GJ54" s="142"/>
      <c r="GK54" s="142"/>
      <c r="GL54" s="142"/>
      <c r="GM54" s="142"/>
      <c r="GN54" s="142"/>
      <c r="GO54" s="142"/>
      <c r="GP54" s="142"/>
      <c r="GQ54" s="142"/>
      <c r="GR54" s="142"/>
      <c r="GS54" s="142"/>
      <c r="GT54" s="142"/>
      <c r="GU54" s="142"/>
      <c r="GV54" s="142"/>
      <c r="GW54" s="142"/>
      <c r="GX54" s="142"/>
      <c r="GY54" s="142"/>
      <c r="GZ54" s="142"/>
      <c r="HA54" s="142"/>
      <c r="HB54" s="142"/>
      <c r="HC54" s="142"/>
      <c r="HD54" s="142"/>
      <c r="HE54" s="142"/>
      <c r="HF54" s="142"/>
      <c r="HG54" s="142"/>
      <c r="HH54" s="142"/>
      <c r="HI54" s="142"/>
      <c r="HJ54" s="142"/>
      <c r="HK54" s="142"/>
      <c r="HL54" s="142"/>
      <c r="HM54" s="142"/>
      <c r="HN54" s="142"/>
      <c r="HO54" s="142"/>
      <c r="HP54" s="142"/>
      <c r="HQ54" s="142"/>
      <c r="HR54" s="142"/>
      <c r="HS54" s="142"/>
      <c r="HT54" s="228"/>
      <c r="HU54" s="143" t="s">
        <v>223</v>
      </c>
      <c r="HV54" s="146" t="str">
        <f>"Please enter the number of number of children in each race/ethnicity in "&amp;D7&amp;". Enter 0 where applicable."</f>
        <v>Please enter the number of number of children in each race/ethnicity in ES. Enter 0 where applicable.</v>
      </c>
      <c r="HW54" s="146" t="str">
        <f>IFERROR("Percent of "&amp;D7&amp;" children with unknown race/ethnicity ("&amp;ROUND(100*D55/D9,1)&amp;"%) is higher than 20%.  This will affect the accuracy of your data.","")</f>
        <v>Percent of ES children with unknown race/ethnicity (0%) is higher than 20%.  This will affect the accuracy of your data.</v>
      </c>
      <c r="HX54" s="146" t="str">
        <f>"Count of "&amp;D7&amp;" children reporting race/ethnicity ("&amp;D54&amp;") cannot be greater than the total number of "&amp;D7&amp;" children ("&amp;D9&amp;")"</f>
        <v>Count of ES children reporting race/ethnicity (6) cannot be greater than the total number of ES children (6)</v>
      </c>
      <c r="HY54" s="147"/>
      <c r="HZ54" s="147"/>
      <c r="IA54"/>
      <c r="IB54" s="147"/>
      <c r="IC54" s="147"/>
      <c r="ID54"/>
      <c r="IE54" s="147"/>
      <c r="IF54"/>
      <c r="IG54" s="147"/>
      <c r="IH54" s="147"/>
      <c r="II54"/>
      <c r="IJ54" s="147"/>
      <c r="IK54" s="147"/>
      <c r="IL54" s="147"/>
      <c r="IM54"/>
      <c r="IN54"/>
      <c r="IO54"/>
      <c r="IP54"/>
      <c r="IQ54"/>
      <c r="IR54" s="147"/>
      <c r="IS54" s="148" t="s">
        <v>223</v>
      </c>
      <c r="IT54" s="146" t="str">
        <f>"Please enter the number of number of children in each race/ethnicity in "&amp;AB7&amp;". Enter 0 where applicable."</f>
        <v>Please enter the number of number of children in each race/ethnicity in TH. Enter 0 where applicable.</v>
      </c>
      <c r="IU54" s="146" t="str">
        <f>IFERROR("Percent of "&amp;AB7&amp;" children with unknown race/ethnicity ("&amp;ROUND(100*AB55/AB9,1)&amp;"%) is higher than 20%.  This will affect the accuracy of your data.","")</f>
        <v/>
      </c>
      <c r="IV54" s="146" t="str">
        <f>"Count of "&amp;AB7&amp;" children reporting race/ethnicity ("&amp;AB54&amp;") cannot be greater than the total number of "&amp;AB7&amp;" children ("&amp;AB9&amp;")"</f>
        <v>Count of TH children reporting race/ethnicity (0) cannot be greater than the total number of TH children (0)</v>
      </c>
      <c r="IW54" s="147"/>
      <c r="IX54" s="147"/>
      <c r="IY54"/>
      <c r="IZ54" s="147"/>
      <c r="JA54" s="147"/>
      <c r="JB54"/>
      <c r="JC54" s="147"/>
      <c r="JD54"/>
      <c r="JE54" s="147"/>
      <c r="JF54" s="147"/>
      <c r="JG54"/>
      <c r="JH54" s="147"/>
      <c r="JI54" s="147"/>
      <c r="JJ54" s="147"/>
      <c r="JK54"/>
      <c r="JL54" s="147"/>
      <c r="JM54" s="147"/>
      <c r="JN54" s="147"/>
      <c r="JO54"/>
      <c r="JP54" s="147"/>
      <c r="JQ54" s="148" t="s">
        <v>223</v>
      </c>
      <c r="JR54" s="146" t="str">
        <f>"Please enter the number of number of children in each race/ethnicity in "&amp;AZ7&amp;". Enter 0 where applicable."</f>
        <v>Please enter the number of number of children in each race/ethnicity in SH. Enter 0 where applicable.</v>
      </c>
      <c r="JS54" s="146" t="str">
        <f>IFERROR("Percent of "&amp;AZ7&amp;" children with unknown race/ethnicity ("&amp;ROUND(100*AZ55/AZ9,1)&amp;"%) is higher than 20%.  This will affect the accuracy of your data.","")</f>
        <v/>
      </c>
      <c r="JT54" s="146" t="str">
        <f>"Count of "&amp;AZ7&amp;" children reporting race/ethnicity ("&amp;AZ54&amp;") cannot be greater than the total number of "&amp;AZ7&amp;" children ("&amp;AZ9&amp;")"</f>
        <v>Count of SH children reporting race/ethnicity (0) cannot be greater than the total number of SH children (0)</v>
      </c>
      <c r="JU54" s="147"/>
      <c r="JV54" s="147"/>
      <c r="JW54"/>
      <c r="JX54" s="147"/>
      <c r="JY54" s="147"/>
      <c r="JZ54"/>
      <c r="KA54" s="147"/>
      <c r="KB54"/>
      <c r="KC54" s="147"/>
      <c r="KD54" s="147"/>
      <c r="KE54"/>
      <c r="KF54" s="147"/>
      <c r="KG54" s="147"/>
      <c r="KH54" s="147"/>
      <c r="KI54"/>
      <c r="KJ54" s="147"/>
      <c r="KK54" s="147"/>
      <c r="KL54" s="147"/>
      <c r="KM54"/>
      <c r="KN54" s="147"/>
      <c r="KO54" s="148" t="s">
        <v>223</v>
      </c>
      <c r="KP54" s="146" t="str">
        <f>"Please enter the number of number of children in each race/ethnicity in "&amp;BX7&amp;". Enter 0 where applicable."</f>
        <v>Please enter the number of number of children in each race/ethnicity in UN. Enter 0 where applicable.</v>
      </c>
      <c r="KQ54" s="146" t="str">
        <f>IFERROR("Percent of "&amp;BX7&amp;" children with unknown race/ethnicity ("&amp;ROUND(100*BX55/BX9,1)&amp;"%) is higher than 20%.  This will affect the accuracy of your data.","")</f>
        <v/>
      </c>
      <c r="KR54" s="146" t="str">
        <f>"Count of "&amp;BX7&amp;" children reporting race/ethnicity ("&amp;BX54&amp;") cannot be greater than the total number of "&amp;BX7&amp;" children ("&amp;BX9&amp;")"</f>
        <v>Count of UN children reporting race/ethnicity (0) cannot be greater than the total number of UN children (0)</v>
      </c>
      <c r="KS54"/>
      <c r="KT54" s="187"/>
      <c r="KU54" s="187"/>
      <c r="KV54" s="187"/>
      <c r="KW54" s="178"/>
      <c r="KX54" s="178"/>
      <c r="KY54" s="178">
        <f>SUM(KY39:KY53)</f>
        <v>0</v>
      </c>
      <c r="KZ54" s="178">
        <f t="shared" ref="KZ54:LN54" si="170">SUM(KZ39:KZ53)</f>
        <v>1</v>
      </c>
      <c r="LA54" s="178">
        <f t="shared" si="170"/>
        <v>2</v>
      </c>
      <c r="LB54" s="178">
        <f t="shared" si="170"/>
        <v>3</v>
      </c>
      <c r="LC54" s="178">
        <f t="shared" si="170"/>
        <v>4</v>
      </c>
      <c r="LD54" s="178">
        <f t="shared" si="170"/>
        <v>5</v>
      </c>
      <c r="LE54" s="178">
        <f t="shared" si="170"/>
        <v>6</v>
      </c>
      <c r="LF54" s="178">
        <f t="shared" si="170"/>
        <v>7</v>
      </c>
      <c r="LG54" s="178">
        <f t="shared" si="170"/>
        <v>8</v>
      </c>
      <c r="LH54" s="178">
        <f t="shared" si="170"/>
        <v>9</v>
      </c>
      <c r="LI54" s="178">
        <f t="shared" si="170"/>
        <v>10</v>
      </c>
      <c r="LJ54" s="178">
        <f t="shared" si="170"/>
        <v>11</v>
      </c>
      <c r="LK54" s="178">
        <f t="shared" si="170"/>
        <v>12</v>
      </c>
      <c r="LL54" s="178">
        <f t="shared" si="170"/>
        <v>13</v>
      </c>
      <c r="LM54" s="178">
        <f t="shared" si="170"/>
        <v>14</v>
      </c>
      <c r="LN54" s="178">
        <f t="shared" si="170"/>
        <v>15</v>
      </c>
      <c r="LO54" s="178">
        <v>0</v>
      </c>
      <c r="LP54" s="178"/>
      <c r="LQ54"/>
      <c r="LR54" s="187"/>
      <c r="LS54" s="187"/>
      <c r="LT54" s="187"/>
      <c r="LU54" s="178"/>
      <c r="LV54" s="178"/>
      <c r="LW54" s="178" t="e">
        <f>SUM(LW39:LW53)</f>
        <v>#DIV/0!</v>
      </c>
      <c r="LX54" s="178" t="e">
        <f t="shared" ref="LX54:ML54" si="171">SUM(LX39:LX53)</f>
        <v>#DIV/0!</v>
      </c>
      <c r="LY54" s="178" t="e">
        <f t="shared" si="171"/>
        <v>#DIV/0!</v>
      </c>
      <c r="LZ54" s="178" t="e">
        <f t="shared" si="171"/>
        <v>#DIV/0!</v>
      </c>
      <c r="MA54" s="178" t="e">
        <f t="shared" si="171"/>
        <v>#DIV/0!</v>
      </c>
      <c r="MB54" s="178" t="e">
        <f t="shared" si="171"/>
        <v>#DIV/0!</v>
      </c>
      <c r="MC54" s="178" t="e">
        <f t="shared" si="171"/>
        <v>#DIV/0!</v>
      </c>
      <c r="MD54" s="178" t="e">
        <f t="shared" si="171"/>
        <v>#DIV/0!</v>
      </c>
      <c r="ME54" s="178" t="e">
        <f t="shared" si="171"/>
        <v>#DIV/0!</v>
      </c>
      <c r="MF54" s="178" t="e">
        <f t="shared" si="171"/>
        <v>#DIV/0!</v>
      </c>
      <c r="MG54" s="178" t="e">
        <f t="shared" si="171"/>
        <v>#DIV/0!</v>
      </c>
      <c r="MH54" s="178" t="e">
        <f t="shared" si="171"/>
        <v>#DIV/0!</v>
      </c>
      <c r="MI54" s="178" t="e">
        <f t="shared" si="171"/>
        <v>#DIV/0!</v>
      </c>
      <c r="MJ54" s="178" t="e">
        <f t="shared" si="171"/>
        <v>#DIV/0!</v>
      </c>
      <c r="MK54" s="178" t="e">
        <f t="shared" si="171"/>
        <v>#DIV/0!</v>
      </c>
      <c r="ML54" s="178" t="e">
        <f t="shared" si="171"/>
        <v>#DIV/0!</v>
      </c>
      <c r="MM54" s="178"/>
      <c r="MN54" s="178"/>
      <c r="MO54" s="178"/>
      <c r="MP54" s="187"/>
      <c r="MQ54" s="187"/>
      <c r="MR54" s="187"/>
      <c r="MS54" s="178"/>
      <c r="MT54" s="178"/>
      <c r="MU54" s="178" t="e">
        <f>SUM(MU39:MU53)</f>
        <v>#DIV/0!</v>
      </c>
      <c r="MV54" s="178" t="e">
        <f t="shared" ref="MV54:NJ54" si="172">SUM(MV39:MV53)</f>
        <v>#DIV/0!</v>
      </c>
      <c r="MW54" s="178" t="e">
        <f t="shared" si="172"/>
        <v>#DIV/0!</v>
      </c>
      <c r="MX54" s="178" t="e">
        <f t="shared" si="172"/>
        <v>#DIV/0!</v>
      </c>
      <c r="MY54" s="178" t="e">
        <f t="shared" si="172"/>
        <v>#DIV/0!</v>
      </c>
      <c r="MZ54" s="178" t="e">
        <f t="shared" si="172"/>
        <v>#DIV/0!</v>
      </c>
      <c r="NA54" s="178" t="e">
        <f t="shared" si="172"/>
        <v>#DIV/0!</v>
      </c>
      <c r="NB54" s="178" t="e">
        <f t="shared" si="172"/>
        <v>#DIV/0!</v>
      </c>
      <c r="NC54" s="178" t="e">
        <f t="shared" si="172"/>
        <v>#DIV/0!</v>
      </c>
      <c r="ND54" s="178" t="e">
        <f t="shared" si="172"/>
        <v>#DIV/0!</v>
      </c>
      <c r="NE54" s="178" t="e">
        <f t="shared" si="172"/>
        <v>#DIV/0!</v>
      </c>
      <c r="NF54" s="178" t="e">
        <f t="shared" si="172"/>
        <v>#DIV/0!</v>
      </c>
      <c r="NG54" s="178" t="e">
        <f t="shared" si="172"/>
        <v>#DIV/0!</v>
      </c>
      <c r="NH54" s="178" t="e">
        <f t="shared" si="172"/>
        <v>#DIV/0!</v>
      </c>
      <c r="NI54" s="178" t="e">
        <f t="shared" si="172"/>
        <v>#DIV/0!</v>
      </c>
      <c r="NJ54" s="178" t="e">
        <f t="shared" si="172"/>
        <v>#DIV/0!</v>
      </c>
      <c r="NK54" s="178"/>
      <c r="NL54" s="178"/>
      <c r="NM54" s="178"/>
      <c r="NN54" s="187"/>
      <c r="NO54" s="187"/>
      <c r="NP54" s="187"/>
      <c r="NQ54" s="178"/>
      <c r="NR54" s="178"/>
      <c r="NS54" s="178" t="e">
        <f>SUM(NS39:NS53)</f>
        <v>#DIV/0!</v>
      </c>
      <c r="NT54" s="178" t="e">
        <f t="shared" ref="NT54:OH54" si="173">SUM(NT39:NT53)</f>
        <v>#DIV/0!</v>
      </c>
      <c r="NU54" s="178" t="e">
        <f t="shared" si="173"/>
        <v>#DIV/0!</v>
      </c>
      <c r="NV54" s="178" t="e">
        <f t="shared" si="173"/>
        <v>#DIV/0!</v>
      </c>
      <c r="NW54" s="178" t="e">
        <f t="shared" si="173"/>
        <v>#DIV/0!</v>
      </c>
      <c r="NX54" s="178" t="e">
        <f t="shared" si="173"/>
        <v>#DIV/0!</v>
      </c>
      <c r="NY54" s="178" t="e">
        <f t="shared" si="173"/>
        <v>#DIV/0!</v>
      </c>
      <c r="NZ54" s="178" t="e">
        <f t="shared" si="173"/>
        <v>#DIV/0!</v>
      </c>
      <c r="OA54" s="178" t="e">
        <f t="shared" si="173"/>
        <v>#DIV/0!</v>
      </c>
      <c r="OB54" s="178" t="e">
        <f t="shared" si="173"/>
        <v>#DIV/0!</v>
      </c>
      <c r="OC54" s="178" t="e">
        <f t="shared" si="173"/>
        <v>#DIV/0!</v>
      </c>
      <c r="OD54" s="178" t="e">
        <f t="shared" si="173"/>
        <v>#DIV/0!</v>
      </c>
      <c r="OE54" s="178" t="e">
        <f t="shared" si="173"/>
        <v>#DIV/0!</v>
      </c>
      <c r="OF54" s="178" t="e">
        <f t="shared" si="173"/>
        <v>#DIV/0!</v>
      </c>
      <c r="OG54" s="178" t="e">
        <f t="shared" si="173"/>
        <v>#DIV/0!</v>
      </c>
      <c r="OH54" s="178" t="e">
        <f t="shared" si="173"/>
        <v>#DIV/0!</v>
      </c>
      <c r="OI54" s="178"/>
      <c r="OJ54" s="178"/>
    </row>
    <row r="55" spans="3:400" ht="14.45" customHeight="1" x14ac:dyDescent="0.25">
      <c r="C55" s="216" t="s">
        <v>286</v>
      </c>
      <c r="D55" s="184">
        <f>IF(OR(COUNTBLANK(D$39:D$53)&gt;0,D54&gt;D9),"",D$9-D54)</f>
        <v>0</v>
      </c>
      <c r="E55" s="189"/>
      <c r="F55" s="189"/>
      <c r="G55" s="189"/>
      <c r="H55" s="189"/>
      <c r="I55" s="189"/>
      <c r="J55" s="189"/>
      <c r="K55" s="189"/>
      <c r="L55" s="189"/>
      <c r="M55" s="189"/>
      <c r="N55" s="189"/>
      <c r="O55" s="189"/>
      <c r="P55" s="189"/>
      <c r="Q55" s="189"/>
      <c r="R55" s="189"/>
      <c r="S55" s="189"/>
      <c r="T55" s="189"/>
      <c r="U55" s="189"/>
      <c r="V55" s="189"/>
      <c r="W55" s="189"/>
      <c r="X55" s="189"/>
      <c r="Y55" s="189"/>
      <c r="Z55" s="189"/>
      <c r="AA55" s="189"/>
      <c r="AB55" s="184">
        <f>IF(OR(COUNTBLANK(AB$39:AB$53)&gt;0,AB54&gt;AB9),"",AB$9-AB54)</f>
        <v>0</v>
      </c>
      <c r="AC55" s="189"/>
      <c r="AD55" s="189"/>
      <c r="AE55" s="189"/>
      <c r="AF55" s="189"/>
      <c r="AG55" s="189"/>
      <c r="AH55" s="189"/>
      <c r="AI55" s="189"/>
      <c r="AJ55" s="189"/>
      <c r="AK55" s="189"/>
      <c r="AL55" s="189"/>
      <c r="AM55" s="189"/>
      <c r="AN55" s="189"/>
      <c r="AO55" s="189"/>
      <c r="AP55" s="189"/>
      <c r="AQ55" s="189"/>
      <c r="AR55" s="189"/>
      <c r="AS55" s="189"/>
      <c r="AT55" s="189"/>
      <c r="AU55" s="189"/>
      <c r="AV55" s="189"/>
      <c r="AW55" s="189"/>
      <c r="AX55" s="189"/>
      <c r="AY55" s="189"/>
      <c r="AZ55" s="184">
        <f>IF(OR(COUNTBLANK(AZ$39:AZ$53)&gt;0,AZ54&gt;AZ9),"",AZ$9-AZ54)</f>
        <v>0</v>
      </c>
      <c r="BA55" s="189"/>
      <c r="BB55" s="189"/>
      <c r="BC55" s="189"/>
      <c r="BD55" s="189"/>
      <c r="BE55" s="189"/>
      <c r="BF55" s="189"/>
      <c r="BG55" s="189"/>
      <c r="BH55" s="189"/>
      <c r="BI55" s="189"/>
      <c r="BJ55" s="189"/>
      <c r="BK55" s="189"/>
      <c r="BL55" s="189"/>
      <c r="BM55" s="189"/>
      <c r="BN55" s="189"/>
      <c r="BO55" s="189"/>
      <c r="BP55" s="189"/>
      <c r="BQ55" s="189"/>
      <c r="BR55" s="189"/>
      <c r="BS55" s="189"/>
      <c r="BT55" s="189"/>
      <c r="BU55" s="189"/>
      <c r="BV55" s="189"/>
      <c r="BW55" s="189"/>
      <c r="BX55" s="184">
        <f>IF(OR(COUNTBLANK(BX$39:BX$53)&gt;0,BX54&gt;BX9),"",BX$9-BX54)</f>
        <v>0</v>
      </c>
      <c r="BY55" s="142"/>
      <c r="BZ55" s="120"/>
      <c r="CA55" s="142"/>
      <c r="CB55" s="142"/>
      <c r="CC55" s="142"/>
      <c r="CD55" s="142"/>
      <c r="CE55" s="142"/>
      <c r="CF55" s="142"/>
      <c r="CG55" s="142"/>
      <c r="CH55" s="142"/>
      <c r="CI55" s="142"/>
      <c r="CJ55" s="142"/>
      <c r="CK55" s="142"/>
      <c r="CL55" s="142"/>
      <c r="CM55" s="142"/>
      <c r="CN55" s="142"/>
      <c r="CO55" s="142"/>
      <c r="CP55" s="142"/>
      <c r="CQ55" s="142"/>
      <c r="CR55" s="142"/>
      <c r="CS55" s="142"/>
      <c r="CT55" s="142"/>
      <c r="CU55" s="142"/>
      <c r="CV55" s="142"/>
      <c r="CW55" s="142"/>
      <c r="CX55" s="142"/>
      <c r="CY55" s="142"/>
      <c r="CZ55" s="142"/>
      <c r="DA55" s="142"/>
      <c r="DB55" s="142"/>
      <c r="DC55" s="142"/>
      <c r="DD55" s="142"/>
      <c r="DE55" s="142"/>
      <c r="DF55" s="142"/>
      <c r="DG55" s="142"/>
      <c r="DH55" s="142"/>
      <c r="DI55" s="142"/>
      <c r="DJ55" s="142"/>
      <c r="DK55" s="142"/>
      <c r="DL55" s="142"/>
      <c r="DM55" s="142"/>
      <c r="DN55" s="142"/>
      <c r="DO55" s="142"/>
      <c r="DP55" s="142"/>
      <c r="DQ55" s="142"/>
      <c r="DR55" s="142"/>
      <c r="DS55" s="142"/>
      <c r="DT55" s="142"/>
      <c r="DU55" s="142"/>
      <c r="DV55" s="142"/>
      <c r="DW55" s="142"/>
      <c r="DX55" s="142"/>
      <c r="DY55" s="142"/>
      <c r="DZ55" s="142"/>
      <c r="EA55" s="142"/>
      <c r="EB55" s="142"/>
      <c r="EC55" s="142"/>
      <c r="ED55" s="142"/>
      <c r="EE55" s="142"/>
      <c r="EF55" s="142"/>
      <c r="EG55" s="142"/>
      <c r="EH55" s="142"/>
      <c r="EI55" s="142"/>
      <c r="EJ55" s="142"/>
      <c r="EK55" s="142"/>
      <c r="EL55" s="142"/>
      <c r="EM55" s="142"/>
      <c r="EN55" s="142"/>
      <c r="EO55" s="142"/>
      <c r="EP55" s="142"/>
      <c r="EQ55" s="142"/>
      <c r="ER55" s="142"/>
      <c r="ES55" s="142"/>
      <c r="ET55" s="142"/>
      <c r="EU55" s="142"/>
      <c r="EV55" s="120"/>
      <c r="EW55" s="142"/>
      <c r="EX55" s="142"/>
      <c r="EY55" s="142"/>
      <c r="EZ55" s="142"/>
      <c r="FA55" s="142"/>
      <c r="FB55" s="142"/>
      <c r="FC55" s="142"/>
      <c r="FD55" s="142"/>
      <c r="FE55" s="142"/>
      <c r="FF55" s="142"/>
      <c r="FG55" s="142"/>
      <c r="FH55" s="142"/>
      <c r="FI55" s="142"/>
      <c r="FJ55" s="142"/>
      <c r="FK55" s="142"/>
      <c r="FL55" s="142"/>
      <c r="FM55" s="142"/>
      <c r="FN55" s="142"/>
      <c r="FO55" s="142"/>
      <c r="FP55" s="142"/>
      <c r="FQ55" s="142"/>
      <c r="FR55" s="142"/>
      <c r="FS55" s="142"/>
      <c r="FT55" s="142"/>
      <c r="FU55" s="142"/>
      <c r="FV55" s="142"/>
      <c r="FW55" s="142"/>
      <c r="FX55" s="142"/>
      <c r="FY55" s="142"/>
      <c r="FZ55" s="142"/>
      <c r="GA55" s="142"/>
      <c r="GB55" s="142"/>
      <c r="GC55" s="142"/>
      <c r="GD55" s="142"/>
      <c r="GE55" s="142"/>
      <c r="GF55" s="142"/>
      <c r="GG55" s="142"/>
      <c r="GH55" s="142"/>
      <c r="GI55" s="142"/>
      <c r="GJ55" s="142"/>
      <c r="GK55" s="142"/>
      <c r="GL55" s="142"/>
      <c r="GM55" s="142"/>
      <c r="GN55" s="142"/>
      <c r="GO55" s="142"/>
      <c r="GP55" s="142"/>
      <c r="GQ55" s="142"/>
      <c r="GR55" s="142"/>
      <c r="GS55" s="142"/>
      <c r="GT55" s="142"/>
      <c r="GU55" s="142"/>
      <c r="GV55" s="142"/>
      <c r="GW55" s="142"/>
      <c r="GX55" s="142"/>
      <c r="GY55" s="142"/>
      <c r="GZ55" s="142"/>
      <c r="HA55" s="142"/>
      <c r="HB55" s="142"/>
      <c r="HC55" s="142"/>
      <c r="HD55" s="142"/>
      <c r="HE55" s="142"/>
      <c r="HF55" s="142"/>
      <c r="HG55" s="142"/>
      <c r="HH55" s="142"/>
      <c r="HI55" s="142"/>
      <c r="HJ55" s="142"/>
      <c r="HK55" s="142"/>
      <c r="HL55" s="142"/>
      <c r="HM55" s="142"/>
      <c r="HN55" s="142"/>
      <c r="HO55" s="142"/>
      <c r="HP55" s="142"/>
      <c r="HQ55" s="142"/>
      <c r="HR55" s="142"/>
      <c r="HS55" s="142"/>
      <c r="HT55" s="124"/>
      <c r="HU55" s="143" t="s">
        <v>225</v>
      </c>
      <c r="HV55" s="144" t="str">
        <f>IF(COUNTBLANK(D39:D53)&gt;0,"Yes","No")</f>
        <v>No</v>
      </c>
      <c r="HW55" s="144" t="str">
        <f>IFERROR(IF(AND(COUNTBLANK(D39:D53)=0,D55/D9&gt;0.2),"Yes","No"),"No")</f>
        <v>No</v>
      </c>
      <c r="HX55" s="144" t="str">
        <f>IFERROR(IF(AND(COUNTBLANK(D39:D53)=0,D54&gt;D9),"Yes","No"),"No")</f>
        <v>No</v>
      </c>
      <c r="HY55" s="158"/>
      <c r="HZ55" s="158"/>
      <c r="IA55"/>
      <c r="IB55" s="158"/>
      <c r="IC55" s="158"/>
      <c r="ID55"/>
      <c r="IE55" s="147"/>
      <c r="IF55"/>
      <c r="IG55" s="147"/>
      <c r="IH55" s="147"/>
      <c r="II55"/>
      <c r="IJ55" s="147"/>
      <c r="IK55" s="147"/>
      <c r="IL55" s="147"/>
      <c r="IM55"/>
      <c r="IN55"/>
      <c r="IO55"/>
      <c r="IP55"/>
      <c r="IQ55"/>
      <c r="IR55" s="147"/>
      <c r="IS55" s="148" t="s">
        <v>225</v>
      </c>
      <c r="IT55" s="144" t="str">
        <f>IF(COUNTBLANK(AB39:AB53)&gt;0,"Yes","No")</f>
        <v>No</v>
      </c>
      <c r="IU55" s="144" t="str">
        <f>IFERROR(IF(AND(COUNTBLANK(AB39:AB53)=0,AB55/AB9&gt;0.2),"Yes","No"),"No")</f>
        <v>No</v>
      </c>
      <c r="IV55" s="144" t="str">
        <f>IFERROR(IF(AND(COUNTBLANK(AB39:AB53)=0,AB54&gt;AB9),"Yes","No"),"No")</f>
        <v>No</v>
      </c>
      <c r="IW55" s="158"/>
      <c r="IX55" s="158"/>
      <c r="IY55"/>
      <c r="IZ55" s="158"/>
      <c r="JA55" s="158"/>
      <c r="JB55"/>
      <c r="JC55" s="147"/>
      <c r="JD55"/>
      <c r="JE55" s="147"/>
      <c r="JF55" s="147"/>
      <c r="JG55"/>
      <c r="JH55" s="147"/>
      <c r="JI55" s="147"/>
      <c r="JJ55" s="147"/>
      <c r="JK55"/>
      <c r="JL55" s="147"/>
      <c r="JM55" s="147"/>
      <c r="JN55" s="147"/>
      <c r="JO55"/>
      <c r="JP55" s="147"/>
      <c r="JQ55" s="148" t="s">
        <v>225</v>
      </c>
      <c r="JR55" s="144" t="str">
        <f>IF(COUNTBLANK(AZ39:AZ53)&gt;0,"Yes","No")</f>
        <v>No</v>
      </c>
      <c r="JS55" s="144" t="str">
        <f>IFERROR(IF(AND(COUNTBLANK(AZ39:AZ53)=0,AZ55/AZ9&gt;0.2),"Yes","No"),"No")</f>
        <v>No</v>
      </c>
      <c r="JT55" s="144" t="str">
        <f>IFERROR(IF(AND(COUNTBLANK(AZ39:AZ53)=0,AZ54&gt;AZ9),"Yes","No"),"No")</f>
        <v>No</v>
      </c>
      <c r="JU55" s="158"/>
      <c r="JV55" s="158"/>
      <c r="JW55"/>
      <c r="JX55" s="158"/>
      <c r="JY55" s="158"/>
      <c r="JZ55"/>
      <c r="KA55" s="147"/>
      <c r="KB55"/>
      <c r="KC55" s="147"/>
      <c r="KD55" s="147"/>
      <c r="KE55"/>
      <c r="KF55" s="147"/>
      <c r="KG55" s="147"/>
      <c r="KH55" s="147"/>
      <c r="KI55"/>
      <c r="KJ55" s="147"/>
      <c r="KK55" s="147"/>
      <c r="KL55" s="147"/>
      <c r="KM55"/>
      <c r="KN55" s="147"/>
      <c r="KO55" s="148" t="s">
        <v>225</v>
      </c>
      <c r="KP55" s="144" t="str">
        <f>IF(COUNTBLANK(BX39:BX53)&gt;0,"Yes","No")</f>
        <v>No</v>
      </c>
      <c r="KQ55" s="144" t="str">
        <f>IFERROR(IF(AND(COUNTBLANK(BX39:BX53)=0,BX55/BX9&gt;0.2),"Yes","No"),"No")</f>
        <v>No</v>
      </c>
      <c r="KR55" s="144" t="str">
        <f>IFERROR(IF(AND(COUNTBLANK(BX39:BX53)=0,BX54&gt;BX9),"Yes","No"),"No")</f>
        <v>No</v>
      </c>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row>
    <row r="56" spans="3:400" ht="53.45" customHeight="1" x14ac:dyDescent="0.25">
      <c r="C56" s="217"/>
      <c r="D56" s="164" t="str">
        <f>HV56</f>
        <v/>
      </c>
      <c r="E56" s="142"/>
      <c r="F56" s="142"/>
      <c r="G56" s="142"/>
      <c r="H56" s="142"/>
      <c r="I56" s="142"/>
      <c r="J56" s="142"/>
      <c r="K56" s="142"/>
      <c r="L56" s="142"/>
      <c r="M56" s="142"/>
      <c r="N56" s="142"/>
      <c r="O56" s="142"/>
      <c r="P56" s="142"/>
      <c r="Q56" s="142"/>
      <c r="R56" s="142"/>
      <c r="S56" s="142"/>
      <c r="T56" s="142"/>
      <c r="U56" s="142"/>
      <c r="V56" s="142"/>
      <c r="W56" s="142"/>
      <c r="X56" s="142"/>
      <c r="Y56" s="142"/>
      <c r="Z56" s="142"/>
      <c r="AA56" s="142"/>
      <c r="AB56" s="164" t="str">
        <f>IT56</f>
        <v/>
      </c>
      <c r="AC56" s="142"/>
      <c r="AD56" s="142"/>
      <c r="AE56" s="142"/>
      <c r="AF56" s="142"/>
      <c r="AG56" s="142"/>
      <c r="AH56" s="142"/>
      <c r="AI56" s="142"/>
      <c r="AJ56" s="142"/>
      <c r="AK56" s="142"/>
      <c r="AL56" s="142"/>
      <c r="AM56" s="142"/>
      <c r="AN56" s="142"/>
      <c r="AO56" s="142"/>
      <c r="AP56" s="142"/>
      <c r="AQ56" s="142"/>
      <c r="AR56" s="142"/>
      <c r="AS56" s="142"/>
      <c r="AT56" s="142"/>
      <c r="AU56" s="142"/>
      <c r="AV56" s="142"/>
      <c r="AW56" s="142"/>
      <c r="AX56" s="142"/>
      <c r="AY56" s="142"/>
      <c r="AZ56" s="164" t="str">
        <f>JR56</f>
        <v/>
      </c>
      <c r="BA56" s="142"/>
      <c r="BB56" s="142"/>
      <c r="BC56" s="142"/>
      <c r="BD56" s="142"/>
      <c r="BE56" s="142"/>
      <c r="BF56" s="142"/>
      <c r="BG56" s="142"/>
      <c r="BH56" s="142"/>
      <c r="BI56" s="142"/>
      <c r="BJ56" s="142"/>
      <c r="BK56" s="142"/>
      <c r="BL56" s="142"/>
      <c r="BM56" s="142"/>
      <c r="BN56" s="142"/>
      <c r="BO56" s="142"/>
      <c r="BP56" s="142"/>
      <c r="BQ56" s="142"/>
      <c r="BR56" s="142"/>
      <c r="BS56" s="142"/>
      <c r="BT56" s="142"/>
      <c r="BU56" s="142"/>
      <c r="BV56" s="142"/>
      <c r="BW56" s="142"/>
      <c r="BX56" s="164" t="str">
        <f>KP56</f>
        <v/>
      </c>
      <c r="BY56" s="142"/>
      <c r="BZ56" s="120"/>
      <c r="CA56" s="142"/>
      <c r="CB56" s="142"/>
      <c r="CC56" s="142"/>
      <c r="CD56" s="142"/>
      <c r="CE56" s="142"/>
      <c r="CF56" s="142"/>
      <c r="CG56" s="142"/>
      <c r="CH56" s="142"/>
      <c r="CI56" s="142"/>
      <c r="CJ56" s="142"/>
      <c r="CK56" s="142"/>
      <c r="CL56" s="142"/>
      <c r="CM56" s="142"/>
      <c r="CN56" s="142"/>
      <c r="CO56" s="142"/>
      <c r="CP56" s="142"/>
      <c r="CQ56" s="142"/>
      <c r="CR56" s="142"/>
      <c r="CS56" s="142"/>
      <c r="CT56" s="142"/>
      <c r="CU56" s="142"/>
      <c r="CV56" s="142"/>
      <c r="CW56" s="142"/>
      <c r="CX56" s="142"/>
      <c r="CY56" s="142"/>
      <c r="CZ56" s="142"/>
      <c r="DA56" s="142"/>
      <c r="DB56" s="142"/>
      <c r="DC56" s="142"/>
      <c r="DD56" s="142"/>
      <c r="DE56" s="142"/>
      <c r="DF56" s="142"/>
      <c r="DG56" s="142"/>
      <c r="DH56" s="142"/>
      <c r="DI56" s="142"/>
      <c r="DJ56" s="142"/>
      <c r="DK56" s="142"/>
      <c r="DL56" s="142"/>
      <c r="DM56" s="142"/>
      <c r="DN56" s="142"/>
      <c r="DO56" s="142"/>
      <c r="DP56" s="142"/>
      <c r="DQ56" s="142"/>
      <c r="DR56" s="142"/>
      <c r="DS56" s="142"/>
      <c r="DT56" s="142"/>
      <c r="DU56" s="142"/>
      <c r="DV56" s="142"/>
      <c r="DW56" s="142"/>
      <c r="DX56" s="142"/>
      <c r="DY56" s="142"/>
      <c r="DZ56" s="142"/>
      <c r="EA56" s="142"/>
      <c r="EB56" s="142"/>
      <c r="EC56" s="142"/>
      <c r="ED56" s="142"/>
      <c r="EE56" s="142"/>
      <c r="EF56" s="142"/>
      <c r="EG56" s="142"/>
      <c r="EH56" s="142"/>
      <c r="EI56" s="142"/>
      <c r="EJ56" s="142"/>
      <c r="EK56" s="142"/>
      <c r="EL56" s="142"/>
      <c r="EM56" s="142"/>
      <c r="EN56" s="142"/>
      <c r="EO56" s="142"/>
      <c r="EP56" s="142"/>
      <c r="EQ56" s="142"/>
      <c r="ER56" s="142"/>
      <c r="ES56" s="142"/>
      <c r="ET56" s="142"/>
      <c r="EU56" s="142"/>
      <c r="EV56" s="120"/>
      <c r="EW56" s="142"/>
      <c r="EX56" s="142"/>
      <c r="EY56" s="142"/>
      <c r="EZ56" s="142"/>
      <c r="FA56" s="142"/>
      <c r="FB56" s="142"/>
      <c r="FC56" s="142"/>
      <c r="FD56" s="142"/>
      <c r="FE56" s="142"/>
      <c r="FF56" s="142"/>
      <c r="FG56" s="142"/>
      <c r="FH56" s="142"/>
      <c r="FI56" s="142"/>
      <c r="FJ56" s="142"/>
      <c r="FK56" s="142"/>
      <c r="FL56" s="142"/>
      <c r="FM56" s="142"/>
      <c r="FN56" s="142"/>
      <c r="FO56" s="142"/>
      <c r="FP56" s="142"/>
      <c r="FQ56" s="142"/>
      <c r="FR56" s="142"/>
      <c r="FS56" s="142"/>
      <c r="FT56" s="142"/>
      <c r="FU56" s="142"/>
      <c r="FV56" s="142"/>
      <c r="FW56" s="142"/>
      <c r="FX56" s="142"/>
      <c r="FY56" s="142"/>
      <c r="FZ56" s="142"/>
      <c r="GA56" s="142"/>
      <c r="GB56" s="142"/>
      <c r="GC56" s="142"/>
      <c r="GD56" s="142"/>
      <c r="GE56" s="142"/>
      <c r="GF56" s="142"/>
      <c r="GG56" s="142"/>
      <c r="GH56" s="142"/>
      <c r="GI56" s="142"/>
      <c r="GJ56" s="142"/>
      <c r="GK56" s="142"/>
      <c r="GL56" s="142"/>
      <c r="GM56" s="142"/>
      <c r="GN56" s="142"/>
      <c r="GO56" s="142"/>
      <c r="GP56" s="142"/>
      <c r="GQ56" s="142"/>
      <c r="GR56" s="142"/>
      <c r="GS56" s="142"/>
      <c r="GT56" s="142"/>
      <c r="GU56" s="142"/>
      <c r="GV56" s="142"/>
      <c r="GW56" s="142"/>
      <c r="GX56" s="142"/>
      <c r="GY56" s="142"/>
      <c r="GZ56" s="142"/>
      <c r="HA56" s="142"/>
      <c r="HB56" s="142"/>
      <c r="HC56" s="142"/>
      <c r="HD56" s="142"/>
      <c r="HE56" s="142"/>
      <c r="HF56" s="142"/>
      <c r="HG56" s="142"/>
      <c r="HH56" s="142"/>
      <c r="HI56" s="142"/>
      <c r="HJ56" s="142"/>
      <c r="HK56" s="142"/>
      <c r="HL56" s="142"/>
      <c r="HM56" s="142"/>
      <c r="HN56" s="142"/>
      <c r="HO56" s="142"/>
      <c r="HP56" s="142"/>
      <c r="HQ56" s="142"/>
      <c r="HR56" s="142"/>
      <c r="HS56" s="142"/>
      <c r="HT56" s="228"/>
      <c r="HU56" s="143" t="s">
        <v>230</v>
      </c>
      <c r="HV56" s="165" t="str">
        <f>IF(HV55="Yes", HV54,"")&amp;IF(HW55="Yes",HW54,"")&amp;IF(HX55="Yes",HX54,"")</f>
        <v/>
      </c>
      <c r="HW56" s="165"/>
      <c r="HX56" s="165"/>
      <c r="HY56" s="147"/>
      <c r="HZ56" s="147"/>
      <c r="IA56"/>
      <c r="IB56" s="147"/>
      <c r="IC56" s="147"/>
      <c r="ID56"/>
      <c r="IE56" s="158"/>
      <c r="IF56"/>
      <c r="IG56" s="158"/>
      <c r="IH56" s="158"/>
      <c r="II56"/>
      <c r="IJ56" s="158"/>
      <c r="IK56" s="158"/>
      <c r="IL56" s="158"/>
      <c r="IM56"/>
      <c r="IN56"/>
      <c r="IO56"/>
      <c r="IP56"/>
      <c r="IQ56"/>
      <c r="IR56" s="158"/>
      <c r="IS56" s="148" t="s">
        <v>230</v>
      </c>
      <c r="IT56" s="165" t="str">
        <f>IF(IT55="Yes", IT54,"")&amp;IF(IU55="Yes",IU54,"")&amp;IF(IV55="Yes",IV54,"")</f>
        <v/>
      </c>
      <c r="IU56" s="165"/>
      <c r="IV56" s="165"/>
      <c r="IW56" s="147"/>
      <c r="IX56" s="147"/>
      <c r="IY56"/>
      <c r="IZ56" s="147"/>
      <c r="JA56" s="147"/>
      <c r="JB56"/>
      <c r="JC56" s="158"/>
      <c r="JD56"/>
      <c r="JE56" s="158"/>
      <c r="JF56" s="158"/>
      <c r="JG56"/>
      <c r="JH56" s="158"/>
      <c r="JI56" s="158"/>
      <c r="JJ56" s="158"/>
      <c r="JK56"/>
      <c r="JL56" s="158"/>
      <c r="JM56" s="158"/>
      <c r="JN56" s="158"/>
      <c r="JO56"/>
      <c r="JP56" s="158"/>
      <c r="JQ56" s="148" t="s">
        <v>230</v>
      </c>
      <c r="JR56" s="165" t="str">
        <f>IF(JR55="Yes", JR54,"")&amp;IF(JS55="Yes",JS54,"")&amp;IF(JT55="Yes",JT54,"")</f>
        <v/>
      </c>
      <c r="JS56" s="165"/>
      <c r="JT56" s="165"/>
      <c r="JU56" s="147"/>
      <c r="JV56" s="147"/>
      <c r="JW56"/>
      <c r="JX56" s="147"/>
      <c r="JY56" s="147"/>
      <c r="JZ56"/>
      <c r="KA56" s="158"/>
      <c r="KB56"/>
      <c r="KC56" s="158"/>
      <c r="KD56" s="158"/>
      <c r="KE56"/>
      <c r="KF56" s="158"/>
      <c r="KG56" s="158"/>
      <c r="KH56" s="158"/>
      <c r="KI56"/>
      <c r="KJ56" s="158"/>
      <c r="KK56" s="158"/>
      <c r="KL56" s="158"/>
      <c r="KM56"/>
      <c r="KN56" s="158"/>
      <c r="KO56" s="148" t="s">
        <v>230</v>
      </c>
      <c r="KP56" s="165" t="str">
        <f>IF(KP55="Yes", KP54,"")&amp;IF(KQ55="Yes",KQ54,"")&amp;IF(KR55="Yes",KR54,"")</f>
        <v/>
      </c>
      <c r="KQ56" s="165"/>
      <c r="KR56" s="165"/>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row>
    <row r="57" spans="3:400" ht="15.75" x14ac:dyDescent="0.25">
      <c r="C57" s="168"/>
      <c r="HT57" s="228"/>
      <c r="HU57"/>
      <c r="HV57"/>
      <c r="HW57"/>
      <c r="HX57"/>
      <c r="HY57"/>
      <c r="HZ57"/>
      <c r="IA57"/>
      <c r="IB57"/>
      <c r="IC57"/>
      <c r="ID57"/>
      <c r="IE57" s="147"/>
      <c r="IF57"/>
      <c r="IG57" s="147"/>
      <c r="IH57" s="147"/>
      <c r="II57"/>
      <c r="IJ57" s="147"/>
      <c r="IK57" s="147"/>
      <c r="IL57" s="147"/>
      <c r="IM57"/>
      <c r="IN57"/>
      <c r="IO57"/>
      <c r="IP57"/>
      <c r="IQ57"/>
      <c r="IR57" s="147"/>
      <c r="IS57"/>
      <c r="IT57"/>
      <c r="IU57"/>
      <c r="IV57"/>
      <c r="IW57"/>
      <c r="IX57"/>
      <c r="IY57"/>
      <c r="IZ57"/>
      <c r="JA57"/>
      <c r="JB57"/>
      <c r="JC57" s="147"/>
      <c r="JD57"/>
      <c r="JE57" s="147"/>
      <c r="JF57" s="147"/>
      <c r="JG57"/>
      <c r="JH57" s="147"/>
      <c r="JI57" s="147"/>
      <c r="JJ57" s="147"/>
      <c r="JK57"/>
      <c r="JL57" s="147"/>
      <c r="JM57" s="147"/>
      <c r="JN57" s="147"/>
      <c r="JO57"/>
      <c r="JP57" s="147"/>
      <c r="JQ57"/>
      <c r="JR57"/>
      <c r="JS57"/>
      <c r="JT57"/>
      <c r="JU57"/>
      <c r="JV57"/>
      <c r="JW57"/>
      <c r="JX57"/>
      <c r="JY57"/>
      <c r="JZ57"/>
      <c r="KA57" s="147"/>
      <c r="KB57"/>
      <c r="KC57" s="147"/>
      <c r="KD57" s="147"/>
      <c r="KE57"/>
      <c r="KF57" s="147"/>
      <c r="KG57" s="147"/>
      <c r="KH57" s="147"/>
      <c r="KI57"/>
      <c r="KJ57" s="147"/>
      <c r="KK57" s="147"/>
      <c r="KL57" s="147"/>
      <c r="KM57"/>
      <c r="KN57" s="147"/>
      <c r="KO57"/>
      <c r="KP57"/>
      <c r="KQ57"/>
      <c r="KR57"/>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row>
    <row r="58" spans="3:400" ht="15.75" x14ac:dyDescent="0.25">
      <c r="C58" s="168" t="s">
        <v>275</v>
      </c>
      <c r="D58" s="139" t="str">
        <f t="shared" ref="D58:BO58" si="174">D7</f>
        <v>ES</v>
      </c>
      <c r="E58" s="139">
        <f t="shared" si="174"/>
        <v>0</v>
      </c>
      <c r="F58" s="139">
        <f t="shared" si="174"/>
        <v>0</v>
      </c>
      <c r="G58" s="139">
        <f t="shared" si="174"/>
        <v>0</v>
      </c>
      <c r="H58" s="139">
        <f t="shared" si="174"/>
        <v>0</v>
      </c>
      <c r="I58" s="139">
        <f t="shared" si="174"/>
        <v>0</v>
      </c>
      <c r="J58" s="139">
        <f t="shared" si="174"/>
        <v>0</v>
      </c>
      <c r="K58" s="139">
        <f t="shared" si="174"/>
        <v>0</v>
      </c>
      <c r="L58" s="139">
        <f t="shared" si="174"/>
        <v>0</v>
      </c>
      <c r="M58" s="139">
        <f t="shared" si="174"/>
        <v>0</v>
      </c>
      <c r="N58" s="139">
        <f t="shared" si="174"/>
        <v>0</v>
      </c>
      <c r="O58" s="139">
        <f t="shared" si="174"/>
        <v>0</v>
      </c>
      <c r="P58" s="139">
        <f t="shared" si="174"/>
        <v>0</v>
      </c>
      <c r="Q58" s="139">
        <f t="shared" si="174"/>
        <v>0</v>
      </c>
      <c r="R58" s="139">
        <f t="shared" si="174"/>
        <v>0</v>
      </c>
      <c r="S58" s="139">
        <f t="shared" si="174"/>
        <v>0</v>
      </c>
      <c r="T58" s="139">
        <f t="shared" si="174"/>
        <v>0</v>
      </c>
      <c r="U58" s="139">
        <f t="shared" si="174"/>
        <v>0</v>
      </c>
      <c r="V58" s="139">
        <f t="shared" si="174"/>
        <v>0</v>
      </c>
      <c r="W58" s="139">
        <f t="shared" si="174"/>
        <v>0</v>
      </c>
      <c r="X58" s="139">
        <f t="shared" si="174"/>
        <v>0</v>
      </c>
      <c r="Y58" s="139">
        <f t="shared" si="174"/>
        <v>0</v>
      </c>
      <c r="Z58" s="139">
        <f t="shared" si="174"/>
        <v>0</v>
      </c>
      <c r="AA58" s="139">
        <f t="shared" si="174"/>
        <v>0</v>
      </c>
      <c r="AB58" s="139" t="str">
        <f t="shared" si="174"/>
        <v>TH</v>
      </c>
      <c r="AC58" s="139">
        <f t="shared" si="174"/>
        <v>0</v>
      </c>
      <c r="AD58" s="139">
        <f t="shared" si="174"/>
        <v>0</v>
      </c>
      <c r="AE58" s="139">
        <f t="shared" si="174"/>
        <v>0</v>
      </c>
      <c r="AF58" s="139">
        <f t="shared" si="174"/>
        <v>0</v>
      </c>
      <c r="AG58" s="139">
        <f t="shared" si="174"/>
        <v>0</v>
      </c>
      <c r="AH58" s="139">
        <f t="shared" si="174"/>
        <v>0</v>
      </c>
      <c r="AI58" s="139">
        <f t="shared" si="174"/>
        <v>0</v>
      </c>
      <c r="AJ58" s="139">
        <f t="shared" si="174"/>
        <v>0</v>
      </c>
      <c r="AK58" s="139">
        <f t="shared" si="174"/>
        <v>0</v>
      </c>
      <c r="AL58" s="139">
        <f t="shared" si="174"/>
        <v>0</v>
      </c>
      <c r="AM58" s="139">
        <f t="shared" si="174"/>
        <v>0</v>
      </c>
      <c r="AN58" s="139">
        <f t="shared" si="174"/>
        <v>0</v>
      </c>
      <c r="AO58" s="139">
        <f t="shared" si="174"/>
        <v>0</v>
      </c>
      <c r="AP58" s="139">
        <f t="shared" si="174"/>
        <v>0</v>
      </c>
      <c r="AQ58" s="139">
        <f t="shared" si="174"/>
        <v>0</v>
      </c>
      <c r="AR58" s="139">
        <f t="shared" si="174"/>
        <v>0</v>
      </c>
      <c r="AS58" s="139">
        <f t="shared" si="174"/>
        <v>0</v>
      </c>
      <c r="AT58" s="139">
        <f t="shared" si="174"/>
        <v>0</v>
      </c>
      <c r="AU58" s="139">
        <f t="shared" si="174"/>
        <v>0</v>
      </c>
      <c r="AV58" s="139">
        <f t="shared" si="174"/>
        <v>0</v>
      </c>
      <c r="AW58" s="139">
        <f t="shared" si="174"/>
        <v>0</v>
      </c>
      <c r="AX58" s="139">
        <f t="shared" si="174"/>
        <v>0</v>
      </c>
      <c r="AY58" s="139">
        <f t="shared" si="174"/>
        <v>0</v>
      </c>
      <c r="AZ58" s="139" t="str">
        <f t="shared" si="174"/>
        <v>SH</v>
      </c>
      <c r="BA58" s="139">
        <f t="shared" si="174"/>
        <v>0</v>
      </c>
      <c r="BB58" s="139">
        <f t="shared" si="174"/>
        <v>0</v>
      </c>
      <c r="BC58" s="139">
        <f t="shared" si="174"/>
        <v>0</v>
      </c>
      <c r="BD58" s="139">
        <f t="shared" si="174"/>
        <v>0</v>
      </c>
      <c r="BE58" s="139">
        <f t="shared" si="174"/>
        <v>0</v>
      </c>
      <c r="BF58" s="139">
        <f t="shared" si="174"/>
        <v>0</v>
      </c>
      <c r="BG58" s="139">
        <f t="shared" si="174"/>
        <v>0</v>
      </c>
      <c r="BH58" s="139">
        <f t="shared" si="174"/>
        <v>0</v>
      </c>
      <c r="BI58" s="139">
        <f t="shared" si="174"/>
        <v>0</v>
      </c>
      <c r="BJ58" s="139">
        <f t="shared" si="174"/>
        <v>0</v>
      </c>
      <c r="BK58" s="139">
        <f t="shared" si="174"/>
        <v>0</v>
      </c>
      <c r="BL58" s="139">
        <f t="shared" si="174"/>
        <v>0</v>
      </c>
      <c r="BM58" s="139">
        <f t="shared" si="174"/>
        <v>0</v>
      </c>
      <c r="BN58" s="139">
        <f t="shared" si="174"/>
        <v>0</v>
      </c>
      <c r="BO58" s="139">
        <f t="shared" si="174"/>
        <v>0</v>
      </c>
      <c r="BP58" s="139">
        <f t="shared" ref="BP58:BX58" si="175">BP7</f>
        <v>0</v>
      </c>
      <c r="BQ58" s="139">
        <f t="shared" si="175"/>
        <v>0</v>
      </c>
      <c r="BR58" s="139">
        <f t="shared" si="175"/>
        <v>0</v>
      </c>
      <c r="BS58" s="139">
        <f t="shared" si="175"/>
        <v>0</v>
      </c>
      <c r="BT58" s="139">
        <f t="shared" si="175"/>
        <v>0</v>
      </c>
      <c r="BU58" s="139">
        <f t="shared" si="175"/>
        <v>0</v>
      </c>
      <c r="BV58" s="139">
        <f t="shared" si="175"/>
        <v>0</v>
      </c>
      <c r="BW58" s="139">
        <f t="shared" si="175"/>
        <v>0</v>
      </c>
      <c r="BX58" s="139" t="str">
        <f t="shared" si="175"/>
        <v>UN</v>
      </c>
      <c r="BY58" s="126"/>
      <c r="BZ58" s="120"/>
      <c r="CA58" s="139" t="s">
        <v>11</v>
      </c>
      <c r="CB58" s="139"/>
      <c r="CC58" s="139"/>
      <c r="CD58" s="139"/>
      <c r="CE58" s="139"/>
      <c r="CF58" s="139"/>
      <c r="CG58" s="139"/>
      <c r="CH58" s="139"/>
      <c r="CI58" s="139"/>
      <c r="CJ58" s="139"/>
      <c r="CK58" s="139"/>
      <c r="CL58" s="139"/>
      <c r="CM58" s="139"/>
      <c r="CN58" s="139"/>
      <c r="CO58" s="139"/>
      <c r="CP58" s="139"/>
      <c r="CQ58" s="139"/>
      <c r="CR58" s="139"/>
      <c r="CS58" s="139"/>
      <c r="CT58" s="139"/>
      <c r="CU58" s="139"/>
      <c r="CV58" s="139"/>
      <c r="CW58" s="139"/>
      <c r="CX58" s="139"/>
      <c r="CY58" s="140" t="s">
        <v>12</v>
      </c>
      <c r="CZ58" s="139"/>
      <c r="DA58" s="139"/>
      <c r="DB58" s="139"/>
      <c r="DC58" s="139"/>
      <c r="DD58" s="139"/>
      <c r="DE58" s="139"/>
      <c r="DF58" s="139"/>
      <c r="DG58" s="139"/>
      <c r="DH58" s="139"/>
      <c r="DI58" s="139"/>
      <c r="DJ58" s="139"/>
      <c r="DK58" s="139"/>
      <c r="DL58" s="139"/>
      <c r="DM58" s="139"/>
      <c r="DN58" s="139"/>
      <c r="DO58" s="139"/>
      <c r="DP58" s="139"/>
      <c r="DQ58" s="139"/>
      <c r="DR58" s="139"/>
      <c r="DS58" s="139"/>
      <c r="DT58" s="139"/>
      <c r="DU58" s="139"/>
      <c r="DV58" s="139"/>
      <c r="DW58" s="141" t="s">
        <v>217</v>
      </c>
      <c r="DX58" s="139"/>
      <c r="DY58" s="139"/>
      <c r="DZ58" s="139"/>
      <c r="EA58" s="139"/>
      <c r="EB58" s="139"/>
      <c r="EC58" s="139"/>
      <c r="ED58" s="139"/>
      <c r="EE58" s="139"/>
      <c r="EF58" s="139"/>
      <c r="EG58" s="139"/>
      <c r="EH58" s="139"/>
      <c r="EI58" s="139"/>
      <c r="EJ58" s="139"/>
      <c r="EK58" s="139"/>
      <c r="EL58" s="139"/>
      <c r="EM58" s="139"/>
      <c r="EN58" s="139"/>
      <c r="EO58" s="139"/>
      <c r="EP58" s="139"/>
      <c r="EQ58" s="139"/>
      <c r="ER58" s="139"/>
      <c r="ES58" s="139"/>
      <c r="ET58" s="139"/>
      <c r="EU58" s="141" t="s">
        <v>217</v>
      </c>
      <c r="EV58" s="120"/>
      <c r="EW58" s="139" t="str">
        <f>EW$7</f>
        <v>ES</v>
      </c>
      <c r="EX58" s="139">
        <f t="shared" ref="EX58:HI58" si="176">EX$7</f>
        <v>0</v>
      </c>
      <c r="EY58" s="139">
        <f t="shared" si="176"/>
        <v>0</v>
      </c>
      <c r="EZ58" s="139">
        <f t="shared" si="176"/>
        <v>0</v>
      </c>
      <c r="FA58" s="139">
        <f t="shared" si="176"/>
        <v>0</v>
      </c>
      <c r="FB58" s="139">
        <f t="shared" si="176"/>
        <v>0</v>
      </c>
      <c r="FC58" s="139">
        <f t="shared" si="176"/>
        <v>0</v>
      </c>
      <c r="FD58" s="139">
        <f t="shared" si="176"/>
        <v>0</v>
      </c>
      <c r="FE58" s="139">
        <f t="shared" si="176"/>
        <v>0</v>
      </c>
      <c r="FF58" s="139">
        <f t="shared" si="176"/>
        <v>0</v>
      </c>
      <c r="FG58" s="139">
        <f t="shared" si="176"/>
        <v>0</v>
      </c>
      <c r="FH58" s="139">
        <f t="shared" si="176"/>
        <v>0</v>
      </c>
      <c r="FI58" s="139">
        <f t="shared" si="176"/>
        <v>0</v>
      </c>
      <c r="FJ58" s="139">
        <f t="shared" si="176"/>
        <v>0</v>
      </c>
      <c r="FK58" s="139">
        <f t="shared" si="176"/>
        <v>0</v>
      </c>
      <c r="FL58" s="139">
        <f t="shared" si="176"/>
        <v>0</v>
      </c>
      <c r="FM58" s="139">
        <f t="shared" si="176"/>
        <v>0</v>
      </c>
      <c r="FN58" s="139">
        <f t="shared" si="176"/>
        <v>0</v>
      </c>
      <c r="FO58" s="139">
        <f t="shared" si="176"/>
        <v>0</v>
      </c>
      <c r="FP58" s="139">
        <f t="shared" si="176"/>
        <v>0</v>
      </c>
      <c r="FQ58" s="139">
        <f t="shared" si="176"/>
        <v>0</v>
      </c>
      <c r="FR58" s="139">
        <f t="shared" si="176"/>
        <v>0</v>
      </c>
      <c r="FS58" s="139">
        <f t="shared" si="176"/>
        <v>0</v>
      </c>
      <c r="FT58" s="139">
        <f t="shared" si="176"/>
        <v>0</v>
      </c>
      <c r="FU58" s="139" t="str">
        <f t="shared" si="176"/>
        <v>TH</v>
      </c>
      <c r="FV58" s="139">
        <f t="shared" si="176"/>
        <v>0</v>
      </c>
      <c r="FW58" s="139">
        <f t="shared" si="176"/>
        <v>0</v>
      </c>
      <c r="FX58" s="139">
        <f t="shared" si="176"/>
        <v>0</v>
      </c>
      <c r="FY58" s="139">
        <f t="shared" si="176"/>
        <v>0</v>
      </c>
      <c r="FZ58" s="139">
        <f t="shared" si="176"/>
        <v>0</v>
      </c>
      <c r="GA58" s="139">
        <f t="shared" si="176"/>
        <v>0</v>
      </c>
      <c r="GB58" s="139">
        <f t="shared" si="176"/>
        <v>0</v>
      </c>
      <c r="GC58" s="139">
        <f t="shared" si="176"/>
        <v>0</v>
      </c>
      <c r="GD58" s="139">
        <f t="shared" si="176"/>
        <v>0</v>
      </c>
      <c r="GE58" s="139">
        <f t="shared" si="176"/>
        <v>0</v>
      </c>
      <c r="GF58" s="139">
        <f t="shared" si="176"/>
        <v>0</v>
      </c>
      <c r="GG58" s="139">
        <f t="shared" si="176"/>
        <v>0</v>
      </c>
      <c r="GH58" s="139">
        <f t="shared" si="176"/>
        <v>0</v>
      </c>
      <c r="GI58" s="139">
        <f t="shared" si="176"/>
        <v>0</v>
      </c>
      <c r="GJ58" s="139">
        <f t="shared" si="176"/>
        <v>0</v>
      </c>
      <c r="GK58" s="139">
        <f t="shared" si="176"/>
        <v>0</v>
      </c>
      <c r="GL58" s="139">
        <f t="shared" si="176"/>
        <v>0</v>
      </c>
      <c r="GM58" s="139">
        <f t="shared" si="176"/>
        <v>0</v>
      </c>
      <c r="GN58" s="139">
        <f t="shared" si="176"/>
        <v>0</v>
      </c>
      <c r="GO58" s="139">
        <f t="shared" si="176"/>
        <v>0</v>
      </c>
      <c r="GP58" s="139">
        <f t="shared" si="176"/>
        <v>0</v>
      </c>
      <c r="GQ58" s="139">
        <f t="shared" si="176"/>
        <v>0</v>
      </c>
      <c r="GR58" s="139">
        <f t="shared" si="176"/>
        <v>0</v>
      </c>
      <c r="GS58" s="139" t="str">
        <f t="shared" si="176"/>
        <v>SH</v>
      </c>
      <c r="GT58" s="139">
        <f t="shared" si="176"/>
        <v>0</v>
      </c>
      <c r="GU58" s="139">
        <f t="shared" si="176"/>
        <v>0</v>
      </c>
      <c r="GV58" s="139">
        <f t="shared" si="176"/>
        <v>0</v>
      </c>
      <c r="GW58" s="139">
        <f t="shared" si="176"/>
        <v>0</v>
      </c>
      <c r="GX58" s="139">
        <f t="shared" si="176"/>
        <v>0</v>
      </c>
      <c r="GY58" s="139">
        <f t="shared" si="176"/>
        <v>0</v>
      </c>
      <c r="GZ58" s="139">
        <f t="shared" si="176"/>
        <v>0</v>
      </c>
      <c r="HA58" s="139">
        <f t="shared" si="176"/>
        <v>0</v>
      </c>
      <c r="HB58" s="139">
        <f t="shared" si="176"/>
        <v>0</v>
      </c>
      <c r="HC58" s="139">
        <f t="shared" si="176"/>
        <v>0</v>
      </c>
      <c r="HD58" s="139">
        <f t="shared" si="176"/>
        <v>0</v>
      </c>
      <c r="HE58" s="139">
        <f t="shared" si="176"/>
        <v>0</v>
      </c>
      <c r="HF58" s="139">
        <f t="shared" si="176"/>
        <v>0</v>
      </c>
      <c r="HG58" s="139">
        <f t="shared" si="176"/>
        <v>0</v>
      </c>
      <c r="HH58" s="139">
        <f t="shared" si="176"/>
        <v>0</v>
      </c>
      <c r="HI58" s="139">
        <f t="shared" si="176"/>
        <v>0</v>
      </c>
      <c r="HJ58" s="139">
        <f t="shared" ref="HJ58:HQ58" si="177">HJ$7</f>
        <v>0</v>
      </c>
      <c r="HK58" s="139">
        <f t="shared" si="177"/>
        <v>0</v>
      </c>
      <c r="HL58" s="139">
        <f t="shared" si="177"/>
        <v>0</v>
      </c>
      <c r="HM58" s="139">
        <f t="shared" si="177"/>
        <v>0</v>
      </c>
      <c r="HN58" s="139">
        <f t="shared" si="177"/>
        <v>0</v>
      </c>
      <c r="HO58" s="139">
        <f t="shared" si="177"/>
        <v>0</v>
      </c>
      <c r="HP58" s="139">
        <f t="shared" si="177"/>
        <v>0</v>
      </c>
      <c r="HQ58" s="139" t="str">
        <f t="shared" si="177"/>
        <v>UN</v>
      </c>
      <c r="HR58" s="126"/>
      <c r="HS58" s="139" t="s">
        <v>213</v>
      </c>
      <c r="HT58" s="22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c r="JU58"/>
      <c r="JV58"/>
      <c r="JW58"/>
      <c r="JX58"/>
      <c r="JY58"/>
      <c r="JZ58"/>
      <c r="KA58"/>
      <c r="KB58"/>
      <c r="KC58"/>
      <c r="KD58"/>
      <c r="KE58"/>
      <c r="KF58"/>
      <c r="KG58"/>
      <c r="KH58"/>
      <c r="KI58"/>
      <c r="KJ58"/>
      <c r="KK58"/>
      <c r="KL58"/>
      <c r="KM58"/>
      <c r="KN58"/>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row>
    <row r="59" spans="3:400" x14ac:dyDescent="0.25">
      <c r="C59" s="194" t="s">
        <v>287</v>
      </c>
      <c r="D59" s="171">
        <v>0</v>
      </c>
      <c r="E59" s="156"/>
      <c r="F59" s="156"/>
      <c r="G59" s="156"/>
      <c r="H59" s="156"/>
      <c r="I59" s="156"/>
      <c r="J59" s="156"/>
      <c r="K59" s="156"/>
      <c r="L59" s="156"/>
      <c r="M59" s="156"/>
      <c r="N59" s="156"/>
      <c r="O59" s="156"/>
      <c r="P59" s="156"/>
      <c r="Q59" s="156"/>
      <c r="R59" s="156"/>
      <c r="S59" s="156"/>
      <c r="T59" s="156"/>
      <c r="U59" s="156"/>
      <c r="V59" s="156"/>
      <c r="W59" s="156"/>
      <c r="X59" s="156"/>
      <c r="Y59" s="156"/>
      <c r="Z59" s="156"/>
      <c r="AA59" s="156"/>
      <c r="AB59" s="171">
        <v>0</v>
      </c>
      <c r="AC59" s="156"/>
      <c r="AD59" s="156"/>
      <c r="AE59" s="156"/>
      <c r="AF59" s="156"/>
      <c r="AG59" s="156"/>
      <c r="AH59" s="156"/>
      <c r="AI59" s="156"/>
      <c r="AJ59" s="156"/>
      <c r="AK59" s="156"/>
      <c r="AL59" s="156"/>
      <c r="AM59" s="156"/>
      <c r="AN59" s="156"/>
      <c r="AO59" s="156"/>
      <c r="AP59" s="156"/>
      <c r="AQ59" s="156"/>
      <c r="AR59" s="156"/>
      <c r="AS59" s="156"/>
      <c r="AT59" s="156"/>
      <c r="AU59" s="156"/>
      <c r="AV59" s="156"/>
      <c r="AW59" s="156"/>
      <c r="AX59" s="156"/>
      <c r="AY59" s="156"/>
      <c r="AZ59" s="171">
        <v>0</v>
      </c>
      <c r="BA59" s="156"/>
      <c r="BB59" s="156"/>
      <c r="BC59" s="156"/>
      <c r="BD59" s="156"/>
      <c r="BE59" s="156"/>
      <c r="BF59" s="156"/>
      <c r="BG59" s="156"/>
      <c r="BH59" s="156"/>
      <c r="BI59" s="156"/>
      <c r="BJ59" s="156"/>
      <c r="BK59" s="156"/>
      <c r="BL59" s="156"/>
      <c r="BM59" s="156"/>
      <c r="BN59" s="156"/>
      <c r="BO59" s="156"/>
      <c r="BP59" s="156"/>
      <c r="BQ59" s="156"/>
      <c r="BR59" s="156"/>
      <c r="BS59" s="156"/>
      <c r="BT59" s="156"/>
      <c r="BU59" s="156"/>
      <c r="BV59" s="156"/>
      <c r="BW59" s="156"/>
      <c r="BX59" s="171">
        <v>0</v>
      </c>
      <c r="BY59" s="153">
        <f t="shared" ref="BY59" si="178">D59+AB59+AZ59+BX59</f>
        <v>0</v>
      </c>
      <c r="BZ59" s="120"/>
      <c r="CA59" s="153" t="s">
        <v>57</v>
      </c>
      <c r="CB59" s="157"/>
      <c r="CC59" s="157"/>
      <c r="CD59" s="157"/>
      <c r="CE59" s="157"/>
      <c r="CF59" s="157"/>
      <c r="CG59" s="157"/>
      <c r="CH59" s="157"/>
      <c r="CI59" s="157"/>
      <c r="CJ59" s="157"/>
      <c r="CK59" s="157"/>
      <c r="CL59" s="157"/>
      <c r="CM59" s="157"/>
      <c r="CN59" s="157"/>
      <c r="CO59" s="157"/>
      <c r="CP59" s="157"/>
      <c r="CQ59" s="157"/>
      <c r="CR59" s="157"/>
      <c r="CS59" s="157"/>
      <c r="CT59" s="157"/>
      <c r="CU59" s="157"/>
      <c r="CV59" s="157"/>
      <c r="CW59" s="157"/>
      <c r="CX59" s="157"/>
      <c r="CY59" s="153" t="s">
        <v>57</v>
      </c>
      <c r="CZ59" s="157"/>
      <c r="DA59" s="157"/>
      <c r="DB59" s="157"/>
      <c r="DC59" s="157"/>
      <c r="DD59" s="157"/>
      <c r="DE59" s="157"/>
      <c r="DF59" s="157"/>
      <c r="DG59" s="157"/>
      <c r="DH59" s="157"/>
      <c r="DI59" s="157"/>
      <c r="DJ59" s="157"/>
      <c r="DK59" s="157"/>
      <c r="DL59" s="157"/>
      <c r="DM59" s="157"/>
      <c r="DN59" s="157"/>
      <c r="DO59" s="157"/>
      <c r="DP59" s="157"/>
      <c r="DQ59" s="157"/>
      <c r="DR59" s="157"/>
      <c r="DS59" s="157"/>
      <c r="DT59" s="157"/>
      <c r="DU59" s="157"/>
      <c r="DV59" s="157"/>
      <c r="DW59" s="153" t="s">
        <v>57</v>
      </c>
      <c r="DX59" s="157"/>
      <c r="DY59" s="157"/>
      <c r="DZ59" s="157"/>
      <c r="EA59" s="157"/>
      <c r="EB59" s="157"/>
      <c r="EC59" s="157"/>
      <c r="ED59" s="157"/>
      <c r="EE59" s="157"/>
      <c r="EF59" s="157"/>
      <c r="EG59" s="157"/>
      <c r="EH59" s="157"/>
      <c r="EI59" s="157"/>
      <c r="EJ59" s="157"/>
      <c r="EK59" s="157"/>
      <c r="EL59" s="157"/>
      <c r="EM59" s="157"/>
      <c r="EN59" s="157"/>
      <c r="EO59" s="157"/>
      <c r="EP59" s="157"/>
      <c r="EQ59" s="157"/>
      <c r="ER59" s="157"/>
      <c r="ES59" s="157"/>
      <c r="ET59" s="157"/>
      <c r="EU59" s="153" t="s">
        <v>57</v>
      </c>
      <c r="EV59" s="120"/>
      <c r="EW59" s="153">
        <f>IF(D59="","",D59)</f>
        <v>0</v>
      </c>
      <c r="EX59" s="157"/>
      <c r="EY59" s="157"/>
      <c r="EZ59" s="157"/>
      <c r="FA59" s="157"/>
      <c r="FB59" s="157"/>
      <c r="FC59" s="157"/>
      <c r="FD59" s="157"/>
      <c r="FE59" s="157"/>
      <c r="FF59" s="157"/>
      <c r="FG59" s="157"/>
      <c r="FH59" s="157"/>
      <c r="FI59" s="157"/>
      <c r="FJ59" s="157"/>
      <c r="FK59" s="157"/>
      <c r="FL59" s="157"/>
      <c r="FM59" s="157"/>
      <c r="FN59" s="157"/>
      <c r="FO59" s="157"/>
      <c r="FP59" s="157"/>
      <c r="FQ59" s="157"/>
      <c r="FR59" s="157"/>
      <c r="FS59" s="157"/>
      <c r="FT59" s="157"/>
      <c r="FU59" s="153">
        <f>IF(AB59="","",AB59)</f>
        <v>0</v>
      </c>
      <c r="FV59" s="157"/>
      <c r="FW59" s="157"/>
      <c r="FX59" s="157"/>
      <c r="FY59" s="157"/>
      <c r="FZ59" s="157"/>
      <c r="GA59" s="157"/>
      <c r="GB59" s="157"/>
      <c r="GC59" s="157"/>
      <c r="GD59" s="157"/>
      <c r="GE59" s="157"/>
      <c r="GF59" s="157"/>
      <c r="GG59" s="157"/>
      <c r="GH59" s="157"/>
      <c r="GI59" s="157"/>
      <c r="GJ59" s="157"/>
      <c r="GK59" s="157"/>
      <c r="GL59" s="157"/>
      <c r="GM59" s="157"/>
      <c r="GN59" s="157"/>
      <c r="GO59" s="157"/>
      <c r="GP59" s="157"/>
      <c r="GQ59" s="157"/>
      <c r="GR59" s="157"/>
      <c r="GS59" s="153">
        <f>IF(AZ59="","",AZ59)</f>
        <v>0</v>
      </c>
      <c r="GT59" s="157"/>
      <c r="GU59" s="157"/>
      <c r="GV59" s="157"/>
      <c r="GW59" s="157"/>
      <c r="GX59" s="157"/>
      <c r="GY59" s="157"/>
      <c r="GZ59" s="157"/>
      <c r="HA59" s="157"/>
      <c r="HB59" s="157"/>
      <c r="HC59" s="157"/>
      <c r="HD59" s="157"/>
      <c r="HE59" s="157"/>
      <c r="HF59" s="157"/>
      <c r="HG59" s="157"/>
      <c r="HH59" s="157"/>
      <c r="HI59" s="157"/>
      <c r="HJ59" s="157"/>
      <c r="HK59" s="157"/>
      <c r="HL59" s="157"/>
      <c r="HM59" s="157"/>
      <c r="HN59" s="157"/>
      <c r="HO59" s="157"/>
      <c r="HP59" s="157"/>
      <c r="HQ59" s="153">
        <f>IF(BX59="","",BX59)</f>
        <v>0</v>
      </c>
      <c r="HR59" s="142"/>
      <c r="HS59" s="218">
        <f>BY59</f>
        <v>0</v>
      </c>
      <c r="HT59" s="228"/>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row>
    <row r="60" spans="3:400" ht="15.75" thickBot="1" x14ac:dyDescent="0.3">
      <c r="C60" s="266"/>
      <c r="D60" s="267"/>
      <c r="E60" s="267"/>
      <c r="F60" s="267"/>
      <c r="G60" s="267"/>
      <c r="H60" s="267"/>
      <c r="I60" s="267"/>
      <c r="J60" s="267"/>
      <c r="K60" s="267"/>
      <c r="L60" s="267"/>
      <c r="M60" s="267"/>
      <c r="N60" s="267"/>
      <c r="O60" s="267"/>
      <c r="P60" s="267"/>
      <c r="Q60" s="267"/>
      <c r="R60" s="267"/>
      <c r="S60" s="267"/>
      <c r="T60" s="267"/>
      <c r="U60" s="267"/>
      <c r="V60" s="267"/>
      <c r="W60" s="267"/>
      <c r="X60" s="267"/>
      <c r="Y60" s="267"/>
      <c r="Z60" s="267"/>
      <c r="AA60" s="267"/>
      <c r="AB60" s="267"/>
      <c r="AC60" s="267"/>
      <c r="AD60" s="267"/>
      <c r="AE60" s="267"/>
      <c r="AF60" s="267"/>
      <c r="AG60" s="267"/>
      <c r="AH60" s="267"/>
      <c r="AI60" s="267"/>
      <c r="AJ60" s="267"/>
      <c r="AK60" s="267"/>
      <c r="AL60" s="267"/>
      <c r="AM60" s="267"/>
      <c r="AN60" s="267"/>
      <c r="AO60" s="267"/>
      <c r="AP60" s="267"/>
      <c r="AQ60" s="267"/>
      <c r="AR60" s="267"/>
      <c r="AS60" s="267"/>
      <c r="AT60" s="267"/>
      <c r="AU60" s="267"/>
      <c r="AV60" s="267"/>
      <c r="AW60" s="267"/>
      <c r="AX60" s="267"/>
      <c r="AY60" s="267"/>
      <c r="AZ60" s="267"/>
      <c r="BA60" s="267"/>
      <c r="BB60" s="267"/>
      <c r="BC60" s="267"/>
      <c r="BD60" s="267"/>
      <c r="BE60" s="267"/>
      <c r="BF60" s="267"/>
      <c r="BG60" s="267"/>
      <c r="BH60" s="267"/>
      <c r="BI60" s="267"/>
      <c r="BJ60" s="267"/>
      <c r="BK60" s="267"/>
      <c r="BL60" s="267"/>
      <c r="BM60" s="267"/>
      <c r="BN60" s="267"/>
      <c r="BO60" s="267"/>
      <c r="BP60" s="267"/>
      <c r="BQ60" s="267"/>
      <c r="BR60" s="267"/>
      <c r="BS60" s="267"/>
      <c r="BT60" s="267"/>
      <c r="BU60" s="267"/>
      <c r="BV60" s="267"/>
      <c r="BW60" s="267"/>
      <c r="BX60" s="267"/>
      <c r="BY60" s="267"/>
      <c r="BZ60" s="267"/>
      <c r="CA60" s="220"/>
      <c r="CB60" s="220"/>
      <c r="CC60" s="220"/>
      <c r="CD60" s="220"/>
      <c r="CE60" s="220"/>
      <c r="CF60" s="220"/>
      <c r="CG60" s="220"/>
      <c r="CH60" s="220"/>
      <c r="CI60" s="220"/>
      <c r="CJ60" s="220"/>
      <c r="CK60" s="220"/>
      <c r="CL60" s="220"/>
      <c r="CM60" s="220"/>
      <c r="CN60" s="220"/>
      <c r="CO60" s="220"/>
      <c r="CP60" s="220"/>
      <c r="CQ60" s="220"/>
      <c r="CR60" s="220"/>
      <c r="CS60" s="220"/>
      <c r="CT60" s="220"/>
      <c r="CU60" s="220"/>
      <c r="CV60" s="220"/>
      <c r="CW60" s="220"/>
      <c r="CX60" s="220"/>
      <c r="CY60" s="220"/>
      <c r="CZ60" s="220"/>
      <c r="DA60" s="220"/>
      <c r="DB60" s="220"/>
      <c r="DC60" s="220"/>
      <c r="DD60" s="220"/>
      <c r="DE60" s="220"/>
      <c r="DF60" s="220"/>
      <c r="DG60" s="220"/>
      <c r="DH60" s="220"/>
      <c r="DI60" s="220"/>
      <c r="DJ60" s="220"/>
      <c r="DK60" s="220"/>
      <c r="DL60" s="220"/>
      <c r="DM60" s="220"/>
      <c r="DN60" s="220"/>
      <c r="DO60" s="220"/>
      <c r="DP60" s="220"/>
      <c r="DQ60" s="220"/>
      <c r="DR60" s="220"/>
      <c r="DS60" s="220"/>
      <c r="DT60" s="220"/>
      <c r="DU60" s="220"/>
      <c r="DV60" s="220"/>
      <c r="DW60" s="220"/>
      <c r="DX60" s="220"/>
      <c r="DY60" s="220"/>
      <c r="DZ60" s="220"/>
      <c r="EA60" s="220"/>
      <c r="EB60" s="220"/>
      <c r="EC60" s="220"/>
      <c r="ED60" s="220"/>
      <c r="EE60" s="220"/>
      <c r="EF60" s="220"/>
      <c r="EG60" s="220"/>
      <c r="EH60" s="220"/>
      <c r="EI60" s="220"/>
      <c r="EJ60" s="220"/>
      <c r="EK60" s="220"/>
      <c r="EL60" s="220"/>
      <c r="EM60" s="220"/>
      <c r="EN60" s="220"/>
      <c r="EO60" s="220"/>
      <c r="EP60" s="220"/>
      <c r="EQ60" s="220"/>
      <c r="ER60" s="220"/>
      <c r="ES60" s="220"/>
      <c r="ET60" s="220"/>
      <c r="EU60" s="220"/>
      <c r="EV60" s="267"/>
      <c r="EW60" s="220"/>
      <c r="EX60" s="220"/>
      <c r="EY60" s="220"/>
      <c r="EZ60" s="220"/>
      <c r="FA60" s="220"/>
      <c r="FB60" s="220"/>
      <c r="FC60" s="220"/>
      <c r="FD60" s="220"/>
      <c r="FE60" s="220"/>
      <c r="FF60" s="220"/>
      <c r="FG60" s="220"/>
      <c r="FH60" s="220"/>
      <c r="FI60" s="220"/>
      <c r="FJ60" s="220"/>
      <c r="FK60" s="220"/>
      <c r="FL60" s="220"/>
      <c r="FM60" s="220"/>
      <c r="FN60" s="220"/>
      <c r="FO60" s="220"/>
      <c r="FP60" s="220"/>
      <c r="FQ60" s="220"/>
      <c r="FR60" s="220"/>
      <c r="FS60" s="220"/>
      <c r="FT60" s="220"/>
      <c r="FU60" s="220"/>
      <c r="FV60" s="220"/>
      <c r="FW60" s="220"/>
      <c r="FX60" s="220"/>
      <c r="FY60" s="220"/>
      <c r="FZ60" s="220"/>
      <c r="GA60" s="220"/>
      <c r="GB60" s="220"/>
      <c r="GC60" s="220"/>
      <c r="GD60" s="220"/>
      <c r="GE60" s="220"/>
      <c r="GF60" s="220"/>
      <c r="GG60" s="220"/>
      <c r="GH60" s="220"/>
      <c r="GI60" s="220"/>
      <c r="GJ60" s="220"/>
      <c r="GK60" s="220"/>
      <c r="GL60" s="220"/>
      <c r="GM60" s="220"/>
      <c r="GN60" s="220"/>
      <c r="GO60" s="220"/>
      <c r="GP60" s="220"/>
      <c r="GQ60" s="220"/>
      <c r="GR60" s="220"/>
      <c r="GS60" s="220"/>
      <c r="GT60" s="220"/>
      <c r="GU60" s="220"/>
      <c r="GV60" s="220"/>
      <c r="GW60" s="220"/>
      <c r="GX60" s="220"/>
      <c r="GY60" s="220"/>
      <c r="GZ60" s="220"/>
      <c r="HA60" s="220"/>
      <c r="HB60" s="220"/>
      <c r="HC60" s="220"/>
      <c r="HD60" s="220"/>
      <c r="HE60" s="220"/>
      <c r="HF60" s="220"/>
      <c r="HG60" s="220"/>
      <c r="HH60" s="220"/>
      <c r="HI60" s="220"/>
      <c r="HJ60" s="220"/>
      <c r="HK60" s="220"/>
      <c r="HL60" s="220"/>
      <c r="HM60" s="220"/>
      <c r="HN60" s="220"/>
      <c r="HO60" s="220"/>
      <c r="HP60" s="220"/>
      <c r="HQ60" s="220"/>
      <c r="HR60" s="267"/>
      <c r="HS60" s="267"/>
      <c r="HT60" s="268"/>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row>
    <row r="61" spans="3:400" x14ac:dyDescent="0.25">
      <c r="BY61" s="126"/>
      <c r="BZ61" s="120"/>
      <c r="EV61" s="120"/>
      <c r="HR61" s="126"/>
    </row>
  </sheetData>
  <sheetProtection algorithmName="SHA-512" hashValue="3f1oMYlU6/pYTH4I5h8eN482OvoTwD3Ri0D2qPdqHT7mY/A92drvdu7V75WzvHifz9cVwGKXR6FEzUdVaw83iQ==" saltValue="GTmxyym+xR9kGVJXKJaY/g==" spinCount="100000" sheet="1" objects="1" scenarios="1"/>
  <mergeCells count="54">
    <mergeCell ref="KT37:KU37"/>
    <mergeCell ref="LR37:LS37"/>
    <mergeCell ref="MP37:MQ37"/>
    <mergeCell ref="NN37:NO37"/>
    <mergeCell ref="HV56:HX56"/>
    <mergeCell ref="IT56:IV56"/>
    <mergeCell ref="JR56:JT56"/>
    <mergeCell ref="KP56:KR56"/>
    <mergeCell ref="MP25:MQ25"/>
    <mergeCell ref="NN25:NO25"/>
    <mergeCell ref="HV36:HX36"/>
    <mergeCell ref="IT36:IV36"/>
    <mergeCell ref="JR36:JT36"/>
    <mergeCell ref="KP36:KR36"/>
    <mergeCell ref="HV25:HX25"/>
    <mergeCell ref="IT25:IV25"/>
    <mergeCell ref="JR25:JT25"/>
    <mergeCell ref="KP25:KR25"/>
    <mergeCell ref="KT25:KU25"/>
    <mergeCell ref="LR25:LS25"/>
    <mergeCell ref="NN10:NO10"/>
    <mergeCell ref="KT11:KU11"/>
    <mergeCell ref="LR11:LS11"/>
    <mergeCell ref="MP11:MQ11"/>
    <mergeCell ref="NN11:NO11"/>
    <mergeCell ref="KT13:KU13"/>
    <mergeCell ref="LR13:LS13"/>
    <mergeCell ref="MP13:MQ13"/>
    <mergeCell ref="NN13:NO13"/>
    <mergeCell ref="LX9:ML9"/>
    <mergeCell ref="MV9:NJ9"/>
    <mergeCell ref="NT9:OH9"/>
    <mergeCell ref="HV10:HX10"/>
    <mergeCell ref="IT10:IV10"/>
    <mergeCell ref="JR10:JT10"/>
    <mergeCell ref="KP10:KR10"/>
    <mergeCell ref="KT10:KU10"/>
    <mergeCell ref="LR10:LS10"/>
    <mergeCell ref="MP10:MQ10"/>
    <mergeCell ref="MP1:NL7"/>
    <mergeCell ref="NN1:OJ7"/>
    <mergeCell ref="D4:AZ4"/>
    <mergeCell ref="CA4:EU4"/>
    <mergeCell ref="EW4:HQ4"/>
    <mergeCell ref="C6:C7"/>
    <mergeCell ref="D6:AZ6"/>
    <mergeCell ref="CA6:DW6"/>
    <mergeCell ref="EW6:GS6"/>
    <mergeCell ref="HU1:HX5"/>
    <mergeCell ref="IS1:IV5"/>
    <mergeCell ref="JQ1:JT5"/>
    <mergeCell ref="KO1:KR5"/>
    <mergeCell ref="KT1:LP7"/>
    <mergeCell ref="LR1:MN7"/>
  </mergeCells>
  <conditionalFormatting sqref="D8:D9 D15:D22 AB15:AB22 AZ15:AZ22 BX15:BX22 D39:D53 AB39:AB53 AZ39:AZ53 BX39:BX53 D59 AB59 AZ59 BX59">
    <cfRule type="notContainsBlanks" dxfId="58" priority="11">
      <formula>LEN(TRIM(D8))&gt;0</formula>
    </cfRule>
  </conditionalFormatting>
  <conditionalFormatting sqref="D27:D33">
    <cfRule type="notContainsBlanks" dxfId="57" priority="12">
      <formula>LEN(TRIM(D27))&gt;0</formula>
    </cfRule>
  </conditionalFormatting>
  <conditionalFormatting sqref="D35 AB35 AZ35 BX35">
    <cfRule type="expression" dxfId="56" priority="13">
      <formula>#REF!</formula>
    </cfRule>
  </conditionalFormatting>
  <conditionalFormatting sqref="AB8:AB9">
    <cfRule type="notContainsBlanks" dxfId="55" priority="10">
      <formula>LEN(TRIM(AB8))&gt;0</formula>
    </cfRule>
  </conditionalFormatting>
  <conditionalFormatting sqref="AB27:AB33 AZ27:AZ33 BX27:BX33">
    <cfRule type="notContainsBlanks" dxfId="54" priority="8">
      <formula>LEN(TRIM(AB27))&gt;0</formula>
    </cfRule>
  </conditionalFormatting>
  <conditionalFormatting sqref="AZ8:AZ9 BX8:BX9">
    <cfRule type="notContainsBlanks" dxfId="53" priority="9">
      <formula>LEN(TRIM(AZ8))&gt;0</formula>
    </cfRule>
  </conditionalFormatting>
  <conditionalFormatting sqref="CA15:EU22">
    <cfRule type="notContainsBlanks" dxfId="52" priority="6">
      <formula>LEN(TRIM(CA15))&gt;0</formula>
    </cfRule>
  </conditionalFormatting>
  <conditionalFormatting sqref="CA27:EU33">
    <cfRule type="notContainsBlanks" dxfId="51" priority="5">
      <formula>LEN(TRIM(CA27))&gt;0</formula>
    </cfRule>
  </conditionalFormatting>
  <conditionalFormatting sqref="CA39:EU53">
    <cfRule type="notContainsBlanks" dxfId="50" priority="1">
      <formula>LEN(TRIM(CA39))&gt;0</formula>
    </cfRule>
  </conditionalFormatting>
  <conditionalFormatting sqref="EW15:HQ22 EW27:HQ33 EW39:HQ53">
    <cfRule type="notContainsBlanks" dxfId="49" priority="7">
      <formula>LEN(TRIM(EW15))&gt;0</formula>
    </cfRule>
  </conditionalFormatting>
  <conditionalFormatting sqref="HS15:HS22">
    <cfRule type="notContainsBlanks" dxfId="48" priority="4">
      <formula>LEN(TRIM(HS15))&gt;0</formula>
    </cfRule>
  </conditionalFormatting>
  <conditionalFormatting sqref="HS27:HS33">
    <cfRule type="notContainsBlanks" dxfId="47" priority="3">
      <formula>LEN(TRIM(HS27))&gt;0</formula>
    </cfRule>
  </conditionalFormatting>
  <conditionalFormatting sqref="HS39:HS53">
    <cfRule type="notContainsBlanks" dxfId="46" priority="2">
      <formula>LEN(TRIM(HS39))&gt;0</formula>
    </cfRule>
  </conditionalFormatting>
  <dataValidations count="16">
    <dataValidation type="custom" allowBlank="1" showInputMessage="1" showErrorMessage="1" error="Please enter a value less than or equal to the number of SH children that reported More Than One Gender" sqref="AZ27:AZ33" xr:uid="{4D92FD86-8549-4D0E-A4F1-6A9423AD3CAA}">
      <formula1>IF(AZ27&lt;=AZ$22,TRUE,FALSE)</formula1>
    </dataValidation>
    <dataValidation type="custom" allowBlank="1" showInputMessage="1" showErrorMessage="1" error="Please enter a value less than or equal to the total number of TH children" sqref="AB39:AB53 AB15:AB22" xr:uid="{01D3B88D-D4D6-4374-8526-E153D2EAC40C}">
      <formula1>IF(AB15&lt;=AB$9,TRUE,FALSE)</formula1>
    </dataValidation>
    <dataValidation type="custom" allowBlank="1" showInputMessage="1" showErrorMessage="1" error="Please enter a value less than or equal to the total number of ES children" sqref="D39:D53 D15:D22" xr:uid="{282336ED-A08F-45BF-9E8C-95C7C5284572}">
      <formula1>IF(D15&lt;=D$9,TRUE,FALSE)</formula1>
    </dataValidation>
    <dataValidation type="custom" allowBlank="1" showInputMessage="1" showErrorMessage="1" error="Please enter a value less than or equal to the number of UN children that reported More Than One Gender" sqref="BX27:BX33" xr:uid="{5BCC5225-A285-4A6D-AD9B-9C7F8377F443}">
      <formula1>IF(BX27&lt;=BX$22,TRUE,FALSE)</formula1>
    </dataValidation>
    <dataValidation type="custom" allowBlank="1" showInputMessage="1" showErrorMessage="1" error="Please enter a value less than or equal to the number of TH children that reported More Than One Gender" sqref="AB27:AB33" xr:uid="{EF44601A-5B88-4CD2-9823-0C2B5C8938EA}">
      <formula1>IF(AB27&lt;=AB$22,TRUE,FALSE)</formula1>
    </dataValidation>
    <dataValidation type="custom" allowBlank="1" showInputMessage="1" showErrorMessage="1" error="Please enter a value less than or equal to the number of ES children that reported More Than One Gender" sqref="D27:D33" xr:uid="{8518C4FA-6E3E-45FF-B457-2299FB6BB211}">
      <formula1>IF(D27&lt;=D$22,TRUE,FALSE)</formula1>
    </dataValidation>
    <dataValidation type="custom" allowBlank="1" showInputMessage="1" showErrorMessage="1" error="Please enter a value less than or equal to the total number of UN children" sqref="BX59" xr:uid="{B8AC4655-F200-41C5-959C-99300CA465EA}">
      <formula1>IF(BX59&lt;=BX9,TRUE,FALSE)</formula1>
    </dataValidation>
    <dataValidation type="custom" allowBlank="1" showInputMessage="1" showErrorMessage="1" error="Please enter a value less than or equal to the total number of TH children" sqref="AB59" xr:uid="{4A8A4D70-7F40-42B0-92F2-9FBEDFB3B4C7}">
      <formula1>IF(AB59&lt;=AB9,TRUE,FALSE)</formula1>
    </dataValidation>
    <dataValidation type="custom" allowBlank="1" showInputMessage="1" showErrorMessage="1" error="Please enter a value less than or equal to the total number of ES children" sqref="D59" xr:uid="{9A9AA29D-E1A2-43F9-9700-52FCFDF7BFF9}">
      <formula1>IF(D59&lt;=D9,TRUE,FALSE)</formula1>
    </dataValidation>
    <dataValidation type="custom" allowBlank="1" showInputMessage="1" showErrorMessage="1" error="Please enter a value less than or equal to the total number of UN children" sqref="BX39:BX53 BX15:BX22" xr:uid="{8135AB9C-9053-44FD-8AF5-334B1BFDF451}">
      <formula1>IF(BX15&lt;=BX$9,TRUE,FALSE)</formula1>
    </dataValidation>
    <dataValidation type="custom" allowBlank="1" showInputMessage="1" showErrorMessage="1" error="Please enter a value less than or equal to the total number of SH children" sqref="AZ59" xr:uid="{22FB4070-CEEA-4422-8849-248FB0785674}">
      <formula1>IF(AZ59&lt;=AZ9,TRUE,FALSE)</formula1>
    </dataValidation>
    <dataValidation type="custom" allowBlank="1" showInputMessage="1" showErrorMessage="1" error="Please enter a value greater than or equal to the total number of ES households" sqref="D9" xr:uid="{7FF09618-880C-4D64-9C77-0453B831625D}">
      <formula1>IF(D9&gt;=D8,TRUE,FALSE)</formula1>
    </dataValidation>
    <dataValidation type="custom" allowBlank="1" showInputMessage="1" showErrorMessage="1" error="Please enter a value greater than or equal to the total number of TH households" sqref="AB9" xr:uid="{51FC77ED-2330-4845-8FA5-32F318E52199}">
      <formula1>IF(AB9&gt;=AB8,TRUE,FALSE)</formula1>
    </dataValidation>
    <dataValidation type="custom" allowBlank="1" showInputMessage="1" showErrorMessage="1" error="Please enter a value greater than or equal to the total number of SH households" sqref="AZ9" xr:uid="{F0493760-BE9D-40E8-B168-2EDA472CCEE3}">
      <formula1>IF(AZ9&gt;=AZ8,TRUE,FALSE)</formula1>
    </dataValidation>
    <dataValidation type="custom" allowBlank="1" showInputMessage="1" showErrorMessage="1" error="Please enter a value greater than or equal to the total number of UN households" sqref="BX9" xr:uid="{464589C2-B084-42B5-9E93-620525A3F4E5}">
      <formula1>IF(BX9&gt;=BX8,TRUE,FALSE)</formula1>
    </dataValidation>
    <dataValidation type="custom" allowBlank="1" showInputMessage="1" showErrorMessage="1" error="Please enter a value less than or equal to the total number of SH children" sqref="AZ39:AZ53 AZ15:AZ22" xr:uid="{A8F09175-9BD2-4162-806A-A792B644D64F}">
      <formula1>IF(AZ15&lt;=AZ$9,TRUE,FALSE)</formula1>
    </dataValidation>
  </dataValidation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BDEFEF-689D-4AD7-8905-C8C7D44A04EF}">
  <sheetPr>
    <tabColor theme="4" tint="0.59999389629810485"/>
  </sheetPr>
  <dimension ref="C1:JU61"/>
  <sheetViews>
    <sheetView topLeftCell="A51" workbookViewId="0">
      <selection activeCell="JW18" sqref="JW18"/>
    </sheetView>
  </sheetViews>
  <sheetFormatPr defaultRowHeight="15" x14ac:dyDescent="0.25"/>
  <cols>
    <col min="1" max="2" width="1.5703125" style="32" customWidth="1"/>
    <col min="3" max="3" width="53.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53" width="8.85546875" style="32" customWidth="1"/>
    <col min="54" max="54" width="1.5703125" style="32" customWidth="1"/>
    <col min="55" max="55" width="10.5703125" style="32" customWidth="1"/>
    <col min="56" max="78" width="3.42578125" style="32" hidden="1" customWidth="1"/>
    <col min="79" max="79" width="10.5703125" style="32" customWidth="1"/>
    <col min="80" max="102" width="3.42578125" style="32" hidden="1" customWidth="1"/>
    <col min="103" max="103" width="10.5703125" style="32" customWidth="1"/>
    <col min="104" max="104" width="1.5703125" style="32" customWidth="1"/>
    <col min="105" max="105" width="10.5703125" style="32" customWidth="1"/>
    <col min="106" max="128" width="3.42578125" style="32" hidden="1" customWidth="1"/>
    <col min="129" max="129" width="10.5703125" style="32" customWidth="1"/>
    <col min="130" max="152" width="3.42578125" style="32" hidden="1" customWidth="1"/>
    <col min="153" max="153" width="10.5703125" style="32" customWidth="1"/>
    <col min="154" max="154" width="1.5703125" style="32" customWidth="1"/>
    <col min="155" max="155" width="10.5703125" style="32" customWidth="1"/>
    <col min="156" max="156" width="1.5703125" style="32" customWidth="1"/>
    <col min="157" max="157" width="15.42578125" style="32" hidden="1" customWidth="1"/>
    <col min="158" max="160" width="33.42578125" style="32" hidden="1" customWidth="1"/>
    <col min="161" max="161" width="2.5703125" style="32" hidden="1" customWidth="1"/>
    <col min="162" max="180" width="4.140625" style="32" hidden="1" customWidth="1"/>
    <col min="181" max="181" width="15.42578125" style="32" hidden="1" customWidth="1"/>
    <col min="182" max="184" width="33.42578125" style="32" hidden="1" customWidth="1"/>
    <col min="185" max="189" width="4.140625" style="32" hidden="1" customWidth="1"/>
    <col min="190" max="190" width="4.42578125" style="32" hidden="1" customWidth="1"/>
    <col min="191" max="204" width="4.140625" style="32" hidden="1" customWidth="1"/>
    <col min="205" max="205" width="15.42578125" style="32" hidden="1" customWidth="1"/>
    <col min="206" max="208" width="33.42578125" style="32" hidden="1" customWidth="1"/>
    <col min="209" max="209" width="8.85546875" style="32" hidden="1" customWidth="1"/>
    <col min="210" max="210" width="12" style="32" hidden="1" customWidth="1"/>
    <col min="211" max="212" width="13.85546875" style="32" hidden="1" customWidth="1"/>
    <col min="213" max="232" width="13.42578125" style="32" hidden="1" customWidth="1"/>
    <col min="233" max="233" width="8.85546875" style="32" hidden="1" customWidth="1"/>
    <col min="234" max="234" width="12" style="32" hidden="1" customWidth="1"/>
    <col min="235" max="236" width="13.85546875" style="32" hidden="1" customWidth="1"/>
    <col min="237" max="257" width="13.42578125" style="32" hidden="1" customWidth="1"/>
    <col min="258" max="258" width="12" style="32" hidden="1" customWidth="1"/>
    <col min="259" max="260" width="13.85546875" style="32" hidden="1" customWidth="1"/>
    <col min="261" max="280" width="13.42578125" style="32" hidden="1" customWidth="1"/>
    <col min="281" max="281" width="8.85546875" style="32" customWidth="1" collapsed="1"/>
    <col min="282" max="16384" width="9.140625" style="32"/>
  </cols>
  <sheetData>
    <row r="1" spans="3:280" ht="30" customHeight="1" x14ac:dyDescent="0.25">
      <c r="FA1" s="281" t="str">
        <f>D$7</f>
        <v>ES</v>
      </c>
      <c r="FB1" s="281"/>
      <c r="FC1" s="281"/>
      <c r="FD1" s="281"/>
      <c r="FE1" s="125"/>
      <c r="FF1"/>
      <c r="FG1"/>
      <c r="FH1"/>
      <c r="FI1"/>
      <c r="FJ1"/>
      <c r="FK1"/>
      <c r="FL1"/>
      <c r="FM1"/>
      <c r="FN1"/>
      <c r="FO1"/>
      <c r="FP1"/>
      <c r="FQ1"/>
      <c r="FR1"/>
      <c r="FS1"/>
      <c r="FT1"/>
      <c r="FU1"/>
      <c r="FV1"/>
      <c r="FW1"/>
      <c r="FX1"/>
      <c r="FY1" s="110" t="str">
        <f>AB$7</f>
        <v>TH</v>
      </c>
      <c r="FZ1" s="110"/>
      <c r="GA1" s="110"/>
      <c r="GB1" s="110"/>
      <c r="GC1"/>
      <c r="GD1"/>
      <c r="GE1"/>
      <c r="GF1"/>
      <c r="GG1"/>
      <c r="GH1"/>
      <c r="GI1"/>
      <c r="GJ1"/>
      <c r="GK1"/>
      <c r="GL1"/>
      <c r="GM1"/>
      <c r="GN1"/>
      <c r="GO1"/>
      <c r="GP1"/>
      <c r="GQ1"/>
      <c r="GR1"/>
      <c r="GS1"/>
      <c r="GT1"/>
      <c r="GU1"/>
      <c r="GV1"/>
      <c r="GW1" s="111" t="str">
        <f>AZ$7</f>
        <v>UN</v>
      </c>
      <c r="GX1" s="111"/>
      <c r="GY1" s="111"/>
      <c r="GZ1" s="111"/>
      <c r="HA1"/>
      <c r="HB1" s="109" t="str">
        <f>D$7</f>
        <v>ES</v>
      </c>
      <c r="HC1" s="109"/>
      <c r="HD1" s="109"/>
      <c r="HE1" s="109"/>
      <c r="HF1" s="109"/>
      <c r="HG1" s="109"/>
      <c r="HH1" s="109"/>
      <c r="HI1" s="109"/>
      <c r="HJ1" s="109"/>
      <c r="HK1" s="109"/>
      <c r="HL1" s="109"/>
      <c r="HM1" s="109"/>
      <c r="HN1" s="109"/>
      <c r="HO1" s="109"/>
      <c r="HP1" s="109"/>
      <c r="HQ1" s="109"/>
      <c r="HR1" s="109"/>
      <c r="HS1" s="109"/>
      <c r="HT1" s="109"/>
      <c r="HU1" s="109"/>
      <c r="HV1" s="109"/>
      <c r="HW1" s="109"/>
      <c r="HX1" s="109"/>
      <c r="HY1"/>
      <c r="HZ1" s="112" t="str">
        <f>AB$7</f>
        <v>TH</v>
      </c>
      <c r="IA1" s="112"/>
      <c r="IB1" s="112"/>
      <c r="IC1" s="112"/>
      <c r="ID1" s="112"/>
      <c r="IE1" s="112"/>
      <c r="IF1" s="112"/>
      <c r="IG1" s="112"/>
      <c r="IH1" s="112"/>
      <c r="II1" s="112"/>
      <c r="IJ1" s="112"/>
      <c r="IK1" s="112"/>
      <c r="IL1" s="112"/>
      <c r="IM1" s="112"/>
      <c r="IN1" s="112"/>
      <c r="IO1" s="112"/>
      <c r="IP1" s="112"/>
      <c r="IQ1" s="112"/>
      <c r="IR1" s="112"/>
      <c r="IS1" s="112"/>
      <c r="IT1" s="112"/>
      <c r="IU1" s="112"/>
      <c r="IV1" s="112"/>
      <c r="IW1" s="113"/>
      <c r="IX1" s="111" t="str">
        <f>AZ$7</f>
        <v>UN</v>
      </c>
      <c r="IY1" s="111"/>
      <c r="IZ1" s="111"/>
      <c r="JA1" s="111"/>
      <c r="JB1" s="111"/>
      <c r="JC1" s="111"/>
      <c r="JD1" s="111"/>
      <c r="JE1" s="111"/>
      <c r="JF1" s="111"/>
      <c r="JG1" s="111"/>
      <c r="JH1" s="111"/>
      <c r="JI1" s="111"/>
      <c r="JJ1" s="111"/>
      <c r="JK1" s="111"/>
      <c r="JL1" s="111"/>
      <c r="JM1" s="111"/>
      <c r="JN1" s="111"/>
      <c r="JO1" s="111"/>
      <c r="JP1" s="111"/>
      <c r="JQ1" s="111"/>
      <c r="JR1" s="111"/>
      <c r="JS1" s="111"/>
      <c r="JT1" s="111"/>
    </row>
    <row r="2" spans="3:280" ht="30" customHeight="1" thickBot="1" x14ac:dyDescent="0.3">
      <c r="FA2" s="281"/>
      <c r="FB2" s="281"/>
      <c r="FC2" s="281"/>
      <c r="FD2" s="281"/>
      <c r="FE2" s="125"/>
      <c r="FF2"/>
      <c r="FG2"/>
      <c r="FH2"/>
      <c r="FI2"/>
      <c r="FJ2"/>
      <c r="FK2"/>
      <c r="FL2"/>
      <c r="FM2"/>
      <c r="FN2"/>
      <c r="FO2"/>
      <c r="FP2"/>
      <c r="FQ2"/>
      <c r="FR2"/>
      <c r="FS2"/>
      <c r="FT2"/>
      <c r="FU2"/>
      <c r="FV2"/>
      <c r="FW2"/>
      <c r="FX2"/>
      <c r="FY2" s="110"/>
      <c r="FZ2" s="110"/>
      <c r="GA2" s="110"/>
      <c r="GB2" s="110"/>
      <c r="GC2"/>
      <c r="GD2"/>
      <c r="GE2"/>
      <c r="GF2"/>
      <c r="GG2"/>
      <c r="GH2"/>
      <c r="GI2"/>
      <c r="GJ2"/>
      <c r="GK2"/>
      <c r="GL2"/>
      <c r="GM2"/>
      <c r="GN2"/>
      <c r="GO2"/>
      <c r="GP2"/>
      <c r="GQ2"/>
      <c r="GR2"/>
      <c r="GS2"/>
      <c r="GT2"/>
      <c r="GU2"/>
      <c r="GV2"/>
      <c r="GW2" s="111"/>
      <c r="GX2" s="111"/>
      <c r="GY2" s="111"/>
      <c r="GZ2" s="111"/>
      <c r="HA2"/>
      <c r="HB2" s="109"/>
      <c r="HC2" s="109"/>
      <c r="HD2" s="109"/>
      <c r="HE2" s="109"/>
      <c r="HF2" s="109"/>
      <c r="HG2" s="109"/>
      <c r="HH2" s="109"/>
      <c r="HI2" s="109"/>
      <c r="HJ2" s="109"/>
      <c r="HK2" s="109"/>
      <c r="HL2" s="109"/>
      <c r="HM2" s="109"/>
      <c r="HN2" s="109"/>
      <c r="HO2" s="109"/>
      <c r="HP2" s="109"/>
      <c r="HQ2" s="109"/>
      <c r="HR2" s="109"/>
      <c r="HS2" s="109"/>
      <c r="HT2" s="109"/>
      <c r="HU2" s="109"/>
      <c r="HV2" s="109"/>
      <c r="HW2" s="109"/>
      <c r="HX2" s="109"/>
      <c r="HY2"/>
      <c r="HZ2" s="112"/>
      <c r="IA2" s="112"/>
      <c r="IB2" s="112"/>
      <c r="IC2" s="112"/>
      <c r="ID2" s="112"/>
      <c r="IE2" s="112"/>
      <c r="IF2" s="112"/>
      <c r="IG2" s="112"/>
      <c r="IH2" s="112"/>
      <c r="II2" s="112"/>
      <c r="IJ2" s="112"/>
      <c r="IK2" s="112"/>
      <c r="IL2" s="112"/>
      <c r="IM2" s="112"/>
      <c r="IN2" s="112"/>
      <c r="IO2" s="112"/>
      <c r="IP2" s="112"/>
      <c r="IQ2" s="112"/>
      <c r="IR2" s="112"/>
      <c r="IS2" s="112"/>
      <c r="IT2" s="112"/>
      <c r="IU2" s="112"/>
      <c r="IV2" s="112"/>
      <c r="IW2" s="113"/>
      <c r="IX2" s="111"/>
      <c r="IY2" s="111"/>
      <c r="IZ2" s="111"/>
      <c r="JA2" s="111"/>
      <c r="JB2" s="111"/>
      <c r="JC2" s="111"/>
      <c r="JD2" s="111"/>
      <c r="JE2" s="111"/>
      <c r="JF2" s="111"/>
      <c r="JG2" s="111"/>
      <c r="JH2" s="111"/>
      <c r="JI2" s="111"/>
      <c r="JJ2" s="111"/>
      <c r="JK2" s="111"/>
      <c r="JL2" s="111"/>
      <c r="JM2" s="111"/>
      <c r="JN2" s="111"/>
      <c r="JO2" s="111"/>
      <c r="JP2" s="111"/>
      <c r="JQ2" s="111"/>
      <c r="JR2" s="111"/>
      <c r="JS2" s="111"/>
      <c r="JT2" s="111"/>
    </row>
    <row r="3" spans="3:280" ht="8.4499999999999993" customHeight="1" x14ac:dyDescent="0.25">
      <c r="C3" s="114"/>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c r="AZ3" s="226"/>
      <c r="BA3" s="226"/>
      <c r="BB3" s="226"/>
      <c r="BC3" s="226"/>
      <c r="BD3" s="226"/>
      <c r="BE3" s="226"/>
      <c r="BF3" s="226"/>
      <c r="BG3" s="226"/>
      <c r="BH3" s="226"/>
      <c r="BI3" s="226"/>
      <c r="BJ3" s="226"/>
      <c r="BK3" s="226"/>
      <c r="BL3" s="226"/>
      <c r="BM3" s="226"/>
      <c r="BN3" s="226"/>
      <c r="BO3" s="226"/>
      <c r="BP3" s="226"/>
      <c r="BQ3" s="226"/>
      <c r="BR3" s="226"/>
      <c r="BS3" s="226"/>
      <c r="BT3" s="226"/>
      <c r="BU3" s="226"/>
      <c r="BV3" s="226"/>
      <c r="BW3" s="226"/>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7"/>
      <c r="FA3" s="282"/>
      <c r="FB3" s="281"/>
      <c r="FC3" s="281"/>
      <c r="FD3" s="281"/>
      <c r="FE3" s="125"/>
      <c r="FF3"/>
      <c r="FG3"/>
      <c r="FH3"/>
      <c r="FI3"/>
      <c r="FJ3"/>
      <c r="FK3"/>
      <c r="FL3"/>
      <c r="FM3"/>
      <c r="FN3"/>
      <c r="FO3"/>
      <c r="FP3"/>
      <c r="FQ3"/>
      <c r="FR3"/>
      <c r="FS3"/>
      <c r="FT3"/>
      <c r="FU3"/>
      <c r="FV3"/>
      <c r="FW3"/>
      <c r="FX3"/>
      <c r="FY3" s="110"/>
      <c r="FZ3" s="110"/>
      <c r="GA3" s="110"/>
      <c r="GB3" s="110"/>
      <c r="GC3"/>
      <c r="GD3"/>
      <c r="GE3"/>
      <c r="GF3"/>
      <c r="GG3"/>
      <c r="GH3"/>
      <c r="GI3"/>
      <c r="GJ3"/>
      <c r="GK3"/>
      <c r="GL3"/>
      <c r="GM3"/>
      <c r="GN3"/>
      <c r="GO3"/>
      <c r="GP3"/>
      <c r="GQ3"/>
      <c r="GR3"/>
      <c r="GS3"/>
      <c r="GT3"/>
      <c r="GU3"/>
      <c r="GV3"/>
      <c r="GW3" s="111"/>
      <c r="GX3" s="111"/>
      <c r="GY3" s="111"/>
      <c r="GZ3" s="111"/>
      <c r="HA3"/>
      <c r="HB3" s="109"/>
      <c r="HC3" s="109"/>
      <c r="HD3" s="109"/>
      <c r="HE3" s="109"/>
      <c r="HF3" s="109"/>
      <c r="HG3" s="109"/>
      <c r="HH3" s="109"/>
      <c r="HI3" s="109"/>
      <c r="HJ3" s="109"/>
      <c r="HK3" s="109"/>
      <c r="HL3" s="109"/>
      <c r="HM3" s="109"/>
      <c r="HN3" s="109"/>
      <c r="HO3" s="109"/>
      <c r="HP3" s="109"/>
      <c r="HQ3" s="109"/>
      <c r="HR3" s="109"/>
      <c r="HS3" s="109"/>
      <c r="HT3" s="109"/>
      <c r="HU3" s="109"/>
      <c r="HV3" s="109"/>
      <c r="HW3" s="109"/>
      <c r="HX3" s="109"/>
      <c r="HY3"/>
      <c r="HZ3" s="112"/>
      <c r="IA3" s="112"/>
      <c r="IB3" s="112"/>
      <c r="IC3" s="112"/>
      <c r="ID3" s="112"/>
      <c r="IE3" s="112"/>
      <c r="IF3" s="112"/>
      <c r="IG3" s="112"/>
      <c r="IH3" s="112"/>
      <c r="II3" s="112"/>
      <c r="IJ3" s="112"/>
      <c r="IK3" s="112"/>
      <c r="IL3" s="112"/>
      <c r="IM3" s="112"/>
      <c r="IN3" s="112"/>
      <c r="IO3" s="112"/>
      <c r="IP3" s="112"/>
      <c r="IQ3" s="112"/>
      <c r="IR3" s="112"/>
      <c r="IS3" s="112"/>
      <c r="IT3" s="112"/>
      <c r="IU3" s="112"/>
      <c r="IV3" s="112"/>
      <c r="IW3" s="113"/>
      <c r="IX3" s="111"/>
      <c r="IY3" s="111"/>
      <c r="IZ3" s="111"/>
      <c r="JA3" s="111"/>
      <c r="JB3" s="111"/>
      <c r="JC3" s="111"/>
      <c r="JD3" s="111"/>
      <c r="JE3" s="111"/>
      <c r="JF3" s="111"/>
      <c r="JG3" s="111"/>
      <c r="JH3" s="111"/>
      <c r="JI3" s="111"/>
      <c r="JJ3" s="111"/>
      <c r="JK3" s="111"/>
      <c r="JL3" s="111"/>
      <c r="JM3" s="111"/>
      <c r="JN3" s="111"/>
      <c r="JO3" s="111"/>
      <c r="JP3" s="111"/>
      <c r="JQ3" s="111"/>
      <c r="JR3" s="111"/>
      <c r="JS3" s="111"/>
      <c r="JT3" s="111"/>
    </row>
    <row r="4" spans="3:28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18"/>
      <c r="BB4" s="118"/>
      <c r="BC4" s="119" t="s">
        <v>212</v>
      </c>
      <c r="BD4" s="119"/>
      <c r="BE4" s="119"/>
      <c r="BF4" s="119"/>
      <c r="BG4" s="119"/>
      <c r="BH4" s="119"/>
      <c r="BI4" s="119"/>
      <c r="BJ4" s="119"/>
      <c r="BK4" s="119"/>
      <c r="BL4" s="119"/>
      <c r="BM4" s="119"/>
      <c r="BN4" s="119"/>
      <c r="BO4" s="119"/>
      <c r="BP4" s="119"/>
      <c r="BQ4" s="119"/>
      <c r="BR4" s="119"/>
      <c r="BS4" s="119"/>
      <c r="BT4" s="119"/>
      <c r="BU4" s="119"/>
      <c r="BV4" s="119"/>
      <c r="BW4" s="119"/>
      <c r="BX4" s="119"/>
      <c r="BY4" s="119"/>
      <c r="BZ4" s="119"/>
      <c r="CA4" s="119"/>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20"/>
      <c r="DA4" s="121" t="s">
        <v>213</v>
      </c>
      <c r="DB4" s="121"/>
      <c r="DC4" s="121"/>
      <c r="DD4" s="121"/>
      <c r="DE4" s="121"/>
      <c r="DF4" s="121"/>
      <c r="DG4" s="121"/>
      <c r="DH4" s="121"/>
      <c r="DI4" s="121"/>
      <c r="DJ4" s="121"/>
      <c r="DK4" s="121"/>
      <c r="DL4" s="121"/>
      <c r="DM4" s="121"/>
      <c r="DN4" s="121"/>
      <c r="DO4" s="121"/>
      <c r="DP4" s="121"/>
      <c r="DQ4" s="121"/>
      <c r="DR4" s="121"/>
      <c r="DS4" s="121"/>
      <c r="DT4" s="121"/>
      <c r="DU4" s="121"/>
      <c r="DV4" s="121"/>
      <c r="DW4" s="121"/>
      <c r="DX4" s="121"/>
      <c r="DY4" s="121"/>
      <c r="DZ4" s="121"/>
      <c r="EA4" s="121"/>
      <c r="EB4" s="121"/>
      <c r="EC4" s="121"/>
      <c r="ED4" s="121"/>
      <c r="EE4" s="121"/>
      <c r="EF4" s="121"/>
      <c r="EG4" s="121"/>
      <c r="EH4" s="121"/>
      <c r="EI4" s="121"/>
      <c r="EJ4" s="121"/>
      <c r="EK4" s="121"/>
      <c r="EL4" s="121"/>
      <c r="EM4" s="121"/>
      <c r="EN4" s="121"/>
      <c r="EO4" s="121"/>
      <c r="EP4" s="121"/>
      <c r="EQ4" s="121"/>
      <c r="ER4" s="121"/>
      <c r="ES4" s="121"/>
      <c r="ET4" s="121"/>
      <c r="EU4" s="121"/>
      <c r="EV4" s="121"/>
      <c r="EW4" s="121"/>
      <c r="EX4" s="122"/>
      <c r="EY4" s="123"/>
      <c r="EZ4" s="228"/>
      <c r="FA4" s="282"/>
      <c r="FB4" s="281"/>
      <c r="FC4" s="281"/>
      <c r="FD4" s="281"/>
      <c r="FE4" s="125">
        <v>1</v>
      </c>
      <c r="FF4">
        <v>2</v>
      </c>
      <c r="FG4" s="125">
        <v>3</v>
      </c>
      <c r="FH4">
        <v>4</v>
      </c>
      <c r="FI4" s="125">
        <v>5</v>
      </c>
      <c r="FJ4">
        <v>6</v>
      </c>
      <c r="FK4" s="125">
        <v>7</v>
      </c>
      <c r="FL4">
        <v>8</v>
      </c>
      <c r="FM4" s="125">
        <v>9</v>
      </c>
      <c r="FN4">
        <v>10</v>
      </c>
      <c r="FO4" s="125">
        <v>11</v>
      </c>
      <c r="FP4">
        <v>12</v>
      </c>
      <c r="FQ4" s="125">
        <v>13</v>
      </c>
      <c r="FR4">
        <v>14</v>
      </c>
      <c r="FS4" s="125">
        <v>15</v>
      </c>
      <c r="FT4">
        <v>16</v>
      </c>
      <c r="FU4" s="125">
        <v>17</v>
      </c>
      <c r="FV4">
        <v>18</v>
      </c>
      <c r="FW4" s="125">
        <v>19</v>
      </c>
      <c r="FX4">
        <v>20</v>
      </c>
      <c r="FY4" s="110"/>
      <c r="FZ4" s="110"/>
      <c r="GA4" s="110"/>
      <c r="GB4" s="110"/>
      <c r="GC4">
        <v>1</v>
      </c>
      <c r="GD4">
        <v>2</v>
      </c>
      <c r="GE4">
        <v>3</v>
      </c>
      <c r="GF4">
        <v>4</v>
      </c>
      <c r="GG4">
        <v>5</v>
      </c>
      <c r="GH4">
        <v>6</v>
      </c>
      <c r="GI4">
        <v>7</v>
      </c>
      <c r="GJ4">
        <v>8</v>
      </c>
      <c r="GK4" s="125">
        <v>9</v>
      </c>
      <c r="GL4">
        <v>10</v>
      </c>
      <c r="GM4" s="125">
        <v>11</v>
      </c>
      <c r="GN4">
        <v>12</v>
      </c>
      <c r="GO4" s="125">
        <v>13</v>
      </c>
      <c r="GP4">
        <v>14</v>
      </c>
      <c r="GQ4" s="125">
        <v>15</v>
      </c>
      <c r="GR4">
        <v>16</v>
      </c>
      <c r="GS4" s="125">
        <v>17</v>
      </c>
      <c r="GT4">
        <v>18</v>
      </c>
      <c r="GU4" s="125">
        <v>19</v>
      </c>
      <c r="GV4">
        <v>20</v>
      </c>
      <c r="GW4" s="111"/>
      <c r="GX4" s="111"/>
      <c r="GY4" s="111"/>
      <c r="GZ4" s="111"/>
      <c r="HA4"/>
      <c r="HB4" s="109"/>
      <c r="HC4" s="109"/>
      <c r="HD4" s="109"/>
      <c r="HE4" s="109"/>
      <c r="HF4" s="109"/>
      <c r="HG4" s="109"/>
      <c r="HH4" s="109"/>
      <c r="HI4" s="109"/>
      <c r="HJ4" s="109"/>
      <c r="HK4" s="109"/>
      <c r="HL4" s="109"/>
      <c r="HM4" s="109"/>
      <c r="HN4" s="109"/>
      <c r="HO4" s="109"/>
      <c r="HP4" s="109"/>
      <c r="HQ4" s="109"/>
      <c r="HR4" s="109"/>
      <c r="HS4" s="109"/>
      <c r="HT4" s="109"/>
      <c r="HU4" s="109"/>
      <c r="HV4" s="109"/>
      <c r="HW4" s="109"/>
      <c r="HX4" s="109"/>
      <c r="HY4"/>
      <c r="HZ4" s="112"/>
      <c r="IA4" s="112"/>
      <c r="IB4" s="112"/>
      <c r="IC4" s="112"/>
      <c r="ID4" s="112"/>
      <c r="IE4" s="112"/>
      <c r="IF4" s="112"/>
      <c r="IG4" s="112"/>
      <c r="IH4" s="112"/>
      <c r="II4" s="112"/>
      <c r="IJ4" s="112"/>
      <c r="IK4" s="112"/>
      <c r="IL4" s="112"/>
      <c r="IM4" s="112"/>
      <c r="IN4" s="112"/>
      <c r="IO4" s="112"/>
      <c r="IP4" s="112"/>
      <c r="IQ4" s="112"/>
      <c r="IR4" s="112"/>
      <c r="IS4" s="112"/>
      <c r="IT4" s="112"/>
      <c r="IU4" s="112"/>
      <c r="IV4" s="112"/>
      <c r="IW4" s="113"/>
      <c r="IX4" s="111"/>
      <c r="IY4" s="111"/>
      <c r="IZ4" s="111"/>
      <c r="JA4" s="111"/>
      <c r="JB4" s="111"/>
      <c r="JC4" s="111"/>
      <c r="JD4" s="111"/>
      <c r="JE4" s="111"/>
      <c r="JF4" s="111"/>
      <c r="JG4" s="111"/>
      <c r="JH4" s="111"/>
      <c r="JI4" s="111"/>
      <c r="JJ4" s="111"/>
      <c r="JK4" s="111"/>
      <c r="JL4" s="111"/>
      <c r="JM4" s="111"/>
      <c r="JN4" s="111"/>
      <c r="JO4" s="111"/>
      <c r="JP4" s="111"/>
      <c r="JQ4" s="111"/>
      <c r="JR4" s="111"/>
      <c r="JS4" s="111"/>
      <c r="JT4" s="111"/>
    </row>
    <row r="5" spans="3:28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0"/>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6"/>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0"/>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6"/>
      <c r="EW5" s="126"/>
      <c r="EX5" s="126"/>
      <c r="EY5" s="126"/>
      <c r="EZ5" s="228"/>
      <c r="FA5" s="282"/>
      <c r="FB5" s="281"/>
      <c r="FC5" s="281"/>
      <c r="FD5" s="281"/>
      <c r="FE5" s="125"/>
      <c r="FF5"/>
      <c r="FG5"/>
      <c r="FH5"/>
      <c r="FI5"/>
      <c r="FJ5"/>
      <c r="FK5"/>
      <c r="FL5"/>
      <c r="FM5"/>
      <c r="FN5"/>
      <c r="FO5"/>
      <c r="FP5"/>
      <c r="FQ5"/>
      <c r="FR5"/>
      <c r="FS5"/>
      <c r="FT5"/>
      <c r="FU5"/>
      <c r="FV5"/>
      <c r="FW5"/>
      <c r="FX5"/>
      <c r="FY5" s="128"/>
      <c r="FZ5" s="128"/>
      <c r="GA5" s="128"/>
      <c r="GB5" s="128"/>
      <c r="GC5"/>
      <c r="GD5"/>
      <c r="GE5"/>
      <c r="GF5"/>
      <c r="GG5"/>
      <c r="GH5"/>
      <c r="GI5"/>
      <c r="GJ5"/>
      <c r="GK5"/>
      <c r="GL5"/>
      <c r="GM5"/>
      <c r="GN5"/>
      <c r="GO5"/>
      <c r="GP5"/>
      <c r="GQ5"/>
      <c r="GR5"/>
      <c r="GS5"/>
      <c r="GT5"/>
      <c r="GU5"/>
      <c r="GV5"/>
      <c r="GW5" s="129"/>
      <c r="GX5" s="129"/>
      <c r="GY5" s="129"/>
      <c r="GZ5" s="129"/>
      <c r="HA5"/>
      <c r="HB5" s="109"/>
      <c r="HC5" s="109"/>
      <c r="HD5" s="109"/>
      <c r="HE5" s="109"/>
      <c r="HF5" s="109"/>
      <c r="HG5" s="109"/>
      <c r="HH5" s="109"/>
      <c r="HI5" s="109"/>
      <c r="HJ5" s="109"/>
      <c r="HK5" s="109"/>
      <c r="HL5" s="109"/>
      <c r="HM5" s="109"/>
      <c r="HN5" s="109"/>
      <c r="HO5" s="109"/>
      <c r="HP5" s="109"/>
      <c r="HQ5" s="109"/>
      <c r="HR5" s="109"/>
      <c r="HS5" s="109"/>
      <c r="HT5" s="109"/>
      <c r="HU5" s="109"/>
      <c r="HV5" s="109"/>
      <c r="HW5" s="109"/>
      <c r="HX5" s="109"/>
      <c r="HY5"/>
      <c r="HZ5" s="112"/>
      <c r="IA5" s="112"/>
      <c r="IB5" s="112"/>
      <c r="IC5" s="112"/>
      <c r="ID5" s="112"/>
      <c r="IE5" s="112"/>
      <c r="IF5" s="112"/>
      <c r="IG5" s="112"/>
      <c r="IH5" s="112"/>
      <c r="II5" s="112"/>
      <c r="IJ5" s="112"/>
      <c r="IK5" s="112"/>
      <c r="IL5" s="112"/>
      <c r="IM5" s="112"/>
      <c r="IN5" s="112"/>
      <c r="IO5" s="112"/>
      <c r="IP5" s="112"/>
      <c r="IQ5" s="112"/>
      <c r="IR5" s="112"/>
      <c r="IS5" s="112"/>
      <c r="IT5" s="112"/>
      <c r="IU5" s="112"/>
      <c r="IV5" s="112"/>
      <c r="IW5" s="113"/>
      <c r="IX5" s="111"/>
      <c r="IY5" s="111"/>
      <c r="IZ5" s="111"/>
      <c r="JA5" s="111"/>
      <c r="JB5" s="111"/>
      <c r="JC5" s="111"/>
      <c r="JD5" s="111"/>
      <c r="JE5" s="111"/>
      <c r="JF5" s="111"/>
      <c r="JG5" s="111"/>
      <c r="JH5" s="111"/>
      <c r="JI5" s="111"/>
      <c r="JJ5" s="111"/>
      <c r="JK5" s="111"/>
      <c r="JL5" s="111"/>
      <c r="JM5" s="111"/>
      <c r="JN5" s="111"/>
      <c r="JO5" s="111"/>
      <c r="JP5" s="111"/>
      <c r="JQ5" s="111"/>
      <c r="JR5" s="111"/>
      <c r="JS5" s="111"/>
      <c r="JT5" s="111"/>
    </row>
    <row r="6" spans="3:280" ht="20.100000000000001" customHeight="1" x14ac:dyDescent="0.25">
      <c r="C6" s="130" t="s">
        <v>288</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31"/>
      <c r="AD6" s="131"/>
      <c r="AE6" s="131"/>
      <c r="AF6" s="131"/>
      <c r="AG6" s="131"/>
      <c r="AH6" s="131"/>
      <c r="AI6" s="131"/>
      <c r="AJ6" s="131"/>
      <c r="AK6" s="131"/>
      <c r="AL6" s="131"/>
      <c r="AM6" s="131"/>
      <c r="AN6" s="131"/>
      <c r="AO6" s="131"/>
      <c r="AP6" s="131"/>
      <c r="AQ6" s="131"/>
      <c r="AR6" s="131"/>
      <c r="AS6" s="131"/>
      <c r="AT6" s="131"/>
      <c r="AU6" s="131"/>
      <c r="AV6" s="131"/>
      <c r="AW6" s="131"/>
      <c r="AX6" s="131"/>
      <c r="AY6" s="131"/>
      <c r="AZ6" s="131" t="s">
        <v>3</v>
      </c>
      <c r="BA6" s="132" t="s">
        <v>213</v>
      </c>
      <c r="BB6" s="120"/>
      <c r="BC6" s="133" t="s">
        <v>2</v>
      </c>
      <c r="BD6" s="133"/>
      <c r="BE6" s="133"/>
      <c r="BF6" s="133"/>
      <c r="BG6" s="133"/>
      <c r="BH6" s="133"/>
      <c r="BI6" s="133"/>
      <c r="BJ6" s="133"/>
      <c r="BK6" s="133"/>
      <c r="BL6" s="133"/>
      <c r="BM6" s="133"/>
      <c r="BN6" s="133"/>
      <c r="BO6" s="133"/>
      <c r="BP6" s="133"/>
      <c r="BQ6" s="133"/>
      <c r="BR6" s="133"/>
      <c r="BS6" s="133"/>
      <c r="BT6" s="133"/>
      <c r="BU6" s="133"/>
      <c r="BV6" s="133"/>
      <c r="BW6" s="133"/>
      <c r="BX6" s="133"/>
      <c r="BY6" s="133"/>
      <c r="BZ6" s="133"/>
      <c r="CA6" s="133"/>
      <c r="CB6" s="134"/>
      <c r="CC6" s="134"/>
      <c r="CD6" s="134"/>
      <c r="CE6" s="134"/>
      <c r="CF6" s="134"/>
      <c r="CG6" s="134"/>
      <c r="CH6" s="134"/>
      <c r="CI6" s="134"/>
      <c r="CJ6" s="134"/>
      <c r="CK6" s="134"/>
      <c r="CL6" s="134"/>
      <c r="CM6" s="134"/>
      <c r="CN6" s="134"/>
      <c r="CO6" s="134"/>
      <c r="CP6" s="134"/>
      <c r="CQ6" s="134"/>
      <c r="CR6" s="134"/>
      <c r="CS6" s="134"/>
      <c r="CT6" s="134"/>
      <c r="CU6" s="134"/>
      <c r="CV6" s="134"/>
      <c r="CW6" s="134"/>
      <c r="CX6" s="134"/>
      <c r="CY6" s="134" t="s">
        <v>3</v>
      </c>
      <c r="CZ6" s="120"/>
      <c r="DA6" s="121" t="s">
        <v>2</v>
      </c>
      <c r="DB6" s="121"/>
      <c r="DC6" s="121"/>
      <c r="DD6" s="121"/>
      <c r="DE6" s="121"/>
      <c r="DF6" s="121"/>
      <c r="DG6" s="121"/>
      <c r="DH6" s="121"/>
      <c r="DI6" s="121"/>
      <c r="DJ6" s="121"/>
      <c r="DK6" s="121"/>
      <c r="DL6" s="121"/>
      <c r="DM6" s="121"/>
      <c r="DN6" s="121"/>
      <c r="DO6" s="121"/>
      <c r="DP6" s="121"/>
      <c r="DQ6" s="121"/>
      <c r="DR6" s="121"/>
      <c r="DS6" s="121"/>
      <c r="DT6" s="121"/>
      <c r="DU6" s="121"/>
      <c r="DV6" s="121"/>
      <c r="DW6" s="121"/>
      <c r="DX6" s="121"/>
      <c r="DY6" s="121"/>
      <c r="DZ6" s="135"/>
      <c r="EA6" s="135"/>
      <c r="EB6" s="135"/>
      <c r="EC6" s="135"/>
      <c r="ED6" s="135"/>
      <c r="EE6" s="135"/>
      <c r="EF6" s="135"/>
      <c r="EG6" s="135"/>
      <c r="EH6" s="135"/>
      <c r="EI6" s="135"/>
      <c r="EJ6" s="135"/>
      <c r="EK6" s="135"/>
      <c r="EL6" s="135"/>
      <c r="EM6" s="135"/>
      <c r="EN6" s="135"/>
      <c r="EO6" s="135"/>
      <c r="EP6" s="135"/>
      <c r="EQ6" s="135"/>
      <c r="ER6" s="135"/>
      <c r="ES6" s="135"/>
      <c r="ET6" s="135"/>
      <c r="EU6" s="135"/>
      <c r="EV6" s="135"/>
      <c r="EW6" s="135" t="s">
        <v>3</v>
      </c>
      <c r="EX6" s="122"/>
      <c r="EY6" s="131" t="s">
        <v>213</v>
      </c>
      <c r="EZ6" s="228"/>
      <c r="FA6" s="136"/>
      <c r="FB6" s="137" t="s">
        <v>214</v>
      </c>
      <c r="FC6" s="137" t="s">
        <v>215</v>
      </c>
      <c r="FD6" s="137" t="s">
        <v>216</v>
      </c>
      <c r="FE6" s="125"/>
      <c r="FF6" s="125"/>
      <c r="FG6"/>
      <c r="FH6" s="125"/>
      <c r="FI6" s="125"/>
      <c r="FJ6"/>
      <c r="FK6" s="125"/>
      <c r="FL6"/>
      <c r="FM6" s="125"/>
      <c r="FN6" s="125"/>
      <c r="FO6"/>
      <c r="FP6"/>
      <c r="FQ6" s="125"/>
      <c r="FR6" s="125"/>
      <c r="FS6"/>
      <c r="FT6" s="125"/>
      <c r="FU6" s="125"/>
      <c r="FV6" s="125"/>
      <c r="FW6"/>
      <c r="FX6" s="125"/>
      <c r="FY6" s="138"/>
      <c r="FZ6" s="137" t="s">
        <v>214</v>
      </c>
      <c r="GA6" s="137" t="s">
        <v>215</v>
      </c>
      <c r="GB6" s="137" t="s">
        <v>216</v>
      </c>
      <c r="GC6" s="125"/>
      <c r="GD6" s="125"/>
      <c r="GE6"/>
      <c r="GF6" s="125"/>
      <c r="GG6" s="125"/>
      <c r="GH6"/>
      <c r="GI6" s="125"/>
      <c r="GJ6"/>
      <c r="GK6" s="125"/>
      <c r="GL6" s="125"/>
      <c r="GM6"/>
      <c r="GN6" s="125"/>
      <c r="GO6" s="125"/>
      <c r="GP6" s="125"/>
      <c r="GQ6"/>
      <c r="GR6" s="125"/>
      <c r="GS6" s="125"/>
      <c r="GT6" s="125"/>
      <c r="GU6"/>
      <c r="GV6" s="125"/>
      <c r="GW6" s="138"/>
      <c r="GX6" s="137" t="s">
        <v>214</v>
      </c>
      <c r="GY6" s="137" t="s">
        <v>215</v>
      </c>
      <c r="GZ6" s="137" t="s">
        <v>216</v>
      </c>
      <c r="HA6"/>
      <c r="HB6" s="109"/>
      <c r="HC6" s="109"/>
      <c r="HD6" s="109"/>
      <c r="HE6" s="109"/>
      <c r="HF6" s="109"/>
      <c r="HG6" s="109"/>
      <c r="HH6" s="109"/>
      <c r="HI6" s="109"/>
      <c r="HJ6" s="109"/>
      <c r="HK6" s="109"/>
      <c r="HL6" s="109"/>
      <c r="HM6" s="109"/>
      <c r="HN6" s="109"/>
      <c r="HO6" s="109"/>
      <c r="HP6" s="109"/>
      <c r="HQ6" s="109"/>
      <c r="HR6" s="109"/>
      <c r="HS6" s="109"/>
      <c r="HT6" s="109"/>
      <c r="HU6" s="109"/>
      <c r="HV6" s="109"/>
      <c r="HW6" s="109"/>
      <c r="HX6" s="109"/>
      <c r="HY6"/>
      <c r="HZ6" s="112"/>
      <c r="IA6" s="112"/>
      <c r="IB6" s="112"/>
      <c r="IC6" s="112"/>
      <c r="ID6" s="112"/>
      <c r="IE6" s="112"/>
      <c r="IF6" s="112"/>
      <c r="IG6" s="112"/>
      <c r="IH6" s="112"/>
      <c r="II6" s="112"/>
      <c r="IJ6" s="112"/>
      <c r="IK6" s="112"/>
      <c r="IL6" s="112"/>
      <c r="IM6" s="112"/>
      <c r="IN6" s="112"/>
      <c r="IO6" s="112"/>
      <c r="IP6" s="112"/>
      <c r="IQ6" s="112"/>
      <c r="IR6" s="112"/>
      <c r="IS6" s="112"/>
      <c r="IT6" s="112"/>
      <c r="IU6" s="112"/>
      <c r="IV6" s="112"/>
      <c r="IW6" s="113"/>
      <c r="IX6" s="111"/>
      <c r="IY6" s="111"/>
      <c r="IZ6" s="111"/>
      <c r="JA6" s="111"/>
      <c r="JB6" s="111"/>
      <c r="JC6" s="111"/>
      <c r="JD6" s="111"/>
      <c r="JE6" s="111"/>
      <c r="JF6" s="111"/>
      <c r="JG6" s="111"/>
      <c r="JH6" s="111"/>
      <c r="JI6" s="111"/>
      <c r="JJ6" s="111"/>
      <c r="JK6" s="111"/>
      <c r="JL6" s="111"/>
      <c r="JM6" s="111"/>
      <c r="JN6" s="111"/>
      <c r="JO6" s="111"/>
      <c r="JP6" s="111"/>
      <c r="JQ6" s="111"/>
      <c r="JR6" s="111"/>
      <c r="JS6" s="111"/>
      <c r="JT6" s="111"/>
    </row>
    <row r="7" spans="3:28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217</v>
      </c>
      <c r="BA7" s="126"/>
      <c r="BB7" s="120"/>
      <c r="BC7" s="139" t="s">
        <v>11</v>
      </c>
      <c r="BD7" s="139"/>
      <c r="BE7" s="139"/>
      <c r="BF7" s="139"/>
      <c r="BG7" s="139"/>
      <c r="BH7" s="139"/>
      <c r="BI7" s="139"/>
      <c r="BJ7" s="139"/>
      <c r="BK7" s="139"/>
      <c r="BL7" s="139"/>
      <c r="BM7" s="139"/>
      <c r="BN7" s="139"/>
      <c r="BO7" s="139"/>
      <c r="BP7" s="139"/>
      <c r="BQ7" s="139"/>
      <c r="BR7" s="139"/>
      <c r="BS7" s="139"/>
      <c r="BT7" s="139"/>
      <c r="BU7" s="139"/>
      <c r="BV7" s="139"/>
      <c r="BW7" s="139"/>
      <c r="BX7" s="139"/>
      <c r="BY7" s="139"/>
      <c r="BZ7" s="139"/>
      <c r="CA7" s="139" t="s">
        <v>12</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39" t="s">
        <v>217</v>
      </c>
      <c r="CZ7" s="142"/>
      <c r="DA7" s="139" t="s">
        <v>11</v>
      </c>
      <c r="DB7" s="139"/>
      <c r="DC7" s="139"/>
      <c r="DD7" s="139"/>
      <c r="DE7" s="139"/>
      <c r="DF7" s="139"/>
      <c r="DG7" s="139"/>
      <c r="DH7" s="139"/>
      <c r="DI7" s="139"/>
      <c r="DJ7" s="139"/>
      <c r="DK7" s="139"/>
      <c r="DL7" s="139"/>
      <c r="DM7" s="139"/>
      <c r="DN7" s="139"/>
      <c r="DO7" s="139"/>
      <c r="DP7" s="139"/>
      <c r="DQ7" s="139"/>
      <c r="DR7" s="139"/>
      <c r="DS7" s="139"/>
      <c r="DT7" s="139"/>
      <c r="DU7" s="139"/>
      <c r="DV7" s="139"/>
      <c r="DW7" s="139"/>
      <c r="DX7" s="139"/>
      <c r="DY7" s="139" t="s">
        <v>12</v>
      </c>
      <c r="DZ7" s="139"/>
      <c r="EA7" s="139"/>
      <c r="EB7" s="139"/>
      <c r="EC7" s="139"/>
      <c r="ED7" s="139"/>
      <c r="EE7" s="139"/>
      <c r="EF7" s="139"/>
      <c r="EG7" s="139"/>
      <c r="EH7" s="139"/>
      <c r="EI7" s="139"/>
      <c r="EJ7" s="139"/>
      <c r="EK7" s="139"/>
      <c r="EL7" s="139"/>
      <c r="EM7" s="139"/>
      <c r="EN7" s="139"/>
      <c r="EO7" s="139"/>
      <c r="EP7" s="139"/>
      <c r="EQ7" s="139"/>
      <c r="ER7" s="139"/>
      <c r="ES7" s="139"/>
      <c r="ET7" s="139"/>
      <c r="EU7" s="139"/>
      <c r="EV7" s="139"/>
      <c r="EW7" s="139" t="s">
        <v>217</v>
      </c>
      <c r="EX7" s="126"/>
      <c r="EY7" s="139" t="s">
        <v>213</v>
      </c>
      <c r="EZ7" s="228"/>
      <c r="FA7" s="143" t="s">
        <v>218</v>
      </c>
      <c r="FB7" s="144" t="s">
        <v>219</v>
      </c>
      <c r="FC7" s="145" t="s">
        <v>220</v>
      </c>
      <c r="FD7" s="146" t="s">
        <v>221</v>
      </c>
      <c r="FE7" s="147"/>
      <c r="FF7" s="147"/>
      <c r="FG7"/>
      <c r="FH7" s="147"/>
      <c r="FI7" s="147"/>
      <c r="FJ7"/>
      <c r="FK7" s="147"/>
      <c r="FL7"/>
      <c r="FM7" s="147"/>
      <c r="FN7" s="147"/>
      <c r="FO7"/>
      <c r="FP7"/>
      <c r="FQ7" s="147"/>
      <c r="FR7" s="147"/>
      <c r="FS7"/>
      <c r="FT7" s="147"/>
      <c r="FU7" s="147"/>
      <c r="FV7" s="147"/>
      <c r="FW7"/>
      <c r="FX7" s="147"/>
      <c r="FY7" s="148" t="s">
        <v>218</v>
      </c>
      <c r="FZ7" s="144" t="s">
        <v>219</v>
      </c>
      <c r="GA7" s="145" t="s">
        <v>220</v>
      </c>
      <c r="GB7" s="146" t="s">
        <v>221</v>
      </c>
      <c r="GC7" s="147"/>
      <c r="GD7" s="147"/>
      <c r="GE7"/>
      <c r="GF7" s="147"/>
      <c r="GG7" s="147"/>
      <c r="GH7"/>
      <c r="GI7" s="147"/>
      <c r="GJ7"/>
      <c r="GK7" s="147"/>
      <c r="GL7" s="147"/>
      <c r="GM7"/>
      <c r="GN7" s="147"/>
      <c r="GO7" s="147"/>
      <c r="GP7" s="147"/>
      <c r="GQ7"/>
      <c r="GR7" s="147"/>
      <c r="GS7" s="147"/>
      <c r="GT7" s="147"/>
      <c r="GU7"/>
      <c r="GV7" s="147"/>
      <c r="GW7" s="148" t="s">
        <v>218</v>
      </c>
      <c r="GX7" s="144" t="s">
        <v>219</v>
      </c>
      <c r="GY7" s="145" t="s">
        <v>220</v>
      </c>
      <c r="GZ7" s="146" t="s">
        <v>221</v>
      </c>
      <c r="HA7"/>
      <c r="HB7" s="127"/>
      <c r="HC7" s="127"/>
      <c r="HD7" s="127"/>
      <c r="HE7" s="127"/>
      <c r="HF7" s="127"/>
      <c r="HG7" s="127"/>
      <c r="HH7" s="127"/>
      <c r="HI7" s="127"/>
      <c r="HJ7" s="127"/>
      <c r="HK7" s="127"/>
      <c r="HL7" s="127"/>
      <c r="HM7" s="127"/>
      <c r="HN7" s="127"/>
      <c r="HO7" s="127"/>
      <c r="HP7" s="127"/>
      <c r="HQ7" s="127"/>
      <c r="HR7" s="127"/>
      <c r="HS7" s="127"/>
      <c r="HT7" s="127"/>
      <c r="HU7" s="127"/>
      <c r="HV7" s="127"/>
      <c r="HW7" s="127"/>
      <c r="HX7" s="127"/>
      <c r="HY7"/>
      <c r="HZ7" s="149"/>
      <c r="IA7" s="149"/>
      <c r="IB7" s="149"/>
      <c r="IC7" s="149"/>
      <c r="ID7" s="149"/>
      <c r="IE7" s="149"/>
      <c r="IF7" s="149"/>
      <c r="IG7" s="149"/>
      <c r="IH7" s="149"/>
      <c r="II7" s="149"/>
      <c r="IJ7" s="149"/>
      <c r="IK7" s="149"/>
      <c r="IL7" s="149"/>
      <c r="IM7" s="149"/>
      <c r="IN7" s="149"/>
      <c r="IO7" s="149"/>
      <c r="IP7" s="149"/>
      <c r="IQ7" s="149"/>
      <c r="IR7" s="149"/>
      <c r="IS7" s="149"/>
      <c r="IT7" s="149"/>
      <c r="IU7" s="149"/>
      <c r="IV7" s="149"/>
      <c r="IW7" s="113"/>
      <c r="IX7" s="129"/>
      <c r="IY7" s="129"/>
      <c r="IZ7" s="129"/>
      <c r="JA7" s="129"/>
      <c r="JB7" s="129"/>
      <c r="JC7" s="129"/>
      <c r="JD7" s="129"/>
      <c r="JE7" s="129"/>
      <c r="JF7" s="129"/>
      <c r="JG7" s="129"/>
      <c r="JH7" s="129"/>
      <c r="JI7" s="129"/>
      <c r="JJ7" s="129"/>
      <c r="JK7" s="129"/>
      <c r="JL7" s="129"/>
      <c r="JM7" s="129"/>
      <c r="JN7" s="129"/>
      <c r="JO7" s="129"/>
      <c r="JP7" s="129"/>
      <c r="JQ7" s="129"/>
      <c r="JR7" s="129"/>
      <c r="JS7" s="129"/>
      <c r="JT7" s="129"/>
    </row>
    <row r="8" spans="3:280" ht="22.35" customHeight="1" x14ac:dyDescent="0.25">
      <c r="C8" s="150" t="s">
        <v>222</v>
      </c>
      <c r="D8" s="151">
        <v>8</v>
      </c>
      <c r="E8" s="152"/>
      <c r="F8" s="152"/>
      <c r="G8" s="152"/>
      <c r="H8" s="152"/>
      <c r="I8" s="152"/>
      <c r="J8" s="152"/>
      <c r="K8" s="152"/>
      <c r="L8" s="152"/>
      <c r="M8" s="152"/>
      <c r="N8" s="152"/>
      <c r="O8" s="152"/>
      <c r="P8" s="152"/>
      <c r="Q8" s="152"/>
      <c r="R8" s="152"/>
      <c r="S8" s="152"/>
      <c r="T8" s="152"/>
      <c r="U8" s="152"/>
      <c r="V8" s="152"/>
      <c r="W8" s="152"/>
      <c r="X8" s="152"/>
      <c r="Y8" s="152"/>
      <c r="Z8" s="152"/>
      <c r="AA8" s="152"/>
      <c r="AB8" s="151">
        <v>0</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0</v>
      </c>
      <c r="BA8" s="153">
        <f>D8+AB8+AZ8</f>
        <v>8</v>
      </c>
      <c r="BB8" s="120"/>
      <c r="BC8" s="153" t="s">
        <v>57</v>
      </c>
      <c r="BD8" s="154">
        <v>1</v>
      </c>
      <c r="BE8" s="154">
        <v>2</v>
      </c>
      <c r="BF8" s="154">
        <v>3</v>
      </c>
      <c r="BG8" s="154">
        <v>4</v>
      </c>
      <c r="BH8" s="154">
        <v>5</v>
      </c>
      <c r="BI8" s="154">
        <v>6</v>
      </c>
      <c r="BJ8" s="154">
        <v>7</v>
      </c>
      <c r="BK8" s="154">
        <v>8</v>
      </c>
      <c r="BL8" s="154">
        <v>9</v>
      </c>
      <c r="BM8" s="154">
        <v>10</v>
      </c>
      <c r="BN8" s="154">
        <v>11</v>
      </c>
      <c r="BO8" s="154">
        <v>12</v>
      </c>
      <c r="BP8" s="154">
        <v>13</v>
      </c>
      <c r="BQ8" s="154">
        <v>14</v>
      </c>
      <c r="BR8" s="154">
        <v>15</v>
      </c>
      <c r="BS8" s="154">
        <v>16</v>
      </c>
      <c r="BT8" s="154">
        <v>17</v>
      </c>
      <c r="BU8" s="154">
        <v>18</v>
      </c>
      <c r="BV8" s="154">
        <v>19</v>
      </c>
      <c r="BW8" s="154">
        <v>20</v>
      </c>
      <c r="BX8" s="154">
        <v>21</v>
      </c>
      <c r="BY8" s="154">
        <v>22</v>
      </c>
      <c r="BZ8" s="154">
        <v>23</v>
      </c>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20"/>
      <c r="DA8" s="153">
        <f>IF(D8="","",D8)</f>
        <v>8</v>
      </c>
      <c r="DB8" s="154">
        <v>1</v>
      </c>
      <c r="DC8" s="154">
        <v>2</v>
      </c>
      <c r="DD8" s="154">
        <v>3</v>
      </c>
      <c r="DE8" s="154">
        <v>4</v>
      </c>
      <c r="DF8" s="154">
        <v>5</v>
      </c>
      <c r="DG8" s="154">
        <v>6</v>
      </c>
      <c r="DH8" s="154">
        <v>7</v>
      </c>
      <c r="DI8" s="154">
        <v>8</v>
      </c>
      <c r="DJ8" s="154">
        <v>9</v>
      </c>
      <c r="DK8" s="154">
        <v>10</v>
      </c>
      <c r="DL8" s="154">
        <v>11</v>
      </c>
      <c r="DM8" s="154">
        <v>12</v>
      </c>
      <c r="DN8" s="154">
        <v>13</v>
      </c>
      <c r="DO8" s="154">
        <v>14</v>
      </c>
      <c r="DP8" s="154">
        <v>15</v>
      </c>
      <c r="DQ8" s="154">
        <v>16</v>
      </c>
      <c r="DR8" s="154">
        <v>17</v>
      </c>
      <c r="DS8" s="154">
        <v>18</v>
      </c>
      <c r="DT8" s="154">
        <v>19</v>
      </c>
      <c r="DU8" s="154">
        <v>20</v>
      </c>
      <c r="DV8" s="154">
        <v>21</v>
      </c>
      <c r="DW8" s="154">
        <v>22</v>
      </c>
      <c r="DX8" s="154">
        <v>23</v>
      </c>
      <c r="DY8" s="153">
        <f>IF(AB8="","",AB8)</f>
        <v>0</v>
      </c>
      <c r="DZ8" s="154">
        <v>1</v>
      </c>
      <c r="EA8" s="154">
        <v>2</v>
      </c>
      <c r="EB8" s="154">
        <v>3</v>
      </c>
      <c r="EC8" s="154">
        <v>4</v>
      </c>
      <c r="ED8" s="154">
        <v>5</v>
      </c>
      <c r="EE8" s="154">
        <v>6</v>
      </c>
      <c r="EF8" s="154">
        <v>7</v>
      </c>
      <c r="EG8" s="154">
        <v>8</v>
      </c>
      <c r="EH8" s="154">
        <v>9</v>
      </c>
      <c r="EI8" s="154">
        <v>10</v>
      </c>
      <c r="EJ8" s="154">
        <v>11</v>
      </c>
      <c r="EK8" s="154">
        <v>12</v>
      </c>
      <c r="EL8" s="154">
        <v>13</v>
      </c>
      <c r="EM8" s="154">
        <v>14</v>
      </c>
      <c r="EN8" s="154">
        <v>15</v>
      </c>
      <c r="EO8" s="154">
        <v>16</v>
      </c>
      <c r="EP8" s="154">
        <v>17</v>
      </c>
      <c r="EQ8" s="154">
        <v>18</v>
      </c>
      <c r="ER8" s="154">
        <v>19</v>
      </c>
      <c r="ES8" s="154">
        <v>20</v>
      </c>
      <c r="ET8" s="154">
        <v>21</v>
      </c>
      <c r="EU8" s="154">
        <v>22</v>
      </c>
      <c r="EV8" s="154">
        <v>23</v>
      </c>
      <c r="EW8" s="153">
        <f>IF(AZ8="","",AZ8)</f>
        <v>0</v>
      </c>
      <c r="EX8" s="155"/>
      <c r="EY8" s="153">
        <f>BA8</f>
        <v>8</v>
      </c>
      <c r="EZ8" s="228"/>
      <c r="FA8" s="143" t="s">
        <v>223</v>
      </c>
      <c r="FB8" s="146" t="str">
        <f>"Please enter the total number of households, veterans, and persons in "&amp;D7</f>
        <v>Please enter the total number of households, veterans, and persons in ES</v>
      </c>
      <c r="FC8" s="283" t="str">
        <f>"Please enter at least one veteran and one non-veteran per "&amp;D7&amp;" household."&amp;CHAR(10)</f>
        <v xml:space="preserve">Please enter at least one veteran and one non-veteran per ES household.
</v>
      </c>
      <c r="FD8" s="146" t="str">
        <f>"The average household size for veteran "&amp;D7&amp;" households is very high ("&amp;ROUND(D9/D8,1)&amp;" persons per household).  Please confirm this is accurate"</f>
        <v>The average household size for veteran ES households is very high (3 persons per household).  Please confirm this is accurate</v>
      </c>
      <c r="FE8" s="147"/>
      <c r="FF8" s="147"/>
      <c r="FG8"/>
      <c r="FH8" s="147"/>
      <c r="FI8" s="147"/>
      <c r="FJ8"/>
      <c r="FK8" s="147"/>
      <c r="FL8"/>
      <c r="FM8" s="147"/>
      <c r="FN8" s="147"/>
      <c r="FO8"/>
      <c r="FP8"/>
      <c r="FQ8" s="147"/>
      <c r="FR8" s="147"/>
      <c r="FS8"/>
      <c r="FT8" s="147"/>
      <c r="FU8" s="147"/>
      <c r="FV8" s="147"/>
      <c r="FW8"/>
      <c r="FX8" s="147"/>
      <c r="FY8" s="148" t="s">
        <v>223</v>
      </c>
      <c r="FZ8" s="146" t="str">
        <f>"Please enter the total number of households, veterans, and persons in "&amp;AB7</f>
        <v>Please enter the total number of households, veterans, and persons in TH</v>
      </c>
      <c r="GA8" s="283" t="str">
        <f>"Please enter at least one veteran and one non-veteran per "&amp;AA7&amp;" household."&amp;CHAR(10)</f>
        <v xml:space="preserve">Please enter at least one veteran and one non-veteran per  household.
</v>
      </c>
      <c r="GB8" s="146" t="e">
        <f>"The average household size for veteran "&amp;AB7&amp;" households is very high ("&amp;ROUND(AB9/AB8,1)&amp;" persons per household).  Please confirm this is accurate"</f>
        <v>#DIV/0!</v>
      </c>
      <c r="GC8" s="147"/>
      <c r="GD8" s="147"/>
      <c r="GE8"/>
      <c r="GF8" s="147"/>
      <c r="GG8" s="147"/>
      <c r="GH8"/>
      <c r="GI8" s="147"/>
      <c r="GJ8"/>
      <c r="GK8" s="147"/>
      <c r="GL8" s="147"/>
      <c r="GM8"/>
      <c r="GN8" s="147"/>
      <c r="GO8" s="147"/>
      <c r="GP8" s="147"/>
      <c r="GQ8"/>
      <c r="GR8" s="147"/>
      <c r="GS8" s="147"/>
      <c r="GT8" s="147"/>
      <c r="GU8"/>
      <c r="GV8" s="147"/>
      <c r="GW8" s="148" t="s">
        <v>223</v>
      </c>
      <c r="GX8" s="146" t="str">
        <f>"Please enter the total number of households, veterans, and persons in "&amp;AZ7</f>
        <v>Please enter the total number of households, veterans, and persons in UN</v>
      </c>
      <c r="GY8" s="283" t="str">
        <f>"Please enter at least one veteran and one non-veteran per "&amp;AX7&amp;" household."&amp;CHAR(10)</f>
        <v xml:space="preserve">Please enter at least one veteran and one non-veteran per  household.
</v>
      </c>
      <c r="GZ8" s="146" t="e">
        <f>"The average household size for veteran "&amp;AZ7&amp;" households is very high ("&amp;ROUND(AZ9/AZ8,1)&amp;" persons per household).  Please confirm this is accurate"</f>
        <v>#DIV/0!</v>
      </c>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row>
    <row r="9" spans="3:280" ht="22.35" customHeight="1" x14ac:dyDescent="0.25">
      <c r="C9" s="150" t="s">
        <v>224</v>
      </c>
      <c r="D9" s="151">
        <v>24</v>
      </c>
      <c r="E9" s="156"/>
      <c r="F9" s="156"/>
      <c r="G9" s="156"/>
      <c r="H9" s="156"/>
      <c r="I9" s="156"/>
      <c r="J9" s="156"/>
      <c r="K9" s="156"/>
      <c r="L9" s="156"/>
      <c r="M9" s="156"/>
      <c r="N9" s="156"/>
      <c r="O9" s="156"/>
      <c r="P9" s="156"/>
      <c r="Q9" s="156"/>
      <c r="R9" s="156"/>
      <c r="S9" s="156"/>
      <c r="T9" s="156"/>
      <c r="U9" s="156"/>
      <c r="V9" s="156"/>
      <c r="W9" s="156"/>
      <c r="X9" s="156"/>
      <c r="Y9" s="156"/>
      <c r="Z9" s="156"/>
      <c r="AA9" s="156"/>
      <c r="AB9" s="151">
        <v>0</v>
      </c>
      <c r="AC9" s="156"/>
      <c r="AD9" s="156"/>
      <c r="AE9" s="156"/>
      <c r="AF9" s="156"/>
      <c r="AG9" s="156"/>
      <c r="AH9" s="156"/>
      <c r="AI9" s="156"/>
      <c r="AJ9" s="156"/>
      <c r="AK9" s="156"/>
      <c r="AL9" s="156"/>
      <c r="AM9" s="156"/>
      <c r="AN9" s="156"/>
      <c r="AO9" s="156"/>
      <c r="AP9" s="156"/>
      <c r="AQ9" s="156"/>
      <c r="AR9" s="156"/>
      <c r="AS9" s="156"/>
      <c r="AT9" s="156"/>
      <c r="AU9" s="156"/>
      <c r="AV9" s="156"/>
      <c r="AW9" s="156"/>
      <c r="AX9" s="156"/>
      <c r="AY9" s="156"/>
      <c r="AZ9" s="151">
        <v>0</v>
      </c>
      <c r="BA9" s="153">
        <f>D9+AB9+AZ9</f>
        <v>24</v>
      </c>
      <c r="BB9" s="120"/>
      <c r="BC9" s="153" t="s">
        <v>57</v>
      </c>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3" t="s">
        <v>57</v>
      </c>
      <c r="CB9" s="157"/>
      <c r="CC9" s="157"/>
      <c r="CD9" s="157"/>
      <c r="CE9" s="157"/>
      <c r="CF9" s="157"/>
      <c r="CG9" s="157"/>
      <c r="CH9" s="157"/>
      <c r="CI9" s="157"/>
      <c r="CJ9" s="157"/>
      <c r="CK9" s="157"/>
      <c r="CL9" s="157"/>
      <c r="CM9" s="157"/>
      <c r="CN9" s="157"/>
      <c r="CO9" s="157"/>
      <c r="CP9" s="157"/>
      <c r="CQ9" s="157"/>
      <c r="CR9" s="157"/>
      <c r="CS9" s="157"/>
      <c r="CT9" s="157"/>
      <c r="CU9" s="157"/>
      <c r="CV9" s="157"/>
      <c r="CW9" s="157"/>
      <c r="CX9" s="157"/>
      <c r="CY9" s="153" t="s">
        <v>57</v>
      </c>
      <c r="CZ9" s="120"/>
      <c r="DA9" s="153">
        <f>IF(D9="","",D9)</f>
        <v>24</v>
      </c>
      <c r="DB9" s="157"/>
      <c r="DC9" s="157"/>
      <c r="DD9" s="157"/>
      <c r="DE9" s="157"/>
      <c r="DF9" s="157"/>
      <c r="DG9" s="157"/>
      <c r="DH9" s="157"/>
      <c r="DI9" s="157"/>
      <c r="DJ9" s="157"/>
      <c r="DK9" s="157"/>
      <c r="DL9" s="157"/>
      <c r="DM9" s="157"/>
      <c r="DN9" s="157"/>
      <c r="DO9" s="157"/>
      <c r="DP9" s="157"/>
      <c r="DQ9" s="157"/>
      <c r="DR9" s="157"/>
      <c r="DS9" s="157"/>
      <c r="DT9" s="157"/>
      <c r="DU9" s="157"/>
      <c r="DV9" s="157"/>
      <c r="DW9" s="157"/>
      <c r="DX9" s="157"/>
      <c r="DY9" s="153">
        <f>IF(AB9="","",AB9)</f>
        <v>0</v>
      </c>
      <c r="DZ9" s="157"/>
      <c r="EA9" s="157"/>
      <c r="EB9" s="157"/>
      <c r="EC9" s="157"/>
      <c r="ED9" s="157"/>
      <c r="EE9" s="157"/>
      <c r="EF9" s="157"/>
      <c r="EG9" s="157"/>
      <c r="EH9" s="157"/>
      <c r="EI9" s="157"/>
      <c r="EJ9" s="157"/>
      <c r="EK9" s="157"/>
      <c r="EL9" s="157"/>
      <c r="EM9" s="157"/>
      <c r="EN9" s="157"/>
      <c r="EO9" s="157"/>
      <c r="EP9" s="157"/>
      <c r="EQ9" s="157"/>
      <c r="ER9" s="157"/>
      <c r="ES9" s="157"/>
      <c r="ET9" s="157"/>
      <c r="EU9" s="157"/>
      <c r="EV9" s="157"/>
      <c r="EW9" s="153">
        <f>IF(AZ9="","",AZ9)</f>
        <v>0</v>
      </c>
      <c r="EX9" s="126"/>
      <c r="EY9" s="153">
        <f>BA9</f>
        <v>24</v>
      </c>
      <c r="EZ9" s="228"/>
      <c r="FA9" s="143"/>
      <c r="FB9" s="145"/>
      <c r="FC9" s="145"/>
      <c r="FD9" s="144"/>
      <c r="FE9" s="158"/>
      <c r="FF9" s="158"/>
      <c r="FG9"/>
      <c r="FH9" s="158"/>
      <c r="FI9" s="158"/>
      <c r="FJ9"/>
      <c r="FK9" s="158"/>
      <c r="FL9"/>
      <c r="FM9" s="158"/>
      <c r="FN9" s="158"/>
      <c r="FO9"/>
      <c r="FP9"/>
      <c r="FQ9" s="158"/>
      <c r="FR9" s="158"/>
      <c r="FS9"/>
      <c r="FT9" s="158"/>
      <c r="FU9" s="158"/>
      <c r="FV9" s="158"/>
      <c r="FW9"/>
      <c r="FX9" s="158"/>
      <c r="FY9" s="148"/>
      <c r="FZ9" s="145"/>
      <c r="GA9" s="145"/>
      <c r="GB9" s="144"/>
      <c r="GC9" s="158"/>
      <c r="GD9" s="158"/>
      <c r="GE9"/>
      <c r="GF9" s="158"/>
      <c r="GG9" s="158"/>
      <c r="GH9"/>
      <c r="GI9" s="158"/>
      <c r="GJ9"/>
      <c r="GK9" s="158"/>
      <c r="GL9" s="158"/>
      <c r="GM9"/>
      <c r="GN9" s="158"/>
      <c r="GO9" s="158"/>
      <c r="GP9" s="158"/>
      <c r="GQ9"/>
      <c r="GR9" s="158"/>
      <c r="GS9" s="158"/>
      <c r="GT9" s="158"/>
      <c r="GU9"/>
      <c r="GV9" s="158"/>
      <c r="GW9" s="148"/>
      <c r="GX9" s="145"/>
      <c r="GY9" s="145"/>
      <c r="GZ9" s="144"/>
      <c r="HA9"/>
      <c r="HB9"/>
      <c r="HC9"/>
      <c r="HD9"/>
      <c r="HE9"/>
      <c r="HF9"/>
      <c r="HG9"/>
      <c r="HH9"/>
      <c r="HI9"/>
      <c r="HJ9"/>
      <c r="HK9"/>
      <c r="HL9"/>
      <c r="HM9"/>
      <c r="HN9"/>
      <c r="HO9"/>
      <c r="HP9"/>
      <c r="HQ9"/>
      <c r="HR9"/>
      <c r="HS9"/>
      <c r="HT9"/>
      <c r="HU9"/>
      <c r="HV9"/>
      <c r="HW9"/>
      <c r="HX9" s="160"/>
      <c r="HY9"/>
      <c r="HZ9"/>
      <c r="IA9"/>
      <c r="IB9"/>
      <c r="IC9"/>
      <c r="ID9"/>
      <c r="IE9"/>
      <c r="IF9" s="162"/>
      <c r="IG9" s="162"/>
      <c r="IH9" s="162"/>
      <c r="II9" s="162"/>
      <c r="IJ9" s="162"/>
      <c r="IK9" s="162"/>
      <c r="IL9" s="162"/>
      <c r="IM9" s="162"/>
      <c r="IN9" s="162"/>
      <c r="IO9" s="162"/>
      <c r="IP9" s="162"/>
      <c r="IQ9" s="162"/>
      <c r="IR9" s="162"/>
      <c r="IS9" s="162"/>
      <c r="IT9" s="162"/>
      <c r="IU9" s="160"/>
      <c r="IV9" s="160"/>
      <c r="IW9" s="160"/>
      <c r="IX9"/>
      <c r="IY9"/>
      <c r="IZ9"/>
      <c r="JA9"/>
      <c r="JB9"/>
      <c r="JC9"/>
      <c r="JD9" s="162"/>
      <c r="JE9" s="162"/>
      <c r="JF9" s="162"/>
      <c r="JG9" s="162"/>
      <c r="JH9" s="162"/>
      <c r="JI9" s="162"/>
      <c r="JJ9" s="162"/>
      <c r="JK9" s="162"/>
      <c r="JL9" s="162"/>
      <c r="JM9" s="162"/>
      <c r="JN9" s="162"/>
      <c r="JO9" s="162"/>
      <c r="JP9" s="162"/>
      <c r="JQ9" s="162"/>
      <c r="JR9" s="162"/>
      <c r="JS9" s="160"/>
      <c r="JT9" s="160"/>
    </row>
    <row r="10" spans="3:280" ht="22.35" customHeight="1" x14ac:dyDescent="0.25">
      <c r="C10" s="150" t="s">
        <v>289</v>
      </c>
      <c r="D10" s="151">
        <v>8</v>
      </c>
      <c r="E10" s="156"/>
      <c r="F10" s="156"/>
      <c r="G10" s="156"/>
      <c r="H10" s="156"/>
      <c r="I10" s="156"/>
      <c r="J10" s="156"/>
      <c r="K10" s="156"/>
      <c r="L10" s="156"/>
      <c r="M10" s="156"/>
      <c r="N10" s="156"/>
      <c r="O10" s="156"/>
      <c r="P10" s="156"/>
      <c r="Q10" s="156"/>
      <c r="R10" s="156"/>
      <c r="S10" s="156"/>
      <c r="T10" s="156"/>
      <c r="U10" s="156"/>
      <c r="V10" s="156"/>
      <c r="W10" s="156"/>
      <c r="X10" s="156"/>
      <c r="Y10" s="156"/>
      <c r="Z10" s="156"/>
      <c r="AA10" s="156"/>
      <c r="AB10" s="151">
        <v>0</v>
      </c>
      <c r="AC10" s="156"/>
      <c r="AD10" s="156"/>
      <c r="AE10" s="156"/>
      <c r="AF10" s="156"/>
      <c r="AG10" s="156"/>
      <c r="AH10" s="156"/>
      <c r="AI10" s="156"/>
      <c r="AJ10" s="156"/>
      <c r="AK10" s="156"/>
      <c r="AL10" s="156"/>
      <c r="AM10" s="156"/>
      <c r="AN10" s="156"/>
      <c r="AO10" s="156"/>
      <c r="AP10" s="156"/>
      <c r="AQ10" s="156"/>
      <c r="AR10" s="156"/>
      <c r="AS10" s="156"/>
      <c r="AT10" s="156"/>
      <c r="AU10" s="156"/>
      <c r="AV10" s="156"/>
      <c r="AW10" s="156"/>
      <c r="AX10" s="156"/>
      <c r="AY10" s="156"/>
      <c r="AZ10" s="151">
        <v>0</v>
      </c>
      <c r="BA10" s="153">
        <f>D10+AB10+AZ10</f>
        <v>8</v>
      </c>
      <c r="BB10" s="120"/>
      <c r="BC10" s="153" t="s">
        <v>57</v>
      </c>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A10" s="153" t="s">
        <v>57</v>
      </c>
      <c r="CB10" s="157"/>
      <c r="CC10" s="157"/>
      <c r="CD10" s="157"/>
      <c r="CE10" s="157"/>
      <c r="CF10" s="157"/>
      <c r="CG10" s="157"/>
      <c r="CH10" s="157"/>
      <c r="CI10" s="157"/>
      <c r="CJ10" s="157"/>
      <c r="CK10" s="157"/>
      <c r="CL10" s="157"/>
      <c r="CM10" s="157"/>
      <c r="CN10" s="157"/>
      <c r="CO10" s="157"/>
      <c r="CP10" s="157"/>
      <c r="CQ10" s="157"/>
      <c r="CR10" s="157"/>
      <c r="CS10" s="157"/>
      <c r="CT10" s="157"/>
      <c r="CU10" s="157"/>
      <c r="CV10" s="157"/>
      <c r="CW10" s="157"/>
      <c r="CX10" s="157"/>
      <c r="CY10" s="153" t="s">
        <v>57</v>
      </c>
      <c r="CZ10" s="120"/>
      <c r="DA10" s="153">
        <f>IF(D10="","",D10)</f>
        <v>8</v>
      </c>
      <c r="DB10" s="157"/>
      <c r="DC10" s="157"/>
      <c r="DD10" s="157"/>
      <c r="DE10" s="157"/>
      <c r="DF10" s="157"/>
      <c r="DG10" s="157"/>
      <c r="DH10" s="157"/>
      <c r="DI10" s="157"/>
      <c r="DJ10" s="157"/>
      <c r="DK10" s="157"/>
      <c r="DL10" s="157"/>
      <c r="DM10" s="157"/>
      <c r="DN10" s="157"/>
      <c r="DO10" s="157"/>
      <c r="DP10" s="157"/>
      <c r="DQ10" s="157"/>
      <c r="DR10" s="157"/>
      <c r="DS10" s="157"/>
      <c r="DT10" s="157"/>
      <c r="DU10" s="157"/>
      <c r="DV10" s="157"/>
      <c r="DW10" s="157"/>
      <c r="DX10" s="157"/>
      <c r="DY10" s="153">
        <f>IF(AB10="","",AB10)</f>
        <v>0</v>
      </c>
      <c r="DZ10" s="157"/>
      <c r="EA10" s="157"/>
      <c r="EB10" s="157"/>
      <c r="EC10" s="157"/>
      <c r="ED10" s="157"/>
      <c r="EE10" s="157"/>
      <c r="EF10" s="157"/>
      <c r="EG10" s="157"/>
      <c r="EH10" s="157"/>
      <c r="EI10" s="157"/>
      <c r="EJ10" s="157"/>
      <c r="EK10" s="157"/>
      <c r="EL10" s="157"/>
      <c r="EM10" s="157"/>
      <c r="EN10" s="157"/>
      <c r="EO10" s="157"/>
      <c r="EP10" s="157"/>
      <c r="EQ10" s="157"/>
      <c r="ER10" s="157"/>
      <c r="ES10" s="157"/>
      <c r="ET10" s="157"/>
      <c r="EU10" s="157"/>
      <c r="EV10" s="157"/>
      <c r="EW10" s="153">
        <f>IF(AZ10="","",AZ10)</f>
        <v>0</v>
      </c>
      <c r="EX10" s="126"/>
      <c r="EY10" s="153">
        <f>BA10</f>
        <v>8</v>
      </c>
      <c r="EZ10" s="228"/>
      <c r="FA10" s="143" t="s">
        <v>225</v>
      </c>
      <c r="FB10" s="145" t="str">
        <f>IF(COUNTBLANK(D8:D10)&gt;0,"Yes","No")</f>
        <v>No</v>
      </c>
      <c r="FC10" s="145" t="str">
        <f>IFERROR(IF(AND(COUNTBLANK(D8:D10)=0,OR(D10&lt;D8,(D9-D10)&lt;D8)),"Yes","No"),"No")</f>
        <v>No</v>
      </c>
      <c r="FD10" s="144" t="str">
        <f>IFERROR(IF(AND(COUNTBLANK(D8:D10)=0,D9/D8&gt;6),"Yes","No"),"No")</f>
        <v>No</v>
      </c>
      <c r="FE10" s="158"/>
      <c r="FF10" s="158"/>
      <c r="FG10"/>
      <c r="FH10" s="158"/>
      <c r="FI10" s="158"/>
      <c r="FJ10"/>
      <c r="FK10" s="158"/>
      <c r="FL10"/>
      <c r="FM10" s="158"/>
      <c r="FN10" s="158"/>
      <c r="FO10"/>
      <c r="FP10"/>
      <c r="FQ10" s="158"/>
      <c r="FR10" s="158"/>
      <c r="FS10"/>
      <c r="FT10" s="158"/>
      <c r="FU10" s="158"/>
      <c r="FV10" s="158"/>
      <c r="FW10"/>
      <c r="FX10" s="158"/>
      <c r="FY10" s="148" t="s">
        <v>225</v>
      </c>
      <c r="FZ10" s="145" t="str">
        <f>IF(COUNTBLANK(AB8:AB10)&gt;0,"Yes","No")</f>
        <v>No</v>
      </c>
      <c r="GA10" s="145" t="str">
        <f>IFERROR(IF(AND(COUNTBLANK(AB8:AB10)=0,OR(AB10&lt;AB8,(AB9-AB10)&lt;AB8)),"Yes","No"),"No")</f>
        <v>No</v>
      </c>
      <c r="GB10" s="144" t="str">
        <f>IFERROR(IF(AND(COUNTBLANK(AB8:AB10)=0,AB9/AB8&gt;6),"Yes","No"),"No")</f>
        <v>No</v>
      </c>
      <c r="GC10" s="158"/>
      <c r="GD10" s="158"/>
      <c r="GE10"/>
      <c r="GF10" s="158"/>
      <c r="GG10" s="158"/>
      <c r="GH10"/>
      <c r="GI10" s="158"/>
      <c r="GJ10"/>
      <c r="GK10" s="158"/>
      <c r="GL10" s="158"/>
      <c r="GM10"/>
      <c r="GN10" s="158"/>
      <c r="GO10" s="158"/>
      <c r="GP10" s="158"/>
      <c r="GQ10"/>
      <c r="GR10" s="158"/>
      <c r="GS10" s="158"/>
      <c r="GT10" s="158"/>
      <c r="GU10"/>
      <c r="GV10" s="158"/>
      <c r="GW10" s="148" t="s">
        <v>225</v>
      </c>
      <c r="GX10" s="145" t="str">
        <f>IF(COUNTBLANK(AZ8:AZ10)&gt;0,"Yes","No")</f>
        <v>No</v>
      </c>
      <c r="GY10" s="145" t="str">
        <f>IFERROR(IF(AND(COUNTBLANK(AZ8:AZ10)=0,OR(AZ10&lt;AZ8,(AZ9-AZ10)&lt;AZ8)),"Yes","No"),"No")</f>
        <v>No</v>
      </c>
      <c r="GZ10" s="144" t="str">
        <f>IFERROR(IF(AND(COUNTBLANK(AZ8:AZ10)=0,AZ9/AZ8&gt;6),"Yes","No"),"No")</f>
        <v>No</v>
      </c>
      <c r="HA10"/>
      <c r="HB10"/>
      <c r="HC10"/>
      <c r="HD10"/>
      <c r="HE10"/>
      <c r="HF10"/>
      <c r="HG10"/>
      <c r="HH10"/>
      <c r="HI10"/>
      <c r="HJ10"/>
      <c r="HK10"/>
      <c r="HL10"/>
      <c r="HM10"/>
      <c r="HN10"/>
      <c r="HO10"/>
      <c r="HP10"/>
      <c r="HQ10"/>
      <c r="HR10"/>
      <c r="HS10"/>
      <c r="HT10"/>
      <c r="HU10"/>
      <c r="HV10"/>
      <c r="HW10"/>
      <c r="HX10" s="160"/>
      <c r="HY10"/>
      <c r="HZ10" s="159" t="s">
        <v>226</v>
      </c>
      <c r="IA10"/>
      <c r="IB10"/>
      <c r="IC10"/>
      <c r="ID10"/>
      <c r="IE10"/>
      <c r="IF10" s="161" t="s">
        <v>227</v>
      </c>
      <c r="IG10" s="161"/>
      <c r="IH10" s="161"/>
      <c r="II10" s="161"/>
      <c r="IJ10" s="161"/>
      <c r="IK10" s="161"/>
      <c r="IL10" s="161"/>
      <c r="IM10" s="161"/>
      <c r="IN10" s="161"/>
      <c r="IO10" s="161"/>
      <c r="IP10" s="161"/>
      <c r="IQ10" s="161"/>
      <c r="IR10" s="161"/>
      <c r="IS10" s="161"/>
      <c r="IT10" s="161"/>
      <c r="IU10" s="160"/>
      <c r="IV10" s="160"/>
      <c r="IW10" s="160"/>
      <c r="IX10" s="159" t="s">
        <v>226</v>
      </c>
      <c r="IY10"/>
      <c r="IZ10"/>
      <c r="JA10"/>
      <c r="JB10"/>
      <c r="JC10"/>
      <c r="JD10" s="161" t="s">
        <v>228</v>
      </c>
      <c r="JE10" s="161"/>
      <c r="JF10" s="161"/>
      <c r="JG10" s="161"/>
      <c r="JH10" s="161"/>
      <c r="JI10" s="161"/>
      <c r="JJ10" s="161"/>
      <c r="JK10" s="161"/>
      <c r="JL10" s="161"/>
      <c r="JM10" s="161"/>
      <c r="JN10" s="161"/>
      <c r="JO10" s="161"/>
      <c r="JP10" s="161"/>
      <c r="JQ10" s="161"/>
      <c r="JR10" s="161"/>
      <c r="JS10" s="160"/>
      <c r="JT10" s="160"/>
    </row>
    <row r="11" spans="3:280" ht="68.45" customHeight="1" x14ac:dyDescent="0.25">
      <c r="C11" s="163" t="s">
        <v>229</v>
      </c>
      <c r="D11" s="164" t="str">
        <f>FB11</f>
        <v/>
      </c>
      <c r="E11" s="157"/>
      <c r="F11" s="157"/>
      <c r="G11" s="157"/>
      <c r="H11" s="157"/>
      <c r="I11" s="157"/>
      <c r="J11" s="157"/>
      <c r="K11" s="157"/>
      <c r="L11" s="157"/>
      <c r="M11" s="157"/>
      <c r="N11" s="157"/>
      <c r="O11" s="157"/>
      <c r="P11" s="157"/>
      <c r="Q11" s="157"/>
      <c r="R11" s="157"/>
      <c r="S11" s="157"/>
      <c r="T11" s="157"/>
      <c r="U11" s="157"/>
      <c r="V11" s="157"/>
      <c r="W11" s="157"/>
      <c r="X11" s="157"/>
      <c r="Y11" s="157"/>
      <c r="Z11" s="157"/>
      <c r="AA11" s="157"/>
      <c r="AB11" s="164" t="str">
        <f>FZ11</f>
        <v/>
      </c>
      <c r="AC11" s="157"/>
      <c r="AD11" s="157"/>
      <c r="AE11" s="157"/>
      <c r="AF11" s="157"/>
      <c r="AG11" s="157"/>
      <c r="AH11" s="157"/>
      <c r="AI11" s="157"/>
      <c r="AJ11" s="157"/>
      <c r="AK11" s="157"/>
      <c r="AL11" s="157"/>
      <c r="AM11" s="157"/>
      <c r="AN11" s="157"/>
      <c r="AO11" s="157"/>
      <c r="AP11" s="157"/>
      <c r="AQ11" s="157"/>
      <c r="AR11" s="157"/>
      <c r="AS11" s="157"/>
      <c r="AT11" s="157"/>
      <c r="AU11" s="157"/>
      <c r="AV11" s="157"/>
      <c r="AW11" s="157"/>
      <c r="AX11" s="157"/>
      <c r="AY11" s="157"/>
      <c r="AZ11" s="164" t="str">
        <f>GX11</f>
        <v/>
      </c>
      <c r="BA11"/>
      <c r="BB11" s="120"/>
      <c r="BD11" s="189"/>
      <c r="BE11" s="189"/>
      <c r="BF11" s="189"/>
      <c r="BG11" s="189"/>
      <c r="BH11" s="189"/>
      <c r="BI11" s="189"/>
      <c r="BJ11" s="189"/>
      <c r="BK11" s="189"/>
      <c r="BL11" s="189"/>
      <c r="BM11" s="189"/>
      <c r="BN11" s="189"/>
      <c r="BO11" s="189"/>
      <c r="BP11" s="189"/>
      <c r="BQ11" s="189"/>
      <c r="BR11" s="189"/>
      <c r="BS11" s="189"/>
      <c r="BT11" s="189"/>
      <c r="BU11" s="189"/>
      <c r="BV11" s="189"/>
      <c r="BW11" s="189"/>
      <c r="BX11" s="189"/>
      <c r="BY11" s="189"/>
      <c r="BZ11" s="189"/>
      <c r="CB11" s="189"/>
      <c r="CC11" s="189"/>
      <c r="CD11" s="189"/>
      <c r="CE11" s="189"/>
      <c r="CF11" s="189"/>
      <c r="CG11" s="189"/>
      <c r="CH11" s="189"/>
      <c r="CI11" s="189"/>
      <c r="CJ11" s="189"/>
      <c r="CK11" s="189"/>
      <c r="CL11" s="189"/>
      <c r="CM11" s="189"/>
      <c r="CN11" s="189"/>
      <c r="CO11" s="189"/>
      <c r="CP11" s="189"/>
      <c r="CQ11" s="189"/>
      <c r="CR11" s="189"/>
      <c r="CS11" s="189"/>
      <c r="CT11" s="189"/>
      <c r="CU11" s="189"/>
      <c r="CV11" s="189"/>
      <c r="CW11" s="189"/>
      <c r="CX11" s="189"/>
      <c r="CZ11" s="142"/>
      <c r="DB11" s="189"/>
      <c r="DC11" s="189"/>
      <c r="DD11" s="189"/>
      <c r="DE11" s="189"/>
      <c r="DF11" s="189"/>
      <c r="DG11" s="189"/>
      <c r="DH11" s="189"/>
      <c r="DI11" s="189"/>
      <c r="DJ11" s="189"/>
      <c r="DK11" s="189"/>
      <c r="DL11" s="189"/>
      <c r="DM11" s="189"/>
      <c r="DN11" s="189"/>
      <c r="DO11" s="189"/>
      <c r="DP11" s="189"/>
      <c r="DQ11" s="189"/>
      <c r="DR11" s="189"/>
      <c r="DS11" s="189"/>
      <c r="DT11" s="189"/>
      <c r="DU11" s="189"/>
      <c r="DV11" s="189"/>
      <c r="DW11" s="189"/>
      <c r="DX11" s="189"/>
      <c r="DZ11" s="189"/>
      <c r="EA11" s="189"/>
      <c r="EB11" s="189"/>
      <c r="EC11" s="189"/>
      <c r="ED11" s="189"/>
      <c r="EE11" s="189"/>
      <c r="EF11" s="189"/>
      <c r="EG11" s="189"/>
      <c r="EH11" s="189"/>
      <c r="EI11" s="189"/>
      <c r="EJ11" s="189"/>
      <c r="EK11" s="189"/>
      <c r="EL11" s="189"/>
      <c r="EM11" s="189"/>
      <c r="EN11" s="189"/>
      <c r="EO11" s="189"/>
      <c r="EP11" s="189"/>
      <c r="EQ11" s="189"/>
      <c r="ER11" s="189"/>
      <c r="ES11" s="189"/>
      <c r="ET11" s="189"/>
      <c r="EU11" s="189"/>
      <c r="EV11" s="189"/>
      <c r="EX11" s="126"/>
      <c r="EY11"/>
      <c r="EZ11" s="228"/>
      <c r="FA11" s="143" t="s">
        <v>230</v>
      </c>
      <c r="FB11" s="165" t="str">
        <f>IF(FB10="Yes", FB8,"")&amp;IF(FC10="Yes",FC8,"")&amp;IF(FD10="Yes",FD8,"")</f>
        <v/>
      </c>
      <c r="FC11" s="165"/>
      <c r="FD11" s="165"/>
      <c r="FE11" s="147"/>
      <c r="FF11" s="147"/>
      <c r="FG11"/>
      <c r="FH11" s="147"/>
      <c r="FI11" s="147"/>
      <c r="FJ11"/>
      <c r="FK11" s="147"/>
      <c r="FL11"/>
      <c r="FM11" s="147"/>
      <c r="FN11" s="147"/>
      <c r="FO11"/>
      <c r="FP11"/>
      <c r="FQ11" s="147"/>
      <c r="FR11" s="147"/>
      <c r="FS11"/>
      <c r="FT11" s="147"/>
      <c r="FU11" s="147"/>
      <c r="FV11" s="147"/>
      <c r="FW11"/>
      <c r="FX11" s="147"/>
      <c r="FY11" s="148" t="s">
        <v>230</v>
      </c>
      <c r="FZ11" s="165" t="str">
        <f>IF(FZ10="Yes", FZ8,"")&amp;IF(GA10="Yes",GA8,"")&amp;IF(GB10="Yes",GB8,"")</f>
        <v/>
      </c>
      <c r="GA11" s="165"/>
      <c r="GB11" s="165"/>
      <c r="GC11" s="147"/>
      <c r="GD11" s="147"/>
      <c r="GE11"/>
      <c r="GF11" s="147"/>
      <c r="GG11" s="147"/>
      <c r="GH11"/>
      <c r="GI11" s="147"/>
      <c r="GJ11"/>
      <c r="GK11" s="147"/>
      <c r="GL11" s="147"/>
      <c r="GM11"/>
      <c r="GN11" s="147"/>
      <c r="GO11" s="147"/>
      <c r="GP11" s="147"/>
      <c r="GQ11"/>
      <c r="GR11" s="147"/>
      <c r="GS11" s="147"/>
      <c r="GT11" s="147"/>
      <c r="GU11"/>
      <c r="GV11" s="147"/>
      <c r="GW11" s="148" t="s">
        <v>230</v>
      </c>
      <c r="GX11" s="165" t="str">
        <f>IF(GX10="Yes", GX8,"")&amp;IF(GY10="Yes",GY8,"")&amp;IF(GZ10="Yes",GZ8,"")</f>
        <v/>
      </c>
      <c r="GY11" s="165"/>
      <c r="GZ11" s="165"/>
      <c r="HA11"/>
      <c r="HB11" s="159" t="s">
        <v>250</v>
      </c>
      <c r="HC11"/>
      <c r="HD11"/>
      <c r="HE11"/>
      <c r="HF11"/>
      <c r="HG11" s="125"/>
      <c r="HH11" s="125">
        <v>1</v>
      </c>
      <c r="HI11" s="125">
        <f t="shared" ref="HI11:HV11" si="0">HH11+1</f>
        <v>2</v>
      </c>
      <c r="HJ11" s="125">
        <f t="shared" si="0"/>
        <v>3</v>
      </c>
      <c r="HK11" s="125">
        <f t="shared" si="0"/>
        <v>4</v>
      </c>
      <c r="HL11" s="125">
        <f t="shared" si="0"/>
        <v>5</v>
      </c>
      <c r="HM11" s="125">
        <f t="shared" si="0"/>
        <v>6</v>
      </c>
      <c r="HN11" s="125">
        <f t="shared" si="0"/>
        <v>7</v>
      </c>
      <c r="HO11" s="125">
        <f t="shared" si="0"/>
        <v>8</v>
      </c>
      <c r="HP11" s="125">
        <f t="shared" si="0"/>
        <v>9</v>
      </c>
      <c r="HQ11" s="125">
        <f t="shared" si="0"/>
        <v>10</v>
      </c>
      <c r="HR11" s="125">
        <f t="shared" si="0"/>
        <v>11</v>
      </c>
      <c r="HS11" s="125">
        <f t="shared" si="0"/>
        <v>12</v>
      </c>
      <c r="HT11" s="125">
        <f t="shared" si="0"/>
        <v>13</v>
      </c>
      <c r="HU11" s="125">
        <f t="shared" si="0"/>
        <v>14</v>
      </c>
      <c r="HV11" s="125">
        <f t="shared" si="0"/>
        <v>15</v>
      </c>
      <c r="HW11" s="125"/>
      <c r="HX11"/>
      <c r="HY11"/>
      <c r="HZ11" s="159" t="s">
        <v>250</v>
      </c>
      <c r="IA11"/>
      <c r="IB11"/>
      <c r="IC11"/>
      <c r="ID11"/>
      <c r="IE11" s="125"/>
      <c r="IF11" s="125">
        <v>1</v>
      </c>
      <c r="IG11" s="125">
        <f t="shared" ref="IG11:IT11" si="1">IF11+1</f>
        <v>2</v>
      </c>
      <c r="IH11" s="125">
        <f t="shared" si="1"/>
        <v>3</v>
      </c>
      <c r="II11" s="125">
        <f t="shared" si="1"/>
        <v>4</v>
      </c>
      <c r="IJ11" s="125">
        <f t="shared" si="1"/>
        <v>5</v>
      </c>
      <c r="IK11" s="125">
        <f t="shared" si="1"/>
        <v>6</v>
      </c>
      <c r="IL11" s="125">
        <f t="shared" si="1"/>
        <v>7</v>
      </c>
      <c r="IM11" s="125">
        <f t="shared" si="1"/>
        <v>8</v>
      </c>
      <c r="IN11" s="125">
        <f t="shared" si="1"/>
        <v>9</v>
      </c>
      <c r="IO11" s="125">
        <f t="shared" si="1"/>
        <v>10</v>
      </c>
      <c r="IP11" s="125">
        <f t="shared" si="1"/>
        <v>11</v>
      </c>
      <c r="IQ11" s="125">
        <f t="shared" si="1"/>
        <v>12</v>
      </c>
      <c r="IR11" s="125">
        <f t="shared" si="1"/>
        <v>13</v>
      </c>
      <c r="IS11" s="125">
        <f t="shared" si="1"/>
        <v>14</v>
      </c>
      <c r="IT11" s="125">
        <f t="shared" si="1"/>
        <v>15</v>
      </c>
      <c r="IU11" s="125"/>
      <c r="IV11"/>
      <c r="IW11"/>
      <c r="IX11" s="159" t="s">
        <v>250</v>
      </c>
      <c r="IY11"/>
      <c r="IZ11"/>
      <c r="JA11"/>
      <c r="JB11"/>
      <c r="JC11" s="125"/>
      <c r="JD11" s="125">
        <v>1</v>
      </c>
      <c r="JE11" s="125">
        <f t="shared" ref="JE11:JR12" si="2">JD11+1</f>
        <v>2</v>
      </c>
      <c r="JF11" s="125">
        <f t="shared" si="2"/>
        <v>3</v>
      </c>
      <c r="JG11" s="125">
        <f t="shared" si="2"/>
        <v>4</v>
      </c>
      <c r="JH11" s="125">
        <f t="shared" si="2"/>
        <v>5</v>
      </c>
      <c r="JI11" s="125">
        <f t="shared" si="2"/>
        <v>6</v>
      </c>
      <c r="JJ11" s="125">
        <f t="shared" si="2"/>
        <v>7</v>
      </c>
      <c r="JK11" s="125">
        <f t="shared" si="2"/>
        <v>8</v>
      </c>
      <c r="JL11" s="125">
        <f t="shared" si="2"/>
        <v>9</v>
      </c>
      <c r="JM11" s="125">
        <f t="shared" si="2"/>
        <v>10</v>
      </c>
      <c r="JN11" s="125">
        <f t="shared" si="2"/>
        <v>11</v>
      </c>
      <c r="JO11" s="125">
        <f t="shared" si="2"/>
        <v>12</v>
      </c>
      <c r="JP11" s="125">
        <f t="shared" si="2"/>
        <v>13</v>
      </c>
      <c r="JQ11" s="125">
        <f t="shared" si="2"/>
        <v>14</v>
      </c>
      <c r="JR11" s="125">
        <f t="shared" si="2"/>
        <v>15</v>
      </c>
      <c r="JS11" s="125"/>
      <c r="JT11"/>
    </row>
    <row r="12" spans="3:280" ht="8.4499999999999993" customHeight="1" x14ac:dyDescent="0.25">
      <c r="C12" s="197"/>
      <c r="D12" s="198"/>
      <c r="E12" s="198"/>
      <c r="F12" s="198"/>
      <c r="G12" s="198"/>
      <c r="H12" s="198"/>
      <c r="I12" s="198"/>
      <c r="J12" s="198"/>
      <c r="K12" s="198"/>
      <c r="L12" s="198"/>
      <c r="M12" s="198"/>
      <c r="N12" s="198"/>
      <c r="O12" s="198"/>
      <c r="P12" s="198"/>
      <c r="Q12" s="198"/>
      <c r="R12" s="198"/>
      <c r="S12" s="198"/>
      <c r="T12" s="198"/>
      <c r="U12" s="198"/>
      <c r="V12" s="198"/>
      <c r="W12" s="198"/>
      <c r="X12" s="198"/>
      <c r="Y12" s="198"/>
      <c r="Z12" s="198"/>
      <c r="AA12" s="198"/>
      <c r="AB12" s="198"/>
      <c r="AC12" s="198"/>
      <c r="AD12" s="198"/>
      <c r="AE12" s="198"/>
      <c r="AF12" s="198"/>
      <c r="AG12" s="198"/>
      <c r="AH12" s="198"/>
      <c r="AI12" s="198"/>
      <c r="AJ12" s="198"/>
      <c r="AK12" s="198"/>
      <c r="AL12" s="198"/>
      <c r="AM12" s="198"/>
      <c r="AN12" s="198"/>
      <c r="AO12" s="198"/>
      <c r="AP12" s="198"/>
      <c r="AQ12" s="198"/>
      <c r="AR12" s="198"/>
      <c r="AS12" s="198"/>
      <c r="AT12" s="198"/>
      <c r="AU12" s="198"/>
      <c r="AV12" s="198"/>
      <c r="AW12" s="198"/>
      <c r="AX12" s="198"/>
      <c r="AY12" s="198"/>
      <c r="AZ12" s="198"/>
      <c r="BA12" s="198"/>
      <c r="BB12" s="120"/>
      <c r="BC12" s="198"/>
      <c r="BD12" s="198"/>
      <c r="BE12" s="198"/>
      <c r="BF12" s="198"/>
      <c r="BG12" s="198"/>
      <c r="BH12" s="198"/>
      <c r="BI12" s="198"/>
      <c r="BJ12" s="198"/>
      <c r="BK12" s="198"/>
      <c r="BL12" s="198"/>
      <c r="BM12" s="198"/>
      <c r="BN12" s="198"/>
      <c r="BO12" s="198"/>
      <c r="BP12" s="198"/>
      <c r="BQ12" s="198"/>
      <c r="BR12" s="198"/>
      <c r="BS12" s="198"/>
      <c r="BT12" s="198"/>
      <c r="BU12" s="198"/>
      <c r="BV12" s="198"/>
      <c r="BW12" s="198"/>
      <c r="BX12" s="198"/>
      <c r="BY12" s="198"/>
      <c r="BZ12" s="198"/>
      <c r="CA12" s="198"/>
      <c r="CB12" s="198"/>
      <c r="CC12" s="198"/>
      <c r="CD12" s="198"/>
      <c r="CE12" s="198"/>
      <c r="CF12" s="198"/>
      <c r="CG12" s="198"/>
      <c r="CH12" s="198"/>
      <c r="CI12" s="198"/>
      <c r="CJ12" s="198"/>
      <c r="CK12" s="198"/>
      <c r="CL12" s="198"/>
      <c r="CM12" s="198"/>
      <c r="CN12" s="198"/>
      <c r="CO12" s="198"/>
      <c r="CP12" s="198"/>
      <c r="CQ12" s="198"/>
      <c r="CR12" s="198"/>
      <c r="CS12" s="198"/>
      <c r="CT12" s="198"/>
      <c r="CU12" s="198"/>
      <c r="CV12" s="198"/>
      <c r="CW12" s="198"/>
      <c r="CX12" s="198"/>
      <c r="CY12" s="198"/>
      <c r="CZ12" s="120"/>
      <c r="DA12" s="198"/>
      <c r="DB12" s="198"/>
      <c r="DC12" s="198"/>
      <c r="DD12" s="198"/>
      <c r="DE12" s="198"/>
      <c r="DF12" s="198"/>
      <c r="DG12" s="198"/>
      <c r="DH12" s="198"/>
      <c r="DI12" s="198"/>
      <c r="DJ12" s="198"/>
      <c r="DK12" s="198"/>
      <c r="DL12" s="198"/>
      <c r="DM12" s="198"/>
      <c r="DN12" s="198"/>
      <c r="DO12" s="198"/>
      <c r="DP12" s="198"/>
      <c r="DQ12" s="198"/>
      <c r="DR12" s="198"/>
      <c r="DS12" s="198"/>
      <c r="DT12" s="198"/>
      <c r="DU12" s="198"/>
      <c r="DV12" s="198"/>
      <c r="DW12" s="198"/>
      <c r="DX12" s="198"/>
      <c r="DY12" s="198"/>
      <c r="DZ12" s="198"/>
      <c r="EA12" s="198"/>
      <c r="EB12" s="198"/>
      <c r="EC12" s="198"/>
      <c r="ED12" s="198"/>
      <c r="EE12" s="198"/>
      <c r="EF12" s="198"/>
      <c r="EG12" s="198"/>
      <c r="EH12" s="198"/>
      <c r="EI12" s="198"/>
      <c r="EJ12" s="198"/>
      <c r="EK12" s="198"/>
      <c r="EL12" s="198"/>
      <c r="EM12" s="198"/>
      <c r="EN12" s="198"/>
      <c r="EO12" s="198"/>
      <c r="EP12" s="198"/>
      <c r="EQ12" s="198"/>
      <c r="ER12" s="198"/>
      <c r="ES12" s="198"/>
      <c r="ET12" s="198"/>
      <c r="EU12" s="198"/>
      <c r="EV12" s="198"/>
      <c r="EW12" s="198"/>
      <c r="EX12" s="126"/>
      <c r="EY12" s="199"/>
      <c r="EZ12" s="228"/>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s="271" t="s">
        <v>231</v>
      </c>
      <c r="HC12" s="272"/>
      <c r="HD12" s="167">
        <f>D23</f>
        <v>0</v>
      </c>
      <c r="HE12"/>
      <c r="HF12"/>
      <c r="HG12" s="125"/>
      <c r="HH12" s="125"/>
      <c r="HI12" s="125"/>
      <c r="HJ12" s="125"/>
      <c r="HK12" s="125"/>
      <c r="HL12" s="125"/>
      <c r="HM12" s="125"/>
      <c r="HN12" s="125"/>
      <c r="HO12" s="125"/>
      <c r="HP12" s="125"/>
      <c r="HQ12" s="125"/>
      <c r="HR12" s="125"/>
      <c r="HS12" s="125"/>
      <c r="HT12" s="125"/>
      <c r="HU12" s="125"/>
      <c r="HV12" s="125"/>
      <c r="HW12" s="125"/>
      <c r="HX12"/>
      <c r="HY12"/>
      <c r="HZ12" s="271" t="s">
        <v>231</v>
      </c>
      <c r="IA12" s="272"/>
      <c r="IB12" s="167">
        <f>AB23</f>
        <v>0</v>
      </c>
      <c r="IC12"/>
      <c r="ID12"/>
      <c r="IE12" s="125"/>
      <c r="IF12" s="125"/>
      <c r="IG12" s="125"/>
      <c r="IH12" s="125"/>
      <c r="II12" s="125"/>
      <c r="IJ12" s="125"/>
      <c r="IK12" s="125"/>
      <c r="IL12" s="125"/>
      <c r="IM12" s="125"/>
      <c r="IN12" s="125"/>
      <c r="IO12" s="125"/>
      <c r="IP12" s="125"/>
      <c r="IQ12" s="125"/>
      <c r="IR12" s="125"/>
      <c r="IS12" s="125"/>
      <c r="IT12" s="125"/>
      <c r="IU12" s="125"/>
      <c r="IV12"/>
      <c r="IW12"/>
      <c r="IX12" s="271" t="s">
        <v>231</v>
      </c>
      <c r="IY12" s="272"/>
      <c r="IZ12" s="167">
        <f>AZ23</f>
        <v>0</v>
      </c>
      <c r="JA12"/>
      <c r="JB12"/>
      <c r="JC12" s="125"/>
      <c r="JD12" s="125">
        <v>1</v>
      </c>
      <c r="JE12" s="125">
        <f t="shared" si="2"/>
        <v>2</v>
      </c>
      <c r="JF12" s="125">
        <f t="shared" si="2"/>
        <v>3</v>
      </c>
      <c r="JG12" s="125">
        <f t="shared" si="2"/>
        <v>4</v>
      </c>
      <c r="JH12" s="125">
        <f t="shared" si="2"/>
        <v>5</v>
      </c>
      <c r="JI12" s="125">
        <f t="shared" si="2"/>
        <v>6</v>
      </c>
      <c r="JJ12" s="125">
        <f t="shared" si="2"/>
        <v>7</v>
      </c>
      <c r="JK12" s="125">
        <f t="shared" si="2"/>
        <v>8</v>
      </c>
      <c r="JL12" s="125">
        <f t="shared" si="2"/>
        <v>9</v>
      </c>
      <c r="JM12" s="125">
        <f t="shared" si="2"/>
        <v>10</v>
      </c>
      <c r="JN12" s="125">
        <f t="shared" si="2"/>
        <v>11</v>
      </c>
      <c r="JO12" s="125">
        <f t="shared" si="2"/>
        <v>12</v>
      </c>
      <c r="JP12" s="125">
        <f t="shared" si="2"/>
        <v>13</v>
      </c>
      <c r="JQ12" s="125">
        <f t="shared" si="2"/>
        <v>14</v>
      </c>
      <c r="JR12" s="125">
        <f t="shared" si="2"/>
        <v>15</v>
      </c>
      <c r="JS12" s="125"/>
      <c r="JT12"/>
    </row>
    <row r="13" spans="3:280" ht="23.45" customHeight="1" x14ac:dyDescent="0.25">
      <c r="C13" s="168" t="s">
        <v>73</v>
      </c>
      <c r="D13" s="139" t="s">
        <v>11</v>
      </c>
      <c r="E13" s="139"/>
      <c r="F13" s="139"/>
      <c r="G13" s="139"/>
      <c r="H13" s="139"/>
      <c r="I13" s="139"/>
      <c r="J13" s="139"/>
      <c r="K13" s="139"/>
      <c r="L13" s="139"/>
      <c r="M13" s="139"/>
      <c r="N13" s="139"/>
      <c r="O13" s="139"/>
      <c r="P13" s="139"/>
      <c r="Q13" s="139"/>
      <c r="R13" s="139"/>
      <c r="S13" s="139"/>
      <c r="T13" s="139"/>
      <c r="U13" s="139"/>
      <c r="V13" s="139"/>
      <c r="W13" s="139"/>
      <c r="X13" s="139"/>
      <c r="Y13" s="139"/>
      <c r="Z13" s="139"/>
      <c r="AA13" s="139"/>
      <c r="AB13" s="140" t="s">
        <v>12</v>
      </c>
      <c r="AC13" s="139"/>
      <c r="AD13" s="139"/>
      <c r="AE13" s="139"/>
      <c r="AF13" s="139"/>
      <c r="AG13" s="139"/>
      <c r="AH13" s="139"/>
      <c r="AI13" s="139"/>
      <c r="AJ13" s="139"/>
      <c r="AK13" s="139"/>
      <c r="AL13" s="139"/>
      <c r="AM13" s="139"/>
      <c r="AN13" s="139"/>
      <c r="AO13" s="139"/>
      <c r="AP13" s="139"/>
      <c r="AQ13" s="139"/>
      <c r="AR13" s="139"/>
      <c r="AS13" s="139"/>
      <c r="AT13" s="139"/>
      <c r="AU13" s="139"/>
      <c r="AV13" s="139"/>
      <c r="AW13" s="139"/>
      <c r="AX13" s="139"/>
      <c r="AY13" s="139"/>
      <c r="AZ13" s="141" t="s">
        <v>217</v>
      </c>
      <c r="BA13" s="126"/>
      <c r="BB13" s="120"/>
      <c r="BC13" s="139" t="s">
        <v>11</v>
      </c>
      <c r="BD13" s="139"/>
      <c r="BE13" s="139"/>
      <c r="BF13" s="139"/>
      <c r="BG13" s="139"/>
      <c r="BH13" s="139"/>
      <c r="BI13" s="139"/>
      <c r="BJ13" s="139"/>
      <c r="BK13" s="139"/>
      <c r="BL13" s="139"/>
      <c r="BM13" s="139"/>
      <c r="BN13" s="139"/>
      <c r="BO13" s="139"/>
      <c r="BP13" s="139"/>
      <c r="BQ13" s="139"/>
      <c r="BR13" s="139"/>
      <c r="BS13" s="139"/>
      <c r="BT13" s="139"/>
      <c r="BU13" s="139"/>
      <c r="BV13" s="139"/>
      <c r="BW13" s="139"/>
      <c r="BX13" s="139"/>
      <c r="BY13" s="139"/>
      <c r="BZ13" s="139"/>
      <c r="CA13" s="140" t="s">
        <v>12</v>
      </c>
      <c r="CB13" s="139"/>
      <c r="CC13" s="139"/>
      <c r="CD13" s="139"/>
      <c r="CE13" s="139"/>
      <c r="CF13" s="139"/>
      <c r="CG13" s="139"/>
      <c r="CH13" s="139"/>
      <c r="CI13" s="139"/>
      <c r="CJ13" s="139"/>
      <c r="CK13" s="139"/>
      <c r="CL13" s="139"/>
      <c r="CM13" s="139"/>
      <c r="CN13" s="139"/>
      <c r="CO13" s="139"/>
      <c r="CP13" s="139"/>
      <c r="CQ13" s="139"/>
      <c r="CR13" s="139"/>
      <c r="CS13" s="139"/>
      <c r="CT13" s="139"/>
      <c r="CU13" s="139"/>
      <c r="CV13" s="139"/>
      <c r="CW13" s="139"/>
      <c r="CX13" s="139"/>
      <c r="CY13" s="141" t="s">
        <v>217</v>
      </c>
      <c r="CZ13" s="120"/>
      <c r="DA13" s="139" t="s">
        <v>11</v>
      </c>
      <c r="DB13" s="139"/>
      <c r="DC13" s="139"/>
      <c r="DD13" s="139"/>
      <c r="DE13" s="139"/>
      <c r="DF13" s="139"/>
      <c r="DG13" s="139"/>
      <c r="DH13" s="139"/>
      <c r="DI13" s="139"/>
      <c r="DJ13" s="139"/>
      <c r="DK13" s="139"/>
      <c r="DL13" s="139"/>
      <c r="DM13" s="139"/>
      <c r="DN13" s="139"/>
      <c r="DO13" s="139"/>
      <c r="DP13" s="139"/>
      <c r="DQ13" s="139"/>
      <c r="DR13" s="139"/>
      <c r="DS13" s="139"/>
      <c r="DT13" s="139"/>
      <c r="DU13" s="139"/>
      <c r="DV13" s="139"/>
      <c r="DW13" s="139"/>
      <c r="DX13" s="139"/>
      <c r="DY13" s="140" t="s">
        <v>12</v>
      </c>
      <c r="DZ13" s="139"/>
      <c r="EA13" s="139"/>
      <c r="EB13" s="139"/>
      <c r="EC13" s="139"/>
      <c r="ED13" s="139"/>
      <c r="EE13" s="139"/>
      <c r="EF13" s="139"/>
      <c r="EG13" s="139"/>
      <c r="EH13" s="139"/>
      <c r="EI13" s="139"/>
      <c r="EJ13" s="139"/>
      <c r="EK13" s="139"/>
      <c r="EL13" s="139"/>
      <c r="EM13" s="139"/>
      <c r="EN13" s="139"/>
      <c r="EO13" s="139"/>
      <c r="EP13" s="139"/>
      <c r="EQ13" s="139"/>
      <c r="ER13" s="139"/>
      <c r="ES13" s="139"/>
      <c r="ET13" s="139"/>
      <c r="EU13" s="139"/>
      <c r="EV13" s="139"/>
      <c r="EW13" s="141" t="s">
        <v>217</v>
      </c>
      <c r="EX13" s="126"/>
      <c r="EY13" s="139" t="s">
        <v>213</v>
      </c>
      <c r="EZ13" s="228"/>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s="169" t="str">
        <f>"# of persons with known "&amp;HB11</f>
        <v># of persons with known gender</v>
      </c>
      <c r="HC13" s="169" t="str">
        <f>"distribution of persons with no known "&amp;HB11</f>
        <v>distribution of persons with no known gender</v>
      </c>
      <c r="HD13" s="169" t="s">
        <v>233</v>
      </c>
      <c r="HE13" s="169" t="s">
        <v>234</v>
      </c>
      <c r="HF13" s="169" t="s">
        <v>235</v>
      </c>
      <c r="HG13" s="169" t="s">
        <v>236</v>
      </c>
      <c r="HH13" s="169" t="str">
        <f t="shared" ref="HH13:HV13" si="3">"add 1 to nth largest decimal (n="&amp;HH12&amp;") and all previous"</f>
        <v>add 1 to nth largest decimal (n=) and all previous</v>
      </c>
      <c r="HI13" s="169" t="str">
        <f t="shared" si="3"/>
        <v>add 1 to nth largest decimal (n=) and all previous</v>
      </c>
      <c r="HJ13" s="169" t="str">
        <f t="shared" si="3"/>
        <v>add 1 to nth largest decimal (n=) and all previous</v>
      </c>
      <c r="HK13" s="169" t="str">
        <f t="shared" si="3"/>
        <v>add 1 to nth largest decimal (n=) and all previous</v>
      </c>
      <c r="HL13" s="169" t="str">
        <f t="shared" si="3"/>
        <v>add 1 to nth largest decimal (n=) and all previous</v>
      </c>
      <c r="HM13" s="169" t="str">
        <f t="shared" si="3"/>
        <v>add 1 to nth largest decimal (n=) and all previous</v>
      </c>
      <c r="HN13" s="169" t="str">
        <f t="shared" si="3"/>
        <v>add 1 to nth largest decimal (n=) and all previous</v>
      </c>
      <c r="HO13" s="169" t="str">
        <f t="shared" si="3"/>
        <v>add 1 to nth largest decimal (n=) and all previous</v>
      </c>
      <c r="HP13" s="169" t="str">
        <f t="shared" si="3"/>
        <v>add 1 to nth largest decimal (n=) and all previous</v>
      </c>
      <c r="HQ13" s="169" t="str">
        <f t="shared" si="3"/>
        <v>add 1 to nth largest decimal (n=) and all previous</v>
      </c>
      <c r="HR13" s="169" t="str">
        <f t="shared" si="3"/>
        <v>add 1 to nth largest decimal (n=) and all previous</v>
      </c>
      <c r="HS13" s="169" t="str">
        <f t="shared" si="3"/>
        <v>add 1 to nth largest decimal (n=) and all previous</v>
      </c>
      <c r="HT13" s="169" t="str">
        <f t="shared" si="3"/>
        <v>add 1 to nth largest decimal (n=) and all previous</v>
      </c>
      <c r="HU13" s="169" t="str">
        <f t="shared" si="3"/>
        <v>add 1 to nth largest decimal (n=) and all previous</v>
      </c>
      <c r="HV13" s="169" t="str">
        <f t="shared" si="3"/>
        <v>add 1 to nth largest decimal (n=) and all previous</v>
      </c>
      <c r="HW13" s="169" t="s">
        <v>237</v>
      </c>
      <c r="HX13" s="125" t="s">
        <v>238</v>
      </c>
      <c r="HY13"/>
      <c r="HZ13" s="169" t="str">
        <f>"# of persons with known "&amp;HZ11</f>
        <v># of persons with known gender</v>
      </c>
      <c r="IA13" s="169" t="str">
        <f>"distribution of persons with no known "&amp;HZ11</f>
        <v>distribution of persons with no known gender</v>
      </c>
      <c r="IB13" s="169" t="s">
        <v>233</v>
      </c>
      <c r="IC13" s="169" t="s">
        <v>234</v>
      </c>
      <c r="ID13" s="169" t="s">
        <v>235</v>
      </c>
      <c r="IE13" s="169" t="s">
        <v>236</v>
      </c>
      <c r="IF13" s="169" t="str">
        <f t="shared" ref="IF13:IT13" si="4">"add 1 to nth largest decimal (n="&amp;IF12&amp;") and all previous"</f>
        <v>add 1 to nth largest decimal (n=) and all previous</v>
      </c>
      <c r="IG13" s="169" t="str">
        <f t="shared" si="4"/>
        <v>add 1 to nth largest decimal (n=) and all previous</v>
      </c>
      <c r="IH13" s="169" t="str">
        <f t="shared" si="4"/>
        <v>add 1 to nth largest decimal (n=) and all previous</v>
      </c>
      <c r="II13" s="169" t="str">
        <f t="shared" si="4"/>
        <v>add 1 to nth largest decimal (n=) and all previous</v>
      </c>
      <c r="IJ13" s="169" t="str">
        <f t="shared" si="4"/>
        <v>add 1 to nth largest decimal (n=) and all previous</v>
      </c>
      <c r="IK13" s="169" t="str">
        <f t="shared" si="4"/>
        <v>add 1 to nth largest decimal (n=) and all previous</v>
      </c>
      <c r="IL13" s="169" t="str">
        <f t="shared" si="4"/>
        <v>add 1 to nth largest decimal (n=) and all previous</v>
      </c>
      <c r="IM13" s="169" t="str">
        <f t="shared" si="4"/>
        <v>add 1 to nth largest decimal (n=) and all previous</v>
      </c>
      <c r="IN13" s="169" t="str">
        <f t="shared" si="4"/>
        <v>add 1 to nth largest decimal (n=) and all previous</v>
      </c>
      <c r="IO13" s="169" t="str">
        <f t="shared" si="4"/>
        <v>add 1 to nth largest decimal (n=) and all previous</v>
      </c>
      <c r="IP13" s="169" t="str">
        <f t="shared" si="4"/>
        <v>add 1 to nth largest decimal (n=) and all previous</v>
      </c>
      <c r="IQ13" s="169" t="str">
        <f t="shared" si="4"/>
        <v>add 1 to nth largest decimal (n=) and all previous</v>
      </c>
      <c r="IR13" s="169" t="str">
        <f t="shared" si="4"/>
        <v>add 1 to nth largest decimal (n=) and all previous</v>
      </c>
      <c r="IS13" s="169" t="str">
        <f t="shared" si="4"/>
        <v>add 1 to nth largest decimal (n=) and all previous</v>
      </c>
      <c r="IT13" s="169" t="str">
        <f t="shared" si="4"/>
        <v>add 1 to nth largest decimal (n=) and all previous</v>
      </c>
      <c r="IU13" s="169" t="s">
        <v>237</v>
      </c>
      <c r="IV13" s="125" t="s">
        <v>238</v>
      </c>
      <c r="IW13" s="125"/>
      <c r="IX13" s="169" t="str">
        <f>"# of persons with known "&amp;IX11</f>
        <v># of persons with known gender</v>
      </c>
      <c r="IY13" s="169" t="str">
        <f>"distribution of persons with no known "&amp;IX11</f>
        <v>distribution of persons with no known gender</v>
      </c>
      <c r="IZ13" s="169" t="s">
        <v>233</v>
      </c>
      <c r="JA13" s="169" t="s">
        <v>234</v>
      </c>
      <c r="JB13" s="169" t="s">
        <v>235</v>
      </c>
      <c r="JC13" s="169" t="s">
        <v>236</v>
      </c>
      <c r="JD13" s="169" t="str">
        <f t="shared" ref="JD13:JR13" si="5">"add 1 to nth largest decimal (n="&amp;JD12&amp;") and all previous"</f>
        <v>add 1 to nth largest decimal (n=1) and all previous</v>
      </c>
      <c r="JE13" s="169" t="str">
        <f t="shared" si="5"/>
        <v>add 1 to nth largest decimal (n=2) and all previous</v>
      </c>
      <c r="JF13" s="169" t="str">
        <f t="shared" si="5"/>
        <v>add 1 to nth largest decimal (n=3) and all previous</v>
      </c>
      <c r="JG13" s="169" t="str">
        <f t="shared" si="5"/>
        <v>add 1 to nth largest decimal (n=4) and all previous</v>
      </c>
      <c r="JH13" s="169" t="str">
        <f t="shared" si="5"/>
        <v>add 1 to nth largest decimal (n=5) and all previous</v>
      </c>
      <c r="JI13" s="169" t="str">
        <f t="shared" si="5"/>
        <v>add 1 to nth largest decimal (n=6) and all previous</v>
      </c>
      <c r="JJ13" s="169" t="str">
        <f t="shared" si="5"/>
        <v>add 1 to nth largest decimal (n=7) and all previous</v>
      </c>
      <c r="JK13" s="169" t="str">
        <f t="shared" si="5"/>
        <v>add 1 to nth largest decimal (n=8) and all previous</v>
      </c>
      <c r="JL13" s="169" t="str">
        <f t="shared" si="5"/>
        <v>add 1 to nth largest decimal (n=9) and all previous</v>
      </c>
      <c r="JM13" s="169" t="str">
        <f t="shared" si="5"/>
        <v>add 1 to nth largest decimal (n=10) and all previous</v>
      </c>
      <c r="JN13" s="169" t="str">
        <f t="shared" si="5"/>
        <v>add 1 to nth largest decimal (n=11) and all previous</v>
      </c>
      <c r="JO13" s="169" t="str">
        <f t="shared" si="5"/>
        <v>add 1 to nth largest decimal (n=12) and all previous</v>
      </c>
      <c r="JP13" s="169" t="str">
        <f t="shared" si="5"/>
        <v>add 1 to nth largest decimal (n=13) and all previous</v>
      </c>
      <c r="JQ13" s="169" t="str">
        <f t="shared" si="5"/>
        <v>add 1 to nth largest decimal (n=14) and all previous</v>
      </c>
      <c r="JR13" s="169" t="str">
        <f t="shared" si="5"/>
        <v>add 1 to nth largest decimal (n=15) and all previous</v>
      </c>
      <c r="JS13" s="169" t="s">
        <v>237</v>
      </c>
      <c r="JT13" s="125" t="s">
        <v>238</v>
      </c>
    </row>
    <row r="14" spans="3:280" x14ac:dyDescent="0.25">
      <c r="C14" s="194" t="s">
        <v>251</v>
      </c>
      <c r="D14" s="171">
        <v>4</v>
      </c>
      <c r="E14" s="156"/>
      <c r="F14" s="156"/>
      <c r="G14" s="156"/>
      <c r="H14" s="156"/>
      <c r="I14" s="156"/>
      <c r="J14" s="156"/>
      <c r="K14" s="156"/>
      <c r="L14" s="156"/>
      <c r="M14" s="156"/>
      <c r="N14" s="156"/>
      <c r="O14" s="156"/>
      <c r="P14" s="156"/>
      <c r="Q14" s="156"/>
      <c r="R14" s="156"/>
      <c r="S14" s="156"/>
      <c r="T14" s="156"/>
      <c r="U14" s="156"/>
      <c r="V14" s="156"/>
      <c r="W14" s="156"/>
      <c r="X14" s="156"/>
      <c r="Y14" s="156"/>
      <c r="Z14" s="156"/>
      <c r="AA14" s="156"/>
      <c r="AB14" s="171">
        <v>0</v>
      </c>
      <c r="AC14" s="156"/>
      <c r="AD14" s="156"/>
      <c r="AE14" s="156"/>
      <c r="AF14" s="156"/>
      <c r="AG14" s="156"/>
      <c r="AH14" s="156"/>
      <c r="AI14" s="156"/>
      <c r="AJ14" s="156"/>
      <c r="AK14" s="156"/>
      <c r="AL14" s="156"/>
      <c r="AM14" s="156"/>
      <c r="AN14" s="156"/>
      <c r="AO14" s="156"/>
      <c r="AP14" s="156"/>
      <c r="AQ14" s="156"/>
      <c r="AR14" s="156"/>
      <c r="AS14" s="156"/>
      <c r="AT14" s="156"/>
      <c r="AU14" s="156"/>
      <c r="AV14" s="156"/>
      <c r="AW14" s="156"/>
      <c r="AX14" s="156"/>
      <c r="AY14" s="156"/>
      <c r="AZ14" s="171">
        <v>0</v>
      </c>
      <c r="BA14" s="153">
        <f t="shared" ref="BA14:BA21" si="6">D14+AB14+AZ14</f>
        <v>4</v>
      </c>
      <c r="BB14" s="120"/>
      <c r="BC14" s="172">
        <f t="shared" ref="BC14:BC21" si="7">HX14</f>
        <v>0</v>
      </c>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72">
        <f t="shared" ref="CA14:CA21" si="8">IV14</f>
        <v>0</v>
      </c>
      <c r="CB14" s="157"/>
      <c r="CC14" s="157"/>
      <c r="CD14" s="157"/>
      <c r="CE14" s="157"/>
      <c r="CF14" s="157"/>
      <c r="CG14" s="157"/>
      <c r="CH14" s="157"/>
      <c r="CI14" s="157"/>
      <c r="CJ14" s="157"/>
      <c r="CK14" s="157"/>
      <c r="CL14" s="157"/>
      <c r="CM14" s="157"/>
      <c r="CN14" s="157"/>
      <c r="CO14" s="157"/>
      <c r="CP14" s="157"/>
      <c r="CQ14" s="157"/>
      <c r="CR14" s="157"/>
      <c r="CS14" s="157"/>
      <c r="CT14" s="157"/>
      <c r="CU14" s="157"/>
      <c r="CV14" s="157"/>
      <c r="CW14" s="157"/>
      <c r="CX14" s="157"/>
      <c r="CY14" s="172">
        <f t="shared" ref="CY14:CY21" si="9">JT14</f>
        <v>0</v>
      </c>
      <c r="CZ14" s="120"/>
      <c r="DA14" s="172">
        <f t="shared" ref="DA14:DA21" si="10">IFERROR(IF(COUNTBLANK(D$14:D$21)&gt;0,"",D14+BC14),"")</f>
        <v>4</v>
      </c>
      <c r="DB14" s="157"/>
      <c r="DC14" s="157"/>
      <c r="DD14" s="157"/>
      <c r="DE14" s="157"/>
      <c r="DF14" s="157"/>
      <c r="DG14" s="157"/>
      <c r="DH14" s="157"/>
      <c r="DI14" s="157"/>
      <c r="DJ14" s="157"/>
      <c r="DK14" s="157"/>
      <c r="DL14" s="157"/>
      <c r="DM14" s="157"/>
      <c r="DN14" s="157"/>
      <c r="DO14" s="157"/>
      <c r="DP14" s="157"/>
      <c r="DQ14" s="157"/>
      <c r="DR14" s="157"/>
      <c r="DS14" s="157"/>
      <c r="DT14" s="157"/>
      <c r="DU14" s="157"/>
      <c r="DV14" s="157"/>
      <c r="DW14" s="157"/>
      <c r="DX14" s="157"/>
      <c r="DY14" s="172">
        <f t="shared" ref="DY14:DY21" si="11">IFERROR(IF(COUNTBLANK(AB$14:AB$21)&gt;0,"",AB14+CA14),"")</f>
        <v>0</v>
      </c>
      <c r="DZ14" s="157"/>
      <c r="EA14" s="157"/>
      <c r="EB14" s="157"/>
      <c r="EC14" s="157"/>
      <c r="ED14" s="157"/>
      <c r="EE14" s="157"/>
      <c r="EF14" s="157"/>
      <c r="EG14" s="157"/>
      <c r="EH14" s="157"/>
      <c r="EI14" s="157"/>
      <c r="EJ14" s="157"/>
      <c r="EK14" s="157"/>
      <c r="EL14" s="157"/>
      <c r="EM14" s="157"/>
      <c r="EN14" s="157"/>
      <c r="EO14" s="157"/>
      <c r="EP14" s="157"/>
      <c r="EQ14" s="157"/>
      <c r="ER14" s="157"/>
      <c r="ES14" s="157"/>
      <c r="ET14" s="157"/>
      <c r="EU14" s="157"/>
      <c r="EV14" s="157"/>
      <c r="EW14" s="172">
        <f>IFERROR(IF(COUNTBLANK(AZ$14:AZ$21)&gt;0,"",AZ14+CY14),"")</f>
        <v>0</v>
      </c>
      <c r="EX14" s="126"/>
      <c r="EY14" s="172">
        <f t="shared" ref="EY14:EY21" si="12">IFERROR(IF(AND(COUNTBLANK(D$14:D$21)&gt;0,COUNTBLANK(AB$14:AB$21)&gt;0,COUNTBLANK(AZ$14:AZ$21)&gt;0),"",DA14+DY14+EW14),"")</f>
        <v>4</v>
      </c>
      <c r="EZ14" s="228"/>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s="173">
        <f t="shared" ref="HB14:HB21" si="13">D14</f>
        <v>4</v>
      </c>
      <c r="HC14" s="174">
        <f t="shared" ref="HC14:HC21" si="14">HD$12*(D14/D$22)</f>
        <v>0</v>
      </c>
      <c r="HD14" s="174">
        <f>HC14-TRUNC(HC14)</f>
        <v>0</v>
      </c>
      <c r="HE14" s="174">
        <v>1E-3</v>
      </c>
      <c r="HF14" s="175">
        <f>HD14+HE14</f>
        <v>1E-3</v>
      </c>
      <c r="HG14" s="176">
        <f>ROUNDDOWN(HC14,0)</f>
        <v>0</v>
      </c>
      <c r="HH14" s="137">
        <f t="shared" ref="HH14:HO21" si="15">IF($HF14&gt;=LARGE($HF$14:$HF$21,HH$11),ROUNDDOWN($HC14,0)+1,ROUNDDOWN($HC14,0))</f>
        <v>0</v>
      </c>
      <c r="HI14" s="137">
        <f t="shared" si="15"/>
        <v>0</v>
      </c>
      <c r="HJ14" s="137">
        <f t="shared" si="15"/>
        <v>0</v>
      </c>
      <c r="HK14" s="137">
        <f t="shared" si="15"/>
        <v>0</v>
      </c>
      <c r="HL14" s="137">
        <f t="shared" si="15"/>
        <v>0</v>
      </c>
      <c r="HM14" s="137">
        <f t="shared" si="15"/>
        <v>0</v>
      </c>
      <c r="HN14" s="137">
        <f t="shared" si="15"/>
        <v>0</v>
      </c>
      <c r="HO14" s="137">
        <f t="shared" si="15"/>
        <v>1</v>
      </c>
      <c r="HP14" s="177"/>
      <c r="HQ14" s="177"/>
      <c r="HR14" s="177"/>
      <c r="HS14" s="177"/>
      <c r="HT14" s="177"/>
      <c r="HU14" s="177"/>
      <c r="HV14" s="177"/>
      <c r="HW14" s="137" t="e" cm="1" vm="2">
        <f t="array" aca="1" ref="HW14" ca="1">_xlfn._xlws.FILTER(HG14:HV22,HG22:HV22=HD12)</f>
        <v>#VALUE!</v>
      </c>
      <c r="HX14" s="137">
        <f>IF(HD12=0,0,IFERROR(HW14,""))</f>
        <v>0</v>
      </c>
      <c r="HY14"/>
      <c r="HZ14" s="173">
        <f t="shared" ref="HZ14:HZ21" si="16">AB14</f>
        <v>0</v>
      </c>
      <c r="IA14" s="174" t="e">
        <f t="shared" ref="IA14:IA21" si="17">IB$12*(AB14/AB$22)</f>
        <v>#DIV/0!</v>
      </c>
      <c r="IB14" s="174" t="e">
        <f>IA14-TRUNC(IA14)</f>
        <v>#DIV/0!</v>
      </c>
      <c r="IC14" s="174">
        <v>1E-3</v>
      </c>
      <c r="ID14" s="175" t="e">
        <f>IB14+IC14</f>
        <v>#DIV/0!</v>
      </c>
      <c r="IE14" s="176" t="e">
        <f>ROUNDDOWN(IA14,0)</f>
        <v>#DIV/0!</v>
      </c>
      <c r="IF14" s="137" t="e">
        <f t="shared" ref="IF14:IM21" si="18">IF($ID14&gt;=LARGE($ID$14:$ID$21,IF$11),ROUNDDOWN($IA14,0)+1,ROUNDDOWN($IA14,0))</f>
        <v>#DIV/0!</v>
      </c>
      <c r="IG14" s="137" t="e">
        <f t="shared" si="18"/>
        <v>#DIV/0!</v>
      </c>
      <c r="IH14" s="137" t="e">
        <f t="shared" si="18"/>
        <v>#DIV/0!</v>
      </c>
      <c r="II14" s="137" t="e">
        <f t="shared" si="18"/>
        <v>#DIV/0!</v>
      </c>
      <c r="IJ14" s="137" t="e">
        <f t="shared" si="18"/>
        <v>#DIV/0!</v>
      </c>
      <c r="IK14" s="137" t="e">
        <f t="shared" si="18"/>
        <v>#DIV/0!</v>
      </c>
      <c r="IL14" s="137" t="e">
        <f t="shared" si="18"/>
        <v>#DIV/0!</v>
      </c>
      <c r="IM14" s="137" t="e">
        <f t="shared" si="18"/>
        <v>#DIV/0!</v>
      </c>
      <c r="IN14" s="177"/>
      <c r="IO14" s="177"/>
      <c r="IP14" s="177"/>
      <c r="IQ14" s="177"/>
      <c r="IR14" s="177"/>
      <c r="IS14" s="177"/>
      <c r="IT14" s="177"/>
      <c r="IU14" s="137" t="e" cm="1">
        <f t="array" ref="IU14">_xlfn._xlws.FILTER(IE14:IT22,IE22:IT22=IB12)</f>
        <v>#DIV/0!</v>
      </c>
      <c r="IV14" s="137">
        <f>IF(IB12=0,0,IFERROR(IU14,""))</f>
        <v>0</v>
      </c>
      <c r="IW14" s="125"/>
      <c r="IX14" s="173">
        <f t="shared" ref="IX14:IX21" si="19">AZ14</f>
        <v>0</v>
      </c>
      <c r="IY14" s="174" t="e">
        <f t="shared" ref="IY14:IY21" si="20">IZ$12*(AZ14/AZ$22)</f>
        <v>#DIV/0!</v>
      </c>
      <c r="IZ14" s="174" t="e">
        <f>IY14-TRUNC(IY14)</f>
        <v>#DIV/0!</v>
      </c>
      <c r="JA14" s="174">
        <v>1E-3</v>
      </c>
      <c r="JB14" s="175" t="e">
        <f>IZ14+JA14</f>
        <v>#DIV/0!</v>
      </c>
      <c r="JC14" s="176" t="e">
        <f>ROUNDDOWN(IY14,0)</f>
        <v>#DIV/0!</v>
      </c>
      <c r="JD14" s="137" t="e">
        <f t="shared" ref="JD14:JK21" si="21">IF($JB14&gt;=LARGE($JB$14:$JB$21,JD$11),ROUNDDOWN($IY14,0)+1,ROUNDDOWN($IY14,0))</f>
        <v>#DIV/0!</v>
      </c>
      <c r="JE14" s="137" t="e">
        <f t="shared" si="21"/>
        <v>#DIV/0!</v>
      </c>
      <c r="JF14" s="137" t="e">
        <f t="shared" si="21"/>
        <v>#DIV/0!</v>
      </c>
      <c r="JG14" s="137" t="e">
        <f t="shared" si="21"/>
        <v>#DIV/0!</v>
      </c>
      <c r="JH14" s="137" t="e">
        <f t="shared" si="21"/>
        <v>#DIV/0!</v>
      </c>
      <c r="JI14" s="137" t="e">
        <f t="shared" si="21"/>
        <v>#DIV/0!</v>
      </c>
      <c r="JJ14" s="137" t="e">
        <f t="shared" si="21"/>
        <v>#DIV/0!</v>
      </c>
      <c r="JK14" s="137" t="e">
        <f t="shared" si="21"/>
        <v>#DIV/0!</v>
      </c>
      <c r="JL14" s="177"/>
      <c r="JM14" s="177"/>
      <c r="JN14" s="177"/>
      <c r="JO14" s="177"/>
      <c r="JP14" s="177"/>
      <c r="JQ14" s="177"/>
      <c r="JR14" s="177"/>
      <c r="JS14" s="137" t="e" cm="1">
        <f t="array" ref="JS14">_xlfn._xlws.FILTER(JC14:JR22,JC22:JR22=IZ12)</f>
        <v>#DIV/0!</v>
      </c>
      <c r="JT14" s="137">
        <f>IF(IZ12=0,0,IFERROR(JS14,""))</f>
        <v>0</v>
      </c>
    </row>
    <row r="15" spans="3:280" x14ac:dyDescent="0.25">
      <c r="C15" s="194" t="s">
        <v>252</v>
      </c>
      <c r="D15" s="171">
        <v>4</v>
      </c>
      <c r="E15" s="156"/>
      <c r="F15" s="156"/>
      <c r="G15" s="156"/>
      <c r="H15" s="156"/>
      <c r="I15" s="156"/>
      <c r="J15" s="156"/>
      <c r="K15" s="156"/>
      <c r="L15" s="156"/>
      <c r="M15" s="156"/>
      <c r="N15" s="156"/>
      <c r="O15" s="156"/>
      <c r="P15" s="156"/>
      <c r="Q15" s="156"/>
      <c r="R15" s="156"/>
      <c r="S15" s="156"/>
      <c r="T15" s="156"/>
      <c r="U15" s="156"/>
      <c r="V15" s="156"/>
      <c r="W15" s="156"/>
      <c r="X15" s="156"/>
      <c r="Y15" s="156"/>
      <c r="Z15" s="156"/>
      <c r="AA15" s="156"/>
      <c r="AB15" s="171">
        <v>0</v>
      </c>
      <c r="AC15" s="156"/>
      <c r="AD15" s="156"/>
      <c r="AE15" s="156"/>
      <c r="AF15" s="156"/>
      <c r="AG15" s="156"/>
      <c r="AH15" s="156"/>
      <c r="AI15" s="156"/>
      <c r="AJ15" s="156"/>
      <c r="AK15" s="156"/>
      <c r="AL15" s="156"/>
      <c r="AM15" s="156"/>
      <c r="AN15" s="156"/>
      <c r="AO15" s="156"/>
      <c r="AP15" s="156"/>
      <c r="AQ15" s="156"/>
      <c r="AR15" s="156"/>
      <c r="AS15" s="156"/>
      <c r="AT15" s="156"/>
      <c r="AU15" s="156"/>
      <c r="AV15" s="156"/>
      <c r="AW15" s="156"/>
      <c r="AX15" s="156"/>
      <c r="AY15" s="156"/>
      <c r="AZ15" s="171">
        <v>0</v>
      </c>
      <c r="BA15" s="153">
        <f t="shared" si="6"/>
        <v>4</v>
      </c>
      <c r="BB15" s="120"/>
      <c r="BC15" s="172">
        <f t="shared" si="7"/>
        <v>0</v>
      </c>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72">
        <f t="shared" si="8"/>
        <v>0</v>
      </c>
      <c r="CB15" s="157"/>
      <c r="CC15" s="157"/>
      <c r="CD15" s="157"/>
      <c r="CE15" s="157"/>
      <c r="CF15" s="157"/>
      <c r="CG15" s="157"/>
      <c r="CH15" s="157"/>
      <c r="CI15" s="157"/>
      <c r="CJ15" s="157"/>
      <c r="CK15" s="157"/>
      <c r="CL15" s="157"/>
      <c r="CM15" s="157"/>
      <c r="CN15" s="157"/>
      <c r="CO15" s="157"/>
      <c r="CP15" s="157"/>
      <c r="CQ15" s="157"/>
      <c r="CR15" s="157"/>
      <c r="CS15" s="157"/>
      <c r="CT15" s="157"/>
      <c r="CU15" s="157"/>
      <c r="CV15" s="157"/>
      <c r="CW15" s="157"/>
      <c r="CX15" s="157"/>
      <c r="CY15" s="172">
        <f t="shared" si="9"/>
        <v>0</v>
      </c>
      <c r="CZ15" s="120"/>
      <c r="DA15" s="172">
        <f t="shared" si="10"/>
        <v>4</v>
      </c>
      <c r="DB15" s="157"/>
      <c r="DC15" s="157"/>
      <c r="DD15" s="157"/>
      <c r="DE15" s="157"/>
      <c r="DF15" s="157"/>
      <c r="DG15" s="157"/>
      <c r="DH15" s="157"/>
      <c r="DI15" s="157"/>
      <c r="DJ15" s="157"/>
      <c r="DK15" s="157"/>
      <c r="DL15" s="157"/>
      <c r="DM15" s="157"/>
      <c r="DN15" s="157"/>
      <c r="DO15" s="157"/>
      <c r="DP15" s="157"/>
      <c r="DQ15" s="157"/>
      <c r="DR15" s="157"/>
      <c r="DS15" s="157"/>
      <c r="DT15" s="157"/>
      <c r="DU15" s="157"/>
      <c r="DV15" s="157"/>
      <c r="DW15" s="157"/>
      <c r="DX15" s="157"/>
      <c r="DY15" s="172">
        <f t="shared" si="11"/>
        <v>0</v>
      </c>
      <c r="DZ15" s="157"/>
      <c r="EA15" s="157"/>
      <c r="EB15" s="157"/>
      <c r="EC15" s="157"/>
      <c r="ED15" s="157"/>
      <c r="EE15" s="157"/>
      <c r="EF15" s="157"/>
      <c r="EG15" s="157"/>
      <c r="EH15" s="157"/>
      <c r="EI15" s="157"/>
      <c r="EJ15" s="157"/>
      <c r="EK15" s="157"/>
      <c r="EL15" s="157"/>
      <c r="EM15" s="157"/>
      <c r="EN15" s="157"/>
      <c r="EO15" s="157"/>
      <c r="EP15" s="157"/>
      <c r="EQ15" s="157"/>
      <c r="ER15" s="157"/>
      <c r="ES15" s="157"/>
      <c r="ET15" s="157"/>
      <c r="EU15" s="157"/>
      <c r="EV15" s="157"/>
      <c r="EW15" s="172">
        <f t="shared" ref="EW15:EW21" si="22">IFERROR(IF(COUNTBLANK(AZ$14:AZ$21)&gt;0,"",AZ15+CY15),"")</f>
        <v>0</v>
      </c>
      <c r="EX15" s="126"/>
      <c r="EY15" s="172">
        <f t="shared" si="12"/>
        <v>4</v>
      </c>
      <c r="EZ15" s="228"/>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s="173">
        <f t="shared" si="13"/>
        <v>4</v>
      </c>
      <c r="HC15" s="174">
        <f t="shared" si="14"/>
        <v>0</v>
      </c>
      <c r="HD15" s="174">
        <f t="shared" ref="HD15:HD21" si="23">HC15-TRUNC(HC15)</f>
        <v>0</v>
      </c>
      <c r="HE15" s="174">
        <f>HE14+0.001</f>
        <v>2E-3</v>
      </c>
      <c r="HF15" s="175">
        <f t="shared" ref="HF15:HF21" si="24">HD15+HE15</f>
        <v>2E-3</v>
      </c>
      <c r="HG15" s="176">
        <f t="shared" ref="HG15:HG21" si="25">ROUNDDOWN(HC15,0)</f>
        <v>0</v>
      </c>
      <c r="HH15" s="137">
        <f t="shared" si="15"/>
        <v>0</v>
      </c>
      <c r="HI15" s="137">
        <f t="shared" si="15"/>
        <v>0</v>
      </c>
      <c r="HJ15" s="137">
        <f t="shared" si="15"/>
        <v>0</v>
      </c>
      <c r="HK15" s="137">
        <f t="shared" si="15"/>
        <v>0</v>
      </c>
      <c r="HL15" s="137">
        <f t="shared" si="15"/>
        <v>0</v>
      </c>
      <c r="HM15" s="137">
        <f t="shared" si="15"/>
        <v>0</v>
      </c>
      <c r="HN15" s="137">
        <f t="shared" si="15"/>
        <v>1</v>
      </c>
      <c r="HO15" s="137">
        <f t="shared" si="15"/>
        <v>1</v>
      </c>
      <c r="HP15" s="177"/>
      <c r="HQ15" s="177"/>
      <c r="HR15" s="177"/>
      <c r="HS15" s="177"/>
      <c r="HT15" s="177"/>
      <c r="HU15" s="177"/>
      <c r="HV15" s="177"/>
      <c r="HW15" s="137"/>
      <c r="HX15" s="137">
        <f>IF(HX14="","",HW15)</f>
        <v>0</v>
      </c>
      <c r="HY15"/>
      <c r="HZ15" s="173">
        <f t="shared" si="16"/>
        <v>0</v>
      </c>
      <c r="IA15" s="174" t="e">
        <f t="shared" si="17"/>
        <v>#DIV/0!</v>
      </c>
      <c r="IB15" s="174" t="e">
        <f t="shared" ref="IB15:IB21" si="26">IA15-TRUNC(IA15)</f>
        <v>#DIV/0!</v>
      </c>
      <c r="IC15" s="174">
        <f>IC14+0.001</f>
        <v>2E-3</v>
      </c>
      <c r="ID15" s="175" t="e">
        <f t="shared" ref="ID15:ID21" si="27">IB15+IC15</f>
        <v>#DIV/0!</v>
      </c>
      <c r="IE15" s="176" t="e">
        <f t="shared" ref="IE15:IE21" si="28">ROUNDDOWN(IA15,0)</f>
        <v>#DIV/0!</v>
      </c>
      <c r="IF15" s="137" t="e">
        <f t="shared" si="18"/>
        <v>#DIV/0!</v>
      </c>
      <c r="IG15" s="137" t="e">
        <f t="shared" si="18"/>
        <v>#DIV/0!</v>
      </c>
      <c r="IH15" s="137" t="e">
        <f t="shared" si="18"/>
        <v>#DIV/0!</v>
      </c>
      <c r="II15" s="137" t="e">
        <f t="shared" si="18"/>
        <v>#DIV/0!</v>
      </c>
      <c r="IJ15" s="137" t="e">
        <f t="shared" si="18"/>
        <v>#DIV/0!</v>
      </c>
      <c r="IK15" s="137" t="e">
        <f t="shared" si="18"/>
        <v>#DIV/0!</v>
      </c>
      <c r="IL15" s="137" t="e">
        <f t="shared" si="18"/>
        <v>#DIV/0!</v>
      </c>
      <c r="IM15" s="137" t="e">
        <f t="shared" si="18"/>
        <v>#DIV/0!</v>
      </c>
      <c r="IN15" s="177"/>
      <c r="IO15" s="177"/>
      <c r="IP15" s="177"/>
      <c r="IQ15" s="177"/>
      <c r="IR15" s="177"/>
      <c r="IS15" s="177"/>
      <c r="IT15" s="177"/>
      <c r="IU15" s="137"/>
      <c r="IV15" s="137">
        <f>IF(IV14="","",IU15)</f>
        <v>0</v>
      </c>
      <c r="IW15" s="125"/>
      <c r="IX15" s="173">
        <f t="shared" si="19"/>
        <v>0</v>
      </c>
      <c r="IY15" s="174" t="e">
        <f t="shared" si="20"/>
        <v>#DIV/0!</v>
      </c>
      <c r="IZ15" s="174" t="e">
        <f t="shared" ref="IZ15:IZ21" si="29">IY15-TRUNC(IY15)</f>
        <v>#DIV/0!</v>
      </c>
      <c r="JA15" s="174">
        <f>JA14+0.001</f>
        <v>2E-3</v>
      </c>
      <c r="JB15" s="175" t="e">
        <f t="shared" ref="JB15:JB21" si="30">IZ15+JA15</f>
        <v>#DIV/0!</v>
      </c>
      <c r="JC15" s="176" t="e">
        <f t="shared" ref="JC15:JC21" si="31">ROUNDDOWN(IY15,0)</f>
        <v>#DIV/0!</v>
      </c>
      <c r="JD15" s="137" t="e">
        <f t="shared" si="21"/>
        <v>#DIV/0!</v>
      </c>
      <c r="JE15" s="137" t="e">
        <f t="shared" si="21"/>
        <v>#DIV/0!</v>
      </c>
      <c r="JF15" s="137" t="e">
        <f t="shared" si="21"/>
        <v>#DIV/0!</v>
      </c>
      <c r="JG15" s="137" t="e">
        <f t="shared" si="21"/>
        <v>#DIV/0!</v>
      </c>
      <c r="JH15" s="137" t="e">
        <f t="shared" si="21"/>
        <v>#DIV/0!</v>
      </c>
      <c r="JI15" s="137" t="e">
        <f t="shared" si="21"/>
        <v>#DIV/0!</v>
      </c>
      <c r="JJ15" s="137" t="e">
        <f t="shared" si="21"/>
        <v>#DIV/0!</v>
      </c>
      <c r="JK15" s="137" t="e">
        <f t="shared" si="21"/>
        <v>#DIV/0!</v>
      </c>
      <c r="JL15" s="177"/>
      <c r="JM15" s="177"/>
      <c r="JN15" s="177"/>
      <c r="JO15" s="177"/>
      <c r="JP15" s="177"/>
      <c r="JQ15" s="177"/>
      <c r="JR15" s="177"/>
      <c r="JS15" s="137"/>
      <c r="JT15" s="137">
        <f>IF(JT14="","",JS15)</f>
        <v>0</v>
      </c>
    </row>
    <row r="16" spans="3:280" x14ac:dyDescent="0.25">
      <c r="C16" s="194" t="s">
        <v>253</v>
      </c>
      <c r="D16" s="171">
        <v>0</v>
      </c>
      <c r="E16" s="156"/>
      <c r="F16" s="156"/>
      <c r="G16" s="156"/>
      <c r="H16" s="156"/>
      <c r="I16" s="156"/>
      <c r="J16" s="156"/>
      <c r="K16" s="156"/>
      <c r="L16" s="156"/>
      <c r="M16" s="156"/>
      <c r="N16" s="156"/>
      <c r="O16" s="156"/>
      <c r="P16" s="156"/>
      <c r="Q16" s="156"/>
      <c r="R16" s="156"/>
      <c r="S16" s="156"/>
      <c r="T16" s="156"/>
      <c r="U16" s="156"/>
      <c r="V16" s="156"/>
      <c r="W16" s="156"/>
      <c r="X16" s="156"/>
      <c r="Y16" s="156"/>
      <c r="Z16" s="156"/>
      <c r="AA16" s="156"/>
      <c r="AB16" s="171">
        <v>0</v>
      </c>
      <c r="AC16" s="156"/>
      <c r="AD16" s="156"/>
      <c r="AE16" s="156"/>
      <c r="AF16" s="156"/>
      <c r="AG16" s="156"/>
      <c r="AH16" s="156"/>
      <c r="AI16" s="156"/>
      <c r="AJ16" s="156"/>
      <c r="AK16" s="156"/>
      <c r="AL16" s="156"/>
      <c r="AM16" s="156"/>
      <c r="AN16" s="156"/>
      <c r="AO16" s="156"/>
      <c r="AP16" s="156"/>
      <c r="AQ16" s="156"/>
      <c r="AR16" s="156"/>
      <c r="AS16" s="156"/>
      <c r="AT16" s="156"/>
      <c r="AU16" s="156"/>
      <c r="AV16" s="156"/>
      <c r="AW16" s="156"/>
      <c r="AX16" s="156"/>
      <c r="AY16" s="156"/>
      <c r="AZ16" s="171">
        <v>0</v>
      </c>
      <c r="BA16" s="153">
        <f t="shared" si="6"/>
        <v>0</v>
      </c>
      <c r="BB16" s="120"/>
      <c r="BC16" s="172">
        <f t="shared" si="7"/>
        <v>0</v>
      </c>
      <c r="BD16" s="157"/>
      <c r="BE16" s="157"/>
      <c r="BF16" s="157"/>
      <c r="BG16" s="157"/>
      <c r="BH16" s="157"/>
      <c r="BI16" s="157"/>
      <c r="BJ16" s="157"/>
      <c r="BK16" s="157"/>
      <c r="BL16" s="157"/>
      <c r="BM16" s="157"/>
      <c r="BN16" s="157"/>
      <c r="BO16" s="157"/>
      <c r="BP16" s="157"/>
      <c r="BQ16" s="157"/>
      <c r="BR16" s="157"/>
      <c r="BS16" s="157"/>
      <c r="BT16" s="157"/>
      <c r="BU16" s="157"/>
      <c r="BV16" s="157"/>
      <c r="BW16" s="157"/>
      <c r="BX16" s="157"/>
      <c r="BY16" s="157"/>
      <c r="BZ16" s="157"/>
      <c r="CA16" s="172">
        <f t="shared" si="8"/>
        <v>0</v>
      </c>
      <c r="CB16" s="157"/>
      <c r="CC16" s="157"/>
      <c r="CD16" s="157"/>
      <c r="CE16" s="157"/>
      <c r="CF16" s="157"/>
      <c r="CG16" s="157"/>
      <c r="CH16" s="157"/>
      <c r="CI16" s="157"/>
      <c r="CJ16" s="157"/>
      <c r="CK16" s="157"/>
      <c r="CL16" s="157"/>
      <c r="CM16" s="157"/>
      <c r="CN16" s="157"/>
      <c r="CO16" s="157"/>
      <c r="CP16" s="157"/>
      <c r="CQ16" s="157"/>
      <c r="CR16" s="157"/>
      <c r="CS16" s="157"/>
      <c r="CT16" s="157"/>
      <c r="CU16" s="157"/>
      <c r="CV16" s="157"/>
      <c r="CW16" s="157"/>
      <c r="CX16" s="157"/>
      <c r="CY16" s="172">
        <f t="shared" si="9"/>
        <v>0</v>
      </c>
      <c r="CZ16" s="120"/>
      <c r="DA16" s="172">
        <f t="shared" si="10"/>
        <v>0</v>
      </c>
      <c r="DB16" s="157"/>
      <c r="DC16" s="157"/>
      <c r="DD16" s="157"/>
      <c r="DE16" s="157"/>
      <c r="DF16" s="157"/>
      <c r="DG16" s="157"/>
      <c r="DH16" s="157"/>
      <c r="DI16" s="157"/>
      <c r="DJ16" s="157"/>
      <c r="DK16" s="157"/>
      <c r="DL16" s="157"/>
      <c r="DM16" s="157"/>
      <c r="DN16" s="157"/>
      <c r="DO16" s="157"/>
      <c r="DP16" s="157"/>
      <c r="DQ16" s="157"/>
      <c r="DR16" s="157"/>
      <c r="DS16" s="157"/>
      <c r="DT16" s="157"/>
      <c r="DU16" s="157"/>
      <c r="DV16" s="157"/>
      <c r="DW16" s="157"/>
      <c r="DX16" s="157"/>
      <c r="DY16" s="172">
        <f t="shared" si="11"/>
        <v>0</v>
      </c>
      <c r="DZ16" s="157"/>
      <c r="EA16" s="157"/>
      <c r="EB16" s="157"/>
      <c r="EC16" s="157"/>
      <c r="ED16" s="157"/>
      <c r="EE16" s="157"/>
      <c r="EF16" s="157"/>
      <c r="EG16" s="157"/>
      <c r="EH16" s="157"/>
      <c r="EI16" s="157"/>
      <c r="EJ16" s="157"/>
      <c r="EK16" s="157"/>
      <c r="EL16" s="157"/>
      <c r="EM16" s="157"/>
      <c r="EN16" s="157"/>
      <c r="EO16" s="157"/>
      <c r="EP16" s="157"/>
      <c r="EQ16" s="157"/>
      <c r="ER16" s="157"/>
      <c r="ES16" s="157"/>
      <c r="ET16" s="157"/>
      <c r="EU16" s="157"/>
      <c r="EV16" s="157"/>
      <c r="EW16" s="172">
        <f t="shared" si="22"/>
        <v>0</v>
      </c>
      <c r="EX16" s="126"/>
      <c r="EY16" s="172">
        <f t="shared" si="12"/>
        <v>0</v>
      </c>
      <c r="EZ16" s="228"/>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s="173">
        <f t="shared" si="13"/>
        <v>0</v>
      </c>
      <c r="HC16" s="174">
        <f t="shared" si="14"/>
        <v>0</v>
      </c>
      <c r="HD16" s="174">
        <f t="shared" si="23"/>
        <v>0</v>
      </c>
      <c r="HE16" s="174">
        <f t="shared" ref="HE16:HE21" si="32">HE15+0.001</f>
        <v>3.0000000000000001E-3</v>
      </c>
      <c r="HF16" s="175">
        <f t="shared" si="24"/>
        <v>3.0000000000000001E-3</v>
      </c>
      <c r="HG16" s="176">
        <f t="shared" si="25"/>
        <v>0</v>
      </c>
      <c r="HH16" s="137">
        <f t="shared" si="15"/>
        <v>0</v>
      </c>
      <c r="HI16" s="137">
        <f t="shared" si="15"/>
        <v>0</v>
      </c>
      <c r="HJ16" s="137">
        <f t="shared" si="15"/>
        <v>0</v>
      </c>
      <c r="HK16" s="137">
        <f t="shared" si="15"/>
        <v>0</v>
      </c>
      <c r="HL16" s="137">
        <f t="shared" si="15"/>
        <v>0</v>
      </c>
      <c r="HM16" s="137">
        <f t="shared" si="15"/>
        <v>1</v>
      </c>
      <c r="HN16" s="137">
        <f t="shared" si="15"/>
        <v>1</v>
      </c>
      <c r="HO16" s="137">
        <f t="shared" si="15"/>
        <v>1</v>
      </c>
      <c r="HP16" s="177"/>
      <c r="HQ16" s="177"/>
      <c r="HR16" s="177"/>
      <c r="HS16" s="177"/>
      <c r="HT16" s="177"/>
      <c r="HU16" s="177"/>
      <c r="HV16" s="177"/>
      <c r="HW16" s="137"/>
      <c r="HX16" s="137">
        <f t="shared" ref="HX16:HX21" si="33">IF(HX15="","",HW16)</f>
        <v>0</v>
      </c>
      <c r="HY16"/>
      <c r="HZ16" s="173">
        <f t="shared" si="16"/>
        <v>0</v>
      </c>
      <c r="IA16" s="174" t="e">
        <f t="shared" si="17"/>
        <v>#DIV/0!</v>
      </c>
      <c r="IB16" s="174" t="e">
        <f t="shared" si="26"/>
        <v>#DIV/0!</v>
      </c>
      <c r="IC16" s="174">
        <f t="shared" ref="IC16:IC21" si="34">IC15+0.001</f>
        <v>3.0000000000000001E-3</v>
      </c>
      <c r="ID16" s="175" t="e">
        <f t="shared" si="27"/>
        <v>#DIV/0!</v>
      </c>
      <c r="IE16" s="176" t="e">
        <f t="shared" si="28"/>
        <v>#DIV/0!</v>
      </c>
      <c r="IF16" s="137" t="e">
        <f t="shared" si="18"/>
        <v>#DIV/0!</v>
      </c>
      <c r="IG16" s="137" t="e">
        <f t="shared" si="18"/>
        <v>#DIV/0!</v>
      </c>
      <c r="IH16" s="137" t="e">
        <f t="shared" si="18"/>
        <v>#DIV/0!</v>
      </c>
      <c r="II16" s="137" t="e">
        <f t="shared" si="18"/>
        <v>#DIV/0!</v>
      </c>
      <c r="IJ16" s="137" t="e">
        <f t="shared" si="18"/>
        <v>#DIV/0!</v>
      </c>
      <c r="IK16" s="137" t="e">
        <f t="shared" si="18"/>
        <v>#DIV/0!</v>
      </c>
      <c r="IL16" s="137" t="e">
        <f t="shared" si="18"/>
        <v>#DIV/0!</v>
      </c>
      <c r="IM16" s="137" t="e">
        <f t="shared" si="18"/>
        <v>#DIV/0!</v>
      </c>
      <c r="IN16" s="177"/>
      <c r="IO16" s="177"/>
      <c r="IP16" s="177"/>
      <c r="IQ16" s="177"/>
      <c r="IR16" s="177"/>
      <c r="IS16" s="177"/>
      <c r="IT16" s="177"/>
      <c r="IU16" s="137"/>
      <c r="IV16" s="137">
        <f t="shared" ref="IV16:IV21" si="35">IF(IV15="","",IU16)</f>
        <v>0</v>
      </c>
      <c r="IW16" s="125"/>
      <c r="IX16" s="173">
        <f t="shared" si="19"/>
        <v>0</v>
      </c>
      <c r="IY16" s="174" t="e">
        <f t="shared" si="20"/>
        <v>#DIV/0!</v>
      </c>
      <c r="IZ16" s="174" t="e">
        <f t="shared" si="29"/>
        <v>#DIV/0!</v>
      </c>
      <c r="JA16" s="174">
        <f t="shared" ref="JA16:JA21" si="36">JA15+0.001</f>
        <v>3.0000000000000001E-3</v>
      </c>
      <c r="JB16" s="175" t="e">
        <f t="shared" si="30"/>
        <v>#DIV/0!</v>
      </c>
      <c r="JC16" s="176" t="e">
        <f t="shared" si="31"/>
        <v>#DIV/0!</v>
      </c>
      <c r="JD16" s="137" t="e">
        <f t="shared" si="21"/>
        <v>#DIV/0!</v>
      </c>
      <c r="JE16" s="137" t="e">
        <f t="shared" si="21"/>
        <v>#DIV/0!</v>
      </c>
      <c r="JF16" s="137" t="e">
        <f t="shared" si="21"/>
        <v>#DIV/0!</v>
      </c>
      <c r="JG16" s="137" t="e">
        <f t="shared" si="21"/>
        <v>#DIV/0!</v>
      </c>
      <c r="JH16" s="137" t="e">
        <f t="shared" si="21"/>
        <v>#DIV/0!</v>
      </c>
      <c r="JI16" s="137" t="e">
        <f t="shared" si="21"/>
        <v>#DIV/0!</v>
      </c>
      <c r="JJ16" s="137" t="e">
        <f t="shared" si="21"/>
        <v>#DIV/0!</v>
      </c>
      <c r="JK16" s="137" t="e">
        <f t="shared" si="21"/>
        <v>#DIV/0!</v>
      </c>
      <c r="JL16" s="177"/>
      <c r="JM16" s="177"/>
      <c r="JN16" s="177"/>
      <c r="JO16" s="177"/>
      <c r="JP16" s="177"/>
      <c r="JQ16" s="177"/>
      <c r="JR16" s="177"/>
      <c r="JS16" s="137"/>
      <c r="JT16" s="137">
        <f t="shared" ref="JT16:JT21" si="37">IF(JT15="","",JS16)</f>
        <v>0</v>
      </c>
    </row>
    <row r="17" spans="3:280" ht="19.350000000000001" customHeight="1" x14ac:dyDescent="0.25">
      <c r="C17" s="194" t="s">
        <v>26</v>
      </c>
      <c r="D17" s="171">
        <v>0</v>
      </c>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71">
        <v>0</v>
      </c>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6"/>
      <c r="AY17" s="156"/>
      <c r="AZ17" s="171">
        <v>0</v>
      </c>
      <c r="BA17" s="153">
        <f t="shared" si="6"/>
        <v>0</v>
      </c>
      <c r="BB17" s="120"/>
      <c r="BC17" s="172">
        <f t="shared" si="7"/>
        <v>0</v>
      </c>
      <c r="BD17" s="157"/>
      <c r="BE17" s="157"/>
      <c r="BF17" s="157"/>
      <c r="BG17" s="157"/>
      <c r="BH17" s="157"/>
      <c r="BI17" s="157"/>
      <c r="BJ17" s="157"/>
      <c r="BK17" s="157"/>
      <c r="BL17" s="157"/>
      <c r="BM17" s="157"/>
      <c r="BN17" s="157"/>
      <c r="BO17" s="157"/>
      <c r="BP17" s="157"/>
      <c r="BQ17" s="157"/>
      <c r="BR17" s="157"/>
      <c r="BS17" s="157"/>
      <c r="BT17" s="157"/>
      <c r="BU17" s="157"/>
      <c r="BV17" s="157"/>
      <c r="BW17" s="157"/>
      <c r="BX17" s="157"/>
      <c r="BY17" s="157"/>
      <c r="BZ17" s="157"/>
      <c r="CA17" s="172">
        <f t="shared" si="8"/>
        <v>0</v>
      </c>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72">
        <f t="shared" si="9"/>
        <v>0</v>
      </c>
      <c r="CZ17" s="120"/>
      <c r="DA17" s="172">
        <f t="shared" si="10"/>
        <v>0</v>
      </c>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57"/>
      <c r="DX17" s="157"/>
      <c r="DY17" s="172">
        <f t="shared" si="11"/>
        <v>0</v>
      </c>
      <c r="DZ17" s="157"/>
      <c r="EA17" s="157"/>
      <c r="EB17" s="157"/>
      <c r="EC17" s="157"/>
      <c r="ED17" s="157"/>
      <c r="EE17" s="157"/>
      <c r="EF17" s="157"/>
      <c r="EG17" s="157"/>
      <c r="EH17" s="157"/>
      <c r="EI17" s="157"/>
      <c r="EJ17" s="157"/>
      <c r="EK17" s="157"/>
      <c r="EL17" s="157"/>
      <c r="EM17" s="157"/>
      <c r="EN17" s="157"/>
      <c r="EO17" s="157"/>
      <c r="EP17" s="157"/>
      <c r="EQ17" s="157"/>
      <c r="ER17" s="157"/>
      <c r="ES17" s="157"/>
      <c r="ET17" s="157"/>
      <c r="EU17" s="157"/>
      <c r="EV17" s="157"/>
      <c r="EW17" s="172">
        <f t="shared" si="22"/>
        <v>0</v>
      </c>
      <c r="EX17" s="126"/>
      <c r="EY17" s="172">
        <f t="shared" si="12"/>
        <v>0</v>
      </c>
      <c r="EZ17" s="228"/>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s="173">
        <f t="shared" si="13"/>
        <v>0</v>
      </c>
      <c r="HC17" s="174">
        <f t="shared" si="14"/>
        <v>0</v>
      </c>
      <c r="HD17" s="174">
        <f t="shared" si="23"/>
        <v>0</v>
      </c>
      <c r="HE17" s="174">
        <f t="shared" si="32"/>
        <v>4.0000000000000001E-3</v>
      </c>
      <c r="HF17" s="175">
        <f t="shared" si="24"/>
        <v>4.0000000000000001E-3</v>
      </c>
      <c r="HG17" s="176">
        <f t="shared" si="25"/>
        <v>0</v>
      </c>
      <c r="HH17" s="137">
        <f t="shared" si="15"/>
        <v>0</v>
      </c>
      <c r="HI17" s="137">
        <f t="shared" si="15"/>
        <v>0</v>
      </c>
      <c r="HJ17" s="137">
        <f t="shared" si="15"/>
        <v>0</v>
      </c>
      <c r="HK17" s="137">
        <f t="shared" si="15"/>
        <v>0</v>
      </c>
      <c r="HL17" s="137">
        <f t="shared" si="15"/>
        <v>1</v>
      </c>
      <c r="HM17" s="137">
        <f t="shared" si="15"/>
        <v>1</v>
      </c>
      <c r="HN17" s="137">
        <f t="shared" si="15"/>
        <v>1</v>
      </c>
      <c r="HO17" s="137">
        <f t="shared" si="15"/>
        <v>1</v>
      </c>
      <c r="HP17" s="177"/>
      <c r="HQ17" s="177"/>
      <c r="HR17" s="177"/>
      <c r="HS17" s="177"/>
      <c r="HT17" s="177"/>
      <c r="HU17" s="177"/>
      <c r="HV17" s="177"/>
      <c r="HW17" s="137"/>
      <c r="HX17" s="137">
        <f t="shared" si="33"/>
        <v>0</v>
      </c>
      <c r="HY17"/>
      <c r="HZ17" s="173">
        <f t="shared" si="16"/>
        <v>0</v>
      </c>
      <c r="IA17" s="174" t="e">
        <f t="shared" si="17"/>
        <v>#DIV/0!</v>
      </c>
      <c r="IB17" s="174" t="e">
        <f t="shared" si="26"/>
        <v>#DIV/0!</v>
      </c>
      <c r="IC17" s="174">
        <f t="shared" si="34"/>
        <v>4.0000000000000001E-3</v>
      </c>
      <c r="ID17" s="175" t="e">
        <f t="shared" si="27"/>
        <v>#DIV/0!</v>
      </c>
      <c r="IE17" s="176" t="e">
        <f t="shared" si="28"/>
        <v>#DIV/0!</v>
      </c>
      <c r="IF17" s="137" t="e">
        <f t="shared" si="18"/>
        <v>#DIV/0!</v>
      </c>
      <c r="IG17" s="137" t="e">
        <f t="shared" si="18"/>
        <v>#DIV/0!</v>
      </c>
      <c r="IH17" s="137" t="e">
        <f t="shared" si="18"/>
        <v>#DIV/0!</v>
      </c>
      <c r="II17" s="137" t="e">
        <f t="shared" si="18"/>
        <v>#DIV/0!</v>
      </c>
      <c r="IJ17" s="137" t="e">
        <f t="shared" si="18"/>
        <v>#DIV/0!</v>
      </c>
      <c r="IK17" s="137" t="e">
        <f t="shared" si="18"/>
        <v>#DIV/0!</v>
      </c>
      <c r="IL17" s="137" t="e">
        <f t="shared" si="18"/>
        <v>#DIV/0!</v>
      </c>
      <c r="IM17" s="137" t="e">
        <f t="shared" si="18"/>
        <v>#DIV/0!</v>
      </c>
      <c r="IN17" s="177"/>
      <c r="IO17" s="177"/>
      <c r="IP17" s="177"/>
      <c r="IQ17" s="177"/>
      <c r="IR17" s="177"/>
      <c r="IS17" s="177"/>
      <c r="IT17" s="177"/>
      <c r="IU17" s="137"/>
      <c r="IV17" s="137">
        <f t="shared" si="35"/>
        <v>0</v>
      </c>
      <c r="IW17" s="125"/>
      <c r="IX17" s="173">
        <f t="shared" si="19"/>
        <v>0</v>
      </c>
      <c r="IY17" s="174" t="e">
        <f t="shared" si="20"/>
        <v>#DIV/0!</v>
      </c>
      <c r="IZ17" s="174" t="e">
        <f t="shared" si="29"/>
        <v>#DIV/0!</v>
      </c>
      <c r="JA17" s="174">
        <f t="shared" si="36"/>
        <v>4.0000000000000001E-3</v>
      </c>
      <c r="JB17" s="175" t="e">
        <f t="shared" si="30"/>
        <v>#DIV/0!</v>
      </c>
      <c r="JC17" s="176" t="e">
        <f t="shared" si="31"/>
        <v>#DIV/0!</v>
      </c>
      <c r="JD17" s="137" t="e">
        <f t="shared" si="21"/>
        <v>#DIV/0!</v>
      </c>
      <c r="JE17" s="137" t="e">
        <f t="shared" si="21"/>
        <v>#DIV/0!</v>
      </c>
      <c r="JF17" s="137" t="e">
        <f t="shared" si="21"/>
        <v>#DIV/0!</v>
      </c>
      <c r="JG17" s="137" t="e">
        <f t="shared" si="21"/>
        <v>#DIV/0!</v>
      </c>
      <c r="JH17" s="137" t="e">
        <f t="shared" si="21"/>
        <v>#DIV/0!</v>
      </c>
      <c r="JI17" s="137" t="e">
        <f t="shared" si="21"/>
        <v>#DIV/0!</v>
      </c>
      <c r="JJ17" s="137" t="e">
        <f t="shared" si="21"/>
        <v>#DIV/0!</v>
      </c>
      <c r="JK17" s="137" t="e">
        <f t="shared" si="21"/>
        <v>#DIV/0!</v>
      </c>
      <c r="JL17" s="177"/>
      <c r="JM17" s="177"/>
      <c r="JN17" s="177"/>
      <c r="JO17" s="177"/>
      <c r="JP17" s="177"/>
      <c r="JQ17" s="177"/>
      <c r="JR17" s="177"/>
      <c r="JS17" s="137"/>
      <c r="JT17" s="137">
        <f t="shared" si="37"/>
        <v>0</v>
      </c>
    </row>
    <row r="18" spans="3:280" x14ac:dyDescent="0.25">
      <c r="C18" s="194" t="s">
        <v>27</v>
      </c>
      <c r="D18" s="171">
        <v>0</v>
      </c>
      <c r="E18" s="156"/>
      <c r="F18" s="156"/>
      <c r="G18" s="156"/>
      <c r="H18" s="156"/>
      <c r="I18" s="156"/>
      <c r="J18" s="156"/>
      <c r="K18" s="156"/>
      <c r="L18" s="156"/>
      <c r="M18" s="156"/>
      <c r="N18" s="156"/>
      <c r="O18" s="156"/>
      <c r="P18" s="156"/>
      <c r="Q18" s="156"/>
      <c r="R18" s="156"/>
      <c r="S18" s="156"/>
      <c r="T18" s="156"/>
      <c r="U18" s="156"/>
      <c r="V18" s="156"/>
      <c r="W18" s="156"/>
      <c r="X18" s="156"/>
      <c r="Y18" s="156"/>
      <c r="Z18" s="156"/>
      <c r="AA18" s="156"/>
      <c r="AB18" s="171">
        <v>0</v>
      </c>
      <c r="AC18" s="156"/>
      <c r="AD18" s="156"/>
      <c r="AE18" s="156"/>
      <c r="AF18" s="156"/>
      <c r="AG18" s="156"/>
      <c r="AH18" s="156"/>
      <c r="AI18" s="156"/>
      <c r="AJ18" s="156"/>
      <c r="AK18" s="156"/>
      <c r="AL18" s="156"/>
      <c r="AM18" s="156"/>
      <c r="AN18" s="156"/>
      <c r="AO18" s="156"/>
      <c r="AP18" s="156"/>
      <c r="AQ18" s="156"/>
      <c r="AR18" s="156"/>
      <c r="AS18" s="156"/>
      <c r="AT18" s="156"/>
      <c r="AU18" s="156"/>
      <c r="AV18" s="156"/>
      <c r="AW18" s="156"/>
      <c r="AX18" s="156"/>
      <c r="AY18" s="156"/>
      <c r="AZ18" s="171">
        <v>0</v>
      </c>
      <c r="BA18" s="153">
        <f t="shared" si="6"/>
        <v>0</v>
      </c>
      <c r="BB18" s="120"/>
      <c r="BC18" s="172">
        <f t="shared" si="7"/>
        <v>0</v>
      </c>
      <c r="BD18" s="157"/>
      <c r="BE18" s="157"/>
      <c r="BF18" s="157"/>
      <c r="BG18" s="157"/>
      <c r="BH18" s="157"/>
      <c r="BI18" s="157"/>
      <c r="BJ18" s="157"/>
      <c r="BK18" s="157"/>
      <c r="BL18" s="157"/>
      <c r="BM18" s="157"/>
      <c r="BN18" s="157"/>
      <c r="BO18" s="157"/>
      <c r="BP18" s="157"/>
      <c r="BQ18" s="157"/>
      <c r="BR18" s="157"/>
      <c r="BS18" s="157"/>
      <c r="BT18" s="157"/>
      <c r="BU18" s="157"/>
      <c r="BV18" s="157"/>
      <c r="BW18" s="157"/>
      <c r="BX18" s="157"/>
      <c r="BY18" s="157"/>
      <c r="BZ18" s="157"/>
      <c r="CA18" s="172">
        <f t="shared" si="8"/>
        <v>0</v>
      </c>
      <c r="CB18" s="157"/>
      <c r="CC18" s="157"/>
      <c r="CD18" s="157"/>
      <c r="CE18" s="157"/>
      <c r="CF18" s="157"/>
      <c r="CG18" s="157"/>
      <c r="CH18" s="157"/>
      <c r="CI18" s="157"/>
      <c r="CJ18" s="157"/>
      <c r="CK18" s="157"/>
      <c r="CL18" s="157"/>
      <c r="CM18" s="157"/>
      <c r="CN18" s="157"/>
      <c r="CO18" s="157"/>
      <c r="CP18" s="157"/>
      <c r="CQ18" s="157"/>
      <c r="CR18" s="157"/>
      <c r="CS18" s="157"/>
      <c r="CT18" s="157"/>
      <c r="CU18" s="157"/>
      <c r="CV18" s="157"/>
      <c r="CW18" s="157"/>
      <c r="CX18" s="157"/>
      <c r="CY18" s="172">
        <f t="shared" si="9"/>
        <v>0</v>
      </c>
      <c r="CZ18" s="120"/>
      <c r="DA18" s="172">
        <f t="shared" si="10"/>
        <v>0</v>
      </c>
      <c r="DB18" s="157"/>
      <c r="DC18" s="157"/>
      <c r="DD18" s="157"/>
      <c r="DE18" s="157"/>
      <c r="DF18" s="157"/>
      <c r="DG18" s="157"/>
      <c r="DH18" s="157"/>
      <c r="DI18" s="157"/>
      <c r="DJ18" s="157"/>
      <c r="DK18" s="157"/>
      <c r="DL18" s="157"/>
      <c r="DM18" s="157"/>
      <c r="DN18" s="157"/>
      <c r="DO18" s="157"/>
      <c r="DP18" s="157"/>
      <c r="DQ18" s="157"/>
      <c r="DR18" s="157"/>
      <c r="DS18" s="157"/>
      <c r="DT18" s="157"/>
      <c r="DU18" s="157"/>
      <c r="DV18" s="157"/>
      <c r="DW18" s="157"/>
      <c r="DX18" s="157"/>
      <c r="DY18" s="172">
        <f t="shared" si="11"/>
        <v>0</v>
      </c>
      <c r="DZ18" s="157"/>
      <c r="EA18" s="157"/>
      <c r="EB18" s="157"/>
      <c r="EC18" s="157"/>
      <c r="ED18" s="157"/>
      <c r="EE18" s="157"/>
      <c r="EF18" s="157"/>
      <c r="EG18" s="157"/>
      <c r="EH18" s="157"/>
      <c r="EI18" s="157"/>
      <c r="EJ18" s="157"/>
      <c r="EK18" s="157"/>
      <c r="EL18" s="157"/>
      <c r="EM18" s="157"/>
      <c r="EN18" s="157"/>
      <c r="EO18" s="157"/>
      <c r="EP18" s="157"/>
      <c r="EQ18" s="157"/>
      <c r="ER18" s="157"/>
      <c r="ES18" s="157"/>
      <c r="ET18" s="157"/>
      <c r="EU18" s="157"/>
      <c r="EV18" s="157"/>
      <c r="EW18" s="172">
        <f t="shared" si="22"/>
        <v>0</v>
      </c>
      <c r="EX18" s="126"/>
      <c r="EY18" s="172">
        <f t="shared" si="12"/>
        <v>0</v>
      </c>
      <c r="EZ18" s="228"/>
      <c r="FA18" s="181"/>
      <c r="FB18"/>
      <c r="FC18"/>
      <c r="FD18"/>
      <c r="FE18"/>
      <c r="FF18"/>
      <c r="FG18"/>
      <c r="FH18"/>
      <c r="FI18"/>
      <c r="FJ18"/>
      <c r="FK18"/>
      <c r="FL18"/>
      <c r="FM18"/>
      <c r="FN18"/>
      <c r="FO18"/>
      <c r="FP18"/>
      <c r="FQ18"/>
      <c r="FR18"/>
      <c r="FS18"/>
      <c r="FT18"/>
      <c r="FU18"/>
      <c r="FV18"/>
      <c r="FW18"/>
      <c r="FX18"/>
      <c r="FY18" s="181"/>
      <c r="FZ18"/>
      <c r="GA18"/>
      <c r="GB18"/>
      <c r="GC18"/>
      <c r="GD18"/>
      <c r="GE18"/>
      <c r="GF18"/>
      <c r="GG18"/>
      <c r="GH18"/>
      <c r="GI18"/>
      <c r="GJ18"/>
      <c r="GK18"/>
      <c r="GL18"/>
      <c r="GM18"/>
      <c r="GN18"/>
      <c r="GO18"/>
      <c r="GP18"/>
      <c r="GQ18"/>
      <c r="GR18"/>
      <c r="GS18"/>
      <c r="GT18"/>
      <c r="GU18"/>
      <c r="GV18"/>
      <c r="GW18" s="181"/>
      <c r="GX18"/>
      <c r="GY18"/>
      <c r="GZ18"/>
      <c r="HA18"/>
      <c r="HB18" s="173">
        <f t="shared" si="13"/>
        <v>0</v>
      </c>
      <c r="HC18" s="174">
        <f t="shared" si="14"/>
        <v>0</v>
      </c>
      <c r="HD18" s="174">
        <f t="shared" si="23"/>
        <v>0</v>
      </c>
      <c r="HE18" s="174">
        <f t="shared" si="32"/>
        <v>5.0000000000000001E-3</v>
      </c>
      <c r="HF18" s="175">
        <f t="shared" si="24"/>
        <v>5.0000000000000001E-3</v>
      </c>
      <c r="HG18" s="176">
        <f t="shared" si="25"/>
        <v>0</v>
      </c>
      <c r="HH18" s="137">
        <f t="shared" si="15"/>
        <v>0</v>
      </c>
      <c r="HI18" s="137">
        <f t="shared" si="15"/>
        <v>0</v>
      </c>
      <c r="HJ18" s="137">
        <f t="shared" si="15"/>
        <v>0</v>
      </c>
      <c r="HK18" s="137">
        <f t="shared" si="15"/>
        <v>1</v>
      </c>
      <c r="HL18" s="137">
        <f t="shared" si="15"/>
        <v>1</v>
      </c>
      <c r="HM18" s="137">
        <f t="shared" si="15"/>
        <v>1</v>
      </c>
      <c r="HN18" s="137">
        <f t="shared" si="15"/>
        <v>1</v>
      </c>
      <c r="HO18" s="137">
        <f t="shared" si="15"/>
        <v>1</v>
      </c>
      <c r="HP18" s="177"/>
      <c r="HQ18" s="177"/>
      <c r="HR18" s="177"/>
      <c r="HS18" s="177"/>
      <c r="HT18" s="177"/>
      <c r="HU18" s="177"/>
      <c r="HV18" s="177"/>
      <c r="HW18" s="137"/>
      <c r="HX18" s="137">
        <f t="shared" si="33"/>
        <v>0</v>
      </c>
      <c r="HY18"/>
      <c r="HZ18" s="173">
        <f t="shared" si="16"/>
        <v>0</v>
      </c>
      <c r="IA18" s="174" t="e">
        <f t="shared" si="17"/>
        <v>#DIV/0!</v>
      </c>
      <c r="IB18" s="174" t="e">
        <f t="shared" si="26"/>
        <v>#DIV/0!</v>
      </c>
      <c r="IC18" s="174">
        <f t="shared" si="34"/>
        <v>5.0000000000000001E-3</v>
      </c>
      <c r="ID18" s="175" t="e">
        <f t="shared" si="27"/>
        <v>#DIV/0!</v>
      </c>
      <c r="IE18" s="176" t="e">
        <f t="shared" si="28"/>
        <v>#DIV/0!</v>
      </c>
      <c r="IF18" s="137" t="e">
        <f t="shared" si="18"/>
        <v>#DIV/0!</v>
      </c>
      <c r="IG18" s="137" t="e">
        <f t="shared" si="18"/>
        <v>#DIV/0!</v>
      </c>
      <c r="IH18" s="137" t="e">
        <f t="shared" si="18"/>
        <v>#DIV/0!</v>
      </c>
      <c r="II18" s="137" t="e">
        <f t="shared" si="18"/>
        <v>#DIV/0!</v>
      </c>
      <c r="IJ18" s="137" t="e">
        <f t="shared" si="18"/>
        <v>#DIV/0!</v>
      </c>
      <c r="IK18" s="137" t="e">
        <f t="shared" si="18"/>
        <v>#DIV/0!</v>
      </c>
      <c r="IL18" s="137" t="e">
        <f t="shared" si="18"/>
        <v>#DIV/0!</v>
      </c>
      <c r="IM18" s="137" t="e">
        <f t="shared" si="18"/>
        <v>#DIV/0!</v>
      </c>
      <c r="IN18" s="177"/>
      <c r="IO18" s="177"/>
      <c r="IP18" s="177"/>
      <c r="IQ18" s="177"/>
      <c r="IR18" s="177"/>
      <c r="IS18" s="177"/>
      <c r="IT18" s="177"/>
      <c r="IU18" s="137"/>
      <c r="IV18" s="137">
        <f t="shared" si="35"/>
        <v>0</v>
      </c>
      <c r="IW18" s="125"/>
      <c r="IX18" s="173">
        <f t="shared" si="19"/>
        <v>0</v>
      </c>
      <c r="IY18" s="174" t="e">
        <f t="shared" si="20"/>
        <v>#DIV/0!</v>
      </c>
      <c r="IZ18" s="174" t="e">
        <f t="shared" si="29"/>
        <v>#DIV/0!</v>
      </c>
      <c r="JA18" s="174">
        <f t="shared" si="36"/>
        <v>5.0000000000000001E-3</v>
      </c>
      <c r="JB18" s="175" t="e">
        <f t="shared" si="30"/>
        <v>#DIV/0!</v>
      </c>
      <c r="JC18" s="176" t="e">
        <f t="shared" si="31"/>
        <v>#DIV/0!</v>
      </c>
      <c r="JD18" s="137" t="e">
        <f t="shared" si="21"/>
        <v>#DIV/0!</v>
      </c>
      <c r="JE18" s="137" t="e">
        <f t="shared" si="21"/>
        <v>#DIV/0!</v>
      </c>
      <c r="JF18" s="137" t="e">
        <f t="shared" si="21"/>
        <v>#DIV/0!</v>
      </c>
      <c r="JG18" s="137" t="e">
        <f t="shared" si="21"/>
        <v>#DIV/0!</v>
      </c>
      <c r="JH18" s="137" t="e">
        <f t="shared" si="21"/>
        <v>#DIV/0!</v>
      </c>
      <c r="JI18" s="137" t="e">
        <f t="shared" si="21"/>
        <v>#DIV/0!</v>
      </c>
      <c r="JJ18" s="137" t="e">
        <f t="shared" si="21"/>
        <v>#DIV/0!</v>
      </c>
      <c r="JK18" s="137" t="e">
        <f t="shared" si="21"/>
        <v>#DIV/0!</v>
      </c>
      <c r="JL18" s="177"/>
      <c r="JM18" s="177"/>
      <c r="JN18" s="177"/>
      <c r="JO18" s="177"/>
      <c r="JP18" s="177"/>
      <c r="JQ18" s="177"/>
      <c r="JR18" s="177"/>
      <c r="JS18" s="137"/>
      <c r="JT18" s="137">
        <f t="shared" si="37"/>
        <v>0</v>
      </c>
    </row>
    <row r="19" spans="3:280" ht="14.45" customHeight="1" x14ac:dyDescent="0.25">
      <c r="C19" s="194" t="s">
        <v>254</v>
      </c>
      <c r="D19" s="171">
        <v>0</v>
      </c>
      <c r="E19" s="156"/>
      <c r="F19" s="156"/>
      <c r="G19" s="156"/>
      <c r="H19" s="156"/>
      <c r="I19" s="156"/>
      <c r="J19" s="156"/>
      <c r="K19" s="156"/>
      <c r="L19" s="156"/>
      <c r="M19" s="156"/>
      <c r="N19" s="156"/>
      <c r="O19" s="156"/>
      <c r="P19" s="156"/>
      <c r="Q19" s="156"/>
      <c r="R19" s="156"/>
      <c r="S19" s="156"/>
      <c r="T19" s="156"/>
      <c r="U19" s="156"/>
      <c r="V19" s="156"/>
      <c r="W19" s="156"/>
      <c r="X19" s="156"/>
      <c r="Y19" s="156"/>
      <c r="Z19" s="156"/>
      <c r="AA19" s="156"/>
      <c r="AB19" s="171">
        <v>0</v>
      </c>
      <c r="AC19" s="156"/>
      <c r="AD19" s="156"/>
      <c r="AE19" s="156"/>
      <c r="AF19" s="156"/>
      <c r="AG19" s="156"/>
      <c r="AH19" s="156"/>
      <c r="AI19" s="156"/>
      <c r="AJ19" s="156"/>
      <c r="AK19" s="156"/>
      <c r="AL19" s="156"/>
      <c r="AM19" s="156"/>
      <c r="AN19" s="156"/>
      <c r="AO19" s="156"/>
      <c r="AP19" s="156"/>
      <c r="AQ19" s="156"/>
      <c r="AR19" s="156"/>
      <c r="AS19" s="156"/>
      <c r="AT19" s="156"/>
      <c r="AU19" s="156"/>
      <c r="AV19" s="156"/>
      <c r="AW19" s="156"/>
      <c r="AX19" s="156"/>
      <c r="AY19" s="156"/>
      <c r="AZ19" s="171">
        <v>0</v>
      </c>
      <c r="BA19" s="153">
        <f t="shared" si="6"/>
        <v>0</v>
      </c>
      <c r="BB19" s="120"/>
      <c r="BC19" s="172">
        <f t="shared" si="7"/>
        <v>0</v>
      </c>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72">
        <f t="shared" si="8"/>
        <v>0</v>
      </c>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72">
        <f t="shared" si="9"/>
        <v>0</v>
      </c>
      <c r="CZ19" s="120"/>
      <c r="DA19" s="172">
        <f t="shared" si="10"/>
        <v>0</v>
      </c>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72">
        <f t="shared" si="11"/>
        <v>0</v>
      </c>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72">
        <f t="shared" si="22"/>
        <v>0</v>
      </c>
      <c r="EX19" s="126"/>
      <c r="EY19" s="172">
        <f t="shared" si="12"/>
        <v>0</v>
      </c>
      <c r="EZ19" s="228"/>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s="173">
        <f t="shared" si="13"/>
        <v>0</v>
      </c>
      <c r="HC19" s="174">
        <f t="shared" si="14"/>
        <v>0</v>
      </c>
      <c r="HD19" s="174">
        <f t="shared" si="23"/>
        <v>0</v>
      </c>
      <c r="HE19" s="174">
        <f t="shared" si="32"/>
        <v>6.0000000000000001E-3</v>
      </c>
      <c r="HF19" s="175">
        <f t="shared" si="24"/>
        <v>6.0000000000000001E-3</v>
      </c>
      <c r="HG19" s="176">
        <f t="shared" si="25"/>
        <v>0</v>
      </c>
      <c r="HH19" s="137">
        <f t="shared" si="15"/>
        <v>0</v>
      </c>
      <c r="HI19" s="137">
        <f t="shared" si="15"/>
        <v>0</v>
      </c>
      <c r="HJ19" s="137">
        <f t="shared" si="15"/>
        <v>1</v>
      </c>
      <c r="HK19" s="137">
        <f t="shared" si="15"/>
        <v>1</v>
      </c>
      <c r="HL19" s="137">
        <f t="shared" si="15"/>
        <v>1</v>
      </c>
      <c r="HM19" s="137">
        <f t="shared" si="15"/>
        <v>1</v>
      </c>
      <c r="HN19" s="137">
        <f t="shared" si="15"/>
        <v>1</v>
      </c>
      <c r="HO19" s="137">
        <f t="shared" si="15"/>
        <v>1</v>
      </c>
      <c r="HP19" s="177"/>
      <c r="HQ19" s="177"/>
      <c r="HR19" s="177"/>
      <c r="HS19" s="177"/>
      <c r="HT19" s="177"/>
      <c r="HU19" s="177"/>
      <c r="HV19" s="177"/>
      <c r="HW19" s="137"/>
      <c r="HX19" s="137">
        <f t="shared" si="33"/>
        <v>0</v>
      </c>
      <c r="HY19"/>
      <c r="HZ19" s="173">
        <f t="shared" si="16"/>
        <v>0</v>
      </c>
      <c r="IA19" s="174" t="e">
        <f t="shared" si="17"/>
        <v>#DIV/0!</v>
      </c>
      <c r="IB19" s="174" t="e">
        <f t="shared" si="26"/>
        <v>#DIV/0!</v>
      </c>
      <c r="IC19" s="174">
        <f t="shared" si="34"/>
        <v>6.0000000000000001E-3</v>
      </c>
      <c r="ID19" s="175" t="e">
        <f t="shared" si="27"/>
        <v>#DIV/0!</v>
      </c>
      <c r="IE19" s="176" t="e">
        <f t="shared" si="28"/>
        <v>#DIV/0!</v>
      </c>
      <c r="IF19" s="137" t="e">
        <f t="shared" si="18"/>
        <v>#DIV/0!</v>
      </c>
      <c r="IG19" s="137" t="e">
        <f t="shared" si="18"/>
        <v>#DIV/0!</v>
      </c>
      <c r="IH19" s="137" t="e">
        <f t="shared" si="18"/>
        <v>#DIV/0!</v>
      </c>
      <c r="II19" s="137" t="e">
        <f t="shared" si="18"/>
        <v>#DIV/0!</v>
      </c>
      <c r="IJ19" s="137" t="e">
        <f t="shared" si="18"/>
        <v>#DIV/0!</v>
      </c>
      <c r="IK19" s="137" t="e">
        <f t="shared" si="18"/>
        <v>#DIV/0!</v>
      </c>
      <c r="IL19" s="137" t="e">
        <f t="shared" si="18"/>
        <v>#DIV/0!</v>
      </c>
      <c r="IM19" s="137" t="e">
        <f t="shared" si="18"/>
        <v>#DIV/0!</v>
      </c>
      <c r="IN19" s="177"/>
      <c r="IO19" s="177"/>
      <c r="IP19" s="177"/>
      <c r="IQ19" s="177"/>
      <c r="IR19" s="177"/>
      <c r="IS19" s="177"/>
      <c r="IT19" s="177"/>
      <c r="IU19" s="137"/>
      <c r="IV19" s="137">
        <f t="shared" si="35"/>
        <v>0</v>
      </c>
      <c r="IW19" s="125"/>
      <c r="IX19" s="173">
        <f t="shared" si="19"/>
        <v>0</v>
      </c>
      <c r="IY19" s="174" t="e">
        <f t="shared" si="20"/>
        <v>#DIV/0!</v>
      </c>
      <c r="IZ19" s="174" t="e">
        <f t="shared" si="29"/>
        <v>#DIV/0!</v>
      </c>
      <c r="JA19" s="174">
        <f t="shared" si="36"/>
        <v>6.0000000000000001E-3</v>
      </c>
      <c r="JB19" s="175" t="e">
        <f t="shared" si="30"/>
        <v>#DIV/0!</v>
      </c>
      <c r="JC19" s="176" t="e">
        <f t="shared" si="31"/>
        <v>#DIV/0!</v>
      </c>
      <c r="JD19" s="137" t="e">
        <f t="shared" si="21"/>
        <v>#DIV/0!</v>
      </c>
      <c r="JE19" s="137" t="e">
        <f t="shared" si="21"/>
        <v>#DIV/0!</v>
      </c>
      <c r="JF19" s="137" t="e">
        <f t="shared" si="21"/>
        <v>#DIV/0!</v>
      </c>
      <c r="JG19" s="137" t="e">
        <f t="shared" si="21"/>
        <v>#DIV/0!</v>
      </c>
      <c r="JH19" s="137" t="e">
        <f t="shared" si="21"/>
        <v>#DIV/0!</v>
      </c>
      <c r="JI19" s="137" t="e">
        <f t="shared" si="21"/>
        <v>#DIV/0!</v>
      </c>
      <c r="JJ19" s="137" t="e">
        <f t="shared" si="21"/>
        <v>#DIV/0!</v>
      </c>
      <c r="JK19" s="137" t="e">
        <f t="shared" si="21"/>
        <v>#DIV/0!</v>
      </c>
      <c r="JL19" s="177"/>
      <c r="JM19" s="177"/>
      <c r="JN19" s="177"/>
      <c r="JO19" s="177"/>
      <c r="JP19" s="177"/>
      <c r="JQ19" s="177"/>
      <c r="JR19" s="177"/>
      <c r="JS19" s="137"/>
      <c r="JT19" s="137">
        <f t="shared" si="37"/>
        <v>0</v>
      </c>
    </row>
    <row r="20" spans="3:280" x14ac:dyDescent="0.25">
      <c r="C20" s="194" t="s">
        <v>29</v>
      </c>
      <c r="D20" s="171">
        <v>0</v>
      </c>
      <c r="E20" s="156"/>
      <c r="F20" s="156"/>
      <c r="G20" s="156"/>
      <c r="H20" s="156"/>
      <c r="I20" s="156"/>
      <c r="J20" s="156"/>
      <c r="K20" s="156"/>
      <c r="L20" s="156"/>
      <c r="M20" s="156"/>
      <c r="N20" s="156"/>
      <c r="O20" s="156"/>
      <c r="P20" s="156"/>
      <c r="Q20" s="156"/>
      <c r="R20" s="156"/>
      <c r="S20" s="156"/>
      <c r="T20" s="156"/>
      <c r="U20" s="156"/>
      <c r="V20" s="156"/>
      <c r="W20" s="156"/>
      <c r="X20" s="156"/>
      <c r="Y20" s="156"/>
      <c r="Z20" s="156"/>
      <c r="AA20" s="156"/>
      <c r="AB20" s="171">
        <v>0</v>
      </c>
      <c r="AC20" s="156"/>
      <c r="AD20" s="156"/>
      <c r="AE20" s="156"/>
      <c r="AF20" s="156"/>
      <c r="AG20" s="156"/>
      <c r="AH20" s="156"/>
      <c r="AI20" s="156"/>
      <c r="AJ20" s="156"/>
      <c r="AK20" s="156"/>
      <c r="AL20" s="156"/>
      <c r="AM20" s="156"/>
      <c r="AN20" s="156"/>
      <c r="AO20" s="156"/>
      <c r="AP20" s="156"/>
      <c r="AQ20" s="156"/>
      <c r="AR20" s="156"/>
      <c r="AS20" s="156"/>
      <c r="AT20" s="156"/>
      <c r="AU20" s="156"/>
      <c r="AV20" s="156"/>
      <c r="AW20" s="156"/>
      <c r="AX20" s="156"/>
      <c r="AY20" s="156"/>
      <c r="AZ20" s="171">
        <v>0</v>
      </c>
      <c r="BA20" s="153">
        <f t="shared" si="6"/>
        <v>0</v>
      </c>
      <c r="BB20" s="120"/>
      <c r="BC20" s="172">
        <f t="shared" si="7"/>
        <v>0</v>
      </c>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72">
        <f t="shared" si="8"/>
        <v>0</v>
      </c>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72">
        <f t="shared" si="9"/>
        <v>0</v>
      </c>
      <c r="CZ20" s="120"/>
      <c r="DA20" s="172">
        <f t="shared" si="10"/>
        <v>0</v>
      </c>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72">
        <f t="shared" si="11"/>
        <v>0</v>
      </c>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72">
        <f t="shared" si="22"/>
        <v>0</v>
      </c>
      <c r="EX20" s="126"/>
      <c r="EY20" s="172">
        <f t="shared" si="12"/>
        <v>0</v>
      </c>
      <c r="EZ20" s="228"/>
      <c r="FA20" s="136"/>
      <c r="FB20" s="137" t="s">
        <v>214</v>
      </c>
      <c r="FC20" s="137" t="s">
        <v>215</v>
      </c>
      <c r="FD20" s="137" t="s">
        <v>216</v>
      </c>
      <c r="FE20" s="125"/>
      <c r="FF20" s="125"/>
      <c r="FG20"/>
      <c r="FH20" s="125"/>
      <c r="FI20" s="125"/>
      <c r="FJ20"/>
      <c r="FK20" s="125"/>
      <c r="FL20"/>
      <c r="FM20" s="125"/>
      <c r="FN20" s="125"/>
      <c r="FO20"/>
      <c r="FP20"/>
      <c r="FQ20" s="125"/>
      <c r="FR20" s="125"/>
      <c r="FS20"/>
      <c r="FT20" s="125"/>
      <c r="FU20" s="125"/>
      <c r="FV20" s="125"/>
      <c r="FW20"/>
      <c r="FX20" s="125"/>
      <c r="FY20" s="138"/>
      <c r="FZ20" s="137" t="s">
        <v>214</v>
      </c>
      <c r="GA20" s="137" t="s">
        <v>215</v>
      </c>
      <c r="GB20" s="137" t="s">
        <v>216</v>
      </c>
      <c r="GC20" s="125"/>
      <c r="GD20" s="125"/>
      <c r="GE20"/>
      <c r="GF20" s="125"/>
      <c r="GG20" s="125"/>
      <c r="GH20"/>
      <c r="GI20" s="125"/>
      <c r="GJ20"/>
      <c r="GK20" s="125"/>
      <c r="GL20" s="125"/>
      <c r="GM20"/>
      <c r="GN20" s="125"/>
      <c r="GO20" s="125"/>
      <c r="GP20" s="125"/>
      <c r="GQ20"/>
      <c r="GR20" s="125"/>
      <c r="GS20" s="125"/>
      <c r="GT20" s="125"/>
      <c r="GU20"/>
      <c r="GV20" s="125"/>
      <c r="GW20" s="138"/>
      <c r="GX20" s="137" t="s">
        <v>214</v>
      </c>
      <c r="GY20" s="137" t="s">
        <v>215</v>
      </c>
      <c r="GZ20" s="137" t="s">
        <v>216</v>
      </c>
      <c r="HA20"/>
      <c r="HB20" s="173">
        <f t="shared" si="13"/>
        <v>0</v>
      </c>
      <c r="HC20" s="174">
        <f t="shared" si="14"/>
        <v>0</v>
      </c>
      <c r="HD20" s="174">
        <f t="shared" si="23"/>
        <v>0</v>
      </c>
      <c r="HE20" s="174">
        <f t="shared" si="32"/>
        <v>7.0000000000000001E-3</v>
      </c>
      <c r="HF20" s="175">
        <f t="shared" si="24"/>
        <v>7.0000000000000001E-3</v>
      </c>
      <c r="HG20" s="176">
        <f t="shared" si="25"/>
        <v>0</v>
      </c>
      <c r="HH20" s="137">
        <f t="shared" si="15"/>
        <v>0</v>
      </c>
      <c r="HI20" s="137">
        <f t="shared" si="15"/>
        <v>1</v>
      </c>
      <c r="HJ20" s="137">
        <f t="shared" si="15"/>
        <v>1</v>
      </c>
      <c r="HK20" s="137">
        <f t="shared" si="15"/>
        <v>1</v>
      </c>
      <c r="HL20" s="137">
        <f t="shared" si="15"/>
        <v>1</v>
      </c>
      <c r="HM20" s="137">
        <f t="shared" si="15"/>
        <v>1</v>
      </c>
      <c r="HN20" s="137">
        <f t="shared" si="15"/>
        <v>1</v>
      </c>
      <c r="HO20" s="137">
        <f t="shared" si="15"/>
        <v>1</v>
      </c>
      <c r="HP20" s="177"/>
      <c r="HQ20" s="177"/>
      <c r="HR20" s="177"/>
      <c r="HS20" s="177"/>
      <c r="HT20" s="177"/>
      <c r="HU20" s="177"/>
      <c r="HV20" s="177"/>
      <c r="HW20" s="137"/>
      <c r="HX20" s="137">
        <f t="shared" si="33"/>
        <v>0</v>
      </c>
      <c r="HY20"/>
      <c r="HZ20" s="173">
        <f t="shared" si="16"/>
        <v>0</v>
      </c>
      <c r="IA20" s="174" t="e">
        <f t="shared" si="17"/>
        <v>#DIV/0!</v>
      </c>
      <c r="IB20" s="174" t="e">
        <f t="shared" si="26"/>
        <v>#DIV/0!</v>
      </c>
      <c r="IC20" s="174">
        <f t="shared" si="34"/>
        <v>7.0000000000000001E-3</v>
      </c>
      <c r="ID20" s="175" t="e">
        <f t="shared" si="27"/>
        <v>#DIV/0!</v>
      </c>
      <c r="IE20" s="176" t="e">
        <f t="shared" si="28"/>
        <v>#DIV/0!</v>
      </c>
      <c r="IF20" s="137" t="e">
        <f t="shared" si="18"/>
        <v>#DIV/0!</v>
      </c>
      <c r="IG20" s="137" t="e">
        <f t="shared" si="18"/>
        <v>#DIV/0!</v>
      </c>
      <c r="IH20" s="137" t="e">
        <f t="shared" si="18"/>
        <v>#DIV/0!</v>
      </c>
      <c r="II20" s="137" t="e">
        <f t="shared" si="18"/>
        <v>#DIV/0!</v>
      </c>
      <c r="IJ20" s="137" t="e">
        <f t="shared" si="18"/>
        <v>#DIV/0!</v>
      </c>
      <c r="IK20" s="137" t="e">
        <f t="shared" si="18"/>
        <v>#DIV/0!</v>
      </c>
      <c r="IL20" s="137" t="e">
        <f t="shared" si="18"/>
        <v>#DIV/0!</v>
      </c>
      <c r="IM20" s="137" t="e">
        <f t="shared" si="18"/>
        <v>#DIV/0!</v>
      </c>
      <c r="IN20" s="177"/>
      <c r="IO20" s="177"/>
      <c r="IP20" s="177"/>
      <c r="IQ20" s="177"/>
      <c r="IR20" s="177"/>
      <c r="IS20" s="177"/>
      <c r="IT20" s="177"/>
      <c r="IU20" s="137"/>
      <c r="IV20" s="137">
        <f t="shared" si="35"/>
        <v>0</v>
      </c>
      <c r="IW20" s="125"/>
      <c r="IX20" s="173">
        <f t="shared" si="19"/>
        <v>0</v>
      </c>
      <c r="IY20" s="174" t="e">
        <f t="shared" si="20"/>
        <v>#DIV/0!</v>
      </c>
      <c r="IZ20" s="174" t="e">
        <f t="shared" si="29"/>
        <v>#DIV/0!</v>
      </c>
      <c r="JA20" s="174">
        <f t="shared" si="36"/>
        <v>7.0000000000000001E-3</v>
      </c>
      <c r="JB20" s="175" t="e">
        <f t="shared" si="30"/>
        <v>#DIV/0!</v>
      </c>
      <c r="JC20" s="176" t="e">
        <f t="shared" si="31"/>
        <v>#DIV/0!</v>
      </c>
      <c r="JD20" s="137" t="e">
        <f t="shared" si="21"/>
        <v>#DIV/0!</v>
      </c>
      <c r="JE20" s="137" t="e">
        <f t="shared" si="21"/>
        <v>#DIV/0!</v>
      </c>
      <c r="JF20" s="137" t="e">
        <f t="shared" si="21"/>
        <v>#DIV/0!</v>
      </c>
      <c r="JG20" s="137" t="e">
        <f t="shared" si="21"/>
        <v>#DIV/0!</v>
      </c>
      <c r="JH20" s="137" t="e">
        <f t="shared" si="21"/>
        <v>#DIV/0!</v>
      </c>
      <c r="JI20" s="137" t="e">
        <f t="shared" si="21"/>
        <v>#DIV/0!</v>
      </c>
      <c r="JJ20" s="137" t="e">
        <f t="shared" si="21"/>
        <v>#DIV/0!</v>
      </c>
      <c r="JK20" s="137" t="e">
        <f t="shared" si="21"/>
        <v>#DIV/0!</v>
      </c>
      <c r="JL20" s="177"/>
      <c r="JM20" s="177"/>
      <c r="JN20" s="177"/>
      <c r="JO20" s="177"/>
      <c r="JP20" s="177"/>
      <c r="JQ20" s="177"/>
      <c r="JR20" s="177"/>
      <c r="JS20" s="137"/>
      <c r="JT20" s="137">
        <f t="shared" si="37"/>
        <v>0</v>
      </c>
    </row>
    <row r="21" spans="3:280" ht="30" x14ac:dyDescent="0.25">
      <c r="C21" s="200" t="s">
        <v>255</v>
      </c>
      <c r="D21" s="171">
        <v>0</v>
      </c>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71">
        <v>0</v>
      </c>
      <c r="AC21" s="156"/>
      <c r="AD21" s="156"/>
      <c r="AE21" s="156"/>
      <c r="AF21" s="156"/>
      <c r="AG21" s="156"/>
      <c r="AH21" s="156"/>
      <c r="AI21" s="156"/>
      <c r="AJ21" s="156"/>
      <c r="AK21" s="156"/>
      <c r="AL21" s="156"/>
      <c r="AM21" s="156"/>
      <c r="AN21" s="156"/>
      <c r="AO21" s="156"/>
      <c r="AP21" s="156"/>
      <c r="AQ21" s="156"/>
      <c r="AR21" s="156"/>
      <c r="AS21" s="156"/>
      <c r="AT21" s="156"/>
      <c r="AU21" s="156"/>
      <c r="AV21" s="156"/>
      <c r="AW21" s="156"/>
      <c r="AX21" s="156"/>
      <c r="AY21" s="156"/>
      <c r="AZ21" s="171">
        <v>0</v>
      </c>
      <c r="BA21" s="153">
        <f t="shared" si="6"/>
        <v>0</v>
      </c>
      <c r="BB21" s="120"/>
      <c r="BC21" s="172">
        <f t="shared" si="7"/>
        <v>0</v>
      </c>
      <c r="BD21" s="157"/>
      <c r="BE21" s="157"/>
      <c r="BF21" s="157"/>
      <c r="BG21" s="157"/>
      <c r="BH21" s="157"/>
      <c r="BI21" s="157"/>
      <c r="BJ21" s="157"/>
      <c r="BK21" s="157"/>
      <c r="BL21" s="157"/>
      <c r="BM21" s="157"/>
      <c r="BN21" s="157"/>
      <c r="BO21" s="157"/>
      <c r="BP21" s="157"/>
      <c r="BQ21" s="157"/>
      <c r="BR21" s="157"/>
      <c r="BS21" s="157"/>
      <c r="BT21" s="157"/>
      <c r="BU21" s="157"/>
      <c r="BV21" s="157"/>
      <c r="BW21" s="157"/>
      <c r="BX21" s="157"/>
      <c r="BY21" s="157"/>
      <c r="BZ21" s="157"/>
      <c r="CA21" s="172">
        <f t="shared" si="8"/>
        <v>0</v>
      </c>
      <c r="CB21" s="157"/>
      <c r="CC21" s="157"/>
      <c r="CD21" s="157"/>
      <c r="CE21" s="157"/>
      <c r="CF21" s="157"/>
      <c r="CG21" s="157"/>
      <c r="CH21" s="157"/>
      <c r="CI21" s="157"/>
      <c r="CJ21" s="157"/>
      <c r="CK21" s="157"/>
      <c r="CL21" s="157"/>
      <c r="CM21" s="157"/>
      <c r="CN21" s="157"/>
      <c r="CO21" s="157"/>
      <c r="CP21" s="157"/>
      <c r="CQ21" s="157"/>
      <c r="CR21" s="157"/>
      <c r="CS21" s="157"/>
      <c r="CT21" s="157"/>
      <c r="CU21" s="157"/>
      <c r="CV21" s="157"/>
      <c r="CW21" s="157"/>
      <c r="CX21" s="157"/>
      <c r="CY21" s="172">
        <f t="shared" si="9"/>
        <v>0</v>
      </c>
      <c r="CZ21" s="120"/>
      <c r="DA21" s="172">
        <f t="shared" si="10"/>
        <v>0</v>
      </c>
      <c r="DB21" s="157"/>
      <c r="DC21" s="157"/>
      <c r="DD21" s="157"/>
      <c r="DE21" s="157"/>
      <c r="DF21" s="157"/>
      <c r="DG21" s="157"/>
      <c r="DH21" s="157"/>
      <c r="DI21" s="157"/>
      <c r="DJ21" s="157"/>
      <c r="DK21" s="157"/>
      <c r="DL21" s="157"/>
      <c r="DM21" s="157"/>
      <c r="DN21" s="157"/>
      <c r="DO21" s="157"/>
      <c r="DP21" s="157"/>
      <c r="DQ21" s="157"/>
      <c r="DR21" s="157"/>
      <c r="DS21" s="157"/>
      <c r="DT21" s="157"/>
      <c r="DU21" s="157"/>
      <c r="DV21" s="157"/>
      <c r="DW21" s="157"/>
      <c r="DX21" s="157"/>
      <c r="DY21" s="172">
        <f t="shared" si="11"/>
        <v>0</v>
      </c>
      <c r="DZ21" s="157"/>
      <c r="EA21" s="157"/>
      <c r="EB21" s="157"/>
      <c r="EC21" s="157"/>
      <c r="ED21" s="157"/>
      <c r="EE21" s="157"/>
      <c r="EF21" s="157"/>
      <c r="EG21" s="157"/>
      <c r="EH21" s="157"/>
      <c r="EI21" s="157"/>
      <c r="EJ21" s="157"/>
      <c r="EK21" s="157"/>
      <c r="EL21" s="157"/>
      <c r="EM21" s="157"/>
      <c r="EN21" s="157"/>
      <c r="EO21" s="157"/>
      <c r="EP21" s="157"/>
      <c r="EQ21" s="157"/>
      <c r="ER21" s="157"/>
      <c r="ES21" s="157"/>
      <c r="ET21" s="157"/>
      <c r="EU21" s="157"/>
      <c r="EV21" s="157"/>
      <c r="EW21" s="172">
        <f t="shared" si="22"/>
        <v>0</v>
      </c>
      <c r="EX21" s="126"/>
      <c r="EY21" s="172">
        <f t="shared" si="12"/>
        <v>0</v>
      </c>
      <c r="EZ21" s="228"/>
      <c r="FA21" s="136" t="s">
        <v>218</v>
      </c>
      <c r="FB21" s="137" t="s">
        <v>219</v>
      </c>
      <c r="FC21" s="201" t="s">
        <v>246</v>
      </c>
      <c r="FD21" s="201" t="s">
        <v>256</v>
      </c>
      <c r="FE21" s="169"/>
      <c r="FF21" s="169"/>
      <c r="FG21"/>
      <c r="FH21" s="169"/>
      <c r="FI21" s="169"/>
      <c r="FJ21"/>
      <c r="FK21" s="169"/>
      <c r="FL21"/>
      <c r="FM21" s="169"/>
      <c r="FN21" s="169"/>
      <c r="FO21"/>
      <c r="FP21"/>
      <c r="FQ21" s="169"/>
      <c r="FR21" s="169"/>
      <c r="FS21"/>
      <c r="FT21" s="169"/>
      <c r="FU21" s="169"/>
      <c r="FV21" s="169"/>
      <c r="FW21"/>
      <c r="FX21" s="169"/>
      <c r="FY21" s="138" t="s">
        <v>218</v>
      </c>
      <c r="FZ21" s="137" t="s">
        <v>219</v>
      </c>
      <c r="GA21" s="201" t="s">
        <v>246</v>
      </c>
      <c r="GB21" s="201" t="s">
        <v>256</v>
      </c>
      <c r="GC21" s="169"/>
      <c r="GD21" s="169"/>
      <c r="GE21"/>
      <c r="GF21" s="169"/>
      <c r="GG21" s="169"/>
      <c r="GH21"/>
      <c r="GI21" s="169"/>
      <c r="GJ21"/>
      <c r="GK21" s="169"/>
      <c r="GL21" s="169"/>
      <c r="GM21"/>
      <c r="GN21" s="169"/>
      <c r="GO21" s="169"/>
      <c r="GP21" s="169"/>
      <c r="GQ21"/>
      <c r="GR21" s="169"/>
      <c r="GS21" s="169"/>
      <c r="GT21" s="169"/>
      <c r="GU21"/>
      <c r="GV21" s="169"/>
      <c r="GW21" s="138" t="s">
        <v>218</v>
      </c>
      <c r="GX21" s="137" t="s">
        <v>219</v>
      </c>
      <c r="GY21" s="201" t="s">
        <v>246</v>
      </c>
      <c r="GZ21" s="201" t="s">
        <v>256</v>
      </c>
      <c r="HA21"/>
      <c r="HB21" s="173">
        <f t="shared" si="13"/>
        <v>0</v>
      </c>
      <c r="HC21" s="174">
        <f t="shared" si="14"/>
        <v>0</v>
      </c>
      <c r="HD21" s="174">
        <f t="shared" si="23"/>
        <v>0</v>
      </c>
      <c r="HE21" s="174">
        <f t="shared" si="32"/>
        <v>8.0000000000000002E-3</v>
      </c>
      <c r="HF21" s="175">
        <f t="shared" si="24"/>
        <v>8.0000000000000002E-3</v>
      </c>
      <c r="HG21" s="176">
        <f t="shared" si="25"/>
        <v>0</v>
      </c>
      <c r="HH21" s="137">
        <f t="shared" si="15"/>
        <v>1</v>
      </c>
      <c r="HI21" s="137">
        <f t="shared" si="15"/>
        <v>1</v>
      </c>
      <c r="HJ21" s="137">
        <f t="shared" si="15"/>
        <v>1</v>
      </c>
      <c r="HK21" s="137">
        <f t="shared" si="15"/>
        <v>1</v>
      </c>
      <c r="HL21" s="137">
        <f t="shared" si="15"/>
        <v>1</v>
      </c>
      <c r="HM21" s="137">
        <f t="shared" si="15"/>
        <v>1</v>
      </c>
      <c r="HN21" s="137">
        <f t="shared" si="15"/>
        <v>1</v>
      </c>
      <c r="HO21" s="137">
        <f t="shared" si="15"/>
        <v>1</v>
      </c>
      <c r="HP21" s="177"/>
      <c r="HQ21" s="177"/>
      <c r="HR21" s="177"/>
      <c r="HS21" s="177"/>
      <c r="HT21" s="177"/>
      <c r="HU21" s="177"/>
      <c r="HV21" s="177"/>
      <c r="HW21" s="137"/>
      <c r="HX21" s="137">
        <f t="shared" si="33"/>
        <v>0</v>
      </c>
      <c r="HY21"/>
      <c r="HZ21" s="173">
        <f t="shared" si="16"/>
        <v>0</v>
      </c>
      <c r="IA21" s="174" t="e">
        <f t="shared" si="17"/>
        <v>#DIV/0!</v>
      </c>
      <c r="IB21" s="174" t="e">
        <f t="shared" si="26"/>
        <v>#DIV/0!</v>
      </c>
      <c r="IC21" s="174">
        <f t="shared" si="34"/>
        <v>8.0000000000000002E-3</v>
      </c>
      <c r="ID21" s="175" t="e">
        <f t="shared" si="27"/>
        <v>#DIV/0!</v>
      </c>
      <c r="IE21" s="176" t="e">
        <f t="shared" si="28"/>
        <v>#DIV/0!</v>
      </c>
      <c r="IF21" s="137" t="e">
        <f t="shared" si="18"/>
        <v>#DIV/0!</v>
      </c>
      <c r="IG21" s="137" t="e">
        <f t="shared" si="18"/>
        <v>#DIV/0!</v>
      </c>
      <c r="IH21" s="137" t="e">
        <f t="shared" si="18"/>
        <v>#DIV/0!</v>
      </c>
      <c r="II21" s="137" t="e">
        <f t="shared" si="18"/>
        <v>#DIV/0!</v>
      </c>
      <c r="IJ21" s="137" t="e">
        <f t="shared" si="18"/>
        <v>#DIV/0!</v>
      </c>
      <c r="IK21" s="137" t="e">
        <f t="shared" si="18"/>
        <v>#DIV/0!</v>
      </c>
      <c r="IL21" s="137" t="e">
        <f t="shared" si="18"/>
        <v>#DIV/0!</v>
      </c>
      <c r="IM21" s="137" t="e">
        <f t="shared" si="18"/>
        <v>#DIV/0!</v>
      </c>
      <c r="IN21" s="177"/>
      <c r="IO21" s="177"/>
      <c r="IP21" s="177"/>
      <c r="IQ21" s="177"/>
      <c r="IR21" s="177"/>
      <c r="IS21" s="177"/>
      <c r="IT21" s="177"/>
      <c r="IU21" s="137"/>
      <c r="IV21" s="137">
        <f t="shared" si="35"/>
        <v>0</v>
      </c>
      <c r="IW21" s="125"/>
      <c r="IX21" s="173">
        <f t="shared" si="19"/>
        <v>0</v>
      </c>
      <c r="IY21" s="174" t="e">
        <f t="shared" si="20"/>
        <v>#DIV/0!</v>
      </c>
      <c r="IZ21" s="174" t="e">
        <f t="shared" si="29"/>
        <v>#DIV/0!</v>
      </c>
      <c r="JA21" s="174">
        <f t="shared" si="36"/>
        <v>8.0000000000000002E-3</v>
      </c>
      <c r="JB21" s="175" t="e">
        <f t="shared" si="30"/>
        <v>#DIV/0!</v>
      </c>
      <c r="JC21" s="176" t="e">
        <f t="shared" si="31"/>
        <v>#DIV/0!</v>
      </c>
      <c r="JD21" s="137" t="e">
        <f t="shared" si="21"/>
        <v>#DIV/0!</v>
      </c>
      <c r="JE21" s="137" t="e">
        <f t="shared" si="21"/>
        <v>#DIV/0!</v>
      </c>
      <c r="JF21" s="137" t="e">
        <f t="shared" si="21"/>
        <v>#DIV/0!</v>
      </c>
      <c r="JG21" s="137" t="e">
        <f t="shared" si="21"/>
        <v>#DIV/0!</v>
      </c>
      <c r="JH21" s="137" t="e">
        <f t="shared" si="21"/>
        <v>#DIV/0!</v>
      </c>
      <c r="JI21" s="137" t="e">
        <f t="shared" si="21"/>
        <v>#DIV/0!</v>
      </c>
      <c r="JJ21" s="137" t="e">
        <f t="shared" si="21"/>
        <v>#DIV/0!</v>
      </c>
      <c r="JK21" s="137" t="e">
        <f t="shared" si="21"/>
        <v>#DIV/0!</v>
      </c>
      <c r="JL21" s="177"/>
      <c r="JM21" s="177"/>
      <c r="JN21" s="177"/>
      <c r="JO21" s="177"/>
      <c r="JP21" s="177"/>
      <c r="JQ21" s="177"/>
      <c r="JR21" s="177"/>
      <c r="JS21" s="137"/>
      <c r="JT21" s="137">
        <f t="shared" si="37"/>
        <v>0</v>
      </c>
    </row>
    <row r="22" spans="3:280" ht="18" customHeight="1" x14ac:dyDescent="0.25">
      <c r="C22" s="183" t="s">
        <v>257</v>
      </c>
      <c r="D22" s="184">
        <f>IF(COUNTBLANK(D$14:D$21)&gt;0,"",SUM(D14:D21))</f>
        <v>8</v>
      </c>
      <c r="E22" s="157"/>
      <c r="F22" s="157"/>
      <c r="G22" s="157"/>
      <c r="H22" s="157"/>
      <c r="I22" s="157"/>
      <c r="J22" s="157"/>
      <c r="K22" s="157"/>
      <c r="L22" s="157"/>
      <c r="M22" s="157"/>
      <c r="N22" s="157"/>
      <c r="O22" s="157"/>
      <c r="P22" s="157"/>
      <c r="Q22" s="157"/>
      <c r="R22" s="157"/>
      <c r="S22" s="157"/>
      <c r="T22" s="157"/>
      <c r="U22" s="157"/>
      <c r="V22" s="157"/>
      <c r="W22" s="157"/>
      <c r="X22" s="157"/>
      <c r="Y22" s="157"/>
      <c r="Z22" s="157"/>
      <c r="AA22" s="157"/>
      <c r="AB22" s="184">
        <f>IF(COUNTBLANK(AB$14:AB$21)&gt;0,"",SUM(AB14:AB21))</f>
        <v>0</v>
      </c>
      <c r="AC22" s="157"/>
      <c r="AD22" s="157"/>
      <c r="AE22" s="157"/>
      <c r="AF22" s="157"/>
      <c r="AG22" s="157"/>
      <c r="AH22" s="157"/>
      <c r="AI22" s="157"/>
      <c r="AJ22" s="157"/>
      <c r="AK22" s="157"/>
      <c r="AL22" s="157"/>
      <c r="AM22" s="157"/>
      <c r="AN22" s="157"/>
      <c r="AO22" s="157"/>
      <c r="AP22" s="157"/>
      <c r="AQ22" s="157"/>
      <c r="AR22" s="157"/>
      <c r="AS22" s="157"/>
      <c r="AT22" s="157"/>
      <c r="AU22" s="157"/>
      <c r="AV22" s="157"/>
      <c r="AW22" s="157"/>
      <c r="AX22" s="157"/>
      <c r="AY22" s="157"/>
      <c r="AZ22" s="184">
        <f>IF(COUNTBLANK(AZ$14:AZ$21)&gt;0,"",SUM(AZ14:AZ21))</f>
        <v>0</v>
      </c>
      <c r="BA22" s="185"/>
      <c r="BB22" s="120"/>
      <c r="BC22" s="198"/>
      <c r="BD22" s="198"/>
      <c r="BE22" s="198"/>
      <c r="BF22" s="198"/>
      <c r="BG22" s="198"/>
      <c r="BH22" s="198"/>
      <c r="BI22" s="198"/>
      <c r="BJ22" s="198"/>
      <c r="BK22" s="198"/>
      <c r="BL22" s="198"/>
      <c r="BM22" s="198"/>
      <c r="BN22" s="198"/>
      <c r="BO22" s="198"/>
      <c r="BP22" s="198"/>
      <c r="BQ22" s="198"/>
      <c r="BR22" s="198"/>
      <c r="BS22" s="198"/>
      <c r="BT22" s="198"/>
      <c r="BU22" s="198"/>
      <c r="BV22" s="198"/>
      <c r="BW22" s="198"/>
      <c r="BX22" s="198"/>
      <c r="BY22" s="198"/>
      <c r="BZ22" s="198"/>
      <c r="CA22" s="198"/>
      <c r="CB22" s="198"/>
      <c r="CC22" s="198"/>
      <c r="CD22" s="198"/>
      <c r="CE22" s="198"/>
      <c r="CF22" s="198"/>
      <c r="CG22" s="198"/>
      <c r="CH22" s="198"/>
      <c r="CI22" s="198"/>
      <c r="CJ22" s="198"/>
      <c r="CK22" s="198"/>
      <c r="CL22" s="198"/>
      <c r="CM22" s="198"/>
      <c r="CN22" s="198"/>
      <c r="CO22" s="198"/>
      <c r="CP22" s="198"/>
      <c r="CQ22" s="198"/>
      <c r="CR22" s="198"/>
      <c r="CS22" s="198"/>
      <c r="CT22" s="198"/>
      <c r="CU22" s="198"/>
      <c r="CV22" s="198"/>
      <c r="CW22" s="198"/>
      <c r="CX22" s="198"/>
      <c r="CY22" s="198"/>
      <c r="CZ22" s="120"/>
      <c r="DA22" s="198"/>
      <c r="DB22" s="198"/>
      <c r="DC22" s="198"/>
      <c r="DD22" s="198"/>
      <c r="DE22" s="198"/>
      <c r="DF22" s="198"/>
      <c r="DG22" s="198"/>
      <c r="DH22" s="198"/>
      <c r="DI22" s="198"/>
      <c r="DJ22" s="198"/>
      <c r="DK22" s="198"/>
      <c r="DL22" s="198"/>
      <c r="DM22" s="198"/>
      <c r="DN22" s="198"/>
      <c r="DO22" s="198"/>
      <c r="DP22" s="198"/>
      <c r="DQ22" s="198"/>
      <c r="DR22" s="198"/>
      <c r="DS22" s="198"/>
      <c r="DT22" s="198"/>
      <c r="DU22" s="198"/>
      <c r="DV22" s="198"/>
      <c r="DW22" s="198"/>
      <c r="DX22" s="198"/>
      <c r="DY22" s="198"/>
      <c r="DZ22" s="198"/>
      <c r="EA22" s="198"/>
      <c r="EB22" s="198"/>
      <c r="EC22" s="198"/>
      <c r="ED22" s="198"/>
      <c r="EE22" s="198"/>
      <c r="EF22" s="198"/>
      <c r="EG22" s="198"/>
      <c r="EH22" s="198"/>
      <c r="EI22" s="198"/>
      <c r="EJ22" s="198"/>
      <c r="EK22" s="198"/>
      <c r="EL22" s="198"/>
      <c r="EM22" s="198"/>
      <c r="EN22" s="198"/>
      <c r="EO22" s="198"/>
      <c r="EP22" s="198"/>
      <c r="EQ22" s="198"/>
      <c r="ER22" s="198"/>
      <c r="ES22" s="198"/>
      <c r="ET22" s="198"/>
      <c r="EU22" s="198"/>
      <c r="EV22" s="198"/>
      <c r="EW22" s="198"/>
      <c r="EX22" s="126"/>
      <c r="EY22" s="198"/>
      <c r="EZ22" s="228"/>
      <c r="FA22" s="143" t="s">
        <v>223</v>
      </c>
      <c r="FB22" s="202" t="str">
        <f>"Please enter the number of veterns in each gender category in "&amp;D7&amp;". Enter 0 where applicable."</f>
        <v>Please enter the number of veterns in each gender category in ES. Enter 0 where applicable.</v>
      </c>
      <c r="FC22" s="283" t="str">
        <f>IFERROR("Percent of "&amp;D7&amp;" veterans with unknown gender ("&amp;ROUND(100*D23/D10,1)&amp;"%) is higher than 20%.  This will affect the accuracy of your data.","")</f>
        <v>Percent of ES veterans with unknown gender (0%) is higher than 20%.  This will affect the accuracy of your data.</v>
      </c>
      <c r="FD22" s="146" t="str">
        <f>"Count of "&amp;D7&amp;" veterans reporting gender ("&amp;D22&amp;") cannot be greater than the total number of "&amp;FA19&amp;" veterans ("&amp;D10&amp;")"</f>
        <v>Count of ES veterans reporting gender (8) cannot be greater than the total number of  veterans (8)</v>
      </c>
      <c r="FE22" s="147"/>
      <c r="FF22" s="147"/>
      <c r="FG22"/>
      <c r="FH22" s="147"/>
      <c r="FI22" s="147"/>
      <c r="FJ22"/>
      <c r="FK22" s="147"/>
      <c r="FL22"/>
      <c r="FM22" s="147"/>
      <c r="FN22" s="147"/>
      <c r="FO22"/>
      <c r="FP22"/>
      <c r="FQ22" s="147"/>
      <c r="FR22" s="147"/>
      <c r="FS22"/>
      <c r="FT22" s="147"/>
      <c r="FU22" s="147"/>
      <c r="FV22" s="147"/>
      <c r="FW22"/>
      <c r="FX22" s="147"/>
      <c r="FY22" s="148" t="s">
        <v>223</v>
      </c>
      <c r="FZ22" s="202" t="str">
        <f>"Please enter the number of veterns in each gender category in "&amp;AB7&amp;". Enter 0 where applicable."</f>
        <v>Please enter the number of veterns in each gender category in TH. Enter 0 where applicable.</v>
      </c>
      <c r="GA22" s="283" t="str">
        <f>IFERROR("Percent of "&amp;AB7&amp;" veterans with unknown gender ("&amp;ROUND(100*AB23/AB10,1)&amp;"%) is higher than 20%.  This will affect the accuracy of your data.","")</f>
        <v/>
      </c>
      <c r="GB22" s="146" t="str">
        <f>"Count of "&amp;AB7&amp;" veterans reporting gender ("&amp;AB22&amp;") cannot be greater than the total number of "&amp;FY19&amp;" veterans ("&amp;AB10&amp;")"</f>
        <v>Count of TH veterans reporting gender (0) cannot be greater than the total number of  veterans (0)</v>
      </c>
      <c r="GC22" s="147"/>
      <c r="GD22" s="147"/>
      <c r="GE22"/>
      <c r="GF22" s="147"/>
      <c r="GG22" s="147"/>
      <c r="GH22"/>
      <c r="GI22" s="147"/>
      <c r="GJ22"/>
      <c r="GK22" s="147"/>
      <c r="GL22" s="147"/>
      <c r="GM22"/>
      <c r="GN22" s="147"/>
      <c r="GO22" s="147"/>
      <c r="GP22" s="147"/>
      <c r="GQ22"/>
      <c r="GR22" s="147"/>
      <c r="GS22" s="147"/>
      <c r="GT22" s="147"/>
      <c r="GU22"/>
      <c r="GV22" s="147"/>
      <c r="GW22" s="148" t="s">
        <v>223</v>
      </c>
      <c r="GX22" s="202" t="str">
        <f>"Please enter the number of veterns in each gender category in "&amp;AZ7&amp;". Enter 0 where applicable."</f>
        <v>Please enter the number of veterns in each gender category in UN. Enter 0 where applicable.</v>
      </c>
      <c r="GY22" s="283" t="str">
        <f>IFERROR("Percent of "&amp;AZ7&amp;" veterans with unknown gender ("&amp;ROUND(100*AZ23/AZ10,1)&amp;"%) is higher than 20%.  This will affect the accuracy of your data.","")</f>
        <v/>
      </c>
      <c r="GZ22" s="146" t="str">
        <f>"Count of "&amp;AZ7&amp;" veterans reporting gender ("&amp;AZ22&amp;") cannot be greater than the total number of "&amp;GW19&amp;" veterans ("&amp;AZ10&amp;")"</f>
        <v>Count of UN veterans reporting gender (0) cannot be greater than the total number of  veterans (0)</v>
      </c>
      <c r="HA22"/>
      <c r="HB22" s="187"/>
      <c r="HC22" s="187"/>
      <c r="HD22" s="187"/>
      <c r="HE22" s="178"/>
      <c r="HF22" s="178"/>
      <c r="HG22" s="178">
        <f>SUM(HG14:HG21)</f>
        <v>0</v>
      </c>
      <c r="HH22" s="178">
        <f t="shared" ref="HH22:HO22" si="38">SUM(HH14:HH21)</f>
        <v>1</v>
      </c>
      <c r="HI22" s="178">
        <f t="shared" si="38"/>
        <v>2</v>
      </c>
      <c r="HJ22" s="178">
        <f t="shared" si="38"/>
        <v>3</v>
      </c>
      <c r="HK22" s="178">
        <f t="shared" si="38"/>
        <v>4</v>
      </c>
      <c r="HL22" s="178">
        <f t="shared" si="38"/>
        <v>5</v>
      </c>
      <c r="HM22" s="178">
        <f t="shared" si="38"/>
        <v>6</v>
      </c>
      <c r="HN22" s="178">
        <f t="shared" si="38"/>
        <v>7</v>
      </c>
      <c r="HO22" s="178">
        <f t="shared" si="38"/>
        <v>8</v>
      </c>
      <c r="HP22" s="178"/>
      <c r="HQ22" s="178"/>
      <c r="HR22" s="178"/>
      <c r="HS22" s="178"/>
      <c r="HT22" s="178"/>
      <c r="HU22" s="178"/>
      <c r="HV22" s="178"/>
      <c r="HW22" s="178"/>
      <c r="HX22" s="178"/>
      <c r="HY22"/>
      <c r="HZ22" s="187"/>
      <c r="IA22" s="187"/>
      <c r="IB22" s="187"/>
      <c r="IC22" s="178"/>
      <c r="ID22" s="178"/>
      <c r="IE22" s="178" t="e">
        <f>SUM(IE14:IE21)</f>
        <v>#DIV/0!</v>
      </c>
      <c r="IF22" s="178" t="e">
        <f t="shared" ref="IF22:IM22" si="39">SUM(IF14:IF21)</f>
        <v>#DIV/0!</v>
      </c>
      <c r="IG22" s="178" t="e">
        <f t="shared" si="39"/>
        <v>#DIV/0!</v>
      </c>
      <c r="IH22" s="178" t="e">
        <f t="shared" si="39"/>
        <v>#DIV/0!</v>
      </c>
      <c r="II22" s="178" t="e">
        <f t="shared" si="39"/>
        <v>#DIV/0!</v>
      </c>
      <c r="IJ22" s="178" t="e">
        <f t="shared" si="39"/>
        <v>#DIV/0!</v>
      </c>
      <c r="IK22" s="178" t="e">
        <f t="shared" si="39"/>
        <v>#DIV/0!</v>
      </c>
      <c r="IL22" s="178" t="e">
        <f t="shared" si="39"/>
        <v>#DIV/0!</v>
      </c>
      <c r="IM22" s="178" t="e">
        <f t="shared" si="39"/>
        <v>#DIV/0!</v>
      </c>
      <c r="IN22" s="178"/>
      <c r="IO22" s="178"/>
      <c r="IP22" s="178"/>
      <c r="IQ22" s="178"/>
      <c r="IR22" s="178"/>
      <c r="IS22" s="178"/>
      <c r="IT22" s="178"/>
      <c r="IU22" s="178"/>
      <c r="IV22" s="178"/>
      <c r="IW22" s="178"/>
      <c r="IX22" s="187"/>
      <c r="IY22" s="187"/>
      <c r="IZ22" s="187"/>
      <c r="JA22" s="178"/>
      <c r="JB22" s="178"/>
      <c r="JC22" s="178" t="e">
        <f>SUM(JC14:JC21)</f>
        <v>#DIV/0!</v>
      </c>
      <c r="JD22" s="178" t="e">
        <f t="shared" ref="JD22:JK22" si="40">SUM(JD14:JD21)</f>
        <v>#DIV/0!</v>
      </c>
      <c r="JE22" s="178" t="e">
        <f t="shared" si="40"/>
        <v>#DIV/0!</v>
      </c>
      <c r="JF22" s="178" t="e">
        <f t="shared" si="40"/>
        <v>#DIV/0!</v>
      </c>
      <c r="JG22" s="178" t="e">
        <f t="shared" si="40"/>
        <v>#DIV/0!</v>
      </c>
      <c r="JH22" s="178" t="e">
        <f t="shared" si="40"/>
        <v>#DIV/0!</v>
      </c>
      <c r="JI22" s="178" t="e">
        <f t="shared" si="40"/>
        <v>#DIV/0!</v>
      </c>
      <c r="JJ22" s="178" t="e">
        <f t="shared" si="40"/>
        <v>#DIV/0!</v>
      </c>
      <c r="JK22" s="178" t="e">
        <f t="shared" si="40"/>
        <v>#DIV/0!</v>
      </c>
      <c r="JL22" s="178"/>
      <c r="JM22" s="178"/>
      <c r="JN22" s="178"/>
      <c r="JO22" s="178"/>
      <c r="JP22" s="178"/>
      <c r="JQ22" s="178"/>
      <c r="JR22" s="178"/>
      <c r="JS22" s="178"/>
      <c r="JT22" s="178"/>
    </row>
    <row r="23" spans="3:280" x14ac:dyDescent="0.25">
      <c r="C23" s="183" t="s">
        <v>258</v>
      </c>
      <c r="D23" s="184">
        <f>IF(OR(COUNTBLANK(D$14:D$21)&gt;0,D22&gt;D10),"",D$10-D22)</f>
        <v>0</v>
      </c>
      <c r="E23" s="157"/>
      <c r="F23" s="157"/>
      <c r="G23" s="157"/>
      <c r="H23" s="157"/>
      <c r="I23" s="157"/>
      <c r="J23" s="157"/>
      <c r="K23" s="157"/>
      <c r="L23" s="157"/>
      <c r="M23" s="157"/>
      <c r="N23" s="157"/>
      <c r="O23" s="157"/>
      <c r="P23" s="157"/>
      <c r="Q23" s="157"/>
      <c r="R23" s="157"/>
      <c r="S23" s="157"/>
      <c r="T23" s="157"/>
      <c r="U23" s="157"/>
      <c r="V23" s="157"/>
      <c r="W23" s="157"/>
      <c r="X23" s="157"/>
      <c r="Y23" s="157"/>
      <c r="Z23" s="157"/>
      <c r="AA23" s="157"/>
      <c r="AB23" s="184">
        <f>IF(OR(COUNTBLANK(AB$14:AB$21)&gt;0,AB22&gt;AB10),"",AB$10-AB22)</f>
        <v>0</v>
      </c>
      <c r="AC23" s="157"/>
      <c r="AD23" s="157"/>
      <c r="AE23" s="157"/>
      <c r="AF23" s="157"/>
      <c r="AG23" s="157"/>
      <c r="AH23" s="157"/>
      <c r="AI23" s="157"/>
      <c r="AJ23" s="157"/>
      <c r="AK23" s="157"/>
      <c r="AL23" s="157"/>
      <c r="AM23" s="157"/>
      <c r="AN23" s="157"/>
      <c r="AO23" s="157"/>
      <c r="AP23" s="157"/>
      <c r="AQ23" s="157"/>
      <c r="AR23" s="157"/>
      <c r="AS23" s="157"/>
      <c r="AT23" s="157"/>
      <c r="AU23" s="157"/>
      <c r="AV23" s="157"/>
      <c r="AW23" s="157"/>
      <c r="AX23" s="157"/>
      <c r="AY23" s="157"/>
      <c r="AZ23" s="184">
        <f>IF(OR(COUNTBLANK(AZ$14:AZ$21)&gt;0,AZ22&gt;AZ10),"",AZ$10-AZ22)</f>
        <v>0</v>
      </c>
      <c r="BA23" s="185"/>
      <c r="BB23" s="120"/>
      <c r="BC23" s="198"/>
      <c r="BD23" s="198"/>
      <c r="BE23" s="198"/>
      <c r="BF23" s="198"/>
      <c r="BG23" s="198"/>
      <c r="BH23" s="198"/>
      <c r="BI23" s="198"/>
      <c r="BJ23" s="198"/>
      <c r="BK23" s="198"/>
      <c r="BL23" s="198"/>
      <c r="BM23" s="198"/>
      <c r="BN23" s="198"/>
      <c r="BO23" s="198"/>
      <c r="BP23" s="198"/>
      <c r="BQ23" s="198"/>
      <c r="BR23" s="198"/>
      <c r="BS23" s="198"/>
      <c r="BT23" s="198"/>
      <c r="BU23" s="198"/>
      <c r="BV23" s="198"/>
      <c r="BW23" s="198"/>
      <c r="BX23" s="198"/>
      <c r="BY23" s="198"/>
      <c r="BZ23" s="198"/>
      <c r="CA23" s="198"/>
      <c r="CB23" s="198"/>
      <c r="CC23" s="198"/>
      <c r="CD23" s="198"/>
      <c r="CE23" s="198"/>
      <c r="CF23" s="198"/>
      <c r="CG23" s="198"/>
      <c r="CH23" s="198"/>
      <c r="CI23" s="198"/>
      <c r="CJ23" s="198"/>
      <c r="CK23" s="198"/>
      <c r="CL23" s="198"/>
      <c r="CM23" s="198"/>
      <c r="CN23" s="198"/>
      <c r="CO23" s="198"/>
      <c r="CP23" s="198"/>
      <c r="CQ23" s="198"/>
      <c r="CR23" s="198"/>
      <c r="CS23" s="198"/>
      <c r="CT23" s="198"/>
      <c r="CU23" s="198"/>
      <c r="CV23" s="198"/>
      <c r="CW23" s="198"/>
      <c r="CX23" s="198"/>
      <c r="CY23" s="198"/>
      <c r="CZ23" s="120"/>
      <c r="DA23" s="198"/>
      <c r="DB23" s="198"/>
      <c r="DC23" s="198"/>
      <c r="DD23" s="198"/>
      <c r="DE23" s="198"/>
      <c r="DF23" s="198"/>
      <c r="DG23" s="198"/>
      <c r="DH23" s="198"/>
      <c r="DI23" s="198"/>
      <c r="DJ23" s="198"/>
      <c r="DK23" s="198"/>
      <c r="DL23" s="198"/>
      <c r="DM23" s="198"/>
      <c r="DN23" s="198"/>
      <c r="DO23" s="198"/>
      <c r="DP23" s="198"/>
      <c r="DQ23" s="198"/>
      <c r="DR23" s="198"/>
      <c r="DS23" s="198"/>
      <c r="DT23" s="198"/>
      <c r="DU23" s="198"/>
      <c r="DV23" s="198"/>
      <c r="DW23" s="198"/>
      <c r="DX23" s="198"/>
      <c r="DY23" s="198"/>
      <c r="DZ23" s="198"/>
      <c r="EA23" s="198"/>
      <c r="EB23" s="198"/>
      <c r="EC23" s="198"/>
      <c r="ED23" s="198"/>
      <c r="EE23" s="198"/>
      <c r="EF23" s="198"/>
      <c r="EG23" s="198"/>
      <c r="EH23" s="198"/>
      <c r="EI23" s="198"/>
      <c r="EJ23" s="198"/>
      <c r="EK23" s="198"/>
      <c r="EL23" s="198"/>
      <c r="EM23" s="198"/>
      <c r="EN23" s="198"/>
      <c r="EO23" s="198"/>
      <c r="EP23" s="198"/>
      <c r="EQ23" s="198"/>
      <c r="ER23" s="198"/>
      <c r="ES23" s="198"/>
      <c r="ET23" s="198"/>
      <c r="EU23" s="198"/>
      <c r="EV23" s="198"/>
      <c r="EW23" s="198"/>
      <c r="EX23" s="126"/>
      <c r="EY23" s="198"/>
      <c r="EZ23" s="228"/>
      <c r="FA23" s="143" t="s">
        <v>225</v>
      </c>
      <c r="FB23" s="144" t="str">
        <f>IF(COUNTBLANK(D14:D21)&gt;0,"Yes","No")</f>
        <v>No</v>
      </c>
      <c r="FC23" s="144" t="str">
        <f>IFERROR(IF(AND(COUNTBLANK(D14:D21)=0,(D23/D10)&gt;0.2),"Yes","No"),"No")</f>
        <v>No</v>
      </c>
      <c r="FD23" s="144" t="str">
        <f>IFERROR(IF(AND(COUNTBLANK(D14:D21)=0,D22&gt;D10),"Yes","No"),"No")</f>
        <v>No</v>
      </c>
      <c r="FE23" s="158"/>
      <c r="FF23" s="158"/>
      <c r="FG23"/>
      <c r="FH23" s="158"/>
      <c r="FI23" s="158"/>
      <c r="FJ23"/>
      <c r="FK23" s="158"/>
      <c r="FL23"/>
      <c r="FM23" s="158"/>
      <c r="FN23" s="158"/>
      <c r="FO23"/>
      <c r="FP23"/>
      <c r="FQ23" s="158"/>
      <c r="FR23" s="158"/>
      <c r="FS23"/>
      <c r="FT23" s="158"/>
      <c r="FU23" s="158"/>
      <c r="FV23" s="158"/>
      <c r="FW23"/>
      <c r="FX23" s="158"/>
      <c r="FY23" s="148" t="s">
        <v>225</v>
      </c>
      <c r="FZ23" s="144" t="str">
        <f>IF(COUNTBLANK(AB14:AB21)&gt;0,"Yes","No")</f>
        <v>No</v>
      </c>
      <c r="GA23" s="144" t="str">
        <f>IFERROR(IF(AND(COUNTBLANK(AB14:AB21)=0,(AB23/AB10)&gt;0.2),"Yes","No"),"No")</f>
        <v>No</v>
      </c>
      <c r="GB23" s="144" t="str">
        <f>IFERROR(IF(AND(COUNTBLANK(AB14:AB21)=0,AB22&gt;AB10),"Yes","No"),"No")</f>
        <v>No</v>
      </c>
      <c r="GC23" s="158"/>
      <c r="GD23" s="158"/>
      <c r="GE23"/>
      <c r="GF23" s="158"/>
      <c r="GG23" s="158"/>
      <c r="GH23"/>
      <c r="GI23" s="158"/>
      <c r="GJ23"/>
      <c r="GK23" s="158"/>
      <c r="GL23" s="158"/>
      <c r="GM23"/>
      <c r="GN23" s="158"/>
      <c r="GO23" s="158"/>
      <c r="GP23" s="158"/>
      <c r="GQ23"/>
      <c r="GR23" s="158"/>
      <c r="GS23" s="158"/>
      <c r="GT23" s="158"/>
      <c r="GU23"/>
      <c r="GV23" s="158"/>
      <c r="GW23" s="148" t="s">
        <v>225</v>
      </c>
      <c r="GX23" s="144" t="str">
        <f>IF(COUNTBLANK(AZ14:AZ21)&gt;0,"Yes","No")</f>
        <v>No</v>
      </c>
      <c r="GY23" s="144" t="str">
        <f>IFERROR(IF(AND(COUNTBLANK(AZ14:AZ21)=0,(AZ23/AZ10)&gt;0.2),"Yes","No"),"No")</f>
        <v>No</v>
      </c>
      <c r="GZ23" s="144" t="str">
        <f>IFERROR(IF(AND(COUNTBLANK(AZ14:AZ21)=0,AZ22&gt;AZ10),"Yes","No"),"No")</f>
        <v>No</v>
      </c>
      <c r="HA23"/>
      <c r="HB23" s="159" t="s">
        <v>259</v>
      </c>
      <c r="HC23"/>
      <c r="HD23"/>
      <c r="HE23"/>
      <c r="HF23"/>
      <c r="HG23"/>
      <c r="HH23"/>
      <c r="HI23"/>
      <c r="HJ23"/>
      <c r="HK23"/>
      <c r="HL23"/>
      <c r="HM23"/>
      <c r="HN23"/>
      <c r="HO23"/>
      <c r="HP23"/>
      <c r="HQ23"/>
      <c r="HR23"/>
      <c r="HS23"/>
      <c r="HT23"/>
      <c r="HU23"/>
      <c r="HV23"/>
      <c r="HW23"/>
      <c r="HX23"/>
      <c r="HY23"/>
      <c r="HZ23" s="159" t="s">
        <v>259</v>
      </c>
      <c r="IA23"/>
      <c r="IB23"/>
      <c r="IC23"/>
      <c r="ID23"/>
      <c r="IE23"/>
      <c r="IF23"/>
      <c r="IG23"/>
      <c r="IH23"/>
      <c r="II23"/>
      <c r="IJ23"/>
      <c r="IK23"/>
      <c r="IL23"/>
      <c r="IM23"/>
      <c r="IN23"/>
      <c r="IO23"/>
      <c r="IP23"/>
      <c r="IQ23"/>
      <c r="IR23"/>
      <c r="IS23"/>
      <c r="IT23"/>
      <c r="IU23"/>
      <c r="IV23"/>
      <c r="IW23"/>
      <c r="IX23" s="159" t="s">
        <v>259</v>
      </c>
      <c r="IY23"/>
      <c r="IZ23"/>
      <c r="JA23"/>
      <c r="JB23"/>
      <c r="JC23"/>
      <c r="JD23"/>
      <c r="JE23"/>
      <c r="JF23"/>
      <c r="JG23"/>
      <c r="JH23"/>
      <c r="JI23"/>
      <c r="JJ23"/>
      <c r="JK23"/>
      <c r="JL23"/>
      <c r="JM23"/>
      <c r="JN23"/>
      <c r="JO23"/>
      <c r="JP23"/>
      <c r="JQ23"/>
      <c r="JR23"/>
      <c r="JS23"/>
      <c r="JT23"/>
    </row>
    <row r="24" spans="3:280" ht="55.35" customHeight="1" x14ac:dyDescent="0.25">
      <c r="C24" s="194"/>
      <c r="D24" s="203" t="str">
        <f>FB24</f>
        <v/>
      </c>
      <c r="E24" s="204"/>
      <c r="F24" s="204"/>
      <c r="G24" s="204"/>
      <c r="H24" s="204"/>
      <c r="I24" s="204"/>
      <c r="J24" s="204"/>
      <c r="K24" s="204"/>
      <c r="L24" s="204"/>
      <c r="M24" s="204"/>
      <c r="N24" s="204"/>
      <c r="O24" s="204"/>
      <c r="P24" s="204"/>
      <c r="Q24" s="204"/>
      <c r="R24" s="204"/>
      <c r="S24" s="204"/>
      <c r="T24" s="204"/>
      <c r="U24" s="204"/>
      <c r="V24" s="204"/>
      <c r="W24" s="204"/>
      <c r="X24" s="204"/>
      <c r="Y24" s="204"/>
      <c r="Z24" s="204"/>
      <c r="AA24" s="204"/>
      <c r="AB24" s="203" t="str">
        <f>FZ24</f>
        <v/>
      </c>
      <c r="AC24" s="204"/>
      <c r="AD24" s="204"/>
      <c r="AE24" s="204"/>
      <c r="AF24" s="204"/>
      <c r="AG24" s="204"/>
      <c r="AH24" s="204"/>
      <c r="AI24" s="204"/>
      <c r="AJ24" s="204"/>
      <c r="AK24" s="204"/>
      <c r="AL24" s="204"/>
      <c r="AM24" s="204"/>
      <c r="AN24" s="204"/>
      <c r="AO24" s="204"/>
      <c r="AP24" s="204"/>
      <c r="AQ24" s="204"/>
      <c r="AR24" s="204"/>
      <c r="AS24" s="204"/>
      <c r="AT24" s="204"/>
      <c r="AU24" s="204"/>
      <c r="AV24" s="204"/>
      <c r="AW24" s="204"/>
      <c r="AX24" s="204"/>
      <c r="AY24" s="204"/>
      <c r="AZ24" s="203" t="str">
        <f>GX24</f>
        <v/>
      </c>
      <c r="BA24" s="198"/>
      <c r="BB24" s="120"/>
      <c r="BC24" s="198"/>
      <c r="BD24" s="198"/>
      <c r="BE24" s="198"/>
      <c r="BF24" s="198"/>
      <c r="BG24" s="198"/>
      <c r="BH24" s="198"/>
      <c r="BI24" s="198"/>
      <c r="BJ24" s="198"/>
      <c r="BK24" s="198"/>
      <c r="BL24" s="198"/>
      <c r="BM24" s="198"/>
      <c r="BN24" s="198"/>
      <c r="BO24" s="198"/>
      <c r="BP24" s="198"/>
      <c r="BQ24" s="198"/>
      <c r="BR24" s="198"/>
      <c r="BS24" s="198"/>
      <c r="BT24" s="198"/>
      <c r="BU24" s="198"/>
      <c r="BV24" s="198"/>
      <c r="BW24" s="198"/>
      <c r="BX24" s="198"/>
      <c r="BY24" s="198"/>
      <c r="BZ24" s="198"/>
      <c r="CA24" s="198"/>
      <c r="CB24" s="198"/>
      <c r="CC24" s="198"/>
      <c r="CD24" s="198"/>
      <c r="CE24" s="198"/>
      <c r="CF24" s="198"/>
      <c r="CG24" s="198"/>
      <c r="CH24" s="198"/>
      <c r="CI24" s="198"/>
      <c r="CJ24" s="198"/>
      <c r="CK24" s="198"/>
      <c r="CL24" s="198"/>
      <c r="CM24" s="198"/>
      <c r="CN24" s="198"/>
      <c r="CO24" s="198"/>
      <c r="CP24" s="198"/>
      <c r="CQ24" s="198"/>
      <c r="CR24" s="198"/>
      <c r="CS24" s="198"/>
      <c r="CT24" s="198"/>
      <c r="CU24" s="198"/>
      <c r="CV24" s="198"/>
      <c r="CW24" s="198"/>
      <c r="CX24" s="198"/>
      <c r="CY24" s="198"/>
      <c r="CZ24" s="120"/>
      <c r="DA24" s="198"/>
      <c r="DB24" s="198"/>
      <c r="DC24" s="198"/>
      <c r="DD24" s="198"/>
      <c r="DE24" s="198"/>
      <c r="DF24" s="198"/>
      <c r="DG24" s="198"/>
      <c r="DH24" s="198"/>
      <c r="DI24" s="198"/>
      <c r="DJ24" s="198"/>
      <c r="DK24" s="198"/>
      <c r="DL24" s="198"/>
      <c r="DM24" s="198"/>
      <c r="DN24" s="198"/>
      <c r="DO24" s="198"/>
      <c r="DP24" s="198"/>
      <c r="DQ24" s="198"/>
      <c r="DR24" s="198"/>
      <c r="DS24" s="198"/>
      <c r="DT24" s="198"/>
      <c r="DU24" s="198"/>
      <c r="DV24" s="198"/>
      <c r="DW24" s="198"/>
      <c r="DX24" s="198"/>
      <c r="DY24" s="198"/>
      <c r="DZ24" s="198"/>
      <c r="EA24" s="198"/>
      <c r="EB24" s="198"/>
      <c r="EC24" s="198"/>
      <c r="ED24" s="198"/>
      <c r="EE24" s="198"/>
      <c r="EF24" s="198"/>
      <c r="EG24" s="198"/>
      <c r="EH24" s="198"/>
      <c r="EI24" s="198"/>
      <c r="EJ24" s="198"/>
      <c r="EK24" s="198"/>
      <c r="EL24" s="198"/>
      <c r="EM24" s="198"/>
      <c r="EN24" s="198"/>
      <c r="EO24" s="198"/>
      <c r="EP24" s="198"/>
      <c r="EQ24" s="198"/>
      <c r="ER24" s="198"/>
      <c r="ES24" s="198"/>
      <c r="ET24" s="198"/>
      <c r="EU24" s="198"/>
      <c r="EV24" s="198"/>
      <c r="EW24" s="198"/>
      <c r="EX24" s="126"/>
      <c r="EY24" s="199"/>
      <c r="EZ24" s="228"/>
      <c r="FA24" s="205" t="s">
        <v>230</v>
      </c>
      <c r="FB24" s="206" t="str">
        <f>IF(FB23="Yes", FB22,"")&amp;IF(FC23="Yes",FC22,"")&amp;IF(FD23="Yes",FD22,"")</f>
        <v/>
      </c>
      <c r="FC24" s="207"/>
      <c r="FD24" s="208"/>
      <c r="FE24" s="209"/>
      <c r="FF24" s="209"/>
      <c r="FG24"/>
      <c r="FH24" s="209"/>
      <c r="FI24" s="209"/>
      <c r="FJ24"/>
      <c r="FK24" s="209"/>
      <c r="FL24"/>
      <c r="FM24" s="209"/>
      <c r="FN24" s="209"/>
      <c r="FO24"/>
      <c r="FP24"/>
      <c r="FQ24" s="209"/>
      <c r="FR24" s="209"/>
      <c r="FS24"/>
      <c r="FT24" s="209"/>
      <c r="FU24" s="209"/>
      <c r="FV24" s="209"/>
      <c r="FW24"/>
      <c r="FX24" s="209"/>
      <c r="FY24" s="210" t="s">
        <v>230</v>
      </c>
      <c r="FZ24" s="206" t="str">
        <f>IF(FZ23="Yes", FZ22,"")&amp;IF(GA23="Yes",GA22,"")&amp;IF(GB23="Yes",GB22,"")</f>
        <v/>
      </c>
      <c r="GA24" s="207"/>
      <c r="GB24" s="208"/>
      <c r="GC24" s="209"/>
      <c r="GD24" s="209"/>
      <c r="GE24"/>
      <c r="GF24" s="209"/>
      <c r="GG24" s="209"/>
      <c r="GH24"/>
      <c r="GI24" s="209"/>
      <c r="GJ24"/>
      <c r="GK24" s="209"/>
      <c r="GL24" s="209"/>
      <c r="GM24"/>
      <c r="GN24" s="209"/>
      <c r="GO24" s="209"/>
      <c r="GP24" s="209"/>
      <c r="GQ24"/>
      <c r="GR24" s="209"/>
      <c r="GS24" s="209"/>
      <c r="GT24" s="209"/>
      <c r="GU24"/>
      <c r="GV24" s="209"/>
      <c r="GW24" s="210" t="s">
        <v>230</v>
      </c>
      <c r="GX24" s="206" t="str">
        <f>IF(GX23="Yes", GX22,"")&amp;IF(GY23="Yes",GY22,"")&amp;IF(GZ23="Yes",GZ22,"")</f>
        <v/>
      </c>
      <c r="GY24" s="207"/>
      <c r="GZ24" s="208"/>
      <c r="HA24"/>
      <c r="HB24" s="166" t="s">
        <v>231</v>
      </c>
      <c r="HC24" s="166"/>
      <c r="HD24" s="167" t="str">
        <f>D34</f>
        <v/>
      </c>
      <c r="HE24"/>
      <c r="HF24"/>
      <c r="HG24" s="125"/>
      <c r="HH24" s="125">
        <v>1</v>
      </c>
      <c r="HI24" s="125">
        <f t="shared" ref="HI24:HV24" si="41">HH24+1</f>
        <v>2</v>
      </c>
      <c r="HJ24" s="125">
        <f t="shared" si="41"/>
        <v>3</v>
      </c>
      <c r="HK24" s="125">
        <f t="shared" si="41"/>
        <v>4</v>
      </c>
      <c r="HL24" s="125">
        <f t="shared" si="41"/>
        <v>5</v>
      </c>
      <c r="HM24" s="125">
        <f t="shared" si="41"/>
        <v>6</v>
      </c>
      <c r="HN24" s="125">
        <f t="shared" si="41"/>
        <v>7</v>
      </c>
      <c r="HO24" s="125">
        <f t="shared" si="41"/>
        <v>8</v>
      </c>
      <c r="HP24" s="125">
        <f t="shared" si="41"/>
        <v>9</v>
      </c>
      <c r="HQ24" s="125">
        <f t="shared" si="41"/>
        <v>10</v>
      </c>
      <c r="HR24" s="125">
        <f t="shared" si="41"/>
        <v>11</v>
      </c>
      <c r="HS24" s="125">
        <f t="shared" si="41"/>
        <v>12</v>
      </c>
      <c r="HT24" s="125">
        <f t="shared" si="41"/>
        <v>13</v>
      </c>
      <c r="HU24" s="125">
        <f t="shared" si="41"/>
        <v>14</v>
      </c>
      <c r="HV24" s="125">
        <f t="shared" si="41"/>
        <v>15</v>
      </c>
      <c r="HW24" s="125"/>
      <c r="HX24"/>
      <c r="HY24"/>
      <c r="HZ24" s="166" t="s">
        <v>231</v>
      </c>
      <c r="IA24" s="166"/>
      <c r="IB24" s="167" t="str">
        <f>AB34</f>
        <v/>
      </c>
      <c r="IC24"/>
      <c r="ID24"/>
      <c r="IE24" s="125"/>
      <c r="IF24" s="125">
        <v>1</v>
      </c>
      <c r="IG24" s="125">
        <f t="shared" ref="IG24:IT24" si="42">IF24+1</f>
        <v>2</v>
      </c>
      <c r="IH24" s="125">
        <f t="shared" si="42"/>
        <v>3</v>
      </c>
      <c r="II24" s="125">
        <f t="shared" si="42"/>
        <v>4</v>
      </c>
      <c r="IJ24" s="125">
        <f t="shared" si="42"/>
        <v>5</v>
      </c>
      <c r="IK24" s="125">
        <f t="shared" si="42"/>
        <v>6</v>
      </c>
      <c r="IL24" s="125">
        <f t="shared" si="42"/>
        <v>7</v>
      </c>
      <c r="IM24" s="125">
        <f t="shared" si="42"/>
        <v>8</v>
      </c>
      <c r="IN24" s="125">
        <f t="shared" si="42"/>
        <v>9</v>
      </c>
      <c r="IO24" s="125">
        <f t="shared" si="42"/>
        <v>10</v>
      </c>
      <c r="IP24" s="125">
        <f t="shared" si="42"/>
        <v>11</v>
      </c>
      <c r="IQ24" s="125">
        <f t="shared" si="42"/>
        <v>12</v>
      </c>
      <c r="IR24" s="125">
        <f t="shared" si="42"/>
        <v>13</v>
      </c>
      <c r="IS24" s="125">
        <f t="shared" si="42"/>
        <v>14</v>
      </c>
      <c r="IT24" s="125">
        <f t="shared" si="42"/>
        <v>15</v>
      </c>
      <c r="IU24" s="125"/>
      <c r="IV24"/>
      <c r="IW24"/>
      <c r="IX24" s="166" t="s">
        <v>231</v>
      </c>
      <c r="IY24" s="166"/>
      <c r="IZ24" s="167" t="str">
        <f>AZ34</f>
        <v/>
      </c>
      <c r="JA24"/>
      <c r="JB24"/>
      <c r="JC24" s="125"/>
      <c r="JD24" s="125">
        <v>1</v>
      </c>
      <c r="JE24" s="125">
        <f t="shared" ref="JE24:JR24" si="43">JD24+1</f>
        <v>2</v>
      </c>
      <c r="JF24" s="125">
        <f t="shared" si="43"/>
        <v>3</v>
      </c>
      <c r="JG24" s="125">
        <f t="shared" si="43"/>
        <v>4</v>
      </c>
      <c r="JH24" s="125">
        <f t="shared" si="43"/>
        <v>5</v>
      </c>
      <c r="JI24" s="125">
        <f t="shared" si="43"/>
        <v>6</v>
      </c>
      <c r="JJ24" s="125">
        <f t="shared" si="43"/>
        <v>7</v>
      </c>
      <c r="JK24" s="125">
        <f t="shared" si="43"/>
        <v>8</v>
      </c>
      <c r="JL24" s="125">
        <f t="shared" si="43"/>
        <v>9</v>
      </c>
      <c r="JM24" s="125">
        <f t="shared" si="43"/>
        <v>10</v>
      </c>
      <c r="JN24" s="125">
        <f t="shared" si="43"/>
        <v>11</v>
      </c>
      <c r="JO24" s="125">
        <f t="shared" si="43"/>
        <v>12</v>
      </c>
      <c r="JP24" s="125">
        <f t="shared" si="43"/>
        <v>13</v>
      </c>
      <c r="JQ24" s="125">
        <f t="shared" si="43"/>
        <v>14</v>
      </c>
      <c r="JR24" s="125">
        <f t="shared" si="43"/>
        <v>15</v>
      </c>
      <c r="JS24" s="125"/>
      <c r="JT24"/>
    </row>
    <row r="25" spans="3:280" ht="18" customHeight="1" x14ac:dyDescent="0.25">
      <c r="C25" s="194" t="s">
        <v>260</v>
      </c>
      <c r="D25" s="198"/>
      <c r="E25" s="198"/>
      <c r="F25" s="198"/>
      <c r="G25" s="198"/>
      <c r="H25" s="198"/>
      <c r="I25" s="198"/>
      <c r="J25" s="198"/>
      <c r="K25" s="198"/>
      <c r="L25" s="198"/>
      <c r="M25" s="198"/>
      <c r="N25" s="198"/>
      <c r="O25" s="198"/>
      <c r="P25" s="198"/>
      <c r="Q25" s="198"/>
      <c r="R25" s="198"/>
      <c r="S25" s="198"/>
      <c r="T25" s="198"/>
      <c r="U25" s="198"/>
      <c r="V25" s="198"/>
      <c r="W25" s="198"/>
      <c r="X25" s="198"/>
      <c r="Y25" s="198"/>
      <c r="Z25" s="198"/>
      <c r="AA25" s="198"/>
      <c r="AB25" s="198"/>
      <c r="AC25" s="198"/>
      <c r="AD25" s="198"/>
      <c r="AE25" s="198"/>
      <c r="AF25" s="198"/>
      <c r="AG25" s="198"/>
      <c r="AH25" s="198"/>
      <c r="AI25" s="198"/>
      <c r="AJ25" s="198"/>
      <c r="AK25" s="198"/>
      <c r="AL25" s="198"/>
      <c r="AM25" s="198"/>
      <c r="AN25" s="198"/>
      <c r="AO25" s="198"/>
      <c r="AP25" s="198"/>
      <c r="AQ25" s="198"/>
      <c r="AR25" s="198"/>
      <c r="AS25" s="198"/>
      <c r="AT25" s="198"/>
      <c r="AU25" s="198"/>
      <c r="AV25" s="198"/>
      <c r="AW25" s="198"/>
      <c r="AX25" s="198"/>
      <c r="AY25" s="198"/>
      <c r="AZ25" s="198"/>
      <c r="BA25" s="198"/>
      <c r="BB25" s="120"/>
      <c r="BC25" s="198"/>
      <c r="BD25" s="198"/>
      <c r="BE25" s="198"/>
      <c r="BF25" s="198"/>
      <c r="BG25" s="198"/>
      <c r="BH25" s="198"/>
      <c r="BI25" s="198"/>
      <c r="BJ25" s="198"/>
      <c r="BK25" s="198"/>
      <c r="BL25" s="198"/>
      <c r="BM25" s="198"/>
      <c r="BN25" s="198"/>
      <c r="BO25" s="198"/>
      <c r="BP25" s="198"/>
      <c r="BQ25" s="198"/>
      <c r="BR25" s="198"/>
      <c r="BS25" s="198"/>
      <c r="BT25" s="198"/>
      <c r="BU25" s="198"/>
      <c r="BV25" s="198"/>
      <c r="BW25" s="198"/>
      <c r="BX25" s="198"/>
      <c r="BY25" s="198"/>
      <c r="BZ25" s="198"/>
      <c r="CA25" s="198"/>
      <c r="CB25" s="198"/>
      <c r="CC25" s="198"/>
      <c r="CD25" s="198"/>
      <c r="CE25" s="198"/>
      <c r="CF25" s="198"/>
      <c r="CG25" s="198"/>
      <c r="CH25" s="198"/>
      <c r="CI25" s="198"/>
      <c r="CJ25" s="198"/>
      <c r="CK25" s="198"/>
      <c r="CL25" s="198"/>
      <c r="CM25" s="198"/>
      <c r="CN25" s="198"/>
      <c r="CO25" s="198"/>
      <c r="CP25" s="198"/>
      <c r="CQ25" s="198"/>
      <c r="CR25" s="198"/>
      <c r="CS25" s="198"/>
      <c r="CT25" s="198"/>
      <c r="CU25" s="198"/>
      <c r="CV25" s="198"/>
      <c r="CW25" s="198"/>
      <c r="CX25" s="198"/>
      <c r="CY25" s="198"/>
      <c r="CZ25" s="120"/>
      <c r="DA25" s="198"/>
      <c r="DB25" s="198"/>
      <c r="DC25" s="198"/>
      <c r="DD25" s="198"/>
      <c r="DE25" s="198"/>
      <c r="DF25" s="198"/>
      <c r="DG25" s="198"/>
      <c r="DH25" s="198"/>
      <c r="DI25" s="198"/>
      <c r="DJ25" s="198"/>
      <c r="DK25" s="198"/>
      <c r="DL25" s="198"/>
      <c r="DM25" s="198"/>
      <c r="DN25" s="198"/>
      <c r="DO25" s="198"/>
      <c r="DP25" s="198"/>
      <c r="DQ25" s="198"/>
      <c r="DR25" s="198"/>
      <c r="DS25" s="198"/>
      <c r="DT25" s="198"/>
      <c r="DU25" s="198"/>
      <c r="DV25" s="198"/>
      <c r="DW25" s="198"/>
      <c r="DX25" s="198"/>
      <c r="DY25" s="198"/>
      <c r="DZ25" s="198"/>
      <c r="EA25" s="198"/>
      <c r="EB25" s="198"/>
      <c r="EC25" s="198"/>
      <c r="ED25" s="198"/>
      <c r="EE25" s="198"/>
      <c r="EF25" s="198"/>
      <c r="EG25" s="198"/>
      <c r="EH25" s="198"/>
      <c r="EI25" s="198"/>
      <c r="EJ25" s="198"/>
      <c r="EK25" s="198"/>
      <c r="EL25" s="198"/>
      <c r="EM25" s="198"/>
      <c r="EN25" s="198"/>
      <c r="EO25" s="198"/>
      <c r="EP25" s="198"/>
      <c r="EQ25" s="198"/>
      <c r="ER25" s="198"/>
      <c r="ES25" s="198"/>
      <c r="ET25" s="198"/>
      <c r="EU25" s="198"/>
      <c r="EV25" s="198"/>
      <c r="EW25" s="198"/>
      <c r="EX25" s="126"/>
      <c r="EY25" s="199"/>
      <c r="EZ25" s="228"/>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s="169" t="str">
        <f>"# of persons with known "&amp;HB23</f>
        <v># of persons with known multi-gender</v>
      </c>
      <c r="HC25" s="169" t="str">
        <f>"distribution of persons with no known "&amp;HB23</f>
        <v>distribution of persons with no known multi-gender</v>
      </c>
      <c r="HD25" s="169" t="s">
        <v>233</v>
      </c>
      <c r="HE25" s="169" t="s">
        <v>234</v>
      </c>
      <c r="HF25" s="169" t="s">
        <v>235</v>
      </c>
      <c r="HG25" s="169" t="s">
        <v>236</v>
      </c>
      <c r="HH25" s="169" t="str">
        <f t="shared" ref="HH25:HV25" si="44">"add 1 to nth largest decimal (n="&amp;HH24&amp;") and all previous"</f>
        <v>add 1 to nth largest decimal (n=1) and all previous</v>
      </c>
      <c r="HI25" s="169" t="str">
        <f t="shared" si="44"/>
        <v>add 1 to nth largest decimal (n=2) and all previous</v>
      </c>
      <c r="HJ25" s="169" t="str">
        <f t="shared" si="44"/>
        <v>add 1 to nth largest decimal (n=3) and all previous</v>
      </c>
      <c r="HK25" s="169" t="str">
        <f t="shared" si="44"/>
        <v>add 1 to nth largest decimal (n=4) and all previous</v>
      </c>
      <c r="HL25" s="169" t="str">
        <f t="shared" si="44"/>
        <v>add 1 to nth largest decimal (n=5) and all previous</v>
      </c>
      <c r="HM25" s="169" t="str">
        <f t="shared" si="44"/>
        <v>add 1 to nth largest decimal (n=6) and all previous</v>
      </c>
      <c r="HN25" s="169" t="str">
        <f t="shared" si="44"/>
        <v>add 1 to nth largest decimal (n=7) and all previous</v>
      </c>
      <c r="HO25" s="169" t="str">
        <f t="shared" si="44"/>
        <v>add 1 to nth largest decimal (n=8) and all previous</v>
      </c>
      <c r="HP25" s="169" t="str">
        <f t="shared" si="44"/>
        <v>add 1 to nth largest decimal (n=9) and all previous</v>
      </c>
      <c r="HQ25" s="169" t="str">
        <f t="shared" si="44"/>
        <v>add 1 to nth largest decimal (n=10) and all previous</v>
      </c>
      <c r="HR25" s="169" t="str">
        <f t="shared" si="44"/>
        <v>add 1 to nth largest decimal (n=11) and all previous</v>
      </c>
      <c r="HS25" s="169" t="str">
        <f t="shared" si="44"/>
        <v>add 1 to nth largest decimal (n=12) and all previous</v>
      </c>
      <c r="HT25" s="169" t="str">
        <f t="shared" si="44"/>
        <v>add 1 to nth largest decimal (n=13) and all previous</v>
      </c>
      <c r="HU25" s="169" t="str">
        <f t="shared" si="44"/>
        <v>add 1 to nth largest decimal (n=14) and all previous</v>
      </c>
      <c r="HV25" s="169" t="str">
        <f t="shared" si="44"/>
        <v>add 1 to nth largest decimal (n=15) and all previous</v>
      </c>
      <c r="HW25" s="169" t="s">
        <v>237</v>
      </c>
      <c r="HX25" s="125" t="s">
        <v>238</v>
      </c>
      <c r="HY25"/>
      <c r="HZ25" s="169" t="str">
        <f>"# of persons with known "&amp;HZ23</f>
        <v># of persons with known multi-gender</v>
      </c>
      <c r="IA25" s="169" t="str">
        <f>"distribution of persons with no known "&amp;HZ23</f>
        <v>distribution of persons with no known multi-gender</v>
      </c>
      <c r="IB25" s="169" t="s">
        <v>233</v>
      </c>
      <c r="IC25" s="169" t="s">
        <v>234</v>
      </c>
      <c r="ID25" s="169" t="s">
        <v>235</v>
      </c>
      <c r="IE25" s="169" t="s">
        <v>236</v>
      </c>
      <c r="IF25" s="169" t="str">
        <f t="shared" ref="IF25:IT25" si="45">"add 1 to nth largest decimal (n="&amp;IF24&amp;") and all previous"</f>
        <v>add 1 to nth largest decimal (n=1) and all previous</v>
      </c>
      <c r="IG25" s="169" t="str">
        <f t="shared" si="45"/>
        <v>add 1 to nth largest decimal (n=2) and all previous</v>
      </c>
      <c r="IH25" s="169" t="str">
        <f t="shared" si="45"/>
        <v>add 1 to nth largest decimal (n=3) and all previous</v>
      </c>
      <c r="II25" s="169" t="str">
        <f t="shared" si="45"/>
        <v>add 1 to nth largest decimal (n=4) and all previous</v>
      </c>
      <c r="IJ25" s="169" t="str">
        <f t="shared" si="45"/>
        <v>add 1 to nth largest decimal (n=5) and all previous</v>
      </c>
      <c r="IK25" s="169" t="str">
        <f t="shared" si="45"/>
        <v>add 1 to nth largest decimal (n=6) and all previous</v>
      </c>
      <c r="IL25" s="169" t="str">
        <f t="shared" si="45"/>
        <v>add 1 to nth largest decimal (n=7) and all previous</v>
      </c>
      <c r="IM25" s="169" t="str">
        <f t="shared" si="45"/>
        <v>add 1 to nth largest decimal (n=8) and all previous</v>
      </c>
      <c r="IN25" s="169" t="str">
        <f t="shared" si="45"/>
        <v>add 1 to nth largest decimal (n=9) and all previous</v>
      </c>
      <c r="IO25" s="169" t="str">
        <f t="shared" si="45"/>
        <v>add 1 to nth largest decimal (n=10) and all previous</v>
      </c>
      <c r="IP25" s="169" t="str">
        <f t="shared" si="45"/>
        <v>add 1 to nth largest decimal (n=11) and all previous</v>
      </c>
      <c r="IQ25" s="169" t="str">
        <f t="shared" si="45"/>
        <v>add 1 to nth largest decimal (n=12) and all previous</v>
      </c>
      <c r="IR25" s="169" t="str">
        <f t="shared" si="45"/>
        <v>add 1 to nth largest decimal (n=13) and all previous</v>
      </c>
      <c r="IS25" s="169" t="str">
        <f t="shared" si="45"/>
        <v>add 1 to nth largest decimal (n=14) and all previous</v>
      </c>
      <c r="IT25" s="169" t="str">
        <f t="shared" si="45"/>
        <v>add 1 to nth largest decimal (n=15) and all previous</v>
      </c>
      <c r="IU25" s="169" t="s">
        <v>237</v>
      </c>
      <c r="IV25" s="125" t="s">
        <v>238</v>
      </c>
      <c r="IW25"/>
      <c r="IX25" s="169" t="str">
        <f>"# of persons with known "&amp;IX23</f>
        <v># of persons with known multi-gender</v>
      </c>
      <c r="IY25" s="169" t="str">
        <f>"distribution of persons with no known "&amp;IX23</f>
        <v>distribution of persons with no known multi-gender</v>
      </c>
      <c r="IZ25" s="169" t="s">
        <v>233</v>
      </c>
      <c r="JA25" s="169" t="s">
        <v>234</v>
      </c>
      <c r="JB25" s="169" t="s">
        <v>235</v>
      </c>
      <c r="JC25" s="169" t="s">
        <v>236</v>
      </c>
      <c r="JD25" s="169" t="str">
        <f t="shared" ref="JD25:JR25" si="46">"add 1 to nth largest decimal (n="&amp;JD24&amp;") and all previous"</f>
        <v>add 1 to nth largest decimal (n=1) and all previous</v>
      </c>
      <c r="JE25" s="169" t="str">
        <f t="shared" si="46"/>
        <v>add 1 to nth largest decimal (n=2) and all previous</v>
      </c>
      <c r="JF25" s="169" t="str">
        <f t="shared" si="46"/>
        <v>add 1 to nth largest decimal (n=3) and all previous</v>
      </c>
      <c r="JG25" s="169" t="str">
        <f t="shared" si="46"/>
        <v>add 1 to nth largest decimal (n=4) and all previous</v>
      </c>
      <c r="JH25" s="169" t="str">
        <f t="shared" si="46"/>
        <v>add 1 to nth largest decimal (n=5) and all previous</v>
      </c>
      <c r="JI25" s="169" t="str">
        <f t="shared" si="46"/>
        <v>add 1 to nth largest decimal (n=6) and all previous</v>
      </c>
      <c r="JJ25" s="169" t="str">
        <f t="shared" si="46"/>
        <v>add 1 to nth largest decimal (n=7) and all previous</v>
      </c>
      <c r="JK25" s="169" t="str">
        <f t="shared" si="46"/>
        <v>add 1 to nth largest decimal (n=8) and all previous</v>
      </c>
      <c r="JL25" s="169" t="str">
        <f t="shared" si="46"/>
        <v>add 1 to nth largest decimal (n=9) and all previous</v>
      </c>
      <c r="JM25" s="169" t="str">
        <f t="shared" si="46"/>
        <v>add 1 to nth largest decimal (n=10) and all previous</v>
      </c>
      <c r="JN25" s="169" t="str">
        <f t="shared" si="46"/>
        <v>add 1 to nth largest decimal (n=11) and all previous</v>
      </c>
      <c r="JO25" s="169" t="str">
        <f t="shared" si="46"/>
        <v>add 1 to nth largest decimal (n=12) and all previous</v>
      </c>
      <c r="JP25" s="169" t="str">
        <f t="shared" si="46"/>
        <v>add 1 to nth largest decimal (n=13) and all previous</v>
      </c>
      <c r="JQ25" s="169" t="str">
        <f t="shared" si="46"/>
        <v>add 1 to nth largest decimal (n=14) and all previous</v>
      </c>
      <c r="JR25" s="169" t="str">
        <f t="shared" si="46"/>
        <v>add 1 to nth largest decimal (n=15) and all previous</v>
      </c>
      <c r="JS25" s="169" t="s">
        <v>237</v>
      </c>
      <c r="JT25" s="125" t="s">
        <v>238</v>
      </c>
    </row>
    <row r="26" spans="3:280" x14ac:dyDescent="0.25">
      <c r="C26" s="183" t="s">
        <v>261</v>
      </c>
      <c r="D26" s="171">
        <v>0</v>
      </c>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71">
        <v>0</v>
      </c>
      <c r="AC26" s="156"/>
      <c r="AD26" s="156"/>
      <c r="AE26" s="156"/>
      <c r="AF26" s="156"/>
      <c r="AG26" s="156"/>
      <c r="AH26" s="156"/>
      <c r="AI26" s="156"/>
      <c r="AJ26" s="156"/>
      <c r="AK26" s="156"/>
      <c r="AL26" s="156"/>
      <c r="AM26" s="156"/>
      <c r="AN26" s="156"/>
      <c r="AO26" s="156"/>
      <c r="AP26" s="156"/>
      <c r="AQ26" s="156"/>
      <c r="AR26" s="156"/>
      <c r="AS26" s="156"/>
      <c r="AT26" s="156"/>
      <c r="AU26" s="156"/>
      <c r="AV26" s="156"/>
      <c r="AW26" s="156"/>
      <c r="AX26" s="156"/>
      <c r="AY26" s="156"/>
      <c r="AZ26" s="171">
        <v>0</v>
      </c>
      <c r="BA26" s="153">
        <f t="shared" ref="BA26:BA32" si="47">D26+AB26+AZ26</f>
        <v>0</v>
      </c>
      <c r="BB26" s="120"/>
      <c r="BC26" s="172" t="str">
        <f t="shared" ref="BC26:BC32" si="48">HX26</f>
        <v/>
      </c>
      <c r="BD26" s="157"/>
      <c r="BE26" s="157"/>
      <c r="BF26" s="157"/>
      <c r="BG26" s="157"/>
      <c r="BH26" s="157"/>
      <c r="BI26" s="157"/>
      <c r="BJ26" s="157"/>
      <c r="BK26" s="157"/>
      <c r="BL26" s="157"/>
      <c r="BM26" s="157"/>
      <c r="BN26" s="157"/>
      <c r="BO26" s="157"/>
      <c r="BP26" s="157"/>
      <c r="BQ26" s="157"/>
      <c r="BR26" s="157"/>
      <c r="BS26" s="157"/>
      <c r="BT26" s="157"/>
      <c r="BU26" s="157"/>
      <c r="BV26" s="157"/>
      <c r="BW26" s="157"/>
      <c r="BX26" s="157"/>
      <c r="BY26" s="157"/>
      <c r="BZ26" s="157"/>
      <c r="CA26" s="172" t="str">
        <f t="shared" ref="CA26:CA32" si="49">IV26</f>
        <v/>
      </c>
      <c r="CB26" s="157"/>
      <c r="CC26" s="157"/>
      <c r="CD26" s="157"/>
      <c r="CE26" s="157"/>
      <c r="CF26" s="157"/>
      <c r="CG26" s="157"/>
      <c r="CH26" s="157"/>
      <c r="CI26" s="157"/>
      <c r="CJ26" s="157"/>
      <c r="CK26" s="157"/>
      <c r="CL26" s="157"/>
      <c r="CM26" s="157"/>
      <c r="CN26" s="157"/>
      <c r="CO26" s="157"/>
      <c r="CP26" s="157"/>
      <c r="CQ26" s="157"/>
      <c r="CR26" s="157"/>
      <c r="CS26" s="157"/>
      <c r="CT26" s="157"/>
      <c r="CU26" s="157"/>
      <c r="CV26" s="157"/>
      <c r="CW26" s="157"/>
      <c r="CX26" s="157"/>
      <c r="CY26" s="172" t="str">
        <f t="shared" ref="CY26:CY32" si="50">JT26</f>
        <v/>
      </c>
      <c r="CZ26" s="120"/>
      <c r="DA26" s="172" t="str">
        <f t="shared" ref="DA26:DA32" si="51">IFERROR(IF(COUNTBLANK(D$26:D$32)&gt;0,"",D26+BC26),"")</f>
        <v/>
      </c>
      <c r="DB26" s="157"/>
      <c r="DC26" s="157"/>
      <c r="DD26" s="157"/>
      <c r="DE26" s="157"/>
      <c r="DF26" s="157"/>
      <c r="DG26" s="157"/>
      <c r="DH26" s="157"/>
      <c r="DI26" s="157"/>
      <c r="DJ26" s="157"/>
      <c r="DK26" s="157"/>
      <c r="DL26" s="157"/>
      <c r="DM26" s="157"/>
      <c r="DN26" s="157"/>
      <c r="DO26" s="157"/>
      <c r="DP26" s="157"/>
      <c r="DQ26" s="157"/>
      <c r="DR26" s="157"/>
      <c r="DS26" s="157"/>
      <c r="DT26" s="157"/>
      <c r="DU26" s="157"/>
      <c r="DV26" s="157"/>
      <c r="DW26" s="157"/>
      <c r="DX26" s="157"/>
      <c r="DY26" s="172" t="str">
        <f t="shared" ref="DY26:DY32" si="52">IFERROR(IF(COUNTBLANK(AB$26:AB$32)&gt;0,"",AB26+CA26),"")</f>
        <v/>
      </c>
      <c r="DZ26" s="157"/>
      <c r="EA26" s="157"/>
      <c r="EB26" s="157"/>
      <c r="EC26" s="157"/>
      <c r="ED26" s="157"/>
      <c r="EE26" s="157"/>
      <c r="EF26" s="157"/>
      <c r="EG26" s="157"/>
      <c r="EH26" s="157"/>
      <c r="EI26" s="157"/>
      <c r="EJ26" s="157"/>
      <c r="EK26" s="157"/>
      <c r="EL26" s="157"/>
      <c r="EM26" s="157"/>
      <c r="EN26" s="157"/>
      <c r="EO26" s="157"/>
      <c r="EP26" s="157"/>
      <c r="EQ26" s="157"/>
      <c r="ER26" s="157"/>
      <c r="ES26" s="157"/>
      <c r="ET26" s="157"/>
      <c r="EU26" s="157"/>
      <c r="EV26" s="157"/>
      <c r="EW26" s="172" t="str">
        <f>IFERROR(IF(COUNTBLANK(AZ$26:AZ$32)&gt;0,"",AZ26+CY26),"")</f>
        <v/>
      </c>
      <c r="EX26" s="126"/>
      <c r="EY26" s="172" t="str">
        <f t="shared" ref="EY26:EY32" si="53">IFERROR(IF(AND(COUNTBLANK(D$26:D$32)&gt;0,COUNTBLANK(AB$26:AB$32)&gt;0,COUNTBLANK(AZ$26:AZ$32)&gt;0),"",DA26+DY26+EW26),"")</f>
        <v/>
      </c>
      <c r="EZ26" s="228"/>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s="173">
        <f t="shared" ref="HB26:HB32" si="54">D26</f>
        <v>0</v>
      </c>
      <c r="HC26" s="174" t="e">
        <f t="shared" ref="HC26:HC32" si="55">HD$24*(D26/D$33)</f>
        <v>#VALUE!</v>
      </c>
      <c r="HD26" s="174" t="e">
        <f>HC26-TRUNC(HC26)</f>
        <v>#VALUE!</v>
      </c>
      <c r="HE26" s="174">
        <v>1E-3</v>
      </c>
      <c r="HF26" s="175" t="e">
        <f>HD26+HE26</f>
        <v>#VALUE!</v>
      </c>
      <c r="HG26" s="176" t="e">
        <f>ROUNDDOWN(HC26,0)</f>
        <v>#VALUE!</v>
      </c>
      <c r="HH26" s="137" t="e">
        <f t="shared" ref="HH26:HN32" si="56">IF($HF26&gt;=LARGE($HF$26:$HF$32,HH$11),ROUNDDOWN($HC26,0)+1,ROUNDDOWN($HC26,0))</f>
        <v>#VALUE!</v>
      </c>
      <c r="HI26" s="137" t="e">
        <f t="shared" si="56"/>
        <v>#VALUE!</v>
      </c>
      <c r="HJ26" s="137" t="e">
        <f t="shared" si="56"/>
        <v>#VALUE!</v>
      </c>
      <c r="HK26" s="137" t="e">
        <f t="shared" si="56"/>
        <v>#VALUE!</v>
      </c>
      <c r="HL26" s="137" t="e">
        <f t="shared" si="56"/>
        <v>#VALUE!</v>
      </c>
      <c r="HM26" s="137" t="e">
        <f t="shared" si="56"/>
        <v>#VALUE!</v>
      </c>
      <c r="HN26" s="137" t="e">
        <f t="shared" si="56"/>
        <v>#VALUE!</v>
      </c>
      <c r="HO26" s="177"/>
      <c r="HP26" s="177"/>
      <c r="HQ26" s="177"/>
      <c r="HR26" s="177"/>
      <c r="HS26" s="177"/>
      <c r="HT26" s="177"/>
      <c r="HU26" s="177"/>
      <c r="HV26" s="177"/>
      <c r="HW26" s="137" t="e" cm="1">
        <f t="array" ref="HW26">_xlfn._xlws.FILTER(HG26:HV33,HG33:HV33=HD24)</f>
        <v>#VALUE!</v>
      </c>
      <c r="HX26" s="137" t="str">
        <f>IF(HD24=0,0,IFERROR(HW26,""))</f>
        <v/>
      </c>
      <c r="HY26"/>
      <c r="HZ26" s="173">
        <f t="shared" ref="HZ26:HZ32" si="57">AB26</f>
        <v>0</v>
      </c>
      <c r="IA26" s="174" t="e">
        <f t="shared" ref="IA26:IA32" si="58">IB$24*(AB26/AB$33)</f>
        <v>#VALUE!</v>
      </c>
      <c r="IB26" s="174" t="e">
        <f>IA26-TRUNC(IA26)</f>
        <v>#VALUE!</v>
      </c>
      <c r="IC26" s="174">
        <v>1E-3</v>
      </c>
      <c r="ID26" s="175" t="e">
        <f>IB26+IC26</f>
        <v>#VALUE!</v>
      </c>
      <c r="IE26" s="176" t="e">
        <f>ROUNDDOWN(IA26,0)</f>
        <v>#VALUE!</v>
      </c>
      <c r="IF26" s="137" t="e">
        <f t="shared" ref="IF26:IL32" si="59">IF($ID26&gt;=LARGE($ID$26:$ID$32,IF$11),ROUNDDOWN($IA26,0)+1,ROUNDDOWN($IA26,0))</f>
        <v>#VALUE!</v>
      </c>
      <c r="IG26" s="137" t="e">
        <f t="shared" si="59"/>
        <v>#VALUE!</v>
      </c>
      <c r="IH26" s="137" t="e">
        <f t="shared" si="59"/>
        <v>#VALUE!</v>
      </c>
      <c r="II26" s="137" t="e">
        <f t="shared" si="59"/>
        <v>#VALUE!</v>
      </c>
      <c r="IJ26" s="137" t="e">
        <f t="shared" si="59"/>
        <v>#VALUE!</v>
      </c>
      <c r="IK26" s="137" t="e">
        <f t="shared" si="59"/>
        <v>#VALUE!</v>
      </c>
      <c r="IL26" s="137" t="e">
        <f t="shared" si="59"/>
        <v>#VALUE!</v>
      </c>
      <c r="IM26" s="177"/>
      <c r="IN26" s="177"/>
      <c r="IO26" s="177"/>
      <c r="IP26" s="177"/>
      <c r="IQ26" s="177"/>
      <c r="IR26" s="177"/>
      <c r="IS26" s="177"/>
      <c r="IT26" s="177"/>
      <c r="IU26" s="137" t="e" cm="1">
        <f t="array" ref="IU26">_xlfn._xlws.FILTER(IE26:IT33,IE33:IT33=IB24)</f>
        <v>#VALUE!</v>
      </c>
      <c r="IV26" s="137" t="str">
        <f>IF(IB24=0,0,IFERROR(IU26,""))</f>
        <v/>
      </c>
      <c r="IW26" s="125"/>
      <c r="IX26" s="173">
        <f t="shared" ref="IX26:IX32" si="60">AZ26</f>
        <v>0</v>
      </c>
      <c r="IY26" s="174" t="e">
        <f t="shared" ref="IY26:IY32" si="61">IZ$24*(AZ26/AZ$33)</f>
        <v>#VALUE!</v>
      </c>
      <c r="IZ26" s="174" t="e">
        <f>IY26-TRUNC(IY26)</f>
        <v>#VALUE!</v>
      </c>
      <c r="JA26" s="174">
        <v>1E-3</v>
      </c>
      <c r="JB26" s="175" t="e">
        <f>IZ26+JA26</f>
        <v>#VALUE!</v>
      </c>
      <c r="JC26" s="176" t="e">
        <f>ROUNDDOWN(IY26,0)</f>
        <v>#VALUE!</v>
      </c>
      <c r="JD26" s="137" t="e">
        <f t="shared" ref="JD26:JJ32" si="62">IF($JB26&gt;=LARGE($JB$26:$JB$32,JD$11),ROUNDDOWN($IY26,0)+1,ROUNDDOWN($IY26,0))</f>
        <v>#VALUE!</v>
      </c>
      <c r="JE26" s="137" t="e">
        <f t="shared" si="62"/>
        <v>#VALUE!</v>
      </c>
      <c r="JF26" s="137" t="e">
        <f t="shared" si="62"/>
        <v>#VALUE!</v>
      </c>
      <c r="JG26" s="137" t="e">
        <f t="shared" si="62"/>
        <v>#VALUE!</v>
      </c>
      <c r="JH26" s="137" t="e">
        <f t="shared" si="62"/>
        <v>#VALUE!</v>
      </c>
      <c r="JI26" s="137" t="e">
        <f t="shared" si="62"/>
        <v>#VALUE!</v>
      </c>
      <c r="JJ26" s="137" t="e">
        <f t="shared" si="62"/>
        <v>#VALUE!</v>
      </c>
      <c r="JK26" s="177"/>
      <c r="JL26" s="177"/>
      <c r="JM26" s="177"/>
      <c r="JN26" s="177"/>
      <c r="JO26" s="177"/>
      <c r="JP26" s="177"/>
      <c r="JQ26" s="177"/>
      <c r="JR26" s="177"/>
      <c r="JS26" s="137" t="e" cm="1">
        <f t="array" ref="JS26">_xlfn._xlws.FILTER(JC26:JR33,JC33:JR33=IZ24)</f>
        <v>#VALUE!</v>
      </c>
      <c r="JT26" s="137" t="str">
        <f>IF(IZ24=0,0,IFERROR(JS26,""))</f>
        <v/>
      </c>
    </row>
    <row r="27" spans="3:280" x14ac:dyDescent="0.25">
      <c r="C27" s="183" t="s">
        <v>262</v>
      </c>
      <c r="D27" s="171">
        <v>0</v>
      </c>
      <c r="E27" s="156"/>
      <c r="F27" s="156"/>
      <c r="G27" s="156"/>
      <c r="H27" s="156"/>
      <c r="I27" s="156"/>
      <c r="J27" s="156"/>
      <c r="K27" s="156"/>
      <c r="L27" s="156"/>
      <c r="M27" s="156"/>
      <c r="N27" s="156"/>
      <c r="O27" s="156"/>
      <c r="P27" s="156"/>
      <c r="Q27" s="156"/>
      <c r="R27" s="156"/>
      <c r="S27" s="156"/>
      <c r="T27" s="156"/>
      <c r="U27" s="156"/>
      <c r="V27" s="156"/>
      <c r="W27" s="156"/>
      <c r="X27" s="156"/>
      <c r="Y27" s="156"/>
      <c r="Z27" s="156"/>
      <c r="AA27" s="156"/>
      <c r="AB27" s="171">
        <v>0</v>
      </c>
      <c r="AC27" s="156"/>
      <c r="AD27" s="156"/>
      <c r="AE27" s="156"/>
      <c r="AF27" s="156"/>
      <c r="AG27" s="156"/>
      <c r="AH27" s="156"/>
      <c r="AI27" s="156"/>
      <c r="AJ27" s="156"/>
      <c r="AK27" s="156"/>
      <c r="AL27" s="156"/>
      <c r="AM27" s="156"/>
      <c r="AN27" s="156"/>
      <c r="AO27" s="156"/>
      <c r="AP27" s="156"/>
      <c r="AQ27" s="156"/>
      <c r="AR27" s="156"/>
      <c r="AS27" s="156"/>
      <c r="AT27" s="156"/>
      <c r="AU27" s="156"/>
      <c r="AV27" s="156"/>
      <c r="AW27" s="156"/>
      <c r="AX27" s="156"/>
      <c r="AY27" s="156"/>
      <c r="AZ27" s="171">
        <v>0</v>
      </c>
      <c r="BA27" s="153">
        <f t="shared" si="47"/>
        <v>0</v>
      </c>
      <c r="BB27" s="120"/>
      <c r="BC27" s="172" t="str">
        <f t="shared" si="48"/>
        <v/>
      </c>
      <c r="BD27" s="157"/>
      <c r="BE27" s="157"/>
      <c r="BF27" s="157"/>
      <c r="BG27" s="157"/>
      <c r="BH27" s="157"/>
      <c r="BI27" s="157"/>
      <c r="BJ27" s="157"/>
      <c r="BK27" s="157"/>
      <c r="BL27" s="157"/>
      <c r="BM27" s="157"/>
      <c r="BN27" s="157"/>
      <c r="BO27" s="157"/>
      <c r="BP27" s="157"/>
      <c r="BQ27" s="157"/>
      <c r="BR27" s="157"/>
      <c r="BS27" s="157"/>
      <c r="BT27" s="157"/>
      <c r="BU27" s="157"/>
      <c r="BV27" s="157"/>
      <c r="BW27" s="157"/>
      <c r="BX27" s="157"/>
      <c r="BY27" s="157"/>
      <c r="BZ27" s="157"/>
      <c r="CA27" s="172" t="str">
        <f t="shared" si="49"/>
        <v/>
      </c>
      <c r="CB27" s="157"/>
      <c r="CC27" s="157"/>
      <c r="CD27" s="157"/>
      <c r="CE27" s="157"/>
      <c r="CF27" s="157"/>
      <c r="CG27" s="157"/>
      <c r="CH27" s="157"/>
      <c r="CI27" s="157"/>
      <c r="CJ27" s="157"/>
      <c r="CK27" s="157"/>
      <c r="CL27" s="157"/>
      <c r="CM27" s="157"/>
      <c r="CN27" s="157"/>
      <c r="CO27" s="157"/>
      <c r="CP27" s="157"/>
      <c r="CQ27" s="157"/>
      <c r="CR27" s="157"/>
      <c r="CS27" s="157"/>
      <c r="CT27" s="157"/>
      <c r="CU27" s="157"/>
      <c r="CV27" s="157"/>
      <c r="CW27" s="157"/>
      <c r="CX27" s="157"/>
      <c r="CY27" s="172" t="str">
        <f t="shared" si="50"/>
        <v/>
      </c>
      <c r="CZ27" s="120"/>
      <c r="DA27" s="172" t="str">
        <f t="shared" si="51"/>
        <v/>
      </c>
      <c r="DB27" s="157"/>
      <c r="DC27" s="157"/>
      <c r="DD27" s="157"/>
      <c r="DE27" s="157"/>
      <c r="DF27" s="157"/>
      <c r="DG27" s="157"/>
      <c r="DH27" s="157"/>
      <c r="DI27" s="157"/>
      <c r="DJ27" s="157"/>
      <c r="DK27" s="157"/>
      <c r="DL27" s="157"/>
      <c r="DM27" s="157"/>
      <c r="DN27" s="157"/>
      <c r="DO27" s="157"/>
      <c r="DP27" s="157"/>
      <c r="DQ27" s="157"/>
      <c r="DR27" s="157"/>
      <c r="DS27" s="157"/>
      <c r="DT27" s="157"/>
      <c r="DU27" s="157"/>
      <c r="DV27" s="157"/>
      <c r="DW27" s="157"/>
      <c r="DX27" s="157"/>
      <c r="DY27" s="172" t="str">
        <f t="shared" si="52"/>
        <v/>
      </c>
      <c r="DZ27" s="157"/>
      <c r="EA27" s="157"/>
      <c r="EB27" s="157"/>
      <c r="EC27" s="157"/>
      <c r="ED27" s="157"/>
      <c r="EE27" s="157"/>
      <c r="EF27" s="157"/>
      <c r="EG27" s="157"/>
      <c r="EH27" s="157"/>
      <c r="EI27" s="157"/>
      <c r="EJ27" s="157"/>
      <c r="EK27" s="157"/>
      <c r="EL27" s="157"/>
      <c r="EM27" s="157"/>
      <c r="EN27" s="157"/>
      <c r="EO27" s="157"/>
      <c r="EP27" s="157"/>
      <c r="EQ27" s="157"/>
      <c r="ER27" s="157"/>
      <c r="ES27" s="157"/>
      <c r="ET27" s="157"/>
      <c r="EU27" s="157"/>
      <c r="EV27" s="157"/>
      <c r="EW27" s="172" t="str">
        <f t="shared" ref="EW27:EW32" si="63">IFERROR(IF(COUNTBLANK(AZ$26:AZ$32)&gt;0,"",AZ27+CY27),"")</f>
        <v/>
      </c>
      <c r="EX27" s="126"/>
      <c r="EY27" s="172" t="str">
        <f t="shared" si="53"/>
        <v/>
      </c>
      <c r="EZ27" s="228"/>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s="173">
        <f t="shared" si="54"/>
        <v>0</v>
      </c>
      <c r="HC27" s="174" t="e">
        <f t="shared" si="55"/>
        <v>#VALUE!</v>
      </c>
      <c r="HD27" s="174" t="e">
        <f t="shared" ref="HD27:HD32" si="64">HC27-TRUNC(HC27)</f>
        <v>#VALUE!</v>
      </c>
      <c r="HE27" s="174">
        <f>HE26+0.001</f>
        <v>2E-3</v>
      </c>
      <c r="HF27" s="175" t="e">
        <f t="shared" ref="HF27:HF32" si="65">HD27+HE27</f>
        <v>#VALUE!</v>
      </c>
      <c r="HG27" s="176" t="e">
        <f t="shared" ref="HG27:HG32" si="66">ROUNDDOWN(HC27,0)</f>
        <v>#VALUE!</v>
      </c>
      <c r="HH27" s="137" t="e">
        <f t="shared" si="56"/>
        <v>#VALUE!</v>
      </c>
      <c r="HI27" s="137" t="e">
        <f t="shared" si="56"/>
        <v>#VALUE!</v>
      </c>
      <c r="HJ27" s="137" t="e">
        <f t="shared" si="56"/>
        <v>#VALUE!</v>
      </c>
      <c r="HK27" s="137" t="e">
        <f t="shared" si="56"/>
        <v>#VALUE!</v>
      </c>
      <c r="HL27" s="137" t="e">
        <f t="shared" si="56"/>
        <v>#VALUE!</v>
      </c>
      <c r="HM27" s="137" t="e">
        <f t="shared" si="56"/>
        <v>#VALUE!</v>
      </c>
      <c r="HN27" s="137" t="e">
        <f t="shared" si="56"/>
        <v>#VALUE!</v>
      </c>
      <c r="HO27" s="177"/>
      <c r="HP27" s="177"/>
      <c r="HQ27" s="177"/>
      <c r="HR27" s="177"/>
      <c r="HS27" s="177"/>
      <c r="HT27" s="177"/>
      <c r="HU27" s="177"/>
      <c r="HV27" s="177"/>
      <c r="HW27" s="137"/>
      <c r="HX27" s="137" t="str">
        <f>IF(HX26="","",HW27)</f>
        <v/>
      </c>
      <c r="HY27"/>
      <c r="HZ27" s="173">
        <f t="shared" si="57"/>
        <v>0</v>
      </c>
      <c r="IA27" s="174" t="e">
        <f t="shared" si="58"/>
        <v>#VALUE!</v>
      </c>
      <c r="IB27" s="174" t="e">
        <f t="shared" ref="IB27:IB32" si="67">IA27-TRUNC(IA27)</f>
        <v>#VALUE!</v>
      </c>
      <c r="IC27" s="174">
        <f>IC26+0.001</f>
        <v>2E-3</v>
      </c>
      <c r="ID27" s="175" t="e">
        <f t="shared" ref="ID27:ID32" si="68">IB27+IC27</f>
        <v>#VALUE!</v>
      </c>
      <c r="IE27" s="176" t="e">
        <f t="shared" ref="IE27:IE32" si="69">ROUNDDOWN(IA27,0)</f>
        <v>#VALUE!</v>
      </c>
      <c r="IF27" s="137" t="e">
        <f t="shared" si="59"/>
        <v>#VALUE!</v>
      </c>
      <c r="IG27" s="137" t="e">
        <f t="shared" si="59"/>
        <v>#VALUE!</v>
      </c>
      <c r="IH27" s="137" t="e">
        <f t="shared" si="59"/>
        <v>#VALUE!</v>
      </c>
      <c r="II27" s="137" t="e">
        <f t="shared" si="59"/>
        <v>#VALUE!</v>
      </c>
      <c r="IJ27" s="137" t="e">
        <f t="shared" si="59"/>
        <v>#VALUE!</v>
      </c>
      <c r="IK27" s="137" t="e">
        <f t="shared" si="59"/>
        <v>#VALUE!</v>
      </c>
      <c r="IL27" s="137" t="e">
        <f t="shared" si="59"/>
        <v>#VALUE!</v>
      </c>
      <c r="IM27" s="177"/>
      <c r="IN27" s="177"/>
      <c r="IO27" s="177"/>
      <c r="IP27" s="177"/>
      <c r="IQ27" s="177"/>
      <c r="IR27" s="177"/>
      <c r="IS27" s="177"/>
      <c r="IT27" s="177"/>
      <c r="IU27" s="137"/>
      <c r="IV27" s="137" t="str">
        <f>IF(IV26="","",IU27)</f>
        <v/>
      </c>
      <c r="IW27" s="125"/>
      <c r="IX27" s="173">
        <f t="shared" si="60"/>
        <v>0</v>
      </c>
      <c r="IY27" s="174" t="e">
        <f t="shared" si="61"/>
        <v>#VALUE!</v>
      </c>
      <c r="IZ27" s="174" t="e">
        <f t="shared" ref="IZ27:IZ32" si="70">IY27-TRUNC(IY27)</f>
        <v>#VALUE!</v>
      </c>
      <c r="JA27" s="174">
        <f>JA26+0.001</f>
        <v>2E-3</v>
      </c>
      <c r="JB27" s="175" t="e">
        <f t="shared" ref="JB27:JB32" si="71">IZ27+JA27</f>
        <v>#VALUE!</v>
      </c>
      <c r="JC27" s="176" t="e">
        <f t="shared" ref="JC27:JC32" si="72">ROUNDDOWN(IY27,0)</f>
        <v>#VALUE!</v>
      </c>
      <c r="JD27" s="137" t="e">
        <f t="shared" si="62"/>
        <v>#VALUE!</v>
      </c>
      <c r="JE27" s="137" t="e">
        <f t="shared" si="62"/>
        <v>#VALUE!</v>
      </c>
      <c r="JF27" s="137" t="e">
        <f t="shared" si="62"/>
        <v>#VALUE!</v>
      </c>
      <c r="JG27" s="137" t="e">
        <f t="shared" si="62"/>
        <v>#VALUE!</v>
      </c>
      <c r="JH27" s="137" t="e">
        <f t="shared" si="62"/>
        <v>#VALUE!</v>
      </c>
      <c r="JI27" s="137" t="e">
        <f t="shared" si="62"/>
        <v>#VALUE!</v>
      </c>
      <c r="JJ27" s="137" t="e">
        <f t="shared" si="62"/>
        <v>#VALUE!</v>
      </c>
      <c r="JK27" s="177"/>
      <c r="JL27" s="177"/>
      <c r="JM27" s="177"/>
      <c r="JN27" s="177"/>
      <c r="JO27" s="177"/>
      <c r="JP27" s="177"/>
      <c r="JQ27" s="177"/>
      <c r="JR27" s="177"/>
      <c r="JS27" s="137"/>
      <c r="JT27" s="137" t="str">
        <f>IF(JT26="","",JS27)</f>
        <v/>
      </c>
    </row>
    <row r="28" spans="3:280" x14ac:dyDescent="0.25">
      <c r="C28" s="183" t="s">
        <v>34</v>
      </c>
      <c r="D28" s="171">
        <v>0</v>
      </c>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71">
        <v>0</v>
      </c>
      <c r="AC28" s="156"/>
      <c r="AD28" s="156"/>
      <c r="AE28" s="156"/>
      <c r="AF28" s="156"/>
      <c r="AG28" s="156"/>
      <c r="AH28" s="156"/>
      <c r="AI28" s="156"/>
      <c r="AJ28" s="156"/>
      <c r="AK28" s="156"/>
      <c r="AL28" s="156"/>
      <c r="AM28" s="156"/>
      <c r="AN28" s="156"/>
      <c r="AO28" s="156"/>
      <c r="AP28" s="156"/>
      <c r="AQ28" s="156"/>
      <c r="AR28" s="156"/>
      <c r="AS28" s="156"/>
      <c r="AT28" s="156"/>
      <c r="AU28" s="156"/>
      <c r="AV28" s="156"/>
      <c r="AW28" s="156"/>
      <c r="AX28" s="156"/>
      <c r="AY28" s="156"/>
      <c r="AZ28" s="171">
        <v>0</v>
      </c>
      <c r="BA28" s="153">
        <f t="shared" si="47"/>
        <v>0</v>
      </c>
      <c r="BB28" s="120"/>
      <c r="BC28" s="172" t="str">
        <f t="shared" si="48"/>
        <v/>
      </c>
      <c r="BD28" s="157"/>
      <c r="BE28" s="157"/>
      <c r="BF28" s="157"/>
      <c r="BG28" s="157"/>
      <c r="BH28" s="157"/>
      <c r="BI28" s="157"/>
      <c r="BJ28" s="157"/>
      <c r="BK28" s="157"/>
      <c r="BL28" s="157"/>
      <c r="BM28" s="157"/>
      <c r="BN28" s="157"/>
      <c r="BO28" s="157"/>
      <c r="BP28" s="157"/>
      <c r="BQ28" s="157"/>
      <c r="BR28" s="157"/>
      <c r="BS28" s="157"/>
      <c r="BT28" s="157"/>
      <c r="BU28" s="157"/>
      <c r="BV28" s="157"/>
      <c r="BW28" s="157"/>
      <c r="BX28" s="157"/>
      <c r="BY28" s="157"/>
      <c r="BZ28" s="157"/>
      <c r="CA28" s="172" t="str">
        <f t="shared" si="49"/>
        <v/>
      </c>
      <c r="CB28" s="157"/>
      <c r="CC28" s="157"/>
      <c r="CD28" s="157"/>
      <c r="CE28" s="157"/>
      <c r="CF28" s="157"/>
      <c r="CG28" s="157"/>
      <c r="CH28" s="157"/>
      <c r="CI28" s="157"/>
      <c r="CJ28" s="157"/>
      <c r="CK28" s="157"/>
      <c r="CL28" s="157"/>
      <c r="CM28" s="157"/>
      <c r="CN28" s="157"/>
      <c r="CO28" s="157"/>
      <c r="CP28" s="157"/>
      <c r="CQ28" s="157"/>
      <c r="CR28" s="157"/>
      <c r="CS28" s="157"/>
      <c r="CT28" s="157"/>
      <c r="CU28" s="157"/>
      <c r="CV28" s="157"/>
      <c r="CW28" s="157"/>
      <c r="CX28" s="157"/>
      <c r="CY28" s="172" t="str">
        <f t="shared" si="50"/>
        <v/>
      </c>
      <c r="CZ28" s="120"/>
      <c r="DA28" s="172" t="str">
        <f t="shared" si="51"/>
        <v/>
      </c>
      <c r="DB28" s="157"/>
      <c r="DC28" s="157"/>
      <c r="DD28" s="157"/>
      <c r="DE28" s="157"/>
      <c r="DF28" s="157"/>
      <c r="DG28" s="157"/>
      <c r="DH28" s="157"/>
      <c r="DI28" s="157"/>
      <c r="DJ28" s="157"/>
      <c r="DK28" s="157"/>
      <c r="DL28" s="157"/>
      <c r="DM28" s="157"/>
      <c r="DN28" s="157"/>
      <c r="DO28" s="157"/>
      <c r="DP28" s="157"/>
      <c r="DQ28" s="157"/>
      <c r="DR28" s="157"/>
      <c r="DS28" s="157"/>
      <c r="DT28" s="157"/>
      <c r="DU28" s="157"/>
      <c r="DV28" s="157"/>
      <c r="DW28" s="157"/>
      <c r="DX28" s="157"/>
      <c r="DY28" s="172" t="str">
        <f t="shared" si="52"/>
        <v/>
      </c>
      <c r="DZ28" s="157"/>
      <c r="EA28" s="157"/>
      <c r="EB28" s="157"/>
      <c r="EC28" s="157"/>
      <c r="ED28" s="157"/>
      <c r="EE28" s="157"/>
      <c r="EF28" s="157"/>
      <c r="EG28" s="157"/>
      <c r="EH28" s="157"/>
      <c r="EI28" s="157"/>
      <c r="EJ28" s="157"/>
      <c r="EK28" s="157"/>
      <c r="EL28" s="157"/>
      <c r="EM28" s="157"/>
      <c r="EN28" s="157"/>
      <c r="EO28" s="157"/>
      <c r="EP28" s="157"/>
      <c r="EQ28" s="157"/>
      <c r="ER28" s="157"/>
      <c r="ES28" s="157"/>
      <c r="ET28" s="157"/>
      <c r="EU28" s="157"/>
      <c r="EV28" s="157"/>
      <c r="EW28" s="172" t="str">
        <f t="shared" si="63"/>
        <v/>
      </c>
      <c r="EX28" s="126"/>
      <c r="EY28" s="172" t="str">
        <f t="shared" si="53"/>
        <v/>
      </c>
      <c r="EZ28" s="2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s="173">
        <f t="shared" si="54"/>
        <v>0</v>
      </c>
      <c r="HC28" s="174" t="e">
        <f t="shared" si="55"/>
        <v>#VALUE!</v>
      </c>
      <c r="HD28" s="174" t="e">
        <f t="shared" si="64"/>
        <v>#VALUE!</v>
      </c>
      <c r="HE28" s="174">
        <f t="shared" ref="HE28:HE32" si="73">HE27+0.001</f>
        <v>3.0000000000000001E-3</v>
      </c>
      <c r="HF28" s="175" t="e">
        <f t="shared" si="65"/>
        <v>#VALUE!</v>
      </c>
      <c r="HG28" s="176" t="e">
        <f t="shared" si="66"/>
        <v>#VALUE!</v>
      </c>
      <c r="HH28" s="137" t="e">
        <f t="shared" si="56"/>
        <v>#VALUE!</v>
      </c>
      <c r="HI28" s="137" t="e">
        <f t="shared" si="56"/>
        <v>#VALUE!</v>
      </c>
      <c r="HJ28" s="137" t="e">
        <f t="shared" si="56"/>
        <v>#VALUE!</v>
      </c>
      <c r="HK28" s="137" t="e">
        <f t="shared" si="56"/>
        <v>#VALUE!</v>
      </c>
      <c r="HL28" s="137" t="e">
        <f t="shared" si="56"/>
        <v>#VALUE!</v>
      </c>
      <c r="HM28" s="137" t="e">
        <f t="shared" si="56"/>
        <v>#VALUE!</v>
      </c>
      <c r="HN28" s="137" t="e">
        <f t="shared" si="56"/>
        <v>#VALUE!</v>
      </c>
      <c r="HO28" s="177"/>
      <c r="HP28" s="177"/>
      <c r="HQ28" s="177"/>
      <c r="HR28" s="177"/>
      <c r="HS28" s="177"/>
      <c r="HT28" s="177"/>
      <c r="HU28" s="177"/>
      <c r="HV28" s="177"/>
      <c r="HW28" s="137"/>
      <c r="HX28" s="137" t="str">
        <f t="shared" ref="HX28:HX32" si="74">IF(HX27="","",HW28)</f>
        <v/>
      </c>
      <c r="HY28"/>
      <c r="HZ28" s="173">
        <f t="shared" si="57"/>
        <v>0</v>
      </c>
      <c r="IA28" s="174" t="e">
        <f t="shared" si="58"/>
        <v>#VALUE!</v>
      </c>
      <c r="IB28" s="174" t="e">
        <f t="shared" si="67"/>
        <v>#VALUE!</v>
      </c>
      <c r="IC28" s="174">
        <f t="shared" ref="IC28:IC32" si="75">IC27+0.001</f>
        <v>3.0000000000000001E-3</v>
      </c>
      <c r="ID28" s="175" t="e">
        <f t="shared" si="68"/>
        <v>#VALUE!</v>
      </c>
      <c r="IE28" s="176" t="e">
        <f t="shared" si="69"/>
        <v>#VALUE!</v>
      </c>
      <c r="IF28" s="137" t="e">
        <f t="shared" si="59"/>
        <v>#VALUE!</v>
      </c>
      <c r="IG28" s="137" t="e">
        <f t="shared" si="59"/>
        <v>#VALUE!</v>
      </c>
      <c r="IH28" s="137" t="e">
        <f t="shared" si="59"/>
        <v>#VALUE!</v>
      </c>
      <c r="II28" s="137" t="e">
        <f t="shared" si="59"/>
        <v>#VALUE!</v>
      </c>
      <c r="IJ28" s="137" t="e">
        <f t="shared" si="59"/>
        <v>#VALUE!</v>
      </c>
      <c r="IK28" s="137" t="e">
        <f t="shared" si="59"/>
        <v>#VALUE!</v>
      </c>
      <c r="IL28" s="137" t="e">
        <f t="shared" si="59"/>
        <v>#VALUE!</v>
      </c>
      <c r="IM28" s="177"/>
      <c r="IN28" s="177"/>
      <c r="IO28" s="177"/>
      <c r="IP28" s="177"/>
      <c r="IQ28" s="177"/>
      <c r="IR28" s="177"/>
      <c r="IS28" s="177"/>
      <c r="IT28" s="177"/>
      <c r="IU28" s="137"/>
      <c r="IV28" s="137" t="str">
        <f t="shared" ref="IV28:IV32" si="76">IF(IV27="","",IU28)</f>
        <v/>
      </c>
      <c r="IW28" s="125"/>
      <c r="IX28" s="173">
        <f t="shared" si="60"/>
        <v>0</v>
      </c>
      <c r="IY28" s="174" t="e">
        <f t="shared" si="61"/>
        <v>#VALUE!</v>
      </c>
      <c r="IZ28" s="174" t="e">
        <f t="shared" si="70"/>
        <v>#VALUE!</v>
      </c>
      <c r="JA28" s="174">
        <f t="shared" ref="JA28:JA32" si="77">JA27+0.001</f>
        <v>3.0000000000000001E-3</v>
      </c>
      <c r="JB28" s="175" t="e">
        <f t="shared" si="71"/>
        <v>#VALUE!</v>
      </c>
      <c r="JC28" s="176" t="e">
        <f t="shared" si="72"/>
        <v>#VALUE!</v>
      </c>
      <c r="JD28" s="137" t="e">
        <f t="shared" si="62"/>
        <v>#VALUE!</v>
      </c>
      <c r="JE28" s="137" t="e">
        <f t="shared" si="62"/>
        <v>#VALUE!</v>
      </c>
      <c r="JF28" s="137" t="e">
        <f t="shared" si="62"/>
        <v>#VALUE!</v>
      </c>
      <c r="JG28" s="137" t="e">
        <f t="shared" si="62"/>
        <v>#VALUE!</v>
      </c>
      <c r="JH28" s="137" t="e">
        <f t="shared" si="62"/>
        <v>#VALUE!</v>
      </c>
      <c r="JI28" s="137" t="e">
        <f t="shared" si="62"/>
        <v>#VALUE!</v>
      </c>
      <c r="JJ28" s="137" t="e">
        <f t="shared" si="62"/>
        <v>#VALUE!</v>
      </c>
      <c r="JK28" s="177"/>
      <c r="JL28" s="177"/>
      <c r="JM28" s="177"/>
      <c r="JN28" s="177"/>
      <c r="JO28" s="177"/>
      <c r="JP28" s="177"/>
      <c r="JQ28" s="177"/>
      <c r="JR28" s="177"/>
      <c r="JS28" s="137"/>
      <c r="JT28" s="137" t="str">
        <f t="shared" ref="JT28:JT32" si="78">IF(JT27="","",JS28)</f>
        <v/>
      </c>
    </row>
    <row r="29" spans="3:280" x14ac:dyDescent="0.25">
      <c r="C29" s="183" t="s">
        <v>35</v>
      </c>
      <c r="D29" s="171">
        <v>0</v>
      </c>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71">
        <v>0</v>
      </c>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71">
        <v>0</v>
      </c>
      <c r="BA29" s="153">
        <f t="shared" si="47"/>
        <v>0</v>
      </c>
      <c r="BB29" s="120"/>
      <c r="BC29" s="172" t="str">
        <f t="shared" si="48"/>
        <v/>
      </c>
      <c r="BD29" s="157"/>
      <c r="BE29" s="157"/>
      <c r="BF29" s="157"/>
      <c r="BG29" s="157"/>
      <c r="BH29" s="157"/>
      <c r="BI29" s="157"/>
      <c r="BJ29" s="157"/>
      <c r="BK29" s="157"/>
      <c r="BL29" s="157"/>
      <c r="BM29" s="157"/>
      <c r="BN29" s="157"/>
      <c r="BO29" s="157"/>
      <c r="BP29" s="157"/>
      <c r="BQ29" s="157"/>
      <c r="BR29" s="157"/>
      <c r="BS29" s="157"/>
      <c r="BT29" s="157"/>
      <c r="BU29" s="157"/>
      <c r="BV29" s="157"/>
      <c r="BW29" s="157"/>
      <c r="BX29" s="157"/>
      <c r="BY29" s="157"/>
      <c r="BZ29" s="157"/>
      <c r="CA29" s="172" t="str">
        <f t="shared" si="49"/>
        <v/>
      </c>
      <c r="CB29" s="157"/>
      <c r="CC29" s="157"/>
      <c r="CD29" s="157"/>
      <c r="CE29" s="157"/>
      <c r="CF29" s="157"/>
      <c r="CG29" s="157"/>
      <c r="CH29" s="157"/>
      <c r="CI29" s="157"/>
      <c r="CJ29" s="157"/>
      <c r="CK29" s="157"/>
      <c r="CL29" s="157"/>
      <c r="CM29" s="157"/>
      <c r="CN29" s="157"/>
      <c r="CO29" s="157"/>
      <c r="CP29" s="157"/>
      <c r="CQ29" s="157"/>
      <c r="CR29" s="157"/>
      <c r="CS29" s="157"/>
      <c r="CT29" s="157"/>
      <c r="CU29" s="157"/>
      <c r="CV29" s="157"/>
      <c r="CW29" s="157"/>
      <c r="CX29" s="157"/>
      <c r="CY29" s="172" t="str">
        <f t="shared" si="50"/>
        <v/>
      </c>
      <c r="CZ29" s="120"/>
      <c r="DA29" s="172" t="str">
        <f t="shared" si="51"/>
        <v/>
      </c>
      <c r="DB29" s="157"/>
      <c r="DC29" s="157"/>
      <c r="DD29" s="157"/>
      <c r="DE29" s="157"/>
      <c r="DF29" s="157"/>
      <c r="DG29" s="157"/>
      <c r="DH29" s="157"/>
      <c r="DI29" s="157"/>
      <c r="DJ29" s="157"/>
      <c r="DK29" s="157"/>
      <c r="DL29" s="157"/>
      <c r="DM29" s="157"/>
      <c r="DN29" s="157"/>
      <c r="DO29" s="157"/>
      <c r="DP29" s="157"/>
      <c r="DQ29" s="157"/>
      <c r="DR29" s="157"/>
      <c r="DS29" s="157"/>
      <c r="DT29" s="157"/>
      <c r="DU29" s="157"/>
      <c r="DV29" s="157"/>
      <c r="DW29" s="157"/>
      <c r="DX29" s="157"/>
      <c r="DY29" s="172" t="str">
        <f t="shared" si="52"/>
        <v/>
      </c>
      <c r="DZ29" s="157"/>
      <c r="EA29" s="157"/>
      <c r="EB29" s="157"/>
      <c r="EC29" s="157"/>
      <c r="ED29" s="157"/>
      <c r="EE29" s="157"/>
      <c r="EF29" s="157"/>
      <c r="EG29" s="157"/>
      <c r="EH29" s="157"/>
      <c r="EI29" s="157"/>
      <c r="EJ29" s="157"/>
      <c r="EK29" s="157"/>
      <c r="EL29" s="157"/>
      <c r="EM29" s="157"/>
      <c r="EN29" s="157"/>
      <c r="EO29" s="157"/>
      <c r="EP29" s="157"/>
      <c r="EQ29" s="157"/>
      <c r="ER29" s="157"/>
      <c r="ES29" s="157"/>
      <c r="ET29" s="157"/>
      <c r="EU29" s="157"/>
      <c r="EV29" s="157"/>
      <c r="EW29" s="172" t="str">
        <f t="shared" si="63"/>
        <v/>
      </c>
      <c r="EX29" s="126"/>
      <c r="EY29" s="172" t="str">
        <f t="shared" si="53"/>
        <v/>
      </c>
      <c r="EZ29" s="228"/>
      <c r="FA29" s="181"/>
      <c r="FB29"/>
      <c r="FC29"/>
      <c r="FD29"/>
      <c r="FE29"/>
      <c r="FF29"/>
      <c r="FG29"/>
      <c r="FH29"/>
      <c r="FI29"/>
      <c r="FJ29"/>
      <c r="FK29"/>
      <c r="FL29"/>
      <c r="FM29"/>
      <c r="FN29"/>
      <c r="FO29"/>
      <c r="FP29"/>
      <c r="FQ29"/>
      <c r="FR29"/>
      <c r="FS29"/>
      <c r="FT29"/>
      <c r="FU29"/>
      <c r="FV29"/>
      <c r="FW29"/>
      <c r="FX29"/>
      <c r="FY29" s="181"/>
      <c r="FZ29"/>
      <c r="GA29"/>
      <c r="GB29"/>
      <c r="GC29"/>
      <c r="GD29"/>
      <c r="GE29"/>
      <c r="GF29"/>
      <c r="GG29"/>
      <c r="GH29"/>
      <c r="GI29"/>
      <c r="GJ29"/>
      <c r="GK29"/>
      <c r="GL29"/>
      <c r="GM29"/>
      <c r="GN29"/>
      <c r="GO29"/>
      <c r="GP29"/>
      <c r="GQ29"/>
      <c r="GR29"/>
      <c r="GS29"/>
      <c r="GT29"/>
      <c r="GU29"/>
      <c r="GV29"/>
      <c r="GW29" s="181"/>
      <c r="GX29"/>
      <c r="GY29"/>
      <c r="GZ29"/>
      <c r="HA29"/>
      <c r="HB29" s="173">
        <f t="shared" si="54"/>
        <v>0</v>
      </c>
      <c r="HC29" s="174" t="e">
        <f t="shared" si="55"/>
        <v>#VALUE!</v>
      </c>
      <c r="HD29" s="174" t="e">
        <f t="shared" si="64"/>
        <v>#VALUE!</v>
      </c>
      <c r="HE29" s="174">
        <f t="shared" si="73"/>
        <v>4.0000000000000001E-3</v>
      </c>
      <c r="HF29" s="175" t="e">
        <f t="shared" si="65"/>
        <v>#VALUE!</v>
      </c>
      <c r="HG29" s="176" t="e">
        <f t="shared" si="66"/>
        <v>#VALUE!</v>
      </c>
      <c r="HH29" s="137" t="e">
        <f t="shared" si="56"/>
        <v>#VALUE!</v>
      </c>
      <c r="HI29" s="137" t="e">
        <f t="shared" si="56"/>
        <v>#VALUE!</v>
      </c>
      <c r="HJ29" s="137" t="e">
        <f t="shared" si="56"/>
        <v>#VALUE!</v>
      </c>
      <c r="HK29" s="137" t="e">
        <f t="shared" si="56"/>
        <v>#VALUE!</v>
      </c>
      <c r="HL29" s="137" t="e">
        <f t="shared" si="56"/>
        <v>#VALUE!</v>
      </c>
      <c r="HM29" s="137" t="e">
        <f t="shared" si="56"/>
        <v>#VALUE!</v>
      </c>
      <c r="HN29" s="137" t="e">
        <f t="shared" si="56"/>
        <v>#VALUE!</v>
      </c>
      <c r="HO29" s="177"/>
      <c r="HP29" s="177"/>
      <c r="HQ29" s="177"/>
      <c r="HR29" s="177"/>
      <c r="HS29" s="177"/>
      <c r="HT29" s="177"/>
      <c r="HU29" s="177"/>
      <c r="HV29" s="177"/>
      <c r="HW29" s="137"/>
      <c r="HX29" s="137" t="str">
        <f t="shared" si="74"/>
        <v/>
      </c>
      <c r="HY29"/>
      <c r="HZ29" s="173">
        <f t="shared" si="57"/>
        <v>0</v>
      </c>
      <c r="IA29" s="174" t="e">
        <f t="shared" si="58"/>
        <v>#VALUE!</v>
      </c>
      <c r="IB29" s="174" t="e">
        <f t="shared" si="67"/>
        <v>#VALUE!</v>
      </c>
      <c r="IC29" s="174">
        <f t="shared" si="75"/>
        <v>4.0000000000000001E-3</v>
      </c>
      <c r="ID29" s="175" t="e">
        <f t="shared" si="68"/>
        <v>#VALUE!</v>
      </c>
      <c r="IE29" s="176" t="e">
        <f t="shared" si="69"/>
        <v>#VALUE!</v>
      </c>
      <c r="IF29" s="137" t="e">
        <f t="shared" si="59"/>
        <v>#VALUE!</v>
      </c>
      <c r="IG29" s="137" t="e">
        <f t="shared" si="59"/>
        <v>#VALUE!</v>
      </c>
      <c r="IH29" s="137" t="e">
        <f t="shared" si="59"/>
        <v>#VALUE!</v>
      </c>
      <c r="II29" s="137" t="e">
        <f t="shared" si="59"/>
        <v>#VALUE!</v>
      </c>
      <c r="IJ29" s="137" t="e">
        <f t="shared" si="59"/>
        <v>#VALUE!</v>
      </c>
      <c r="IK29" s="137" t="e">
        <f t="shared" si="59"/>
        <v>#VALUE!</v>
      </c>
      <c r="IL29" s="137" t="e">
        <f t="shared" si="59"/>
        <v>#VALUE!</v>
      </c>
      <c r="IM29" s="177"/>
      <c r="IN29" s="177"/>
      <c r="IO29" s="177"/>
      <c r="IP29" s="177"/>
      <c r="IQ29" s="177"/>
      <c r="IR29" s="177"/>
      <c r="IS29" s="177"/>
      <c r="IT29" s="177"/>
      <c r="IU29" s="137"/>
      <c r="IV29" s="137" t="str">
        <f t="shared" si="76"/>
        <v/>
      </c>
      <c r="IW29" s="125"/>
      <c r="IX29" s="173">
        <f t="shared" si="60"/>
        <v>0</v>
      </c>
      <c r="IY29" s="174" t="e">
        <f t="shared" si="61"/>
        <v>#VALUE!</v>
      </c>
      <c r="IZ29" s="174" t="e">
        <f t="shared" si="70"/>
        <v>#VALUE!</v>
      </c>
      <c r="JA29" s="174">
        <f t="shared" si="77"/>
        <v>4.0000000000000001E-3</v>
      </c>
      <c r="JB29" s="175" t="e">
        <f t="shared" si="71"/>
        <v>#VALUE!</v>
      </c>
      <c r="JC29" s="176" t="e">
        <f t="shared" si="72"/>
        <v>#VALUE!</v>
      </c>
      <c r="JD29" s="137" t="e">
        <f t="shared" si="62"/>
        <v>#VALUE!</v>
      </c>
      <c r="JE29" s="137" t="e">
        <f t="shared" si="62"/>
        <v>#VALUE!</v>
      </c>
      <c r="JF29" s="137" t="e">
        <f t="shared" si="62"/>
        <v>#VALUE!</v>
      </c>
      <c r="JG29" s="137" t="e">
        <f t="shared" si="62"/>
        <v>#VALUE!</v>
      </c>
      <c r="JH29" s="137" t="e">
        <f t="shared" si="62"/>
        <v>#VALUE!</v>
      </c>
      <c r="JI29" s="137" t="e">
        <f t="shared" si="62"/>
        <v>#VALUE!</v>
      </c>
      <c r="JJ29" s="137" t="e">
        <f t="shared" si="62"/>
        <v>#VALUE!</v>
      </c>
      <c r="JK29" s="177"/>
      <c r="JL29" s="177"/>
      <c r="JM29" s="177"/>
      <c r="JN29" s="177"/>
      <c r="JO29" s="177"/>
      <c r="JP29" s="177"/>
      <c r="JQ29" s="177"/>
      <c r="JR29" s="177"/>
      <c r="JS29" s="137"/>
      <c r="JT29" s="137" t="str">
        <f t="shared" si="78"/>
        <v/>
      </c>
    </row>
    <row r="30" spans="3:280" x14ac:dyDescent="0.25">
      <c r="C30" s="183" t="s">
        <v>36</v>
      </c>
      <c r="D30" s="171">
        <v>0</v>
      </c>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71">
        <v>0</v>
      </c>
      <c r="AC30" s="156"/>
      <c r="AD30" s="156"/>
      <c r="AE30" s="156"/>
      <c r="AF30" s="156"/>
      <c r="AG30" s="156"/>
      <c r="AH30" s="156"/>
      <c r="AI30" s="156"/>
      <c r="AJ30" s="156"/>
      <c r="AK30" s="156"/>
      <c r="AL30" s="156"/>
      <c r="AM30" s="156"/>
      <c r="AN30" s="156"/>
      <c r="AO30" s="156"/>
      <c r="AP30" s="156"/>
      <c r="AQ30" s="156"/>
      <c r="AR30" s="156"/>
      <c r="AS30" s="156"/>
      <c r="AT30" s="156"/>
      <c r="AU30" s="156"/>
      <c r="AV30" s="156"/>
      <c r="AW30" s="156"/>
      <c r="AX30" s="156"/>
      <c r="AY30" s="156"/>
      <c r="AZ30" s="171">
        <v>0</v>
      </c>
      <c r="BA30" s="153">
        <f t="shared" si="47"/>
        <v>0</v>
      </c>
      <c r="BB30" s="120"/>
      <c r="BC30" s="172" t="str">
        <f t="shared" si="48"/>
        <v/>
      </c>
      <c r="BD30" s="157"/>
      <c r="BE30" s="157"/>
      <c r="BF30" s="157"/>
      <c r="BG30" s="157"/>
      <c r="BH30" s="157"/>
      <c r="BI30" s="157"/>
      <c r="BJ30" s="157"/>
      <c r="BK30" s="157"/>
      <c r="BL30" s="157"/>
      <c r="BM30" s="157"/>
      <c r="BN30" s="157"/>
      <c r="BO30" s="157"/>
      <c r="BP30" s="157"/>
      <c r="BQ30" s="157"/>
      <c r="BR30" s="157"/>
      <c r="BS30" s="157"/>
      <c r="BT30" s="157"/>
      <c r="BU30" s="157"/>
      <c r="BV30" s="157"/>
      <c r="BW30" s="157"/>
      <c r="BX30" s="157"/>
      <c r="BY30" s="157"/>
      <c r="BZ30" s="157"/>
      <c r="CA30" s="172" t="str">
        <f t="shared" si="49"/>
        <v/>
      </c>
      <c r="CB30" s="157"/>
      <c r="CC30" s="157"/>
      <c r="CD30" s="157"/>
      <c r="CE30" s="157"/>
      <c r="CF30" s="157"/>
      <c r="CG30" s="157"/>
      <c r="CH30" s="157"/>
      <c r="CI30" s="157"/>
      <c r="CJ30" s="157"/>
      <c r="CK30" s="157"/>
      <c r="CL30" s="157"/>
      <c r="CM30" s="157"/>
      <c r="CN30" s="157"/>
      <c r="CO30" s="157"/>
      <c r="CP30" s="157"/>
      <c r="CQ30" s="157"/>
      <c r="CR30" s="157"/>
      <c r="CS30" s="157"/>
      <c r="CT30" s="157"/>
      <c r="CU30" s="157"/>
      <c r="CV30" s="157"/>
      <c r="CW30" s="157"/>
      <c r="CX30" s="157"/>
      <c r="CY30" s="172" t="str">
        <f t="shared" si="50"/>
        <v/>
      </c>
      <c r="CZ30" s="120"/>
      <c r="DA30" s="172" t="str">
        <f t="shared" si="51"/>
        <v/>
      </c>
      <c r="DB30" s="157"/>
      <c r="DC30" s="157"/>
      <c r="DD30" s="157"/>
      <c r="DE30" s="157"/>
      <c r="DF30" s="157"/>
      <c r="DG30" s="157"/>
      <c r="DH30" s="157"/>
      <c r="DI30" s="157"/>
      <c r="DJ30" s="157"/>
      <c r="DK30" s="157"/>
      <c r="DL30" s="157"/>
      <c r="DM30" s="157"/>
      <c r="DN30" s="157"/>
      <c r="DO30" s="157"/>
      <c r="DP30" s="157"/>
      <c r="DQ30" s="157"/>
      <c r="DR30" s="157"/>
      <c r="DS30" s="157"/>
      <c r="DT30" s="157"/>
      <c r="DU30" s="157"/>
      <c r="DV30" s="157"/>
      <c r="DW30" s="157"/>
      <c r="DX30" s="157"/>
      <c r="DY30" s="172" t="str">
        <f t="shared" si="52"/>
        <v/>
      </c>
      <c r="DZ30" s="157"/>
      <c r="EA30" s="157"/>
      <c r="EB30" s="157"/>
      <c r="EC30" s="157"/>
      <c r="ED30" s="157"/>
      <c r="EE30" s="157"/>
      <c r="EF30" s="157"/>
      <c r="EG30" s="157"/>
      <c r="EH30" s="157"/>
      <c r="EI30" s="157"/>
      <c r="EJ30" s="157"/>
      <c r="EK30" s="157"/>
      <c r="EL30" s="157"/>
      <c r="EM30" s="157"/>
      <c r="EN30" s="157"/>
      <c r="EO30" s="157"/>
      <c r="EP30" s="157"/>
      <c r="EQ30" s="157"/>
      <c r="ER30" s="157"/>
      <c r="ES30" s="157"/>
      <c r="ET30" s="157"/>
      <c r="EU30" s="157"/>
      <c r="EV30" s="157"/>
      <c r="EW30" s="172" t="str">
        <f t="shared" si="63"/>
        <v/>
      </c>
      <c r="EX30" s="126"/>
      <c r="EY30" s="172" t="str">
        <f t="shared" si="53"/>
        <v/>
      </c>
      <c r="EZ30" s="228"/>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s="173">
        <f t="shared" si="54"/>
        <v>0</v>
      </c>
      <c r="HC30" s="174" t="e">
        <f t="shared" si="55"/>
        <v>#VALUE!</v>
      </c>
      <c r="HD30" s="174" t="e">
        <f t="shared" si="64"/>
        <v>#VALUE!</v>
      </c>
      <c r="HE30" s="174">
        <f t="shared" si="73"/>
        <v>5.0000000000000001E-3</v>
      </c>
      <c r="HF30" s="175" t="e">
        <f t="shared" si="65"/>
        <v>#VALUE!</v>
      </c>
      <c r="HG30" s="176" t="e">
        <f t="shared" si="66"/>
        <v>#VALUE!</v>
      </c>
      <c r="HH30" s="137" t="e">
        <f t="shared" si="56"/>
        <v>#VALUE!</v>
      </c>
      <c r="HI30" s="137" t="e">
        <f t="shared" si="56"/>
        <v>#VALUE!</v>
      </c>
      <c r="HJ30" s="137" t="e">
        <f t="shared" si="56"/>
        <v>#VALUE!</v>
      </c>
      <c r="HK30" s="137" t="e">
        <f t="shared" si="56"/>
        <v>#VALUE!</v>
      </c>
      <c r="HL30" s="137" t="e">
        <f t="shared" si="56"/>
        <v>#VALUE!</v>
      </c>
      <c r="HM30" s="137" t="e">
        <f t="shared" si="56"/>
        <v>#VALUE!</v>
      </c>
      <c r="HN30" s="137" t="e">
        <f t="shared" si="56"/>
        <v>#VALUE!</v>
      </c>
      <c r="HO30" s="177"/>
      <c r="HP30" s="177"/>
      <c r="HQ30" s="177"/>
      <c r="HR30" s="177"/>
      <c r="HS30" s="177"/>
      <c r="HT30" s="177"/>
      <c r="HU30" s="177"/>
      <c r="HV30" s="177"/>
      <c r="HW30" s="137"/>
      <c r="HX30" s="137" t="str">
        <f t="shared" si="74"/>
        <v/>
      </c>
      <c r="HY30"/>
      <c r="HZ30" s="173">
        <f t="shared" si="57"/>
        <v>0</v>
      </c>
      <c r="IA30" s="174" t="e">
        <f t="shared" si="58"/>
        <v>#VALUE!</v>
      </c>
      <c r="IB30" s="174" t="e">
        <f t="shared" si="67"/>
        <v>#VALUE!</v>
      </c>
      <c r="IC30" s="174">
        <f t="shared" si="75"/>
        <v>5.0000000000000001E-3</v>
      </c>
      <c r="ID30" s="175" t="e">
        <f t="shared" si="68"/>
        <v>#VALUE!</v>
      </c>
      <c r="IE30" s="176" t="e">
        <f t="shared" si="69"/>
        <v>#VALUE!</v>
      </c>
      <c r="IF30" s="137" t="e">
        <f t="shared" si="59"/>
        <v>#VALUE!</v>
      </c>
      <c r="IG30" s="137" t="e">
        <f t="shared" si="59"/>
        <v>#VALUE!</v>
      </c>
      <c r="IH30" s="137" t="e">
        <f t="shared" si="59"/>
        <v>#VALUE!</v>
      </c>
      <c r="II30" s="137" t="e">
        <f t="shared" si="59"/>
        <v>#VALUE!</v>
      </c>
      <c r="IJ30" s="137" t="e">
        <f t="shared" si="59"/>
        <v>#VALUE!</v>
      </c>
      <c r="IK30" s="137" t="e">
        <f t="shared" si="59"/>
        <v>#VALUE!</v>
      </c>
      <c r="IL30" s="137" t="e">
        <f t="shared" si="59"/>
        <v>#VALUE!</v>
      </c>
      <c r="IM30" s="177"/>
      <c r="IN30" s="177"/>
      <c r="IO30" s="177"/>
      <c r="IP30" s="177"/>
      <c r="IQ30" s="177"/>
      <c r="IR30" s="177"/>
      <c r="IS30" s="177"/>
      <c r="IT30" s="177"/>
      <c r="IU30" s="137"/>
      <c r="IV30" s="137" t="str">
        <f t="shared" si="76"/>
        <v/>
      </c>
      <c r="IW30" s="125"/>
      <c r="IX30" s="173">
        <f t="shared" si="60"/>
        <v>0</v>
      </c>
      <c r="IY30" s="174" t="e">
        <f t="shared" si="61"/>
        <v>#VALUE!</v>
      </c>
      <c r="IZ30" s="174" t="e">
        <f t="shared" si="70"/>
        <v>#VALUE!</v>
      </c>
      <c r="JA30" s="174">
        <f t="shared" si="77"/>
        <v>5.0000000000000001E-3</v>
      </c>
      <c r="JB30" s="175" t="e">
        <f t="shared" si="71"/>
        <v>#VALUE!</v>
      </c>
      <c r="JC30" s="176" t="e">
        <f t="shared" si="72"/>
        <v>#VALUE!</v>
      </c>
      <c r="JD30" s="137" t="e">
        <f t="shared" si="62"/>
        <v>#VALUE!</v>
      </c>
      <c r="JE30" s="137" t="e">
        <f t="shared" si="62"/>
        <v>#VALUE!</v>
      </c>
      <c r="JF30" s="137" t="e">
        <f t="shared" si="62"/>
        <v>#VALUE!</v>
      </c>
      <c r="JG30" s="137" t="e">
        <f t="shared" si="62"/>
        <v>#VALUE!</v>
      </c>
      <c r="JH30" s="137" t="e">
        <f t="shared" si="62"/>
        <v>#VALUE!</v>
      </c>
      <c r="JI30" s="137" t="e">
        <f t="shared" si="62"/>
        <v>#VALUE!</v>
      </c>
      <c r="JJ30" s="137" t="e">
        <f t="shared" si="62"/>
        <v>#VALUE!</v>
      </c>
      <c r="JK30" s="177"/>
      <c r="JL30" s="177"/>
      <c r="JM30" s="177"/>
      <c r="JN30" s="177"/>
      <c r="JO30" s="177"/>
      <c r="JP30" s="177"/>
      <c r="JQ30" s="177"/>
      <c r="JR30" s="177"/>
      <c r="JS30" s="137"/>
      <c r="JT30" s="137" t="str">
        <f t="shared" si="78"/>
        <v/>
      </c>
    </row>
    <row r="31" spans="3:280" x14ac:dyDescent="0.25">
      <c r="C31" s="183" t="s">
        <v>37</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0</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3">
        <f t="shared" si="47"/>
        <v>0</v>
      </c>
      <c r="BB31" s="120"/>
      <c r="BC31" s="172" t="str">
        <f t="shared" si="48"/>
        <v/>
      </c>
      <c r="BD31" s="157"/>
      <c r="BE31" s="157"/>
      <c r="BF31" s="157"/>
      <c r="BG31" s="157"/>
      <c r="BH31" s="157"/>
      <c r="BI31" s="157"/>
      <c r="BJ31" s="157"/>
      <c r="BK31" s="157"/>
      <c r="BL31" s="157"/>
      <c r="BM31" s="157"/>
      <c r="BN31" s="157"/>
      <c r="BO31" s="157"/>
      <c r="BP31" s="157"/>
      <c r="BQ31" s="157"/>
      <c r="BR31" s="157"/>
      <c r="BS31" s="157"/>
      <c r="BT31" s="157"/>
      <c r="BU31" s="157"/>
      <c r="BV31" s="157"/>
      <c r="BW31" s="157"/>
      <c r="BX31" s="157"/>
      <c r="BY31" s="157"/>
      <c r="BZ31" s="157"/>
      <c r="CA31" s="172" t="str">
        <f t="shared" si="49"/>
        <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t="str">
        <f t="shared" si="50"/>
        <v/>
      </c>
      <c r="CZ31" s="120"/>
      <c r="DA31" s="172" t="str">
        <f t="shared" si="51"/>
        <v/>
      </c>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57"/>
      <c r="DX31" s="157"/>
      <c r="DY31" s="172" t="str">
        <f t="shared" si="52"/>
        <v/>
      </c>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57"/>
      <c r="EV31" s="157"/>
      <c r="EW31" s="172" t="str">
        <f t="shared" si="63"/>
        <v/>
      </c>
      <c r="EX31" s="126"/>
      <c r="EY31" s="172" t="str">
        <f t="shared" si="53"/>
        <v/>
      </c>
      <c r="EZ31" s="228"/>
      <c r="FA31" s="136"/>
      <c r="FB31" s="137" t="s">
        <v>214</v>
      </c>
      <c r="FC31" s="137" t="s">
        <v>215</v>
      </c>
      <c r="FD31" s="137"/>
      <c r="FE31" s="125"/>
      <c r="FF31" s="125"/>
      <c r="FG31"/>
      <c r="FH31" s="125"/>
      <c r="FI31" s="125"/>
      <c r="FJ31"/>
      <c r="FK31" s="125"/>
      <c r="FL31"/>
      <c r="FM31" s="125"/>
      <c r="FN31" s="125"/>
      <c r="FO31"/>
      <c r="FP31"/>
      <c r="FQ31" s="125"/>
      <c r="FR31" s="125"/>
      <c r="FS31"/>
      <c r="FT31" s="125"/>
      <c r="FU31" s="125"/>
      <c r="FV31" s="125"/>
      <c r="FW31"/>
      <c r="FX31" s="125"/>
      <c r="FY31" s="138"/>
      <c r="FZ31" s="137" t="s">
        <v>214</v>
      </c>
      <c r="GA31" s="137" t="s">
        <v>215</v>
      </c>
      <c r="GB31" s="137"/>
      <c r="GC31" s="125"/>
      <c r="GD31" s="125"/>
      <c r="GE31"/>
      <c r="GF31" s="125"/>
      <c r="GG31" s="125"/>
      <c r="GH31"/>
      <c r="GI31" s="125"/>
      <c r="GJ31"/>
      <c r="GK31" s="125"/>
      <c r="GL31" s="125"/>
      <c r="GM31"/>
      <c r="GN31" s="125"/>
      <c r="GO31" s="125"/>
      <c r="GP31" s="125"/>
      <c r="GQ31"/>
      <c r="GR31" s="125"/>
      <c r="GS31" s="125"/>
      <c r="GT31" s="125"/>
      <c r="GU31"/>
      <c r="GV31" s="125"/>
      <c r="GW31" s="138"/>
      <c r="GX31" s="137" t="s">
        <v>214</v>
      </c>
      <c r="GY31" s="137" t="s">
        <v>215</v>
      </c>
      <c r="GZ31" s="137"/>
      <c r="HA31"/>
      <c r="HB31" s="173">
        <f t="shared" si="54"/>
        <v>0</v>
      </c>
      <c r="HC31" s="174" t="e">
        <f t="shared" si="55"/>
        <v>#VALUE!</v>
      </c>
      <c r="HD31" s="174" t="e">
        <f t="shared" si="64"/>
        <v>#VALUE!</v>
      </c>
      <c r="HE31" s="174">
        <f t="shared" si="73"/>
        <v>6.0000000000000001E-3</v>
      </c>
      <c r="HF31" s="175" t="e">
        <f t="shared" si="65"/>
        <v>#VALUE!</v>
      </c>
      <c r="HG31" s="176" t="e">
        <f t="shared" si="66"/>
        <v>#VALUE!</v>
      </c>
      <c r="HH31" s="137" t="e">
        <f t="shared" si="56"/>
        <v>#VALUE!</v>
      </c>
      <c r="HI31" s="137" t="e">
        <f t="shared" si="56"/>
        <v>#VALUE!</v>
      </c>
      <c r="HJ31" s="137" t="e">
        <f t="shared" si="56"/>
        <v>#VALUE!</v>
      </c>
      <c r="HK31" s="137" t="e">
        <f t="shared" si="56"/>
        <v>#VALUE!</v>
      </c>
      <c r="HL31" s="137" t="e">
        <f t="shared" si="56"/>
        <v>#VALUE!</v>
      </c>
      <c r="HM31" s="137" t="e">
        <f t="shared" si="56"/>
        <v>#VALUE!</v>
      </c>
      <c r="HN31" s="137" t="e">
        <f t="shared" si="56"/>
        <v>#VALUE!</v>
      </c>
      <c r="HO31" s="177"/>
      <c r="HP31" s="177"/>
      <c r="HQ31" s="177"/>
      <c r="HR31" s="177"/>
      <c r="HS31" s="177"/>
      <c r="HT31" s="177"/>
      <c r="HU31" s="177"/>
      <c r="HV31" s="177"/>
      <c r="HW31" s="137"/>
      <c r="HX31" s="137" t="str">
        <f t="shared" si="74"/>
        <v/>
      </c>
      <c r="HY31"/>
      <c r="HZ31" s="173">
        <f t="shared" si="57"/>
        <v>0</v>
      </c>
      <c r="IA31" s="174" t="e">
        <f t="shared" si="58"/>
        <v>#VALUE!</v>
      </c>
      <c r="IB31" s="174" t="e">
        <f t="shared" si="67"/>
        <v>#VALUE!</v>
      </c>
      <c r="IC31" s="174">
        <f t="shared" si="75"/>
        <v>6.0000000000000001E-3</v>
      </c>
      <c r="ID31" s="175" t="e">
        <f t="shared" si="68"/>
        <v>#VALUE!</v>
      </c>
      <c r="IE31" s="176" t="e">
        <f t="shared" si="69"/>
        <v>#VALUE!</v>
      </c>
      <c r="IF31" s="137" t="e">
        <f t="shared" si="59"/>
        <v>#VALUE!</v>
      </c>
      <c r="IG31" s="137" t="e">
        <f t="shared" si="59"/>
        <v>#VALUE!</v>
      </c>
      <c r="IH31" s="137" t="e">
        <f t="shared" si="59"/>
        <v>#VALUE!</v>
      </c>
      <c r="II31" s="137" t="e">
        <f t="shared" si="59"/>
        <v>#VALUE!</v>
      </c>
      <c r="IJ31" s="137" t="e">
        <f t="shared" si="59"/>
        <v>#VALUE!</v>
      </c>
      <c r="IK31" s="137" t="e">
        <f t="shared" si="59"/>
        <v>#VALUE!</v>
      </c>
      <c r="IL31" s="137" t="e">
        <f t="shared" si="59"/>
        <v>#VALUE!</v>
      </c>
      <c r="IM31" s="177"/>
      <c r="IN31" s="177"/>
      <c r="IO31" s="177"/>
      <c r="IP31" s="177"/>
      <c r="IQ31" s="177"/>
      <c r="IR31" s="177"/>
      <c r="IS31" s="177"/>
      <c r="IT31" s="177"/>
      <c r="IU31" s="137"/>
      <c r="IV31" s="137" t="str">
        <f t="shared" si="76"/>
        <v/>
      </c>
      <c r="IW31" s="125"/>
      <c r="IX31" s="173">
        <f t="shared" si="60"/>
        <v>0</v>
      </c>
      <c r="IY31" s="174" t="e">
        <f t="shared" si="61"/>
        <v>#VALUE!</v>
      </c>
      <c r="IZ31" s="174" t="e">
        <f t="shared" si="70"/>
        <v>#VALUE!</v>
      </c>
      <c r="JA31" s="174">
        <f t="shared" si="77"/>
        <v>6.0000000000000001E-3</v>
      </c>
      <c r="JB31" s="175" t="e">
        <f t="shared" si="71"/>
        <v>#VALUE!</v>
      </c>
      <c r="JC31" s="176" t="e">
        <f t="shared" si="72"/>
        <v>#VALUE!</v>
      </c>
      <c r="JD31" s="137" t="e">
        <f t="shared" si="62"/>
        <v>#VALUE!</v>
      </c>
      <c r="JE31" s="137" t="e">
        <f t="shared" si="62"/>
        <v>#VALUE!</v>
      </c>
      <c r="JF31" s="137" t="e">
        <f t="shared" si="62"/>
        <v>#VALUE!</v>
      </c>
      <c r="JG31" s="137" t="e">
        <f t="shared" si="62"/>
        <v>#VALUE!</v>
      </c>
      <c r="JH31" s="137" t="e">
        <f t="shared" si="62"/>
        <v>#VALUE!</v>
      </c>
      <c r="JI31" s="137" t="e">
        <f t="shared" si="62"/>
        <v>#VALUE!</v>
      </c>
      <c r="JJ31" s="137" t="e">
        <f t="shared" si="62"/>
        <v>#VALUE!</v>
      </c>
      <c r="JK31" s="177"/>
      <c r="JL31" s="177"/>
      <c r="JM31" s="177"/>
      <c r="JN31" s="177"/>
      <c r="JO31" s="177"/>
      <c r="JP31" s="177"/>
      <c r="JQ31" s="177"/>
      <c r="JR31" s="177"/>
      <c r="JS31" s="137"/>
      <c r="JT31" s="137" t="str">
        <f t="shared" si="78"/>
        <v/>
      </c>
    </row>
    <row r="32" spans="3:280" ht="20.100000000000001" customHeight="1" x14ac:dyDescent="0.25">
      <c r="C32" s="183" t="s">
        <v>38</v>
      </c>
      <c r="D32" s="171">
        <v>0</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3">
        <f t="shared" si="47"/>
        <v>0</v>
      </c>
      <c r="BB32" s="120"/>
      <c r="BC32" s="172" t="str">
        <f t="shared" si="48"/>
        <v/>
      </c>
      <c r="BD32" s="157"/>
      <c r="BE32" s="157"/>
      <c r="BF32" s="157"/>
      <c r="BG32" s="157"/>
      <c r="BH32" s="157"/>
      <c r="BI32" s="157"/>
      <c r="BJ32" s="157"/>
      <c r="BK32" s="157"/>
      <c r="BL32" s="157"/>
      <c r="BM32" s="157"/>
      <c r="BN32" s="157"/>
      <c r="BO32" s="157"/>
      <c r="BP32" s="157"/>
      <c r="BQ32" s="157"/>
      <c r="BR32" s="157"/>
      <c r="BS32" s="157"/>
      <c r="BT32" s="157"/>
      <c r="BU32" s="157"/>
      <c r="BV32" s="157"/>
      <c r="BW32" s="157"/>
      <c r="BX32" s="157"/>
      <c r="BY32" s="157"/>
      <c r="BZ32" s="157"/>
      <c r="CA32" s="172" t="str">
        <f t="shared" si="49"/>
        <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t="str">
        <f t="shared" si="50"/>
        <v/>
      </c>
      <c r="CZ32" s="120"/>
      <c r="DA32" s="172" t="str">
        <f t="shared" si="51"/>
        <v/>
      </c>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57"/>
      <c r="DX32" s="157"/>
      <c r="DY32" s="172" t="str">
        <f t="shared" si="52"/>
        <v/>
      </c>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57"/>
      <c r="EV32" s="157"/>
      <c r="EW32" s="172" t="str">
        <f t="shared" si="63"/>
        <v/>
      </c>
      <c r="EX32" s="126"/>
      <c r="EY32" s="172" t="str">
        <f t="shared" si="53"/>
        <v/>
      </c>
      <c r="EZ32" s="228"/>
      <c r="FA32" s="136" t="s">
        <v>218</v>
      </c>
      <c r="FB32" s="137" t="s">
        <v>219</v>
      </c>
      <c r="FC32" s="137" t="s">
        <v>263</v>
      </c>
      <c r="FD32" s="137"/>
      <c r="FE32" s="125"/>
      <c r="FF32" s="125"/>
      <c r="FG32"/>
      <c r="FH32" s="125"/>
      <c r="FI32" s="125"/>
      <c r="FJ32"/>
      <c r="FK32" s="125"/>
      <c r="FL32"/>
      <c r="FM32" s="125"/>
      <c r="FN32" s="125"/>
      <c r="FO32"/>
      <c r="FP32"/>
      <c r="FQ32" s="125"/>
      <c r="FR32" s="125"/>
      <c r="FS32"/>
      <c r="FT32" s="125"/>
      <c r="FU32" s="125"/>
      <c r="FV32" s="125"/>
      <c r="FW32"/>
      <c r="FX32" s="125"/>
      <c r="FY32" s="138" t="s">
        <v>218</v>
      </c>
      <c r="FZ32" s="137" t="s">
        <v>219</v>
      </c>
      <c r="GA32" s="137" t="s">
        <v>263</v>
      </c>
      <c r="GB32" s="137"/>
      <c r="GC32" s="125"/>
      <c r="GD32" s="125"/>
      <c r="GE32"/>
      <c r="GF32" s="125"/>
      <c r="GG32" s="125"/>
      <c r="GH32"/>
      <c r="GI32" s="125"/>
      <c r="GJ32"/>
      <c r="GK32" s="125"/>
      <c r="GL32" s="125"/>
      <c r="GM32"/>
      <c r="GN32" s="125"/>
      <c r="GO32" s="125"/>
      <c r="GP32" s="125"/>
      <c r="GQ32"/>
      <c r="GR32" s="125"/>
      <c r="GS32" s="125"/>
      <c r="GT32" s="125"/>
      <c r="GU32"/>
      <c r="GV32" s="125"/>
      <c r="GW32" s="138" t="s">
        <v>218</v>
      </c>
      <c r="GX32" s="137" t="s">
        <v>219</v>
      </c>
      <c r="GY32" s="137" t="s">
        <v>263</v>
      </c>
      <c r="GZ32" s="137"/>
      <c r="HA32"/>
      <c r="HB32" s="173">
        <f t="shared" si="54"/>
        <v>0</v>
      </c>
      <c r="HC32" s="174" t="e">
        <f t="shared" si="55"/>
        <v>#VALUE!</v>
      </c>
      <c r="HD32" s="174" t="e">
        <f t="shared" si="64"/>
        <v>#VALUE!</v>
      </c>
      <c r="HE32" s="174">
        <f t="shared" si="73"/>
        <v>7.0000000000000001E-3</v>
      </c>
      <c r="HF32" s="175" t="e">
        <f t="shared" si="65"/>
        <v>#VALUE!</v>
      </c>
      <c r="HG32" s="176" t="e">
        <f t="shared" si="66"/>
        <v>#VALUE!</v>
      </c>
      <c r="HH32" s="137" t="e">
        <f t="shared" si="56"/>
        <v>#VALUE!</v>
      </c>
      <c r="HI32" s="137" t="e">
        <f t="shared" si="56"/>
        <v>#VALUE!</v>
      </c>
      <c r="HJ32" s="137" t="e">
        <f t="shared" si="56"/>
        <v>#VALUE!</v>
      </c>
      <c r="HK32" s="137" t="e">
        <f t="shared" si="56"/>
        <v>#VALUE!</v>
      </c>
      <c r="HL32" s="137" t="e">
        <f t="shared" si="56"/>
        <v>#VALUE!</v>
      </c>
      <c r="HM32" s="137" t="e">
        <f t="shared" si="56"/>
        <v>#VALUE!</v>
      </c>
      <c r="HN32" s="137" t="e">
        <f t="shared" si="56"/>
        <v>#VALUE!</v>
      </c>
      <c r="HO32" s="177"/>
      <c r="HP32" s="177"/>
      <c r="HQ32" s="177"/>
      <c r="HR32" s="177"/>
      <c r="HS32" s="177"/>
      <c r="HT32" s="177"/>
      <c r="HU32" s="177"/>
      <c r="HV32" s="177"/>
      <c r="HW32" s="137"/>
      <c r="HX32" s="137" t="str">
        <f t="shared" si="74"/>
        <v/>
      </c>
      <c r="HY32"/>
      <c r="HZ32" s="173">
        <f t="shared" si="57"/>
        <v>0</v>
      </c>
      <c r="IA32" s="174" t="e">
        <f t="shared" si="58"/>
        <v>#VALUE!</v>
      </c>
      <c r="IB32" s="174" t="e">
        <f t="shared" si="67"/>
        <v>#VALUE!</v>
      </c>
      <c r="IC32" s="174">
        <f t="shared" si="75"/>
        <v>7.0000000000000001E-3</v>
      </c>
      <c r="ID32" s="175" t="e">
        <f t="shared" si="68"/>
        <v>#VALUE!</v>
      </c>
      <c r="IE32" s="176" t="e">
        <f t="shared" si="69"/>
        <v>#VALUE!</v>
      </c>
      <c r="IF32" s="137" t="e">
        <f t="shared" si="59"/>
        <v>#VALUE!</v>
      </c>
      <c r="IG32" s="137" t="e">
        <f t="shared" si="59"/>
        <v>#VALUE!</v>
      </c>
      <c r="IH32" s="137" t="e">
        <f t="shared" si="59"/>
        <v>#VALUE!</v>
      </c>
      <c r="II32" s="137" t="e">
        <f t="shared" si="59"/>
        <v>#VALUE!</v>
      </c>
      <c r="IJ32" s="137" t="e">
        <f t="shared" si="59"/>
        <v>#VALUE!</v>
      </c>
      <c r="IK32" s="137" t="e">
        <f t="shared" si="59"/>
        <v>#VALUE!</v>
      </c>
      <c r="IL32" s="137" t="e">
        <f t="shared" si="59"/>
        <v>#VALUE!</v>
      </c>
      <c r="IM32" s="177"/>
      <c r="IN32" s="177"/>
      <c r="IO32" s="177"/>
      <c r="IP32" s="177"/>
      <c r="IQ32" s="177"/>
      <c r="IR32" s="177"/>
      <c r="IS32" s="177"/>
      <c r="IT32" s="177"/>
      <c r="IU32" s="137"/>
      <c r="IV32" s="137" t="str">
        <f t="shared" si="76"/>
        <v/>
      </c>
      <c r="IW32" s="125"/>
      <c r="IX32" s="173">
        <f t="shared" si="60"/>
        <v>0</v>
      </c>
      <c r="IY32" s="174" t="e">
        <f t="shared" si="61"/>
        <v>#VALUE!</v>
      </c>
      <c r="IZ32" s="174" t="e">
        <f t="shared" si="70"/>
        <v>#VALUE!</v>
      </c>
      <c r="JA32" s="174">
        <f t="shared" si="77"/>
        <v>7.0000000000000001E-3</v>
      </c>
      <c r="JB32" s="175" t="e">
        <f t="shared" si="71"/>
        <v>#VALUE!</v>
      </c>
      <c r="JC32" s="176" t="e">
        <f t="shared" si="72"/>
        <v>#VALUE!</v>
      </c>
      <c r="JD32" s="137" t="e">
        <f t="shared" si="62"/>
        <v>#VALUE!</v>
      </c>
      <c r="JE32" s="137" t="e">
        <f t="shared" si="62"/>
        <v>#VALUE!</v>
      </c>
      <c r="JF32" s="137" t="e">
        <f t="shared" si="62"/>
        <v>#VALUE!</v>
      </c>
      <c r="JG32" s="137" t="e">
        <f t="shared" si="62"/>
        <v>#VALUE!</v>
      </c>
      <c r="JH32" s="137" t="e">
        <f t="shared" si="62"/>
        <v>#VALUE!</v>
      </c>
      <c r="JI32" s="137" t="e">
        <f t="shared" si="62"/>
        <v>#VALUE!</v>
      </c>
      <c r="JJ32" s="137" t="e">
        <f t="shared" si="62"/>
        <v>#VALUE!</v>
      </c>
      <c r="JK32" s="177"/>
      <c r="JL32" s="177"/>
      <c r="JM32" s="177"/>
      <c r="JN32" s="177"/>
      <c r="JO32" s="177"/>
      <c r="JP32" s="177"/>
      <c r="JQ32" s="177"/>
      <c r="JR32" s="177"/>
      <c r="JS32" s="137"/>
      <c r="JT32" s="137" t="str">
        <f t="shared" si="78"/>
        <v/>
      </c>
    </row>
    <row r="33" spans="3:280" ht="17.100000000000001" customHeight="1" x14ac:dyDescent="0.25">
      <c r="C33" s="212" t="s">
        <v>264</v>
      </c>
      <c r="D33" s="184">
        <f>IF(COUNTBLANK(D$26:D$32)&gt;0,"",SUM(D26:D32))</f>
        <v>0</v>
      </c>
      <c r="E33" s="157"/>
      <c r="F33" s="157"/>
      <c r="G33" s="157"/>
      <c r="H33" s="157"/>
      <c r="I33" s="157"/>
      <c r="J33" s="157"/>
      <c r="K33" s="157"/>
      <c r="L33" s="157"/>
      <c r="M33" s="157"/>
      <c r="N33" s="157"/>
      <c r="O33" s="157"/>
      <c r="P33" s="157"/>
      <c r="Q33" s="157"/>
      <c r="R33" s="157"/>
      <c r="S33" s="157"/>
      <c r="T33" s="157"/>
      <c r="U33" s="157"/>
      <c r="V33" s="157"/>
      <c r="W33" s="157"/>
      <c r="X33" s="157"/>
      <c r="Y33" s="157"/>
      <c r="Z33" s="157"/>
      <c r="AA33" s="157"/>
      <c r="AB33" s="184">
        <f>IF(COUNTBLANK(AB$26:AB$32)&gt;0,"",SUM(AB26:AB32))</f>
        <v>0</v>
      </c>
      <c r="AC33" s="157"/>
      <c r="AD33" s="157"/>
      <c r="AE33" s="157"/>
      <c r="AF33" s="157"/>
      <c r="AG33" s="157"/>
      <c r="AH33" s="157"/>
      <c r="AI33" s="157"/>
      <c r="AJ33" s="157"/>
      <c r="AK33" s="157"/>
      <c r="AL33" s="157"/>
      <c r="AM33" s="157"/>
      <c r="AN33" s="157"/>
      <c r="AO33" s="157"/>
      <c r="AP33" s="157"/>
      <c r="AQ33" s="157"/>
      <c r="AR33" s="157"/>
      <c r="AS33" s="157"/>
      <c r="AT33" s="157"/>
      <c r="AU33" s="157"/>
      <c r="AV33" s="157"/>
      <c r="AW33" s="157"/>
      <c r="AX33" s="157"/>
      <c r="AY33" s="157"/>
      <c r="AZ33" s="184">
        <f>IF(COUNTBLANK(AZ$26:AZ$32)&gt;0,"",SUM(AZ26:AZ32))</f>
        <v>0</v>
      </c>
      <c r="BA33" s="185"/>
      <c r="BB33" s="120"/>
      <c r="BC33" s="264"/>
      <c r="BD33" s="264"/>
      <c r="BE33" s="264"/>
      <c r="BF33" s="264"/>
      <c r="BG33" s="264"/>
      <c r="BH33" s="264"/>
      <c r="BI33" s="264"/>
      <c r="BJ33" s="264"/>
      <c r="BK33" s="264"/>
      <c r="BL33" s="264"/>
      <c r="BM33" s="264"/>
      <c r="BN33" s="264"/>
      <c r="BO33" s="264"/>
      <c r="BP33" s="264"/>
      <c r="BQ33" s="264"/>
      <c r="BR33" s="264"/>
      <c r="BS33" s="264"/>
      <c r="BT33" s="264"/>
      <c r="BU33" s="264"/>
      <c r="BV33" s="264"/>
      <c r="BW33" s="264"/>
      <c r="BX33" s="264"/>
      <c r="BY33" s="264"/>
      <c r="BZ33" s="264"/>
      <c r="CA33" s="264"/>
      <c r="CB33" s="264"/>
      <c r="CC33" s="264"/>
      <c r="CD33" s="264"/>
      <c r="CE33" s="264"/>
      <c r="CF33" s="264"/>
      <c r="CG33" s="264"/>
      <c r="CH33" s="264"/>
      <c r="CI33" s="264"/>
      <c r="CJ33" s="264"/>
      <c r="CK33" s="264"/>
      <c r="CL33" s="264"/>
      <c r="CM33" s="264"/>
      <c r="CN33" s="264"/>
      <c r="CO33" s="264"/>
      <c r="CP33" s="264"/>
      <c r="CQ33" s="264"/>
      <c r="CR33" s="264"/>
      <c r="CS33" s="264"/>
      <c r="CT33" s="264"/>
      <c r="CU33" s="264"/>
      <c r="CV33" s="264"/>
      <c r="CW33" s="264"/>
      <c r="CX33" s="264"/>
      <c r="CY33" s="264"/>
      <c r="CZ33" s="264"/>
      <c r="DA33" s="264"/>
      <c r="DB33" s="264"/>
      <c r="DC33" s="264"/>
      <c r="DD33" s="264"/>
      <c r="DE33" s="264"/>
      <c r="DF33" s="264"/>
      <c r="DG33" s="264"/>
      <c r="DH33" s="264"/>
      <c r="DI33" s="264"/>
      <c r="DJ33" s="264"/>
      <c r="DK33" s="264"/>
      <c r="DL33" s="264"/>
      <c r="DM33" s="264"/>
      <c r="DN33" s="264"/>
      <c r="DO33" s="264"/>
      <c r="DP33" s="264"/>
      <c r="DQ33" s="264"/>
      <c r="DR33" s="264"/>
      <c r="DS33" s="264"/>
      <c r="DT33" s="264"/>
      <c r="DU33" s="264"/>
      <c r="DV33" s="264"/>
      <c r="DW33" s="264"/>
      <c r="DX33" s="264"/>
      <c r="DY33" s="264"/>
      <c r="DZ33" s="264"/>
      <c r="EA33" s="264"/>
      <c r="EB33" s="264"/>
      <c r="EC33" s="264"/>
      <c r="ED33" s="264"/>
      <c r="EE33" s="264"/>
      <c r="EF33" s="264"/>
      <c r="EG33" s="264"/>
      <c r="EH33" s="264"/>
      <c r="EI33" s="264"/>
      <c r="EJ33" s="264"/>
      <c r="EK33" s="264"/>
      <c r="EL33" s="264"/>
      <c r="EM33" s="264"/>
      <c r="EN33" s="264"/>
      <c r="EO33" s="264"/>
      <c r="EP33" s="264"/>
      <c r="EQ33" s="264"/>
      <c r="ER33" s="264"/>
      <c r="ES33" s="264"/>
      <c r="ET33" s="264"/>
      <c r="EU33" s="264"/>
      <c r="EV33" s="264"/>
      <c r="EW33" s="264"/>
      <c r="EX33" s="264"/>
      <c r="EY33" s="264"/>
      <c r="EZ33" s="228"/>
      <c r="FA33" s="143" t="s">
        <v>223</v>
      </c>
      <c r="FB33" s="202" t="str">
        <f>"Please enter the number of veterans in each multi-gender category in "&amp;D7&amp;". Enter 0 where applicable."</f>
        <v>Please enter the number of veterans in each multi-gender category in ES. Enter 0 where applicable.</v>
      </c>
      <c r="FC33" s="146" t="str">
        <f>"Total number of "&amp;D7&amp;" veterans across multi-gender categories ("&amp;D33&amp;") should be at least double the number of veterans with More Than One Gender ("&amp;D21&amp;")"</f>
        <v>Total number of ES veterans across multi-gender categories (0) should be at least double the number of veterans with More Than One Gender (0)</v>
      </c>
      <c r="FD33" s="146"/>
      <c r="FE33" s="147"/>
      <c r="FF33" s="147"/>
      <c r="FG33"/>
      <c r="FH33" s="147"/>
      <c r="FI33" s="147"/>
      <c r="FJ33"/>
      <c r="FK33" s="147"/>
      <c r="FL33"/>
      <c r="FM33" s="147"/>
      <c r="FN33" s="147"/>
      <c r="FO33"/>
      <c r="FP33"/>
      <c r="FQ33" s="147"/>
      <c r="FR33" s="147"/>
      <c r="FS33"/>
      <c r="FT33" s="147"/>
      <c r="FU33" s="147"/>
      <c r="FV33" s="147"/>
      <c r="FW33"/>
      <c r="FX33" s="147"/>
      <c r="FY33" s="148" t="s">
        <v>223</v>
      </c>
      <c r="FZ33" s="202" t="str">
        <f>"Please enter the number of people in each multi-gender category in "&amp;AB7&amp;". Enter 0 where applicable."</f>
        <v>Please enter the number of people in each multi-gender category in TH. Enter 0 where applicable.</v>
      </c>
      <c r="GA33" s="146" t="str">
        <f>"Total number of "&amp;AB7&amp;" veterans across multi-gender categories ("&amp;AB33&amp;") should be at least double the number of veterans with More Than One Gender ("&amp;AB21&amp;")"</f>
        <v>Total number of TH veterans across multi-gender categories (0) should be at least double the number of veterans with More Than One Gender (0)</v>
      </c>
      <c r="GB33" s="146"/>
      <c r="GC33" s="147"/>
      <c r="GD33" s="147"/>
      <c r="GE33"/>
      <c r="GF33" s="147"/>
      <c r="GG33" s="147"/>
      <c r="GH33"/>
      <c r="GI33" s="147"/>
      <c r="GJ33"/>
      <c r="GK33" s="147"/>
      <c r="GL33" s="147"/>
      <c r="GM33"/>
      <c r="GN33" s="147"/>
      <c r="GO33" s="147"/>
      <c r="GP33" s="147"/>
      <c r="GQ33"/>
      <c r="GR33" s="147"/>
      <c r="GS33" s="147"/>
      <c r="GT33" s="147"/>
      <c r="GU33"/>
      <c r="GV33" s="147"/>
      <c r="GW33" s="148" t="s">
        <v>223</v>
      </c>
      <c r="GX33" s="202" t="str">
        <f>"Please enter the number of people in each multi-gender category in "&amp;AZ7&amp;". Enter 0 where applicable."</f>
        <v>Please enter the number of people in each multi-gender category in UN. Enter 0 where applicable.</v>
      </c>
      <c r="GY33" s="146" t="str">
        <f>"Total number of "&amp;AZ7&amp;" veterans across multi-gender categories ("&amp;AZ33&amp;") should be at least double the number of veterans with More Than One Gender ("&amp;AZ21&amp;")"</f>
        <v>Total number of UN veterans across multi-gender categories (0) should be at least double the number of veterans with More Than One Gender (0)</v>
      </c>
      <c r="GZ33" s="146"/>
      <c r="HA33"/>
      <c r="HB33" s="187"/>
      <c r="HC33" s="187"/>
      <c r="HD33" s="187"/>
      <c r="HE33" s="178"/>
      <c r="HF33" s="178"/>
      <c r="HG33" s="178" t="e">
        <f>SUM(HG26:HG32)</f>
        <v>#VALUE!</v>
      </c>
      <c r="HH33" s="178" t="e">
        <f t="shared" ref="HH33:HN33" si="79">SUM(HH26:HH32)</f>
        <v>#VALUE!</v>
      </c>
      <c r="HI33" s="178" t="e">
        <f t="shared" si="79"/>
        <v>#VALUE!</v>
      </c>
      <c r="HJ33" s="178" t="e">
        <f t="shared" si="79"/>
        <v>#VALUE!</v>
      </c>
      <c r="HK33" s="178" t="e">
        <f t="shared" si="79"/>
        <v>#VALUE!</v>
      </c>
      <c r="HL33" s="178" t="e">
        <f t="shared" si="79"/>
        <v>#VALUE!</v>
      </c>
      <c r="HM33" s="178" t="e">
        <f t="shared" si="79"/>
        <v>#VALUE!</v>
      </c>
      <c r="HN33" s="178" t="e">
        <f t="shared" si="79"/>
        <v>#VALUE!</v>
      </c>
      <c r="HO33" s="178"/>
      <c r="HP33" s="178"/>
      <c r="HQ33" s="178"/>
      <c r="HR33" s="178"/>
      <c r="HS33" s="178"/>
      <c r="HT33" s="178"/>
      <c r="HU33" s="178"/>
      <c r="HV33" s="178"/>
      <c r="HW33" s="178"/>
      <c r="HX33" s="178"/>
      <c r="HY33"/>
      <c r="HZ33" s="187"/>
      <c r="IA33" s="187"/>
      <c r="IB33" s="187"/>
      <c r="IC33" s="178"/>
      <c r="ID33" s="178"/>
      <c r="IE33" s="178" t="e">
        <f>SUM(IE26:IE32)</f>
        <v>#VALUE!</v>
      </c>
      <c r="IF33" s="178" t="e">
        <f t="shared" ref="IF33:IL33" si="80">SUM(IF26:IF32)</f>
        <v>#VALUE!</v>
      </c>
      <c r="IG33" s="178" t="e">
        <f t="shared" si="80"/>
        <v>#VALUE!</v>
      </c>
      <c r="IH33" s="178" t="e">
        <f t="shared" si="80"/>
        <v>#VALUE!</v>
      </c>
      <c r="II33" s="178" t="e">
        <f t="shared" si="80"/>
        <v>#VALUE!</v>
      </c>
      <c r="IJ33" s="178" t="e">
        <f t="shared" si="80"/>
        <v>#VALUE!</v>
      </c>
      <c r="IK33" s="178" t="e">
        <f t="shared" si="80"/>
        <v>#VALUE!</v>
      </c>
      <c r="IL33" s="178" t="e">
        <f t="shared" si="80"/>
        <v>#VALUE!</v>
      </c>
      <c r="IM33" s="178"/>
      <c r="IN33" s="178"/>
      <c r="IO33" s="178"/>
      <c r="IP33" s="178"/>
      <c r="IQ33" s="178"/>
      <c r="IR33" s="178"/>
      <c r="IS33" s="178"/>
      <c r="IT33" s="178"/>
      <c r="IU33" s="178"/>
      <c r="IV33" s="178"/>
      <c r="IW33" s="178"/>
      <c r="IX33" s="187"/>
      <c r="IY33" s="187"/>
      <c r="IZ33" s="187"/>
      <c r="JA33" s="178"/>
      <c r="JB33" s="178"/>
      <c r="JC33" s="178" t="e">
        <f>SUM(JC26:JC32)</f>
        <v>#VALUE!</v>
      </c>
      <c r="JD33" s="178" t="e">
        <f t="shared" ref="JD33:JJ33" si="81">SUM(JD26:JD32)</f>
        <v>#VALUE!</v>
      </c>
      <c r="JE33" s="178" t="e">
        <f t="shared" si="81"/>
        <v>#VALUE!</v>
      </c>
      <c r="JF33" s="178" t="e">
        <f t="shared" si="81"/>
        <v>#VALUE!</v>
      </c>
      <c r="JG33" s="178" t="e">
        <f t="shared" si="81"/>
        <v>#VALUE!</v>
      </c>
      <c r="JH33" s="178" t="e">
        <f t="shared" si="81"/>
        <v>#VALUE!</v>
      </c>
      <c r="JI33" s="178" t="e">
        <f t="shared" si="81"/>
        <v>#VALUE!</v>
      </c>
      <c r="JJ33" s="178" t="e">
        <f t="shared" si="81"/>
        <v>#VALUE!</v>
      </c>
      <c r="JK33" s="178"/>
      <c r="JL33" s="178"/>
      <c r="JM33" s="178"/>
      <c r="JN33" s="178"/>
      <c r="JO33" s="178"/>
      <c r="JP33" s="178"/>
      <c r="JQ33" s="178"/>
      <c r="JR33" s="178"/>
      <c r="JS33" s="178"/>
      <c r="JT33" s="178"/>
    </row>
    <row r="34" spans="3:280" ht="33.6" customHeight="1" x14ac:dyDescent="0.25">
      <c r="C34" s="213" t="s">
        <v>265</v>
      </c>
      <c r="D34" s="214" t="str">
        <f>IFERROR(ROUND(D33/D21*BC21,0),"")</f>
        <v/>
      </c>
      <c r="E34" s="157"/>
      <c r="F34" s="157"/>
      <c r="G34" s="157"/>
      <c r="H34" s="157"/>
      <c r="I34" s="157"/>
      <c r="J34" s="157"/>
      <c r="K34" s="157"/>
      <c r="L34" s="157"/>
      <c r="M34" s="157"/>
      <c r="N34" s="157"/>
      <c r="O34" s="157"/>
      <c r="P34" s="157"/>
      <c r="Q34" s="157"/>
      <c r="R34" s="157"/>
      <c r="S34" s="157"/>
      <c r="T34" s="157"/>
      <c r="U34" s="157"/>
      <c r="V34" s="157"/>
      <c r="W34" s="157"/>
      <c r="X34" s="157"/>
      <c r="Y34" s="157"/>
      <c r="Z34" s="157"/>
      <c r="AA34" s="157"/>
      <c r="AB34" s="214" t="str">
        <f>IFERROR(ROUND(AB33/AB21*CA21,0),"")</f>
        <v/>
      </c>
      <c r="AC34" s="157"/>
      <c r="AD34" s="157"/>
      <c r="AE34" s="157"/>
      <c r="AF34" s="157"/>
      <c r="AG34" s="157"/>
      <c r="AH34" s="157"/>
      <c r="AI34" s="157"/>
      <c r="AJ34" s="157"/>
      <c r="AK34" s="157"/>
      <c r="AL34" s="157"/>
      <c r="AM34" s="157"/>
      <c r="AN34" s="157"/>
      <c r="AO34" s="157"/>
      <c r="AP34" s="157"/>
      <c r="AQ34" s="157"/>
      <c r="AR34" s="157"/>
      <c r="AS34" s="157"/>
      <c r="AT34" s="157"/>
      <c r="AU34" s="157"/>
      <c r="AV34" s="157"/>
      <c r="AW34" s="157"/>
      <c r="AX34" s="157"/>
      <c r="AY34" s="157"/>
      <c r="AZ34" s="214" t="str">
        <f>IFERROR(ROUND(AZ33/AZ21*CY21,0),"")</f>
        <v/>
      </c>
      <c r="BA34" s="185"/>
      <c r="BB34" s="120"/>
      <c r="BC34" s="264"/>
      <c r="BD34" s="264"/>
      <c r="BE34" s="264"/>
      <c r="BF34" s="264"/>
      <c r="BG34" s="264"/>
      <c r="BH34" s="264"/>
      <c r="BI34" s="264"/>
      <c r="BJ34" s="264"/>
      <c r="BK34" s="264"/>
      <c r="BL34" s="264"/>
      <c r="BM34" s="264"/>
      <c r="BN34" s="264"/>
      <c r="BO34" s="264"/>
      <c r="BP34" s="264"/>
      <c r="BQ34" s="264"/>
      <c r="BR34" s="264"/>
      <c r="BS34" s="264"/>
      <c r="BT34" s="264"/>
      <c r="BU34" s="264"/>
      <c r="BV34" s="264"/>
      <c r="BW34" s="264"/>
      <c r="BX34" s="264"/>
      <c r="BY34" s="264"/>
      <c r="BZ34" s="264"/>
      <c r="CA34" s="264"/>
      <c r="CB34" s="264"/>
      <c r="CC34" s="264"/>
      <c r="CD34" s="264"/>
      <c r="CE34" s="264"/>
      <c r="CF34" s="264"/>
      <c r="CG34" s="264"/>
      <c r="CH34" s="264"/>
      <c r="CI34" s="264"/>
      <c r="CJ34" s="264"/>
      <c r="CK34" s="264"/>
      <c r="CL34" s="264"/>
      <c r="CM34" s="264"/>
      <c r="CN34" s="264"/>
      <c r="CO34" s="264"/>
      <c r="CP34" s="264"/>
      <c r="CQ34" s="264"/>
      <c r="CR34" s="264"/>
      <c r="CS34" s="264"/>
      <c r="CT34" s="264"/>
      <c r="CU34" s="264"/>
      <c r="CV34" s="264"/>
      <c r="CW34" s="264"/>
      <c r="CX34" s="264"/>
      <c r="CY34" s="264"/>
      <c r="CZ34" s="120"/>
      <c r="DA34" s="265"/>
      <c r="DB34" s="264"/>
      <c r="DC34" s="264"/>
      <c r="DD34" s="264"/>
      <c r="DE34" s="264"/>
      <c r="DF34" s="264"/>
      <c r="DG34" s="264"/>
      <c r="DH34" s="264"/>
      <c r="DI34" s="264"/>
      <c r="DJ34" s="264"/>
      <c r="DK34" s="264"/>
      <c r="DL34" s="264"/>
      <c r="DM34" s="264"/>
      <c r="DN34" s="264"/>
      <c r="DO34" s="264"/>
      <c r="DP34" s="264"/>
      <c r="DQ34" s="264"/>
      <c r="DR34" s="264"/>
      <c r="DS34" s="264"/>
      <c r="DT34" s="264"/>
      <c r="DU34" s="264"/>
      <c r="DV34" s="264"/>
      <c r="DW34" s="264"/>
      <c r="DX34" s="264"/>
      <c r="DY34" s="265"/>
      <c r="DZ34" s="264"/>
      <c r="EA34" s="264"/>
      <c r="EB34" s="264"/>
      <c r="EC34" s="264"/>
      <c r="ED34" s="264"/>
      <c r="EE34" s="264"/>
      <c r="EF34" s="264"/>
      <c r="EG34" s="264"/>
      <c r="EH34" s="264"/>
      <c r="EI34" s="264"/>
      <c r="EJ34" s="264"/>
      <c r="EK34" s="264"/>
      <c r="EL34" s="264"/>
      <c r="EM34" s="264"/>
      <c r="EN34" s="264"/>
      <c r="EO34" s="264"/>
      <c r="EP34" s="264"/>
      <c r="EQ34" s="264"/>
      <c r="ER34" s="264"/>
      <c r="ES34" s="264"/>
      <c r="ET34" s="264"/>
      <c r="EU34" s="264"/>
      <c r="EV34" s="264"/>
      <c r="EW34" s="265"/>
      <c r="EX34" s="126"/>
      <c r="EY34" s="199"/>
      <c r="EZ34" s="228"/>
      <c r="FA34" s="143" t="s">
        <v>225</v>
      </c>
      <c r="FB34" s="144" t="str">
        <f>IF(COUNTBLANK(D26:D32)&gt;0,"Yes","No")</f>
        <v>No</v>
      </c>
      <c r="FC34" s="144" t="str">
        <f>IFERROR(IF(AND(COUNTBLANK(D26:D32)=0,(2*D21)&gt;D33),"Yes","No"),"No")</f>
        <v>No</v>
      </c>
      <c r="FD34" s="144"/>
      <c r="FE34" s="158"/>
      <c r="FF34" s="158"/>
      <c r="FG34"/>
      <c r="FH34" s="158"/>
      <c r="FI34" s="158"/>
      <c r="FJ34"/>
      <c r="FK34" s="158"/>
      <c r="FL34"/>
      <c r="FM34" s="158"/>
      <c r="FN34" s="158"/>
      <c r="FO34"/>
      <c r="FP34"/>
      <c r="FQ34" s="158"/>
      <c r="FR34" s="158"/>
      <c r="FS34"/>
      <c r="FT34" s="158"/>
      <c r="FU34" s="158"/>
      <c r="FV34" s="158"/>
      <c r="FW34"/>
      <c r="FX34" s="158"/>
      <c r="FY34" s="148" t="s">
        <v>225</v>
      </c>
      <c r="FZ34" s="144" t="str">
        <f>IF(COUNTBLANK(AB26:AB32)&gt;0,"Yes","No")</f>
        <v>No</v>
      </c>
      <c r="GA34" s="144" t="str">
        <f>IFERROR(IF(AND(COUNTBLANK(AB26:AB32)=0,(2*AB21)&gt;AB33),"Yes","No"),"No")</f>
        <v>No</v>
      </c>
      <c r="GB34" s="144"/>
      <c r="GC34" s="158"/>
      <c r="GD34" s="158"/>
      <c r="GE34"/>
      <c r="GF34" s="158"/>
      <c r="GG34" s="158"/>
      <c r="GH34"/>
      <c r="GI34" s="158"/>
      <c r="GJ34"/>
      <c r="GK34" s="158"/>
      <c r="GL34" s="158"/>
      <c r="GM34"/>
      <c r="GN34" s="158"/>
      <c r="GO34" s="158"/>
      <c r="GP34" s="158"/>
      <c r="GQ34"/>
      <c r="GR34" s="158"/>
      <c r="GS34" s="158"/>
      <c r="GT34" s="158"/>
      <c r="GU34"/>
      <c r="GV34" s="158"/>
      <c r="GW34" s="148" t="s">
        <v>225</v>
      </c>
      <c r="GX34" s="144" t="str">
        <f>IF(COUNTBLANK(AZ26:AZ32)&gt;0,"Yes","No")</f>
        <v>No</v>
      </c>
      <c r="GY34" s="144" t="str">
        <f>IFERROR(IF(AND(COUNTBLANK(AZ26:AZ32)=0,(2*AZ21)&gt;AZ33),"Yes","No"),"No")</f>
        <v>No</v>
      </c>
      <c r="GZ34" s="14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row>
    <row r="35" spans="3:280" s="242" customFormat="1" ht="56.45" customHeight="1" x14ac:dyDescent="0.25">
      <c r="C35" s="215"/>
      <c r="D35" s="164" t="str">
        <f>FB35</f>
        <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64" t="str">
        <f>FZ35</f>
        <v/>
      </c>
      <c r="AC35" s="189"/>
      <c r="AD35" s="189"/>
      <c r="AE35" s="189"/>
      <c r="AF35" s="189"/>
      <c r="AG35" s="189"/>
      <c r="AH35" s="189"/>
      <c r="AI35" s="189"/>
      <c r="AJ35" s="189"/>
      <c r="AK35" s="189"/>
      <c r="AL35" s="189"/>
      <c r="AM35" s="189"/>
      <c r="AN35" s="189"/>
      <c r="AO35" s="189"/>
      <c r="AP35" s="189"/>
      <c r="AQ35" s="189"/>
      <c r="AR35" s="189"/>
      <c r="AS35" s="189"/>
      <c r="AT35" s="189"/>
      <c r="AU35" s="189"/>
      <c r="AV35" s="189"/>
      <c r="AW35" s="189"/>
      <c r="AX35" s="189"/>
      <c r="AY35" s="189"/>
      <c r="AZ35" s="164" t="str">
        <f>GX35</f>
        <v/>
      </c>
      <c r="BA35" s="190"/>
      <c r="BB35" s="190"/>
      <c r="BC35" s="190"/>
      <c r="BD35" s="190"/>
      <c r="BE35" s="190"/>
      <c r="BF35" s="190"/>
      <c r="BG35" s="190"/>
      <c r="BH35" s="190"/>
      <c r="BI35" s="190"/>
      <c r="BJ35" s="190"/>
      <c r="BK35" s="190"/>
      <c r="BL35" s="190"/>
      <c r="BM35" s="190"/>
      <c r="BN35" s="190"/>
      <c r="BO35" s="190"/>
      <c r="BP35" s="190"/>
      <c r="BQ35" s="190"/>
      <c r="BR35" s="190"/>
      <c r="BS35" s="190"/>
      <c r="BT35" s="190"/>
      <c r="BU35" s="190"/>
      <c r="BV35" s="190"/>
      <c r="BW35" s="190"/>
      <c r="BX35" s="190"/>
      <c r="BY35" s="190"/>
      <c r="BZ35" s="190"/>
      <c r="CA35" s="190"/>
      <c r="CB35" s="190"/>
      <c r="CC35" s="190"/>
      <c r="CD35" s="190"/>
      <c r="CE35" s="190"/>
      <c r="CF35" s="190"/>
      <c r="CG35" s="190"/>
      <c r="CH35" s="190"/>
      <c r="CI35" s="190"/>
      <c r="CJ35" s="190"/>
      <c r="CK35" s="190"/>
      <c r="CL35" s="190"/>
      <c r="CM35" s="190"/>
      <c r="CN35" s="190"/>
      <c r="CO35" s="190"/>
      <c r="CP35" s="190"/>
      <c r="CQ35" s="190"/>
      <c r="CR35" s="190"/>
      <c r="CS35" s="190"/>
      <c r="CT35" s="190"/>
      <c r="CU35" s="190"/>
      <c r="CV35" s="190"/>
      <c r="CW35" s="190"/>
      <c r="CX35" s="190"/>
      <c r="CY35" s="190"/>
      <c r="CZ35" s="190"/>
      <c r="DA35" s="190"/>
      <c r="DB35" s="190"/>
      <c r="DC35" s="190"/>
      <c r="DD35" s="190"/>
      <c r="DE35" s="190"/>
      <c r="DF35" s="190"/>
      <c r="DG35" s="190"/>
      <c r="DH35" s="190"/>
      <c r="DI35" s="190"/>
      <c r="DJ35" s="190"/>
      <c r="DK35" s="190"/>
      <c r="DL35" s="190"/>
      <c r="DM35" s="190"/>
      <c r="DN35" s="190"/>
      <c r="DO35" s="190"/>
      <c r="DP35" s="190"/>
      <c r="DQ35" s="190"/>
      <c r="DR35" s="190"/>
      <c r="DS35" s="190"/>
      <c r="DT35" s="190"/>
      <c r="DU35" s="190"/>
      <c r="DV35" s="190"/>
      <c r="DW35" s="190"/>
      <c r="DX35" s="190"/>
      <c r="DY35" s="190"/>
      <c r="DZ35" s="190"/>
      <c r="EA35" s="190"/>
      <c r="EB35" s="190"/>
      <c r="EC35" s="190"/>
      <c r="ED35" s="190"/>
      <c r="EE35" s="190"/>
      <c r="EF35" s="190"/>
      <c r="EG35" s="190"/>
      <c r="EH35" s="190"/>
      <c r="EI35" s="190"/>
      <c r="EJ35" s="190"/>
      <c r="EK35" s="190"/>
      <c r="EL35" s="190"/>
      <c r="EM35" s="190"/>
      <c r="EN35" s="190"/>
      <c r="EO35" s="190"/>
      <c r="EP35" s="190"/>
      <c r="EQ35" s="190"/>
      <c r="ER35" s="190"/>
      <c r="ES35" s="190"/>
      <c r="ET35" s="190"/>
      <c r="EU35" s="190"/>
      <c r="EV35" s="190"/>
      <c r="EW35" s="190"/>
      <c r="EX35" s="190"/>
      <c r="EY35" s="190"/>
      <c r="EZ35" s="254"/>
      <c r="FA35" s="205" t="s">
        <v>230</v>
      </c>
      <c r="FB35" s="206" t="str">
        <f>IF(FB34="Yes", FB33,"")&amp;IF(FC34="Yes",FC33,"")&amp;IF(FD34="Yes",FD33,"")</f>
        <v/>
      </c>
      <c r="FC35" s="207"/>
      <c r="FD35" s="208"/>
      <c r="FE35" s="209"/>
      <c r="FF35" s="209"/>
      <c r="FG35" s="160"/>
      <c r="FH35" s="209"/>
      <c r="FI35" s="209"/>
      <c r="FJ35" s="160"/>
      <c r="FK35" s="209"/>
      <c r="FL35" s="160"/>
      <c r="FM35" s="209"/>
      <c r="FN35" s="209"/>
      <c r="FO35" s="160"/>
      <c r="FP35" s="160"/>
      <c r="FQ35" s="209"/>
      <c r="FR35" s="209"/>
      <c r="FS35" s="160"/>
      <c r="FT35" s="209"/>
      <c r="FU35" s="209"/>
      <c r="FV35" s="209"/>
      <c r="FW35" s="160"/>
      <c r="FX35" s="209"/>
      <c r="FY35" s="210" t="s">
        <v>230</v>
      </c>
      <c r="FZ35" s="206" t="str">
        <f>IF(FZ34="Yes", FZ33,"")&amp;IF(GA34="Yes",GA33,"")&amp;IF(GB34="Yes",GB33,"")</f>
        <v/>
      </c>
      <c r="GA35" s="207"/>
      <c r="GB35" s="208"/>
      <c r="GC35" s="209"/>
      <c r="GD35" s="209"/>
      <c r="GE35" s="160"/>
      <c r="GF35" s="209"/>
      <c r="GG35" s="209"/>
      <c r="GH35" s="160"/>
      <c r="GI35" s="209"/>
      <c r="GJ35" s="160"/>
      <c r="GK35" s="209"/>
      <c r="GL35" s="209"/>
      <c r="GM35" s="160"/>
      <c r="GN35" s="209"/>
      <c r="GO35" s="209"/>
      <c r="GP35" s="209"/>
      <c r="GQ35" s="160"/>
      <c r="GR35" s="209"/>
      <c r="GS35" s="209"/>
      <c r="GT35" s="209"/>
      <c r="GU35" s="160"/>
      <c r="GV35" s="209"/>
      <c r="GW35" s="210" t="s">
        <v>230</v>
      </c>
      <c r="GX35" s="206" t="str">
        <f>IF(GX34="Yes", GX33,"")&amp;IF(GY34="Yes",GY33,"")&amp;IF(GZ34="Yes",GZ33,"")</f>
        <v/>
      </c>
      <c r="GY35" s="207"/>
      <c r="GZ35" s="208"/>
      <c r="HA35" s="160"/>
      <c r="HB35" s="159" t="s">
        <v>266</v>
      </c>
      <c r="HC35"/>
      <c r="HD35"/>
      <c r="HE35"/>
      <c r="HF35"/>
      <c r="HG35"/>
      <c r="HH35"/>
      <c r="HI35"/>
      <c r="HJ35"/>
      <c r="HK35"/>
      <c r="HL35"/>
      <c r="HM35"/>
      <c r="HN35"/>
      <c r="HO35"/>
      <c r="HP35"/>
      <c r="HQ35"/>
      <c r="HR35"/>
      <c r="HS35"/>
      <c r="HT35"/>
      <c r="HU35"/>
      <c r="HV35"/>
      <c r="HW35"/>
      <c r="HX35" s="160"/>
      <c r="HY35" s="160"/>
      <c r="HZ35" s="159" t="s">
        <v>266</v>
      </c>
      <c r="IA35"/>
      <c r="IB35"/>
      <c r="IC35"/>
      <c r="ID35"/>
      <c r="IE35"/>
      <c r="IF35"/>
      <c r="IG35"/>
      <c r="IH35"/>
      <c r="II35"/>
      <c r="IJ35"/>
      <c r="IK35"/>
      <c r="IL35"/>
      <c r="IM35"/>
      <c r="IN35"/>
      <c r="IO35"/>
      <c r="IP35"/>
      <c r="IQ35"/>
      <c r="IR35"/>
      <c r="IS35"/>
      <c r="IT35"/>
      <c r="IU35"/>
      <c r="IV35" s="160"/>
      <c r="IW35" s="160"/>
      <c r="IX35" s="159" t="s">
        <v>266</v>
      </c>
      <c r="IY35"/>
      <c r="IZ35"/>
      <c r="JA35"/>
      <c r="JB35"/>
      <c r="JC35"/>
      <c r="JD35"/>
      <c r="JE35"/>
      <c r="JF35"/>
      <c r="JG35"/>
      <c r="JH35"/>
      <c r="JI35"/>
      <c r="JJ35"/>
      <c r="JK35"/>
      <c r="JL35"/>
      <c r="JM35"/>
      <c r="JN35"/>
      <c r="JO35"/>
      <c r="JP35"/>
      <c r="JQ35"/>
      <c r="JR35"/>
      <c r="JS35"/>
      <c r="JT35" s="160"/>
    </row>
    <row r="36" spans="3:280" ht="14.45" customHeight="1" x14ac:dyDescent="0.25">
      <c r="C36" s="168"/>
      <c r="D36" s="195"/>
      <c r="E36" s="195"/>
      <c r="F36" s="195"/>
      <c r="G36" s="195"/>
      <c r="H36" s="195"/>
      <c r="I36" s="195"/>
      <c r="J36" s="195"/>
      <c r="K36" s="195"/>
      <c r="L36" s="195"/>
      <c r="M36" s="195"/>
      <c r="N36" s="195"/>
      <c r="O36" s="195"/>
      <c r="P36" s="195"/>
      <c r="Q36" s="195"/>
      <c r="R36" s="195"/>
      <c r="S36" s="195"/>
      <c r="T36" s="195"/>
      <c r="U36" s="195"/>
      <c r="V36" s="195"/>
      <c r="W36" s="195"/>
      <c r="X36" s="195"/>
      <c r="Y36" s="195"/>
      <c r="Z36" s="195"/>
      <c r="AA36" s="195"/>
      <c r="AB36" s="195"/>
      <c r="AC36" s="195"/>
      <c r="AD36" s="195"/>
      <c r="AE36" s="195"/>
      <c r="AF36" s="195"/>
      <c r="AG36" s="195"/>
      <c r="AH36" s="195"/>
      <c r="AI36" s="195"/>
      <c r="AJ36" s="195"/>
      <c r="AK36" s="195"/>
      <c r="AL36" s="195"/>
      <c r="AM36" s="195"/>
      <c r="AN36" s="195"/>
      <c r="AO36" s="195"/>
      <c r="AP36" s="195"/>
      <c r="AQ36" s="195"/>
      <c r="AR36" s="195"/>
      <c r="AS36" s="195"/>
      <c r="AT36" s="195"/>
      <c r="AU36" s="195"/>
      <c r="AV36" s="195"/>
      <c r="AW36" s="195"/>
      <c r="AX36" s="195"/>
      <c r="AY36" s="195"/>
      <c r="AZ36" s="195"/>
      <c r="BA36" s="195"/>
      <c r="BB36" s="195"/>
      <c r="BC36" s="195"/>
      <c r="BD36" s="195"/>
      <c r="BE36" s="195"/>
      <c r="BF36" s="195"/>
      <c r="BG36" s="195"/>
      <c r="BH36" s="195"/>
      <c r="BI36" s="195"/>
      <c r="BJ36" s="195"/>
      <c r="BK36" s="195"/>
      <c r="BL36" s="195"/>
      <c r="BM36" s="195"/>
      <c r="BN36" s="195"/>
      <c r="BO36" s="195"/>
      <c r="BP36" s="195"/>
      <c r="BQ36" s="195"/>
      <c r="BR36" s="195"/>
      <c r="BS36" s="195"/>
      <c r="BT36" s="195"/>
      <c r="BU36" s="195"/>
      <c r="BV36" s="195"/>
      <c r="BW36" s="195"/>
      <c r="BX36" s="195"/>
      <c r="BY36" s="195"/>
      <c r="BZ36" s="195"/>
      <c r="CA36" s="195"/>
      <c r="CB36" s="195"/>
      <c r="CC36" s="195"/>
      <c r="CD36" s="195"/>
      <c r="CE36" s="195"/>
      <c r="CF36" s="195"/>
      <c r="CG36" s="195"/>
      <c r="CH36" s="195"/>
      <c r="CI36" s="195"/>
      <c r="CJ36" s="195"/>
      <c r="CK36" s="195"/>
      <c r="CL36" s="195"/>
      <c r="CM36" s="195"/>
      <c r="CN36" s="195"/>
      <c r="CO36" s="195"/>
      <c r="CP36" s="195"/>
      <c r="CQ36" s="195"/>
      <c r="CR36" s="195"/>
      <c r="CS36" s="195"/>
      <c r="CT36" s="195"/>
      <c r="CU36" s="195"/>
      <c r="CV36" s="195"/>
      <c r="CW36" s="195"/>
      <c r="CX36" s="195"/>
      <c r="CY36" s="195"/>
      <c r="CZ36" s="195"/>
      <c r="DA36" s="195"/>
      <c r="DB36" s="195"/>
      <c r="DC36" s="195"/>
      <c r="DD36" s="195"/>
      <c r="DE36" s="195"/>
      <c r="DF36" s="195"/>
      <c r="DG36" s="195"/>
      <c r="DH36" s="195"/>
      <c r="DI36" s="195"/>
      <c r="DJ36" s="195"/>
      <c r="DK36" s="195"/>
      <c r="DL36" s="195"/>
      <c r="DM36" s="195"/>
      <c r="DN36" s="195"/>
      <c r="DO36" s="195"/>
      <c r="DP36" s="195"/>
      <c r="DQ36" s="195"/>
      <c r="DR36" s="195"/>
      <c r="DS36" s="195"/>
      <c r="DT36" s="195"/>
      <c r="DU36" s="195"/>
      <c r="DV36" s="195"/>
      <c r="DW36" s="195"/>
      <c r="DX36" s="195"/>
      <c r="DY36" s="195"/>
      <c r="DZ36" s="195"/>
      <c r="EA36" s="195"/>
      <c r="EB36" s="195"/>
      <c r="EC36" s="195"/>
      <c r="ED36" s="195"/>
      <c r="EE36" s="195"/>
      <c r="EF36" s="195"/>
      <c r="EG36" s="195"/>
      <c r="EH36" s="195"/>
      <c r="EI36" s="195"/>
      <c r="EJ36" s="195"/>
      <c r="EK36" s="195"/>
      <c r="EL36" s="195"/>
      <c r="EM36" s="195"/>
      <c r="EN36" s="195"/>
      <c r="EO36" s="195"/>
      <c r="EP36" s="195"/>
      <c r="EQ36" s="195"/>
      <c r="ER36" s="195"/>
      <c r="ES36" s="195"/>
      <c r="ET36" s="195"/>
      <c r="EU36" s="195"/>
      <c r="EV36" s="195"/>
      <c r="EW36" s="195"/>
      <c r="EX36" s="195"/>
      <c r="EY36" s="195"/>
      <c r="EZ36" s="228"/>
      <c r="FA36"/>
      <c r="FB36"/>
      <c r="FC36"/>
      <c r="FD36" s="160"/>
      <c r="FE36" s="160"/>
      <c r="FF36" s="160"/>
      <c r="FG36"/>
      <c r="FH36" s="160"/>
      <c r="FI36" s="160"/>
      <c r="FJ36"/>
      <c r="FK36" s="160"/>
      <c r="FL36"/>
      <c r="FM36" s="160"/>
      <c r="FN36" s="160"/>
      <c r="FO36"/>
      <c r="FP36"/>
      <c r="FQ36" s="160"/>
      <c r="FR36" s="160"/>
      <c r="FS36"/>
      <c r="FT36" s="160"/>
      <c r="FU36" s="160"/>
      <c r="FV36" s="160"/>
      <c r="FW36"/>
      <c r="FX36" s="160"/>
      <c r="FY36"/>
      <c r="FZ36"/>
      <c r="GA36"/>
      <c r="GB36" s="160"/>
      <c r="GC36" s="160"/>
      <c r="GD36" s="160"/>
      <c r="GE36"/>
      <c r="GF36" s="160"/>
      <c r="GG36" s="160"/>
      <c r="GH36"/>
      <c r="GI36" s="160"/>
      <c r="GJ36"/>
      <c r="GK36" s="160"/>
      <c r="GL36" s="160"/>
      <c r="GM36"/>
      <c r="GN36" s="160"/>
      <c r="GO36" s="160"/>
      <c r="GP36" s="160"/>
      <c r="GQ36"/>
      <c r="GR36" s="160"/>
      <c r="GS36" s="160"/>
      <c r="GT36" s="160"/>
      <c r="GU36"/>
      <c r="GV36" s="160"/>
      <c r="GW36"/>
      <c r="GX36"/>
      <c r="GY36"/>
      <c r="GZ36" s="160"/>
      <c r="HA36"/>
      <c r="HB36" s="166" t="s">
        <v>231</v>
      </c>
      <c r="HC36" s="166"/>
      <c r="HD36" s="167">
        <f>D54</f>
        <v>0</v>
      </c>
      <c r="HE36"/>
      <c r="HF36"/>
      <c r="HG36" s="125"/>
      <c r="HH36" s="125">
        <v>1</v>
      </c>
      <c r="HI36" s="125">
        <v>2</v>
      </c>
      <c r="HJ36" s="125">
        <v>3</v>
      </c>
      <c r="HK36" s="125">
        <v>4</v>
      </c>
      <c r="HL36" s="125">
        <v>5</v>
      </c>
      <c r="HM36" s="125">
        <v>6</v>
      </c>
      <c r="HN36" s="125">
        <v>7</v>
      </c>
      <c r="HO36" s="125">
        <v>8</v>
      </c>
      <c r="HP36" s="125">
        <v>9</v>
      </c>
      <c r="HQ36" s="125">
        <v>10</v>
      </c>
      <c r="HR36" s="125">
        <v>11</v>
      </c>
      <c r="HS36" s="125">
        <v>12</v>
      </c>
      <c r="HT36" s="125">
        <v>13</v>
      </c>
      <c r="HU36" s="125">
        <v>14</v>
      </c>
      <c r="HV36" s="125">
        <v>15</v>
      </c>
      <c r="HW36" s="125"/>
      <c r="HX36"/>
      <c r="HY36"/>
      <c r="HZ36" s="166" t="s">
        <v>231</v>
      </c>
      <c r="IA36" s="166"/>
      <c r="IB36" s="167">
        <f>AB54</f>
        <v>0</v>
      </c>
      <c r="IC36"/>
      <c r="ID36"/>
      <c r="IE36" s="125"/>
      <c r="IF36" s="125">
        <v>1</v>
      </c>
      <c r="IG36" s="125">
        <v>2</v>
      </c>
      <c r="IH36" s="125">
        <v>3</v>
      </c>
      <c r="II36" s="125">
        <v>4</v>
      </c>
      <c r="IJ36" s="125">
        <v>5</v>
      </c>
      <c r="IK36" s="125">
        <v>6</v>
      </c>
      <c r="IL36" s="125">
        <v>7</v>
      </c>
      <c r="IM36" s="125">
        <v>8</v>
      </c>
      <c r="IN36" s="125">
        <v>9</v>
      </c>
      <c r="IO36" s="125">
        <v>10</v>
      </c>
      <c r="IP36" s="125">
        <v>11</v>
      </c>
      <c r="IQ36" s="125">
        <v>12</v>
      </c>
      <c r="IR36" s="125">
        <v>13</v>
      </c>
      <c r="IS36" s="125">
        <v>14</v>
      </c>
      <c r="IT36" s="125">
        <v>15</v>
      </c>
      <c r="IU36" s="125"/>
      <c r="IV36"/>
      <c r="IW36"/>
      <c r="IX36" s="166" t="s">
        <v>231</v>
      </c>
      <c r="IY36" s="166"/>
      <c r="IZ36" s="167">
        <f>AZ54</f>
        <v>0</v>
      </c>
      <c r="JA36"/>
      <c r="JB36"/>
      <c r="JC36" s="125"/>
      <c r="JD36" s="125">
        <v>1</v>
      </c>
      <c r="JE36" s="125">
        <v>2</v>
      </c>
      <c r="JF36" s="125">
        <v>3</v>
      </c>
      <c r="JG36" s="125">
        <v>4</v>
      </c>
      <c r="JH36" s="125">
        <v>5</v>
      </c>
      <c r="JI36" s="125">
        <v>6</v>
      </c>
      <c r="JJ36" s="125">
        <v>7</v>
      </c>
      <c r="JK36" s="125">
        <v>8</v>
      </c>
      <c r="JL36" s="125">
        <v>9</v>
      </c>
      <c r="JM36" s="125">
        <v>10</v>
      </c>
      <c r="JN36" s="125">
        <v>11</v>
      </c>
      <c r="JO36" s="125">
        <v>12</v>
      </c>
      <c r="JP36" s="125">
        <v>13</v>
      </c>
      <c r="JQ36" s="125">
        <v>14</v>
      </c>
      <c r="JR36" s="125">
        <v>15</v>
      </c>
      <c r="JS36" s="125"/>
      <c r="JT36"/>
    </row>
    <row r="37" spans="3:280" ht="18.600000000000001" customHeight="1" x14ac:dyDescent="0.25">
      <c r="C37" s="168" t="s">
        <v>290</v>
      </c>
      <c r="D37" s="139" t="s">
        <v>11</v>
      </c>
      <c r="E37" s="139"/>
      <c r="F37" s="139"/>
      <c r="G37" s="139"/>
      <c r="H37" s="139"/>
      <c r="I37" s="139"/>
      <c r="J37" s="139"/>
      <c r="K37" s="139"/>
      <c r="L37" s="139"/>
      <c r="M37" s="139"/>
      <c r="N37" s="139"/>
      <c r="O37" s="139"/>
      <c r="P37" s="139"/>
      <c r="Q37" s="139"/>
      <c r="R37" s="139"/>
      <c r="S37" s="139"/>
      <c r="T37" s="139"/>
      <c r="U37" s="139"/>
      <c r="V37" s="139"/>
      <c r="W37" s="139"/>
      <c r="X37" s="139"/>
      <c r="Y37" s="139"/>
      <c r="Z37" s="139"/>
      <c r="AA37" s="139"/>
      <c r="AB37" s="140" t="s">
        <v>12</v>
      </c>
      <c r="AC37" s="139"/>
      <c r="AD37" s="139"/>
      <c r="AE37" s="139"/>
      <c r="AF37" s="139"/>
      <c r="AG37" s="139"/>
      <c r="AH37" s="139"/>
      <c r="AI37" s="139"/>
      <c r="AJ37" s="139"/>
      <c r="AK37" s="139"/>
      <c r="AL37" s="139"/>
      <c r="AM37" s="139"/>
      <c r="AN37" s="139"/>
      <c r="AO37" s="139"/>
      <c r="AP37" s="139"/>
      <c r="AQ37" s="139"/>
      <c r="AR37" s="139"/>
      <c r="AS37" s="139"/>
      <c r="AT37" s="139"/>
      <c r="AU37" s="139"/>
      <c r="AV37" s="139"/>
      <c r="AW37" s="139"/>
      <c r="AX37" s="139"/>
      <c r="AY37" s="139"/>
      <c r="AZ37" s="141" t="s">
        <v>217</v>
      </c>
      <c r="BA37" s="126"/>
      <c r="BB37" s="120"/>
      <c r="BC37" s="139" t="s">
        <v>11</v>
      </c>
      <c r="BD37" s="139"/>
      <c r="BE37" s="139"/>
      <c r="BF37" s="139"/>
      <c r="BG37" s="139"/>
      <c r="BH37" s="139"/>
      <c r="BI37" s="139"/>
      <c r="BJ37" s="139"/>
      <c r="BK37" s="139"/>
      <c r="BL37" s="139"/>
      <c r="BM37" s="139"/>
      <c r="BN37" s="139"/>
      <c r="BO37" s="139"/>
      <c r="BP37" s="139"/>
      <c r="BQ37" s="139"/>
      <c r="BR37" s="139"/>
      <c r="BS37" s="139"/>
      <c r="BT37" s="139"/>
      <c r="BU37" s="139"/>
      <c r="BV37" s="139"/>
      <c r="BW37" s="139"/>
      <c r="BX37" s="139"/>
      <c r="BY37" s="139"/>
      <c r="BZ37" s="139"/>
      <c r="CA37" s="140" t="s">
        <v>12</v>
      </c>
      <c r="CB37" s="139"/>
      <c r="CC37" s="139"/>
      <c r="CD37" s="139"/>
      <c r="CE37" s="139"/>
      <c r="CF37" s="139"/>
      <c r="CG37" s="139"/>
      <c r="CH37" s="139"/>
      <c r="CI37" s="139"/>
      <c r="CJ37" s="139"/>
      <c r="CK37" s="139"/>
      <c r="CL37" s="139"/>
      <c r="CM37" s="139"/>
      <c r="CN37" s="139"/>
      <c r="CO37" s="139"/>
      <c r="CP37" s="139"/>
      <c r="CQ37" s="139"/>
      <c r="CR37" s="139"/>
      <c r="CS37" s="139"/>
      <c r="CT37" s="139"/>
      <c r="CU37" s="139"/>
      <c r="CV37" s="139"/>
      <c r="CW37" s="139"/>
      <c r="CX37" s="139"/>
      <c r="CY37" s="141" t="s">
        <v>217</v>
      </c>
      <c r="CZ37" s="120"/>
      <c r="DA37" s="139" t="s">
        <v>11</v>
      </c>
      <c r="DB37" s="139"/>
      <c r="DC37" s="139"/>
      <c r="DD37" s="139"/>
      <c r="DE37" s="139"/>
      <c r="DF37" s="139"/>
      <c r="DG37" s="139"/>
      <c r="DH37" s="139"/>
      <c r="DI37" s="139"/>
      <c r="DJ37" s="139"/>
      <c r="DK37" s="139"/>
      <c r="DL37" s="139"/>
      <c r="DM37" s="139"/>
      <c r="DN37" s="139"/>
      <c r="DO37" s="139"/>
      <c r="DP37" s="139"/>
      <c r="DQ37" s="139"/>
      <c r="DR37" s="139"/>
      <c r="DS37" s="139"/>
      <c r="DT37" s="139"/>
      <c r="DU37" s="139"/>
      <c r="DV37" s="139"/>
      <c r="DW37" s="139"/>
      <c r="DX37" s="139"/>
      <c r="DY37" s="140" t="s">
        <v>12</v>
      </c>
      <c r="DZ37" s="139"/>
      <c r="EA37" s="139"/>
      <c r="EB37" s="139"/>
      <c r="EC37" s="139"/>
      <c r="ED37" s="139"/>
      <c r="EE37" s="139"/>
      <c r="EF37" s="139"/>
      <c r="EG37" s="139"/>
      <c r="EH37" s="139"/>
      <c r="EI37" s="139"/>
      <c r="EJ37" s="139"/>
      <c r="EK37" s="139"/>
      <c r="EL37" s="139"/>
      <c r="EM37" s="139"/>
      <c r="EN37" s="139"/>
      <c r="EO37" s="139"/>
      <c r="EP37" s="139"/>
      <c r="EQ37" s="139"/>
      <c r="ER37" s="139"/>
      <c r="ES37" s="139"/>
      <c r="ET37" s="139"/>
      <c r="EU37" s="139"/>
      <c r="EV37" s="139"/>
      <c r="EW37" s="141" t="s">
        <v>217</v>
      </c>
      <c r="EX37" s="126"/>
      <c r="EY37" s="139" t="s">
        <v>213</v>
      </c>
      <c r="EZ37" s="228"/>
      <c r="FA37" s="160"/>
      <c r="FB37" s="160"/>
      <c r="FC37" s="160"/>
      <c r="FD37"/>
      <c r="FE37"/>
      <c r="FF37"/>
      <c r="FG37"/>
      <c r="FH37"/>
      <c r="FI37"/>
      <c r="FJ37"/>
      <c r="FK37"/>
      <c r="FL37"/>
      <c r="FM37"/>
      <c r="FN37"/>
      <c r="FO37"/>
      <c r="FP37"/>
      <c r="FQ37"/>
      <c r="FR37"/>
      <c r="FS37"/>
      <c r="FT37"/>
      <c r="FU37"/>
      <c r="FV37"/>
      <c r="FW37"/>
      <c r="FX37"/>
      <c r="FY37" s="160"/>
      <c r="FZ37" s="160"/>
      <c r="GA37" s="160"/>
      <c r="GB37"/>
      <c r="GC37"/>
      <c r="GD37"/>
      <c r="GE37"/>
      <c r="GF37"/>
      <c r="GG37"/>
      <c r="GH37"/>
      <c r="GI37"/>
      <c r="GJ37"/>
      <c r="GK37"/>
      <c r="GL37"/>
      <c r="GM37"/>
      <c r="GN37"/>
      <c r="GO37"/>
      <c r="GP37"/>
      <c r="GQ37"/>
      <c r="GR37"/>
      <c r="GS37"/>
      <c r="GT37"/>
      <c r="GU37"/>
      <c r="GV37"/>
      <c r="GW37" s="160"/>
      <c r="GX37" s="160"/>
      <c r="GY37" s="160"/>
      <c r="GZ37"/>
      <c r="HA37"/>
      <c r="HB37" s="169" t="str">
        <f>"# of persons with known "&amp;HB35</f>
        <v># of persons with known race</v>
      </c>
      <c r="HC37" s="169" t="str">
        <f>"distribution of persons with no known "&amp;HB35</f>
        <v>distribution of persons with no known race</v>
      </c>
      <c r="HD37" s="169" t="s">
        <v>233</v>
      </c>
      <c r="HE37" s="169" t="s">
        <v>234</v>
      </c>
      <c r="HF37" s="169" t="s">
        <v>235</v>
      </c>
      <c r="HG37" s="169" t="s">
        <v>236</v>
      </c>
      <c r="HH37" s="169" t="str">
        <f>"add 1 to nth largest decimal (n="&amp;HH36&amp;") and all previous"</f>
        <v>add 1 to nth largest decimal (n=1) and all previous</v>
      </c>
      <c r="HI37" s="169" t="str">
        <f t="shared" ref="HI37:HV37" si="82">"add 1 to nth largest decimal (n="&amp;HI36&amp;") and all previous"</f>
        <v>add 1 to nth largest decimal (n=2) and all previous</v>
      </c>
      <c r="HJ37" s="169" t="str">
        <f t="shared" si="82"/>
        <v>add 1 to nth largest decimal (n=3) and all previous</v>
      </c>
      <c r="HK37" s="169" t="str">
        <f t="shared" si="82"/>
        <v>add 1 to nth largest decimal (n=4) and all previous</v>
      </c>
      <c r="HL37" s="169" t="str">
        <f t="shared" si="82"/>
        <v>add 1 to nth largest decimal (n=5) and all previous</v>
      </c>
      <c r="HM37" s="169" t="str">
        <f t="shared" si="82"/>
        <v>add 1 to nth largest decimal (n=6) and all previous</v>
      </c>
      <c r="HN37" s="169" t="str">
        <f t="shared" si="82"/>
        <v>add 1 to nth largest decimal (n=7) and all previous</v>
      </c>
      <c r="HO37" s="169" t="str">
        <f t="shared" si="82"/>
        <v>add 1 to nth largest decimal (n=8) and all previous</v>
      </c>
      <c r="HP37" s="169" t="str">
        <f t="shared" si="82"/>
        <v>add 1 to nth largest decimal (n=9) and all previous</v>
      </c>
      <c r="HQ37" s="169" t="str">
        <f t="shared" si="82"/>
        <v>add 1 to nth largest decimal (n=10) and all previous</v>
      </c>
      <c r="HR37" s="169" t="str">
        <f t="shared" si="82"/>
        <v>add 1 to nth largest decimal (n=11) and all previous</v>
      </c>
      <c r="HS37" s="169" t="str">
        <f t="shared" si="82"/>
        <v>add 1 to nth largest decimal (n=12) and all previous</v>
      </c>
      <c r="HT37" s="169" t="str">
        <f t="shared" si="82"/>
        <v>add 1 to nth largest decimal (n=13) and all previous</v>
      </c>
      <c r="HU37" s="169" t="str">
        <f t="shared" si="82"/>
        <v>add 1 to nth largest decimal (n=14) and all previous</v>
      </c>
      <c r="HV37" s="169" t="str">
        <f t="shared" si="82"/>
        <v>add 1 to nth largest decimal (n=15) and all previous</v>
      </c>
      <c r="HW37" s="169" t="s">
        <v>237</v>
      </c>
      <c r="HX37" s="125" t="s">
        <v>238</v>
      </c>
      <c r="HY37"/>
      <c r="HZ37" s="169" t="str">
        <f>"# of persons with known "&amp;HZ35</f>
        <v># of persons with known race</v>
      </c>
      <c r="IA37" s="169" t="str">
        <f>"distribution of persons with no known "&amp;HZ35</f>
        <v>distribution of persons with no known race</v>
      </c>
      <c r="IB37" s="169" t="s">
        <v>233</v>
      </c>
      <c r="IC37" s="169" t="s">
        <v>234</v>
      </c>
      <c r="ID37" s="169" t="s">
        <v>235</v>
      </c>
      <c r="IE37" s="169" t="s">
        <v>236</v>
      </c>
      <c r="IF37" s="169" t="str">
        <f>"add 1 to nth largest decimal (n="&amp;IF36&amp;") and all previous"</f>
        <v>add 1 to nth largest decimal (n=1) and all previous</v>
      </c>
      <c r="IG37" s="169" t="str">
        <f t="shared" ref="IG37:IT37" si="83">"add 1 to nth largest decimal (n="&amp;IG36&amp;") and all previous"</f>
        <v>add 1 to nth largest decimal (n=2) and all previous</v>
      </c>
      <c r="IH37" s="169" t="str">
        <f t="shared" si="83"/>
        <v>add 1 to nth largest decimal (n=3) and all previous</v>
      </c>
      <c r="II37" s="169" t="str">
        <f t="shared" si="83"/>
        <v>add 1 to nth largest decimal (n=4) and all previous</v>
      </c>
      <c r="IJ37" s="169" t="str">
        <f t="shared" si="83"/>
        <v>add 1 to nth largest decimal (n=5) and all previous</v>
      </c>
      <c r="IK37" s="169" t="str">
        <f t="shared" si="83"/>
        <v>add 1 to nth largest decimal (n=6) and all previous</v>
      </c>
      <c r="IL37" s="169" t="str">
        <f t="shared" si="83"/>
        <v>add 1 to nth largest decimal (n=7) and all previous</v>
      </c>
      <c r="IM37" s="169" t="str">
        <f t="shared" si="83"/>
        <v>add 1 to nth largest decimal (n=8) and all previous</v>
      </c>
      <c r="IN37" s="169" t="str">
        <f t="shared" si="83"/>
        <v>add 1 to nth largest decimal (n=9) and all previous</v>
      </c>
      <c r="IO37" s="169" t="str">
        <f t="shared" si="83"/>
        <v>add 1 to nth largest decimal (n=10) and all previous</v>
      </c>
      <c r="IP37" s="169" t="str">
        <f t="shared" si="83"/>
        <v>add 1 to nth largest decimal (n=11) and all previous</v>
      </c>
      <c r="IQ37" s="169" t="str">
        <f t="shared" si="83"/>
        <v>add 1 to nth largest decimal (n=12) and all previous</v>
      </c>
      <c r="IR37" s="169" t="str">
        <f t="shared" si="83"/>
        <v>add 1 to nth largest decimal (n=13) and all previous</v>
      </c>
      <c r="IS37" s="169" t="str">
        <f t="shared" si="83"/>
        <v>add 1 to nth largest decimal (n=14) and all previous</v>
      </c>
      <c r="IT37" s="169" t="str">
        <f t="shared" si="83"/>
        <v>add 1 to nth largest decimal (n=15) and all previous</v>
      </c>
      <c r="IU37" s="169" t="s">
        <v>237</v>
      </c>
      <c r="IV37" s="125" t="s">
        <v>238</v>
      </c>
      <c r="IW37" s="125"/>
      <c r="IX37" s="169" t="str">
        <f>"# of persons with known "&amp;IX35</f>
        <v># of persons with known race</v>
      </c>
      <c r="IY37" s="169" t="str">
        <f>"distribution of persons with no known "&amp;IX35</f>
        <v>distribution of persons with no known race</v>
      </c>
      <c r="IZ37" s="169" t="s">
        <v>233</v>
      </c>
      <c r="JA37" s="169" t="s">
        <v>234</v>
      </c>
      <c r="JB37" s="169" t="s">
        <v>235</v>
      </c>
      <c r="JC37" s="169" t="s">
        <v>236</v>
      </c>
      <c r="JD37" s="169" t="str">
        <f>"add 1 to nth largest decimal (n="&amp;JD36&amp;") and all previous"</f>
        <v>add 1 to nth largest decimal (n=1) and all previous</v>
      </c>
      <c r="JE37" s="169" t="str">
        <f t="shared" ref="JE37:JR37" si="84">"add 1 to nth largest decimal (n="&amp;JE36&amp;") and all previous"</f>
        <v>add 1 to nth largest decimal (n=2) and all previous</v>
      </c>
      <c r="JF37" s="169" t="str">
        <f t="shared" si="84"/>
        <v>add 1 to nth largest decimal (n=3) and all previous</v>
      </c>
      <c r="JG37" s="169" t="str">
        <f t="shared" si="84"/>
        <v>add 1 to nth largest decimal (n=4) and all previous</v>
      </c>
      <c r="JH37" s="169" t="str">
        <f t="shared" si="84"/>
        <v>add 1 to nth largest decimal (n=5) and all previous</v>
      </c>
      <c r="JI37" s="169" t="str">
        <f t="shared" si="84"/>
        <v>add 1 to nth largest decimal (n=6) and all previous</v>
      </c>
      <c r="JJ37" s="169" t="str">
        <f t="shared" si="84"/>
        <v>add 1 to nth largest decimal (n=7) and all previous</v>
      </c>
      <c r="JK37" s="169" t="str">
        <f t="shared" si="84"/>
        <v>add 1 to nth largest decimal (n=8) and all previous</v>
      </c>
      <c r="JL37" s="169" t="str">
        <f t="shared" si="84"/>
        <v>add 1 to nth largest decimal (n=9) and all previous</v>
      </c>
      <c r="JM37" s="169" t="str">
        <f t="shared" si="84"/>
        <v>add 1 to nth largest decimal (n=10) and all previous</v>
      </c>
      <c r="JN37" s="169" t="str">
        <f t="shared" si="84"/>
        <v>add 1 to nth largest decimal (n=11) and all previous</v>
      </c>
      <c r="JO37" s="169" t="str">
        <f t="shared" si="84"/>
        <v>add 1 to nth largest decimal (n=12) and all previous</v>
      </c>
      <c r="JP37" s="169" t="str">
        <f t="shared" si="84"/>
        <v>add 1 to nth largest decimal (n=13) and all previous</v>
      </c>
      <c r="JQ37" s="169" t="str">
        <f t="shared" si="84"/>
        <v>add 1 to nth largest decimal (n=14) and all previous</v>
      </c>
      <c r="JR37" s="169" t="str">
        <f t="shared" si="84"/>
        <v>add 1 to nth largest decimal (n=15) and all previous</v>
      </c>
      <c r="JS37" s="169" t="s">
        <v>237</v>
      </c>
      <c r="JT37" s="125" t="s">
        <v>238</v>
      </c>
    </row>
    <row r="38" spans="3:280" x14ac:dyDescent="0.25">
      <c r="C38" s="194" t="s">
        <v>268</v>
      </c>
      <c r="D38" s="171">
        <v>0</v>
      </c>
      <c r="E38" s="156"/>
      <c r="F38" s="156"/>
      <c r="G38" s="156"/>
      <c r="H38" s="156"/>
      <c r="I38" s="156"/>
      <c r="J38" s="156"/>
      <c r="K38" s="156"/>
      <c r="L38" s="156"/>
      <c r="M38" s="156"/>
      <c r="N38" s="156"/>
      <c r="O38" s="156"/>
      <c r="P38" s="156"/>
      <c r="Q38" s="156"/>
      <c r="R38" s="156"/>
      <c r="S38" s="156"/>
      <c r="T38" s="156"/>
      <c r="U38" s="156"/>
      <c r="V38" s="156"/>
      <c r="W38" s="156"/>
      <c r="X38" s="156"/>
      <c r="Y38" s="156"/>
      <c r="Z38" s="156"/>
      <c r="AA38" s="156"/>
      <c r="AB38" s="171">
        <v>0</v>
      </c>
      <c r="AC38" s="156"/>
      <c r="AD38" s="156"/>
      <c r="AE38" s="156"/>
      <c r="AF38" s="156"/>
      <c r="AG38" s="156"/>
      <c r="AH38" s="156"/>
      <c r="AI38" s="156"/>
      <c r="AJ38" s="156"/>
      <c r="AK38" s="156"/>
      <c r="AL38" s="156"/>
      <c r="AM38" s="156"/>
      <c r="AN38" s="156"/>
      <c r="AO38" s="156"/>
      <c r="AP38" s="156"/>
      <c r="AQ38" s="156"/>
      <c r="AR38" s="156"/>
      <c r="AS38" s="156"/>
      <c r="AT38" s="156"/>
      <c r="AU38" s="156"/>
      <c r="AV38" s="156"/>
      <c r="AW38" s="156"/>
      <c r="AX38" s="156"/>
      <c r="AY38" s="156"/>
      <c r="AZ38" s="171">
        <v>0</v>
      </c>
      <c r="BA38" s="153">
        <f t="shared" ref="BA38:BA52" si="85">D38+AB38+AZ38</f>
        <v>0</v>
      </c>
      <c r="BB38" s="120"/>
      <c r="BC38" s="172">
        <f t="shared" ref="BC38:BC52" si="86">HX38</f>
        <v>0</v>
      </c>
      <c r="BD38" s="157"/>
      <c r="BE38" s="157"/>
      <c r="BF38" s="157"/>
      <c r="BG38" s="157"/>
      <c r="BH38" s="157"/>
      <c r="BI38" s="157"/>
      <c r="BJ38" s="157"/>
      <c r="BK38" s="157"/>
      <c r="BL38" s="157"/>
      <c r="BM38" s="157"/>
      <c r="BN38" s="157"/>
      <c r="BO38" s="157"/>
      <c r="BP38" s="157"/>
      <c r="BQ38" s="157"/>
      <c r="BR38" s="157"/>
      <c r="BS38" s="157"/>
      <c r="BT38" s="157"/>
      <c r="BU38" s="157"/>
      <c r="BV38" s="157"/>
      <c r="BW38" s="157"/>
      <c r="BX38" s="157"/>
      <c r="BY38" s="157"/>
      <c r="BZ38" s="157"/>
      <c r="CA38" s="172">
        <f t="shared" ref="CA38:CA52" si="87">IV38</f>
        <v>0</v>
      </c>
      <c r="CB38" s="157"/>
      <c r="CC38" s="157"/>
      <c r="CD38" s="157"/>
      <c r="CE38" s="157"/>
      <c r="CF38" s="157"/>
      <c r="CG38" s="157"/>
      <c r="CH38" s="157"/>
      <c r="CI38" s="157"/>
      <c r="CJ38" s="157"/>
      <c r="CK38" s="157"/>
      <c r="CL38" s="157"/>
      <c r="CM38" s="157"/>
      <c r="CN38" s="157"/>
      <c r="CO38" s="157"/>
      <c r="CP38" s="157"/>
      <c r="CQ38" s="157"/>
      <c r="CR38" s="157"/>
      <c r="CS38" s="157"/>
      <c r="CT38" s="157"/>
      <c r="CU38" s="157"/>
      <c r="CV38" s="157"/>
      <c r="CW38" s="157"/>
      <c r="CX38" s="157"/>
      <c r="CY38" s="172">
        <f t="shared" ref="CY38:CY52" si="88">JT38</f>
        <v>0</v>
      </c>
      <c r="CZ38" s="120"/>
      <c r="DA38" s="172">
        <f t="shared" ref="DA38:DA52" si="89">IFERROR(IF(COUNTBLANK(D$38:D$52)&gt;0,"",D38+BC38),"")</f>
        <v>0</v>
      </c>
      <c r="DB38" s="157"/>
      <c r="DC38" s="157"/>
      <c r="DD38" s="157"/>
      <c r="DE38" s="157"/>
      <c r="DF38" s="157"/>
      <c r="DG38" s="157"/>
      <c r="DH38" s="157"/>
      <c r="DI38" s="157"/>
      <c r="DJ38" s="157"/>
      <c r="DK38" s="157"/>
      <c r="DL38" s="157"/>
      <c r="DM38" s="157"/>
      <c r="DN38" s="157"/>
      <c r="DO38" s="157"/>
      <c r="DP38" s="157"/>
      <c r="DQ38" s="157"/>
      <c r="DR38" s="157"/>
      <c r="DS38" s="157"/>
      <c r="DT38" s="157"/>
      <c r="DU38" s="157"/>
      <c r="DV38" s="157"/>
      <c r="DW38" s="157"/>
      <c r="DX38" s="157"/>
      <c r="DY38" s="172">
        <f t="shared" ref="DY38:DY52" si="90">IFERROR(IF(COUNTBLANK(AB$38:AB$52)&gt;0,"",AB38+CA38),"")</f>
        <v>0</v>
      </c>
      <c r="DZ38" s="157"/>
      <c r="EA38" s="157"/>
      <c r="EB38" s="157"/>
      <c r="EC38" s="157"/>
      <c r="ED38" s="157"/>
      <c r="EE38" s="157"/>
      <c r="EF38" s="157"/>
      <c r="EG38" s="157"/>
      <c r="EH38" s="157"/>
      <c r="EI38" s="157"/>
      <c r="EJ38" s="157"/>
      <c r="EK38" s="157"/>
      <c r="EL38" s="157"/>
      <c r="EM38" s="157"/>
      <c r="EN38" s="157"/>
      <c r="EO38" s="157"/>
      <c r="EP38" s="157"/>
      <c r="EQ38" s="157"/>
      <c r="ER38" s="157"/>
      <c r="ES38" s="157"/>
      <c r="ET38" s="157"/>
      <c r="EU38" s="157"/>
      <c r="EV38" s="157"/>
      <c r="EW38" s="172">
        <f>IFERROR(IF(COUNTBLANK(AZ$38:AZ$52)&gt;0,"",AZ38+CY38),"")</f>
        <v>0</v>
      </c>
      <c r="EX38" s="126"/>
      <c r="EY38" s="172">
        <f t="shared" ref="EY38:EY52" si="91">IFERROR(IF(AND(COUNTBLANK(D$38:D$52)&gt;0,COUNTBLANK(AB$38:AB$52)&gt;0,COUNTBLANK(AZ$38:AZ$52)&gt;0),"",DA38+DY38+EW38),"")</f>
        <v>0</v>
      </c>
      <c r="EZ38" s="22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s="173">
        <f t="shared" ref="HB38:HB52" si="92">D38</f>
        <v>0</v>
      </c>
      <c r="HC38" s="174">
        <f t="shared" ref="HC38:HC52" si="93">HD$36*(D38/D$53)</f>
        <v>0</v>
      </c>
      <c r="HD38" s="174">
        <f>HC38-TRUNC(HC38)</f>
        <v>0</v>
      </c>
      <c r="HE38" s="174">
        <v>1E-3</v>
      </c>
      <c r="HF38" s="175">
        <f>HD38+HE38</f>
        <v>1E-3</v>
      </c>
      <c r="HG38" s="176">
        <f>ROUNDDOWN(HC38,0)</f>
        <v>0</v>
      </c>
      <c r="HH38" s="137">
        <f t="shared" ref="HH38:HV52" si="94">IF($HF38&gt;=LARGE($HF$38:$HF$52,HH$11),ROUNDDOWN($HC38,0)+1,ROUNDDOWN($HC38,0))</f>
        <v>0</v>
      </c>
      <c r="HI38" s="137">
        <f t="shared" si="94"/>
        <v>0</v>
      </c>
      <c r="HJ38" s="137">
        <f t="shared" si="94"/>
        <v>0</v>
      </c>
      <c r="HK38" s="137">
        <f t="shared" si="94"/>
        <v>0</v>
      </c>
      <c r="HL38" s="137">
        <f t="shared" si="94"/>
        <v>0</v>
      </c>
      <c r="HM38" s="137">
        <f t="shared" si="94"/>
        <v>0</v>
      </c>
      <c r="HN38" s="137">
        <f t="shared" si="94"/>
        <v>0</v>
      </c>
      <c r="HO38" s="137">
        <f t="shared" si="94"/>
        <v>0</v>
      </c>
      <c r="HP38" s="137">
        <f t="shared" si="94"/>
        <v>0</v>
      </c>
      <c r="HQ38" s="137">
        <f t="shared" si="94"/>
        <v>0</v>
      </c>
      <c r="HR38" s="137">
        <f t="shared" si="94"/>
        <v>0</v>
      </c>
      <c r="HS38" s="137">
        <f t="shared" si="94"/>
        <v>0</v>
      </c>
      <c r="HT38" s="137">
        <f t="shared" si="94"/>
        <v>0</v>
      </c>
      <c r="HU38" s="137">
        <f t="shared" si="94"/>
        <v>0</v>
      </c>
      <c r="HV38" s="137">
        <f t="shared" si="94"/>
        <v>1</v>
      </c>
      <c r="HW38" s="137" cm="1">
        <f t="array" ref="HW38:HW53">_xlfn._xlws.FILTER(HG38:HV53,HG53:HV53=HD36)</f>
        <v>0</v>
      </c>
      <c r="HX38" s="137">
        <f>IF(HD36=0,0,IFERROR(HW38,""))</f>
        <v>0</v>
      </c>
      <c r="HY38"/>
      <c r="HZ38" s="173">
        <f t="shared" ref="HZ38:HZ52" si="95">AB38</f>
        <v>0</v>
      </c>
      <c r="IA38" s="174" t="e">
        <f t="shared" ref="IA38:IA52" si="96">IB$36*(AB38/AB$53)</f>
        <v>#DIV/0!</v>
      </c>
      <c r="IB38" s="174" t="e">
        <f>IA38-TRUNC(IA38)</f>
        <v>#DIV/0!</v>
      </c>
      <c r="IC38" s="174">
        <v>1E-3</v>
      </c>
      <c r="ID38" s="175" t="e">
        <f>IB38+IC38</f>
        <v>#DIV/0!</v>
      </c>
      <c r="IE38" s="176" t="e">
        <f>ROUNDDOWN(IA38,0)</f>
        <v>#DIV/0!</v>
      </c>
      <c r="IF38" s="137" t="e">
        <f t="shared" ref="IF38:IT52" si="97">IF($ID38&gt;=LARGE($ID$38:$ID$52,IF$11),ROUNDDOWN($IA38,0)+1,ROUNDDOWN($IA38,0))</f>
        <v>#DIV/0!</v>
      </c>
      <c r="IG38" s="137" t="e">
        <f t="shared" si="97"/>
        <v>#DIV/0!</v>
      </c>
      <c r="IH38" s="137" t="e">
        <f t="shared" si="97"/>
        <v>#DIV/0!</v>
      </c>
      <c r="II38" s="137" t="e">
        <f t="shared" si="97"/>
        <v>#DIV/0!</v>
      </c>
      <c r="IJ38" s="137" t="e">
        <f t="shared" si="97"/>
        <v>#DIV/0!</v>
      </c>
      <c r="IK38" s="137" t="e">
        <f t="shared" si="97"/>
        <v>#DIV/0!</v>
      </c>
      <c r="IL38" s="137" t="e">
        <f t="shared" si="97"/>
        <v>#DIV/0!</v>
      </c>
      <c r="IM38" s="137" t="e">
        <f t="shared" si="97"/>
        <v>#DIV/0!</v>
      </c>
      <c r="IN38" s="137" t="e">
        <f t="shared" si="97"/>
        <v>#DIV/0!</v>
      </c>
      <c r="IO38" s="137" t="e">
        <f t="shared" si="97"/>
        <v>#DIV/0!</v>
      </c>
      <c r="IP38" s="137" t="e">
        <f t="shared" si="97"/>
        <v>#DIV/0!</v>
      </c>
      <c r="IQ38" s="137" t="e">
        <f t="shared" si="97"/>
        <v>#DIV/0!</v>
      </c>
      <c r="IR38" s="137" t="e">
        <f t="shared" si="97"/>
        <v>#DIV/0!</v>
      </c>
      <c r="IS38" s="137" t="e">
        <f t="shared" si="97"/>
        <v>#DIV/0!</v>
      </c>
      <c r="IT38" s="137" t="e">
        <f t="shared" si="97"/>
        <v>#DIV/0!</v>
      </c>
      <c r="IU38" s="137" t="e" cm="1">
        <f t="array" ref="IU38">_xlfn._xlws.FILTER(IE38:IT53,IE53:IT53=IB36)</f>
        <v>#DIV/0!</v>
      </c>
      <c r="IV38" s="137">
        <f>IF(IB36=0,0,IFERROR(IU38,""))</f>
        <v>0</v>
      </c>
      <c r="IW38" s="125"/>
      <c r="IX38" s="173">
        <f t="shared" ref="IX38:IX52" si="98">AZ38</f>
        <v>0</v>
      </c>
      <c r="IY38" s="174" t="e">
        <f t="shared" ref="IY38:IY52" si="99">IZ$36*(AZ38/AZ$53)</f>
        <v>#DIV/0!</v>
      </c>
      <c r="IZ38" s="174" t="e">
        <f>IY38-TRUNC(IY38)</f>
        <v>#DIV/0!</v>
      </c>
      <c r="JA38" s="174">
        <v>1E-3</v>
      </c>
      <c r="JB38" s="175" t="e">
        <f>IZ38+JA38</f>
        <v>#DIV/0!</v>
      </c>
      <c r="JC38" s="176" t="e">
        <f>ROUNDDOWN(IY38,0)</f>
        <v>#DIV/0!</v>
      </c>
      <c r="JD38" s="137" t="e">
        <f t="shared" ref="JD38:JR52" si="100">IF($JB38&gt;=LARGE($JB$38:$JB$52,JD$11),ROUNDDOWN($IY38,0)+1,ROUNDDOWN($IY38,0))</f>
        <v>#DIV/0!</v>
      </c>
      <c r="JE38" s="137" t="e">
        <f t="shared" si="100"/>
        <v>#DIV/0!</v>
      </c>
      <c r="JF38" s="137" t="e">
        <f t="shared" si="100"/>
        <v>#DIV/0!</v>
      </c>
      <c r="JG38" s="137" t="e">
        <f t="shared" si="100"/>
        <v>#DIV/0!</v>
      </c>
      <c r="JH38" s="137" t="e">
        <f t="shared" si="100"/>
        <v>#DIV/0!</v>
      </c>
      <c r="JI38" s="137" t="e">
        <f t="shared" si="100"/>
        <v>#DIV/0!</v>
      </c>
      <c r="JJ38" s="137" t="e">
        <f t="shared" si="100"/>
        <v>#DIV/0!</v>
      </c>
      <c r="JK38" s="137" t="e">
        <f t="shared" si="100"/>
        <v>#DIV/0!</v>
      </c>
      <c r="JL38" s="137" t="e">
        <f t="shared" si="100"/>
        <v>#DIV/0!</v>
      </c>
      <c r="JM38" s="137" t="e">
        <f t="shared" si="100"/>
        <v>#DIV/0!</v>
      </c>
      <c r="JN38" s="137" t="e">
        <f t="shared" si="100"/>
        <v>#DIV/0!</v>
      </c>
      <c r="JO38" s="137" t="e">
        <f t="shared" si="100"/>
        <v>#DIV/0!</v>
      </c>
      <c r="JP38" s="137" t="e">
        <f t="shared" si="100"/>
        <v>#DIV/0!</v>
      </c>
      <c r="JQ38" s="137" t="e">
        <f t="shared" si="100"/>
        <v>#DIV/0!</v>
      </c>
      <c r="JR38" s="137" t="e">
        <f t="shared" si="100"/>
        <v>#DIV/0!</v>
      </c>
      <c r="JS38" s="137" t="e" cm="1">
        <f t="array" ref="JS38">_xlfn._xlws.FILTER(JC38:JR53,JC53:JR53=IZ36)</f>
        <v>#DIV/0!</v>
      </c>
      <c r="JT38" s="137">
        <f>IF(IZ36=0,0,IFERROR(JS38,""))</f>
        <v>0</v>
      </c>
    </row>
    <row r="39" spans="3:280" x14ac:dyDescent="0.25">
      <c r="C39" s="194" t="s">
        <v>269</v>
      </c>
      <c r="D39" s="171">
        <v>0</v>
      </c>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71">
        <v>0</v>
      </c>
      <c r="AC39" s="156"/>
      <c r="AD39" s="156"/>
      <c r="AE39" s="156"/>
      <c r="AF39" s="156"/>
      <c r="AG39" s="156"/>
      <c r="AH39" s="156"/>
      <c r="AI39" s="156"/>
      <c r="AJ39" s="156"/>
      <c r="AK39" s="156"/>
      <c r="AL39" s="156"/>
      <c r="AM39" s="156"/>
      <c r="AN39" s="156"/>
      <c r="AO39" s="156"/>
      <c r="AP39" s="156"/>
      <c r="AQ39" s="156"/>
      <c r="AR39" s="156"/>
      <c r="AS39" s="156"/>
      <c r="AT39" s="156"/>
      <c r="AU39" s="156"/>
      <c r="AV39" s="156"/>
      <c r="AW39" s="156"/>
      <c r="AX39" s="156"/>
      <c r="AY39" s="156"/>
      <c r="AZ39" s="171">
        <v>0</v>
      </c>
      <c r="BA39" s="153">
        <f t="shared" si="85"/>
        <v>0</v>
      </c>
      <c r="BB39" s="120"/>
      <c r="BC39" s="172">
        <f t="shared" si="86"/>
        <v>0</v>
      </c>
      <c r="BD39" s="157"/>
      <c r="BE39" s="157"/>
      <c r="BF39" s="157"/>
      <c r="BG39" s="157"/>
      <c r="BH39" s="157"/>
      <c r="BI39" s="157"/>
      <c r="BJ39" s="157"/>
      <c r="BK39" s="157"/>
      <c r="BL39" s="157"/>
      <c r="BM39" s="157"/>
      <c r="BN39" s="157"/>
      <c r="BO39" s="157"/>
      <c r="BP39" s="157"/>
      <c r="BQ39" s="157"/>
      <c r="BR39" s="157"/>
      <c r="BS39" s="157"/>
      <c r="BT39" s="157"/>
      <c r="BU39" s="157"/>
      <c r="BV39" s="157"/>
      <c r="BW39" s="157"/>
      <c r="BX39" s="157"/>
      <c r="BY39" s="157"/>
      <c r="BZ39" s="157"/>
      <c r="CA39" s="172">
        <f t="shared" si="87"/>
        <v>0</v>
      </c>
      <c r="CB39" s="157"/>
      <c r="CC39" s="157"/>
      <c r="CD39" s="157"/>
      <c r="CE39" s="157"/>
      <c r="CF39" s="157"/>
      <c r="CG39" s="157"/>
      <c r="CH39" s="157"/>
      <c r="CI39" s="157"/>
      <c r="CJ39" s="157"/>
      <c r="CK39" s="157"/>
      <c r="CL39" s="157"/>
      <c r="CM39" s="157"/>
      <c r="CN39" s="157"/>
      <c r="CO39" s="157"/>
      <c r="CP39" s="157"/>
      <c r="CQ39" s="157"/>
      <c r="CR39" s="157"/>
      <c r="CS39" s="157"/>
      <c r="CT39" s="157"/>
      <c r="CU39" s="157"/>
      <c r="CV39" s="157"/>
      <c r="CW39" s="157"/>
      <c r="CX39" s="157"/>
      <c r="CY39" s="172">
        <f t="shared" si="88"/>
        <v>0</v>
      </c>
      <c r="CZ39" s="120"/>
      <c r="DA39" s="172">
        <f t="shared" si="89"/>
        <v>0</v>
      </c>
      <c r="DB39" s="157"/>
      <c r="DC39" s="157"/>
      <c r="DD39" s="157"/>
      <c r="DE39" s="157"/>
      <c r="DF39" s="157"/>
      <c r="DG39" s="157"/>
      <c r="DH39" s="157"/>
      <c r="DI39" s="157"/>
      <c r="DJ39" s="157"/>
      <c r="DK39" s="157"/>
      <c r="DL39" s="157"/>
      <c r="DM39" s="157"/>
      <c r="DN39" s="157"/>
      <c r="DO39" s="157"/>
      <c r="DP39" s="157"/>
      <c r="DQ39" s="157"/>
      <c r="DR39" s="157"/>
      <c r="DS39" s="157"/>
      <c r="DT39" s="157"/>
      <c r="DU39" s="157"/>
      <c r="DV39" s="157"/>
      <c r="DW39" s="157"/>
      <c r="DX39" s="157"/>
      <c r="DY39" s="172">
        <f t="shared" si="90"/>
        <v>0</v>
      </c>
      <c r="DZ39" s="157"/>
      <c r="EA39" s="157"/>
      <c r="EB39" s="157"/>
      <c r="EC39" s="157"/>
      <c r="ED39" s="157"/>
      <c r="EE39" s="157"/>
      <c r="EF39" s="157"/>
      <c r="EG39" s="157"/>
      <c r="EH39" s="157"/>
      <c r="EI39" s="157"/>
      <c r="EJ39" s="157"/>
      <c r="EK39" s="157"/>
      <c r="EL39" s="157"/>
      <c r="EM39" s="157"/>
      <c r="EN39" s="157"/>
      <c r="EO39" s="157"/>
      <c r="EP39" s="157"/>
      <c r="EQ39" s="157"/>
      <c r="ER39" s="157"/>
      <c r="ES39" s="157"/>
      <c r="ET39" s="157"/>
      <c r="EU39" s="157"/>
      <c r="EV39" s="157"/>
      <c r="EW39" s="172">
        <f t="shared" ref="EW39:EW52" si="101">IFERROR(IF(COUNTBLANK(AZ$38:AZ$52)&gt;0,"",AZ39+CY39),"")</f>
        <v>0</v>
      </c>
      <c r="EX39" s="126"/>
      <c r="EY39" s="172">
        <f t="shared" si="91"/>
        <v>0</v>
      </c>
      <c r="EZ39" s="228"/>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s="173">
        <f t="shared" si="92"/>
        <v>0</v>
      </c>
      <c r="HC39" s="174">
        <f t="shared" si="93"/>
        <v>0</v>
      </c>
      <c r="HD39" s="174">
        <f t="shared" ref="HD39:HD52" si="102">HC39-TRUNC(HC39)</f>
        <v>0</v>
      </c>
      <c r="HE39" s="174">
        <f>HE38+0.001</f>
        <v>2E-3</v>
      </c>
      <c r="HF39" s="175">
        <f t="shared" ref="HF39:HF52" si="103">HD39+HE39</f>
        <v>2E-3</v>
      </c>
      <c r="HG39" s="176">
        <f t="shared" ref="HG39:HG52" si="104">ROUNDDOWN(HC39,0)</f>
        <v>0</v>
      </c>
      <c r="HH39" s="137">
        <f t="shared" si="94"/>
        <v>0</v>
      </c>
      <c r="HI39" s="137">
        <f t="shared" si="94"/>
        <v>0</v>
      </c>
      <c r="HJ39" s="137">
        <f t="shared" si="94"/>
        <v>0</v>
      </c>
      <c r="HK39" s="137">
        <f t="shared" si="94"/>
        <v>0</v>
      </c>
      <c r="HL39" s="137">
        <f t="shared" si="94"/>
        <v>0</v>
      </c>
      <c r="HM39" s="137">
        <f t="shared" si="94"/>
        <v>0</v>
      </c>
      <c r="HN39" s="137">
        <f t="shared" si="94"/>
        <v>0</v>
      </c>
      <c r="HO39" s="137">
        <f t="shared" si="94"/>
        <v>0</v>
      </c>
      <c r="HP39" s="137">
        <f t="shared" si="94"/>
        <v>0</v>
      </c>
      <c r="HQ39" s="137">
        <f t="shared" si="94"/>
        <v>0</v>
      </c>
      <c r="HR39" s="137">
        <f t="shared" si="94"/>
        <v>0</v>
      </c>
      <c r="HS39" s="137">
        <f t="shared" si="94"/>
        <v>0</v>
      </c>
      <c r="HT39" s="137">
        <f t="shared" si="94"/>
        <v>0</v>
      </c>
      <c r="HU39" s="137">
        <f t="shared" si="94"/>
        <v>1</v>
      </c>
      <c r="HV39" s="137">
        <f t="shared" si="94"/>
        <v>1</v>
      </c>
      <c r="HW39" s="137">
        <v>0</v>
      </c>
      <c r="HX39" s="137">
        <f>IF(HX38="","",HW39)</f>
        <v>0</v>
      </c>
      <c r="HY39"/>
      <c r="HZ39" s="173">
        <f t="shared" si="95"/>
        <v>0</v>
      </c>
      <c r="IA39" s="174" t="e">
        <f t="shared" si="96"/>
        <v>#DIV/0!</v>
      </c>
      <c r="IB39" s="174" t="e">
        <f t="shared" ref="IB39:IB52" si="105">IA39-TRUNC(IA39)</f>
        <v>#DIV/0!</v>
      </c>
      <c r="IC39" s="174">
        <f>IC38+0.001</f>
        <v>2E-3</v>
      </c>
      <c r="ID39" s="175" t="e">
        <f t="shared" ref="ID39:ID52" si="106">IB39+IC39</f>
        <v>#DIV/0!</v>
      </c>
      <c r="IE39" s="176" t="e">
        <f t="shared" ref="IE39:IE52" si="107">ROUNDDOWN(IA39,0)</f>
        <v>#DIV/0!</v>
      </c>
      <c r="IF39" s="137" t="e">
        <f t="shared" si="97"/>
        <v>#DIV/0!</v>
      </c>
      <c r="IG39" s="137" t="e">
        <f t="shared" si="97"/>
        <v>#DIV/0!</v>
      </c>
      <c r="IH39" s="137" t="e">
        <f t="shared" si="97"/>
        <v>#DIV/0!</v>
      </c>
      <c r="II39" s="137" t="e">
        <f t="shared" si="97"/>
        <v>#DIV/0!</v>
      </c>
      <c r="IJ39" s="137" t="e">
        <f t="shared" si="97"/>
        <v>#DIV/0!</v>
      </c>
      <c r="IK39" s="137" t="e">
        <f t="shared" si="97"/>
        <v>#DIV/0!</v>
      </c>
      <c r="IL39" s="137" t="e">
        <f t="shared" si="97"/>
        <v>#DIV/0!</v>
      </c>
      <c r="IM39" s="137" t="e">
        <f t="shared" si="97"/>
        <v>#DIV/0!</v>
      </c>
      <c r="IN39" s="137" t="e">
        <f t="shared" si="97"/>
        <v>#DIV/0!</v>
      </c>
      <c r="IO39" s="137" t="e">
        <f t="shared" si="97"/>
        <v>#DIV/0!</v>
      </c>
      <c r="IP39" s="137" t="e">
        <f t="shared" si="97"/>
        <v>#DIV/0!</v>
      </c>
      <c r="IQ39" s="137" t="e">
        <f t="shared" si="97"/>
        <v>#DIV/0!</v>
      </c>
      <c r="IR39" s="137" t="e">
        <f t="shared" si="97"/>
        <v>#DIV/0!</v>
      </c>
      <c r="IS39" s="137" t="e">
        <f t="shared" si="97"/>
        <v>#DIV/0!</v>
      </c>
      <c r="IT39" s="137" t="e">
        <f t="shared" si="97"/>
        <v>#DIV/0!</v>
      </c>
      <c r="IU39" s="137"/>
      <c r="IV39" s="137">
        <f>IF(IV38="","",IU39)</f>
        <v>0</v>
      </c>
      <c r="IW39" s="125"/>
      <c r="IX39" s="173">
        <f t="shared" si="98"/>
        <v>0</v>
      </c>
      <c r="IY39" s="174" t="e">
        <f t="shared" si="99"/>
        <v>#DIV/0!</v>
      </c>
      <c r="IZ39" s="174" t="e">
        <f t="shared" ref="IZ39:IZ52" si="108">IY39-TRUNC(IY39)</f>
        <v>#DIV/0!</v>
      </c>
      <c r="JA39" s="174">
        <f>JA38+0.001</f>
        <v>2E-3</v>
      </c>
      <c r="JB39" s="175" t="e">
        <f t="shared" ref="JB39:JB52" si="109">IZ39+JA39</f>
        <v>#DIV/0!</v>
      </c>
      <c r="JC39" s="176" t="e">
        <f t="shared" ref="JC39:JC52" si="110">ROUNDDOWN(IY39,0)</f>
        <v>#DIV/0!</v>
      </c>
      <c r="JD39" s="137" t="e">
        <f t="shared" si="100"/>
        <v>#DIV/0!</v>
      </c>
      <c r="JE39" s="137" t="e">
        <f t="shared" si="100"/>
        <v>#DIV/0!</v>
      </c>
      <c r="JF39" s="137" t="e">
        <f t="shared" si="100"/>
        <v>#DIV/0!</v>
      </c>
      <c r="JG39" s="137" t="e">
        <f t="shared" si="100"/>
        <v>#DIV/0!</v>
      </c>
      <c r="JH39" s="137" t="e">
        <f t="shared" si="100"/>
        <v>#DIV/0!</v>
      </c>
      <c r="JI39" s="137" t="e">
        <f t="shared" si="100"/>
        <v>#DIV/0!</v>
      </c>
      <c r="JJ39" s="137" t="e">
        <f t="shared" si="100"/>
        <v>#DIV/0!</v>
      </c>
      <c r="JK39" s="137" t="e">
        <f t="shared" si="100"/>
        <v>#DIV/0!</v>
      </c>
      <c r="JL39" s="137" t="e">
        <f t="shared" si="100"/>
        <v>#DIV/0!</v>
      </c>
      <c r="JM39" s="137" t="e">
        <f t="shared" si="100"/>
        <v>#DIV/0!</v>
      </c>
      <c r="JN39" s="137" t="e">
        <f t="shared" si="100"/>
        <v>#DIV/0!</v>
      </c>
      <c r="JO39" s="137" t="e">
        <f t="shared" si="100"/>
        <v>#DIV/0!</v>
      </c>
      <c r="JP39" s="137" t="e">
        <f t="shared" si="100"/>
        <v>#DIV/0!</v>
      </c>
      <c r="JQ39" s="137" t="e">
        <f t="shared" si="100"/>
        <v>#DIV/0!</v>
      </c>
      <c r="JR39" s="137" t="e">
        <f t="shared" si="100"/>
        <v>#DIV/0!</v>
      </c>
      <c r="JS39" s="137"/>
      <c r="JT39" s="137">
        <f>IF(JT38="","",JS39)</f>
        <v>0</v>
      </c>
    </row>
    <row r="40" spans="3:280" x14ac:dyDescent="0.25">
      <c r="C40" s="194" t="s">
        <v>270</v>
      </c>
      <c r="D40" s="171">
        <v>0</v>
      </c>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71">
        <v>0</v>
      </c>
      <c r="AC40" s="156"/>
      <c r="AD40" s="156"/>
      <c r="AE40" s="156"/>
      <c r="AF40" s="156"/>
      <c r="AG40" s="156"/>
      <c r="AH40" s="156"/>
      <c r="AI40" s="156"/>
      <c r="AJ40" s="156"/>
      <c r="AK40" s="156"/>
      <c r="AL40" s="156"/>
      <c r="AM40" s="156"/>
      <c r="AN40" s="156"/>
      <c r="AO40" s="156"/>
      <c r="AP40" s="156"/>
      <c r="AQ40" s="156"/>
      <c r="AR40" s="156"/>
      <c r="AS40" s="156"/>
      <c r="AT40" s="156"/>
      <c r="AU40" s="156"/>
      <c r="AV40" s="156"/>
      <c r="AW40" s="156"/>
      <c r="AX40" s="156"/>
      <c r="AY40" s="156"/>
      <c r="AZ40" s="171">
        <v>0</v>
      </c>
      <c r="BA40" s="153">
        <f t="shared" si="85"/>
        <v>0</v>
      </c>
      <c r="BB40" s="120"/>
      <c r="BC40" s="172">
        <f t="shared" si="86"/>
        <v>0</v>
      </c>
      <c r="BD40" s="157"/>
      <c r="BE40" s="157"/>
      <c r="BF40" s="157"/>
      <c r="BG40" s="157"/>
      <c r="BH40" s="157"/>
      <c r="BI40" s="157"/>
      <c r="BJ40" s="157"/>
      <c r="BK40" s="157"/>
      <c r="BL40" s="157"/>
      <c r="BM40" s="157"/>
      <c r="BN40" s="157"/>
      <c r="BO40" s="157"/>
      <c r="BP40" s="157"/>
      <c r="BQ40" s="157"/>
      <c r="BR40" s="157"/>
      <c r="BS40" s="157"/>
      <c r="BT40" s="157"/>
      <c r="BU40" s="157"/>
      <c r="BV40" s="157"/>
      <c r="BW40" s="157"/>
      <c r="BX40" s="157"/>
      <c r="BY40" s="157"/>
      <c r="BZ40" s="157"/>
      <c r="CA40" s="172">
        <f t="shared" si="87"/>
        <v>0</v>
      </c>
      <c r="CB40" s="157"/>
      <c r="CC40" s="157"/>
      <c r="CD40" s="157"/>
      <c r="CE40" s="157"/>
      <c r="CF40" s="157"/>
      <c r="CG40" s="157"/>
      <c r="CH40" s="157"/>
      <c r="CI40" s="157"/>
      <c r="CJ40" s="157"/>
      <c r="CK40" s="157"/>
      <c r="CL40" s="157"/>
      <c r="CM40" s="157"/>
      <c r="CN40" s="157"/>
      <c r="CO40" s="157"/>
      <c r="CP40" s="157"/>
      <c r="CQ40" s="157"/>
      <c r="CR40" s="157"/>
      <c r="CS40" s="157"/>
      <c r="CT40" s="157"/>
      <c r="CU40" s="157"/>
      <c r="CV40" s="157"/>
      <c r="CW40" s="157"/>
      <c r="CX40" s="157"/>
      <c r="CY40" s="172">
        <f t="shared" si="88"/>
        <v>0</v>
      </c>
      <c r="CZ40" s="120"/>
      <c r="DA40" s="172">
        <f t="shared" si="89"/>
        <v>0</v>
      </c>
      <c r="DB40" s="157"/>
      <c r="DC40" s="157"/>
      <c r="DD40" s="157"/>
      <c r="DE40" s="157"/>
      <c r="DF40" s="157"/>
      <c r="DG40" s="157"/>
      <c r="DH40" s="157"/>
      <c r="DI40" s="157"/>
      <c r="DJ40" s="157"/>
      <c r="DK40" s="157"/>
      <c r="DL40" s="157"/>
      <c r="DM40" s="157"/>
      <c r="DN40" s="157"/>
      <c r="DO40" s="157"/>
      <c r="DP40" s="157"/>
      <c r="DQ40" s="157"/>
      <c r="DR40" s="157"/>
      <c r="DS40" s="157"/>
      <c r="DT40" s="157"/>
      <c r="DU40" s="157"/>
      <c r="DV40" s="157"/>
      <c r="DW40" s="157"/>
      <c r="DX40" s="157"/>
      <c r="DY40" s="172">
        <f t="shared" si="90"/>
        <v>0</v>
      </c>
      <c r="DZ40" s="157"/>
      <c r="EA40" s="157"/>
      <c r="EB40" s="157"/>
      <c r="EC40" s="157"/>
      <c r="ED40" s="157"/>
      <c r="EE40" s="157"/>
      <c r="EF40" s="157"/>
      <c r="EG40" s="157"/>
      <c r="EH40" s="157"/>
      <c r="EI40" s="157"/>
      <c r="EJ40" s="157"/>
      <c r="EK40" s="157"/>
      <c r="EL40" s="157"/>
      <c r="EM40" s="157"/>
      <c r="EN40" s="157"/>
      <c r="EO40" s="157"/>
      <c r="EP40" s="157"/>
      <c r="EQ40" s="157"/>
      <c r="ER40" s="157"/>
      <c r="ES40" s="157"/>
      <c r="ET40" s="157"/>
      <c r="EU40" s="157"/>
      <c r="EV40" s="157"/>
      <c r="EW40" s="172">
        <f t="shared" si="101"/>
        <v>0</v>
      </c>
      <c r="EX40" s="126"/>
      <c r="EY40" s="172">
        <f t="shared" si="91"/>
        <v>0</v>
      </c>
      <c r="EZ40" s="228"/>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s="173">
        <f t="shared" si="92"/>
        <v>0</v>
      </c>
      <c r="HC40" s="174">
        <f t="shared" si="93"/>
        <v>0</v>
      </c>
      <c r="HD40" s="174">
        <f t="shared" si="102"/>
        <v>0</v>
      </c>
      <c r="HE40" s="174">
        <f t="shared" ref="HE40:HE52" si="111">HE39+0.001</f>
        <v>3.0000000000000001E-3</v>
      </c>
      <c r="HF40" s="175">
        <f t="shared" si="103"/>
        <v>3.0000000000000001E-3</v>
      </c>
      <c r="HG40" s="176">
        <f t="shared" si="104"/>
        <v>0</v>
      </c>
      <c r="HH40" s="137">
        <f t="shared" si="94"/>
        <v>0</v>
      </c>
      <c r="HI40" s="137">
        <f t="shared" si="94"/>
        <v>0</v>
      </c>
      <c r="HJ40" s="137">
        <f t="shared" si="94"/>
        <v>0</v>
      </c>
      <c r="HK40" s="137">
        <f t="shared" si="94"/>
        <v>0</v>
      </c>
      <c r="HL40" s="137">
        <f t="shared" si="94"/>
        <v>0</v>
      </c>
      <c r="HM40" s="137">
        <f t="shared" si="94"/>
        <v>0</v>
      </c>
      <c r="HN40" s="137">
        <f t="shared" si="94"/>
        <v>0</v>
      </c>
      <c r="HO40" s="137">
        <f t="shared" si="94"/>
        <v>0</v>
      </c>
      <c r="HP40" s="137">
        <f t="shared" si="94"/>
        <v>0</v>
      </c>
      <c r="HQ40" s="137">
        <f t="shared" si="94"/>
        <v>0</v>
      </c>
      <c r="HR40" s="137">
        <f t="shared" si="94"/>
        <v>0</v>
      </c>
      <c r="HS40" s="137">
        <f t="shared" si="94"/>
        <v>0</v>
      </c>
      <c r="HT40" s="137">
        <f t="shared" si="94"/>
        <v>1</v>
      </c>
      <c r="HU40" s="137">
        <f t="shared" si="94"/>
        <v>1</v>
      </c>
      <c r="HV40" s="137">
        <f t="shared" si="94"/>
        <v>1</v>
      </c>
      <c r="HW40" s="137">
        <v>0</v>
      </c>
      <c r="HX40" s="137">
        <f t="shared" ref="HX40:HX52" si="112">IF(HX39="","",HW40)</f>
        <v>0</v>
      </c>
      <c r="HY40"/>
      <c r="HZ40" s="173">
        <f t="shared" si="95"/>
        <v>0</v>
      </c>
      <c r="IA40" s="174" t="e">
        <f t="shared" si="96"/>
        <v>#DIV/0!</v>
      </c>
      <c r="IB40" s="174" t="e">
        <f t="shared" si="105"/>
        <v>#DIV/0!</v>
      </c>
      <c r="IC40" s="174">
        <f t="shared" ref="IC40:IC52" si="113">IC39+0.001</f>
        <v>3.0000000000000001E-3</v>
      </c>
      <c r="ID40" s="175" t="e">
        <f t="shared" si="106"/>
        <v>#DIV/0!</v>
      </c>
      <c r="IE40" s="176" t="e">
        <f t="shared" si="107"/>
        <v>#DIV/0!</v>
      </c>
      <c r="IF40" s="137" t="e">
        <f t="shared" si="97"/>
        <v>#DIV/0!</v>
      </c>
      <c r="IG40" s="137" t="e">
        <f t="shared" si="97"/>
        <v>#DIV/0!</v>
      </c>
      <c r="IH40" s="137" t="e">
        <f t="shared" si="97"/>
        <v>#DIV/0!</v>
      </c>
      <c r="II40" s="137" t="e">
        <f t="shared" si="97"/>
        <v>#DIV/0!</v>
      </c>
      <c r="IJ40" s="137" t="e">
        <f t="shared" si="97"/>
        <v>#DIV/0!</v>
      </c>
      <c r="IK40" s="137" t="e">
        <f t="shared" si="97"/>
        <v>#DIV/0!</v>
      </c>
      <c r="IL40" s="137" t="e">
        <f t="shared" si="97"/>
        <v>#DIV/0!</v>
      </c>
      <c r="IM40" s="137" t="e">
        <f t="shared" si="97"/>
        <v>#DIV/0!</v>
      </c>
      <c r="IN40" s="137" t="e">
        <f t="shared" si="97"/>
        <v>#DIV/0!</v>
      </c>
      <c r="IO40" s="137" t="e">
        <f t="shared" si="97"/>
        <v>#DIV/0!</v>
      </c>
      <c r="IP40" s="137" t="e">
        <f t="shared" si="97"/>
        <v>#DIV/0!</v>
      </c>
      <c r="IQ40" s="137" t="e">
        <f t="shared" si="97"/>
        <v>#DIV/0!</v>
      </c>
      <c r="IR40" s="137" t="e">
        <f t="shared" si="97"/>
        <v>#DIV/0!</v>
      </c>
      <c r="IS40" s="137" t="e">
        <f t="shared" si="97"/>
        <v>#DIV/0!</v>
      </c>
      <c r="IT40" s="137" t="e">
        <f t="shared" si="97"/>
        <v>#DIV/0!</v>
      </c>
      <c r="IU40" s="137"/>
      <c r="IV40" s="137">
        <f t="shared" ref="IV40:IV52" si="114">IF(IV39="","",IU40)</f>
        <v>0</v>
      </c>
      <c r="IW40" s="125"/>
      <c r="IX40" s="173">
        <f t="shared" si="98"/>
        <v>0</v>
      </c>
      <c r="IY40" s="174" t="e">
        <f t="shared" si="99"/>
        <v>#DIV/0!</v>
      </c>
      <c r="IZ40" s="174" t="e">
        <f t="shared" si="108"/>
        <v>#DIV/0!</v>
      </c>
      <c r="JA40" s="174">
        <f t="shared" ref="JA40:JA52" si="115">JA39+0.001</f>
        <v>3.0000000000000001E-3</v>
      </c>
      <c r="JB40" s="175" t="e">
        <f t="shared" si="109"/>
        <v>#DIV/0!</v>
      </c>
      <c r="JC40" s="176" t="e">
        <f t="shared" si="110"/>
        <v>#DIV/0!</v>
      </c>
      <c r="JD40" s="137" t="e">
        <f t="shared" si="100"/>
        <v>#DIV/0!</v>
      </c>
      <c r="JE40" s="137" t="e">
        <f t="shared" si="100"/>
        <v>#DIV/0!</v>
      </c>
      <c r="JF40" s="137" t="e">
        <f t="shared" si="100"/>
        <v>#DIV/0!</v>
      </c>
      <c r="JG40" s="137" t="e">
        <f t="shared" si="100"/>
        <v>#DIV/0!</v>
      </c>
      <c r="JH40" s="137" t="e">
        <f t="shared" si="100"/>
        <v>#DIV/0!</v>
      </c>
      <c r="JI40" s="137" t="e">
        <f t="shared" si="100"/>
        <v>#DIV/0!</v>
      </c>
      <c r="JJ40" s="137" t="e">
        <f t="shared" si="100"/>
        <v>#DIV/0!</v>
      </c>
      <c r="JK40" s="137" t="e">
        <f t="shared" si="100"/>
        <v>#DIV/0!</v>
      </c>
      <c r="JL40" s="137" t="e">
        <f t="shared" si="100"/>
        <v>#DIV/0!</v>
      </c>
      <c r="JM40" s="137" t="e">
        <f t="shared" si="100"/>
        <v>#DIV/0!</v>
      </c>
      <c r="JN40" s="137" t="e">
        <f t="shared" si="100"/>
        <v>#DIV/0!</v>
      </c>
      <c r="JO40" s="137" t="e">
        <f t="shared" si="100"/>
        <v>#DIV/0!</v>
      </c>
      <c r="JP40" s="137" t="e">
        <f t="shared" si="100"/>
        <v>#DIV/0!</v>
      </c>
      <c r="JQ40" s="137" t="e">
        <f t="shared" si="100"/>
        <v>#DIV/0!</v>
      </c>
      <c r="JR40" s="137" t="e">
        <f t="shared" si="100"/>
        <v>#DIV/0!</v>
      </c>
      <c r="JS40" s="137"/>
      <c r="JT40" s="137">
        <f t="shared" ref="JT40:JT52" si="116">IF(JT39="","",JS40)</f>
        <v>0</v>
      </c>
    </row>
    <row r="41" spans="3:280" x14ac:dyDescent="0.25">
      <c r="C41" s="194" t="s">
        <v>43</v>
      </c>
      <c r="D41" s="171">
        <v>0</v>
      </c>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71">
        <v>0</v>
      </c>
      <c r="AC41" s="156"/>
      <c r="AD41" s="156"/>
      <c r="AE41" s="156"/>
      <c r="AF41" s="156"/>
      <c r="AG41" s="156"/>
      <c r="AH41" s="156"/>
      <c r="AI41" s="156"/>
      <c r="AJ41" s="156"/>
      <c r="AK41" s="156"/>
      <c r="AL41" s="156"/>
      <c r="AM41" s="156"/>
      <c r="AN41" s="156"/>
      <c r="AO41" s="156"/>
      <c r="AP41" s="156"/>
      <c r="AQ41" s="156"/>
      <c r="AR41" s="156"/>
      <c r="AS41" s="156"/>
      <c r="AT41" s="156"/>
      <c r="AU41" s="156"/>
      <c r="AV41" s="156"/>
      <c r="AW41" s="156"/>
      <c r="AX41" s="156"/>
      <c r="AY41" s="156"/>
      <c r="AZ41" s="171">
        <v>0</v>
      </c>
      <c r="BA41" s="153">
        <f t="shared" si="85"/>
        <v>0</v>
      </c>
      <c r="BB41" s="120"/>
      <c r="BC41" s="172">
        <f t="shared" si="86"/>
        <v>0</v>
      </c>
      <c r="BD41" s="157"/>
      <c r="BE41" s="157"/>
      <c r="BF41" s="157"/>
      <c r="BG41" s="157"/>
      <c r="BH41" s="157"/>
      <c r="BI41" s="157"/>
      <c r="BJ41" s="157"/>
      <c r="BK41" s="157"/>
      <c r="BL41" s="157"/>
      <c r="BM41" s="157"/>
      <c r="BN41" s="157"/>
      <c r="BO41" s="157"/>
      <c r="BP41" s="157"/>
      <c r="BQ41" s="157"/>
      <c r="BR41" s="157"/>
      <c r="BS41" s="157"/>
      <c r="BT41" s="157"/>
      <c r="BU41" s="157"/>
      <c r="BV41" s="157"/>
      <c r="BW41" s="157"/>
      <c r="BX41" s="157"/>
      <c r="BY41" s="157"/>
      <c r="BZ41" s="157"/>
      <c r="CA41" s="172">
        <f t="shared" si="87"/>
        <v>0</v>
      </c>
      <c r="CB41" s="157"/>
      <c r="CC41" s="157"/>
      <c r="CD41" s="157"/>
      <c r="CE41" s="157"/>
      <c r="CF41" s="157"/>
      <c r="CG41" s="157"/>
      <c r="CH41" s="157"/>
      <c r="CI41" s="157"/>
      <c r="CJ41" s="157"/>
      <c r="CK41" s="157"/>
      <c r="CL41" s="157"/>
      <c r="CM41" s="157"/>
      <c r="CN41" s="157"/>
      <c r="CO41" s="157"/>
      <c r="CP41" s="157"/>
      <c r="CQ41" s="157"/>
      <c r="CR41" s="157"/>
      <c r="CS41" s="157"/>
      <c r="CT41" s="157"/>
      <c r="CU41" s="157"/>
      <c r="CV41" s="157"/>
      <c r="CW41" s="157"/>
      <c r="CX41" s="157"/>
      <c r="CY41" s="172">
        <f t="shared" si="88"/>
        <v>0</v>
      </c>
      <c r="CZ41" s="120"/>
      <c r="DA41" s="172">
        <f t="shared" si="89"/>
        <v>0</v>
      </c>
      <c r="DB41" s="157"/>
      <c r="DC41" s="157"/>
      <c r="DD41" s="157"/>
      <c r="DE41" s="157"/>
      <c r="DF41" s="157"/>
      <c r="DG41" s="157"/>
      <c r="DH41" s="157"/>
      <c r="DI41" s="157"/>
      <c r="DJ41" s="157"/>
      <c r="DK41" s="157"/>
      <c r="DL41" s="157"/>
      <c r="DM41" s="157"/>
      <c r="DN41" s="157"/>
      <c r="DO41" s="157"/>
      <c r="DP41" s="157"/>
      <c r="DQ41" s="157"/>
      <c r="DR41" s="157"/>
      <c r="DS41" s="157"/>
      <c r="DT41" s="157"/>
      <c r="DU41" s="157"/>
      <c r="DV41" s="157"/>
      <c r="DW41" s="157"/>
      <c r="DX41" s="157"/>
      <c r="DY41" s="172">
        <f t="shared" si="90"/>
        <v>0</v>
      </c>
      <c r="DZ41" s="157"/>
      <c r="EA41" s="157"/>
      <c r="EB41" s="157"/>
      <c r="EC41" s="157"/>
      <c r="ED41" s="157"/>
      <c r="EE41" s="157"/>
      <c r="EF41" s="157"/>
      <c r="EG41" s="157"/>
      <c r="EH41" s="157"/>
      <c r="EI41" s="157"/>
      <c r="EJ41" s="157"/>
      <c r="EK41" s="157"/>
      <c r="EL41" s="157"/>
      <c r="EM41" s="157"/>
      <c r="EN41" s="157"/>
      <c r="EO41" s="157"/>
      <c r="EP41" s="157"/>
      <c r="EQ41" s="157"/>
      <c r="ER41" s="157"/>
      <c r="ES41" s="157"/>
      <c r="ET41" s="157"/>
      <c r="EU41" s="157"/>
      <c r="EV41" s="157"/>
      <c r="EW41" s="172">
        <f t="shared" si="101"/>
        <v>0</v>
      </c>
      <c r="EX41" s="126"/>
      <c r="EY41" s="172">
        <f t="shared" si="91"/>
        <v>0</v>
      </c>
      <c r="EZ41" s="228"/>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s="173">
        <f t="shared" si="92"/>
        <v>0</v>
      </c>
      <c r="HC41" s="174">
        <f t="shared" si="93"/>
        <v>0</v>
      </c>
      <c r="HD41" s="174">
        <f t="shared" si="102"/>
        <v>0</v>
      </c>
      <c r="HE41" s="174">
        <f t="shared" si="111"/>
        <v>4.0000000000000001E-3</v>
      </c>
      <c r="HF41" s="175">
        <f t="shared" si="103"/>
        <v>4.0000000000000001E-3</v>
      </c>
      <c r="HG41" s="176">
        <f t="shared" si="104"/>
        <v>0</v>
      </c>
      <c r="HH41" s="137">
        <f t="shared" si="94"/>
        <v>0</v>
      </c>
      <c r="HI41" s="137">
        <f t="shared" si="94"/>
        <v>0</v>
      </c>
      <c r="HJ41" s="137">
        <f t="shared" si="94"/>
        <v>0</v>
      </c>
      <c r="HK41" s="137">
        <f t="shared" si="94"/>
        <v>0</v>
      </c>
      <c r="HL41" s="137">
        <f t="shared" si="94"/>
        <v>0</v>
      </c>
      <c r="HM41" s="137">
        <f t="shared" si="94"/>
        <v>0</v>
      </c>
      <c r="HN41" s="137">
        <f t="shared" si="94"/>
        <v>0</v>
      </c>
      <c r="HO41" s="137">
        <f t="shared" si="94"/>
        <v>0</v>
      </c>
      <c r="HP41" s="137">
        <f t="shared" si="94"/>
        <v>0</v>
      </c>
      <c r="HQ41" s="137">
        <f t="shared" si="94"/>
        <v>0</v>
      </c>
      <c r="HR41" s="137">
        <f t="shared" si="94"/>
        <v>0</v>
      </c>
      <c r="HS41" s="137">
        <f t="shared" si="94"/>
        <v>1</v>
      </c>
      <c r="HT41" s="137">
        <f t="shared" si="94"/>
        <v>1</v>
      </c>
      <c r="HU41" s="137">
        <f t="shared" si="94"/>
        <v>1</v>
      </c>
      <c r="HV41" s="137">
        <f t="shared" si="94"/>
        <v>1</v>
      </c>
      <c r="HW41" s="137">
        <v>0</v>
      </c>
      <c r="HX41" s="137">
        <f t="shared" si="112"/>
        <v>0</v>
      </c>
      <c r="HY41"/>
      <c r="HZ41" s="173">
        <f t="shared" si="95"/>
        <v>0</v>
      </c>
      <c r="IA41" s="174" t="e">
        <f t="shared" si="96"/>
        <v>#DIV/0!</v>
      </c>
      <c r="IB41" s="174" t="e">
        <f t="shared" si="105"/>
        <v>#DIV/0!</v>
      </c>
      <c r="IC41" s="174">
        <f t="shared" si="113"/>
        <v>4.0000000000000001E-3</v>
      </c>
      <c r="ID41" s="175" t="e">
        <f t="shared" si="106"/>
        <v>#DIV/0!</v>
      </c>
      <c r="IE41" s="176" t="e">
        <f t="shared" si="107"/>
        <v>#DIV/0!</v>
      </c>
      <c r="IF41" s="137" t="e">
        <f t="shared" si="97"/>
        <v>#DIV/0!</v>
      </c>
      <c r="IG41" s="137" t="e">
        <f t="shared" si="97"/>
        <v>#DIV/0!</v>
      </c>
      <c r="IH41" s="137" t="e">
        <f t="shared" si="97"/>
        <v>#DIV/0!</v>
      </c>
      <c r="II41" s="137" t="e">
        <f t="shared" si="97"/>
        <v>#DIV/0!</v>
      </c>
      <c r="IJ41" s="137" t="e">
        <f t="shared" si="97"/>
        <v>#DIV/0!</v>
      </c>
      <c r="IK41" s="137" t="e">
        <f t="shared" si="97"/>
        <v>#DIV/0!</v>
      </c>
      <c r="IL41" s="137" t="e">
        <f t="shared" si="97"/>
        <v>#DIV/0!</v>
      </c>
      <c r="IM41" s="137" t="e">
        <f t="shared" si="97"/>
        <v>#DIV/0!</v>
      </c>
      <c r="IN41" s="137" t="e">
        <f t="shared" si="97"/>
        <v>#DIV/0!</v>
      </c>
      <c r="IO41" s="137" t="e">
        <f t="shared" si="97"/>
        <v>#DIV/0!</v>
      </c>
      <c r="IP41" s="137" t="e">
        <f t="shared" si="97"/>
        <v>#DIV/0!</v>
      </c>
      <c r="IQ41" s="137" t="e">
        <f t="shared" si="97"/>
        <v>#DIV/0!</v>
      </c>
      <c r="IR41" s="137" t="e">
        <f t="shared" si="97"/>
        <v>#DIV/0!</v>
      </c>
      <c r="IS41" s="137" t="e">
        <f t="shared" si="97"/>
        <v>#DIV/0!</v>
      </c>
      <c r="IT41" s="137" t="e">
        <f t="shared" si="97"/>
        <v>#DIV/0!</v>
      </c>
      <c r="IU41" s="137"/>
      <c r="IV41" s="137">
        <f t="shared" si="114"/>
        <v>0</v>
      </c>
      <c r="IW41" s="125"/>
      <c r="IX41" s="173">
        <f t="shared" si="98"/>
        <v>0</v>
      </c>
      <c r="IY41" s="174" t="e">
        <f t="shared" si="99"/>
        <v>#DIV/0!</v>
      </c>
      <c r="IZ41" s="174" t="e">
        <f t="shared" si="108"/>
        <v>#DIV/0!</v>
      </c>
      <c r="JA41" s="174">
        <f t="shared" si="115"/>
        <v>4.0000000000000001E-3</v>
      </c>
      <c r="JB41" s="175" t="e">
        <f t="shared" si="109"/>
        <v>#DIV/0!</v>
      </c>
      <c r="JC41" s="176" t="e">
        <f t="shared" si="110"/>
        <v>#DIV/0!</v>
      </c>
      <c r="JD41" s="137" t="e">
        <f t="shared" si="100"/>
        <v>#DIV/0!</v>
      </c>
      <c r="JE41" s="137" t="e">
        <f t="shared" si="100"/>
        <v>#DIV/0!</v>
      </c>
      <c r="JF41" s="137" t="e">
        <f t="shared" si="100"/>
        <v>#DIV/0!</v>
      </c>
      <c r="JG41" s="137" t="e">
        <f t="shared" si="100"/>
        <v>#DIV/0!</v>
      </c>
      <c r="JH41" s="137" t="e">
        <f t="shared" si="100"/>
        <v>#DIV/0!</v>
      </c>
      <c r="JI41" s="137" t="e">
        <f t="shared" si="100"/>
        <v>#DIV/0!</v>
      </c>
      <c r="JJ41" s="137" t="e">
        <f t="shared" si="100"/>
        <v>#DIV/0!</v>
      </c>
      <c r="JK41" s="137" t="e">
        <f t="shared" si="100"/>
        <v>#DIV/0!</v>
      </c>
      <c r="JL41" s="137" t="e">
        <f t="shared" si="100"/>
        <v>#DIV/0!</v>
      </c>
      <c r="JM41" s="137" t="e">
        <f t="shared" si="100"/>
        <v>#DIV/0!</v>
      </c>
      <c r="JN41" s="137" t="e">
        <f t="shared" si="100"/>
        <v>#DIV/0!</v>
      </c>
      <c r="JO41" s="137" t="e">
        <f t="shared" si="100"/>
        <v>#DIV/0!</v>
      </c>
      <c r="JP41" s="137" t="e">
        <f t="shared" si="100"/>
        <v>#DIV/0!</v>
      </c>
      <c r="JQ41" s="137" t="e">
        <f t="shared" si="100"/>
        <v>#DIV/0!</v>
      </c>
      <c r="JR41" s="137" t="e">
        <f t="shared" si="100"/>
        <v>#DIV/0!</v>
      </c>
      <c r="JS41" s="137"/>
      <c r="JT41" s="137">
        <f t="shared" si="116"/>
        <v>0</v>
      </c>
    </row>
    <row r="42" spans="3:280" x14ac:dyDescent="0.25">
      <c r="C42" s="194" t="s">
        <v>271</v>
      </c>
      <c r="D42" s="171">
        <v>0</v>
      </c>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71">
        <v>0</v>
      </c>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71">
        <v>0</v>
      </c>
      <c r="BA42" s="153">
        <f t="shared" si="85"/>
        <v>0</v>
      </c>
      <c r="BB42" s="120"/>
      <c r="BC42" s="172">
        <f t="shared" si="86"/>
        <v>0</v>
      </c>
      <c r="BD42" s="157"/>
      <c r="BE42" s="157"/>
      <c r="BF42" s="157"/>
      <c r="BG42" s="157"/>
      <c r="BH42" s="157"/>
      <c r="BI42" s="157"/>
      <c r="BJ42" s="157"/>
      <c r="BK42" s="157"/>
      <c r="BL42" s="157"/>
      <c r="BM42" s="157"/>
      <c r="BN42" s="157"/>
      <c r="BO42" s="157"/>
      <c r="BP42" s="157"/>
      <c r="BQ42" s="157"/>
      <c r="BR42" s="157"/>
      <c r="BS42" s="157"/>
      <c r="BT42" s="157"/>
      <c r="BU42" s="157"/>
      <c r="BV42" s="157"/>
      <c r="BW42" s="157"/>
      <c r="BX42" s="157"/>
      <c r="BY42" s="157"/>
      <c r="BZ42" s="157"/>
      <c r="CA42" s="172">
        <f t="shared" si="87"/>
        <v>0</v>
      </c>
      <c r="CB42" s="157"/>
      <c r="CC42" s="157"/>
      <c r="CD42" s="157"/>
      <c r="CE42" s="157"/>
      <c r="CF42" s="157"/>
      <c r="CG42" s="157"/>
      <c r="CH42" s="157"/>
      <c r="CI42" s="157"/>
      <c r="CJ42" s="157"/>
      <c r="CK42" s="157"/>
      <c r="CL42" s="157"/>
      <c r="CM42" s="157"/>
      <c r="CN42" s="157"/>
      <c r="CO42" s="157"/>
      <c r="CP42" s="157"/>
      <c r="CQ42" s="157"/>
      <c r="CR42" s="157"/>
      <c r="CS42" s="157"/>
      <c r="CT42" s="157"/>
      <c r="CU42" s="157"/>
      <c r="CV42" s="157"/>
      <c r="CW42" s="157"/>
      <c r="CX42" s="157"/>
      <c r="CY42" s="172">
        <f t="shared" si="88"/>
        <v>0</v>
      </c>
      <c r="CZ42" s="120"/>
      <c r="DA42" s="172">
        <f t="shared" si="89"/>
        <v>0</v>
      </c>
      <c r="DB42" s="157"/>
      <c r="DC42" s="157"/>
      <c r="DD42" s="157"/>
      <c r="DE42" s="157"/>
      <c r="DF42" s="157"/>
      <c r="DG42" s="157"/>
      <c r="DH42" s="157"/>
      <c r="DI42" s="157"/>
      <c r="DJ42" s="157"/>
      <c r="DK42" s="157"/>
      <c r="DL42" s="157"/>
      <c r="DM42" s="157"/>
      <c r="DN42" s="157"/>
      <c r="DO42" s="157"/>
      <c r="DP42" s="157"/>
      <c r="DQ42" s="157"/>
      <c r="DR42" s="157"/>
      <c r="DS42" s="157"/>
      <c r="DT42" s="157"/>
      <c r="DU42" s="157"/>
      <c r="DV42" s="157"/>
      <c r="DW42" s="157"/>
      <c r="DX42" s="157"/>
      <c r="DY42" s="172">
        <f t="shared" si="90"/>
        <v>0</v>
      </c>
      <c r="DZ42" s="157"/>
      <c r="EA42" s="157"/>
      <c r="EB42" s="157"/>
      <c r="EC42" s="157"/>
      <c r="ED42" s="157"/>
      <c r="EE42" s="157"/>
      <c r="EF42" s="157"/>
      <c r="EG42" s="157"/>
      <c r="EH42" s="157"/>
      <c r="EI42" s="157"/>
      <c r="EJ42" s="157"/>
      <c r="EK42" s="157"/>
      <c r="EL42" s="157"/>
      <c r="EM42" s="157"/>
      <c r="EN42" s="157"/>
      <c r="EO42" s="157"/>
      <c r="EP42" s="157"/>
      <c r="EQ42" s="157"/>
      <c r="ER42" s="157"/>
      <c r="ES42" s="157"/>
      <c r="ET42" s="157"/>
      <c r="EU42" s="157"/>
      <c r="EV42" s="157"/>
      <c r="EW42" s="172">
        <f t="shared" si="101"/>
        <v>0</v>
      </c>
      <c r="EX42" s="126"/>
      <c r="EY42" s="172">
        <f t="shared" si="91"/>
        <v>0</v>
      </c>
      <c r="EZ42" s="228"/>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s="173">
        <f t="shared" si="92"/>
        <v>0</v>
      </c>
      <c r="HC42" s="174">
        <f t="shared" si="93"/>
        <v>0</v>
      </c>
      <c r="HD42" s="174">
        <f t="shared" si="102"/>
        <v>0</v>
      </c>
      <c r="HE42" s="174">
        <f t="shared" si="111"/>
        <v>5.0000000000000001E-3</v>
      </c>
      <c r="HF42" s="175">
        <f t="shared" si="103"/>
        <v>5.0000000000000001E-3</v>
      </c>
      <c r="HG42" s="176">
        <f t="shared" si="104"/>
        <v>0</v>
      </c>
      <c r="HH42" s="137">
        <f t="shared" si="94"/>
        <v>0</v>
      </c>
      <c r="HI42" s="137">
        <f t="shared" si="94"/>
        <v>0</v>
      </c>
      <c r="HJ42" s="137">
        <f t="shared" si="94"/>
        <v>0</v>
      </c>
      <c r="HK42" s="137">
        <f t="shared" si="94"/>
        <v>0</v>
      </c>
      <c r="HL42" s="137">
        <f t="shared" si="94"/>
        <v>0</v>
      </c>
      <c r="HM42" s="137">
        <f t="shared" si="94"/>
        <v>0</v>
      </c>
      <c r="HN42" s="137">
        <f t="shared" si="94"/>
        <v>0</v>
      </c>
      <c r="HO42" s="137">
        <f t="shared" si="94"/>
        <v>0</v>
      </c>
      <c r="HP42" s="137">
        <f t="shared" si="94"/>
        <v>0</v>
      </c>
      <c r="HQ42" s="137">
        <f t="shared" si="94"/>
        <v>0</v>
      </c>
      <c r="HR42" s="137">
        <f t="shared" si="94"/>
        <v>1</v>
      </c>
      <c r="HS42" s="137">
        <f t="shared" si="94"/>
        <v>1</v>
      </c>
      <c r="HT42" s="137">
        <f t="shared" si="94"/>
        <v>1</v>
      </c>
      <c r="HU42" s="137">
        <f t="shared" si="94"/>
        <v>1</v>
      </c>
      <c r="HV42" s="137">
        <f t="shared" si="94"/>
        <v>1</v>
      </c>
      <c r="HW42" s="137">
        <v>0</v>
      </c>
      <c r="HX42" s="137">
        <f t="shared" si="112"/>
        <v>0</v>
      </c>
      <c r="HY42"/>
      <c r="HZ42" s="173">
        <f t="shared" si="95"/>
        <v>0</v>
      </c>
      <c r="IA42" s="174" t="e">
        <f t="shared" si="96"/>
        <v>#DIV/0!</v>
      </c>
      <c r="IB42" s="174" t="e">
        <f t="shared" si="105"/>
        <v>#DIV/0!</v>
      </c>
      <c r="IC42" s="174">
        <f t="shared" si="113"/>
        <v>5.0000000000000001E-3</v>
      </c>
      <c r="ID42" s="175" t="e">
        <f t="shared" si="106"/>
        <v>#DIV/0!</v>
      </c>
      <c r="IE42" s="176" t="e">
        <f t="shared" si="107"/>
        <v>#DIV/0!</v>
      </c>
      <c r="IF42" s="137" t="e">
        <f t="shared" si="97"/>
        <v>#DIV/0!</v>
      </c>
      <c r="IG42" s="137" t="e">
        <f t="shared" si="97"/>
        <v>#DIV/0!</v>
      </c>
      <c r="IH42" s="137" t="e">
        <f t="shared" si="97"/>
        <v>#DIV/0!</v>
      </c>
      <c r="II42" s="137" t="e">
        <f t="shared" si="97"/>
        <v>#DIV/0!</v>
      </c>
      <c r="IJ42" s="137" t="e">
        <f t="shared" si="97"/>
        <v>#DIV/0!</v>
      </c>
      <c r="IK42" s="137" t="e">
        <f t="shared" si="97"/>
        <v>#DIV/0!</v>
      </c>
      <c r="IL42" s="137" t="e">
        <f t="shared" si="97"/>
        <v>#DIV/0!</v>
      </c>
      <c r="IM42" s="137" t="e">
        <f t="shared" si="97"/>
        <v>#DIV/0!</v>
      </c>
      <c r="IN42" s="137" t="e">
        <f t="shared" si="97"/>
        <v>#DIV/0!</v>
      </c>
      <c r="IO42" s="137" t="e">
        <f t="shared" si="97"/>
        <v>#DIV/0!</v>
      </c>
      <c r="IP42" s="137" t="e">
        <f t="shared" si="97"/>
        <v>#DIV/0!</v>
      </c>
      <c r="IQ42" s="137" t="e">
        <f t="shared" si="97"/>
        <v>#DIV/0!</v>
      </c>
      <c r="IR42" s="137" t="e">
        <f t="shared" si="97"/>
        <v>#DIV/0!</v>
      </c>
      <c r="IS42" s="137" t="e">
        <f t="shared" si="97"/>
        <v>#DIV/0!</v>
      </c>
      <c r="IT42" s="137" t="e">
        <f t="shared" si="97"/>
        <v>#DIV/0!</v>
      </c>
      <c r="IU42" s="137"/>
      <c r="IV42" s="137">
        <f t="shared" si="114"/>
        <v>0</v>
      </c>
      <c r="IW42" s="125"/>
      <c r="IX42" s="173">
        <f t="shared" si="98"/>
        <v>0</v>
      </c>
      <c r="IY42" s="174" t="e">
        <f t="shared" si="99"/>
        <v>#DIV/0!</v>
      </c>
      <c r="IZ42" s="174" t="e">
        <f t="shared" si="108"/>
        <v>#DIV/0!</v>
      </c>
      <c r="JA42" s="174">
        <f t="shared" si="115"/>
        <v>5.0000000000000001E-3</v>
      </c>
      <c r="JB42" s="175" t="e">
        <f t="shared" si="109"/>
        <v>#DIV/0!</v>
      </c>
      <c r="JC42" s="176" t="e">
        <f t="shared" si="110"/>
        <v>#DIV/0!</v>
      </c>
      <c r="JD42" s="137" t="e">
        <f t="shared" si="100"/>
        <v>#DIV/0!</v>
      </c>
      <c r="JE42" s="137" t="e">
        <f t="shared" si="100"/>
        <v>#DIV/0!</v>
      </c>
      <c r="JF42" s="137" t="e">
        <f t="shared" si="100"/>
        <v>#DIV/0!</v>
      </c>
      <c r="JG42" s="137" t="e">
        <f t="shared" si="100"/>
        <v>#DIV/0!</v>
      </c>
      <c r="JH42" s="137" t="e">
        <f t="shared" si="100"/>
        <v>#DIV/0!</v>
      </c>
      <c r="JI42" s="137" t="e">
        <f t="shared" si="100"/>
        <v>#DIV/0!</v>
      </c>
      <c r="JJ42" s="137" t="e">
        <f t="shared" si="100"/>
        <v>#DIV/0!</v>
      </c>
      <c r="JK42" s="137" t="e">
        <f t="shared" si="100"/>
        <v>#DIV/0!</v>
      </c>
      <c r="JL42" s="137" t="e">
        <f t="shared" si="100"/>
        <v>#DIV/0!</v>
      </c>
      <c r="JM42" s="137" t="e">
        <f t="shared" si="100"/>
        <v>#DIV/0!</v>
      </c>
      <c r="JN42" s="137" t="e">
        <f t="shared" si="100"/>
        <v>#DIV/0!</v>
      </c>
      <c r="JO42" s="137" t="e">
        <f t="shared" si="100"/>
        <v>#DIV/0!</v>
      </c>
      <c r="JP42" s="137" t="e">
        <f t="shared" si="100"/>
        <v>#DIV/0!</v>
      </c>
      <c r="JQ42" s="137" t="e">
        <f t="shared" si="100"/>
        <v>#DIV/0!</v>
      </c>
      <c r="JR42" s="137" t="e">
        <f t="shared" si="100"/>
        <v>#DIV/0!</v>
      </c>
      <c r="JS42" s="137"/>
      <c r="JT42" s="137">
        <f t="shared" si="116"/>
        <v>0</v>
      </c>
    </row>
    <row r="43" spans="3:280" x14ac:dyDescent="0.25">
      <c r="C43" s="194" t="s">
        <v>272</v>
      </c>
      <c r="D43" s="171">
        <v>0</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3">
        <f t="shared" si="85"/>
        <v>0</v>
      </c>
      <c r="BB43" s="120"/>
      <c r="BC43" s="172">
        <f t="shared" si="86"/>
        <v>0</v>
      </c>
      <c r="BD43" s="157"/>
      <c r="BE43" s="157"/>
      <c r="BF43" s="157"/>
      <c r="BG43" s="157"/>
      <c r="BH43" s="157"/>
      <c r="BI43" s="157"/>
      <c r="BJ43" s="157"/>
      <c r="BK43" s="157"/>
      <c r="BL43" s="157"/>
      <c r="BM43" s="157"/>
      <c r="BN43" s="157"/>
      <c r="BO43" s="157"/>
      <c r="BP43" s="157"/>
      <c r="BQ43" s="157"/>
      <c r="BR43" s="157"/>
      <c r="BS43" s="157"/>
      <c r="BT43" s="157"/>
      <c r="BU43" s="157"/>
      <c r="BV43" s="157"/>
      <c r="BW43" s="157"/>
      <c r="BX43" s="157"/>
      <c r="BY43" s="157"/>
      <c r="BZ43" s="157"/>
      <c r="CA43" s="172">
        <f t="shared" si="87"/>
        <v>0</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f t="shared" si="88"/>
        <v>0</v>
      </c>
      <c r="CZ43" s="120"/>
      <c r="DA43" s="172">
        <f t="shared" si="89"/>
        <v>0</v>
      </c>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57"/>
      <c r="DX43" s="157"/>
      <c r="DY43" s="172">
        <f t="shared" si="90"/>
        <v>0</v>
      </c>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57"/>
      <c r="EV43" s="157"/>
      <c r="EW43" s="172">
        <f t="shared" si="101"/>
        <v>0</v>
      </c>
      <c r="EX43" s="126"/>
      <c r="EY43" s="172">
        <f t="shared" si="91"/>
        <v>0</v>
      </c>
      <c r="EZ43" s="228"/>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s="173">
        <f t="shared" si="92"/>
        <v>0</v>
      </c>
      <c r="HC43" s="174">
        <f t="shared" si="93"/>
        <v>0</v>
      </c>
      <c r="HD43" s="174">
        <f t="shared" si="102"/>
        <v>0</v>
      </c>
      <c r="HE43" s="174">
        <f t="shared" si="111"/>
        <v>6.0000000000000001E-3</v>
      </c>
      <c r="HF43" s="175">
        <f t="shared" si="103"/>
        <v>6.0000000000000001E-3</v>
      </c>
      <c r="HG43" s="176">
        <f t="shared" si="104"/>
        <v>0</v>
      </c>
      <c r="HH43" s="137">
        <f t="shared" si="94"/>
        <v>0</v>
      </c>
      <c r="HI43" s="137">
        <f t="shared" si="94"/>
        <v>0</v>
      </c>
      <c r="HJ43" s="137">
        <f t="shared" si="94"/>
        <v>0</v>
      </c>
      <c r="HK43" s="137">
        <f t="shared" si="94"/>
        <v>0</v>
      </c>
      <c r="HL43" s="137">
        <f t="shared" si="94"/>
        <v>0</v>
      </c>
      <c r="HM43" s="137">
        <f t="shared" si="94"/>
        <v>0</v>
      </c>
      <c r="HN43" s="137">
        <f t="shared" si="94"/>
        <v>0</v>
      </c>
      <c r="HO43" s="137">
        <f t="shared" si="94"/>
        <v>0</v>
      </c>
      <c r="HP43" s="137">
        <f t="shared" si="94"/>
        <v>0</v>
      </c>
      <c r="HQ43" s="137">
        <f t="shared" si="94"/>
        <v>1</v>
      </c>
      <c r="HR43" s="137">
        <f t="shared" si="94"/>
        <v>1</v>
      </c>
      <c r="HS43" s="137">
        <f t="shared" si="94"/>
        <v>1</v>
      </c>
      <c r="HT43" s="137">
        <f t="shared" si="94"/>
        <v>1</v>
      </c>
      <c r="HU43" s="137">
        <f t="shared" si="94"/>
        <v>1</v>
      </c>
      <c r="HV43" s="137">
        <f t="shared" si="94"/>
        <v>1</v>
      </c>
      <c r="HW43" s="137">
        <v>0</v>
      </c>
      <c r="HX43" s="137">
        <f t="shared" si="112"/>
        <v>0</v>
      </c>
      <c r="HY43"/>
      <c r="HZ43" s="173">
        <f t="shared" si="95"/>
        <v>0</v>
      </c>
      <c r="IA43" s="174" t="e">
        <f t="shared" si="96"/>
        <v>#DIV/0!</v>
      </c>
      <c r="IB43" s="174" t="e">
        <f t="shared" si="105"/>
        <v>#DIV/0!</v>
      </c>
      <c r="IC43" s="174">
        <f t="shared" si="113"/>
        <v>6.0000000000000001E-3</v>
      </c>
      <c r="ID43" s="175" t="e">
        <f t="shared" si="106"/>
        <v>#DIV/0!</v>
      </c>
      <c r="IE43" s="176" t="e">
        <f t="shared" si="107"/>
        <v>#DIV/0!</v>
      </c>
      <c r="IF43" s="137" t="e">
        <f t="shared" si="97"/>
        <v>#DIV/0!</v>
      </c>
      <c r="IG43" s="137" t="e">
        <f t="shared" si="97"/>
        <v>#DIV/0!</v>
      </c>
      <c r="IH43" s="137" t="e">
        <f t="shared" si="97"/>
        <v>#DIV/0!</v>
      </c>
      <c r="II43" s="137" t="e">
        <f t="shared" si="97"/>
        <v>#DIV/0!</v>
      </c>
      <c r="IJ43" s="137" t="e">
        <f t="shared" si="97"/>
        <v>#DIV/0!</v>
      </c>
      <c r="IK43" s="137" t="e">
        <f t="shared" si="97"/>
        <v>#DIV/0!</v>
      </c>
      <c r="IL43" s="137" t="e">
        <f t="shared" si="97"/>
        <v>#DIV/0!</v>
      </c>
      <c r="IM43" s="137" t="e">
        <f t="shared" si="97"/>
        <v>#DIV/0!</v>
      </c>
      <c r="IN43" s="137" t="e">
        <f t="shared" si="97"/>
        <v>#DIV/0!</v>
      </c>
      <c r="IO43" s="137" t="e">
        <f t="shared" si="97"/>
        <v>#DIV/0!</v>
      </c>
      <c r="IP43" s="137" t="e">
        <f t="shared" si="97"/>
        <v>#DIV/0!</v>
      </c>
      <c r="IQ43" s="137" t="e">
        <f t="shared" si="97"/>
        <v>#DIV/0!</v>
      </c>
      <c r="IR43" s="137" t="e">
        <f t="shared" si="97"/>
        <v>#DIV/0!</v>
      </c>
      <c r="IS43" s="137" t="e">
        <f t="shared" si="97"/>
        <v>#DIV/0!</v>
      </c>
      <c r="IT43" s="137" t="e">
        <f t="shared" si="97"/>
        <v>#DIV/0!</v>
      </c>
      <c r="IU43" s="137"/>
      <c r="IV43" s="137">
        <f t="shared" si="114"/>
        <v>0</v>
      </c>
      <c r="IW43" s="125"/>
      <c r="IX43" s="173">
        <f t="shared" si="98"/>
        <v>0</v>
      </c>
      <c r="IY43" s="174" t="e">
        <f t="shared" si="99"/>
        <v>#DIV/0!</v>
      </c>
      <c r="IZ43" s="174" t="e">
        <f t="shared" si="108"/>
        <v>#DIV/0!</v>
      </c>
      <c r="JA43" s="174">
        <f t="shared" si="115"/>
        <v>6.0000000000000001E-3</v>
      </c>
      <c r="JB43" s="175" t="e">
        <f t="shared" si="109"/>
        <v>#DIV/0!</v>
      </c>
      <c r="JC43" s="176" t="e">
        <f t="shared" si="110"/>
        <v>#DIV/0!</v>
      </c>
      <c r="JD43" s="137" t="e">
        <f t="shared" si="100"/>
        <v>#DIV/0!</v>
      </c>
      <c r="JE43" s="137" t="e">
        <f t="shared" si="100"/>
        <v>#DIV/0!</v>
      </c>
      <c r="JF43" s="137" t="e">
        <f t="shared" si="100"/>
        <v>#DIV/0!</v>
      </c>
      <c r="JG43" s="137" t="e">
        <f t="shared" si="100"/>
        <v>#DIV/0!</v>
      </c>
      <c r="JH43" s="137" t="e">
        <f t="shared" si="100"/>
        <v>#DIV/0!</v>
      </c>
      <c r="JI43" s="137" t="e">
        <f t="shared" si="100"/>
        <v>#DIV/0!</v>
      </c>
      <c r="JJ43" s="137" t="e">
        <f t="shared" si="100"/>
        <v>#DIV/0!</v>
      </c>
      <c r="JK43" s="137" t="e">
        <f t="shared" si="100"/>
        <v>#DIV/0!</v>
      </c>
      <c r="JL43" s="137" t="e">
        <f t="shared" si="100"/>
        <v>#DIV/0!</v>
      </c>
      <c r="JM43" s="137" t="e">
        <f t="shared" si="100"/>
        <v>#DIV/0!</v>
      </c>
      <c r="JN43" s="137" t="e">
        <f t="shared" si="100"/>
        <v>#DIV/0!</v>
      </c>
      <c r="JO43" s="137" t="e">
        <f t="shared" si="100"/>
        <v>#DIV/0!</v>
      </c>
      <c r="JP43" s="137" t="e">
        <f t="shared" si="100"/>
        <v>#DIV/0!</v>
      </c>
      <c r="JQ43" s="137" t="e">
        <f t="shared" si="100"/>
        <v>#DIV/0!</v>
      </c>
      <c r="JR43" s="137" t="e">
        <f t="shared" si="100"/>
        <v>#DIV/0!</v>
      </c>
      <c r="JS43" s="137"/>
      <c r="JT43" s="137">
        <f t="shared" si="116"/>
        <v>0</v>
      </c>
    </row>
    <row r="44" spans="3:280" x14ac:dyDescent="0.25">
      <c r="C44" s="194" t="s">
        <v>46</v>
      </c>
      <c r="D44" s="171">
        <v>0</v>
      </c>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171">
        <v>0</v>
      </c>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71">
        <v>0</v>
      </c>
      <c r="BA44" s="153">
        <f t="shared" si="85"/>
        <v>0</v>
      </c>
      <c r="BB44" s="120"/>
      <c r="BC44" s="172">
        <f t="shared" si="86"/>
        <v>0</v>
      </c>
      <c r="BD44" s="157"/>
      <c r="BE44" s="157"/>
      <c r="BF44" s="157"/>
      <c r="BG44" s="157"/>
      <c r="BH44" s="157"/>
      <c r="BI44" s="157"/>
      <c r="BJ44" s="157"/>
      <c r="BK44" s="157"/>
      <c r="BL44" s="157"/>
      <c r="BM44" s="157"/>
      <c r="BN44" s="157"/>
      <c r="BO44" s="157"/>
      <c r="BP44" s="157"/>
      <c r="BQ44" s="157"/>
      <c r="BR44" s="157"/>
      <c r="BS44" s="157"/>
      <c r="BT44" s="157"/>
      <c r="BU44" s="157"/>
      <c r="BV44" s="157"/>
      <c r="BW44" s="157"/>
      <c r="BX44" s="157"/>
      <c r="BY44" s="157"/>
      <c r="BZ44" s="157"/>
      <c r="CA44" s="172">
        <f t="shared" si="87"/>
        <v>0</v>
      </c>
      <c r="CB44" s="157"/>
      <c r="CC44" s="157"/>
      <c r="CD44" s="157"/>
      <c r="CE44" s="157"/>
      <c r="CF44" s="157"/>
      <c r="CG44" s="157"/>
      <c r="CH44" s="157"/>
      <c r="CI44" s="157"/>
      <c r="CJ44" s="157"/>
      <c r="CK44" s="157"/>
      <c r="CL44" s="157"/>
      <c r="CM44" s="157"/>
      <c r="CN44" s="157"/>
      <c r="CO44" s="157"/>
      <c r="CP44" s="157"/>
      <c r="CQ44" s="157"/>
      <c r="CR44" s="157"/>
      <c r="CS44" s="157"/>
      <c r="CT44" s="157"/>
      <c r="CU44" s="157"/>
      <c r="CV44" s="157"/>
      <c r="CW44" s="157"/>
      <c r="CX44" s="157"/>
      <c r="CY44" s="172">
        <f t="shared" si="88"/>
        <v>0</v>
      </c>
      <c r="CZ44" s="120"/>
      <c r="DA44" s="172">
        <f t="shared" si="89"/>
        <v>0</v>
      </c>
      <c r="DB44" s="157"/>
      <c r="DC44" s="157"/>
      <c r="DD44" s="157"/>
      <c r="DE44" s="157"/>
      <c r="DF44" s="157"/>
      <c r="DG44" s="157"/>
      <c r="DH44" s="157"/>
      <c r="DI44" s="157"/>
      <c r="DJ44" s="157"/>
      <c r="DK44" s="157"/>
      <c r="DL44" s="157"/>
      <c r="DM44" s="157"/>
      <c r="DN44" s="157"/>
      <c r="DO44" s="157"/>
      <c r="DP44" s="157"/>
      <c r="DQ44" s="157"/>
      <c r="DR44" s="157"/>
      <c r="DS44" s="157"/>
      <c r="DT44" s="157"/>
      <c r="DU44" s="157"/>
      <c r="DV44" s="157"/>
      <c r="DW44" s="157"/>
      <c r="DX44" s="157"/>
      <c r="DY44" s="172">
        <f t="shared" si="90"/>
        <v>0</v>
      </c>
      <c r="DZ44" s="157"/>
      <c r="EA44" s="157"/>
      <c r="EB44" s="157"/>
      <c r="EC44" s="157"/>
      <c r="ED44" s="157"/>
      <c r="EE44" s="157"/>
      <c r="EF44" s="157"/>
      <c r="EG44" s="157"/>
      <c r="EH44" s="157"/>
      <c r="EI44" s="157"/>
      <c r="EJ44" s="157"/>
      <c r="EK44" s="157"/>
      <c r="EL44" s="157"/>
      <c r="EM44" s="157"/>
      <c r="EN44" s="157"/>
      <c r="EO44" s="157"/>
      <c r="EP44" s="157"/>
      <c r="EQ44" s="157"/>
      <c r="ER44" s="157"/>
      <c r="ES44" s="157"/>
      <c r="ET44" s="157"/>
      <c r="EU44" s="157"/>
      <c r="EV44" s="157"/>
      <c r="EW44" s="172">
        <f t="shared" si="101"/>
        <v>0</v>
      </c>
      <c r="EX44" s="126"/>
      <c r="EY44" s="172">
        <f t="shared" si="91"/>
        <v>0</v>
      </c>
      <c r="EZ44" s="228"/>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s="173">
        <f t="shared" si="92"/>
        <v>0</v>
      </c>
      <c r="HC44" s="174">
        <f t="shared" si="93"/>
        <v>0</v>
      </c>
      <c r="HD44" s="174">
        <f t="shared" si="102"/>
        <v>0</v>
      </c>
      <c r="HE44" s="174">
        <f t="shared" si="111"/>
        <v>7.0000000000000001E-3</v>
      </c>
      <c r="HF44" s="175">
        <f t="shared" si="103"/>
        <v>7.0000000000000001E-3</v>
      </c>
      <c r="HG44" s="176">
        <f t="shared" si="104"/>
        <v>0</v>
      </c>
      <c r="HH44" s="137">
        <f t="shared" si="94"/>
        <v>0</v>
      </c>
      <c r="HI44" s="137">
        <f t="shared" si="94"/>
        <v>0</v>
      </c>
      <c r="HJ44" s="137">
        <f t="shared" si="94"/>
        <v>0</v>
      </c>
      <c r="HK44" s="137">
        <f t="shared" si="94"/>
        <v>0</v>
      </c>
      <c r="HL44" s="137">
        <f t="shared" si="94"/>
        <v>0</v>
      </c>
      <c r="HM44" s="137">
        <f t="shared" si="94"/>
        <v>0</v>
      </c>
      <c r="HN44" s="137">
        <f t="shared" si="94"/>
        <v>0</v>
      </c>
      <c r="HO44" s="137">
        <f t="shared" si="94"/>
        <v>0</v>
      </c>
      <c r="HP44" s="137">
        <f t="shared" si="94"/>
        <v>1</v>
      </c>
      <c r="HQ44" s="137">
        <f t="shared" si="94"/>
        <v>1</v>
      </c>
      <c r="HR44" s="137">
        <f t="shared" si="94"/>
        <v>1</v>
      </c>
      <c r="HS44" s="137">
        <f t="shared" si="94"/>
        <v>1</v>
      </c>
      <c r="HT44" s="137">
        <f t="shared" si="94"/>
        <v>1</v>
      </c>
      <c r="HU44" s="137">
        <f t="shared" si="94"/>
        <v>1</v>
      </c>
      <c r="HV44" s="137">
        <f t="shared" si="94"/>
        <v>1</v>
      </c>
      <c r="HW44" s="137">
        <v>0</v>
      </c>
      <c r="HX44" s="137">
        <f t="shared" si="112"/>
        <v>0</v>
      </c>
      <c r="HY44"/>
      <c r="HZ44" s="173">
        <f t="shared" si="95"/>
        <v>0</v>
      </c>
      <c r="IA44" s="174" t="e">
        <f t="shared" si="96"/>
        <v>#DIV/0!</v>
      </c>
      <c r="IB44" s="174" t="e">
        <f t="shared" si="105"/>
        <v>#DIV/0!</v>
      </c>
      <c r="IC44" s="174">
        <f t="shared" si="113"/>
        <v>7.0000000000000001E-3</v>
      </c>
      <c r="ID44" s="175" t="e">
        <f t="shared" si="106"/>
        <v>#DIV/0!</v>
      </c>
      <c r="IE44" s="176" t="e">
        <f t="shared" si="107"/>
        <v>#DIV/0!</v>
      </c>
      <c r="IF44" s="137" t="e">
        <f t="shared" si="97"/>
        <v>#DIV/0!</v>
      </c>
      <c r="IG44" s="137" t="e">
        <f t="shared" si="97"/>
        <v>#DIV/0!</v>
      </c>
      <c r="IH44" s="137" t="e">
        <f t="shared" si="97"/>
        <v>#DIV/0!</v>
      </c>
      <c r="II44" s="137" t="e">
        <f t="shared" si="97"/>
        <v>#DIV/0!</v>
      </c>
      <c r="IJ44" s="137" t="e">
        <f t="shared" si="97"/>
        <v>#DIV/0!</v>
      </c>
      <c r="IK44" s="137" t="e">
        <f t="shared" si="97"/>
        <v>#DIV/0!</v>
      </c>
      <c r="IL44" s="137" t="e">
        <f t="shared" si="97"/>
        <v>#DIV/0!</v>
      </c>
      <c r="IM44" s="137" t="e">
        <f t="shared" si="97"/>
        <v>#DIV/0!</v>
      </c>
      <c r="IN44" s="137" t="e">
        <f t="shared" si="97"/>
        <v>#DIV/0!</v>
      </c>
      <c r="IO44" s="137" t="e">
        <f t="shared" si="97"/>
        <v>#DIV/0!</v>
      </c>
      <c r="IP44" s="137" t="e">
        <f t="shared" si="97"/>
        <v>#DIV/0!</v>
      </c>
      <c r="IQ44" s="137" t="e">
        <f t="shared" si="97"/>
        <v>#DIV/0!</v>
      </c>
      <c r="IR44" s="137" t="e">
        <f t="shared" si="97"/>
        <v>#DIV/0!</v>
      </c>
      <c r="IS44" s="137" t="e">
        <f t="shared" si="97"/>
        <v>#DIV/0!</v>
      </c>
      <c r="IT44" s="137" t="e">
        <f t="shared" si="97"/>
        <v>#DIV/0!</v>
      </c>
      <c r="IU44" s="137"/>
      <c r="IV44" s="137">
        <f t="shared" si="114"/>
        <v>0</v>
      </c>
      <c r="IW44" s="125"/>
      <c r="IX44" s="173">
        <f t="shared" si="98"/>
        <v>0</v>
      </c>
      <c r="IY44" s="174" t="e">
        <f t="shared" si="99"/>
        <v>#DIV/0!</v>
      </c>
      <c r="IZ44" s="174" t="e">
        <f t="shared" si="108"/>
        <v>#DIV/0!</v>
      </c>
      <c r="JA44" s="174">
        <f t="shared" si="115"/>
        <v>7.0000000000000001E-3</v>
      </c>
      <c r="JB44" s="175" t="e">
        <f t="shared" si="109"/>
        <v>#DIV/0!</v>
      </c>
      <c r="JC44" s="176" t="e">
        <f t="shared" si="110"/>
        <v>#DIV/0!</v>
      </c>
      <c r="JD44" s="137" t="e">
        <f t="shared" si="100"/>
        <v>#DIV/0!</v>
      </c>
      <c r="JE44" s="137" t="e">
        <f t="shared" si="100"/>
        <v>#DIV/0!</v>
      </c>
      <c r="JF44" s="137" t="e">
        <f t="shared" si="100"/>
        <v>#DIV/0!</v>
      </c>
      <c r="JG44" s="137" t="e">
        <f t="shared" si="100"/>
        <v>#DIV/0!</v>
      </c>
      <c r="JH44" s="137" t="e">
        <f t="shared" si="100"/>
        <v>#DIV/0!</v>
      </c>
      <c r="JI44" s="137" t="e">
        <f t="shared" si="100"/>
        <v>#DIV/0!</v>
      </c>
      <c r="JJ44" s="137" t="e">
        <f t="shared" si="100"/>
        <v>#DIV/0!</v>
      </c>
      <c r="JK44" s="137" t="e">
        <f t="shared" si="100"/>
        <v>#DIV/0!</v>
      </c>
      <c r="JL44" s="137" t="e">
        <f t="shared" si="100"/>
        <v>#DIV/0!</v>
      </c>
      <c r="JM44" s="137" t="e">
        <f t="shared" si="100"/>
        <v>#DIV/0!</v>
      </c>
      <c r="JN44" s="137" t="e">
        <f t="shared" si="100"/>
        <v>#DIV/0!</v>
      </c>
      <c r="JO44" s="137" t="e">
        <f t="shared" si="100"/>
        <v>#DIV/0!</v>
      </c>
      <c r="JP44" s="137" t="e">
        <f t="shared" si="100"/>
        <v>#DIV/0!</v>
      </c>
      <c r="JQ44" s="137" t="e">
        <f t="shared" si="100"/>
        <v>#DIV/0!</v>
      </c>
      <c r="JR44" s="137" t="e">
        <f t="shared" si="100"/>
        <v>#DIV/0!</v>
      </c>
      <c r="JS44" s="137"/>
      <c r="JT44" s="137">
        <f t="shared" si="116"/>
        <v>0</v>
      </c>
    </row>
    <row r="45" spans="3:280" x14ac:dyDescent="0.25">
      <c r="C45" s="194" t="s">
        <v>47</v>
      </c>
      <c r="D45" s="171">
        <v>0</v>
      </c>
      <c r="E45" s="156"/>
      <c r="F45" s="156"/>
      <c r="G45" s="156"/>
      <c r="H45" s="156"/>
      <c r="I45" s="156"/>
      <c r="J45" s="156"/>
      <c r="K45" s="156"/>
      <c r="L45" s="156"/>
      <c r="M45" s="156"/>
      <c r="N45" s="156"/>
      <c r="O45" s="156"/>
      <c r="P45" s="156"/>
      <c r="Q45" s="156"/>
      <c r="R45" s="156"/>
      <c r="S45" s="156"/>
      <c r="T45" s="156"/>
      <c r="U45" s="156"/>
      <c r="V45" s="156"/>
      <c r="W45" s="156"/>
      <c r="X45" s="156"/>
      <c r="Y45" s="156"/>
      <c r="Z45" s="156"/>
      <c r="AA45" s="156"/>
      <c r="AB45" s="171">
        <v>0</v>
      </c>
      <c r="AC45" s="156"/>
      <c r="AD45" s="156"/>
      <c r="AE45" s="156"/>
      <c r="AF45" s="156"/>
      <c r="AG45" s="156"/>
      <c r="AH45" s="156"/>
      <c r="AI45" s="156"/>
      <c r="AJ45" s="156"/>
      <c r="AK45" s="156"/>
      <c r="AL45" s="156"/>
      <c r="AM45" s="156"/>
      <c r="AN45" s="156"/>
      <c r="AO45" s="156"/>
      <c r="AP45" s="156"/>
      <c r="AQ45" s="156"/>
      <c r="AR45" s="156"/>
      <c r="AS45" s="156"/>
      <c r="AT45" s="156"/>
      <c r="AU45" s="156"/>
      <c r="AV45" s="156"/>
      <c r="AW45" s="156"/>
      <c r="AX45" s="156"/>
      <c r="AY45" s="156"/>
      <c r="AZ45" s="171">
        <v>0</v>
      </c>
      <c r="BA45" s="153">
        <f t="shared" si="85"/>
        <v>0</v>
      </c>
      <c r="BB45" s="120"/>
      <c r="BC45" s="172">
        <f t="shared" si="86"/>
        <v>0</v>
      </c>
      <c r="BD45" s="157"/>
      <c r="BE45" s="157"/>
      <c r="BF45" s="157"/>
      <c r="BG45" s="157"/>
      <c r="BH45" s="157"/>
      <c r="BI45" s="157"/>
      <c r="BJ45" s="157"/>
      <c r="BK45" s="157"/>
      <c r="BL45" s="157"/>
      <c r="BM45" s="157"/>
      <c r="BN45" s="157"/>
      <c r="BO45" s="157"/>
      <c r="BP45" s="157"/>
      <c r="BQ45" s="157"/>
      <c r="BR45" s="157"/>
      <c r="BS45" s="157"/>
      <c r="BT45" s="157"/>
      <c r="BU45" s="157"/>
      <c r="BV45" s="157"/>
      <c r="BW45" s="157"/>
      <c r="BX45" s="157"/>
      <c r="BY45" s="157"/>
      <c r="BZ45" s="157"/>
      <c r="CA45" s="172">
        <f t="shared" si="87"/>
        <v>0</v>
      </c>
      <c r="CB45" s="157"/>
      <c r="CC45" s="157"/>
      <c r="CD45" s="157"/>
      <c r="CE45" s="157"/>
      <c r="CF45" s="157"/>
      <c r="CG45" s="157"/>
      <c r="CH45" s="157"/>
      <c r="CI45" s="157"/>
      <c r="CJ45" s="157"/>
      <c r="CK45" s="157"/>
      <c r="CL45" s="157"/>
      <c r="CM45" s="157"/>
      <c r="CN45" s="157"/>
      <c r="CO45" s="157"/>
      <c r="CP45" s="157"/>
      <c r="CQ45" s="157"/>
      <c r="CR45" s="157"/>
      <c r="CS45" s="157"/>
      <c r="CT45" s="157"/>
      <c r="CU45" s="157"/>
      <c r="CV45" s="157"/>
      <c r="CW45" s="157"/>
      <c r="CX45" s="157"/>
      <c r="CY45" s="172">
        <f t="shared" si="88"/>
        <v>0</v>
      </c>
      <c r="CZ45" s="120"/>
      <c r="DA45" s="172">
        <f t="shared" si="89"/>
        <v>0</v>
      </c>
      <c r="DB45" s="157"/>
      <c r="DC45" s="157"/>
      <c r="DD45" s="157"/>
      <c r="DE45" s="157"/>
      <c r="DF45" s="157"/>
      <c r="DG45" s="157"/>
      <c r="DH45" s="157"/>
      <c r="DI45" s="157"/>
      <c r="DJ45" s="157"/>
      <c r="DK45" s="157"/>
      <c r="DL45" s="157"/>
      <c r="DM45" s="157"/>
      <c r="DN45" s="157"/>
      <c r="DO45" s="157"/>
      <c r="DP45" s="157"/>
      <c r="DQ45" s="157"/>
      <c r="DR45" s="157"/>
      <c r="DS45" s="157"/>
      <c r="DT45" s="157"/>
      <c r="DU45" s="157"/>
      <c r="DV45" s="157"/>
      <c r="DW45" s="157"/>
      <c r="DX45" s="157"/>
      <c r="DY45" s="172">
        <f t="shared" si="90"/>
        <v>0</v>
      </c>
      <c r="DZ45" s="157"/>
      <c r="EA45" s="157"/>
      <c r="EB45" s="157"/>
      <c r="EC45" s="157"/>
      <c r="ED45" s="157"/>
      <c r="EE45" s="157"/>
      <c r="EF45" s="157"/>
      <c r="EG45" s="157"/>
      <c r="EH45" s="157"/>
      <c r="EI45" s="157"/>
      <c r="EJ45" s="157"/>
      <c r="EK45" s="157"/>
      <c r="EL45" s="157"/>
      <c r="EM45" s="157"/>
      <c r="EN45" s="157"/>
      <c r="EO45" s="157"/>
      <c r="EP45" s="157"/>
      <c r="EQ45" s="157"/>
      <c r="ER45" s="157"/>
      <c r="ES45" s="157"/>
      <c r="ET45" s="157"/>
      <c r="EU45" s="157"/>
      <c r="EV45" s="157"/>
      <c r="EW45" s="172">
        <f t="shared" si="101"/>
        <v>0</v>
      </c>
      <c r="EX45" s="126"/>
      <c r="EY45" s="172">
        <f t="shared" si="91"/>
        <v>0</v>
      </c>
      <c r="EZ45" s="228"/>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s="173">
        <f t="shared" si="92"/>
        <v>0</v>
      </c>
      <c r="HC45" s="174">
        <f t="shared" si="93"/>
        <v>0</v>
      </c>
      <c r="HD45" s="174">
        <f t="shared" si="102"/>
        <v>0</v>
      </c>
      <c r="HE45" s="174">
        <f t="shared" si="111"/>
        <v>8.0000000000000002E-3</v>
      </c>
      <c r="HF45" s="175">
        <f t="shared" si="103"/>
        <v>8.0000000000000002E-3</v>
      </c>
      <c r="HG45" s="176">
        <f t="shared" si="104"/>
        <v>0</v>
      </c>
      <c r="HH45" s="137">
        <f t="shared" si="94"/>
        <v>0</v>
      </c>
      <c r="HI45" s="137">
        <f t="shared" si="94"/>
        <v>0</v>
      </c>
      <c r="HJ45" s="137">
        <f t="shared" si="94"/>
        <v>0</v>
      </c>
      <c r="HK45" s="137">
        <f t="shared" si="94"/>
        <v>0</v>
      </c>
      <c r="HL45" s="137">
        <f t="shared" si="94"/>
        <v>0</v>
      </c>
      <c r="HM45" s="137">
        <f t="shared" si="94"/>
        <v>0</v>
      </c>
      <c r="HN45" s="137">
        <f t="shared" si="94"/>
        <v>0</v>
      </c>
      <c r="HO45" s="137">
        <f t="shared" si="94"/>
        <v>1</v>
      </c>
      <c r="HP45" s="137">
        <f t="shared" si="94"/>
        <v>1</v>
      </c>
      <c r="HQ45" s="137">
        <f t="shared" si="94"/>
        <v>1</v>
      </c>
      <c r="HR45" s="137">
        <f t="shared" si="94"/>
        <v>1</v>
      </c>
      <c r="HS45" s="137">
        <f t="shared" si="94"/>
        <v>1</v>
      </c>
      <c r="HT45" s="137">
        <f t="shared" si="94"/>
        <v>1</v>
      </c>
      <c r="HU45" s="137">
        <f t="shared" si="94"/>
        <v>1</v>
      </c>
      <c r="HV45" s="137">
        <f t="shared" si="94"/>
        <v>1</v>
      </c>
      <c r="HW45" s="137">
        <v>0</v>
      </c>
      <c r="HX45" s="137">
        <f t="shared" si="112"/>
        <v>0</v>
      </c>
      <c r="HY45"/>
      <c r="HZ45" s="173">
        <f t="shared" si="95"/>
        <v>0</v>
      </c>
      <c r="IA45" s="174" t="e">
        <f t="shared" si="96"/>
        <v>#DIV/0!</v>
      </c>
      <c r="IB45" s="174" t="e">
        <f t="shared" si="105"/>
        <v>#DIV/0!</v>
      </c>
      <c r="IC45" s="174">
        <f t="shared" si="113"/>
        <v>8.0000000000000002E-3</v>
      </c>
      <c r="ID45" s="175" t="e">
        <f t="shared" si="106"/>
        <v>#DIV/0!</v>
      </c>
      <c r="IE45" s="176" t="e">
        <f t="shared" si="107"/>
        <v>#DIV/0!</v>
      </c>
      <c r="IF45" s="137" t="e">
        <f t="shared" si="97"/>
        <v>#DIV/0!</v>
      </c>
      <c r="IG45" s="137" t="e">
        <f t="shared" si="97"/>
        <v>#DIV/0!</v>
      </c>
      <c r="IH45" s="137" t="e">
        <f t="shared" si="97"/>
        <v>#DIV/0!</v>
      </c>
      <c r="II45" s="137" t="e">
        <f t="shared" si="97"/>
        <v>#DIV/0!</v>
      </c>
      <c r="IJ45" s="137" t="e">
        <f t="shared" si="97"/>
        <v>#DIV/0!</v>
      </c>
      <c r="IK45" s="137" t="e">
        <f t="shared" si="97"/>
        <v>#DIV/0!</v>
      </c>
      <c r="IL45" s="137" t="e">
        <f t="shared" si="97"/>
        <v>#DIV/0!</v>
      </c>
      <c r="IM45" s="137" t="e">
        <f t="shared" si="97"/>
        <v>#DIV/0!</v>
      </c>
      <c r="IN45" s="137" t="e">
        <f t="shared" si="97"/>
        <v>#DIV/0!</v>
      </c>
      <c r="IO45" s="137" t="e">
        <f t="shared" si="97"/>
        <v>#DIV/0!</v>
      </c>
      <c r="IP45" s="137" t="e">
        <f t="shared" si="97"/>
        <v>#DIV/0!</v>
      </c>
      <c r="IQ45" s="137" t="e">
        <f t="shared" si="97"/>
        <v>#DIV/0!</v>
      </c>
      <c r="IR45" s="137" t="e">
        <f t="shared" si="97"/>
        <v>#DIV/0!</v>
      </c>
      <c r="IS45" s="137" t="e">
        <f t="shared" si="97"/>
        <v>#DIV/0!</v>
      </c>
      <c r="IT45" s="137" t="e">
        <f t="shared" si="97"/>
        <v>#DIV/0!</v>
      </c>
      <c r="IU45" s="137"/>
      <c r="IV45" s="137">
        <f t="shared" si="114"/>
        <v>0</v>
      </c>
      <c r="IW45" s="125"/>
      <c r="IX45" s="173">
        <f t="shared" si="98"/>
        <v>0</v>
      </c>
      <c r="IY45" s="174" t="e">
        <f t="shared" si="99"/>
        <v>#DIV/0!</v>
      </c>
      <c r="IZ45" s="174" t="e">
        <f t="shared" si="108"/>
        <v>#DIV/0!</v>
      </c>
      <c r="JA45" s="174">
        <f t="shared" si="115"/>
        <v>8.0000000000000002E-3</v>
      </c>
      <c r="JB45" s="175" t="e">
        <f t="shared" si="109"/>
        <v>#DIV/0!</v>
      </c>
      <c r="JC45" s="176" t="e">
        <f t="shared" si="110"/>
        <v>#DIV/0!</v>
      </c>
      <c r="JD45" s="137" t="e">
        <f t="shared" si="100"/>
        <v>#DIV/0!</v>
      </c>
      <c r="JE45" s="137" t="e">
        <f t="shared" si="100"/>
        <v>#DIV/0!</v>
      </c>
      <c r="JF45" s="137" t="e">
        <f t="shared" si="100"/>
        <v>#DIV/0!</v>
      </c>
      <c r="JG45" s="137" t="e">
        <f t="shared" si="100"/>
        <v>#DIV/0!</v>
      </c>
      <c r="JH45" s="137" t="e">
        <f t="shared" si="100"/>
        <v>#DIV/0!</v>
      </c>
      <c r="JI45" s="137" t="e">
        <f t="shared" si="100"/>
        <v>#DIV/0!</v>
      </c>
      <c r="JJ45" s="137" t="e">
        <f t="shared" si="100"/>
        <v>#DIV/0!</v>
      </c>
      <c r="JK45" s="137" t="e">
        <f t="shared" si="100"/>
        <v>#DIV/0!</v>
      </c>
      <c r="JL45" s="137" t="e">
        <f t="shared" si="100"/>
        <v>#DIV/0!</v>
      </c>
      <c r="JM45" s="137" t="e">
        <f t="shared" si="100"/>
        <v>#DIV/0!</v>
      </c>
      <c r="JN45" s="137" t="e">
        <f t="shared" si="100"/>
        <v>#DIV/0!</v>
      </c>
      <c r="JO45" s="137" t="e">
        <f t="shared" si="100"/>
        <v>#DIV/0!</v>
      </c>
      <c r="JP45" s="137" t="e">
        <f t="shared" si="100"/>
        <v>#DIV/0!</v>
      </c>
      <c r="JQ45" s="137" t="e">
        <f t="shared" si="100"/>
        <v>#DIV/0!</v>
      </c>
      <c r="JR45" s="137" t="e">
        <f t="shared" si="100"/>
        <v>#DIV/0!</v>
      </c>
      <c r="JS45" s="137"/>
      <c r="JT45" s="137">
        <f t="shared" si="116"/>
        <v>0</v>
      </c>
    </row>
    <row r="46" spans="3:280" x14ac:dyDescent="0.25">
      <c r="C46" s="194" t="s">
        <v>48</v>
      </c>
      <c r="D46" s="171">
        <v>0</v>
      </c>
      <c r="E46" s="156"/>
      <c r="F46" s="156"/>
      <c r="G46" s="156"/>
      <c r="H46" s="156"/>
      <c r="I46" s="156"/>
      <c r="J46" s="156"/>
      <c r="K46" s="156"/>
      <c r="L46" s="156"/>
      <c r="M46" s="156"/>
      <c r="N46" s="156"/>
      <c r="O46" s="156"/>
      <c r="P46" s="156"/>
      <c r="Q46" s="156"/>
      <c r="R46" s="156"/>
      <c r="S46" s="156"/>
      <c r="T46" s="156"/>
      <c r="U46" s="156"/>
      <c r="V46" s="156"/>
      <c r="W46" s="156"/>
      <c r="X46" s="156"/>
      <c r="Y46" s="156"/>
      <c r="Z46" s="156"/>
      <c r="AA46" s="156"/>
      <c r="AB46" s="171">
        <v>0</v>
      </c>
      <c r="AC46" s="156"/>
      <c r="AD46" s="156"/>
      <c r="AE46" s="156"/>
      <c r="AF46" s="156"/>
      <c r="AG46" s="156"/>
      <c r="AH46" s="156"/>
      <c r="AI46" s="156"/>
      <c r="AJ46" s="156"/>
      <c r="AK46" s="156"/>
      <c r="AL46" s="156"/>
      <c r="AM46" s="156"/>
      <c r="AN46" s="156"/>
      <c r="AO46" s="156"/>
      <c r="AP46" s="156"/>
      <c r="AQ46" s="156"/>
      <c r="AR46" s="156"/>
      <c r="AS46" s="156"/>
      <c r="AT46" s="156"/>
      <c r="AU46" s="156"/>
      <c r="AV46" s="156"/>
      <c r="AW46" s="156"/>
      <c r="AX46" s="156"/>
      <c r="AY46" s="156"/>
      <c r="AZ46" s="171">
        <v>0</v>
      </c>
      <c r="BA46" s="153">
        <f t="shared" si="85"/>
        <v>0</v>
      </c>
      <c r="BB46" s="120"/>
      <c r="BC46" s="172">
        <f t="shared" si="86"/>
        <v>0</v>
      </c>
      <c r="BD46" s="157"/>
      <c r="BE46" s="157"/>
      <c r="BF46" s="157"/>
      <c r="BG46" s="157"/>
      <c r="BH46" s="157"/>
      <c r="BI46" s="157"/>
      <c r="BJ46" s="157"/>
      <c r="BK46" s="157"/>
      <c r="BL46" s="157"/>
      <c r="BM46" s="157"/>
      <c r="BN46" s="157"/>
      <c r="BO46" s="157"/>
      <c r="BP46" s="157"/>
      <c r="BQ46" s="157"/>
      <c r="BR46" s="157"/>
      <c r="BS46" s="157"/>
      <c r="BT46" s="157"/>
      <c r="BU46" s="157"/>
      <c r="BV46" s="157"/>
      <c r="BW46" s="157"/>
      <c r="BX46" s="157"/>
      <c r="BY46" s="157"/>
      <c r="BZ46" s="157"/>
      <c r="CA46" s="172">
        <f t="shared" si="87"/>
        <v>0</v>
      </c>
      <c r="CB46" s="157"/>
      <c r="CC46" s="157"/>
      <c r="CD46" s="157"/>
      <c r="CE46" s="157"/>
      <c r="CF46" s="157"/>
      <c r="CG46" s="157"/>
      <c r="CH46" s="157"/>
      <c r="CI46" s="157"/>
      <c r="CJ46" s="157"/>
      <c r="CK46" s="157"/>
      <c r="CL46" s="157"/>
      <c r="CM46" s="157"/>
      <c r="CN46" s="157"/>
      <c r="CO46" s="157"/>
      <c r="CP46" s="157"/>
      <c r="CQ46" s="157"/>
      <c r="CR46" s="157"/>
      <c r="CS46" s="157"/>
      <c r="CT46" s="157"/>
      <c r="CU46" s="157"/>
      <c r="CV46" s="157"/>
      <c r="CW46" s="157"/>
      <c r="CX46" s="157"/>
      <c r="CY46" s="172">
        <f t="shared" si="88"/>
        <v>0</v>
      </c>
      <c r="CZ46" s="120"/>
      <c r="DA46" s="172">
        <f t="shared" si="89"/>
        <v>0</v>
      </c>
      <c r="DB46" s="157"/>
      <c r="DC46" s="157"/>
      <c r="DD46" s="157"/>
      <c r="DE46" s="157"/>
      <c r="DF46" s="157"/>
      <c r="DG46" s="157"/>
      <c r="DH46" s="157"/>
      <c r="DI46" s="157"/>
      <c r="DJ46" s="157"/>
      <c r="DK46" s="157"/>
      <c r="DL46" s="157"/>
      <c r="DM46" s="157"/>
      <c r="DN46" s="157"/>
      <c r="DO46" s="157"/>
      <c r="DP46" s="157"/>
      <c r="DQ46" s="157"/>
      <c r="DR46" s="157"/>
      <c r="DS46" s="157"/>
      <c r="DT46" s="157"/>
      <c r="DU46" s="157"/>
      <c r="DV46" s="157"/>
      <c r="DW46" s="157"/>
      <c r="DX46" s="157"/>
      <c r="DY46" s="172">
        <f t="shared" si="90"/>
        <v>0</v>
      </c>
      <c r="DZ46" s="157"/>
      <c r="EA46" s="157"/>
      <c r="EB46" s="157"/>
      <c r="EC46" s="157"/>
      <c r="ED46" s="157"/>
      <c r="EE46" s="157"/>
      <c r="EF46" s="157"/>
      <c r="EG46" s="157"/>
      <c r="EH46" s="157"/>
      <c r="EI46" s="157"/>
      <c r="EJ46" s="157"/>
      <c r="EK46" s="157"/>
      <c r="EL46" s="157"/>
      <c r="EM46" s="157"/>
      <c r="EN46" s="157"/>
      <c r="EO46" s="157"/>
      <c r="EP46" s="157"/>
      <c r="EQ46" s="157"/>
      <c r="ER46" s="157"/>
      <c r="ES46" s="157"/>
      <c r="ET46" s="157"/>
      <c r="EU46" s="157"/>
      <c r="EV46" s="157"/>
      <c r="EW46" s="172">
        <f t="shared" si="101"/>
        <v>0</v>
      </c>
      <c r="EX46" s="126"/>
      <c r="EY46" s="172">
        <f t="shared" si="91"/>
        <v>0</v>
      </c>
      <c r="EZ46" s="228"/>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s="173">
        <f t="shared" si="92"/>
        <v>0</v>
      </c>
      <c r="HC46" s="174">
        <f t="shared" si="93"/>
        <v>0</v>
      </c>
      <c r="HD46" s="174">
        <f t="shared" si="102"/>
        <v>0</v>
      </c>
      <c r="HE46" s="174">
        <f t="shared" si="111"/>
        <v>9.0000000000000011E-3</v>
      </c>
      <c r="HF46" s="175">
        <f t="shared" si="103"/>
        <v>9.0000000000000011E-3</v>
      </c>
      <c r="HG46" s="176">
        <f t="shared" si="104"/>
        <v>0</v>
      </c>
      <c r="HH46" s="137">
        <f t="shared" si="94"/>
        <v>0</v>
      </c>
      <c r="HI46" s="137">
        <f t="shared" si="94"/>
        <v>0</v>
      </c>
      <c r="HJ46" s="137">
        <f t="shared" si="94"/>
        <v>0</v>
      </c>
      <c r="HK46" s="137">
        <f t="shared" si="94"/>
        <v>0</v>
      </c>
      <c r="HL46" s="137">
        <f t="shared" si="94"/>
        <v>0</v>
      </c>
      <c r="HM46" s="137">
        <f t="shared" si="94"/>
        <v>0</v>
      </c>
      <c r="HN46" s="137">
        <f t="shared" si="94"/>
        <v>1</v>
      </c>
      <c r="HO46" s="137">
        <f t="shared" si="94"/>
        <v>1</v>
      </c>
      <c r="HP46" s="137">
        <f t="shared" si="94"/>
        <v>1</v>
      </c>
      <c r="HQ46" s="137">
        <f t="shared" si="94"/>
        <v>1</v>
      </c>
      <c r="HR46" s="137">
        <f t="shared" si="94"/>
        <v>1</v>
      </c>
      <c r="HS46" s="137">
        <f t="shared" si="94"/>
        <v>1</v>
      </c>
      <c r="HT46" s="137">
        <f t="shared" si="94"/>
        <v>1</v>
      </c>
      <c r="HU46" s="137">
        <f t="shared" si="94"/>
        <v>1</v>
      </c>
      <c r="HV46" s="137">
        <f t="shared" si="94"/>
        <v>1</v>
      </c>
      <c r="HW46" s="137">
        <v>0</v>
      </c>
      <c r="HX46" s="137">
        <f t="shared" si="112"/>
        <v>0</v>
      </c>
      <c r="HY46"/>
      <c r="HZ46" s="173">
        <f t="shared" si="95"/>
        <v>0</v>
      </c>
      <c r="IA46" s="174" t="e">
        <f t="shared" si="96"/>
        <v>#DIV/0!</v>
      </c>
      <c r="IB46" s="174" t="e">
        <f t="shared" si="105"/>
        <v>#DIV/0!</v>
      </c>
      <c r="IC46" s="174">
        <f t="shared" si="113"/>
        <v>9.0000000000000011E-3</v>
      </c>
      <c r="ID46" s="175" t="e">
        <f t="shared" si="106"/>
        <v>#DIV/0!</v>
      </c>
      <c r="IE46" s="176" t="e">
        <f t="shared" si="107"/>
        <v>#DIV/0!</v>
      </c>
      <c r="IF46" s="137" t="e">
        <f t="shared" si="97"/>
        <v>#DIV/0!</v>
      </c>
      <c r="IG46" s="137" t="e">
        <f t="shared" si="97"/>
        <v>#DIV/0!</v>
      </c>
      <c r="IH46" s="137" t="e">
        <f t="shared" si="97"/>
        <v>#DIV/0!</v>
      </c>
      <c r="II46" s="137" t="e">
        <f t="shared" si="97"/>
        <v>#DIV/0!</v>
      </c>
      <c r="IJ46" s="137" t="e">
        <f t="shared" si="97"/>
        <v>#DIV/0!</v>
      </c>
      <c r="IK46" s="137" t="e">
        <f t="shared" si="97"/>
        <v>#DIV/0!</v>
      </c>
      <c r="IL46" s="137" t="e">
        <f t="shared" si="97"/>
        <v>#DIV/0!</v>
      </c>
      <c r="IM46" s="137" t="e">
        <f t="shared" si="97"/>
        <v>#DIV/0!</v>
      </c>
      <c r="IN46" s="137" t="e">
        <f t="shared" si="97"/>
        <v>#DIV/0!</v>
      </c>
      <c r="IO46" s="137" t="e">
        <f t="shared" si="97"/>
        <v>#DIV/0!</v>
      </c>
      <c r="IP46" s="137" t="e">
        <f t="shared" si="97"/>
        <v>#DIV/0!</v>
      </c>
      <c r="IQ46" s="137" t="e">
        <f t="shared" si="97"/>
        <v>#DIV/0!</v>
      </c>
      <c r="IR46" s="137" t="e">
        <f t="shared" si="97"/>
        <v>#DIV/0!</v>
      </c>
      <c r="IS46" s="137" t="e">
        <f t="shared" si="97"/>
        <v>#DIV/0!</v>
      </c>
      <c r="IT46" s="137" t="e">
        <f t="shared" si="97"/>
        <v>#DIV/0!</v>
      </c>
      <c r="IU46" s="137"/>
      <c r="IV46" s="137">
        <f t="shared" si="114"/>
        <v>0</v>
      </c>
      <c r="IW46" s="125"/>
      <c r="IX46" s="173">
        <f t="shared" si="98"/>
        <v>0</v>
      </c>
      <c r="IY46" s="174" t="e">
        <f t="shared" si="99"/>
        <v>#DIV/0!</v>
      </c>
      <c r="IZ46" s="174" t="e">
        <f t="shared" si="108"/>
        <v>#DIV/0!</v>
      </c>
      <c r="JA46" s="174">
        <f t="shared" si="115"/>
        <v>9.0000000000000011E-3</v>
      </c>
      <c r="JB46" s="175" t="e">
        <f t="shared" si="109"/>
        <v>#DIV/0!</v>
      </c>
      <c r="JC46" s="176" t="e">
        <f t="shared" si="110"/>
        <v>#DIV/0!</v>
      </c>
      <c r="JD46" s="137" t="e">
        <f t="shared" si="100"/>
        <v>#DIV/0!</v>
      </c>
      <c r="JE46" s="137" t="e">
        <f t="shared" si="100"/>
        <v>#DIV/0!</v>
      </c>
      <c r="JF46" s="137" t="e">
        <f t="shared" si="100"/>
        <v>#DIV/0!</v>
      </c>
      <c r="JG46" s="137" t="e">
        <f t="shared" si="100"/>
        <v>#DIV/0!</v>
      </c>
      <c r="JH46" s="137" t="e">
        <f t="shared" si="100"/>
        <v>#DIV/0!</v>
      </c>
      <c r="JI46" s="137" t="e">
        <f t="shared" si="100"/>
        <v>#DIV/0!</v>
      </c>
      <c r="JJ46" s="137" t="e">
        <f t="shared" si="100"/>
        <v>#DIV/0!</v>
      </c>
      <c r="JK46" s="137" t="e">
        <f t="shared" si="100"/>
        <v>#DIV/0!</v>
      </c>
      <c r="JL46" s="137" t="e">
        <f t="shared" si="100"/>
        <v>#DIV/0!</v>
      </c>
      <c r="JM46" s="137" t="e">
        <f t="shared" si="100"/>
        <v>#DIV/0!</v>
      </c>
      <c r="JN46" s="137" t="e">
        <f t="shared" si="100"/>
        <v>#DIV/0!</v>
      </c>
      <c r="JO46" s="137" t="e">
        <f t="shared" si="100"/>
        <v>#DIV/0!</v>
      </c>
      <c r="JP46" s="137" t="e">
        <f t="shared" si="100"/>
        <v>#DIV/0!</v>
      </c>
      <c r="JQ46" s="137" t="e">
        <f t="shared" si="100"/>
        <v>#DIV/0!</v>
      </c>
      <c r="JR46" s="137" t="e">
        <f t="shared" si="100"/>
        <v>#DIV/0!</v>
      </c>
      <c r="JS46" s="137"/>
      <c r="JT46" s="137">
        <f t="shared" si="116"/>
        <v>0</v>
      </c>
    </row>
    <row r="47" spans="3:280" x14ac:dyDescent="0.25">
      <c r="C47" s="194" t="s">
        <v>49</v>
      </c>
      <c r="D47" s="171">
        <v>0</v>
      </c>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71">
        <v>0</v>
      </c>
      <c r="AC47" s="156"/>
      <c r="AD47" s="156"/>
      <c r="AE47" s="156"/>
      <c r="AF47" s="156"/>
      <c r="AG47" s="156"/>
      <c r="AH47" s="156"/>
      <c r="AI47" s="156"/>
      <c r="AJ47" s="156"/>
      <c r="AK47" s="156"/>
      <c r="AL47" s="156"/>
      <c r="AM47" s="156"/>
      <c r="AN47" s="156"/>
      <c r="AO47" s="156"/>
      <c r="AP47" s="156"/>
      <c r="AQ47" s="156"/>
      <c r="AR47" s="156"/>
      <c r="AS47" s="156"/>
      <c r="AT47" s="156"/>
      <c r="AU47" s="156"/>
      <c r="AV47" s="156"/>
      <c r="AW47" s="156"/>
      <c r="AX47" s="156"/>
      <c r="AY47" s="156"/>
      <c r="AZ47" s="171">
        <v>0</v>
      </c>
      <c r="BA47" s="153">
        <f t="shared" si="85"/>
        <v>0</v>
      </c>
      <c r="BB47" s="120"/>
      <c r="BC47" s="172">
        <f t="shared" si="86"/>
        <v>0</v>
      </c>
      <c r="BD47" s="157"/>
      <c r="BE47" s="157"/>
      <c r="BF47" s="157"/>
      <c r="BG47" s="157"/>
      <c r="BH47" s="157"/>
      <c r="BI47" s="157"/>
      <c r="BJ47" s="157"/>
      <c r="BK47" s="157"/>
      <c r="BL47" s="157"/>
      <c r="BM47" s="157"/>
      <c r="BN47" s="157"/>
      <c r="BO47" s="157"/>
      <c r="BP47" s="157"/>
      <c r="BQ47" s="157"/>
      <c r="BR47" s="157"/>
      <c r="BS47" s="157"/>
      <c r="BT47" s="157"/>
      <c r="BU47" s="157"/>
      <c r="BV47" s="157"/>
      <c r="BW47" s="157"/>
      <c r="BX47" s="157"/>
      <c r="BY47" s="157"/>
      <c r="BZ47" s="157"/>
      <c r="CA47" s="172">
        <f t="shared" si="87"/>
        <v>0</v>
      </c>
      <c r="CB47" s="157"/>
      <c r="CC47" s="157"/>
      <c r="CD47" s="157"/>
      <c r="CE47" s="157"/>
      <c r="CF47" s="157"/>
      <c r="CG47" s="157"/>
      <c r="CH47" s="157"/>
      <c r="CI47" s="157"/>
      <c r="CJ47" s="157"/>
      <c r="CK47" s="157"/>
      <c r="CL47" s="157"/>
      <c r="CM47" s="157"/>
      <c r="CN47" s="157"/>
      <c r="CO47" s="157"/>
      <c r="CP47" s="157"/>
      <c r="CQ47" s="157"/>
      <c r="CR47" s="157"/>
      <c r="CS47" s="157"/>
      <c r="CT47" s="157"/>
      <c r="CU47" s="157"/>
      <c r="CV47" s="157"/>
      <c r="CW47" s="157"/>
      <c r="CX47" s="157"/>
      <c r="CY47" s="172">
        <f t="shared" si="88"/>
        <v>0</v>
      </c>
      <c r="CZ47" s="120"/>
      <c r="DA47" s="172">
        <f t="shared" si="89"/>
        <v>0</v>
      </c>
      <c r="DB47" s="157"/>
      <c r="DC47" s="157"/>
      <c r="DD47" s="157"/>
      <c r="DE47" s="157"/>
      <c r="DF47" s="157"/>
      <c r="DG47" s="157"/>
      <c r="DH47" s="157"/>
      <c r="DI47" s="157"/>
      <c r="DJ47" s="157"/>
      <c r="DK47" s="157"/>
      <c r="DL47" s="157"/>
      <c r="DM47" s="157"/>
      <c r="DN47" s="157"/>
      <c r="DO47" s="157"/>
      <c r="DP47" s="157"/>
      <c r="DQ47" s="157"/>
      <c r="DR47" s="157"/>
      <c r="DS47" s="157"/>
      <c r="DT47" s="157"/>
      <c r="DU47" s="157"/>
      <c r="DV47" s="157"/>
      <c r="DW47" s="157"/>
      <c r="DX47" s="157"/>
      <c r="DY47" s="172">
        <f t="shared" si="90"/>
        <v>0</v>
      </c>
      <c r="DZ47" s="157"/>
      <c r="EA47" s="157"/>
      <c r="EB47" s="157"/>
      <c r="EC47" s="157"/>
      <c r="ED47" s="157"/>
      <c r="EE47" s="157"/>
      <c r="EF47" s="157"/>
      <c r="EG47" s="157"/>
      <c r="EH47" s="157"/>
      <c r="EI47" s="157"/>
      <c r="EJ47" s="157"/>
      <c r="EK47" s="157"/>
      <c r="EL47" s="157"/>
      <c r="EM47" s="157"/>
      <c r="EN47" s="157"/>
      <c r="EO47" s="157"/>
      <c r="EP47" s="157"/>
      <c r="EQ47" s="157"/>
      <c r="ER47" s="157"/>
      <c r="ES47" s="157"/>
      <c r="ET47" s="157"/>
      <c r="EU47" s="157"/>
      <c r="EV47" s="157"/>
      <c r="EW47" s="172">
        <f t="shared" si="101"/>
        <v>0</v>
      </c>
      <c r="EX47" s="126"/>
      <c r="EY47" s="172">
        <f t="shared" si="91"/>
        <v>0</v>
      </c>
      <c r="EZ47" s="228"/>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s="173">
        <f t="shared" si="92"/>
        <v>0</v>
      </c>
      <c r="HC47" s="174">
        <f t="shared" si="93"/>
        <v>0</v>
      </c>
      <c r="HD47" s="174">
        <f t="shared" si="102"/>
        <v>0</v>
      </c>
      <c r="HE47" s="174">
        <f t="shared" si="111"/>
        <v>1.0000000000000002E-2</v>
      </c>
      <c r="HF47" s="175">
        <f t="shared" si="103"/>
        <v>1.0000000000000002E-2</v>
      </c>
      <c r="HG47" s="176">
        <f t="shared" si="104"/>
        <v>0</v>
      </c>
      <c r="HH47" s="137">
        <f t="shared" si="94"/>
        <v>0</v>
      </c>
      <c r="HI47" s="137">
        <f t="shared" si="94"/>
        <v>0</v>
      </c>
      <c r="HJ47" s="137">
        <f t="shared" si="94"/>
        <v>0</v>
      </c>
      <c r="HK47" s="137">
        <f t="shared" si="94"/>
        <v>0</v>
      </c>
      <c r="HL47" s="137">
        <f t="shared" si="94"/>
        <v>0</v>
      </c>
      <c r="HM47" s="137">
        <f t="shared" si="94"/>
        <v>1</v>
      </c>
      <c r="HN47" s="137">
        <f t="shared" si="94"/>
        <v>1</v>
      </c>
      <c r="HO47" s="137">
        <f t="shared" si="94"/>
        <v>1</v>
      </c>
      <c r="HP47" s="137">
        <f t="shared" si="94"/>
        <v>1</v>
      </c>
      <c r="HQ47" s="137">
        <f t="shared" si="94"/>
        <v>1</v>
      </c>
      <c r="HR47" s="137">
        <f t="shared" si="94"/>
        <v>1</v>
      </c>
      <c r="HS47" s="137">
        <f t="shared" si="94"/>
        <v>1</v>
      </c>
      <c r="HT47" s="137">
        <f t="shared" si="94"/>
        <v>1</v>
      </c>
      <c r="HU47" s="137">
        <f t="shared" si="94"/>
        <v>1</v>
      </c>
      <c r="HV47" s="137">
        <f t="shared" si="94"/>
        <v>1</v>
      </c>
      <c r="HW47" s="137">
        <v>0</v>
      </c>
      <c r="HX47" s="137">
        <f t="shared" si="112"/>
        <v>0</v>
      </c>
      <c r="HY47"/>
      <c r="HZ47" s="173">
        <f t="shared" si="95"/>
        <v>0</v>
      </c>
      <c r="IA47" s="174" t="e">
        <f t="shared" si="96"/>
        <v>#DIV/0!</v>
      </c>
      <c r="IB47" s="174" t="e">
        <f t="shared" si="105"/>
        <v>#DIV/0!</v>
      </c>
      <c r="IC47" s="174">
        <f t="shared" si="113"/>
        <v>1.0000000000000002E-2</v>
      </c>
      <c r="ID47" s="175" t="e">
        <f t="shared" si="106"/>
        <v>#DIV/0!</v>
      </c>
      <c r="IE47" s="176" t="e">
        <f t="shared" si="107"/>
        <v>#DIV/0!</v>
      </c>
      <c r="IF47" s="137" t="e">
        <f t="shared" si="97"/>
        <v>#DIV/0!</v>
      </c>
      <c r="IG47" s="137" t="e">
        <f t="shared" si="97"/>
        <v>#DIV/0!</v>
      </c>
      <c r="IH47" s="137" t="e">
        <f t="shared" si="97"/>
        <v>#DIV/0!</v>
      </c>
      <c r="II47" s="137" t="e">
        <f t="shared" si="97"/>
        <v>#DIV/0!</v>
      </c>
      <c r="IJ47" s="137" t="e">
        <f t="shared" si="97"/>
        <v>#DIV/0!</v>
      </c>
      <c r="IK47" s="137" t="e">
        <f t="shared" si="97"/>
        <v>#DIV/0!</v>
      </c>
      <c r="IL47" s="137" t="e">
        <f t="shared" si="97"/>
        <v>#DIV/0!</v>
      </c>
      <c r="IM47" s="137" t="e">
        <f t="shared" si="97"/>
        <v>#DIV/0!</v>
      </c>
      <c r="IN47" s="137" t="e">
        <f t="shared" si="97"/>
        <v>#DIV/0!</v>
      </c>
      <c r="IO47" s="137" t="e">
        <f t="shared" si="97"/>
        <v>#DIV/0!</v>
      </c>
      <c r="IP47" s="137" t="e">
        <f t="shared" si="97"/>
        <v>#DIV/0!</v>
      </c>
      <c r="IQ47" s="137" t="e">
        <f t="shared" si="97"/>
        <v>#DIV/0!</v>
      </c>
      <c r="IR47" s="137" t="e">
        <f t="shared" si="97"/>
        <v>#DIV/0!</v>
      </c>
      <c r="IS47" s="137" t="e">
        <f t="shared" si="97"/>
        <v>#DIV/0!</v>
      </c>
      <c r="IT47" s="137" t="e">
        <f t="shared" si="97"/>
        <v>#DIV/0!</v>
      </c>
      <c r="IU47" s="137"/>
      <c r="IV47" s="137">
        <f t="shared" si="114"/>
        <v>0</v>
      </c>
      <c r="IW47" s="125"/>
      <c r="IX47" s="173">
        <f t="shared" si="98"/>
        <v>0</v>
      </c>
      <c r="IY47" s="174" t="e">
        <f t="shared" si="99"/>
        <v>#DIV/0!</v>
      </c>
      <c r="IZ47" s="174" t="e">
        <f t="shared" si="108"/>
        <v>#DIV/0!</v>
      </c>
      <c r="JA47" s="174">
        <f t="shared" si="115"/>
        <v>1.0000000000000002E-2</v>
      </c>
      <c r="JB47" s="175" t="e">
        <f t="shared" si="109"/>
        <v>#DIV/0!</v>
      </c>
      <c r="JC47" s="176" t="e">
        <f t="shared" si="110"/>
        <v>#DIV/0!</v>
      </c>
      <c r="JD47" s="137" t="e">
        <f t="shared" si="100"/>
        <v>#DIV/0!</v>
      </c>
      <c r="JE47" s="137" t="e">
        <f t="shared" si="100"/>
        <v>#DIV/0!</v>
      </c>
      <c r="JF47" s="137" t="e">
        <f t="shared" si="100"/>
        <v>#DIV/0!</v>
      </c>
      <c r="JG47" s="137" t="e">
        <f t="shared" si="100"/>
        <v>#DIV/0!</v>
      </c>
      <c r="JH47" s="137" t="e">
        <f t="shared" si="100"/>
        <v>#DIV/0!</v>
      </c>
      <c r="JI47" s="137" t="e">
        <f t="shared" si="100"/>
        <v>#DIV/0!</v>
      </c>
      <c r="JJ47" s="137" t="e">
        <f t="shared" si="100"/>
        <v>#DIV/0!</v>
      </c>
      <c r="JK47" s="137" t="e">
        <f t="shared" si="100"/>
        <v>#DIV/0!</v>
      </c>
      <c r="JL47" s="137" t="e">
        <f t="shared" si="100"/>
        <v>#DIV/0!</v>
      </c>
      <c r="JM47" s="137" t="e">
        <f t="shared" si="100"/>
        <v>#DIV/0!</v>
      </c>
      <c r="JN47" s="137" t="e">
        <f t="shared" si="100"/>
        <v>#DIV/0!</v>
      </c>
      <c r="JO47" s="137" t="e">
        <f t="shared" si="100"/>
        <v>#DIV/0!</v>
      </c>
      <c r="JP47" s="137" t="e">
        <f t="shared" si="100"/>
        <v>#DIV/0!</v>
      </c>
      <c r="JQ47" s="137" t="e">
        <f t="shared" si="100"/>
        <v>#DIV/0!</v>
      </c>
      <c r="JR47" s="137" t="e">
        <f t="shared" si="100"/>
        <v>#DIV/0!</v>
      </c>
      <c r="JS47" s="137"/>
      <c r="JT47" s="137">
        <f t="shared" si="116"/>
        <v>0</v>
      </c>
    </row>
    <row r="48" spans="3:280" x14ac:dyDescent="0.25">
      <c r="C48" s="194" t="s">
        <v>50</v>
      </c>
      <c r="D48" s="171">
        <v>0</v>
      </c>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71">
        <v>0</v>
      </c>
      <c r="AC48" s="156"/>
      <c r="AD48" s="156"/>
      <c r="AE48" s="156"/>
      <c r="AF48" s="156"/>
      <c r="AG48" s="156"/>
      <c r="AH48" s="156"/>
      <c r="AI48" s="156"/>
      <c r="AJ48" s="156"/>
      <c r="AK48" s="156"/>
      <c r="AL48" s="156"/>
      <c r="AM48" s="156"/>
      <c r="AN48" s="156"/>
      <c r="AO48" s="156"/>
      <c r="AP48" s="156"/>
      <c r="AQ48" s="156"/>
      <c r="AR48" s="156"/>
      <c r="AS48" s="156"/>
      <c r="AT48" s="156"/>
      <c r="AU48" s="156"/>
      <c r="AV48" s="156"/>
      <c r="AW48" s="156"/>
      <c r="AX48" s="156"/>
      <c r="AY48" s="156"/>
      <c r="AZ48" s="171">
        <v>0</v>
      </c>
      <c r="BA48" s="153">
        <f t="shared" si="85"/>
        <v>0</v>
      </c>
      <c r="BB48" s="120"/>
      <c r="BC48" s="172">
        <f t="shared" si="86"/>
        <v>0</v>
      </c>
      <c r="BD48" s="157"/>
      <c r="BE48" s="157"/>
      <c r="BF48" s="157"/>
      <c r="BG48" s="157"/>
      <c r="BH48" s="157"/>
      <c r="BI48" s="157"/>
      <c r="BJ48" s="157"/>
      <c r="BK48" s="157"/>
      <c r="BL48" s="157"/>
      <c r="BM48" s="157"/>
      <c r="BN48" s="157"/>
      <c r="BO48" s="157"/>
      <c r="BP48" s="157"/>
      <c r="BQ48" s="157"/>
      <c r="BR48" s="157"/>
      <c r="BS48" s="157"/>
      <c r="BT48" s="157"/>
      <c r="BU48" s="157"/>
      <c r="BV48" s="157"/>
      <c r="BW48" s="157"/>
      <c r="BX48" s="157"/>
      <c r="BY48" s="157"/>
      <c r="BZ48" s="157"/>
      <c r="CA48" s="172">
        <f t="shared" si="87"/>
        <v>0</v>
      </c>
      <c r="CB48" s="157"/>
      <c r="CC48" s="157"/>
      <c r="CD48" s="157"/>
      <c r="CE48" s="157"/>
      <c r="CF48" s="157"/>
      <c r="CG48" s="157"/>
      <c r="CH48" s="157"/>
      <c r="CI48" s="157"/>
      <c r="CJ48" s="157"/>
      <c r="CK48" s="157"/>
      <c r="CL48" s="157"/>
      <c r="CM48" s="157"/>
      <c r="CN48" s="157"/>
      <c r="CO48" s="157"/>
      <c r="CP48" s="157"/>
      <c r="CQ48" s="157"/>
      <c r="CR48" s="157"/>
      <c r="CS48" s="157"/>
      <c r="CT48" s="157"/>
      <c r="CU48" s="157"/>
      <c r="CV48" s="157"/>
      <c r="CW48" s="157"/>
      <c r="CX48" s="157"/>
      <c r="CY48" s="172">
        <f t="shared" si="88"/>
        <v>0</v>
      </c>
      <c r="CZ48" s="120"/>
      <c r="DA48" s="172">
        <f t="shared" si="89"/>
        <v>0</v>
      </c>
      <c r="DB48" s="157"/>
      <c r="DC48" s="157"/>
      <c r="DD48" s="157"/>
      <c r="DE48" s="157"/>
      <c r="DF48" s="157"/>
      <c r="DG48" s="157"/>
      <c r="DH48" s="157"/>
      <c r="DI48" s="157"/>
      <c r="DJ48" s="157"/>
      <c r="DK48" s="157"/>
      <c r="DL48" s="157"/>
      <c r="DM48" s="157"/>
      <c r="DN48" s="157"/>
      <c r="DO48" s="157"/>
      <c r="DP48" s="157"/>
      <c r="DQ48" s="157"/>
      <c r="DR48" s="157"/>
      <c r="DS48" s="157"/>
      <c r="DT48" s="157"/>
      <c r="DU48" s="157"/>
      <c r="DV48" s="157"/>
      <c r="DW48" s="157"/>
      <c r="DX48" s="157"/>
      <c r="DY48" s="172">
        <f t="shared" si="90"/>
        <v>0</v>
      </c>
      <c r="DZ48" s="157"/>
      <c r="EA48" s="157"/>
      <c r="EB48" s="157"/>
      <c r="EC48" s="157"/>
      <c r="ED48" s="157"/>
      <c r="EE48" s="157"/>
      <c r="EF48" s="157"/>
      <c r="EG48" s="157"/>
      <c r="EH48" s="157"/>
      <c r="EI48" s="157"/>
      <c r="EJ48" s="157"/>
      <c r="EK48" s="157"/>
      <c r="EL48" s="157"/>
      <c r="EM48" s="157"/>
      <c r="EN48" s="157"/>
      <c r="EO48" s="157"/>
      <c r="EP48" s="157"/>
      <c r="EQ48" s="157"/>
      <c r="ER48" s="157"/>
      <c r="ES48" s="157"/>
      <c r="ET48" s="157"/>
      <c r="EU48" s="157"/>
      <c r="EV48" s="157"/>
      <c r="EW48" s="172">
        <f t="shared" si="101"/>
        <v>0</v>
      </c>
      <c r="EX48" s="126"/>
      <c r="EY48" s="172">
        <f t="shared" si="91"/>
        <v>0</v>
      </c>
      <c r="EZ48" s="22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s="173">
        <f t="shared" si="92"/>
        <v>0</v>
      </c>
      <c r="HC48" s="174">
        <f t="shared" si="93"/>
        <v>0</v>
      </c>
      <c r="HD48" s="174">
        <f t="shared" si="102"/>
        <v>0</v>
      </c>
      <c r="HE48" s="174">
        <f t="shared" si="111"/>
        <v>1.1000000000000003E-2</v>
      </c>
      <c r="HF48" s="175">
        <f t="shared" si="103"/>
        <v>1.1000000000000003E-2</v>
      </c>
      <c r="HG48" s="176">
        <f t="shared" si="104"/>
        <v>0</v>
      </c>
      <c r="HH48" s="137">
        <f t="shared" si="94"/>
        <v>0</v>
      </c>
      <c r="HI48" s="137">
        <f t="shared" si="94"/>
        <v>0</v>
      </c>
      <c r="HJ48" s="137">
        <f t="shared" si="94"/>
        <v>0</v>
      </c>
      <c r="HK48" s="137">
        <f t="shared" si="94"/>
        <v>0</v>
      </c>
      <c r="HL48" s="137">
        <f t="shared" si="94"/>
        <v>1</v>
      </c>
      <c r="HM48" s="137">
        <f t="shared" si="94"/>
        <v>1</v>
      </c>
      <c r="HN48" s="137">
        <f t="shared" si="94"/>
        <v>1</v>
      </c>
      <c r="HO48" s="137">
        <f t="shared" si="94"/>
        <v>1</v>
      </c>
      <c r="HP48" s="137">
        <f t="shared" si="94"/>
        <v>1</v>
      </c>
      <c r="HQ48" s="137">
        <f t="shared" si="94"/>
        <v>1</v>
      </c>
      <c r="HR48" s="137">
        <f t="shared" si="94"/>
        <v>1</v>
      </c>
      <c r="HS48" s="137">
        <f t="shared" si="94"/>
        <v>1</v>
      </c>
      <c r="HT48" s="137">
        <f t="shared" si="94"/>
        <v>1</v>
      </c>
      <c r="HU48" s="137">
        <f t="shared" si="94"/>
        <v>1</v>
      </c>
      <c r="HV48" s="137">
        <f t="shared" si="94"/>
        <v>1</v>
      </c>
      <c r="HW48" s="137">
        <v>0</v>
      </c>
      <c r="HX48" s="137">
        <f t="shared" si="112"/>
        <v>0</v>
      </c>
      <c r="HY48"/>
      <c r="HZ48" s="173">
        <f t="shared" si="95"/>
        <v>0</v>
      </c>
      <c r="IA48" s="174" t="e">
        <f t="shared" si="96"/>
        <v>#DIV/0!</v>
      </c>
      <c r="IB48" s="174" t="e">
        <f t="shared" si="105"/>
        <v>#DIV/0!</v>
      </c>
      <c r="IC48" s="174">
        <f t="shared" si="113"/>
        <v>1.1000000000000003E-2</v>
      </c>
      <c r="ID48" s="175" t="e">
        <f t="shared" si="106"/>
        <v>#DIV/0!</v>
      </c>
      <c r="IE48" s="176" t="e">
        <f t="shared" si="107"/>
        <v>#DIV/0!</v>
      </c>
      <c r="IF48" s="137" t="e">
        <f t="shared" si="97"/>
        <v>#DIV/0!</v>
      </c>
      <c r="IG48" s="137" t="e">
        <f t="shared" si="97"/>
        <v>#DIV/0!</v>
      </c>
      <c r="IH48" s="137" t="e">
        <f t="shared" si="97"/>
        <v>#DIV/0!</v>
      </c>
      <c r="II48" s="137" t="e">
        <f t="shared" si="97"/>
        <v>#DIV/0!</v>
      </c>
      <c r="IJ48" s="137" t="e">
        <f t="shared" si="97"/>
        <v>#DIV/0!</v>
      </c>
      <c r="IK48" s="137" t="e">
        <f t="shared" si="97"/>
        <v>#DIV/0!</v>
      </c>
      <c r="IL48" s="137" t="e">
        <f t="shared" si="97"/>
        <v>#DIV/0!</v>
      </c>
      <c r="IM48" s="137" t="e">
        <f t="shared" si="97"/>
        <v>#DIV/0!</v>
      </c>
      <c r="IN48" s="137" t="e">
        <f t="shared" si="97"/>
        <v>#DIV/0!</v>
      </c>
      <c r="IO48" s="137" t="e">
        <f t="shared" si="97"/>
        <v>#DIV/0!</v>
      </c>
      <c r="IP48" s="137" t="e">
        <f t="shared" si="97"/>
        <v>#DIV/0!</v>
      </c>
      <c r="IQ48" s="137" t="e">
        <f t="shared" si="97"/>
        <v>#DIV/0!</v>
      </c>
      <c r="IR48" s="137" t="e">
        <f t="shared" si="97"/>
        <v>#DIV/0!</v>
      </c>
      <c r="IS48" s="137" t="e">
        <f t="shared" si="97"/>
        <v>#DIV/0!</v>
      </c>
      <c r="IT48" s="137" t="e">
        <f t="shared" si="97"/>
        <v>#DIV/0!</v>
      </c>
      <c r="IU48" s="137"/>
      <c r="IV48" s="137">
        <f t="shared" si="114"/>
        <v>0</v>
      </c>
      <c r="IW48" s="125"/>
      <c r="IX48" s="173">
        <f t="shared" si="98"/>
        <v>0</v>
      </c>
      <c r="IY48" s="174" t="e">
        <f t="shared" si="99"/>
        <v>#DIV/0!</v>
      </c>
      <c r="IZ48" s="174" t="e">
        <f t="shared" si="108"/>
        <v>#DIV/0!</v>
      </c>
      <c r="JA48" s="174">
        <f t="shared" si="115"/>
        <v>1.1000000000000003E-2</v>
      </c>
      <c r="JB48" s="175" t="e">
        <f t="shared" si="109"/>
        <v>#DIV/0!</v>
      </c>
      <c r="JC48" s="176" t="e">
        <f t="shared" si="110"/>
        <v>#DIV/0!</v>
      </c>
      <c r="JD48" s="137" t="e">
        <f t="shared" si="100"/>
        <v>#DIV/0!</v>
      </c>
      <c r="JE48" s="137" t="e">
        <f t="shared" si="100"/>
        <v>#DIV/0!</v>
      </c>
      <c r="JF48" s="137" t="e">
        <f t="shared" si="100"/>
        <v>#DIV/0!</v>
      </c>
      <c r="JG48" s="137" t="e">
        <f t="shared" si="100"/>
        <v>#DIV/0!</v>
      </c>
      <c r="JH48" s="137" t="e">
        <f t="shared" si="100"/>
        <v>#DIV/0!</v>
      </c>
      <c r="JI48" s="137" t="e">
        <f t="shared" si="100"/>
        <v>#DIV/0!</v>
      </c>
      <c r="JJ48" s="137" t="e">
        <f t="shared" si="100"/>
        <v>#DIV/0!</v>
      </c>
      <c r="JK48" s="137" t="e">
        <f t="shared" si="100"/>
        <v>#DIV/0!</v>
      </c>
      <c r="JL48" s="137" t="e">
        <f t="shared" si="100"/>
        <v>#DIV/0!</v>
      </c>
      <c r="JM48" s="137" t="e">
        <f t="shared" si="100"/>
        <v>#DIV/0!</v>
      </c>
      <c r="JN48" s="137" t="e">
        <f t="shared" si="100"/>
        <v>#DIV/0!</v>
      </c>
      <c r="JO48" s="137" t="e">
        <f t="shared" si="100"/>
        <v>#DIV/0!</v>
      </c>
      <c r="JP48" s="137" t="e">
        <f t="shared" si="100"/>
        <v>#DIV/0!</v>
      </c>
      <c r="JQ48" s="137" t="e">
        <f t="shared" si="100"/>
        <v>#DIV/0!</v>
      </c>
      <c r="JR48" s="137" t="e">
        <f t="shared" si="100"/>
        <v>#DIV/0!</v>
      </c>
      <c r="JS48" s="137"/>
      <c r="JT48" s="137">
        <f t="shared" si="116"/>
        <v>0</v>
      </c>
    </row>
    <row r="49" spans="3:280" x14ac:dyDescent="0.25">
      <c r="C49" s="194" t="s">
        <v>51</v>
      </c>
      <c r="D49" s="171">
        <v>7</v>
      </c>
      <c r="E49" s="156"/>
      <c r="F49" s="156"/>
      <c r="G49" s="156"/>
      <c r="H49" s="156"/>
      <c r="I49" s="156"/>
      <c r="J49" s="156"/>
      <c r="K49" s="156"/>
      <c r="L49" s="156"/>
      <c r="M49" s="156"/>
      <c r="N49" s="156"/>
      <c r="O49" s="156"/>
      <c r="P49" s="156"/>
      <c r="Q49" s="156"/>
      <c r="R49" s="156"/>
      <c r="S49" s="156"/>
      <c r="T49" s="156"/>
      <c r="U49" s="156"/>
      <c r="V49" s="156"/>
      <c r="W49" s="156"/>
      <c r="X49" s="156"/>
      <c r="Y49" s="156"/>
      <c r="Z49" s="156"/>
      <c r="AA49" s="156"/>
      <c r="AB49" s="171">
        <v>0</v>
      </c>
      <c r="AC49" s="156"/>
      <c r="AD49" s="156"/>
      <c r="AE49" s="156"/>
      <c r="AF49" s="156"/>
      <c r="AG49" s="156"/>
      <c r="AH49" s="156"/>
      <c r="AI49" s="156"/>
      <c r="AJ49" s="156"/>
      <c r="AK49" s="156"/>
      <c r="AL49" s="156"/>
      <c r="AM49" s="156"/>
      <c r="AN49" s="156"/>
      <c r="AO49" s="156"/>
      <c r="AP49" s="156"/>
      <c r="AQ49" s="156"/>
      <c r="AR49" s="156"/>
      <c r="AS49" s="156"/>
      <c r="AT49" s="156"/>
      <c r="AU49" s="156"/>
      <c r="AV49" s="156"/>
      <c r="AW49" s="156"/>
      <c r="AX49" s="156"/>
      <c r="AY49" s="156"/>
      <c r="AZ49" s="171">
        <v>0</v>
      </c>
      <c r="BA49" s="153">
        <f t="shared" si="85"/>
        <v>7</v>
      </c>
      <c r="BB49" s="120"/>
      <c r="BC49" s="172">
        <f t="shared" si="86"/>
        <v>0</v>
      </c>
      <c r="BD49" s="157"/>
      <c r="BE49" s="157"/>
      <c r="BF49" s="157"/>
      <c r="BG49" s="157"/>
      <c r="BH49" s="157"/>
      <c r="BI49" s="157"/>
      <c r="BJ49" s="157"/>
      <c r="BK49" s="157"/>
      <c r="BL49" s="157"/>
      <c r="BM49" s="157"/>
      <c r="BN49" s="157"/>
      <c r="BO49" s="157"/>
      <c r="BP49" s="157"/>
      <c r="BQ49" s="157"/>
      <c r="BR49" s="157"/>
      <c r="BS49" s="157"/>
      <c r="BT49" s="157"/>
      <c r="BU49" s="157"/>
      <c r="BV49" s="157"/>
      <c r="BW49" s="157"/>
      <c r="BX49" s="157"/>
      <c r="BY49" s="157"/>
      <c r="BZ49" s="157"/>
      <c r="CA49" s="172">
        <f t="shared" si="87"/>
        <v>0</v>
      </c>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72">
        <f t="shared" si="88"/>
        <v>0</v>
      </c>
      <c r="CZ49" s="120"/>
      <c r="DA49" s="172">
        <f t="shared" si="89"/>
        <v>7</v>
      </c>
      <c r="DB49" s="157"/>
      <c r="DC49" s="157"/>
      <c r="DD49" s="157"/>
      <c r="DE49" s="157"/>
      <c r="DF49" s="157"/>
      <c r="DG49" s="157"/>
      <c r="DH49" s="157"/>
      <c r="DI49" s="157"/>
      <c r="DJ49" s="157"/>
      <c r="DK49" s="157"/>
      <c r="DL49" s="157"/>
      <c r="DM49" s="157"/>
      <c r="DN49" s="157"/>
      <c r="DO49" s="157"/>
      <c r="DP49" s="157"/>
      <c r="DQ49" s="157"/>
      <c r="DR49" s="157"/>
      <c r="DS49" s="157"/>
      <c r="DT49" s="157"/>
      <c r="DU49" s="157"/>
      <c r="DV49" s="157"/>
      <c r="DW49" s="157"/>
      <c r="DX49" s="157"/>
      <c r="DY49" s="172">
        <f t="shared" si="90"/>
        <v>0</v>
      </c>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57"/>
      <c r="EV49" s="157"/>
      <c r="EW49" s="172">
        <f t="shared" si="101"/>
        <v>0</v>
      </c>
      <c r="EX49" s="126"/>
      <c r="EY49" s="172">
        <f t="shared" si="91"/>
        <v>7</v>
      </c>
      <c r="EZ49" s="228"/>
      <c r="FA49" s="181"/>
      <c r="FB49"/>
      <c r="FC49"/>
      <c r="FD49"/>
      <c r="FE49"/>
      <c r="FF49"/>
      <c r="FG49"/>
      <c r="FH49"/>
      <c r="FI49"/>
      <c r="FJ49"/>
      <c r="FK49"/>
      <c r="FL49"/>
      <c r="FM49"/>
      <c r="FN49"/>
      <c r="FO49"/>
      <c r="FP49"/>
      <c r="FQ49"/>
      <c r="FR49"/>
      <c r="FS49"/>
      <c r="FT49"/>
      <c r="FU49"/>
      <c r="FV49"/>
      <c r="FW49"/>
      <c r="FX49"/>
      <c r="FY49" s="181"/>
      <c r="FZ49"/>
      <c r="GA49"/>
      <c r="GB49"/>
      <c r="GC49"/>
      <c r="GD49"/>
      <c r="GE49"/>
      <c r="GF49"/>
      <c r="GG49"/>
      <c r="GH49"/>
      <c r="GI49"/>
      <c r="GJ49"/>
      <c r="GK49"/>
      <c r="GL49"/>
      <c r="GM49"/>
      <c r="GN49"/>
      <c r="GO49"/>
      <c r="GP49"/>
      <c r="GQ49"/>
      <c r="GR49"/>
      <c r="GS49"/>
      <c r="GT49"/>
      <c r="GU49"/>
      <c r="GV49"/>
      <c r="GW49" s="181"/>
      <c r="GX49"/>
      <c r="GY49"/>
      <c r="GZ49"/>
      <c r="HA49"/>
      <c r="HB49" s="173">
        <f t="shared" si="92"/>
        <v>7</v>
      </c>
      <c r="HC49" s="174">
        <f t="shared" si="93"/>
        <v>0</v>
      </c>
      <c r="HD49" s="174">
        <f t="shared" si="102"/>
        <v>0</v>
      </c>
      <c r="HE49" s="174">
        <f t="shared" si="111"/>
        <v>1.2000000000000004E-2</v>
      </c>
      <c r="HF49" s="175">
        <f t="shared" si="103"/>
        <v>1.2000000000000004E-2</v>
      </c>
      <c r="HG49" s="176">
        <f t="shared" si="104"/>
        <v>0</v>
      </c>
      <c r="HH49" s="137">
        <f t="shared" si="94"/>
        <v>0</v>
      </c>
      <c r="HI49" s="137">
        <f t="shared" si="94"/>
        <v>0</v>
      </c>
      <c r="HJ49" s="137">
        <f t="shared" si="94"/>
        <v>0</v>
      </c>
      <c r="HK49" s="137">
        <f t="shared" si="94"/>
        <v>1</v>
      </c>
      <c r="HL49" s="137">
        <f t="shared" si="94"/>
        <v>1</v>
      </c>
      <c r="HM49" s="137">
        <f t="shared" si="94"/>
        <v>1</v>
      </c>
      <c r="HN49" s="137">
        <f t="shared" si="94"/>
        <v>1</v>
      </c>
      <c r="HO49" s="137">
        <f t="shared" si="94"/>
        <v>1</v>
      </c>
      <c r="HP49" s="137">
        <f t="shared" si="94"/>
        <v>1</v>
      </c>
      <c r="HQ49" s="137">
        <f t="shared" si="94"/>
        <v>1</v>
      </c>
      <c r="HR49" s="137">
        <f t="shared" si="94"/>
        <v>1</v>
      </c>
      <c r="HS49" s="137">
        <f t="shared" si="94"/>
        <v>1</v>
      </c>
      <c r="HT49" s="137">
        <f t="shared" si="94"/>
        <v>1</v>
      </c>
      <c r="HU49" s="137">
        <f t="shared" si="94"/>
        <v>1</v>
      </c>
      <c r="HV49" s="137">
        <f t="shared" si="94"/>
        <v>1</v>
      </c>
      <c r="HW49" s="137">
        <v>0</v>
      </c>
      <c r="HX49" s="137">
        <f t="shared" si="112"/>
        <v>0</v>
      </c>
      <c r="HY49"/>
      <c r="HZ49" s="173">
        <f t="shared" si="95"/>
        <v>0</v>
      </c>
      <c r="IA49" s="174" t="e">
        <f t="shared" si="96"/>
        <v>#DIV/0!</v>
      </c>
      <c r="IB49" s="174" t="e">
        <f t="shared" si="105"/>
        <v>#DIV/0!</v>
      </c>
      <c r="IC49" s="174">
        <f t="shared" si="113"/>
        <v>1.2000000000000004E-2</v>
      </c>
      <c r="ID49" s="175" t="e">
        <f t="shared" si="106"/>
        <v>#DIV/0!</v>
      </c>
      <c r="IE49" s="176" t="e">
        <f t="shared" si="107"/>
        <v>#DIV/0!</v>
      </c>
      <c r="IF49" s="137" t="e">
        <f t="shared" si="97"/>
        <v>#DIV/0!</v>
      </c>
      <c r="IG49" s="137" t="e">
        <f t="shared" si="97"/>
        <v>#DIV/0!</v>
      </c>
      <c r="IH49" s="137" t="e">
        <f t="shared" si="97"/>
        <v>#DIV/0!</v>
      </c>
      <c r="II49" s="137" t="e">
        <f t="shared" si="97"/>
        <v>#DIV/0!</v>
      </c>
      <c r="IJ49" s="137" t="e">
        <f t="shared" si="97"/>
        <v>#DIV/0!</v>
      </c>
      <c r="IK49" s="137" t="e">
        <f t="shared" si="97"/>
        <v>#DIV/0!</v>
      </c>
      <c r="IL49" s="137" t="e">
        <f t="shared" si="97"/>
        <v>#DIV/0!</v>
      </c>
      <c r="IM49" s="137" t="e">
        <f t="shared" si="97"/>
        <v>#DIV/0!</v>
      </c>
      <c r="IN49" s="137" t="e">
        <f t="shared" si="97"/>
        <v>#DIV/0!</v>
      </c>
      <c r="IO49" s="137" t="e">
        <f t="shared" si="97"/>
        <v>#DIV/0!</v>
      </c>
      <c r="IP49" s="137" t="e">
        <f t="shared" si="97"/>
        <v>#DIV/0!</v>
      </c>
      <c r="IQ49" s="137" t="e">
        <f t="shared" si="97"/>
        <v>#DIV/0!</v>
      </c>
      <c r="IR49" s="137" t="e">
        <f t="shared" si="97"/>
        <v>#DIV/0!</v>
      </c>
      <c r="IS49" s="137" t="e">
        <f t="shared" si="97"/>
        <v>#DIV/0!</v>
      </c>
      <c r="IT49" s="137" t="e">
        <f t="shared" si="97"/>
        <v>#DIV/0!</v>
      </c>
      <c r="IU49" s="137"/>
      <c r="IV49" s="137">
        <f t="shared" si="114"/>
        <v>0</v>
      </c>
      <c r="IW49" s="125"/>
      <c r="IX49" s="173">
        <f t="shared" si="98"/>
        <v>0</v>
      </c>
      <c r="IY49" s="174" t="e">
        <f t="shared" si="99"/>
        <v>#DIV/0!</v>
      </c>
      <c r="IZ49" s="174" t="e">
        <f t="shared" si="108"/>
        <v>#DIV/0!</v>
      </c>
      <c r="JA49" s="174">
        <f t="shared" si="115"/>
        <v>1.2000000000000004E-2</v>
      </c>
      <c r="JB49" s="175" t="e">
        <f t="shared" si="109"/>
        <v>#DIV/0!</v>
      </c>
      <c r="JC49" s="176" t="e">
        <f t="shared" si="110"/>
        <v>#DIV/0!</v>
      </c>
      <c r="JD49" s="137" t="e">
        <f t="shared" si="100"/>
        <v>#DIV/0!</v>
      </c>
      <c r="JE49" s="137" t="e">
        <f t="shared" si="100"/>
        <v>#DIV/0!</v>
      </c>
      <c r="JF49" s="137" t="e">
        <f t="shared" si="100"/>
        <v>#DIV/0!</v>
      </c>
      <c r="JG49" s="137" t="e">
        <f t="shared" si="100"/>
        <v>#DIV/0!</v>
      </c>
      <c r="JH49" s="137" t="e">
        <f t="shared" si="100"/>
        <v>#DIV/0!</v>
      </c>
      <c r="JI49" s="137" t="e">
        <f t="shared" si="100"/>
        <v>#DIV/0!</v>
      </c>
      <c r="JJ49" s="137" t="e">
        <f t="shared" si="100"/>
        <v>#DIV/0!</v>
      </c>
      <c r="JK49" s="137" t="e">
        <f t="shared" si="100"/>
        <v>#DIV/0!</v>
      </c>
      <c r="JL49" s="137" t="e">
        <f t="shared" si="100"/>
        <v>#DIV/0!</v>
      </c>
      <c r="JM49" s="137" t="e">
        <f t="shared" si="100"/>
        <v>#DIV/0!</v>
      </c>
      <c r="JN49" s="137" t="e">
        <f t="shared" si="100"/>
        <v>#DIV/0!</v>
      </c>
      <c r="JO49" s="137" t="e">
        <f t="shared" si="100"/>
        <v>#DIV/0!</v>
      </c>
      <c r="JP49" s="137" t="e">
        <f t="shared" si="100"/>
        <v>#DIV/0!</v>
      </c>
      <c r="JQ49" s="137" t="e">
        <f t="shared" si="100"/>
        <v>#DIV/0!</v>
      </c>
      <c r="JR49" s="137" t="e">
        <f t="shared" si="100"/>
        <v>#DIV/0!</v>
      </c>
      <c r="JS49" s="137"/>
      <c r="JT49" s="137">
        <f t="shared" si="116"/>
        <v>0</v>
      </c>
    </row>
    <row r="50" spans="3:280" x14ac:dyDescent="0.25">
      <c r="C50" s="194" t="s">
        <v>52</v>
      </c>
      <c r="D50" s="171">
        <v>0</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0</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3">
        <f t="shared" si="85"/>
        <v>0</v>
      </c>
      <c r="BB50" s="120"/>
      <c r="BC50" s="172">
        <f t="shared" si="86"/>
        <v>0</v>
      </c>
      <c r="BD50" s="157"/>
      <c r="BE50" s="157"/>
      <c r="BF50" s="157"/>
      <c r="BG50" s="157"/>
      <c r="BH50" s="157"/>
      <c r="BI50" s="157"/>
      <c r="BJ50" s="157"/>
      <c r="BK50" s="157"/>
      <c r="BL50" s="157"/>
      <c r="BM50" s="157"/>
      <c r="BN50" s="157"/>
      <c r="BO50" s="157"/>
      <c r="BP50" s="157"/>
      <c r="BQ50" s="157"/>
      <c r="BR50" s="157"/>
      <c r="BS50" s="157"/>
      <c r="BT50" s="157"/>
      <c r="BU50" s="157"/>
      <c r="BV50" s="157"/>
      <c r="BW50" s="157"/>
      <c r="BX50" s="157"/>
      <c r="BY50" s="157"/>
      <c r="BZ50" s="157"/>
      <c r="CA50" s="172">
        <f t="shared" si="87"/>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si="88"/>
        <v>0</v>
      </c>
      <c r="CZ50" s="120"/>
      <c r="DA50" s="172">
        <f t="shared" si="89"/>
        <v>0</v>
      </c>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57"/>
      <c r="DX50" s="157"/>
      <c r="DY50" s="172">
        <f t="shared" si="90"/>
        <v>0</v>
      </c>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57"/>
      <c r="EV50" s="157"/>
      <c r="EW50" s="172">
        <f t="shared" si="101"/>
        <v>0</v>
      </c>
      <c r="EX50" s="126"/>
      <c r="EY50" s="172">
        <f t="shared" si="91"/>
        <v>0</v>
      </c>
      <c r="EZ50" s="228"/>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s="173">
        <f t="shared" si="92"/>
        <v>0</v>
      </c>
      <c r="HC50" s="174">
        <f t="shared" si="93"/>
        <v>0</v>
      </c>
      <c r="HD50" s="174">
        <f t="shared" si="102"/>
        <v>0</v>
      </c>
      <c r="HE50" s="174">
        <f t="shared" si="111"/>
        <v>1.3000000000000005E-2</v>
      </c>
      <c r="HF50" s="175">
        <f t="shared" si="103"/>
        <v>1.3000000000000005E-2</v>
      </c>
      <c r="HG50" s="176">
        <f t="shared" si="104"/>
        <v>0</v>
      </c>
      <c r="HH50" s="137">
        <f t="shared" si="94"/>
        <v>0</v>
      </c>
      <c r="HI50" s="137">
        <f t="shared" si="94"/>
        <v>0</v>
      </c>
      <c r="HJ50" s="137">
        <f t="shared" si="94"/>
        <v>1</v>
      </c>
      <c r="HK50" s="137">
        <f t="shared" si="94"/>
        <v>1</v>
      </c>
      <c r="HL50" s="137">
        <f t="shared" si="94"/>
        <v>1</v>
      </c>
      <c r="HM50" s="137">
        <f t="shared" si="94"/>
        <v>1</v>
      </c>
      <c r="HN50" s="137">
        <f t="shared" si="94"/>
        <v>1</v>
      </c>
      <c r="HO50" s="137">
        <f t="shared" si="94"/>
        <v>1</v>
      </c>
      <c r="HP50" s="137">
        <f t="shared" si="94"/>
        <v>1</v>
      </c>
      <c r="HQ50" s="137">
        <f t="shared" si="94"/>
        <v>1</v>
      </c>
      <c r="HR50" s="137">
        <f t="shared" si="94"/>
        <v>1</v>
      </c>
      <c r="HS50" s="137">
        <f t="shared" si="94"/>
        <v>1</v>
      </c>
      <c r="HT50" s="137">
        <f t="shared" si="94"/>
        <v>1</v>
      </c>
      <c r="HU50" s="137">
        <f t="shared" si="94"/>
        <v>1</v>
      </c>
      <c r="HV50" s="137">
        <f t="shared" si="94"/>
        <v>1</v>
      </c>
      <c r="HW50" s="137">
        <v>0</v>
      </c>
      <c r="HX50" s="137">
        <f t="shared" si="112"/>
        <v>0</v>
      </c>
      <c r="HY50"/>
      <c r="HZ50" s="173">
        <f t="shared" si="95"/>
        <v>0</v>
      </c>
      <c r="IA50" s="174" t="e">
        <f t="shared" si="96"/>
        <v>#DIV/0!</v>
      </c>
      <c r="IB50" s="174" t="e">
        <f t="shared" si="105"/>
        <v>#DIV/0!</v>
      </c>
      <c r="IC50" s="174">
        <f t="shared" si="113"/>
        <v>1.3000000000000005E-2</v>
      </c>
      <c r="ID50" s="175" t="e">
        <f t="shared" si="106"/>
        <v>#DIV/0!</v>
      </c>
      <c r="IE50" s="176" t="e">
        <f t="shared" si="107"/>
        <v>#DIV/0!</v>
      </c>
      <c r="IF50" s="137" t="e">
        <f t="shared" si="97"/>
        <v>#DIV/0!</v>
      </c>
      <c r="IG50" s="137" t="e">
        <f t="shared" si="97"/>
        <v>#DIV/0!</v>
      </c>
      <c r="IH50" s="137" t="e">
        <f t="shared" si="97"/>
        <v>#DIV/0!</v>
      </c>
      <c r="II50" s="137" t="e">
        <f t="shared" si="97"/>
        <v>#DIV/0!</v>
      </c>
      <c r="IJ50" s="137" t="e">
        <f t="shared" si="97"/>
        <v>#DIV/0!</v>
      </c>
      <c r="IK50" s="137" t="e">
        <f t="shared" si="97"/>
        <v>#DIV/0!</v>
      </c>
      <c r="IL50" s="137" t="e">
        <f t="shared" si="97"/>
        <v>#DIV/0!</v>
      </c>
      <c r="IM50" s="137" t="e">
        <f t="shared" si="97"/>
        <v>#DIV/0!</v>
      </c>
      <c r="IN50" s="137" t="e">
        <f t="shared" si="97"/>
        <v>#DIV/0!</v>
      </c>
      <c r="IO50" s="137" t="e">
        <f t="shared" si="97"/>
        <v>#DIV/0!</v>
      </c>
      <c r="IP50" s="137" t="e">
        <f t="shared" si="97"/>
        <v>#DIV/0!</v>
      </c>
      <c r="IQ50" s="137" t="e">
        <f t="shared" si="97"/>
        <v>#DIV/0!</v>
      </c>
      <c r="IR50" s="137" t="e">
        <f t="shared" si="97"/>
        <v>#DIV/0!</v>
      </c>
      <c r="IS50" s="137" t="e">
        <f t="shared" si="97"/>
        <v>#DIV/0!</v>
      </c>
      <c r="IT50" s="137" t="e">
        <f t="shared" si="97"/>
        <v>#DIV/0!</v>
      </c>
      <c r="IU50" s="137"/>
      <c r="IV50" s="137">
        <f t="shared" si="114"/>
        <v>0</v>
      </c>
      <c r="IW50" s="125"/>
      <c r="IX50" s="173">
        <f t="shared" si="98"/>
        <v>0</v>
      </c>
      <c r="IY50" s="174" t="e">
        <f t="shared" si="99"/>
        <v>#DIV/0!</v>
      </c>
      <c r="IZ50" s="174" t="e">
        <f t="shared" si="108"/>
        <v>#DIV/0!</v>
      </c>
      <c r="JA50" s="174">
        <f t="shared" si="115"/>
        <v>1.3000000000000005E-2</v>
      </c>
      <c r="JB50" s="175" t="e">
        <f t="shared" si="109"/>
        <v>#DIV/0!</v>
      </c>
      <c r="JC50" s="176" t="e">
        <f t="shared" si="110"/>
        <v>#DIV/0!</v>
      </c>
      <c r="JD50" s="137" t="e">
        <f t="shared" si="100"/>
        <v>#DIV/0!</v>
      </c>
      <c r="JE50" s="137" t="e">
        <f t="shared" si="100"/>
        <v>#DIV/0!</v>
      </c>
      <c r="JF50" s="137" t="e">
        <f t="shared" si="100"/>
        <v>#DIV/0!</v>
      </c>
      <c r="JG50" s="137" t="e">
        <f t="shared" si="100"/>
        <v>#DIV/0!</v>
      </c>
      <c r="JH50" s="137" t="e">
        <f t="shared" si="100"/>
        <v>#DIV/0!</v>
      </c>
      <c r="JI50" s="137" t="e">
        <f t="shared" si="100"/>
        <v>#DIV/0!</v>
      </c>
      <c r="JJ50" s="137" t="e">
        <f t="shared" si="100"/>
        <v>#DIV/0!</v>
      </c>
      <c r="JK50" s="137" t="e">
        <f t="shared" si="100"/>
        <v>#DIV/0!</v>
      </c>
      <c r="JL50" s="137" t="e">
        <f t="shared" si="100"/>
        <v>#DIV/0!</v>
      </c>
      <c r="JM50" s="137" t="e">
        <f t="shared" si="100"/>
        <v>#DIV/0!</v>
      </c>
      <c r="JN50" s="137" t="e">
        <f t="shared" si="100"/>
        <v>#DIV/0!</v>
      </c>
      <c r="JO50" s="137" t="e">
        <f t="shared" si="100"/>
        <v>#DIV/0!</v>
      </c>
      <c r="JP50" s="137" t="e">
        <f t="shared" si="100"/>
        <v>#DIV/0!</v>
      </c>
      <c r="JQ50" s="137" t="e">
        <f t="shared" si="100"/>
        <v>#DIV/0!</v>
      </c>
      <c r="JR50" s="137" t="e">
        <f t="shared" si="100"/>
        <v>#DIV/0!</v>
      </c>
      <c r="JS50" s="137"/>
      <c r="JT50" s="137">
        <f t="shared" si="116"/>
        <v>0</v>
      </c>
    </row>
    <row r="51" spans="3:280" ht="14.45" customHeight="1" x14ac:dyDescent="0.25">
      <c r="C51" s="194" t="s">
        <v>53</v>
      </c>
      <c r="D51" s="171">
        <v>0</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0</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0</v>
      </c>
      <c r="BA51" s="153">
        <f t="shared" si="85"/>
        <v>0</v>
      </c>
      <c r="BB51" s="120"/>
      <c r="BC51" s="172">
        <f t="shared" si="86"/>
        <v>0</v>
      </c>
      <c r="BD51" s="157"/>
      <c r="BE51" s="157"/>
      <c r="BF51" s="157"/>
      <c r="BG51" s="157"/>
      <c r="BH51" s="157"/>
      <c r="BI51" s="157"/>
      <c r="BJ51" s="157"/>
      <c r="BK51" s="157"/>
      <c r="BL51" s="157"/>
      <c r="BM51" s="157"/>
      <c r="BN51" s="157"/>
      <c r="BO51" s="157"/>
      <c r="BP51" s="157"/>
      <c r="BQ51" s="157"/>
      <c r="BR51" s="157"/>
      <c r="BS51" s="157"/>
      <c r="BT51" s="157"/>
      <c r="BU51" s="157"/>
      <c r="BV51" s="157"/>
      <c r="BW51" s="157"/>
      <c r="BX51" s="157"/>
      <c r="BY51" s="157"/>
      <c r="BZ51" s="157"/>
      <c r="CA51" s="172">
        <f t="shared" si="87"/>
        <v>0</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88"/>
        <v>0</v>
      </c>
      <c r="CZ51" s="120"/>
      <c r="DA51" s="172">
        <f t="shared" si="89"/>
        <v>0</v>
      </c>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57"/>
      <c r="DX51" s="157"/>
      <c r="DY51" s="172">
        <f t="shared" si="90"/>
        <v>0</v>
      </c>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57"/>
      <c r="EV51" s="157"/>
      <c r="EW51" s="172">
        <f t="shared" si="101"/>
        <v>0</v>
      </c>
      <c r="EX51" s="126"/>
      <c r="EY51" s="172">
        <f t="shared" si="91"/>
        <v>0</v>
      </c>
      <c r="EZ51" s="228"/>
      <c r="FA51" s="136"/>
      <c r="FB51" s="137" t="s">
        <v>214</v>
      </c>
      <c r="FC51" s="137" t="s">
        <v>215</v>
      </c>
      <c r="FD51" s="137" t="s">
        <v>216</v>
      </c>
      <c r="FE51" s="125"/>
      <c r="FF51" s="125"/>
      <c r="FG51"/>
      <c r="FH51" s="125"/>
      <c r="FI51" s="125"/>
      <c r="FJ51"/>
      <c r="FK51" s="125"/>
      <c r="FL51"/>
      <c r="FM51" s="125"/>
      <c r="FN51" s="125"/>
      <c r="FO51"/>
      <c r="FP51"/>
      <c r="FQ51" s="125"/>
      <c r="FR51" s="125"/>
      <c r="FS51"/>
      <c r="FT51" s="125"/>
      <c r="FU51" s="125"/>
      <c r="FV51" s="125"/>
      <c r="FW51"/>
      <c r="FX51" s="125"/>
      <c r="FY51" s="138"/>
      <c r="FZ51" s="137" t="s">
        <v>214</v>
      </c>
      <c r="GA51" s="137" t="s">
        <v>215</v>
      </c>
      <c r="GB51" s="137" t="s">
        <v>216</v>
      </c>
      <c r="GC51" s="125"/>
      <c r="GD51" s="125"/>
      <c r="GE51"/>
      <c r="GF51" s="125"/>
      <c r="GG51" s="125"/>
      <c r="GH51"/>
      <c r="GI51" s="125"/>
      <c r="GJ51"/>
      <c r="GK51" s="125"/>
      <c r="GL51" s="125"/>
      <c r="GM51"/>
      <c r="GN51" s="125"/>
      <c r="GO51" s="125"/>
      <c r="GP51" s="125"/>
      <c r="GQ51"/>
      <c r="GR51" s="125"/>
      <c r="GS51" s="125"/>
      <c r="GT51" s="125"/>
      <c r="GU51"/>
      <c r="GV51" s="125"/>
      <c r="GW51" s="138"/>
      <c r="GX51" s="137" t="s">
        <v>214</v>
      </c>
      <c r="GY51" s="137" t="s">
        <v>215</v>
      </c>
      <c r="GZ51" s="137" t="s">
        <v>216</v>
      </c>
      <c r="HA51"/>
      <c r="HB51" s="173">
        <f t="shared" si="92"/>
        <v>0</v>
      </c>
      <c r="HC51" s="174">
        <f t="shared" si="93"/>
        <v>0</v>
      </c>
      <c r="HD51" s="174">
        <f t="shared" si="102"/>
        <v>0</v>
      </c>
      <c r="HE51" s="174">
        <f t="shared" si="111"/>
        <v>1.4000000000000005E-2</v>
      </c>
      <c r="HF51" s="175">
        <f t="shared" si="103"/>
        <v>1.4000000000000005E-2</v>
      </c>
      <c r="HG51" s="176">
        <f t="shared" si="104"/>
        <v>0</v>
      </c>
      <c r="HH51" s="137">
        <f t="shared" si="94"/>
        <v>0</v>
      </c>
      <c r="HI51" s="137">
        <f t="shared" si="94"/>
        <v>1</v>
      </c>
      <c r="HJ51" s="137">
        <f t="shared" si="94"/>
        <v>1</v>
      </c>
      <c r="HK51" s="137">
        <f t="shared" si="94"/>
        <v>1</v>
      </c>
      <c r="HL51" s="137">
        <f t="shared" si="94"/>
        <v>1</v>
      </c>
      <c r="HM51" s="137">
        <f t="shared" si="94"/>
        <v>1</v>
      </c>
      <c r="HN51" s="137">
        <f t="shared" si="94"/>
        <v>1</v>
      </c>
      <c r="HO51" s="137">
        <f t="shared" si="94"/>
        <v>1</v>
      </c>
      <c r="HP51" s="137">
        <f t="shared" si="94"/>
        <v>1</v>
      </c>
      <c r="HQ51" s="137">
        <f t="shared" si="94"/>
        <v>1</v>
      </c>
      <c r="HR51" s="137">
        <f t="shared" si="94"/>
        <v>1</v>
      </c>
      <c r="HS51" s="137">
        <f t="shared" si="94"/>
        <v>1</v>
      </c>
      <c r="HT51" s="137">
        <f t="shared" si="94"/>
        <v>1</v>
      </c>
      <c r="HU51" s="137">
        <f t="shared" si="94"/>
        <v>1</v>
      </c>
      <c r="HV51" s="137">
        <f t="shared" si="94"/>
        <v>1</v>
      </c>
      <c r="HW51" s="137">
        <v>0</v>
      </c>
      <c r="HX51" s="137">
        <f t="shared" si="112"/>
        <v>0</v>
      </c>
      <c r="HY51"/>
      <c r="HZ51" s="173">
        <f t="shared" si="95"/>
        <v>0</v>
      </c>
      <c r="IA51" s="174" t="e">
        <f t="shared" si="96"/>
        <v>#DIV/0!</v>
      </c>
      <c r="IB51" s="174" t="e">
        <f t="shared" si="105"/>
        <v>#DIV/0!</v>
      </c>
      <c r="IC51" s="174">
        <f t="shared" si="113"/>
        <v>1.4000000000000005E-2</v>
      </c>
      <c r="ID51" s="175" t="e">
        <f t="shared" si="106"/>
        <v>#DIV/0!</v>
      </c>
      <c r="IE51" s="176" t="e">
        <f t="shared" si="107"/>
        <v>#DIV/0!</v>
      </c>
      <c r="IF51" s="137" t="e">
        <f t="shared" si="97"/>
        <v>#DIV/0!</v>
      </c>
      <c r="IG51" s="137" t="e">
        <f t="shared" si="97"/>
        <v>#DIV/0!</v>
      </c>
      <c r="IH51" s="137" t="e">
        <f t="shared" si="97"/>
        <v>#DIV/0!</v>
      </c>
      <c r="II51" s="137" t="e">
        <f t="shared" si="97"/>
        <v>#DIV/0!</v>
      </c>
      <c r="IJ51" s="137" t="e">
        <f t="shared" si="97"/>
        <v>#DIV/0!</v>
      </c>
      <c r="IK51" s="137" t="e">
        <f t="shared" si="97"/>
        <v>#DIV/0!</v>
      </c>
      <c r="IL51" s="137" t="e">
        <f t="shared" si="97"/>
        <v>#DIV/0!</v>
      </c>
      <c r="IM51" s="137" t="e">
        <f t="shared" si="97"/>
        <v>#DIV/0!</v>
      </c>
      <c r="IN51" s="137" t="e">
        <f t="shared" si="97"/>
        <v>#DIV/0!</v>
      </c>
      <c r="IO51" s="137" t="e">
        <f t="shared" si="97"/>
        <v>#DIV/0!</v>
      </c>
      <c r="IP51" s="137" t="e">
        <f t="shared" si="97"/>
        <v>#DIV/0!</v>
      </c>
      <c r="IQ51" s="137" t="e">
        <f t="shared" si="97"/>
        <v>#DIV/0!</v>
      </c>
      <c r="IR51" s="137" t="e">
        <f t="shared" si="97"/>
        <v>#DIV/0!</v>
      </c>
      <c r="IS51" s="137" t="e">
        <f t="shared" si="97"/>
        <v>#DIV/0!</v>
      </c>
      <c r="IT51" s="137" t="e">
        <f t="shared" si="97"/>
        <v>#DIV/0!</v>
      </c>
      <c r="IU51" s="137"/>
      <c r="IV51" s="137">
        <f t="shared" si="114"/>
        <v>0</v>
      </c>
      <c r="IW51" s="125"/>
      <c r="IX51" s="173">
        <f t="shared" si="98"/>
        <v>0</v>
      </c>
      <c r="IY51" s="174" t="e">
        <f t="shared" si="99"/>
        <v>#DIV/0!</v>
      </c>
      <c r="IZ51" s="174" t="e">
        <f t="shared" si="108"/>
        <v>#DIV/0!</v>
      </c>
      <c r="JA51" s="174">
        <f t="shared" si="115"/>
        <v>1.4000000000000005E-2</v>
      </c>
      <c r="JB51" s="175" t="e">
        <f t="shared" si="109"/>
        <v>#DIV/0!</v>
      </c>
      <c r="JC51" s="176" t="e">
        <f t="shared" si="110"/>
        <v>#DIV/0!</v>
      </c>
      <c r="JD51" s="137" t="e">
        <f t="shared" si="100"/>
        <v>#DIV/0!</v>
      </c>
      <c r="JE51" s="137" t="e">
        <f t="shared" si="100"/>
        <v>#DIV/0!</v>
      </c>
      <c r="JF51" s="137" t="e">
        <f t="shared" si="100"/>
        <v>#DIV/0!</v>
      </c>
      <c r="JG51" s="137" t="e">
        <f t="shared" si="100"/>
        <v>#DIV/0!</v>
      </c>
      <c r="JH51" s="137" t="e">
        <f t="shared" si="100"/>
        <v>#DIV/0!</v>
      </c>
      <c r="JI51" s="137" t="e">
        <f t="shared" si="100"/>
        <v>#DIV/0!</v>
      </c>
      <c r="JJ51" s="137" t="e">
        <f t="shared" si="100"/>
        <v>#DIV/0!</v>
      </c>
      <c r="JK51" s="137" t="e">
        <f t="shared" si="100"/>
        <v>#DIV/0!</v>
      </c>
      <c r="JL51" s="137" t="e">
        <f t="shared" si="100"/>
        <v>#DIV/0!</v>
      </c>
      <c r="JM51" s="137" t="e">
        <f t="shared" si="100"/>
        <v>#DIV/0!</v>
      </c>
      <c r="JN51" s="137" t="e">
        <f t="shared" si="100"/>
        <v>#DIV/0!</v>
      </c>
      <c r="JO51" s="137" t="e">
        <f t="shared" si="100"/>
        <v>#DIV/0!</v>
      </c>
      <c r="JP51" s="137" t="e">
        <f t="shared" si="100"/>
        <v>#DIV/0!</v>
      </c>
      <c r="JQ51" s="137" t="e">
        <f t="shared" si="100"/>
        <v>#DIV/0!</v>
      </c>
      <c r="JR51" s="137" t="e">
        <f t="shared" si="100"/>
        <v>#DIV/0!</v>
      </c>
      <c r="JS51" s="137"/>
      <c r="JT51" s="137">
        <f t="shared" si="116"/>
        <v>0</v>
      </c>
    </row>
    <row r="52" spans="3:280" ht="14.45" customHeight="1" x14ac:dyDescent="0.25">
      <c r="C52" s="194" t="s">
        <v>54</v>
      </c>
      <c r="D52" s="171">
        <v>1</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3">
        <f t="shared" si="85"/>
        <v>1</v>
      </c>
      <c r="BB52" s="120"/>
      <c r="BC52" s="172">
        <f t="shared" si="86"/>
        <v>0</v>
      </c>
      <c r="BD52" s="157"/>
      <c r="BE52" s="157"/>
      <c r="BF52" s="157"/>
      <c r="BG52" s="157"/>
      <c r="BH52" s="157"/>
      <c r="BI52" s="157"/>
      <c r="BJ52" s="157"/>
      <c r="BK52" s="157"/>
      <c r="BL52" s="157"/>
      <c r="BM52" s="157"/>
      <c r="BN52" s="157"/>
      <c r="BO52" s="157"/>
      <c r="BP52" s="157"/>
      <c r="BQ52" s="157"/>
      <c r="BR52" s="157"/>
      <c r="BS52" s="157"/>
      <c r="BT52" s="157"/>
      <c r="BU52" s="157"/>
      <c r="BV52" s="157"/>
      <c r="BW52" s="157"/>
      <c r="BX52" s="157"/>
      <c r="BY52" s="157"/>
      <c r="BZ52" s="157"/>
      <c r="CA52" s="172">
        <f t="shared" si="87"/>
        <v>0</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88"/>
        <v>0</v>
      </c>
      <c r="CZ52" s="120"/>
      <c r="DA52" s="172">
        <f t="shared" si="89"/>
        <v>1</v>
      </c>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57"/>
      <c r="DX52" s="157"/>
      <c r="DY52" s="172">
        <f t="shared" si="90"/>
        <v>0</v>
      </c>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57"/>
      <c r="EV52" s="157"/>
      <c r="EW52" s="172">
        <f t="shared" si="101"/>
        <v>0</v>
      </c>
      <c r="EX52" s="126"/>
      <c r="EY52" s="172">
        <f t="shared" si="91"/>
        <v>1</v>
      </c>
      <c r="EZ52" s="228"/>
      <c r="FA52" s="143" t="s">
        <v>218</v>
      </c>
      <c r="FB52" s="144" t="s">
        <v>219</v>
      </c>
      <c r="FC52" s="146" t="s">
        <v>246</v>
      </c>
      <c r="FD52" s="146" t="s">
        <v>247</v>
      </c>
      <c r="FE52" s="147"/>
      <c r="FF52" s="147"/>
      <c r="FG52"/>
      <c r="FH52" s="147"/>
      <c r="FI52" s="147"/>
      <c r="FJ52"/>
      <c r="FK52" s="147"/>
      <c r="FL52"/>
      <c r="FM52" s="147"/>
      <c r="FN52" s="147"/>
      <c r="FO52"/>
      <c r="FP52"/>
      <c r="FQ52" s="147"/>
      <c r="FR52" s="147"/>
      <c r="FS52"/>
      <c r="FT52" s="147"/>
      <c r="FU52" s="147"/>
      <c r="FV52" s="147"/>
      <c r="FW52"/>
      <c r="FX52" s="147"/>
      <c r="FY52" s="148" t="s">
        <v>218</v>
      </c>
      <c r="FZ52" s="144" t="s">
        <v>219</v>
      </c>
      <c r="GA52" s="146" t="s">
        <v>246</v>
      </c>
      <c r="GB52" s="146" t="s">
        <v>247</v>
      </c>
      <c r="GC52" s="147"/>
      <c r="GD52" s="147"/>
      <c r="GE52"/>
      <c r="GF52" s="147"/>
      <c r="GG52" s="147"/>
      <c r="GH52"/>
      <c r="GI52" s="147"/>
      <c r="GJ52"/>
      <c r="GK52" s="147"/>
      <c r="GL52" s="147"/>
      <c r="GM52"/>
      <c r="GN52" s="147"/>
      <c r="GO52" s="147"/>
      <c r="GP52" s="147"/>
      <c r="GQ52"/>
      <c r="GR52" s="147"/>
      <c r="GS52" s="147"/>
      <c r="GT52" s="147"/>
      <c r="GU52"/>
      <c r="GV52" s="147"/>
      <c r="GW52" s="148" t="s">
        <v>218</v>
      </c>
      <c r="GX52" s="144" t="s">
        <v>219</v>
      </c>
      <c r="GY52" s="146" t="s">
        <v>246</v>
      </c>
      <c r="GZ52" s="146" t="s">
        <v>247</v>
      </c>
      <c r="HA52"/>
      <c r="HB52" s="173">
        <f t="shared" si="92"/>
        <v>1</v>
      </c>
      <c r="HC52" s="174">
        <f t="shared" si="93"/>
        <v>0</v>
      </c>
      <c r="HD52" s="174">
        <f t="shared" si="102"/>
        <v>0</v>
      </c>
      <c r="HE52" s="174">
        <f t="shared" si="111"/>
        <v>1.5000000000000006E-2</v>
      </c>
      <c r="HF52" s="175">
        <f t="shared" si="103"/>
        <v>1.5000000000000006E-2</v>
      </c>
      <c r="HG52" s="176">
        <f t="shared" si="104"/>
        <v>0</v>
      </c>
      <c r="HH52" s="137">
        <f t="shared" si="94"/>
        <v>1</v>
      </c>
      <c r="HI52" s="137">
        <f t="shared" si="94"/>
        <v>1</v>
      </c>
      <c r="HJ52" s="137">
        <f t="shared" si="94"/>
        <v>1</v>
      </c>
      <c r="HK52" s="137">
        <f t="shared" si="94"/>
        <v>1</v>
      </c>
      <c r="HL52" s="137">
        <f t="shared" si="94"/>
        <v>1</v>
      </c>
      <c r="HM52" s="137">
        <f t="shared" si="94"/>
        <v>1</v>
      </c>
      <c r="HN52" s="137">
        <f t="shared" si="94"/>
        <v>1</v>
      </c>
      <c r="HO52" s="137">
        <f t="shared" si="94"/>
        <v>1</v>
      </c>
      <c r="HP52" s="137">
        <f t="shared" si="94"/>
        <v>1</v>
      </c>
      <c r="HQ52" s="137">
        <f t="shared" si="94"/>
        <v>1</v>
      </c>
      <c r="HR52" s="137">
        <f t="shared" si="94"/>
        <v>1</v>
      </c>
      <c r="HS52" s="137">
        <f t="shared" si="94"/>
        <v>1</v>
      </c>
      <c r="HT52" s="137">
        <f t="shared" si="94"/>
        <v>1</v>
      </c>
      <c r="HU52" s="137">
        <f t="shared" si="94"/>
        <v>1</v>
      </c>
      <c r="HV52" s="137">
        <f t="shared" si="94"/>
        <v>1</v>
      </c>
      <c r="HW52" s="137">
        <v>0</v>
      </c>
      <c r="HX52" s="137">
        <f t="shared" si="112"/>
        <v>0</v>
      </c>
      <c r="HY52"/>
      <c r="HZ52" s="173">
        <f t="shared" si="95"/>
        <v>0</v>
      </c>
      <c r="IA52" s="174" t="e">
        <f t="shared" si="96"/>
        <v>#DIV/0!</v>
      </c>
      <c r="IB52" s="174" t="e">
        <f t="shared" si="105"/>
        <v>#DIV/0!</v>
      </c>
      <c r="IC52" s="174">
        <f t="shared" si="113"/>
        <v>1.5000000000000006E-2</v>
      </c>
      <c r="ID52" s="175" t="e">
        <f t="shared" si="106"/>
        <v>#DIV/0!</v>
      </c>
      <c r="IE52" s="176" t="e">
        <f t="shared" si="107"/>
        <v>#DIV/0!</v>
      </c>
      <c r="IF52" s="137" t="e">
        <f t="shared" si="97"/>
        <v>#DIV/0!</v>
      </c>
      <c r="IG52" s="137" t="e">
        <f t="shared" si="97"/>
        <v>#DIV/0!</v>
      </c>
      <c r="IH52" s="137" t="e">
        <f t="shared" si="97"/>
        <v>#DIV/0!</v>
      </c>
      <c r="II52" s="137" t="e">
        <f t="shared" si="97"/>
        <v>#DIV/0!</v>
      </c>
      <c r="IJ52" s="137" t="e">
        <f t="shared" si="97"/>
        <v>#DIV/0!</v>
      </c>
      <c r="IK52" s="137" t="e">
        <f t="shared" si="97"/>
        <v>#DIV/0!</v>
      </c>
      <c r="IL52" s="137" t="e">
        <f t="shared" si="97"/>
        <v>#DIV/0!</v>
      </c>
      <c r="IM52" s="137" t="e">
        <f t="shared" si="97"/>
        <v>#DIV/0!</v>
      </c>
      <c r="IN52" s="137" t="e">
        <f t="shared" si="97"/>
        <v>#DIV/0!</v>
      </c>
      <c r="IO52" s="137" t="e">
        <f t="shared" si="97"/>
        <v>#DIV/0!</v>
      </c>
      <c r="IP52" s="137" t="e">
        <f t="shared" si="97"/>
        <v>#DIV/0!</v>
      </c>
      <c r="IQ52" s="137" t="e">
        <f t="shared" si="97"/>
        <v>#DIV/0!</v>
      </c>
      <c r="IR52" s="137" t="e">
        <f t="shared" si="97"/>
        <v>#DIV/0!</v>
      </c>
      <c r="IS52" s="137" t="e">
        <f t="shared" si="97"/>
        <v>#DIV/0!</v>
      </c>
      <c r="IT52" s="137" t="e">
        <f t="shared" si="97"/>
        <v>#DIV/0!</v>
      </c>
      <c r="IU52" s="137"/>
      <c r="IV52" s="137">
        <f t="shared" si="114"/>
        <v>0</v>
      </c>
      <c r="IW52" s="125"/>
      <c r="IX52" s="173">
        <f t="shared" si="98"/>
        <v>0</v>
      </c>
      <c r="IY52" s="174" t="e">
        <f t="shared" si="99"/>
        <v>#DIV/0!</v>
      </c>
      <c r="IZ52" s="174" t="e">
        <f t="shared" si="108"/>
        <v>#DIV/0!</v>
      </c>
      <c r="JA52" s="174">
        <f t="shared" si="115"/>
        <v>1.5000000000000006E-2</v>
      </c>
      <c r="JB52" s="175" t="e">
        <f t="shared" si="109"/>
        <v>#DIV/0!</v>
      </c>
      <c r="JC52" s="176" t="e">
        <f t="shared" si="110"/>
        <v>#DIV/0!</v>
      </c>
      <c r="JD52" s="137" t="e">
        <f t="shared" si="100"/>
        <v>#DIV/0!</v>
      </c>
      <c r="JE52" s="137" t="e">
        <f t="shared" si="100"/>
        <v>#DIV/0!</v>
      </c>
      <c r="JF52" s="137" t="e">
        <f t="shared" si="100"/>
        <v>#DIV/0!</v>
      </c>
      <c r="JG52" s="137" t="e">
        <f t="shared" si="100"/>
        <v>#DIV/0!</v>
      </c>
      <c r="JH52" s="137" t="e">
        <f t="shared" si="100"/>
        <v>#DIV/0!</v>
      </c>
      <c r="JI52" s="137" t="e">
        <f t="shared" si="100"/>
        <v>#DIV/0!</v>
      </c>
      <c r="JJ52" s="137" t="e">
        <f t="shared" si="100"/>
        <v>#DIV/0!</v>
      </c>
      <c r="JK52" s="137" t="e">
        <f t="shared" si="100"/>
        <v>#DIV/0!</v>
      </c>
      <c r="JL52" s="137" t="e">
        <f t="shared" si="100"/>
        <v>#DIV/0!</v>
      </c>
      <c r="JM52" s="137" t="e">
        <f t="shared" si="100"/>
        <v>#DIV/0!</v>
      </c>
      <c r="JN52" s="137" t="e">
        <f t="shared" si="100"/>
        <v>#DIV/0!</v>
      </c>
      <c r="JO52" s="137" t="e">
        <f t="shared" si="100"/>
        <v>#DIV/0!</v>
      </c>
      <c r="JP52" s="137" t="e">
        <f t="shared" si="100"/>
        <v>#DIV/0!</v>
      </c>
      <c r="JQ52" s="137" t="e">
        <f t="shared" si="100"/>
        <v>#DIV/0!</v>
      </c>
      <c r="JR52" s="137" t="e">
        <f t="shared" si="100"/>
        <v>#DIV/0!</v>
      </c>
      <c r="JS52" s="137"/>
      <c r="JT52" s="137">
        <f t="shared" si="116"/>
        <v>0</v>
      </c>
    </row>
    <row r="53" spans="3:280" ht="14.45" customHeight="1" x14ac:dyDescent="0.25">
      <c r="C53" s="216" t="s">
        <v>273</v>
      </c>
      <c r="D53" s="184">
        <f>IF(COUNTBLANK(D$38:D$52)&gt;0,"",SUM(D38:D52))</f>
        <v>8</v>
      </c>
      <c r="E53" s="189"/>
      <c r="F53" s="189"/>
      <c r="G53" s="189"/>
      <c r="H53" s="189"/>
      <c r="I53" s="189"/>
      <c r="J53" s="189"/>
      <c r="K53" s="189"/>
      <c r="L53" s="189"/>
      <c r="M53" s="189"/>
      <c r="N53" s="189"/>
      <c r="O53" s="189"/>
      <c r="P53" s="189"/>
      <c r="Q53" s="189"/>
      <c r="R53" s="189"/>
      <c r="S53" s="189"/>
      <c r="T53" s="189"/>
      <c r="U53" s="189"/>
      <c r="V53" s="189"/>
      <c r="W53" s="189"/>
      <c r="X53" s="189"/>
      <c r="Y53" s="189"/>
      <c r="Z53" s="189"/>
      <c r="AA53" s="189"/>
      <c r="AB53" s="184">
        <f>IF(COUNTBLANK(AB$38:AB$52)&gt;0,"",SUM(AB38:AB52))</f>
        <v>0</v>
      </c>
      <c r="AC53" s="189"/>
      <c r="AD53" s="189"/>
      <c r="AE53" s="189"/>
      <c r="AF53" s="189"/>
      <c r="AG53" s="189"/>
      <c r="AH53" s="189"/>
      <c r="AI53" s="189"/>
      <c r="AJ53" s="189"/>
      <c r="AK53" s="189"/>
      <c r="AL53" s="189"/>
      <c r="AM53" s="189"/>
      <c r="AN53" s="189"/>
      <c r="AO53" s="189"/>
      <c r="AP53" s="189"/>
      <c r="AQ53" s="189"/>
      <c r="AR53" s="189"/>
      <c r="AS53" s="189"/>
      <c r="AT53" s="189"/>
      <c r="AU53" s="189"/>
      <c r="AV53" s="189"/>
      <c r="AW53" s="189"/>
      <c r="AX53" s="189"/>
      <c r="AY53" s="189"/>
      <c r="AZ53" s="184">
        <f>IF(COUNTBLANK(AZ$38:AZ$52)&gt;0,"",SUM(AZ38:AZ52))</f>
        <v>0</v>
      </c>
      <c r="BA53" s="142"/>
      <c r="BB53" s="120"/>
      <c r="BC53" s="142"/>
      <c r="BD53" s="142"/>
      <c r="BE53" s="142"/>
      <c r="BF53" s="142"/>
      <c r="BG53" s="142"/>
      <c r="BH53" s="142"/>
      <c r="BI53" s="142"/>
      <c r="BJ53" s="142"/>
      <c r="BK53" s="142"/>
      <c r="BL53" s="142"/>
      <c r="BM53" s="142"/>
      <c r="BN53" s="142"/>
      <c r="BO53" s="142"/>
      <c r="BP53" s="142"/>
      <c r="BQ53" s="142"/>
      <c r="BR53" s="142"/>
      <c r="BS53" s="142"/>
      <c r="BT53" s="142"/>
      <c r="BU53" s="142"/>
      <c r="BV53" s="142"/>
      <c r="BW53" s="142"/>
      <c r="BX53" s="142"/>
      <c r="BY53" s="142"/>
      <c r="BZ53" s="142"/>
      <c r="CA53" s="142"/>
      <c r="CB53" s="142"/>
      <c r="CC53" s="142"/>
      <c r="CD53" s="142"/>
      <c r="CE53" s="142"/>
      <c r="CF53" s="142"/>
      <c r="CG53" s="142"/>
      <c r="CH53" s="142"/>
      <c r="CI53" s="142"/>
      <c r="CJ53" s="142"/>
      <c r="CK53" s="142"/>
      <c r="CL53" s="142"/>
      <c r="CM53" s="142"/>
      <c r="CN53" s="142"/>
      <c r="CO53" s="142"/>
      <c r="CP53" s="142"/>
      <c r="CQ53" s="142"/>
      <c r="CR53" s="142"/>
      <c r="CS53" s="142"/>
      <c r="CT53" s="142"/>
      <c r="CU53" s="142"/>
      <c r="CV53" s="142"/>
      <c r="CW53" s="142"/>
      <c r="CX53" s="142"/>
      <c r="CY53" s="142"/>
      <c r="CZ53" s="120"/>
      <c r="DA53" s="142"/>
      <c r="DB53" s="142"/>
      <c r="DC53" s="142"/>
      <c r="DD53" s="142"/>
      <c r="DE53" s="142"/>
      <c r="DF53" s="142"/>
      <c r="DG53" s="142"/>
      <c r="DH53" s="142"/>
      <c r="DI53" s="142"/>
      <c r="DJ53" s="142"/>
      <c r="DK53" s="142"/>
      <c r="DL53" s="142"/>
      <c r="DM53" s="142"/>
      <c r="DN53" s="142"/>
      <c r="DO53" s="142"/>
      <c r="DP53" s="142"/>
      <c r="DQ53" s="142"/>
      <c r="DR53" s="142"/>
      <c r="DS53" s="142"/>
      <c r="DT53" s="142"/>
      <c r="DU53" s="142"/>
      <c r="DV53" s="142"/>
      <c r="DW53" s="142"/>
      <c r="DX53" s="142"/>
      <c r="DY53" s="142"/>
      <c r="DZ53" s="142"/>
      <c r="EA53" s="142"/>
      <c r="EB53" s="142"/>
      <c r="EC53" s="142"/>
      <c r="ED53" s="142"/>
      <c r="EE53" s="142"/>
      <c r="EF53" s="142"/>
      <c r="EG53" s="142"/>
      <c r="EH53" s="142"/>
      <c r="EI53" s="142"/>
      <c r="EJ53" s="142"/>
      <c r="EK53" s="142"/>
      <c r="EL53" s="142"/>
      <c r="EM53" s="142"/>
      <c r="EN53" s="142"/>
      <c r="EO53" s="142"/>
      <c r="EP53" s="142"/>
      <c r="EQ53" s="142"/>
      <c r="ER53" s="142"/>
      <c r="ES53" s="142"/>
      <c r="ET53" s="142"/>
      <c r="EU53" s="142"/>
      <c r="EV53" s="142"/>
      <c r="EW53" s="142"/>
      <c r="EX53" s="142"/>
      <c r="EY53" s="142"/>
      <c r="EZ53" s="228"/>
      <c r="FA53" s="143" t="s">
        <v>223</v>
      </c>
      <c r="FB53" s="146" t="str">
        <f>"Please enter the number of number of veterans in each race/ethnicity in "&amp;D7&amp;". Enter 0 where applicable."</f>
        <v>Please enter the number of number of veterans in each race/ethnicity in ES. Enter 0 where applicable.</v>
      </c>
      <c r="FC53" s="146" t="str">
        <f>IFERROR("Percent of "&amp;D7&amp;" veterans with unknown race/ethnicity ("&amp;ROUND(100*D54/D10,1)&amp;"%) is higher than 20%.  This will affect the accuracy of your data.","")</f>
        <v>Percent of ES veterans with unknown race/ethnicity (0%) is higher than 20%.  This will affect the accuracy of your data.</v>
      </c>
      <c r="FD53" s="146" t="str">
        <f>"Count of "&amp;D7&amp;" veterans reporting race/ethnicity ("&amp;D53&amp;") cannot be greater than the total number of "&amp;D7&amp;" veterans ("&amp;D10&amp;")"</f>
        <v>Count of ES veterans reporting race/ethnicity (8) cannot be greater than the total number of ES veterans (8)</v>
      </c>
      <c r="FE53" s="147"/>
      <c r="FF53" s="147"/>
      <c r="FG53"/>
      <c r="FH53" s="147"/>
      <c r="FI53" s="147"/>
      <c r="FJ53"/>
      <c r="FK53" s="147"/>
      <c r="FL53"/>
      <c r="FM53" s="147"/>
      <c r="FN53" s="147"/>
      <c r="FO53"/>
      <c r="FP53"/>
      <c r="FQ53" s="147"/>
      <c r="FR53" s="147"/>
      <c r="FS53"/>
      <c r="FT53" s="147"/>
      <c r="FU53" s="147"/>
      <c r="FV53" s="147"/>
      <c r="FW53"/>
      <c r="FX53" s="147"/>
      <c r="FY53" s="148" t="s">
        <v>223</v>
      </c>
      <c r="FZ53" s="146" t="str">
        <f>"Please enter the number of number of veterans in each race/ethnicity in "&amp;AB7&amp;". Enter 0 where applicable."</f>
        <v>Please enter the number of number of veterans in each race/ethnicity in TH. Enter 0 where applicable.</v>
      </c>
      <c r="GA53" s="146" t="str">
        <f>IFERROR("Percent of "&amp;AB7&amp;" veterans with unknown race/ethnicity ("&amp;ROUND(100*AB54/AB10,1)&amp;"%) is higher than 20%.  This will affect the accuracy of your data.","")</f>
        <v/>
      </c>
      <c r="GB53" s="146" t="str">
        <f>"Count of "&amp;AB7&amp;" veterans reporting race/ethnicity ("&amp;AB53&amp;") cannot be greater than the total number of "&amp;AB7&amp;" veterans ("&amp;AB10&amp;")"</f>
        <v>Count of TH veterans reporting race/ethnicity (0) cannot be greater than the total number of TH veterans (0)</v>
      </c>
      <c r="GC53" s="147"/>
      <c r="GD53" s="147"/>
      <c r="GE53"/>
      <c r="GF53" s="147"/>
      <c r="GG53" s="147"/>
      <c r="GH53"/>
      <c r="GI53" s="147"/>
      <c r="GJ53"/>
      <c r="GK53" s="147"/>
      <c r="GL53" s="147"/>
      <c r="GM53"/>
      <c r="GN53" s="147"/>
      <c r="GO53" s="147"/>
      <c r="GP53" s="147"/>
      <c r="GQ53"/>
      <c r="GR53" s="147"/>
      <c r="GS53" s="147"/>
      <c r="GT53" s="147"/>
      <c r="GU53"/>
      <c r="GV53" s="147"/>
      <c r="GW53" s="148" t="s">
        <v>223</v>
      </c>
      <c r="GX53" s="146" t="str">
        <f>"Please enter the number of number of veterans in each race/ethnicity in "&amp;AZ7&amp;". Enter 0 where applicable."</f>
        <v>Please enter the number of number of veterans in each race/ethnicity in UN. Enter 0 where applicable.</v>
      </c>
      <c r="GY53" s="146" t="str">
        <f>IFERROR("Percent of "&amp;AZ7&amp;" veterans with unknown race/ethnicity ("&amp;ROUND(100*AZ54/AZ10,1)&amp;"%) is higher than 20%.  This will affect the accuracy of your data.","")</f>
        <v/>
      </c>
      <c r="GZ53" s="146" t="str">
        <f>"Count of "&amp;AZ7&amp;" veterans reporting race/ethnicity ("&amp;AZ53&amp;") cannot be greater than the total number of "&amp;AZ7&amp;" veterans ("&amp;AZ10&amp;")"</f>
        <v>Count of UN veterans reporting race/ethnicity (0) cannot be greater than the total number of UN veterans (0)</v>
      </c>
      <c r="HA53"/>
      <c r="HB53" s="187"/>
      <c r="HC53" s="187"/>
      <c r="HD53" s="187"/>
      <c r="HE53" s="178"/>
      <c r="HF53" s="178"/>
      <c r="HG53" s="178">
        <f>SUM(HG38:HG52)</f>
        <v>0</v>
      </c>
      <c r="HH53" s="178">
        <f t="shared" ref="HH53:HV53" si="117">SUM(HH38:HH52)</f>
        <v>1</v>
      </c>
      <c r="HI53" s="178">
        <f t="shared" si="117"/>
        <v>2</v>
      </c>
      <c r="HJ53" s="178">
        <f t="shared" si="117"/>
        <v>3</v>
      </c>
      <c r="HK53" s="178">
        <f t="shared" si="117"/>
        <v>4</v>
      </c>
      <c r="HL53" s="178">
        <f t="shared" si="117"/>
        <v>5</v>
      </c>
      <c r="HM53" s="178">
        <f t="shared" si="117"/>
        <v>6</v>
      </c>
      <c r="HN53" s="178">
        <f t="shared" si="117"/>
        <v>7</v>
      </c>
      <c r="HO53" s="178">
        <f t="shared" si="117"/>
        <v>8</v>
      </c>
      <c r="HP53" s="178">
        <f t="shared" si="117"/>
        <v>9</v>
      </c>
      <c r="HQ53" s="178">
        <f t="shared" si="117"/>
        <v>10</v>
      </c>
      <c r="HR53" s="178">
        <f t="shared" si="117"/>
        <v>11</v>
      </c>
      <c r="HS53" s="178">
        <f t="shared" si="117"/>
        <v>12</v>
      </c>
      <c r="HT53" s="178">
        <f t="shared" si="117"/>
        <v>13</v>
      </c>
      <c r="HU53" s="178">
        <f t="shared" si="117"/>
        <v>14</v>
      </c>
      <c r="HV53" s="178">
        <f t="shared" si="117"/>
        <v>15</v>
      </c>
      <c r="HW53" s="178">
        <v>0</v>
      </c>
      <c r="HX53" s="178"/>
      <c r="HY53"/>
      <c r="HZ53" s="187"/>
      <c r="IA53" s="187"/>
      <c r="IB53" s="187"/>
      <c r="IC53" s="178"/>
      <c r="ID53" s="178"/>
      <c r="IE53" s="178" t="e">
        <f>SUM(IE38:IE52)</f>
        <v>#DIV/0!</v>
      </c>
      <c r="IF53" s="178" t="e">
        <f t="shared" ref="IF53:IT53" si="118">SUM(IF38:IF52)</f>
        <v>#DIV/0!</v>
      </c>
      <c r="IG53" s="178" t="e">
        <f t="shared" si="118"/>
        <v>#DIV/0!</v>
      </c>
      <c r="IH53" s="178" t="e">
        <f t="shared" si="118"/>
        <v>#DIV/0!</v>
      </c>
      <c r="II53" s="178" t="e">
        <f t="shared" si="118"/>
        <v>#DIV/0!</v>
      </c>
      <c r="IJ53" s="178" t="e">
        <f t="shared" si="118"/>
        <v>#DIV/0!</v>
      </c>
      <c r="IK53" s="178" t="e">
        <f t="shared" si="118"/>
        <v>#DIV/0!</v>
      </c>
      <c r="IL53" s="178" t="e">
        <f t="shared" si="118"/>
        <v>#DIV/0!</v>
      </c>
      <c r="IM53" s="178" t="e">
        <f t="shared" si="118"/>
        <v>#DIV/0!</v>
      </c>
      <c r="IN53" s="178" t="e">
        <f t="shared" si="118"/>
        <v>#DIV/0!</v>
      </c>
      <c r="IO53" s="178" t="e">
        <f t="shared" si="118"/>
        <v>#DIV/0!</v>
      </c>
      <c r="IP53" s="178" t="e">
        <f t="shared" si="118"/>
        <v>#DIV/0!</v>
      </c>
      <c r="IQ53" s="178" t="e">
        <f t="shared" si="118"/>
        <v>#DIV/0!</v>
      </c>
      <c r="IR53" s="178" t="e">
        <f t="shared" si="118"/>
        <v>#DIV/0!</v>
      </c>
      <c r="IS53" s="178" t="e">
        <f t="shared" si="118"/>
        <v>#DIV/0!</v>
      </c>
      <c r="IT53" s="178" t="e">
        <f t="shared" si="118"/>
        <v>#DIV/0!</v>
      </c>
      <c r="IU53" s="178"/>
      <c r="IV53" s="178"/>
      <c r="IW53" s="178"/>
      <c r="IX53" s="187"/>
      <c r="IY53" s="187"/>
      <c r="IZ53" s="187"/>
      <c r="JA53" s="178"/>
      <c r="JB53" s="178"/>
      <c r="JC53" s="178" t="e">
        <f>SUM(JC38:JC52)</f>
        <v>#DIV/0!</v>
      </c>
      <c r="JD53" s="178" t="e">
        <f t="shared" ref="JD53:JR53" si="119">SUM(JD38:JD52)</f>
        <v>#DIV/0!</v>
      </c>
      <c r="JE53" s="178" t="e">
        <f t="shared" si="119"/>
        <v>#DIV/0!</v>
      </c>
      <c r="JF53" s="178" t="e">
        <f t="shared" si="119"/>
        <v>#DIV/0!</v>
      </c>
      <c r="JG53" s="178" t="e">
        <f t="shared" si="119"/>
        <v>#DIV/0!</v>
      </c>
      <c r="JH53" s="178" t="e">
        <f t="shared" si="119"/>
        <v>#DIV/0!</v>
      </c>
      <c r="JI53" s="178" t="e">
        <f t="shared" si="119"/>
        <v>#DIV/0!</v>
      </c>
      <c r="JJ53" s="178" t="e">
        <f t="shared" si="119"/>
        <v>#DIV/0!</v>
      </c>
      <c r="JK53" s="178" t="e">
        <f t="shared" si="119"/>
        <v>#DIV/0!</v>
      </c>
      <c r="JL53" s="178" t="e">
        <f t="shared" si="119"/>
        <v>#DIV/0!</v>
      </c>
      <c r="JM53" s="178" t="e">
        <f t="shared" si="119"/>
        <v>#DIV/0!</v>
      </c>
      <c r="JN53" s="178" t="e">
        <f t="shared" si="119"/>
        <v>#DIV/0!</v>
      </c>
      <c r="JO53" s="178" t="e">
        <f t="shared" si="119"/>
        <v>#DIV/0!</v>
      </c>
      <c r="JP53" s="178" t="e">
        <f t="shared" si="119"/>
        <v>#DIV/0!</v>
      </c>
      <c r="JQ53" s="178" t="e">
        <f t="shared" si="119"/>
        <v>#DIV/0!</v>
      </c>
      <c r="JR53" s="178" t="e">
        <f t="shared" si="119"/>
        <v>#DIV/0!</v>
      </c>
      <c r="JS53" s="178"/>
      <c r="JT53" s="178"/>
    </row>
    <row r="54" spans="3:280" ht="14.45" customHeight="1" x14ac:dyDescent="0.25">
      <c r="C54" s="216" t="s">
        <v>274</v>
      </c>
      <c r="D54" s="184">
        <f>IF(OR(COUNTBLANK(D$38:D$52)&gt;0,D53&gt;D10),"",D$10-D53)</f>
        <v>0</v>
      </c>
      <c r="E54" s="189"/>
      <c r="F54" s="189"/>
      <c r="G54" s="189"/>
      <c r="H54" s="189"/>
      <c r="I54" s="189"/>
      <c r="J54" s="189"/>
      <c r="K54" s="189"/>
      <c r="L54" s="189"/>
      <c r="M54" s="189"/>
      <c r="N54" s="189"/>
      <c r="O54" s="189"/>
      <c r="P54" s="189"/>
      <c r="Q54" s="189"/>
      <c r="R54" s="189"/>
      <c r="S54" s="189"/>
      <c r="T54" s="189"/>
      <c r="U54" s="189"/>
      <c r="V54" s="189"/>
      <c r="W54" s="189"/>
      <c r="X54" s="189"/>
      <c r="Y54" s="189"/>
      <c r="Z54" s="189"/>
      <c r="AA54" s="189"/>
      <c r="AB54" s="184">
        <f>IF(OR(COUNTBLANK(AB$38:AB$52)&gt;0,AB53&gt;AB10),"",AB$10-AB53)</f>
        <v>0</v>
      </c>
      <c r="AC54" s="189"/>
      <c r="AD54" s="189"/>
      <c r="AE54" s="189"/>
      <c r="AF54" s="189"/>
      <c r="AG54" s="189"/>
      <c r="AH54" s="189"/>
      <c r="AI54" s="189"/>
      <c r="AJ54" s="189"/>
      <c r="AK54" s="189"/>
      <c r="AL54" s="189"/>
      <c r="AM54" s="189"/>
      <c r="AN54" s="189"/>
      <c r="AO54" s="189"/>
      <c r="AP54" s="189"/>
      <c r="AQ54" s="189"/>
      <c r="AR54" s="189"/>
      <c r="AS54" s="189"/>
      <c r="AT54" s="189"/>
      <c r="AU54" s="189"/>
      <c r="AV54" s="189"/>
      <c r="AW54" s="189"/>
      <c r="AX54" s="189"/>
      <c r="AY54" s="189"/>
      <c r="AZ54" s="184">
        <f>IF(OR(COUNTBLANK(AZ$38:AZ$52)&gt;0,AZ53&gt;AZ10),"",AZ$10-AZ53)</f>
        <v>0</v>
      </c>
      <c r="BA54" s="142"/>
      <c r="BB54" s="120"/>
      <c r="BC54" s="142"/>
      <c r="BD54" s="142"/>
      <c r="BE54" s="142"/>
      <c r="BF54" s="142"/>
      <c r="BG54" s="142"/>
      <c r="BH54" s="142"/>
      <c r="BI54" s="142"/>
      <c r="BJ54" s="142"/>
      <c r="BK54" s="142"/>
      <c r="BL54" s="142"/>
      <c r="BM54" s="142"/>
      <c r="BN54" s="142"/>
      <c r="BO54" s="142"/>
      <c r="BP54" s="142"/>
      <c r="BQ54" s="142"/>
      <c r="BR54" s="142"/>
      <c r="BS54" s="142"/>
      <c r="BT54" s="142"/>
      <c r="BU54" s="142"/>
      <c r="BV54" s="142"/>
      <c r="BW54" s="142"/>
      <c r="BX54" s="142"/>
      <c r="BY54" s="142"/>
      <c r="BZ54" s="142"/>
      <c r="CA54" s="142"/>
      <c r="CB54" s="142"/>
      <c r="CC54" s="142"/>
      <c r="CD54" s="142"/>
      <c r="CE54" s="142"/>
      <c r="CF54" s="142"/>
      <c r="CG54" s="142"/>
      <c r="CH54" s="142"/>
      <c r="CI54" s="142"/>
      <c r="CJ54" s="142"/>
      <c r="CK54" s="142"/>
      <c r="CL54" s="142"/>
      <c r="CM54" s="142"/>
      <c r="CN54" s="142"/>
      <c r="CO54" s="142"/>
      <c r="CP54" s="142"/>
      <c r="CQ54" s="142"/>
      <c r="CR54" s="142"/>
      <c r="CS54" s="142"/>
      <c r="CT54" s="142"/>
      <c r="CU54" s="142"/>
      <c r="CV54" s="142"/>
      <c r="CW54" s="142"/>
      <c r="CX54" s="142"/>
      <c r="CY54" s="142"/>
      <c r="CZ54" s="120"/>
      <c r="DA54" s="142"/>
      <c r="DB54" s="142"/>
      <c r="DC54" s="142"/>
      <c r="DD54" s="142"/>
      <c r="DE54" s="142"/>
      <c r="DF54" s="142"/>
      <c r="DG54" s="142"/>
      <c r="DH54" s="142"/>
      <c r="DI54" s="142"/>
      <c r="DJ54" s="142"/>
      <c r="DK54" s="142"/>
      <c r="DL54" s="142"/>
      <c r="DM54" s="142"/>
      <c r="DN54" s="142"/>
      <c r="DO54" s="142"/>
      <c r="DP54" s="142"/>
      <c r="DQ54" s="142"/>
      <c r="DR54" s="142"/>
      <c r="DS54" s="142"/>
      <c r="DT54" s="142"/>
      <c r="DU54" s="142"/>
      <c r="DV54" s="142"/>
      <c r="DW54" s="142"/>
      <c r="DX54" s="142"/>
      <c r="DY54" s="142"/>
      <c r="DZ54" s="142"/>
      <c r="EA54" s="142"/>
      <c r="EB54" s="142"/>
      <c r="EC54" s="142"/>
      <c r="ED54" s="142"/>
      <c r="EE54" s="142"/>
      <c r="EF54" s="142"/>
      <c r="EG54" s="142"/>
      <c r="EH54" s="142"/>
      <c r="EI54" s="142"/>
      <c r="EJ54" s="142"/>
      <c r="EK54" s="142"/>
      <c r="EL54" s="142"/>
      <c r="EM54" s="142"/>
      <c r="EN54" s="142"/>
      <c r="EO54" s="142"/>
      <c r="EP54" s="142"/>
      <c r="EQ54" s="142"/>
      <c r="ER54" s="142"/>
      <c r="ES54" s="142"/>
      <c r="ET54" s="142"/>
      <c r="EU54" s="142"/>
      <c r="EV54" s="142"/>
      <c r="EW54" s="142"/>
      <c r="EX54" s="142"/>
      <c r="EY54" s="142"/>
      <c r="EZ54" s="228"/>
      <c r="FA54" s="143" t="s">
        <v>225</v>
      </c>
      <c r="FB54" s="144" t="str">
        <f>IF(COUNTBLANK(D38:D52)&gt;0,"Yes","No")</f>
        <v>No</v>
      </c>
      <c r="FC54" s="144" t="str">
        <f>IFERROR(IF(AND(COUNTBLANK(D38:D52)=0,D54/D10&gt;0.2),"Yes","No"),"No")</f>
        <v>No</v>
      </c>
      <c r="FD54" s="144" t="str">
        <f>IFERROR(IF(AND(COUNTBLANK(D38:D52)=0,D53&gt;D10),"Yes","No"),"No")</f>
        <v>No</v>
      </c>
      <c r="FE54" s="158"/>
      <c r="FF54" s="158"/>
      <c r="FG54"/>
      <c r="FH54" s="158"/>
      <c r="FI54" s="158"/>
      <c r="FJ54"/>
      <c r="FK54" s="158"/>
      <c r="FL54"/>
      <c r="FM54" s="158"/>
      <c r="FN54" s="158"/>
      <c r="FO54"/>
      <c r="FP54"/>
      <c r="FQ54" s="158"/>
      <c r="FR54" s="158"/>
      <c r="FS54"/>
      <c r="FT54" s="158"/>
      <c r="FU54" s="158"/>
      <c r="FV54" s="158"/>
      <c r="FW54"/>
      <c r="FX54" s="158"/>
      <c r="FY54" s="148" t="s">
        <v>225</v>
      </c>
      <c r="FZ54" s="144" t="str">
        <f>IF(COUNTBLANK(AB38:AB52)&gt;0,"Yes","No")</f>
        <v>No</v>
      </c>
      <c r="GA54" s="144" t="str">
        <f>IFERROR(IF(AND(COUNTBLANK(AB38:AB52)=0,AB54/AB10&gt;0.2),"Yes","No"),"No")</f>
        <v>No</v>
      </c>
      <c r="GB54" s="144" t="str">
        <f>IFERROR(IF(AND(COUNTBLANK(AB38:AB52)=0,AB53&gt;AB10),"Yes","No"),"No")</f>
        <v>No</v>
      </c>
      <c r="GC54" s="158"/>
      <c r="GD54" s="158"/>
      <c r="GE54"/>
      <c r="GF54" s="158"/>
      <c r="GG54" s="158"/>
      <c r="GH54"/>
      <c r="GI54" s="158"/>
      <c r="GJ54"/>
      <c r="GK54" s="158"/>
      <c r="GL54" s="158"/>
      <c r="GM54"/>
      <c r="GN54" s="158"/>
      <c r="GO54" s="158"/>
      <c r="GP54" s="158"/>
      <c r="GQ54"/>
      <c r="GR54" s="158"/>
      <c r="GS54" s="158"/>
      <c r="GT54" s="158"/>
      <c r="GU54"/>
      <c r="GV54" s="158"/>
      <c r="GW54" s="148" t="s">
        <v>225</v>
      </c>
      <c r="GX54" s="144" t="str">
        <f>IF(COUNTBLANK(AZ38:AZ52)&gt;0,"Yes","No")</f>
        <v>No</v>
      </c>
      <c r="GY54" s="144" t="str">
        <f>IFERROR(IF(AND(COUNTBLANK(AZ38:AZ52)=0,AZ54/AZ10&gt;0.2),"Yes","No"),"No")</f>
        <v>No</v>
      </c>
      <c r="GZ54" s="144" t="str">
        <f>IFERROR(IF(AND(COUNTBLANK(AZ38:AZ52)=0,AZ53&gt;AZ10),"Yes","No"),"No")</f>
        <v>No</v>
      </c>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row>
    <row r="55" spans="3:280" ht="53.45" customHeight="1" x14ac:dyDescent="0.25">
      <c r="C55" s="217"/>
      <c r="D55" s="164" t="str">
        <f>FB55</f>
        <v/>
      </c>
      <c r="E55" s="142"/>
      <c r="F55" s="142"/>
      <c r="G55" s="142"/>
      <c r="H55" s="142"/>
      <c r="I55" s="142"/>
      <c r="J55" s="142"/>
      <c r="K55" s="142"/>
      <c r="L55" s="142"/>
      <c r="M55" s="142"/>
      <c r="N55" s="142"/>
      <c r="O55" s="142"/>
      <c r="P55" s="142"/>
      <c r="Q55" s="142"/>
      <c r="R55" s="142"/>
      <c r="S55" s="142"/>
      <c r="T55" s="142"/>
      <c r="U55" s="142"/>
      <c r="V55" s="142"/>
      <c r="W55" s="142"/>
      <c r="X55" s="142"/>
      <c r="Y55" s="142"/>
      <c r="Z55" s="142"/>
      <c r="AA55" s="142"/>
      <c r="AB55" s="164" t="str">
        <f>FZ55</f>
        <v/>
      </c>
      <c r="AC55" s="142"/>
      <c r="AD55" s="142"/>
      <c r="AE55" s="142"/>
      <c r="AF55" s="142"/>
      <c r="AG55" s="142"/>
      <c r="AH55" s="142"/>
      <c r="AI55" s="142"/>
      <c r="AJ55" s="142"/>
      <c r="AK55" s="142"/>
      <c r="AL55" s="142"/>
      <c r="AM55" s="142"/>
      <c r="AN55" s="142"/>
      <c r="AO55" s="142"/>
      <c r="AP55" s="142"/>
      <c r="AQ55" s="142"/>
      <c r="AR55" s="142"/>
      <c r="AS55" s="142"/>
      <c r="AT55" s="142"/>
      <c r="AU55" s="142"/>
      <c r="AV55" s="142"/>
      <c r="AW55" s="142"/>
      <c r="AX55" s="142"/>
      <c r="AY55" s="142"/>
      <c r="AZ55" s="164" t="str">
        <f>GX55</f>
        <v/>
      </c>
      <c r="BA55" s="142"/>
      <c r="BB55" s="120"/>
      <c r="BC55" s="142"/>
      <c r="BD55" s="142"/>
      <c r="BE55" s="142"/>
      <c r="BF55" s="142"/>
      <c r="BG55" s="142"/>
      <c r="BH55" s="142"/>
      <c r="BI55" s="142"/>
      <c r="BJ55" s="142"/>
      <c r="BK55" s="142"/>
      <c r="BL55" s="142"/>
      <c r="BM55" s="142"/>
      <c r="BN55" s="142"/>
      <c r="BO55" s="142"/>
      <c r="BP55" s="142"/>
      <c r="BQ55" s="142"/>
      <c r="BR55" s="142"/>
      <c r="BS55" s="142"/>
      <c r="BT55" s="142"/>
      <c r="BU55" s="142"/>
      <c r="BV55" s="142"/>
      <c r="BW55" s="142"/>
      <c r="BX55" s="142"/>
      <c r="BY55" s="142"/>
      <c r="BZ55" s="142"/>
      <c r="CA55" s="142"/>
      <c r="CB55" s="142"/>
      <c r="CC55" s="142"/>
      <c r="CD55" s="142"/>
      <c r="CE55" s="142"/>
      <c r="CF55" s="142"/>
      <c r="CG55" s="142"/>
      <c r="CH55" s="142"/>
      <c r="CI55" s="142"/>
      <c r="CJ55" s="142"/>
      <c r="CK55" s="142"/>
      <c r="CL55" s="142"/>
      <c r="CM55" s="142"/>
      <c r="CN55" s="142"/>
      <c r="CO55" s="142"/>
      <c r="CP55" s="142"/>
      <c r="CQ55" s="142"/>
      <c r="CR55" s="142"/>
      <c r="CS55" s="142"/>
      <c r="CT55" s="142"/>
      <c r="CU55" s="142"/>
      <c r="CV55" s="142"/>
      <c r="CW55" s="142"/>
      <c r="CX55" s="142"/>
      <c r="CY55" s="142"/>
      <c r="CZ55" s="120"/>
      <c r="DA55" s="142"/>
      <c r="DB55" s="142"/>
      <c r="DC55" s="142"/>
      <c r="DD55" s="142"/>
      <c r="DE55" s="142"/>
      <c r="DF55" s="142"/>
      <c r="DG55" s="142"/>
      <c r="DH55" s="142"/>
      <c r="DI55" s="142"/>
      <c r="DJ55" s="142"/>
      <c r="DK55" s="142"/>
      <c r="DL55" s="142"/>
      <c r="DM55" s="142"/>
      <c r="DN55" s="142"/>
      <c r="DO55" s="142"/>
      <c r="DP55" s="142"/>
      <c r="DQ55" s="142"/>
      <c r="DR55" s="142"/>
      <c r="DS55" s="142"/>
      <c r="DT55" s="142"/>
      <c r="DU55" s="142"/>
      <c r="DV55" s="142"/>
      <c r="DW55" s="142"/>
      <c r="DX55" s="142"/>
      <c r="DY55" s="142"/>
      <c r="DZ55" s="142"/>
      <c r="EA55" s="142"/>
      <c r="EB55" s="142"/>
      <c r="EC55" s="142"/>
      <c r="ED55" s="142"/>
      <c r="EE55" s="142"/>
      <c r="EF55" s="142"/>
      <c r="EG55" s="142"/>
      <c r="EH55" s="142"/>
      <c r="EI55" s="142"/>
      <c r="EJ55" s="142"/>
      <c r="EK55" s="142"/>
      <c r="EL55" s="142"/>
      <c r="EM55" s="142"/>
      <c r="EN55" s="142"/>
      <c r="EO55" s="142"/>
      <c r="EP55" s="142"/>
      <c r="EQ55" s="142"/>
      <c r="ER55" s="142"/>
      <c r="ES55" s="142"/>
      <c r="ET55" s="142"/>
      <c r="EU55" s="142"/>
      <c r="EV55" s="142"/>
      <c r="EW55" s="142"/>
      <c r="EX55" s="142"/>
      <c r="EY55" s="142"/>
      <c r="EZ55" s="228"/>
      <c r="FA55" s="143" t="s">
        <v>230</v>
      </c>
      <c r="FB55" s="165" t="str">
        <f>IF(FB54="Yes", FB53,"")&amp;IF(FC54="Yes",FC53,"")&amp;IF(FD54="Yes",FD53,"")</f>
        <v/>
      </c>
      <c r="FC55" s="165"/>
      <c r="FD55" s="165"/>
      <c r="FE55" s="147"/>
      <c r="FF55" s="147"/>
      <c r="FG55"/>
      <c r="FH55" s="147"/>
      <c r="FI55" s="147"/>
      <c r="FJ55"/>
      <c r="FK55" s="147"/>
      <c r="FL55"/>
      <c r="FM55" s="147"/>
      <c r="FN55" s="147"/>
      <c r="FO55"/>
      <c r="FP55"/>
      <c r="FQ55" s="147"/>
      <c r="FR55" s="147"/>
      <c r="FS55"/>
      <c r="FT55" s="147"/>
      <c r="FU55" s="147"/>
      <c r="FV55" s="147"/>
      <c r="FW55"/>
      <c r="FX55" s="147"/>
      <c r="FY55" s="148" t="s">
        <v>230</v>
      </c>
      <c r="FZ55" s="165" t="str">
        <f>IF(FZ54="Yes", FZ53,"")&amp;IF(GA54="Yes",GA53,"")&amp;IF(GB54="Yes",GB53,"")</f>
        <v/>
      </c>
      <c r="GA55" s="165"/>
      <c r="GB55" s="165"/>
      <c r="GC55" s="147"/>
      <c r="GD55" s="147"/>
      <c r="GE55"/>
      <c r="GF55" s="147"/>
      <c r="GG55" s="147"/>
      <c r="GH55"/>
      <c r="GI55" s="147"/>
      <c r="GJ55"/>
      <c r="GK55" s="147"/>
      <c r="GL55" s="147"/>
      <c r="GM55"/>
      <c r="GN55" s="147"/>
      <c r="GO55" s="147"/>
      <c r="GP55" s="147"/>
      <c r="GQ55"/>
      <c r="GR55" s="147"/>
      <c r="GS55" s="147"/>
      <c r="GT55" s="147"/>
      <c r="GU55"/>
      <c r="GV55" s="147"/>
      <c r="GW55" s="148" t="s">
        <v>230</v>
      </c>
      <c r="GX55" s="165" t="str">
        <f>IF(GX54="Yes", GX53,"")&amp;IF(GY54="Yes",GY53,"")&amp;IF(GZ54="Yes",GZ53,"")</f>
        <v/>
      </c>
      <c r="GY55" s="165"/>
      <c r="GZ55" s="16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row>
    <row r="56" spans="3:280" ht="15.75" x14ac:dyDescent="0.25">
      <c r="C56" s="168"/>
      <c r="EZ56" s="228"/>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row>
    <row r="57" spans="3:280" ht="15.75" x14ac:dyDescent="0.25">
      <c r="C57" s="168" t="s">
        <v>275</v>
      </c>
      <c r="D57" s="139" t="s">
        <v>11</v>
      </c>
      <c r="E57" s="139"/>
      <c r="F57" s="139"/>
      <c r="G57" s="139"/>
      <c r="H57" s="139"/>
      <c r="I57" s="139"/>
      <c r="J57" s="139"/>
      <c r="K57" s="139"/>
      <c r="L57" s="139"/>
      <c r="M57" s="139"/>
      <c r="N57" s="139"/>
      <c r="O57" s="139"/>
      <c r="P57" s="139"/>
      <c r="Q57" s="139"/>
      <c r="R57" s="139"/>
      <c r="S57" s="139"/>
      <c r="T57" s="139"/>
      <c r="U57" s="139"/>
      <c r="V57" s="139"/>
      <c r="W57" s="139"/>
      <c r="X57" s="139"/>
      <c r="Y57" s="139"/>
      <c r="Z57" s="139"/>
      <c r="AA57" s="139"/>
      <c r="AB57" s="140" t="s">
        <v>12</v>
      </c>
      <c r="AC57" s="139"/>
      <c r="AD57" s="139"/>
      <c r="AE57" s="139"/>
      <c r="AF57" s="139"/>
      <c r="AG57" s="139"/>
      <c r="AH57" s="139"/>
      <c r="AI57" s="139"/>
      <c r="AJ57" s="139"/>
      <c r="AK57" s="139"/>
      <c r="AL57" s="139"/>
      <c r="AM57" s="139"/>
      <c r="AN57" s="139"/>
      <c r="AO57" s="139"/>
      <c r="AP57" s="139"/>
      <c r="AQ57" s="139"/>
      <c r="AR57" s="139"/>
      <c r="AS57" s="139"/>
      <c r="AT57" s="139"/>
      <c r="AU57" s="139"/>
      <c r="AV57" s="139"/>
      <c r="AW57" s="139"/>
      <c r="AX57" s="139"/>
      <c r="AY57" s="139"/>
      <c r="AZ57" s="141" t="s">
        <v>217</v>
      </c>
      <c r="BA57" s="126"/>
      <c r="BB57" s="120"/>
      <c r="BC57" s="139" t="s">
        <v>11</v>
      </c>
      <c r="BD57" s="139"/>
      <c r="BE57" s="139"/>
      <c r="BF57" s="139"/>
      <c r="BG57" s="139"/>
      <c r="BH57" s="139"/>
      <c r="BI57" s="139"/>
      <c r="BJ57" s="139"/>
      <c r="BK57" s="139"/>
      <c r="BL57" s="139"/>
      <c r="BM57" s="139"/>
      <c r="BN57" s="139"/>
      <c r="BO57" s="139"/>
      <c r="BP57" s="139"/>
      <c r="BQ57" s="139"/>
      <c r="BR57" s="139"/>
      <c r="BS57" s="139"/>
      <c r="BT57" s="139"/>
      <c r="BU57" s="139"/>
      <c r="BV57" s="139"/>
      <c r="BW57" s="139"/>
      <c r="BX57" s="139"/>
      <c r="BY57" s="139"/>
      <c r="BZ57" s="139"/>
      <c r="CA57" s="140" t="s">
        <v>12</v>
      </c>
      <c r="CB57" s="139"/>
      <c r="CC57" s="139"/>
      <c r="CD57" s="139"/>
      <c r="CE57" s="139"/>
      <c r="CF57" s="139"/>
      <c r="CG57" s="139"/>
      <c r="CH57" s="139"/>
      <c r="CI57" s="139"/>
      <c r="CJ57" s="139"/>
      <c r="CK57" s="139"/>
      <c r="CL57" s="139"/>
      <c r="CM57" s="139"/>
      <c r="CN57" s="139"/>
      <c r="CO57" s="139"/>
      <c r="CP57" s="139"/>
      <c r="CQ57" s="139"/>
      <c r="CR57" s="139"/>
      <c r="CS57" s="139"/>
      <c r="CT57" s="139"/>
      <c r="CU57" s="139"/>
      <c r="CV57" s="139"/>
      <c r="CW57" s="139"/>
      <c r="CX57" s="139"/>
      <c r="CY57" s="141" t="s">
        <v>217</v>
      </c>
      <c r="CZ57" s="120"/>
      <c r="DA57" s="139" t="s">
        <v>11</v>
      </c>
      <c r="DB57" s="139"/>
      <c r="DC57" s="139"/>
      <c r="DD57" s="139"/>
      <c r="DE57" s="139"/>
      <c r="DF57" s="139"/>
      <c r="DG57" s="139"/>
      <c r="DH57" s="139"/>
      <c r="DI57" s="139"/>
      <c r="DJ57" s="139"/>
      <c r="DK57" s="139"/>
      <c r="DL57" s="139"/>
      <c r="DM57" s="139"/>
      <c r="DN57" s="139"/>
      <c r="DO57" s="139"/>
      <c r="DP57" s="139"/>
      <c r="DQ57" s="139"/>
      <c r="DR57" s="139"/>
      <c r="DS57" s="139"/>
      <c r="DT57" s="139"/>
      <c r="DU57" s="139"/>
      <c r="DV57" s="139"/>
      <c r="DW57" s="139"/>
      <c r="DX57" s="139"/>
      <c r="DY57" s="140" t="s">
        <v>12</v>
      </c>
      <c r="DZ57" s="139"/>
      <c r="EA57" s="139"/>
      <c r="EB57" s="139"/>
      <c r="EC57" s="139"/>
      <c r="ED57" s="139"/>
      <c r="EE57" s="139"/>
      <c r="EF57" s="139"/>
      <c r="EG57" s="139"/>
      <c r="EH57" s="139"/>
      <c r="EI57" s="139"/>
      <c r="EJ57" s="139"/>
      <c r="EK57" s="139"/>
      <c r="EL57" s="139"/>
      <c r="EM57" s="139"/>
      <c r="EN57" s="139"/>
      <c r="EO57" s="139"/>
      <c r="EP57" s="139"/>
      <c r="EQ57" s="139"/>
      <c r="ER57" s="139"/>
      <c r="ES57" s="139"/>
      <c r="ET57" s="139"/>
      <c r="EU57" s="139"/>
      <c r="EV57" s="139"/>
      <c r="EW57" s="141" t="s">
        <v>217</v>
      </c>
      <c r="EX57" s="126"/>
      <c r="EY57" s="139" t="s">
        <v>213</v>
      </c>
      <c r="EZ57" s="228"/>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c r="IW57"/>
      <c r="IX57"/>
      <c r="IY57"/>
      <c r="IZ57"/>
      <c r="JA57"/>
      <c r="JB57"/>
      <c r="JC57"/>
      <c r="JD57"/>
      <c r="JE57"/>
      <c r="JF57"/>
      <c r="JG57"/>
      <c r="JH57"/>
      <c r="JI57"/>
      <c r="JJ57"/>
      <c r="JK57"/>
      <c r="JL57"/>
      <c r="JM57"/>
      <c r="JN57"/>
      <c r="JO57"/>
      <c r="JP57"/>
      <c r="JQ57"/>
      <c r="JR57"/>
      <c r="JS57"/>
      <c r="JT57"/>
    </row>
    <row r="58" spans="3:280" x14ac:dyDescent="0.25">
      <c r="C58" s="194" t="s">
        <v>276</v>
      </c>
      <c r="D58" s="171">
        <v>0</v>
      </c>
      <c r="E58" s="156"/>
      <c r="F58" s="156"/>
      <c r="G58" s="156"/>
      <c r="H58" s="156"/>
      <c r="I58" s="156"/>
      <c r="J58" s="156"/>
      <c r="K58" s="156"/>
      <c r="L58" s="156"/>
      <c r="M58" s="156"/>
      <c r="N58" s="156"/>
      <c r="O58" s="156"/>
      <c r="P58" s="156"/>
      <c r="Q58" s="156"/>
      <c r="R58" s="156"/>
      <c r="S58" s="156"/>
      <c r="T58" s="156"/>
      <c r="U58" s="156"/>
      <c r="V58" s="156"/>
      <c r="W58" s="156"/>
      <c r="X58" s="156"/>
      <c r="Y58" s="156"/>
      <c r="Z58" s="156"/>
      <c r="AA58" s="156"/>
      <c r="AB58" s="171">
        <v>0</v>
      </c>
      <c r="AC58" s="156"/>
      <c r="AD58" s="156"/>
      <c r="AE58" s="156"/>
      <c r="AF58" s="156"/>
      <c r="AG58" s="156"/>
      <c r="AH58" s="156"/>
      <c r="AI58" s="156"/>
      <c r="AJ58" s="156"/>
      <c r="AK58" s="156"/>
      <c r="AL58" s="156"/>
      <c r="AM58" s="156"/>
      <c r="AN58" s="156"/>
      <c r="AO58" s="156"/>
      <c r="AP58" s="156"/>
      <c r="AQ58" s="156"/>
      <c r="AR58" s="156"/>
      <c r="AS58" s="156"/>
      <c r="AT58" s="156"/>
      <c r="AU58" s="156"/>
      <c r="AV58" s="156"/>
      <c r="AW58" s="156"/>
      <c r="AX58" s="156"/>
      <c r="AY58" s="156"/>
      <c r="AZ58" s="171">
        <v>0</v>
      </c>
      <c r="BA58" s="153">
        <f>D58+AB58+AZ58</f>
        <v>0</v>
      </c>
      <c r="BB58" s="120"/>
      <c r="BC58" s="153" t="s">
        <v>57</v>
      </c>
      <c r="BD58" s="157"/>
      <c r="BE58" s="157"/>
      <c r="BF58" s="157"/>
      <c r="BG58" s="157"/>
      <c r="BH58" s="157"/>
      <c r="BI58" s="157"/>
      <c r="BJ58" s="157"/>
      <c r="BK58" s="157"/>
      <c r="BL58" s="157"/>
      <c r="BM58" s="157"/>
      <c r="BN58" s="157"/>
      <c r="BO58" s="157"/>
      <c r="BP58" s="157"/>
      <c r="BQ58" s="157"/>
      <c r="BR58" s="157"/>
      <c r="BS58" s="157"/>
      <c r="BT58" s="157"/>
      <c r="BU58" s="157"/>
      <c r="BV58" s="157"/>
      <c r="BW58" s="157"/>
      <c r="BX58" s="157"/>
      <c r="BY58" s="157"/>
      <c r="BZ58" s="157"/>
      <c r="CA58" s="153" t="s">
        <v>57</v>
      </c>
      <c r="CB58" s="157"/>
      <c r="CC58" s="157"/>
      <c r="CD58" s="157"/>
      <c r="CE58" s="157"/>
      <c r="CF58" s="157"/>
      <c r="CG58" s="157"/>
      <c r="CH58" s="157"/>
      <c r="CI58" s="157"/>
      <c r="CJ58" s="157"/>
      <c r="CK58" s="157"/>
      <c r="CL58" s="157"/>
      <c r="CM58" s="157"/>
      <c r="CN58" s="157"/>
      <c r="CO58" s="157"/>
      <c r="CP58" s="157"/>
      <c r="CQ58" s="157"/>
      <c r="CR58" s="157"/>
      <c r="CS58" s="157"/>
      <c r="CT58" s="157"/>
      <c r="CU58" s="157"/>
      <c r="CV58" s="157"/>
      <c r="CW58" s="157"/>
      <c r="CX58" s="157"/>
      <c r="CY58" s="153" t="s">
        <v>57</v>
      </c>
      <c r="CZ58" s="120"/>
      <c r="DA58" s="153">
        <f>IF(D58="","",D58)</f>
        <v>0</v>
      </c>
      <c r="DB58" s="157"/>
      <c r="DC58" s="157"/>
      <c r="DD58" s="157"/>
      <c r="DE58" s="157"/>
      <c r="DF58" s="157"/>
      <c r="DG58" s="157"/>
      <c r="DH58" s="157"/>
      <c r="DI58" s="157"/>
      <c r="DJ58" s="157"/>
      <c r="DK58" s="157"/>
      <c r="DL58" s="157"/>
      <c r="DM58" s="157"/>
      <c r="DN58" s="157"/>
      <c r="DO58" s="157"/>
      <c r="DP58" s="157"/>
      <c r="DQ58" s="157"/>
      <c r="DR58" s="157"/>
      <c r="DS58" s="157"/>
      <c r="DT58" s="157"/>
      <c r="DU58" s="157"/>
      <c r="DV58" s="157"/>
      <c r="DW58" s="157"/>
      <c r="DX58" s="157"/>
      <c r="DY58" s="153">
        <f>IF(AB58="","",AB58)</f>
        <v>0</v>
      </c>
      <c r="DZ58" s="157"/>
      <c r="EA58" s="157"/>
      <c r="EB58" s="157"/>
      <c r="EC58" s="157"/>
      <c r="ED58" s="157"/>
      <c r="EE58" s="157"/>
      <c r="EF58" s="157"/>
      <c r="EG58" s="157"/>
      <c r="EH58" s="157"/>
      <c r="EI58" s="157"/>
      <c r="EJ58" s="157"/>
      <c r="EK58" s="157"/>
      <c r="EL58" s="157"/>
      <c r="EM58" s="157"/>
      <c r="EN58" s="157"/>
      <c r="EO58" s="157"/>
      <c r="EP58" s="157"/>
      <c r="EQ58" s="157"/>
      <c r="ER58" s="157"/>
      <c r="ES58" s="157"/>
      <c r="ET58" s="157"/>
      <c r="EU58" s="157"/>
      <c r="EV58" s="157"/>
      <c r="EW58" s="153">
        <f>IF(AZ58="","",AZ58)</f>
        <v>0</v>
      </c>
      <c r="EX58" s="142"/>
      <c r="EY58" s="218">
        <f>BA58</f>
        <v>0</v>
      </c>
      <c r="EZ58" s="22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c r="IW58"/>
      <c r="IX58"/>
      <c r="IY58"/>
      <c r="IZ58"/>
      <c r="JA58"/>
      <c r="JB58"/>
      <c r="JC58"/>
      <c r="JD58"/>
      <c r="JE58"/>
      <c r="JF58"/>
      <c r="JG58"/>
      <c r="JH58"/>
      <c r="JI58"/>
      <c r="JJ58"/>
      <c r="JK58"/>
      <c r="JL58"/>
      <c r="JM58"/>
      <c r="JN58"/>
      <c r="JO58"/>
      <c r="JP58"/>
      <c r="JQ58"/>
      <c r="JR58"/>
      <c r="JS58"/>
      <c r="JT58"/>
    </row>
    <row r="59" spans="3:280" x14ac:dyDescent="0.25">
      <c r="C59" s="194" t="s">
        <v>96</v>
      </c>
      <c r="D59" s="171">
        <v>0</v>
      </c>
      <c r="E59" s="156"/>
      <c r="F59" s="156"/>
      <c r="G59" s="156"/>
      <c r="H59" s="156"/>
      <c r="I59" s="156"/>
      <c r="J59" s="156"/>
      <c r="K59" s="156"/>
      <c r="L59" s="156"/>
      <c r="M59" s="156"/>
      <c r="N59" s="156"/>
      <c r="O59" s="156"/>
      <c r="P59" s="156"/>
      <c r="Q59" s="156"/>
      <c r="R59" s="156"/>
      <c r="S59" s="156"/>
      <c r="T59" s="156"/>
      <c r="U59" s="156"/>
      <c r="V59" s="156"/>
      <c r="W59" s="156"/>
      <c r="X59" s="156"/>
      <c r="Y59" s="156"/>
      <c r="Z59" s="156"/>
      <c r="AA59" s="156"/>
      <c r="AB59" s="171">
        <v>0</v>
      </c>
      <c r="AC59" s="156"/>
      <c r="AD59" s="156"/>
      <c r="AE59" s="156"/>
      <c r="AF59" s="156"/>
      <c r="AG59" s="156"/>
      <c r="AH59" s="156"/>
      <c r="AI59" s="156"/>
      <c r="AJ59" s="156"/>
      <c r="AK59" s="156"/>
      <c r="AL59" s="156"/>
      <c r="AM59" s="156"/>
      <c r="AN59" s="156"/>
      <c r="AO59" s="156"/>
      <c r="AP59" s="156"/>
      <c r="AQ59" s="156"/>
      <c r="AR59" s="156"/>
      <c r="AS59" s="156"/>
      <c r="AT59" s="156"/>
      <c r="AU59" s="156"/>
      <c r="AV59" s="156"/>
      <c r="AW59" s="156"/>
      <c r="AX59" s="156"/>
      <c r="AY59" s="156"/>
      <c r="AZ59" s="171">
        <v>0</v>
      </c>
      <c r="BA59" s="153">
        <f>D59+AB59+AZ59</f>
        <v>0</v>
      </c>
      <c r="BB59" s="120"/>
      <c r="BC59" s="153" t="s">
        <v>57</v>
      </c>
      <c r="BD59" s="157"/>
      <c r="BE59" s="157"/>
      <c r="BF59" s="157"/>
      <c r="BG59" s="157"/>
      <c r="BH59" s="157"/>
      <c r="BI59" s="157"/>
      <c r="BJ59" s="157"/>
      <c r="BK59" s="157"/>
      <c r="BL59" s="157"/>
      <c r="BM59" s="157"/>
      <c r="BN59" s="157"/>
      <c r="BO59" s="157"/>
      <c r="BP59" s="157"/>
      <c r="BQ59" s="157"/>
      <c r="BR59" s="157"/>
      <c r="BS59" s="157"/>
      <c r="BT59" s="157"/>
      <c r="BU59" s="157"/>
      <c r="BV59" s="157"/>
      <c r="BW59" s="157"/>
      <c r="BX59" s="157"/>
      <c r="BY59" s="157"/>
      <c r="BZ59" s="157"/>
      <c r="CA59" s="153" t="s">
        <v>57</v>
      </c>
      <c r="CB59" s="157"/>
      <c r="CC59" s="157"/>
      <c r="CD59" s="157"/>
      <c r="CE59" s="157"/>
      <c r="CF59" s="157"/>
      <c r="CG59" s="157"/>
      <c r="CH59" s="157"/>
      <c r="CI59" s="157"/>
      <c r="CJ59" s="157"/>
      <c r="CK59" s="157"/>
      <c r="CL59" s="157"/>
      <c r="CM59" s="157"/>
      <c r="CN59" s="157"/>
      <c r="CO59" s="157"/>
      <c r="CP59" s="157"/>
      <c r="CQ59" s="157"/>
      <c r="CR59" s="157"/>
      <c r="CS59" s="157"/>
      <c r="CT59" s="157"/>
      <c r="CU59" s="157"/>
      <c r="CV59" s="157"/>
      <c r="CW59" s="157"/>
      <c r="CX59" s="157"/>
      <c r="CY59" s="153" t="s">
        <v>57</v>
      </c>
      <c r="CZ59" s="120"/>
      <c r="DA59" s="153">
        <f>IF(D59="","",D59)</f>
        <v>0</v>
      </c>
      <c r="DB59" s="157"/>
      <c r="DC59" s="157"/>
      <c r="DD59" s="157"/>
      <c r="DE59" s="157"/>
      <c r="DF59" s="157"/>
      <c r="DG59" s="157"/>
      <c r="DH59" s="157"/>
      <c r="DI59" s="157"/>
      <c r="DJ59" s="157"/>
      <c r="DK59" s="157"/>
      <c r="DL59" s="157"/>
      <c r="DM59" s="157"/>
      <c r="DN59" s="157"/>
      <c r="DO59" s="157"/>
      <c r="DP59" s="157"/>
      <c r="DQ59" s="157"/>
      <c r="DR59" s="157"/>
      <c r="DS59" s="157"/>
      <c r="DT59" s="157"/>
      <c r="DU59" s="157"/>
      <c r="DV59" s="157"/>
      <c r="DW59" s="157"/>
      <c r="DX59" s="157"/>
      <c r="DY59" s="153">
        <f>IF(AB59="","",AB59)</f>
        <v>0</v>
      </c>
      <c r="DZ59" s="157"/>
      <c r="EA59" s="157"/>
      <c r="EB59" s="157"/>
      <c r="EC59" s="157"/>
      <c r="ED59" s="157"/>
      <c r="EE59" s="157"/>
      <c r="EF59" s="157"/>
      <c r="EG59" s="157"/>
      <c r="EH59" s="157"/>
      <c r="EI59" s="157"/>
      <c r="EJ59" s="157"/>
      <c r="EK59" s="157"/>
      <c r="EL59" s="157"/>
      <c r="EM59" s="157"/>
      <c r="EN59" s="157"/>
      <c r="EO59" s="157"/>
      <c r="EP59" s="157"/>
      <c r="EQ59" s="157"/>
      <c r="ER59" s="157"/>
      <c r="ES59" s="157"/>
      <c r="ET59" s="157"/>
      <c r="EU59" s="157"/>
      <c r="EV59" s="157"/>
      <c r="EW59" s="153">
        <f>IF(AZ59="","",AZ59)</f>
        <v>0</v>
      </c>
      <c r="EX59" s="142"/>
      <c r="EY59" s="218">
        <f>BA59</f>
        <v>0</v>
      </c>
      <c r="EZ59" s="228"/>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row>
    <row r="60" spans="3:280" ht="15.75" thickBot="1" x14ac:dyDescent="0.3">
      <c r="C60" s="266"/>
      <c r="D60" s="267"/>
      <c r="E60" s="267"/>
      <c r="F60" s="267"/>
      <c r="G60" s="267"/>
      <c r="H60" s="267"/>
      <c r="I60" s="267"/>
      <c r="J60" s="267"/>
      <c r="K60" s="267"/>
      <c r="L60" s="267"/>
      <c r="M60" s="267"/>
      <c r="N60" s="267"/>
      <c r="O60" s="267"/>
      <c r="P60" s="267"/>
      <c r="Q60" s="267"/>
      <c r="R60" s="267"/>
      <c r="S60" s="267"/>
      <c r="T60" s="267"/>
      <c r="U60" s="267"/>
      <c r="V60" s="267"/>
      <c r="W60" s="267"/>
      <c r="X60" s="267"/>
      <c r="Y60" s="267"/>
      <c r="Z60" s="267"/>
      <c r="AA60" s="267"/>
      <c r="AB60" s="267"/>
      <c r="AC60" s="267"/>
      <c r="AD60" s="267"/>
      <c r="AE60" s="267"/>
      <c r="AF60" s="267"/>
      <c r="AG60" s="267"/>
      <c r="AH60" s="267"/>
      <c r="AI60" s="267"/>
      <c r="AJ60" s="267"/>
      <c r="AK60" s="267"/>
      <c r="AL60" s="267"/>
      <c r="AM60" s="267"/>
      <c r="AN60" s="267"/>
      <c r="AO60" s="267"/>
      <c r="AP60" s="267"/>
      <c r="AQ60" s="267"/>
      <c r="AR60" s="267"/>
      <c r="AS60" s="267"/>
      <c r="AT60" s="267"/>
      <c r="AU60" s="267"/>
      <c r="AV60" s="267"/>
      <c r="AW60" s="267"/>
      <c r="AX60" s="267"/>
      <c r="AY60" s="267"/>
      <c r="AZ60" s="267"/>
      <c r="BA60" s="267"/>
      <c r="BB60" s="267"/>
      <c r="BC60" s="220"/>
      <c r="BD60" s="220"/>
      <c r="BE60" s="220"/>
      <c r="BF60" s="220"/>
      <c r="BG60" s="220"/>
      <c r="BH60" s="220"/>
      <c r="BI60" s="220"/>
      <c r="BJ60" s="220"/>
      <c r="BK60" s="220"/>
      <c r="BL60" s="220"/>
      <c r="BM60" s="220"/>
      <c r="BN60" s="220"/>
      <c r="BO60" s="220"/>
      <c r="BP60" s="220"/>
      <c r="BQ60" s="220"/>
      <c r="BR60" s="220"/>
      <c r="BS60" s="220"/>
      <c r="BT60" s="220"/>
      <c r="BU60" s="220"/>
      <c r="BV60" s="220"/>
      <c r="BW60" s="220"/>
      <c r="BX60" s="220"/>
      <c r="BY60" s="220"/>
      <c r="BZ60" s="220"/>
      <c r="CA60" s="220"/>
      <c r="CB60" s="220"/>
      <c r="CC60" s="220"/>
      <c r="CD60" s="220"/>
      <c r="CE60" s="220"/>
      <c r="CF60" s="220"/>
      <c r="CG60" s="220"/>
      <c r="CH60" s="220"/>
      <c r="CI60" s="220"/>
      <c r="CJ60" s="220"/>
      <c r="CK60" s="220"/>
      <c r="CL60" s="220"/>
      <c r="CM60" s="220"/>
      <c r="CN60" s="220"/>
      <c r="CO60" s="220"/>
      <c r="CP60" s="220"/>
      <c r="CQ60" s="220"/>
      <c r="CR60" s="220"/>
      <c r="CS60" s="220"/>
      <c r="CT60" s="220"/>
      <c r="CU60" s="220"/>
      <c r="CV60" s="220"/>
      <c r="CW60" s="220"/>
      <c r="CX60" s="220"/>
      <c r="CY60" s="220"/>
      <c r="CZ60" s="267"/>
      <c r="DA60" s="220"/>
      <c r="DB60" s="220"/>
      <c r="DC60" s="220"/>
      <c r="DD60" s="220"/>
      <c r="DE60" s="220"/>
      <c r="DF60" s="220"/>
      <c r="DG60" s="220"/>
      <c r="DH60" s="220"/>
      <c r="DI60" s="220"/>
      <c r="DJ60" s="220"/>
      <c r="DK60" s="220"/>
      <c r="DL60" s="220"/>
      <c r="DM60" s="220"/>
      <c r="DN60" s="220"/>
      <c r="DO60" s="220"/>
      <c r="DP60" s="220"/>
      <c r="DQ60" s="220"/>
      <c r="DR60" s="220"/>
      <c r="DS60" s="220"/>
      <c r="DT60" s="220"/>
      <c r="DU60" s="220"/>
      <c r="DV60" s="220"/>
      <c r="DW60" s="220"/>
      <c r="DX60" s="220"/>
      <c r="DY60" s="220"/>
      <c r="DZ60" s="220"/>
      <c r="EA60" s="220"/>
      <c r="EB60" s="220"/>
      <c r="EC60" s="220"/>
      <c r="ED60" s="220"/>
      <c r="EE60" s="220"/>
      <c r="EF60" s="220"/>
      <c r="EG60" s="220"/>
      <c r="EH60" s="220"/>
      <c r="EI60" s="220"/>
      <c r="EJ60" s="220"/>
      <c r="EK60" s="220"/>
      <c r="EL60" s="220"/>
      <c r="EM60" s="220"/>
      <c r="EN60" s="220"/>
      <c r="EO60" s="220"/>
      <c r="EP60" s="220"/>
      <c r="EQ60" s="220"/>
      <c r="ER60" s="220"/>
      <c r="ES60" s="220"/>
      <c r="ET60" s="220"/>
      <c r="EU60" s="220"/>
      <c r="EV60" s="220"/>
      <c r="EW60" s="220"/>
      <c r="EX60" s="267"/>
      <c r="EY60" s="267"/>
      <c r="EZ60" s="268"/>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row>
    <row r="61" spans="3:280" x14ac:dyDescent="0.25">
      <c r="BA61" s="126"/>
      <c r="BB61" s="120"/>
      <c r="CZ61" s="120"/>
      <c r="EX61" s="126"/>
    </row>
  </sheetData>
  <sheetProtection algorithmName="SHA-512" hashValue="qAx2YuAeI96r1lI/Q5SBrokJpbuR38BBBRx7CnxnFzjOxP/lMzwSyRU6yiKXkiVLirbZpvqok95P7jo99wh21w==" saltValue="RGZoTrZ9gPjRHeEDhpJ42A==" spinCount="100000" sheet="1" objects="1" scenarios="1"/>
  <mergeCells count="36">
    <mergeCell ref="FB55:FD55"/>
    <mergeCell ref="FZ55:GB55"/>
    <mergeCell ref="GX55:GZ55"/>
    <mergeCell ref="FB35:FD35"/>
    <mergeCell ref="FZ35:GB35"/>
    <mergeCell ref="GX35:GZ35"/>
    <mergeCell ref="HB36:HC36"/>
    <mergeCell ref="HZ36:IA36"/>
    <mergeCell ref="IX36:IY36"/>
    <mergeCell ref="FB24:FD24"/>
    <mergeCell ref="FZ24:GB24"/>
    <mergeCell ref="GX24:GZ24"/>
    <mergeCell ref="HB24:HC24"/>
    <mergeCell ref="HZ24:IA24"/>
    <mergeCell ref="IX24:IY24"/>
    <mergeCell ref="IF10:IT10"/>
    <mergeCell ref="JD10:JR10"/>
    <mergeCell ref="FB11:FD11"/>
    <mergeCell ref="FZ11:GB11"/>
    <mergeCell ref="GX11:GZ11"/>
    <mergeCell ref="HB12:HC12"/>
    <mergeCell ref="HZ12:IA12"/>
    <mergeCell ref="IX12:IY12"/>
    <mergeCell ref="D4:AZ4"/>
    <mergeCell ref="BC4:CY4"/>
    <mergeCell ref="DA4:EW4"/>
    <mergeCell ref="C6:C7"/>
    <mergeCell ref="D6:AB6"/>
    <mergeCell ref="BC6:CA6"/>
    <mergeCell ref="DA6:DY6"/>
    <mergeCell ref="FA1:FD5"/>
    <mergeCell ref="FY1:GB5"/>
    <mergeCell ref="GW1:GZ5"/>
    <mergeCell ref="HB1:HX7"/>
    <mergeCell ref="HZ1:IV7"/>
    <mergeCell ref="IX1:JT7"/>
  </mergeCells>
  <conditionalFormatting sqref="D8:D10 AB8:AB10 AZ8:AZ10 D14:D21 AB14:AB21 AZ14:AZ21 D38:D52 AB38:AB52 AZ38:AZ52 D58:D59 AB58:AB59 AZ58:AZ59">
    <cfRule type="notContainsBlanks" dxfId="45" priority="6">
      <formula>LEN(TRIM(D8))&gt;0</formula>
    </cfRule>
  </conditionalFormatting>
  <conditionalFormatting sqref="D26:D32">
    <cfRule type="notContainsBlanks" dxfId="44" priority="7">
      <formula>LEN(TRIM(D26))&gt;0</formula>
    </cfRule>
  </conditionalFormatting>
  <conditionalFormatting sqref="D34 AB34 AZ34">
    <cfRule type="expression" dxfId="43" priority="9">
      <formula>#REF!</formula>
    </cfRule>
  </conditionalFormatting>
  <conditionalFormatting sqref="AB26:AB32 AZ26:AZ32">
    <cfRule type="notContainsBlanks" dxfId="42" priority="5">
      <formula>LEN(TRIM(AB26))&gt;0</formula>
    </cfRule>
  </conditionalFormatting>
  <conditionalFormatting sqref="BC14:CY21 BC26:CY32 BC38:CY52">
    <cfRule type="notContainsBlanks" dxfId="41" priority="8">
      <formula>LEN(TRIM(BC14))&gt;0</formula>
    </cfRule>
  </conditionalFormatting>
  <conditionalFormatting sqref="DA14:EW21 DA26:EW32 DA38:EW52">
    <cfRule type="notContainsBlanks" dxfId="40" priority="4">
      <formula>LEN(TRIM(DA14))&gt;0</formula>
    </cfRule>
  </conditionalFormatting>
  <conditionalFormatting sqref="EY14:EY21">
    <cfRule type="notContainsBlanks" dxfId="39" priority="3">
      <formula>LEN(TRIM(EY14))&gt;0</formula>
    </cfRule>
  </conditionalFormatting>
  <conditionalFormatting sqref="EY26:EY32">
    <cfRule type="notContainsBlanks" dxfId="38" priority="2">
      <formula>LEN(TRIM(EY26))&gt;0</formula>
    </cfRule>
  </conditionalFormatting>
  <conditionalFormatting sqref="EY38:EY52">
    <cfRule type="notContainsBlanks" dxfId="37" priority="1">
      <formula>LEN(TRIM(EY38))&gt;0</formula>
    </cfRule>
  </conditionalFormatting>
  <dataValidations count="18">
    <dataValidation type="custom" allowBlank="1" showInputMessage="1" showErrorMessage="1" error="Please enter at least two UN persons per UN household" sqref="AZ9" xr:uid="{FC8B027D-C2B4-4750-A3F1-96DA945F3E04}">
      <formula1>IF(AZ9&gt;=(2*AZ8),TRUE,FALSE)</formula1>
    </dataValidation>
    <dataValidation type="custom" allowBlank="1" showInputMessage="1" showErrorMessage="1" error="Please enter at least two TH persons per TH household" sqref="AB9" xr:uid="{16E01600-03A4-429F-B850-4E235C4A0F99}">
      <formula1>IF(AB9&gt;=(2*AB8),TRUE,FALSE)</formula1>
    </dataValidation>
    <dataValidation type="custom" allowBlank="1" showInputMessage="1" showErrorMessage="1" error="Please enter at least two ES persons per ES household" sqref="D9" xr:uid="{8819D1B5-7458-48E7-91EC-DBAF5C400F62}">
      <formula1>IF(D9&gt;=(2*D8),TRUE,FALSE)</formula1>
    </dataValidation>
    <dataValidation type="custom" allowBlank="1" showInputMessage="1" showErrorMessage="1" error="Please enter a value greater than or equal to the total number of UN households AND less than or equal to the total number of UN persons" sqref="AZ10" xr:uid="{067F7EEF-CA3F-40FF-9520-75EE8221611F}">
      <formula1>IF(AND(AZ10&lt;=AZ9, AZ10&gt;=AZ8),TRUE,FALSE)</formula1>
    </dataValidation>
    <dataValidation type="custom" allowBlank="1" showInputMessage="1" showErrorMessage="1" error="Please enter a value greater than or equal to the total number of TH households AND less than or equal to the total number of TH persons" sqref="AB10" xr:uid="{53A9D2FC-FAC7-4BA7-85F8-769DCC5BB3AE}">
      <formula1>IF(AND(AB10&lt;=AB9, AB10&gt;=AB8),TRUE,FALSE)</formula1>
    </dataValidation>
    <dataValidation type="custom" allowBlank="1" showInputMessage="1" showErrorMessage="1" error="Please enter a value greater than or equal to the total number of ES households AND less than or equal to the total number of ES persons" sqref="D10" xr:uid="{6963362B-5F97-4F03-83D4-98A3EB7EA967}">
      <formula1>IF(AND(D10&lt;=D9, D10&gt;=D8),TRUE,FALSE)</formula1>
    </dataValidation>
    <dataValidation type="custom" allowBlank="1" showInputMessage="1" showErrorMessage="1" error="Please enter a value less than or equal to the total number of UN persons AND greater than or equal to the number of CH UN households" sqref="AZ59" xr:uid="{9C38256E-C740-4844-B0B3-4B0CEC07629C}">
      <formula1>IF(AND(AZ59&lt;=AZ10,AZ59&gt;=AZ58),TRUE,FALSE)</formula1>
    </dataValidation>
    <dataValidation type="custom" allowBlank="1" showInputMessage="1" showErrorMessage="1" error="Please enter a value less than or equal to the total number of TH persons AND greater than or equal to the number of CH TH households" sqref="AB59" xr:uid="{19CC9A0D-7EE8-4C5B-8262-38E56D1282FE}">
      <formula1>IF(AND(AB59&lt;=AB10,AB59&gt;=AB58),TRUE,FALSE)</formula1>
    </dataValidation>
    <dataValidation type="custom" allowBlank="1" showInputMessage="1" showErrorMessage="1" error="Please enter a value less than or equal to the total number of ES persons AND greater than or equal to the number of CH ES households" sqref="D59" xr:uid="{CF873132-39B5-469B-B38A-3794322895EA}">
      <formula1>IF(AND(D59&lt;=D10,D59&gt;=D58),TRUE,FALSE)</formula1>
    </dataValidation>
    <dataValidation type="custom" allowBlank="1" showInputMessage="1" showErrorMessage="1" error="Please enter a value less than or equal to the total number of UN households" sqref="AZ58" xr:uid="{8C843B1B-5883-42AC-A62E-D41EA2A8ADAA}">
      <formula1>IF(AZ58&lt;=AZ8,TRUE,FALSE)</formula1>
    </dataValidation>
    <dataValidation type="custom" allowBlank="1" showInputMessage="1" showErrorMessage="1" error="Please enter a value less than or equal to the total number of TH households" sqref="AB58" xr:uid="{6025CB77-D74D-4C54-9100-7C638A3A68AC}">
      <formula1>IF(AB58&lt;=AB8,TRUE,FALSE)</formula1>
    </dataValidation>
    <dataValidation type="custom" allowBlank="1" showInputMessage="1" showErrorMessage="1" error="Please enter a value less than or equal to the number of UN veterans that reported More Than One Gender" sqref="AZ26:AZ32" xr:uid="{86B07C33-5EF8-4372-B2F7-C40C91C39E00}">
      <formula1>IF(AZ26&lt;=AZ$21,TRUE,FALSE)</formula1>
    </dataValidation>
    <dataValidation type="custom" allowBlank="1" showInputMessage="1" showErrorMessage="1" error="Please enter a value less than or equal to the number of TH veterans that reported More Than One Gender" sqref="AB26:AB32" xr:uid="{75395624-5C6F-4D6A-B94A-B1B784F779C2}">
      <formula1>IF(AB26&lt;=AB$21,TRUE,FALSE)</formula1>
    </dataValidation>
    <dataValidation type="custom" allowBlank="1" showInputMessage="1" showErrorMessage="1" error="Please enter a value less than or equal to the total number of ES households" sqref="D58" xr:uid="{36F048C1-5CC4-42E2-A9AF-910285B60ABC}">
      <formula1>IF(D58&lt;=D8,TRUE,FALSE)</formula1>
    </dataValidation>
    <dataValidation type="custom" allowBlank="1" showInputMessage="1" showErrorMessage="1" error="Please enter a value less than or equal to the number of ES veterans that reported More Than One Gender" sqref="D26:D32" xr:uid="{4FC70CC3-CE85-42C6-884F-E59A85AECED2}">
      <formula1>IF(D26&lt;=D$21,TRUE,FALSE)</formula1>
    </dataValidation>
    <dataValidation type="custom" allowBlank="1" showInputMessage="1" showErrorMessage="1" error="Please enter a value less than or equal to the total number of UN veterans" sqref="AZ38:AZ52 AZ14:AZ21" xr:uid="{EEF94B43-AB0B-4BF5-8C27-6DD9F1F228A5}">
      <formula1>IF(AZ14&lt;=AZ$10,TRUE,FALSE)</formula1>
    </dataValidation>
    <dataValidation type="custom" allowBlank="1" showInputMessage="1" showErrorMessage="1" error="Please enter a value less than or equal to the total number of TH veterans" sqref="AB38:AB52 AB14:AB21" xr:uid="{B113F864-B7DD-4318-B175-A3F54E63D701}">
      <formula1>IF(AB14&lt;=AB$10,TRUE,FALSE)</formula1>
    </dataValidation>
    <dataValidation type="custom" allowBlank="1" showInputMessage="1" showErrorMessage="1" error="Please enter a value less than or equal to the total number of ES veterans" sqref="D38:D52 D14:D21" xr:uid="{575FD4EB-1BCC-4F22-B386-D84008B3AA26}">
      <formula1>IF(D14&lt;=D$10,TRUE,FALSE)</formula1>
    </dataValidation>
  </dataValidation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9C821-DA74-4D54-9F4F-E5276BBFEEB1}">
  <sheetPr>
    <tabColor theme="4" tint="0.59999389629810485"/>
  </sheetPr>
  <dimension ref="C1:OK62"/>
  <sheetViews>
    <sheetView workbookViewId="0">
      <selection activeCell="C67" sqref="C67"/>
    </sheetView>
  </sheetViews>
  <sheetFormatPr defaultRowHeight="15" x14ac:dyDescent="0.25"/>
  <cols>
    <col min="1" max="2" width="1.5703125" style="32" customWidth="1"/>
    <col min="3" max="3" width="53.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75" width="3.140625" style="32" hidden="1" customWidth="1"/>
    <col min="76" max="76" width="23.140625" style="32" customWidth="1"/>
    <col min="77" max="77" width="8.85546875" style="32" customWidth="1"/>
    <col min="78" max="78" width="1.5703125" style="32" customWidth="1"/>
    <col min="79" max="79" width="10.5703125" style="32" customWidth="1"/>
    <col min="80" max="102" width="3.42578125" style="32" hidden="1" customWidth="1"/>
    <col min="103" max="103" width="10.5703125" style="32" customWidth="1"/>
    <col min="104" max="126" width="3.42578125" style="32" hidden="1" customWidth="1"/>
    <col min="127" max="127" width="10.5703125" style="32" customWidth="1"/>
    <col min="128" max="150" width="3.42578125" style="32" hidden="1" customWidth="1"/>
    <col min="151" max="151" width="10.5703125" style="32" customWidth="1"/>
    <col min="152" max="152" width="1.5703125" style="32" customWidth="1"/>
    <col min="153" max="153" width="10.5703125" style="32" customWidth="1"/>
    <col min="154" max="176" width="3.42578125" style="32" hidden="1" customWidth="1"/>
    <col min="177" max="177" width="10.5703125" style="32" customWidth="1"/>
    <col min="178" max="200" width="3.42578125" style="32" hidden="1" customWidth="1"/>
    <col min="201" max="201" width="10.5703125" style="32" customWidth="1"/>
    <col min="202" max="224" width="3.42578125" style="32" hidden="1" customWidth="1"/>
    <col min="225" max="225" width="10.5703125" style="32" customWidth="1"/>
    <col min="226" max="226" width="1.5703125" style="32" customWidth="1"/>
    <col min="227" max="227" width="10.5703125" style="32" customWidth="1"/>
    <col min="228" max="228" width="1.5703125" style="32" customWidth="1"/>
    <col min="229" max="229" width="15.42578125" style="32" hidden="1" customWidth="1"/>
    <col min="230" max="232" width="33.42578125" style="32" hidden="1" customWidth="1"/>
    <col min="233" max="252" width="4.140625" style="32" hidden="1" customWidth="1"/>
    <col min="253" max="253" width="15.42578125" style="32" hidden="1" customWidth="1"/>
    <col min="254" max="256" width="33.42578125" style="32" hidden="1" customWidth="1"/>
    <col min="257" max="261" width="4.140625" style="32" hidden="1" customWidth="1"/>
    <col min="262" max="262" width="4.42578125" style="32" hidden="1" customWidth="1"/>
    <col min="263" max="276" width="4.140625" style="32" hidden="1" customWidth="1"/>
    <col min="277" max="277" width="15.42578125" style="32" hidden="1" customWidth="1"/>
    <col min="278" max="280" width="33.42578125" style="32" hidden="1" customWidth="1"/>
    <col min="281" max="285" width="4.140625" style="32" hidden="1" customWidth="1"/>
    <col min="286" max="286" width="4.42578125" style="32" hidden="1" customWidth="1"/>
    <col min="287" max="300" width="4.140625" style="32" hidden="1" customWidth="1"/>
    <col min="301" max="301" width="15.42578125" style="32" hidden="1" customWidth="1"/>
    <col min="302" max="304" width="33.42578125" style="32" hidden="1" customWidth="1"/>
    <col min="305" max="305" width="8.85546875" style="32" hidden="1" customWidth="1"/>
    <col min="306" max="306" width="12" style="32" hidden="1" customWidth="1"/>
    <col min="307" max="308" width="13.85546875" style="32" hidden="1" customWidth="1"/>
    <col min="309" max="328" width="13.42578125" style="32" hidden="1" customWidth="1"/>
    <col min="329" max="329" width="8.85546875" style="32" hidden="1" customWidth="1"/>
    <col min="330" max="330" width="12" style="32" hidden="1" customWidth="1"/>
    <col min="331" max="332" width="13.85546875" style="32" hidden="1" customWidth="1"/>
    <col min="333" max="353" width="13.42578125" style="32" hidden="1" customWidth="1"/>
    <col min="354" max="354" width="12" style="32" hidden="1" customWidth="1"/>
    <col min="355" max="356" width="13.85546875" style="32" hidden="1" customWidth="1"/>
    <col min="357" max="377" width="13.42578125" style="32" hidden="1" customWidth="1"/>
    <col min="378" max="378" width="12" style="32" hidden="1" customWidth="1"/>
    <col min="379" max="380" width="13.85546875" style="32" hidden="1" customWidth="1"/>
    <col min="381" max="400" width="13.42578125" style="32" hidden="1" customWidth="1"/>
    <col min="401" max="401" width="9.140625" style="32" collapsed="1"/>
    <col min="402" max="16384" width="9.140625" style="32"/>
  </cols>
  <sheetData>
    <row r="1" spans="3:400" ht="30" customHeight="1" x14ac:dyDescent="0.25">
      <c r="HU1" s="109" t="str">
        <f>D$7</f>
        <v>ES</v>
      </c>
      <c r="HV1" s="109"/>
      <c r="HW1" s="109"/>
      <c r="HX1" s="109"/>
      <c r="IS1" s="110" t="str">
        <f>AB$7</f>
        <v>TH</v>
      </c>
      <c r="IT1" s="110"/>
      <c r="IU1" s="110"/>
      <c r="IV1" s="110"/>
      <c r="JQ1" s="111" t="str">
        <f>AZ$7</f>
        <v>SH</v>
      </c>
      <c r="JR1" s="111"/>
      <c r="JS1" s="111"/>
      <c r="JT1" s="111"/>
      <c r="KO1" s="269" t="str">
        <f>BX$7</f>
        <v>UN</v>
      </c>
      <c r="KP1" s="269"/>
      <c r="KQ1" s="269"/>
      <c r="KR1" s="269"/>
      <c r="KT1" s="109" t="str">
        <f>D$7</f>
        <v>ES</v>
      </c>
      <c r="KU1" s="109"/>
      <c r="KV1" s="109"/>
      <c r="KW1" s="109"/>
      <c r="KX1" s="109"/>
      <c r="KY1" s="109"/>
      <c r="KZ1" s="109"/>
      <c r="LA1" s="109"/>
      <c r="LB1" s="109"/>
      <c r="LC1" s="109"/>
      <c r="LD1" s="109"/>
      <c r="LE1" s="109"/>
      <c r="LF1" s="109"/>
      <c r="LG1" s="109"/>
      <c r="LH1" s="109"/>
      <c r="LI1" s="109"/>
      <c r="LJ1" s="109"/>
      <c r="LK1" s="109"/>
      <c r="LL1" s="109"/>
      <c r="LM1" s="109"/>
      <c r="LN1" s="109"/>
      <c r="LO1" s="109"/>
      <c r="LP1" s="109"/>
      <c r="LR1" s="112" t="str">
        <f>AB$7</f>
        <v>TH</v>
      </c>
      <c r="LS1" s="112"/>
      <c r="LT1" s="112"/>
      <c r="LU1" s="112"/>
      <c r="LV1" s="112"/>
      <c r="LW1" s="112"/>
      <c r="LX1" s="112"/>
      <c r="LY1" s="112"/>
      <c r="LZ1" s="112"/>
      <c r="MA1" s="112"/>
      <c r="MB1" s="112"/>
      <c r="MC1" s="112"/>
      <c r="MD1" s="112"/>
      <c r="ME1" s="112"/>
      <c r="MF1" s="112"/>
      <c r="MG1" s="112"/>
      <c r="MH1" s="112"/>
      <c r="MI1" s="112"/>
      <c r="MJ1" s="112"/>
      <c r="MK1" s="112"/>
      <c r="ML1" s="112"/>
      <c r="MM1" s="112"/>
      <c r="MN1" s="112"/>
      <c r="MO1" s="223"/>
      <c r="MP1" s="111" t="str">
        <f>AZ$7</f>
        <v>SH</v>
      </c>
      <c r="MQ1" s="111"/>
      <c r="MR1" s="111"/>
      <c r="MS1" s="111"/>
      <c r="MT1" s="111"/>
      <c r="MU1" s="111"/>
      <c r="MV1" s="111"/>
      <c r="MW1" s="111"/>
      <c r="MX1" s="111"/>
      <c r="MY1" s="111"/>
      <c r="MZ1" s="111"/>
      <c r="NA1" s="111"/>
      <c r="NB1" s="111"/>
      <c r="NC1" s="111"/>
      <c r="ND1" s="111"/>
      <c r="NE1" s="111"/>
      <c r="NF1" s="111"/>
      <c r="NG1" s="111"/>
      <c r="NH1" s="111"/>
      <c r="NI1" s="111"/>
      <c r="NJ1" s="111"/>
      <c r="NK1" s="111"/>
      <c r="NL1" s="111"/>
      <c r="NM1" s="223"/>
      <c r="NN1" s="111" t="str">
        <f>BX$7</f>
        <v>UN</v>
      </c>
      <c r="NO1" s="111"/>
      <c r="NP1" s="111"/>
      <c r="NQ1" s="111"/>
      <c r="NR1" s="111"/>
      <c r="NS1" s="111"/>
      <c r="NT1" s="111"/>
      <c r="NU1" s="111"/>
      <c r="NV1" s="111"/>
      <c r="NW1" s="111"/>
      <c r="NX1" s="111"/>
      <c r="NY1" s="111"/>
      <c r="NZ1" s="111"/>
      <c r="OA1" s="111"/>
      <c r="OB1" s="111"/>
      <c r="OC1" s="111"/>
      <c r="OD1" s="111"/>
      <c r="OE1" s="111"/>
      <c r="OF1" s="111"/>
      <c r="OG1" s="111"/>
      <c r="OH1" s="111"/>
      <c r="OI1" s="111"/>
      <c r="OJ1" s="111"/>
    </row>
    <row r="2" spans="3:400" ht="30" customHeight="1" thickBot="1" x14ac:dyDescent="0.3">
      <c r="HU2" s="109"/>
      <c r="HV2" s="109"/>
      <c r="HW2" s="109"/>
      <c r="HX2" s="109"/>
      <c r="IS2" s="110"/>
      <c r="IT2" s="110"/>
      <c r="IU2" s="110"/>
      <c r="IV2" s="110"/>
      <c r="JQ2" s="111"/>
      <c r="JR2" s="111"/>
      <c r="JS2" s="111"/>
      <c r="JT2" s="111"/>
      <c r="KO2" s="269"/>
      <c r="KP2" s="269"/>
      <c r="KQ2" s="269"/>
      <c r="KR2" s="269"/>
      <c r="KT2" s="109"/>
      <c r="KU2" s="109"/>
      <c r="KV2" s="109"/>
      <c r="KW2" s="109"/>
      <c r="KX2" s="109"/>
      <c r="KY2" s="109"/>
      <c r="KZ2" s="109"/>
      <c r="LA2" s="109"/>
      <c r="LB2" s="109"/>
      <c r="LC2" s="109"/>
      <c r="LD2" s="109"/>
      <c r="LE2" s="109"/>
      <c r="LF2" s="109"/>
      <c r="LG2" s="109"/>
      <c r="LH2" s="109"/>
      <c r="LI2" s="109"/>
      <c r="LJ2" s="109"/>
      <c r="LK2" s="109"/>
      <c r="LL2" s="109"/>
      <c r="LM2" s="109"/>
      <c r="LN2" s="109"/>
      <c r="LO2" s="109"/>
      <c r="LP2" s="109"/>
      <c r="LR2" s="112"/>
      <c r="LS2" s="112"/>
      <c r="LT2" s="112"/>
      <c r="LU2" s="112"/>
      <c r="LV2" s="112"/>
      <c r="LW2" s="112"/>
      <c r="LX2" s="112"/>
      <c r="LY2" s="112"/>
      <c r="LZ2" s="112"/>
      <c r="MA2" s="112"/>
      <c r="MB2" s="112"/>
      <c r="MC2" s="112"/>
      <c r="MD2" s="112"/>
      <c r="ME2" s="112"/>
      <c r="MF2" s="112"/>
      <c r="MG2" s="112"/>
      <c r="MH2" s="112"/>
      <c r="MI2" s="112"/>
      <c r="MJ2" s="112"/>
      <c r="MK2" s="112"/>
      <c r="ML2" s="112"/>
      <c r="MM2" s="112"/>
      <c r="MN2" s="112"/>
      <c r="MO2" s="223"/>
      <c r="MP2" s="111"/>
      <c r="MQ2" s="111"/>
      <c r="MR2" s="111"/>
      <c r="MS2" s="111"/>
      <c r="MT2" s="111"/>
      <c r="MU2" s="111"/>
      <c r="MV2" s="111"/>
      <c r="MW2" s="111"/>
      <c r="MX2" s="111"/>
      <c r="MY2" s="111"/>
      <c r="MZ2" s="111"/>
      <c r="NA2" s="111"/>
      <c r="NB2" s="111"/>
      <c r="NC2" s="111"/>
      <c r="ND2" s="111"/>
      <c r="NE2" s="111"/>
      <c r="NF2" s="111"/>
      <c r="NG2" s="111"/>
      <c r="NH2" s="111"/>
      <c r="NI2" s="111"/>
      <c r="NJ2" s="111"/>
      <c r="NK2" s="111"/>
      <c r="NL2" s="111"/>
      <c r="NM2" s="223"/>
      <c r="NN2" s="111"/>
      <c r="NO2" s="111"/>
      <c r="NP2" s="111"/>
      <c r="NQ2" s="111"/>
      <c r="NR2" s="111"/>
      <c r="NS2" s="111"/>
      <c r="NT2" s="111"/>
      <c r="NU2" s="111"/>
      <c r="NV2" s="111"/>
      <c r="NW2" s="111"/>
      <c r="NX2" s="111"/>
      <c r="NY2" s="111"/>
      <c r="NZ2" s="111"/>
      <c r="OA2" s="111"/>
      <c r="OB2" s="111"/>
      <c r="OC2" s="111"/>
      <c r="OD2" s="111"/>
      <c r="OE2" s="111"/>
      <c r="OF2" s="111"/>
      <c r="OG2" s="111"/>
      <c r="OH2" s="111"/>
      <c r="OI2" s="111"/>
      <c r="OJ2" s="111"/>
    </row>
    <row r="3" spans="3:400" ht="8.4499999999999993" customHeight="1" x14ac:dyDescent="0.25">
      <c r="C3" s="225"/>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c r="AZ3" s="226"/>
      <c r="BA3" s="226"/>
      <c r="BB3" s="226"/>
      <c r="BC3" s="226"/>
      <c r="BD3" s="226"/>
      <c r="BE3" s="226"/>
      <c r="BF3" s="226"/>
      <c r="BG3" s="226"/>
      <c r="BH3" s="226"/>
      <c r="BI3" s="226"/>
      <c r="BJ3" s="226"/>
      <c r="BK3" s="226"/>
      <c r="BL3" s="226"/>
      <c r="BM3" s="226"/>
      <c r="BN3" s="226"/>
      <c r="BO3" s="226"/>
      <c r="BP3" s="226"/>
      <c r="BQ3" s="226"/>
      <c r="BR3" s="226"/>
      <c r="BS3" s="226"/>
      <c r="BT3" s="226"/>
      <c r="BU3" s="226"/>
      <c r="BV3" s="226"/>
      <c r="BW3" s="226"/>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6"/>
      <c r="FA3" s="226"/>
      <c r="FB3" s="226"/>
      <c r="FC3" s="226"/>
      <c r="FD3" s="226"/>
      <c r="FE3" s="226"/>
      <c r="FF3" s="226"/>
      <c r="FG3" s="226"/>
      <c r="FH3" s="226"/>
      <c r="FI3" s="226"/>
      <c r="FJ3" s="226"/>
      <c r="FK3" s="226"/>
      <c r="FL3" s="226"/>
      <c r="FM3" s="226"/>
      <c r="FN3" s="226"/>
      <c r="FO3" s="226"/>
      <c r="FP3" s="226"/>
      <c r="FQ3" s="226"/>
      <c r="FR3" s="226"/>
      <c r="FS3" s="226"/>
      <c r="FT3" s="226"/>
      <c r="FU3" s="226"/>
      <c r="FV3" s="226"/>
      <c r="FW3" s="226"/>
      <c r="FX3" s="226"/>
      <c r="FY3" s="226"/>
      <c r="FZ3" s="226"/>
      <c r="GA3" s="226"/>
      <c r="GB3" s="226"/>
      <c r="GC3" s="226"/>
      <c r="GD3" s="226"/>
      <c r="GE3" s="226"/>
      <c r="GF3" s="226"/>
      <c r="GG3" s="226"/>
      <c r="GH3" s="226"/>
      <c r="GI3" s="226"/>
      <c r="GJ3" s="226"/>
      <c r="GK3" s="226"/>
      <c r="GL3" s="226"/>
      <c r="GM3" s="226"/>
      <c r="GN3" s="226"/>
      <c r="GO3" s="226"/>
      <c r="GP3" s="226"/>
      <c r="GQ3" s="226"/>
      <c r="GR3" s="226"/>
      <c r="GS3" s="226"/>
      <c r="GT3" s="226"/>
      <c r="GU3" s="226"/>
      <c r="GV3" s="226"/>
      <c r="GW3" s="226"/>
      <c r="GX3" s="226"/>
      <c r="GY3" s="226"/>
      <c r="GZ3" s="226"/>
      <c r="HA3" s="226"/>
      <c r="HB3" s="226"/>
      <c r="HC3" s="226"/>
      <c r="HD3" s="226"/>
      <c r="HE3" s="226"/>
      <c r="HF3" s="226"/>
      <c r="HG3" s="226"/>
      <c r="HH3" s="226"/>
      <c r="HI3" s="226"/>
      <c r="HJ3" s="226"/>
      <c r="HK3" s="226"/>
      <c r="HL3" s="226"/>
      <c r="HM3" s="226"/>
      <c r="HN3" s="226"/>
      <c r="HO3" s="226"/>
      <c r="HP3" s="226"/>
      <c r="HQ3" s="226"/>
      <c r="HR3" s="226"/>
      <c r="HS3" s="226"/>
      <c r="HT3" s="227"/>
      <c r="HU3" s="109"/>
      <c r="HV3" s="109"/>
      <c r="HW3" s="109"/>
      <c r="HX3" s="109"/>
      <c r="HY3"/>
      <c r="HZ3"/>
      <c r="IA3"/>
      <c r="IB3"/>
      <c r="IC3"/>
      <c r="ID3"/>
      <c r="IE3"/>
      <c r="IF3"/>
      <c r="IG3"/>
      <c r="IH3"/>
      <c r="II3"/>
      <c r="IJ3"/>
      <c r="IK3"/>
      <c r="IL3"/>
      <c r="IM3"/>
      <c r="IN3"/>
      <c r="IO3"/>
      <c r="IP3"/>
      <c r="IQ3"/>
      <c r="IR3"/>
      <c r="IS3" s="110"/>
      <c r="IT3" s="110"/>
      <c r="IU3" s="110"/>
      <c r="IV3" s="110"/>
      <c r="IW3"/>
      <c r="IX3"/>
      <c r="IY3"/>
      <c r="IZ3"/>
      <c r="JA3"/>
      <c r="JB3"/>
      <c r="JC3"/>
      <c r="JD3"/>
      <c r="JE3"/>
      <c r="JF3"/>
      <c r="JG3"/>
      <c r="JH3"/>
      <c r="JI3"/>
      <c r="JJ3"/>
      <c r="JK3"/>
      <c r="JL3"/>
      <c r="JM3"/>
      <c r="JN3"/>
      <c r="JO3"/>
      <c r="JP3"/>
      <c r="JQ3" s="111"/>
      <c r="JR3" s="111"/>
      <c r="JS3" s="111"/>
      <c r="JT3" s="111"/>
      <c r="JU3"/>
      <c r="JV3"/>
      <c r="JW3"/>
      <c r="JX3"/>
      <c r="JY3"/>
      <c r="JZ3"/>
      <c r="KA3"/>
      <c r="KB3"/>
      <c r="KC3"/>
      <c r="KD3"/>
      <c r="KE3"/>
      <c r="KF3"/>
      <c r="KG3"/>
      <c r="KH3"/>
      <c r="KI3"/>
      <c r="KJ3"/>
      <c r="KK3"/>
      <c r="KL3"/>
      <c r="KM3"/>
      <c r="KN3"/>
      <c r="KO3" s="269"/>
      <c r="KP3" s="269"/>
      <c r="KQ3" s="269"/>
      <c r="KR3" s="269"/>
      <c r="KS3"/>
      <c r="KT3" s="109"/>
      <c r="KU3" s="109"/>
      <c r="KV3" s="109"/>
      <c r="KW3" s="109"/>
      <c r="KX3" s="109"/>
      <c r="KY3" s="109"/>
      <c r="KZ3" s="109"/>
      <c r="LA3" s="109"/>
      <c r="LB3" s="109"/>
      <c r="LC3" s="109"/>
      <c r="LD3" s="109"/>
      <c r="LE3" s="109"/>
      <c r="LF3" s="109"/>
      <c r="LG3" s="109"/>
      <c r="LH3" s="109"/>
      <c r="LI3" s="109"/>
      <c r="LJ3" s="109"/>
      <c r="LK3" s="109"/>
      <c r="LL3" s="109"/>
      <c r="LM3" s="109"/>
      <c r="LN3" s="109"/>
      <c r="LO3" s="109"/>
      <c r="LP3" s="109"/>
      <c r="LQ3"/>
      <c r="LR3" s="112"/>
      <c r="LS3" s="112"/>
      <c r="LT3" s="112"/>
      <c r="LU3" s="112"/>
      <c r="LV3" s="112"/>
      <c r="LW3" s="112"/>
      <c r="LX3" s="112"/>
      <c r="LY3" s="112"/>
      <c r="LZ3" s="112"/>
      <c r="MA3" s="112"/>
      <c r="MB3" s="112"/>
      <c r="MC3" s="112"/>
      <c r="MD3" s="112"/>
      <c r="ME3" s="112"/>
      <c r="MF3" s="112"/>
      <c r="MG3" s="112"/>
      <c r="MH3" s="112"/>
      <c r="MI3" s="112"/>
      <c r="MJ3" s="112"/>
      <c r="MK3" s="112"/>
      <c r="ML3" s="112"/>
      <c r="MM3" s="112"/>
      <c r="MN3" s="112"/>
      <c r="MO3" s="113"/>
      <c r="MP3" s="111"/>
      <c r="MQ3" s="111"/>
      <c r="MR3" s="111"/>
      <c r="MS3" s="111"/>
      <c r="MT3" s="111"/>
      <c r="MU3" s="111"/>
      <c r="MV3" s="111"/>
      <c r="MW3" s="111"/>
      <c r="MX3" s="111"/>
      <c r="MY3" s="111"/>
      <c r="MZ3" s="111"/>
      <c r="NA3" s="111"/>
      <c r="NB3" s="111"/>
      <c r="NC3" s="111"/>
      <c r="ND3" s="111"/>
      <c r="NE3" s="111"/>
      <c r="NF3" s="111"/>
      <c r="NG3" s="111"/>
      <c r="NH3" s="111"/>
      <c r="NI3" s="111"/>
      <c r="NJ3" s="111"/>
      <c r="NK3" s="111"/>
      <c r="NL3" s="111"/>
      <c r="NM3" s="113"/>
      <c r="NN3" s="111"/>
      <c r="NO3" s="111"/>
      <c r="NP3" s="111"/>
      <c r="NQ3" s="111"/>
      <c r="NR3" s="111"/>
      <c r="NS3" s="111"/>
      <c r="NT3" s="111"/>
      <c r="NU3" s="111"/>
      <c r="NV3" s="111"/>
      <c r="NW3" s="111"/>
      <c r="NX3" s="111"/>
      <c r="NY3" s="111"/>
      <c r="NZ3" s="111"/>
      <c r="OA3" s="111"/>
      <c r="OB3" s="111"/>
      <c r="OC3" s="111"/>
      <c r="OD3" s="111"/>
      <c r="OE3" s="111"/>
      <c r="OF3" s="111"/>
      <c r="OG3" s="111"/>
      <c r="OH3" s="111"/>
      <c r="OI3" s="111"/>
      <c r="OJ3" s="111"/>
    </row>
    <row r="4" spans="3:40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31"/>
      <c r="BB4" s="131"/>
      <c r="BC4" s="131"/>
      <c r="BD4" s="131"/>
      <c r="BE4" s="131"/>
      <c r="BF4" s="131"/>
      <c r="BG4" s="131"/>
      <c r="BH4" s="131"/>
      <c r="BI4" s="131"/>
      <c r="BJ4" s="131"/>
      <c r="BK4" s="131"/>
      <c r="BL4" s="131"/>
      <c r="BM4" s="131"/>
      <c r="BN4" s="131"/>
      <c r="BO4" s="131"/>
      <c r="BP4" s="131"/>
      <c r="BQ4" s="131"/>
      <c r="BR4" s="131"/>
      <c r="BS4" s="131"/>
      <c r="BT4" s="131"/>
      <c r="BU4" s="131"/>
      <c r="BV4" s="131"/>
      <c r="BW4" s="131"/>
      <c r="BX4" s="131"/>
      <c r="BY4" s="118"/>
      <c r="BZ4" s="118"/>
      <c r="CA4" s="119" t="s">
        <v>212</v>
      </c>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19"/>
      <c r="DA4" s="119"/>
      <c r="DB4" s="119"/>
      <c r="DC4" s="119"/>
      <c r="DD4" s="119"/>
      <c r="DE4" s="119"/>
      <c r="DF4" s="119"/>
      <c r="DG4" s="119"/>
      <c r="DH4" s="119"/>
      <c r="DI4" s="119"/>
      <c r="DJ4" s="119"/>
      <c r="DK4" s="119"/>
      <c r="DL4" s="119"/>
      <c r="DM4" s="119"/>
      <c r="DN4" s="119"/>
      <c r="DO4" s="119"/>
      <c r="DP4" s="119"/>
      <c r="DQ4" s="119"/>
      <c r="DR4" s="119"/>
      <c r="DS4" s="119"/>
      <c r="DT4" s="119"/>
      <c r="DU4" s="119"/>
      <c r="DV4" s="119"/>
      <c r="DW4" s="119"/>
      <c r="DX4" s="119"/>
      <c r="DY4" s="119"/>
      <c r="DZ4" s="119"/>
      <c r="EA4" s="119"/>
      <c r="EB4" s="119"/>
      <c r="EC4" s="119"/>
      <c r="ED4" s="119"/>
      <c r="EE4" s="119"/>
      <c r="EF4" s="119"/>
      <c r="EG4" s="119"/>
      <c r="EH4" s="119"/>
      <c r="EI4" s="119"/>
      <c r="EJ4" s="119"/>
      <c r="EK4" s="119"/>
      <c r="EL4" s="119"/>
      <c r="EM4" s="119"/>
      <c r="EN4" s="119"/>
      <c r="EO4" s="119"/>
      <c r="EP4" s="119"/>
      <c r="EQ4" s="119"/>
      <c r="ER4" s="119"/>
      <c r="ES4" s="119"/>
      <c r="ET4" s="119"/>
      <c r="EU4" s="119"/>
      <c r="EV4" s="120"/>
      <c r="EW4" s="121" t="s">
        <v>213</v>
      </c>
      <c r="EX4" s="121"/>
      <c r="EY4" s="121"/>
      <c r="EZ4" s="121"/>
      <c r="FA4" s="121"/>
      <c r="FB4" s="121"/>
      <c r="FC4" s="121"/>
      <c r="FD4" s="121"/>
      <c r="FE4" s="121"/>
      <c r="FF4" s="121"/>
      <c r="FG4" s="121"/>
      <c r="FH4" s="121"/>
      <c r="FI4" s="121"/>
      <c r="FJ4" s="121"/>
      <c r="FK4" s="121"/>
      <c r="FL4" s="121"/>
      <c r="FM4" s="121"/>
      <c r="FN4" s="121"/>
      <c r="FO4" s="121"/>
      <c r="FP4" s="121"/>
      <c r="FQ4" s="121"/>
      <c r="FR4" s="121"/>
      <c r="FS4" s="121"/>
      <c r="FT4" s="121"/>
      <c r="FU4" s="121"/>
      <c r="FV4" s="121"/>
      <c r="FW4" s="121"/>
      <c r="FX4" s="121"/>
      <c r="FY4" s="121"/>
      <c r="FZ4" s="121"/>
      <c r="GA4" s="121"/>
      <c r="GB4" s="121"/>
      <c r="GC4" s="121"/>
      <c r="GD4" s="121"/>
      <c r="GE4" s="121"/>
      <c r="GF4" s="121"/>
      <c r="GG4" s="121"/>
      <c r="GH4" s="121"/>
      <c r="GI4" s="121"/>
      <c r="GJ4" s="121"/>
      <c r="GK4" s="121"/>
      <c r="GL4" s="121"/>
      <c r="GM4" s="121"/>
      <c r="GN4" s="121"/>
      <c r="GO4" s="121"/>
      <c r="GP4" s="121"/>
      <c r="GQ4" s="121"/>
      <c r="GR4" s="121"/>
      <c r="GS4" s="121"/>
      <c r="GT4" s="121"/>
      <c r="GU4" s="121"/>
      <c r="GV4" s="121"/>
      <c r="GW4" s="121"/>
      <c r="GX4" s="121"/>
      <c r="GY4" s="121"/>
      <c r="GZ4" s="121"/>
      <c r="HA4" s="121"/>
      <c r="HB4" s="121"/>
      <c r="HC4" s="121"/>
      <c r="HD4" s="121"/>
      <c r="HE4" s="121"/>
      <c r="HF4" s="121"/>
      <c r="HG4" s="121"/>
      <c r="HH4" s="121"/>
      <c r="HI4" s="121"/>
      <c r="HJ4" s="121"/>
      <c r="HK4" s="121"/>
      <c r="HL4" s="121"/>
      <c r="HM4" s="121"/>
      <c r="HN4" s="121"/>
      <c r="HO4" s="121"/>
      <c r="HP4" s="121"/>
      <c r="HQ4" s="121"/>
      <c r="HR4" s="122"/>
      <c r="HS4" s="123"/>
      <c r="HT4" s="228"/>
      <c r="HU4" s="109"/>
      <c r="HV4" s="109"/>
      <c r="HW4" s="109"/>
      <c r="HX4" s="109"/>
      <c r="HY4">
        <v>1</v>
      </c>
      <c r="HZ4">
        <v>2</v>
      </c>
      <c r="IA4">
        <v>3</v>
      </c>
      <c r="IB4">
        <v>4</v>
      </c>
      <c r="IC4">
        <v>5</v>
      </c>
      <c r="ID4">
        <v>6</v>
      </c>
      <c r="IE4">
        <v>7</v>
      </c>
      <c r="IF4">
        <v>8</v>
      </c>
      <c r="IG4" s="125">
        <v>9</v>
      </c>
      <c r="IH4">
        <v>10</v>
      </c>
      <c r="II4" s="125">
        <v>11</v>
      </c>
      <c r="IJ4">
        <v>12</v>
      </c>
      <c r="IK4" s="125">
        <v>13</v>
      </c>
      <c r="IL4">
        <v>14</v>
      </c>
      <c r="IM4" s="125">
        <v>15</v>
      </c>
      <c r="IN4">
        <v>16</v>
      </c>
      <c r="IO4" s="125">
        <v>17</v>
      </c>
      <c r="IP4">
        <v>18</v>
      </c>
      <c r="IQ4" s="125">
        <v>19</v>
      </c>
      <c r="IR4">
        <v>20</v>
      </c>
      <c r="IS4" s="110"/>
      <c r="IT4" s="110"/>
      <c r="IU4" s="110"/>
      <c r="IV4" s="110"/>
      <c r="IW4">
        <v>1</v>
      </c>
      <c r="IX4">
        <v>2</v>
      </c>
      <c r="IY4">
        <v>3</v>
      </c>
      <c r="IZ4">
        <v>4</v>
      </c>
      <c r="JA4">
        <v>5</v>
      </c>
      <c r="JB4">
        <v>6</v>
      </c>
      <c r="JC4">
        <v>7</v>
      </c>
      <c r="JD4">
        <v>8</v>
      </c>
      <c r="JE4" s="125">
        <v>9</v>
      </c>
      <c r="JF4">
        <v>10</v>
      </c>
      <c r="JG4" s="125">
        <v>11</v>
      </c>
      <c r="JH4">
        <v>12</v>
      </c>
      <c r="JI4" s="125">
        <v>13</v>
      </c>
      <c r="JJ4">
        <v>14</v>
      </c>
      <c r="JK4" s="125">
        <v>15</v>
      </c>
      <c r="JL4">
        <v>16</v>
      </c>
      <c r="JM4" s="125">
        <v>17</v>
      </c>
      <c r="JN4">
        <v>18</v>
      </c>
      <c r="JO4" s="125">
        <v>19</v>
      </c>
      <c r="JP4">
        <v>20</v>
      </c>
      <c r="JQ4" s="111"/>
      <c r="JR4" s="111"/>
      <c r="JS4" s="111"/>
      <c r="JT4" s="111"/>
      <c r="JU4">
        <v>1</v>
      </c>
      <c r="JV4">
        <v>2</v>
      </c>
      <c r="JW4">
        <v>3</v>
      </c>
      <c r="JX4">
        <v>4</v>
      </c>
      <c r="JY4">
        <v>5</v>
      </c>
      <c r="JZ4">
        <v>6</v>
      </c>
      <c r="KA4">
        <v>7</v>
      </c>
      <c r="KB4">
        <v>8</v>
      </c>
      <c r="KC4" s="125">
        <v>9</v>
      </c>
      <c r="KD4">
        <v>10</v>
      </c>
      <c r="KE4" s="125">
        <v>11</v>
      </c>
      <c r="KF4">
        <v>12</v>
      </c>
      <c r="KG4" s="125">
        <v>13</v>
      </c>
      <c r="KH4">
        <v>14</v>
      </c>
      <c r="KI4" s="125">
        <v>15</v>
      </c>
      <c r="KJ4">
        <v>16</v>
      </c>
      <c r="KK4" s="125">
        <v>17</v>
      </c>
      <c r="KL4">
        <v>18</v>
      </c>
      <c r="KM4" s="125">
        <v>19</v>
      </c>
      <c r="KN4">
        <v>20</v>
      </c>
      <c r="KO4" s="269"/>
      <c r="KP4" s="269"/>
      <c r="KQ4" s="269"/>
      <c r="KR4" s="269"/>
      <c r="KS4"/>
      <c r="KT4" s="109"/>
      <c r="KU4" s="109"/>
      <c r="KV4" s="109"/>
      <c r="KW4" s="109"/>
      <c r="KX4" s="109"/>
      <c r="KY4" s="109"/>
      <c r="KZ4" s="109"/>
      <c r="LA4" s="109"/>
      <c r="LB4" s="109"/>
      <c r="LC4" s="109"/>
      <c r="LD4" s="109"/>
      <c r="LE4" s="109"/>
      <c r="LF4" s="109"/>
      <c r="LG4" s="109"/>
      <c r="LH4" s="109"/>
      <c r="LI4" s="109"/>
      <c r="LJ4" s="109"/>
      <c r="LK4" s="109"/>
      <c r="LL4" s="109"/>
      <c r="LM4" s="109"/>
      <c r="LN4" s="109"/>
      <c r="LO4" s="109"/>
      <c r="LP4" s="109"/>
      <c r="LQ4"/>
      <c r="LR4" s="112"/>
      <c r="LS4" s="112"/>
      <c r="LT4" s="112"/>
      <c r="LU4" s="112"/>
      <c r="LV4" s="112"/>
      <c r="LW4" s="112"/>
      <c r="LX4" s="112"/>
      <c r="LY4" s="112"/>
      <c r="LZ4" s="112"/>
      <c r="MA4" s="112"/>
      <c r="MB4" s="112"/>
      <c r="MC4" s="112"/>
      <c r="MD4" s="112"/>
      <c r="ME4" s="112"/>
      <c r="MF4" s="112"/>
      <c r="MG4" s="112"/>
      <c r="MH4" s="112"/>
      <c r="MI4" s="112"/>
      <c r="MJ4" s="112"/>
      <c r="MK4" s="112"/>
      <c r="ML4" s="112"/>
      <c r="MM4" s="112"/>
      <c r="MN4" s="112"/>
      <c r="MO4" s="113"/>
      <c r="MP4" s="111"/>
      <c r="MQ4" s="111"/>
      <c r="MR4" s="111"/>
      <c r="MS4" s="111"/>
      <c r="MT4" s="111"/>
      <c r="MU4" s="111"/>
      <c r="MV4" s="111"/>
      <c r="MW4" s="111"/>
      <c r="MX4" s="111"/>
      <c r="MY4" s="111"/>
      <c r="MZ4" s="111"/>
      <c r="NA4" s="111"/>
      <c r="NB4" s="111"/>
      <c r="NC4" s="111"/>
      <c r="ND4" s="111"/>
      <c r="NE4" s="111"/>
      <c r="NF4" s="111"/>
      <c r="NG4" s="111"/>
      <c r="NH4" s="111"/>
      <c r="NI4" s="111"/>
      <c r="NJ4" s="111"/>
      <c r="NK4" s="111"/>
      <c r="NL4" s="111"/>
      <c r="NM4" s="113"/>
      <c r="NN4" s="111"/>
      <c r="NO4" s="111"/>
      <c r="NP4" s="111"/>
      <c r="NQ4" s="111"/>
      <c r="NR4" s="111"/>
      <c r="NS4" s="111"/>
      <c r="NT4" s="111"/>
      <c r="NU4" s="111"/>
      <c r="NV4" s="111"/>
      <c r="NW4" s="111"/>
      <c r="NX4" s="111"/>
      <c r="NY4" s="111"/>
      <c r="NZ4" s="111"/>
      <c r="OA4" s="111"/>
      <c r="OB4" s="111"/>
      <c r="OC4" s="111"/>
      <c r="OD4" s="111"/>
      <c r="OE4" s="111"/>
      <c r="OF4" s="111"/>
      <c r="OG4" s="111"/>
      <c r="OH4" s="111"/>
      <c r="OI4" s="111"/>
      <c r="OJ4" s="111"/>
    </row>
    <row r="5" spans="3:40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6"/>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0"/>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6"/>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0"/>
      <c r="EW5" s="126"/>
      <c r="EX5" s="126"/>
      <c r="EY5" s="126"/>
      <c r="EZ5" s="126"/>
      <c r="FA5" s="126"/>
      <c r="FB5" s="126"/>
      <c r="FC5" s="126"/>
      <c r="FD5" s="126"/>
      <c r="FE5" s="126"/>
      <c r="FF5" s="126"/>
      <c r="FG5" s="126"/>
      <c r="FH5" s="126"/>
      <c r="FI5" s="126"/>
      <c r="FJ5" s="126"/>
      <c r="FK5" s="126"/>
      <c r="FL5" s="126"/>
      <c r="FM5" s="126"/>
      <c r="FN5" s="126"/>
      <c r="FO5" s="126"/>
      <c r="FP5" s="126"/>
      <c r="FQ5" s="126"/>
      <c r="FR5" s="126"/>
      <c r="FS5" s="126"/>
      <c r="FT5" s="126"/>
      <c r="FU5" s="126"/>
      <c r="FV5" s="126"/>
      <c r="FW5" s="126"/>
      <c r="FX5" s="126"/>
      <c r="FY5" s="126"/>
      <c r="FZ5" s="126"/>
      <c r="GA5" s="126"/>
      <c r="GB5" s="126"/>
      <c r="GC5" s="126"/>
      <c r="GD5" s="126"/>
      <c r="GE5" s="126"/>
      <c r="GF5" s="126"/>
      <c r="GG5" s="126"/>
      <c r="GH5" s="126"/>
      <c r="GI5" s="126"/>
      <c r="GJ5" s="126"/>
      <c r="GK5" s="126"/>
      <c r="GL5" s="126"/>
      <c r="GM5" s="126"/>
      <c r="GN5" s="126"/>
      <c r="GO5" s="126"/>
      <c r="GP5" s="126"/>
      <c r="GQ5" s="126"/>
      <c r="GR5" s="126"/>
      <c r="GS5" s="126"/>
      <c r="GT5" s="126"/>
      <c r="GU5" s="126"/>
      <c r="GV5" s="126"/>
      <c r="GW5" s="126"/>
      <c r="GX5" s="126"/>
      <c r="GY5" s="126"/>
      <c r="GZ5" s="126"/>
      <c r="HA5" s="126"/>
      <c r="HB5" s="126"/>
      <c r="HC5" s="126"/>
      <c r="HD5" s="126"/>
      <c r="HE5" s="126"/>
      <c r="HF5" s="126"/>
      <c r="HG5" s="126"/>
      <c r="HH5" s="126"/>
      <c r="HI5" s="126"/>
      <c r="HJ5" s="126"/>
      <c r="HK5" s="126"/>
      <c r="HL5" s="126"/>
      <c r="HM5" s="126"/>
      <c r="HN5" s="126"/>
      <c r="HO5" s="126"/>
      <c r="HP5" s="126"/>
      <c r="HQ5" s="126"/>
      <c r="HR5" s="126"/>
      <c r="HS5" s="126"/>
      <c r="HT5" s="228"/>
      <c r="HU5" s="127"/>
      <c r="HV5" s="127"/>
      <c r="HW5" s="127"/>
      <c r="HX5" s="127"/>
      <c r="HY5"/>
      <c r="HZ5"/>
      <c r="IA5"/>
      <c r="IB5"/>
      <c r="IC5"/>
      <c r="ID5"/>
      <c r="IE5"/>
      <c r="IF5"/>
      <c r="IG5"/>
      <c r="IH5"/>
      <c r="II5"/>
      <c r="IJ5"/>
      <c r="IK5"/>
      <c r="IL5"/>
      <c r="IM5"/>
      <c r="IN5"/>
      <c r="IO5"/>
      <c r="IP5"/>
      <c r="IQ5"/>
      <c r="IR5"/>
      <c r="IS5" s="128"/>
      <c r="IT5" s="128"/>
      <c r="IU5" s="128"/>
      <c r="IV5" s="128"/>
      <c r="IW5"/>
      <c r="IX5"/>
      <c r="IY5"/>
      <c r="IZ5"/>
      <c r="JA5"/>
      <c r="JB5"/>
      <c r="JC5"/>
      <c r="JD5"/>
      <c r="JE5"/>
      <c r="JF5"/>
      <c r="JG5"/>
      <c r="JH5"/>
      <c r="JI5"/>
      <c r="JJ5"/>
      <c r="JK5"/>
      <c r="JL5"/>
      <c r="JM5"/>
      <c r="JN5"/>
      <c r="JO5"/>
      <c r="JP5"/>
      <c r="JQ5" s="129"/>
      <c r="JR5" s="129"/>
      <c r="JS5" s="129"/>
      <c r="JT5" s="129"/>
      <c r="JU5"/>
      <c r="JV5"/>
      <c r="JW5"/>
      <c r="JX5"/>
      <c r="JY5"/>
      <c r="JZ5"/>
      <c r="KA5"/>
      <c r="KB5"/>
      <c r="KC5"/>
      <c r="KD5"/>
      <c r="KE5"/>
      <c r="KF5"/>
      <c r="KG5"/>
      <c r="KH5"/>
      <c r="KI5"/>
      <c r="KJ5"/>
      <c r="KK5"/>
      <c r="KL5"/>
      <c r="KM5"/>
      <c r="KN5"/>
      <c r="KO5" s="270"/>
      <c r="KP5" s="270"/>
      <c r="KQ5" s="270"/>
      <c r="KR5" s="270"/>
      <c r="KS5"/>
      <c r="KT5" s="109"/>
      <c r="KU5" s="109"/>
      <c r="KV5" s="109"/>
      <c r="KW5" s="109"/>
      <c r="KX5" s="109"/>
      <c r="KY5" s="109"/>
      <c r="KZ5" s="109"/>
      <c r="LA5" s="109"/>
      <c r="LB5" s="109"/>
      <c r="LC5" s="109"/>
      <c r="LD5" s="109"/>
      <c r="LE5" s="109"/>
      <c r="LF5" s="109"/>
      <c r="LG5" s="109"/>
      <c r="LH5" s="109"/>
      <c r="LI5" s="109"/>
      <c r="LJ5" s="109"/>
      <c r="LK5" s="109"/>
      <c r="LL5" s="109"/>
      <c r="LM5" s="109"/>
      <c r="LN5" s="109"/>
      <c r="LO5" s="109"/>
      <c r="LP5" s="109"/>
      <c r="LQ5"/>
      <c r="LR5" s="112"/>
      <c r="LS5" s="112"/>
      <c r="LT5" s="112"/>
      <c r="LU5" s="112"/>
      <c r="LV5" s="112"/>
      <c r="LW5" s="112"/>
      <c r="LX5" s="112"/>
      <c r="LY5" s="112"/>
      <c r="LZ5" s="112"/>
      <c r="MA5" s="112"/>
      <c r="MB5" s="112"/>
      <c r="MC5" s="112"/>
      <c r="MD5" s="112"/>
      <c r="ME5" s="112"/>
      <c r="MF5" s="112"/>
      <c r="MG5" s="112"/>
      <c r="MH5" s="112"/>
      <c r="MI5" s="112"/>
      <c r="MJ5" s="112"/>
      <c r="MK5" s="112"/>
      <c r="ML5" s="112"/>
      <c r="MM5" s="112"/>
      <c r="MN5" s="112"/>
      <c r="MO5" s="113"/>
      <c r="MP5" s="111"/>
      <c r="MQ5" s="111"/>
      <c r="MR5" s="111"/>
      <c r="MS5" s="111"/>
      <c r="MT5" s="111"/>
      <c r="MU5" s="111"/>
      <c r="MV5" s="111"/>
      <c r="MW5" s="111"/>
      <c r="MX5" s="111"/>
      <c r="MY5" s="111"/>
      <c r="MZ5" s="111"/>
      <c r="NA5" s="111"/>
      <c r="NB5" s="111"/>
      <c r="NC5" s="111"/>
      <c r="ND5" s="111"/>
      <c r="NE5" s="111"/>
      <c r="NF5" s="111"/>
      <c r="NG5" s="111"/>
      <c r="NH5" s="111"/>
      <c r="NI5" s="111"/>
      <c r="NJ5" s="111"/>
      <c r="NK5" s="111"/>
      <c r="NL5" s="111"/>
      <c r="NM5" s="113"/>
      <c r="NN5" s="111"/>
      <c r="NO5" s="111"/>
      <c r="NP5" s="111"/>
      <c r="NQ5" s="111"/>
      <c r="NR5" s="111"/>
      <c r="NS5" s="111"/>
      <c r="NT5" s="111"/>
      <c r="NU5" s="111"/>
      <c r="NV5" s="111"/>
      <c r="NW5" s="111"/>
      <c r="NX5" s="111"/>
      <c r="NY5" s="111"/>
      <c r="NZ5" s="111"/>
      <c r="OA5" s="111"/>
      <c r="OB5" s="111"/>
      <c r="OC5" s="111"/>
      <c r="OD5" s="111"/>
      <c r="OE5" s="111"/>
      <c r="OF5" s="111"/>
      <c r="OG5" s="111"/>
      <c r="OH5" s="111"/>
      <c r="OI5" s="111"/>
      <c r="OJ5" s="111"/>
    </row>
    <row r="6" spans="3:400" ht="20.100000000000001" customHeight="1" x14ac:dyDescent="0.25">
      <c r="C6" s="130" t="s">
        <v>291</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17"/>
      <c r="AD6" s="117"/>
      <c r="AE6" s="117"/>
      <c r="AF6" s="117"/>
      <c r="AG6" s="117"/>
      <c r="AH6" s="117"/>
      <c r="AI6" s="117"/>
      <c r="AJ6" s="117"/>
      <c r="AK6" s="117"/>
      <c r="AL6" s="117"/>
      <c r="AM6" s="117"/>
      <c r="AN6" s="117"/>
      <c r="AO6" s="117"/>
      <c r="AP6" s="117"/>
      <c r="AQ6" s="117"/>
      <c r="AR6" s="117"/>
      <c r="AS6" s="117"/>
      <c r="AT6" s="117"/>
      <c r="AU6" s="117"/>
      <c r="AV6" s="117"/>
      <c r="AW6" s="117"/>
      <c r="AX6" s="117"/>
      <c r="AY6" s="117"/>
      <c r="AZ6" s="117"/>
      <c r="BA6" s="131"/>
      <c r="BB6" s="131"/>
      <c r="BC6" s="131"/>
      <c r="BD6" s="131"/>
      <c r="BE6" s="131"/>
      <c r="BF6" s="131"/>
      <c r="BG6" s="131"/>
      <c r="BH6" s="131"/>
      <c r="BI6" s="131"/>
      <c r="BJ6" s="131"/>
      <c r="BK6" s="131"/>
      <c r="BL6" s="131"/>
      <c r="BM6" s="131"/>
      <c r="BN6" s="131"/>
      <c r="BO6" s="131"/>
      <c r="BP6" s="131"/>
      <c r="BQ6" s="131"/>
      <c r="BR6" s="131"/>
      <c r="BS6" s="131"/>
      <c r="BT6" s="131"/>
      <c r="BU6" s="131"/>
      <c r="BV6" s="131"/>
      <c r="BW6" s="131"/>
      <c r="BX6" s="131" t="s">
        <v>3</v>
      </c>
      <c r="BY6" s="132" t="s">
        <v>213</v>
      </c>
      <c r="BZ6" s="120"/>
      <c r="CA6" s="133" t="s">
        <v>2</v>
      </c>
      <c r="CB6" s="133"/>
      <c r="CC6" s="133"/>
      <c r="CD6" s="133"/>
      <c r="CE6" s="133"/>
      <c r="CF6" s="133"/>
      <c r="CG6" s="133"/>
      <c r="CH6" s="133"/>
      <c r="CI6" s="133"/>
      <c r="CJ6" s="133"/>
      <c r="CK6" s="133"/>
      <c r="CL6" s="133"/>
      <c r="CM6" s="133"/>
      <c r="CN6" s="133"/>
      <c r="CO6" s="133"/>
      <c r="CP6" s="133"/>
      <c r="CQ6" s="133"/>
      <c r="CR6" s="133"/>
      <c r="CS6" s="133"/>
      <c r="CT6" s="133"/>
      <c r="CU6" s="133"/>
      <c r="CV6" s="133"/>
      <c r="CW6" s="133"/>
      <c r="CX6" s="133"/>
      <c r="CY6" s="133"/>
      <c r="CZ6" s="133"/>
      <c r="DA6" s="133"/>
      <c r="DB6" s="133"/>
      <c r="DC6" s="133"/>
      <c r="DD6" s="133"/>
      <c r="DE6" s="133"/>
      <c r="DF6" s="133"/>
      <c r="DG6" s="133"/>
      <c r="DH6" s="133"/>
      <c r="DI6" s="133"/>
      <c r="DJ6" s="133"/>
      <c r="DK6" s="133"/>
      <c r="DL6" s="133"/>
      <c r="DM6" s="133"/>
      <c r="DN6" s="133"/>
      <c r="DO6" s="133"/>
      <c r="DP6" s="133"/>
      <c r="DQ6" s="133"/>
      <c r="DR6" s="133"/>
      <c r="DS6" s="133"/>
      <c r="DT6" s="133"/>
      <c r="DU6" s="133"/>
      <c r="DV6" s="133"/>
      <c r="DW6" s="133"/>
      <c r="DX6" s="134"/>
      <c r="DY6" s="134"/>
      <c r="DZ6" s="134"/>
      <c r="EA6" s="134"/>
      <c r="EB6" s="134"/>
      <c r="EC6" s="134"/>
      <c r="ED6" s="134"/>
      <c r="EE6" s="134"/>
      <c r="EF6" s="134"/>
      <c r="EG6" s="134"/>
      <c r="EH6" s="134"/>
      <c r="EI6" s="134"/>
      <c r="EJ6" s="134"/>
      <c r="EK6" s="134"/>
      <c r="EL6" s="134"/>
      <c r="EM6" s="134"/>
      <c r="EN6" s="134"/>
      <c r="EO6" s="134"/>
      <c r="EP6" s="134"/>
      <c r="EQ6" s="134"/>
      <c r="ER6" s="134"/>
      <c r="ES6" s="134"/>
      <c r="ET6" s="134"/>
      <c r="EU6" s="134" t="s">
        <v>3</v>
      </c>
      <c r="EV6" s="120"/>
      <c r="EW6" s="121" t="s">
        <v>2</v>
      </c>
      <c r="EX6" s="121"/>
      <c r="EY6" s="121"/>
      <c r="EZ6" s="121"/>
      <c r="FA6" s="121"/>
      <c r="FB6" s="121"/>
      <c r="FC6" s="121"/>
      <c r="FD6" s="121"/>
      <c r="FE6" s="121"/>
      <c r="FF6" s="121"/>
      <c r="FG6" s="121"/>
      <c r="FH6" s="121"/>
      <c r="FI6" s="121"/>
      <c r="FJ6" s="121"/>
      <c r="FK6" s="121"/>
      <c r="FL6" s="121"/>
      <c r="FM6" s="121"/>
      <c r="FN6" s="121"/>
      <c r="FO6" s="121"/>
      <c r="FP6" s="121"/>
      <c r="FQ6" s="121"/>
      <c r="FR6" s="121"/>
      <c r="FS6" s="121"/>
      <c r="FT6" s="121"/>
      <c r="FU6" s="121"/>
      <c r="FV6" s="121"/>
      <c r="FW6" s="121"/>
      <c r="FX6" s="121"/>
      <c r="FY6" s="121"/>
      <c r="FZ6" s="121"/>
      <c r="GA6" s="121"/>
      <c r="GB6" s="121"/>
      <c r="GC6" s="121"/>
      <c r="GD6" s="121"/>
      <c r="GE6" s="121"/>
      <c r="GF6" s="121"/>
      <c r="GG6" s="121"/>
      <c r="GH6" s="121"/>
      <c r="GI6" s="121"/>
      <c r="GJ6" s="121"/>
      <c r="GK6" s="121"/>
      <c r="GL6" s="121"/>
      <c r="GM6" s="121"/>
      <c r="GN6" s="121"/>
      <c r="GO6" s="121"/>
      <c r="GP6" s="121"/>
      <c r="GQ6" s="121"/>
      <c r="GR6" s="121"/>
      <c r="GS6" s="121"/>
      <c r="GT6" s="135"/>
      <c r="GU6" s="135"/>
      <c r="GV6" s="135"/>
      <c r="GW6" s="135"/>
      <c r="GX6" s="135"/>
      <c r="GY6" s="135"/>
      <c r="GZ6" s="135"/>
      <c r="HA6" s="135"/>
      <c r="HB6" s="135"/>
      <c r="HC6" s="135"/>
      <c r="HD6" s="135"/>
      <c r="HE6" s="135"/>
      <c r="HF6" s="135"/>
      <c r="HG6" s="135"/>
      <c r="HH6" s="135"/>
      <c r="HI6" s="135"/>
      <c r="HJ6" s="135"/>
      <c r="HK6" s="135"/>
      <c r="HL6" s="135"/>
      <c r="HM6" s="135"/>
      <c r="HN6" s="135"/>
      <c r="HO6" s="135"/>
      <c r="HP6" s="135"/>
      <c r="HQ6" s="135" t="s">
        <v>3</v>
      </c>
      <c r="HR6" s="122"/>
      <c r="HS6" s="131" t="s">
        <v>213</v>
      </c>
      <c r="HT6" s="228"/>
      <c r="HU6" s="136"/>
      <c r="HV6" s="137" t="s">
        <v>214</v>
      </c>
      <c r="HW6" s="137" t="s">
        <v>215</v>
      </c>
      <c r="HX6" s="137" t="s">
        <v>216</v>
      </c>
      <c r="HY6" s="125"/>
      <c r="HZ6" s="125"/>
      <c r="IA6"/>
      <c r="IB6" s="125"/>
      <c r="IC6" s="125"/>
      <c r="ID6"/>
      <c r="IE6" s="125"/>
      <c r="IF6"/>
      <c r="IG6" s="125"/>
      <c r="IH6" s="125"/>
      <c r="II6"/>
      <c r="IJ6" s="125"/>
      <c r="IK6" s="125"/>
      <c r="IL6" s="125"/>
      <c r="IM6"/>
      <c r="IN6"/>
      <c r="IO6"/>
      <c r="IP6"/>
      <c r="IQ6"/>
      <c r="IR6" s="125"/>
      <c r="IS6" s="138"/>
      <c r="IT6" s="137" t="s">
        <v>214</v>
      </c>
      <c r="IU6" s="137" t="s">
        <v>215</v>
      </c>
      <c r="IV6" s="137" t="s">
        <v>216</v>
      </c>
      <c r="IW6" s="125"/>
      <c r="IX6" s="125"/>
      <c r="IY6"/>
      <c r="IZ6" s="125"/>
      <c r="JA6" s="125"/>
      <c r="JB6"/>
      <c r="JC6" s="125"/>
      <c r="JD6"/>
      <c r="JE6" s="125"/>
      <c r="JF6" s="125"/>
      <c r="JG6"/>
      <c r="JH6" s="125"/>
      <c r="JI6" s="125"/>
      <c r="JJ6" s="125"/>
      <c r="JK6"/>
      <c r="JL6" s="125"/>
      <c r="JM6" s="125"/>
      <c r="JN6" s="125"/>
      <c r="JO6"/>
      <c r="JP6" s="125"/>
      <c r="JQ6" s="138"/>
      <c r="JR6" s="137" t="s">
        <v>214</v>
      </c>
      <c r="JS6" s="137" t="s">
        <v>215</v>
      </c>
      <c r="JT6" s="137" t="s">
        <v>216</v>
      </c>
      <c r="JU6" s="125"/>
      <c r="JV6" s="125"/>
      <c r="JW6"/>
      <c r="JX6" s="125"/>
      <c r="JY6" s="125"/>
      <c r="JZ6"/>
      <c r="KA6" s="125"/>
      <c r="KB6"/>
      <c r="KC6" s="125"/>
      <c r="KD6" s="125"/>
      <c r="KE6"/>
      <c r="KF6" s="125"/>
      <c r="KG6" s="125"/>
      <c r="KH6" s="125"/>
      <c r="KI6"/>
      <c r="KJ6" s="125"/>
      <c r="KK6" s="125"/>
      <c r="KL6" s="125"/>
      <c r="KM6"/>
      <c r="KN6" s="125"/>
      <c r="KO6" s="138"/>
      <c r="KP6" s="137" t="s">
        <v>214</v>
      </c>
      <c r="KQ6" s="137" t="s">
        <v>215</v>
      </c>
      <c r="KR6" s="137" t="s">
        <v>216</v>
      </c>
      <c r="KS6"/>
      <c r="KT6" s="109"/>
      <c r="KU6" s="109"/>
      <c r="KV6" s="109"/>
      <c r="KW6" s="109"/>
      <c r="KX6" s="109"/>
      <c r="KY6" s="109"/>
      <c r="KZ6" s="109"/>
      <c r="LA6" s="109"/>
      <c r="LB6" s="109"/>
      <c r="LC6" s="109"/>
      <c r="LD6" s="109"/>
      <c r="LE6" s="109"/>
      <c r="LF6" s="109"/>
      <c r="LG6" s="109"/>
      <c r="LH6" s="109"/>
      <c r="LI6" s="109"/>
      <c r="LJ6" s="109"/>
      <c r="LK6" s="109"/>
      <c r="LL6" s="109"/>
      <c r="LM6" s="109"/>
      <c r="LN6" s="109"/>
      <c r="LO6" s="109"/>
      <c r="LP6" s="109"/>
      <c r="LQ6"/>
      <c r="LR6" s="112"/>
      <c r="LS6" s="112"/>
      <c r="LT6" s="112"/>
      <c r="LU6" s="112"/>
      <c r="LV6" s="112"/>
      <c r="LW6" s="112"/>
      <c r="LX6" s="112"/>
      <c r="LY6" s="112"/>
      <c r="LZ6" s="112"/>
      <c r="MA6" s="112"/>
      <c r="MB6" s="112"/>
      <c r="MC6" s="112"/>
      <c r="MD6" s="112"/>
      <c r="ME6" s="112"/>
      <c r="MF6" s="112"/>
      <c r="MG6" s="112"/>
      <c r="MH6" s="112"/>
      <c r="MI6" s="112"/>
      <c r="MJ6" s="112"/>
      <c r="MK6" s="112"/>
      <c r="ML6" s="112"/>
      <c r="MM6" s="112"/>
      <c r="MN6" s="112"/>
      <c r="MO6" s="113"/>
      <c r="MP6" s="111"/>
      <c r="MQ6" s="111"/>
      <c r="MR6" s="111"/>
      <c r="MS6" s="111"/>
      <c r="MT6" s="111"/>
      <c r="MU6" s="111"/>
      <c r="MV6" s="111"/>
      <c r="MW6" s="111"/>
      <c r="MX6" s="111"/>
      <c r="MY6" s="111"/>
      <c r="MZ6" s="111"/>
      <c r="NA6" s="111"/>
      <c r="NB6" s="111"/>
      <c r="NC6" s="111"/>
      <c r="ND6" s="111"/>
      <c r="NE6" s="111"/>
      <c r="NF6" s="111"/>
      <c r="NG6" s="111"/>
      <c r="NH6" s="111"/>
      <c r="NI6" s="111"/>
      <c r="NJ6" s="111"/>
      <c r="NK6" s="111"/>
      <c r="NL6" s="111"/>
      <c r="NM6" s="113"/>
      <c r="NN6" s="111"/>
      <c r="NO6" s="111"/>
      <c r="NP6" s="111"/>
      <c r="NQ6" s="111"/>
      <c r="NR6" s="111"/>
      <c r="NS6" s="111"/>
      <c r="NT6" s="111"/>
      <c r="NU6" s="111"/>
      <c r="NV6" s="111"/>
      <c r="NW6" s="111"/>
      <c r="NX6" s="111"/>
      <c r="NY6" s="111"/>
      <c r="NZ6" s="111"/>
      <c r="OA6" s="111"/>
      <c r="OB6" s="111"/>
      <c r="OC6" s="111"/>
      <c r="OD6" s="111"/>
      <c r="OE6" s="111"/>
      <c r="OF6" s="111"/>
      <c r="OG6" s="111"/>
      <c r="OH6" s="111"/>
      <c r="OI6" s="111"/>
      <c r="OJ6" s="111"/>
    </row>
    <row r="7" spans="3:40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60</v>
      </c>
      <c r="BA7" s="139"/>
      <c r="BB7" s="139"/>
      <c r="BC7" s="139"/>
      <c r="BD7" s="139"/>
      <c r="BE7" s="139"/>
      <c r="BF7" s="139"/>
      <c r="BG7" s="139"/>
      <c r="BH7" s="139"/>
      <c r="BI7" s="139"/>
      <c r="BJ7" s="139"/>
      <c r="BK7" s="139"/>
      <c r="BL7" s="139"/>
      <c r="BM7" s="139"/>
      <c r="BN7" s="139"/>
      <c r="BO7" s="139"/>
      <c r="BP7" s="139"/>
      <c r="BQ7" s="139"/>
      <c r="BR7" s="139"/>
      <c r="BS7" s="139"/>
      <c r="BT7" s="139"/>
      <c r="BU7" s="139"/>
      <c r="BV7" s="139"/>
      <c r="BW7" s="139"/>
      <c r="BX7" s="141" t="s">
        <v>217</v>
      </c>
      <c r="BY7" s="126"/>
      <c r="BZ7" s="120"/>
      <c r="CA7" s="139" t="s">
        <v>11</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40" t="s">
        <v>12</v>
      </c>
      <c r="CZ7" s="139"/>
      <c r="DA7" s="139"/>
      <c r="DB7" s="139"/>
      <c r="DC7" s="139"/>
      <c r="DD7" s="139"/>
      <c r="DE7" s="139"/>
      <c r="DF7" s="139"/>
      <c r="DG7" s="139"/>
      <c r="DH7" s="139"/>
      <c r="DI7" s="139"/>
      <c r="DJ7" s="139"/>
      <c r="DK7" s="139"/>
      <c r="DL7" s="139"/>
      <c r="DM7" s="139"/>
      <c r="DN7" s="139"/>
      <c r="DO7" s="139"/>
      <c r="DP7" s="139"/>
      <c r="DQ7" s="139"/>
      <c r="DR7" s="139"/>
      <c r="DS7" s="139"/>
      <c r="DT7" s="139"/>
      <c r="DU7" s="139"/>
      <c r="DV7" s="139"/>
      <c r="DW7" s="141" t="s">
        <v>60</v>
      </c>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41" t="s">
        <v>217</v>
      </c>
      <c r="EV7" s="142"/>
      <c r="EW7" s="139" t="s">
        <v>11</v>
      </c>
      <c r="EX7" s="139"/>
      <c r="EY7" s="139"/>
      <c r="EZ7" s="139"/>
      <c r="FA7" s="139"/>
      <c r="FB7" s="139"/>
      <c r="FC7" s="139"/>
      <c r="FD7" s="139"/>
      <c r="FE7" s="139"/>
      <c r="FF7" s="139"/>
      <c r="FG7" s="139"/>
      <c r="FH7" s="139"/>
      <c r="FI7" s="139"/>
      <c r="FJ7" s="139"/>
      <c r="FK7" s="139"/>
      <c r="FL7" s="139"/>
      <c r="FM7" s="139"/>
      <c r="FN7" s="139"/>
      <c r="FO7" s="139"/>
      <c r="FP7" s="139"/>
      <c r="FQ7" s="139"/>
      <c r="FR7" s="139"/>
      <c r="FS7" s="139"/>
      <c r="FT7" s="139"/>
      <c r="FU7" s="140" t="s">
        <v>12</v>
      </c>
      <c r="FV7" s="139"/>
      <c r="FW7" s="139"/>
      <c r="FX7" s="139"/>
      <c r="FY7" s="139"/>
      <c r="FZ7" s="139"/>
      <c r="GA7" s="139"/>
      <c r="GB7" s="139"/>
      <c r="GC7" s="139"/>
      <c r="GD7" s="139"/>
      <c r="GE7" s="139"/>
      <c r="GF7" s="139"/>
      <c r="GG7" s="139"/>
      <c r="GH7" s="139"/>
      <c r="GI7" s="139"/>
      <c r="GJ7" s="139"/>
      <c r="GK7" s="139"/>
      <c r="GL7" s="139"/>
      <c r="GM7" s="139"/>
      <c r="GN7" s="139"/>
      <c r="GO7" s="139"/>
      <c r="GP7" s="139"/>
      <c r="GQ7" s="139"/>
      <c r="GR7" s="139"/>
      <c r="GS7" s="141" t="s">
        <v>60</v>
      </c>
      <c r="GT7" s="139"/>
      <c r="GU7" s="139"/>
      <c r="GV7" s="139"/>
      <c r="GW7" s="139"/>
      <c r="GX7" s="139"/>
      <c r="GY7" s="139"/>
      <c r="GZ7" s="139"/>
      <c r="HA7" s="139"/>
      <c r="HB7" s="139"/>
      <c r="HC7" s="139"/>
      <c r="HD7" s="139"/>
      <c r="HE7" s="139"/>
      <c r="HF7" s="139"/>
      <c r="HG7" s="139"/>
      <c r="HH7" s="139"/>
      <c r="HI7" s="139"/>
      <c r="HJ7" s="139"/>
      <c r="HK7" s="139"/>
      <c r="HL7" s="139"/>
      <c r="HM7" s="139"/>
      <c r="HN7" s="139"/>
      <c r="HO7" s="139"/>
      <c r="HP7" s="139"/>
      <c r="HQ7" s="141" t="s">
        <v>217</v>
      </c>
      <c r="HR7" s="126"/>
      <c r="HS7" s="139" t="s">
        <v>213</v>
      </c>
      <c r="HT7" s="228"/>
      <c r="HU7" s="143" t="s">
        <v>218</v>
      </c>
      <c r="HV7" s="144" t="s">
        <v>219</v>
      </c>
      <c r="HW7" s="145"/>
      <c r="HX7" s="146"/>
      <c r="HY7" s="147"/>
      <c r="HZ7" s="147"/>
      <c r="IA7"/>
      <c r="IB7" s="147"/>
      <c r="IC7" s="147"/>
      <c r="ID7"/>
      <c r="IE7" s="147"/>
      <c r="IF7"/>
      <c r="IG7" s="147"/>
      <c r="IH7" s="147"/>
      <c r="II7"/>
      <c r="IJ7" s="147"/>
      <c r="IK7" s="147"/>
      <c r="IL7" s="147"/>
      <c r="IM7"/>
      <c r="IN7"/>
      <c r="IO7"/>
      <c r="IP7"/>
      <c r="IQ7"/>
      <c r="IR7" s="147"/>
      <c r="IS7" s="148" t="s">
        <v>218</v>
      </c>
      <c r="IT7" s="144" t="s">
        <v>219</v>
      </c>
      <c r="IU7" s="145"/>
      <c r="IV7" s="146"/>
      <c r="IW7" s="147"/>
      <c r="IX7" s="147"/>
      <c r="IY7"/>
      <c r="IZ7" s="147"/>
      <c r="JA7" s="147"/>
      <c r="JB7"/>
      <c r="JC7" s="147"/>
      <c r="JD7"/>
      <c r="JE7" s="147"/>
      <c r="JF7" s="147"/>
      <c r="JG7"/>
      <c r="JH7" s="147"/>
      <c r="JI7" s="147"/>
      <c r="JJ7" s="147"/>
      <c r="JK7"/>
      <c r="JL7" s="147"/>
      <c r="JM7" s="147"/>
      <c r="JN7" s="147"/>
      <c r="JO7"/>
      <c r="JP7" s="147"/>
      <c r="JQ7" s="148" t="s">
        <v>218</v>
      </c>
      <c r="JR7" s="144" t="s">
        <v>219</v>
      </c>
      <c r="JS7" s="145"/>
      <c r="JT7" s="146"/>
      <c r="JU7" s="147"/>
      <c r="JV7" s="147"/>
      <c r="JW7"/>
      <c r="JX7" s="147"/>
      <c r="JY7" s="147"/>
      <c r="JZ7"/>
      <c r="KA7" s="147"/>
      <c r="KB7"/>
      <c r="KC7" s="147"/>
      <c r="KD7" s="147"/>
      <c r="KE7"/>
      <c r="KF7" s="147"/>
      <c r="KG7" s="147"/>
      <c r="KH7" s="147"/>
      <c r="KI7"/>
      <c r="KJ7" s="147"/>
      <c r="KK7" s="147"/>
      <c r="KL7" s="147"/>
      <c r="KM7"/>
      <c r="KN7" s="147"/>
      <c r="KO7" s="148" t="s">
        <v>218</v>
      </c>
      <c r="KP7" s="144" t="s">
        <v>219</v>
      </c>
      <c r="KQ7" s="145"/>
      <c r="KR7" s="146"/>
      <c r="KS7"/>
      <c r="KT7" s="127"/>
      <c r="KU7" s="127"/>
      <c r="KV7" s="127"/>
      <c r="KW7" s="127"/>
      <c r="KX7" s="127"/>
      <c r="KY7" s="127"/>
      <c r="KZ7" s="127"/>
      <c r="LA7" s="127"/>
      <c r="LB7" s="127"/>
      <c r="LC7" s="127"/>
      <c r="LD7" s="127"/>
      <c r="LE7" s="127"/>
      <c r="LF7" s="127"/>
      <c r="LG7" s="127"/>
      <c r="LH7" s="127"/>
      <c r="LI7" s="127"/>
      <c r="LJ7" s="127"/>
      <c r="LK7" s="127"/>
      <c r="LL7" s="127"/>
      <c r="LM7" s="127"/>
      <c r="LN7" s="127"/>
      <c r="LO7" s="127"/>
      <c r="LP7" s="127"/>
      <c r="LQ7"/>
      <c r="LR7" s="149"/>
      <c r="LS7" s="149"/>
      <c r="LT7" s="149"/>
      <c r="LU7" s="149"/>
      <c r="LV7" s="149"/>
      <c r="LW7" s="149"/>
      <c r="LX7" s="149"/>
      <c r="LY7" s="149"/>
      <c r="LZ7" s="149"/>
      <c r="MA7" s="149"/>
      <c r="MB7" s="149"/>
      <c r="MC7" s="149"/>
      <c r="MD7" s="149"/>
      <c r="ME7" s="149"/>
      <c r="MF7" s="149"/>
      <c r="MG7" s="149"/>
      <c r="MH7" s="149"/>
      <c r="MI7" s="149"/>
      <c r="MJ7" s="149"/>
      <c r="MK7" s="149"/>
      <c r="ML7" s="149"/>
      <c r="MM7" s="149"/>
      <c r="MN7" s="149"/>
      <c r="MO7" s="113"/>
      <c r="MP7" s="129"/>
      <c r="MQ7" s="129"/>
      <c r="MR7" s="129"/>
      <c r="MS7" s="129"/>
      <c r="MT7" s="129"/>
      <c r="MU7" s="129"/>
      <c r="MV7" s="129"/>
      <c r="MW7" s="129"/>
      <c r="MX7" s="129"/>
      <c r="MY7" s="129"/>
      <c r="MZ7" s="129"/>
      <c r="NA7" s="129"/>
      <c r="NB7" s="129"/>
      <c r="NC7" s="129"/>
      <c r="ND7" s="129"/>
      <c r="NE7" s="129"/>
      <c r="NF7" s="129"/>
      <c r="NG7" s="129"/>
      <c r="NH7" s="129"/>
      <c r="NI7" s="129"/>
      <c r="NJ7" s="129"/>
      <c r="NK7" s="129"/>
      <c r="NL7" s="129"/>
      <c r="NM7" s="113"/>
      <c r="NN7" s="129"/>
      <c r="NO7" s="129"/>
      <c r="NP7" s="129"/>
      <c r="NQ7" s="129"/>
      <c r="NR7" s="129"/>
      <c r="NS7" s="129"/>
      <c r="NT7" s="129"/>
      <c r="NU7" s="129"/>
      <c r="NV7" s="129"/>
      <c r="NW7" s="129"/>
      <c r="NX7" s="129"/>
      <c r="NY7" s="129"/>
      <c r="NZ7" s="129"/>
      <c r="OA7" s="129"/>
      <c r="OB7" s="129"/>
      <c r="OC7" s="129"/>
      <c r="OD7" s="129"/>
      <c r="OE7" s="129"/>
      <c r="OF7" s="129"/>
      <c r="OG7" s="129"/>
      <c r="OH7" s="129"/>
      <c r="OI7" s="129"/>
      <c r="OJ7" s="129"/>
    </row>
    <row r="8" spans="3:400" ht="18" customHeight="1" x14ac:dyDescent="0.25">
      <c r="C8" s="150" t="s">
        <v>222</v>
      </c>
      <c r="D8" s="151">
        <v>132</v>
      </c>
      <c r="E8" s="152"/>
      <c r="F8" s="152"/>
      <c r="G8" s="152"/>
      <c r="H8" s="152"/>
      <c r="I8" s="152"/>
      <c r="J8" s="152"/>
      <c r="K8" s="152"/>
      <c r="L8" s="152"/>
      <c r="M8" s="152"/>
      <c r="N8" s="152"/>
      <c r="O8" s="152"/>
      <c r="P8" s="152"/>
      <c r="Q8" s="152"/>
      <c r="R8" s="152"/>
      <c r="S8" s="152"/>
      <c r="T8" s="152"/>
      <c r="U8" s="152"/>
      <c r="V8" s="152"/>
      <c r="W8" s="152"/>
      <c r="X8" s="152"/>
      <c r="Y8" s="152"/>
      <c r="Z8" s="152"/>
      <c r="AA8" s="152"/>
      <c r="AB8" s="151">
        <v>48</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12</v>
      </c>
      <c r="BA8" s="152"/>
      <c r="BB8" s="152"/>
      <c r="BC8" s="152"/>
      <c r="BD8" s="152"/>
      <c r="BE8" s="152"/>
      <c r="BF8" s="152"/>
      <c r="BG8" s="152"/>
      <c r="BH8" s="152"/>
      <c r="BI8" s="152"/>
      <c r="BJ8" s="152"/>
      <c r="BK8" s="152"/>
      <c r="BL8" s="152"/>
      <c r="BM8" s="152"/>
      <c r="BN8" s="152"/>
      <c r="BO8" s="152"/>
      <c r="BP8" s="152"/>
      <c r="BQ8" s="152"/>
      <c r="BR8" s="152"/>
      <c r="BS8" s="152"/>
      <c r="BT8" s="152"/>
      <c r="BU8" s="152"/>
      <c r="BV8" s="152"/>
      <c r="BW8" s="152"/>
      <c r="BX8" s="151">
        <v>52</v>
      </c>
      <c r="BY8" s="153">
        <f>D8+AB8+AZ8+BX8</f>
        <v>244</v>
      </c>
      <c r="BZ8" s="120"/>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54">
        <v>1</v>
      </c>
      <c r="DA8" s="154">
        <v>2</v>
      </c>
      <c r="DB8" s="154">
        <v>3</v>
      </c>
      <c r="DC8" s="154">
        <v>4</v>
      </c>
      <c r="DD8" s="154">
        <v>5</v>
      </c>
      <c r="DE8" s="154">
        <v>6</v>
      </c>
      <c r="DF8" s="154">
        <v>7</v>
      </c>
      <c r="DG8" s="154">
        <v>8</v>
      </c>
      <c r="DH8" s="154">
        <v>9</v>
      </c>
      <c r="DI8" s="154">
        <v>10</v>
      </c>
      <c r="DJ8" s="154">
        <v>11</v>
      </c>
      <c r="DK8" s="154">
        <v>12</v>
      </c>
      <c r="DL8" s="154">
        <v>13</v>
      </c>
      <c r="DM8" s="154">
        <v>14</v>
      </c>
      <c r="DN8" s="154">
        <v>15</v>
      </c>
      <c r="DO8" s="154">
        <v>16</v>
      </c>
      <c r="DP8" s="154">
        <v>17</v>
      </c>
      <c r="DQ8" s="154">
        <v>18</v>
      </c>
      <c r="DR8" s="154">
        <v>19</v>
      </c>
      <c r="DS8" s="154">
        <v>20</v>
      </c>
      <c r="DT8" s="154">
        <v>21</v>
      </c>
      <c r="DU8" s="154">
        <v>22</v>
      </c>
      <c r="DV8" s="154">
        <v>23</v>
      </c>
      <c r="DW8" s="153" t="s">
        <v>57</v>
      </c>
      <c r="DX8" s="154">
        <v>1</v>
      </c>
      <c r="DY8" s="154">
        <v>2</v>
      </c>
      <c r="DZ8" s="154">
        <v>3</v>
      </c>
      <c r="EA8" s="154">
        <v>4</v>
      </c>
      <c r="EB8" s="154">
        <v>5</v>
      </c>
      <c r="EC8" s="154">
        <v>6</v>
      </c>
      <c r="ED8" s="154">
        <v>7</v>
      </c>
      <c r="EE8" s="154">
        <v>8</v>
      </c>
      <c r="EF8" s="154">
        <v>9</v>
      </c>
      <c r="EG8" s="154">
        <v>10</v>
      </c>
      <c r="EH8" s="154">
        <v>11</v>
      </c>
      <c r="EI8" s="154">
        <v>12</v>
      </c>
      <c r="EJ8" s="154">
        <v>13</v>
      </c>
      <c r="EK8" s="154">
        <v>14</v>
      </c>
      <c r="EL8" s="154">
        <v>15</v>
      </c>
      <c r="EM8" s="154">
        <v>16</v>
      </c>
      <c r="EN8" s="154">
        <v>17</v>
      </c>
      <c r="EO8" s="154">
        <v>18</v>
      </c>
      <c r="EP8" s="154">
        <v>19</v>
      </c>
      <c r="EQ8" s="154">
        <v>20</v>
      </c>
      <c r="ER8" s="154">
        <v>21</v>
      </c>
      <c r="ES8" s="154">
        <v>22</v>
      </c>
      <c r="ET8" s="154">
        <v>23</v>
      </c>
      <c r="EU8" s="153" t="s">
        <v>57</v>
      </c>
      <c r="EV8" s="120"/>
      <c r="EW8" s="153">
        <f>IF(D8="","",D8)</f>
        <v>132</v>
      </c>
      <c r="EX8" s="154">
        <v>1</v>
      </c>
      <c r="EY8" s="154">
        <v>2</v>
      </c>
      <c r="EZ8" s="154">
        <v>3</v>
      </c>
      <c r="FA8" s="154">
        <v>4</v>
      </c>
      <c r="FB8" s="154">
        <v>5</v>
      </c>
      <c r="FC8" s="154">
        <v>6</v>
      </c>
      <c r="FD8" s="154">
        <v>7</v>
      </c>
      <c r="FE8" s="154">
        <v>8</v>
      </c>
      <c r="FF8" s="154">
        <v>9</v>
      </c>
      <c r="FG8" s="154">
        <v>10</v>
      </c>
      <c r="FH8" s="154">
        <v>11</v>
      </c>
      <c r="FI8" s="154">
        <v>12</v>
      </c>
      <c r="FJ8" s="154">
        <v>13</v>
      </c>
      <c r="FK8" s="154">
        <v>14</v>
      </c>
      <c r="FL8" s="154">
        <v>15</v>
      </c>
      <c r="FM8" s="154">
        <v>16</v>
      </c>
      <c r="FN8" s="154">
        <v>17</v>
      </c>
      <c r="FO8" s="154">
        <v>18</v>
      </c>
      <c r="FP8" s="154">
        <v>19</v>
      </c>
      <c r="FQ8" s="154">
        <v>20</v>
      </c>
      <c r="FR8" s="154">
        <v>21</v>
      </c>
      <c r="FS8" s="154">
        <v>22</v>
      </c>
      <c r="FT8" s="154">
        <v>23</v>
      </c>
      <c r="FU8" s="153">
        <f>IF(AB8="","",AB8)</f>
        <v>48</v>
      </c>
      <c r="FV8" s="154">
        <v>1</v>
      </c>
      <c r="FW8" s="154">
        <v>2</v>
      </c>
      <c r="FX8" s="154">
        <v>3</v>
      </c>
      <c r="FY8" s="154">
        <v>4</v>
      </c>
      <c r="FZ8" s="154">
        <v>5</v>
      </c>
      <c r="GA8" s="154">
        <v>6</v>
      </c>
      <c r="GB8" s="154">
        <v>7</v>
      </c>
      <c r="GC8" s="154">
        <v>8</v>
      </c>
      <c r="GD8" s="154">
        <v>9</v>
      </c>
      <c r="GE8" s="154">
        <v>10</v>
      </c>
      <c r="GF8" s="154">
        <v>11</v>
      </c>
      <c r="GG8" s="154">
        <v>12</v>
      </c>
      <c r="GH8" s="154">
        <v>13</v>
      </c>
      <c r="GI8" s="154">
        <v>14</v>
      </c>
      <c r="GJ8" s="154">
        <v>15</v>
      </c>
      <c r="GK8" s="154">
        <v>16</v>
      </c>
      <c r="GL8" s="154">
        <v>17</v>
      </c>
      <c r="GM8" s="154">
        <v>18</v>
      </c>
      <c r="GN8" s="154">
        <v>19</v>
      </c>
      <c r="GO8" s="154">
        <v>20</v>
      </c>
      <c r="GP8" s="154">
        <v>21</v>
      </c>
      <c r="GQ8" s="154">
        <v>22</v>
      </c>
      <c r="GR8" s="154">
        <v>23</v>
      </c>
      <c r="GS8" s="153">
        <f>IF(AZ8="","",AZ8)</f>
        <v>12</v>
      </c>
      <c r="GT8" s="154">
        <v>1</v>
      </c>
      <c r="GU8" s="154">
        <v>2</v>
      </c>
      <c r="GV8" s="154">
        <v>3</v>
      </c>
      <c r="GW8" s="154">
        <v>4</v>
      </c>
      <c r="GX8" s="154">
        <v>5</v>
      </c>
      <c r="GY8" s="154">
        <v>6</v>
      </c>
      <c r="GZ8" s="154">
        <v>7</v>
      </c>
      <c r="HA8" s="154">
        <v>8</v>
      </c>
      <c r="HB8" s="154">
        <v>9</v>
      </c>
      <c r="HC8" s="154">
        <v>10</v>
      </c>
      <c r="HD8" s="154">
        <v>11</v>
      </c>
      <c r="HE8" s="154">
        <v>12</v>
      </c>
      <c r="HF8" s="154">
        <v>13</v>
      </c>
      <c r="HG8" s="154">
        <v>14</v>
      </c>
      <c r="HH8" s="154">
        <v>15</v>
      </c>
      <c r="HI8" s="154">
        <v>16</v>
      </c>
      <c r="HJ8" s="154">
        <v>17</v>
      </c>
      <c r="HK8" s="154">
        <v>18</v>
      </c>
      <c r="HL8" s="154">
        <v>19</v>
      </c>
      <c r="HM8" s="154">
        <v>20</v>
      </c>
      <c r="HN8" s="154">
        <v>21</v>
      </c>
      <c r="HO8" s="154">
        <v>22</v>
      </c>
      <c r="HP8" s="154">
        <v>23</v>
      </c>
      <c r="HQ8" s="153">
        <f>IF(BX8="","",BX8)</f>
        <v>52</v>
      </c>
      <c r="HR8" s="155"/>
      <c r="HS8" s="153">
        <f>BY8</f>
        <v>244</v>
      </c>
      <c r="HT8" s="228"/>
      <c r="HU8" s="143" t="s">
        <v>223</v>
      </c>
      <c r="HV8" s="146" t="str">
        <f>"Please enter the total number of households, veterans, and persons in "&amp;D7</f>
        <v>Please enter the total number of households, veterans, and persons in ES</v>
      </c>
      <c r="HW8" s="283"/>
      <c r="HX8" s="146"/>
      <c r="HY8" s="147"/>
      <c r="HZ8" s="147"/>
      <c r="IA8"/>
      <c r="IB8" s="147"/>
      <c r="IC8" s="147"/>
      <c r="ID8"/>
      <c r="IE8" s="147"/>
      <c r="IF8"/>
      <c r="IG8" s="147"/>
      <c r="IH8" s="147"/>
      <c r="II8"/>
      <c r="IJ8" s="147"/>
      <c r="IK8" s="147"/>
      <c r="IL8" s="147"/>
      <c r="IM8"/>
      <c r="IN8"/>
      <c r="IO8"/>
      <c r="IP8"/>
      <c r="IQ8"/>
      <c r="IR8" s="147"/>
      <c r="IS8" s="148" t="s">
        <v>223</v>
      </c>
      <c r="IT8" s="146" t="str">
        <f>"Please enter the total number of households, veterans, and persons in "&amp;AB7</f>
        <v>Please enter the total number of households, veterans, and persons in TH</v>
      </c>
      <c r="IU8" s="283"/>
      <c r="IV8" s="146"/>
      <c r="IW8" s="147"/>
      <c r="IX8" s="147"/>
      <c r="IY8"/>
      <c r="IZ8" s="147"/>
      <c r="JA8" s="147"/>
      <c r="JB8"/>
      <c r="JC8" s="147"/>
      <c r="JD8"/>
      <c r="JE8" s="147"/>
      <c r="JF8" s="147"/>
      <c r="JG8"/>
      <c r="JH8" s="147"/>
      <c r="JI8" s="147"/>
      <c r="JJ8" s="147"/>
      <c r="JK8"/>
      <c r="JL8" s="147"/>
      <c r="JM8" s="147"/>
      <c r="JN8" s="147"/>
      <c r="JO8"/>
      <c r="JP8" s="147"/>
      <c r="JQ8" s="148" t="s">
        <v>223</v>
      </c>
      <c r="JR8" s="146" t="str">
        <f>"Please enter the total number of households, veterans, and persons in "&amp;AZ7</f>
        <v>Please enter the total number of households, veterans, and persons in SH</v>
      </c>
      <c r="JS8" s="283"/>
      <c r="JT8" s="146"/>
      <c r="JU8" s="147"/>
      <c r="JV8" s="147"/>
      <c r="JW8"/>
      <c r="JX8" s="147"/>
      <c r="JY8" s="147"/>
      <c r="JZ8"/>
      <c r="KA8" s="147"/>
      <c r="KB8"/>
      <c r="KC8" s="147"/>
      <c r="KD8" s="147"/>
      <c r="KE8"/>
      <c r="KF8" s="147"/>
      <c r="KG8" s="147"/>
      <c r="KH8" s="147"/>
      <c r="KI8"/>
      <c r="KJ8" s="147"/>
      <c r="KK8" s="147"/>
      <c r="KL8" s="147"/>
      <c r="KM8"/>
      <c r="KN8" s="147"/>
      <c r="KO8" s="148" t="s">
        <v>223</v>
      </c>
      <c r="KP8" s="146" t="str">
        <f>"Please enter the total number of households, veterans, and persons in "&amp;BX7</f>
        <v>Please enter the total number of households, veterans, and persons in UN</v>
      </c>
      <c r="KQ8" s="283"/>
      <c r="KR8" s="146"/>
      <c r="KS8"/>
      <c r="KT8">
        <v>1</v>
      </c>
      <c r="KU8">
        <v>2</v>
      </c>
      <c r="KV8">
        <v>3</v>
      </c>
      <c r="KW8">
        <v>4</v>
      </c>
      <c r="KX8">
        <v>5</v>
      </c>
      <c r="KY8">
        <v>6</v>
      </c>
      <c r="KZ8">
        <v>7</v>
      </c>
      <c r="LA8">
        <v>8</v>
      </c>
      <c r="LB8">
        <v>9</v>
      </c>
      <c r="LC8">
        <v>10</v>
      </c>
      <c r="LD8">
        <v>11</v>
      </c>
      <c r="LE8">
        <v>12</v>
      </c>
      <c r="LF8">
        <v>13</v>
      </c>
      <c r="LG8">
        <v>14</v>
      </c>
      <c r="LH8">
        <v>15</v>
      </c>
      <c r="LI8">
        <v>16</v>
      </c>
      <c r="LJ8">
        <v>17</v>
      </c>
      <c r="LK8">
        <v>18</v>
      </c>
      <c r="LL8">
        <v>19</v>
      </c>
      <c r="LM8">
        <v>20</v>
      </c>
      <c r="LN8">
        <v>21</v>
      </c>
      <c r="LO8">
        <v>22</v>
      </c>
      <c r="LP8">
        <v>23</v>
      </c>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row>
    <row r="9" spans="3:400" ht="18" customHeight="1" x14ac:dyDescent="0.25">
      <c r="C9" s="150" t="s">
        <v>224</v>
      </c>
      <c r="D9" s="151">
        <v>132</v>
      </c>
      <c r="E9" s="152"/>
      <c r="F9" s="152"/>
      <c r="G9" s="152"/>
      <c r="H9" s="152"/>
      <c r="I9" s="152"/>
      <c r="J9" s="152"/>
      <c r="K9" s="152"/>
      <c r="L9" s="152"/>
      <c r="M9" s="152"/>
      <c r="N9" s="152"/>
      <c r="O9" s="152"/>
      <c r="P9" s="152"/>
      <c r="Q9" s="152"/>
      <c r="R9" s="152"/>
      <c r="S9" s="152"/>
      <c r="T9" s="152"/>
      <c r="U9" s="152"/>
      <c r="V9" s="152"/>
      <c r="W9" s="152"/>
      <c r="X9" s="152"/>
      <c r="Y9" s="152"/>
      <c r="Z9" s="152"/>
      <c r="AA9" s="152"/>
      <c r="AB9" s="151">
        <v>49</v>
      </c>
      <c r="AC9" s="152"/>
      <c r="AD9" s="152"/>
      <c r="AE9" s="152"/>
      <c r="AF9" s="152"/>
      <c r="AG9" s="152"/>
      <c r="AH9" s="152"/>
      <c r="AI9" s="152"/>
      <c r="AJ9" s="152"/>
      <c r="AK9" s="152"/>
      <c r="AL9" s="152"/>
      <c r="AM9" s="152"/>
      <c r="AN9" s="152"/>
      <c r="AO9" s="152"/>
      <c r="AP9" s="152"/>
      <c r="AQ9" s="152"/>
      <c r="AR9" s="152"/>
      <c r="AS9" s="152"/>
      <c r="AT9" s="152"/>
      <c r="AU9" s="152"/>
      <c r="AV9" s="152"/>
      <c r="AW9" s="152"/>
      <c r="AX9" s="152"/>
      <c r="AY9" s="152"/>
      <c r="AZ9" s="151">
        <v>12</v>
      </c>
      <c r="BA9" s="152"/>
      <c r="BB9" s="152"/>
      <c r="BC9" s="152"/>
      <c r="BD9" s="152"/>
      <c r="BE9" s="152"/>
      <c r="BF9" s="152"/>
      <c r="BG9" s="152"/>
      <c r="BH9" s="152"/>
      <c r="BI9" s="152"/>
      <c r="BJ9" s="152"/>
      <c r="BK9" s="152"/>
      <c r="BL9" s="152"/>
      <c r="BM9" s="152"/>
      <c r="BN9" s="152"/>
      <c r="BO9" s="152"/>
      <c r="BP9" s="152"/>
      <c r="BQ9" s="152"/>
      <c r="BR9" s="152"/>
      <c r="BS9" s="152"/>
      <c r="BT9" s="152"/>
      <c r="BU9" s="152"/>
      <c r="BV9" s="152"/>
      <c r="BW9" s="152"/>
      <c r="BX9" s="151">
        <v>56</v>
      </c>
      <c r="BY9" s="153">
        <f>D9+AB9+AZ9+BX9</f>
        <v>249</v>
      </c>
      <c r="BZ9" s="120"/>
      <c r="CA9" s="153" t="s">
        <v>57</v>
      </c>
      <c r="CB9" s="154">
        <v>1</v>
      </c>
      <c r="CC9" s="154">
        <v>2</v>
      </c>
      <c r="CD9" s="154">
        <v>3</v>
      </c>
      <c r="CE9" s="154">
        <v>4</v>
      </c>
      <c r="CF9" s="154">
        <v>5</v>
      </c>
      <c r="CG9" s="154">
        <v>6</v>
      </c>
      <c r="CH9" s="154">
        <v>7</v>
      </c>
      <c r="CI9" s="154">
        <v>8</v>
      </c>
      <c r="CJ9" s="154">
        <v>9</v>
      </c>
      <c r="CK9" s="154">
        <v>10</v>
      </c>
      <c r="CL9" s="154">
        <v>11</v>
      </c>
      <c r="CM9" s="154">
        <v>12</v>
      </c>
      <c r="CN9" s="154">
        <v>13</v>
      </c>
      <c r="CO9" s="154">
        <v>14</v>
      </c>
      <c r="CP9" s="154">
        <v>15</v>
      </c>
      <c r="CQ9" s="154">
        <v>16</v>
      </c>
      <c r="CR9" s="154">
        <v>17</v>
      </c>
      <c r="CS9" s="154">
        <v>18</v>
      </c>
      <c r="CT9" s="154">
        <v>19</v>
      </c>
      <c r="CU9" s="154">
        <v>20</v>
      </c>
      <c r="CV9" s="154">
        <v>21</v>
      </c>
      <c r="CW9" s="154">
        <v>22</v>
      </c>
      <c r="CX9" s="154">
        <v>23</v>
      </c>
      <c r="CY9" s="153" t="s">
        <v>57</v>
      </c>
      <c r="CZ9" s="154">
        <v>1</v>
      </c>
      <c r="DA9" s="154">
        <v>2</v>
      </c>
      <c r="DB9" s="154">
        <v>3</v>
      </c>
      <c r="DC9" s="154">
        <v>4</v>
      </c>
      <c r="DD9" s="154">
        <v>5</v>
      </c>
      <c r="DE9" s="154">
        <v>6</v>
      </c>
      <c r="DF9" s="154">
        <v>7</v>
      </c>
      <c r="DG9" s="154">
        <v>8</v>
      </c>
      <c r="DH9" s="154">
        <v>9</v>
      </c>
      <c r="DI9" s="154">
        <v>10</v>
      </c>
      <c r="DJ9" s="154">
        <v>11</v>
      </c>
      <c r="DK9" s="154">
        <v>12</v>
      </c>
      <c r="DL9" s="154">
        <v>13</v>
      </c>
      <c r="DM9" s="154">
        <v>14</v>
      </c>
      <c r="DN9" s="154">
        <v>15</v>
      </c>
      <c r="DO9" s="154">
        <v>16</v>
      </c>
      <c r="DP9" s="154">
        <v>17</v>
      </c>
      <c r="DQ9" s="154">
        <v>18</v>
      </c>
      <c r="DR9" s="154">
        <v>19</v>
      </c>
      <c r="DS9" s="154">
        <v>20</v>
      </c>
      <c r="DT9" s="154">
        <v>21</v>
      </c>
      <c r="DU9" s="154">
        <v>22</v>
      </c>
      <c r="DV9" s="154">
        <v>23</v>
      </c>
      <c r="DW9" s="153" t="s">
        <v>57</v>
      </c>
      <c r="DX9" s="154">
        <v>1</v>
      </c>
      <c r="DY9" s="154">
        <v>2</v>
      </c>
      <c r="DZ9" s="154">
        <v>3</v>
      </c>
      <c r="EA9" s="154">
        <v>4</v>
      </c>
      <c r="EB9" s="154">
        <v>5</v>
      </c>
      <c r="EC9" s="154">
        <v>6</v>
      </c>
      <c r="ED9" s="154">
        <v>7</v>
      </c>
      <c r="EE9" s="154">
        <v>8</v>
      </c>
      <c r="EF9" s="154">
        <v>9</v>
      </c>
      <c r="EG9" s="154">
        <v>10</v>
      </c>
      <c r="EH9" s="154">
        <v>11</v>
      </c>
      <c r="EI9" s="154">
        <v>12</v>
      </c>
      <c r="EJ9" s="154">
        <v>13</v>
      </c>
      <c r="EK9" s="154">
        <v>14</v>
      </c>
      <c r="EL9" s="154">
        <v>15</v>
      </c>
      <c r="EM9" s="154">
        <v>16</v>
      </c>
      <c r="EN9" s="154">
        <v>17</v>
      </c>
      <c r="EO9" s="154">
        <v>18</v>
      </c>
      <c r="EP9" s="154">
        <v>19</v>
      </c>
      <c r="EQ9" s="154">
        <v>20</v>
      </c>
      <c r="ER9" s="154">
        <v>21</v>
      </c>
      <c r="ES9" s="154">
        <v>22</v>
      </c>
      <c r="ET9" s="154">
        <v>23</v>
      </c>
      <c r="EU9" s="153" t="s">
        <v>57</v>
      </c>
      <c r="EV9" s="120"/>
      <c r="EW9" s="153">
        <f>IF(D9="","",D9)</f>
        <v>132</v>
      </c>
      <c r="EX9" s="154">
        <v>1</v>
      </c>
      <c r="EY9" s="154">
        <v>2</v>
      </c>
      <c r="EZ9" s="154">
        <v>3</v>
      </c>
      <c r="FA9" s="154">
        <v>4</v>
      </c>
      <c r="FB9" s="154">
        <v>5</v>
      </c>
      <c r="FC9" s="154">
        <v>6</v>
      </c>
      <c r="FD9" s="154">
        <v>7</v>
      </c>
      <c r="FE9" s="154">
        <v>8</v>
      </c>
      <c r="FF9" s="154">
        <v>9</v>
      </c>
      <c r="FG9" s="154">
        <v>10</v>
      </c>
      <c r="FH9" s="154">
        <v>11</v>
      </c>
      <c r="FI9" s="154">
        <v>12</v>
      </c>
      <c r="FJ9" s="154">
        <v>13</v>
      </c>
      <c r="FK9" s="154">
        <v>14</v>
      </c>
      <c r="FL9" s="154">
        <v>15</v>
      </c>
      <c r="FM9" s="154">
        <v>16</v>
      </c>
      <c r="FN9" s="154">
        <v>17</v>
      </c>
      <c r="FO9" s="154">
        <v>18</v>
      </c>
      <c r="FP9" s="154">
        <v>19</v>
      </c>
      <c r="FQ9" s="154">
        <v>20</v>
      </c>
      <c r="FR9" s="154">
        <v>21</v>
      </c>
      <c r="FS9" s="154">
        <v>22</v>
      </c>
      <c r="FT9" s="154">
        <v>23</v>
      </c>
      <c r="FU9" s="153">
        <f>IF(AB9="","",AB9)</f>
        <v>49</v>
      </c>
      <c r="FV9" s="154">
        <v>1</v>
      </c>
      <c r="FW9" s="154">
        <v>2</v>
      </c>
      <c r="FX9" s="154">
        <v>3</v>
      </c>
      <c r="FY9" s="154">
        <v>4</v>
      </c>
      <c r="FZ9" s="154">
        <v>5</v>
      </c>
      <c r="GA9" s="154">
        <v>6</v>
      </c>
      <c r="GB9" s="154">
        <v>7</v>
      </c>
      <c r="GC9" s="154">
        <v>8</v>
      </c>
      <c r="GD9" s="154">
        <v>9</v>
      </c>
      <c r="GE9" s="154">
        <v>10</v>
      </c>
      <c r="GF9" s="154">
        <v>11</v>
      </c>
      <c r="GG9" s="154">
        <v>12</v>
      </c>
      <c r="GH9" s="154">
        <v>13</v>
      </c>
      <c r="GI9" s="154">
        <v>14</v>
      </c>
      <c r="GJ9" s="154">
        <v>15</v>
      </c>
      <c r="GK9" s="154">
        <v>16</v>
      </c>
      <c r="GL9" s="154">
        <v>17</v>
      </c>
      <c r="GM9" s="154">
        <v>18</v>
      </c>
      <c r="GN9" s="154">
        <v>19</v>
      </c>
      <c r="GO9" s="154">
        <v>20</v>
      </c>
      <c r="GP9" s="154">
        <v>21</v>
      </c>
      <c r="GQ9" s="154">
        <v>22</v>
      </c>
      <c r="GR9" s="154">
        <v>23</v>
      </c>
      <c r="GS9" s="153">
        <f>IF(AZ9="","",AZ9)</f>
        <v>12</v>
      </c>
      <c r="GT9" s="154">
        <v>1</v>
      </c>
      <c r="GU9" s="154">
        <v>2</v>
      </c>
      <c r="GV9" s="154">
        <v>3</v>
      </c>
      <c r="GW9" s="154">
        <v>4</v>
      </c>
      <c r="GX9" s="154">
        <v>5</v>
      </c>
      <c r="GY9" s="154">
        <v>6</v>
      </c>
      <c r="GZ9" s="154">
        <v>7</v>
      </c>
      <c r="HA9" s="154">
        <v>8</v>
      </c>
      <c r="HB9" s="154">
        <v>9</v>
      </c>
      <c r="HC9" s="154">
        <v>10</v>
      </c>
      <c r="HD9" s="154">
        <v>11</v>
      </c>
      <c r="HE9" s="154">
        <v>12</v>
      </c>
      <c r="HF9" s="154">
        <v>13</v>
      </c>
      <c r="HG9" s="154">
        <v>14</v>
      </c>
      <c r="HH9" s="154">
        <v>15</v>
      </c>
      <c r="HI9" s="154">
        <v>16</v>
      </c>
      <c r="HJ9" s="154">
        <v>17</v>
      </c>
      <c r="HK9" s="154">
        <v>18</v>
      </c>
      <c r="HL9" s="154">
        <v>19</v>
      </c>
      <c r="HM9" s="154">
        <v>20</v>
      </c>
      <c r="HN9" s="154">
        <v>21</v>
      </c>
      <c r="HO9" s="154">
        <v>22</v>
      </c>
      <c r="HP9" s="154">
        <v>23</v>
      </c>
      <c r="HQ9" s="153">
        <f>IF(BX9="","",BX9)</f>
        <v>56</v>
      </c>
      <c r="HR9" s="155"/>
      <c r="HS9" s="153">
        <f>BY9</f>
        <v>249</v>
      </c>
      <c r="HT9" s="228"/>
      <c r="HU9" s="143"/>
      <c r="HV9" s="146"/>
      <c r="HW9" s="146"/>
      <c r="HX9" s="146"/>
      <c r="HY9" s="147"/>
      <c r="HZ9" s="147"/>
      <c r="IA9"/>
      <c r="IB9" s="147"/>
      <c r="IC9" s="147"/>
      <c r="ID9"/>
      <c r="IE9" s="147"/>
      <c r="IF9"/>
      <c r="IG9" s="147"/>
      <c r="IH9" s="147"/>
      <c r="II9"/>
      <c r="IJ9" s="147"/>
      <c r="IK9" s="147"/>
      <c r="IL9" s="147"/>
      <c r="IM9"/>
      <c r="IN9"/>
      <c r="IO9"/>
      <c r="IP9"/>
      <c r="IQ9"/>
      <c r="IR9" s="147"/>
      <c r="IS9" s="148"/>
      <c r="IT9" s="146"/>
      <c r="IU9" s="146"/>
      <c r="IV9" s="146"/>
      <c r="IW9" s="147"/>
      <c r="IX9" s="147"/>
      <c r="IY9"/>
      <c r="IZ9" s="147"/>
      <c r="JA9" s="147"/>
      <c r="JB9"/>
      <c r="JC9" s="147"/>
      <c r="JD9"/>
      <c r="JE9" s="147"/>
      <c r="JF9" s="147"/>
      <c r="JG9"/>
      <c r="JH9" s="147"/>
      <c r="JI9" s="147"/>
      <c r="JJ9" s="147"/>
      <c r="JK9"/>
      <c r="JL9" s="147"/>
      <c r="JM9" s="147"/>
      <c r="JN9" s="147"/>
      <c r="JO9"/>
      <c r="JP9" s="147"/>
      <c r="JQ9" s="148"/>
      <c r="JR9" s="146"/>
      <c r="JS9" s="146"/>
      <c r="JT9" s="146"/>
      <c r="JU9" s="147"/>
      <c r="JV9" s="147"/>
      <c r="JW9"/>
      <c r="JX9" s="147"/>
      <c r="JY9" s="147"/>
      <c r="JZ9"/>
      <c r="KA9" s="147"/>
      <c r="KB9"/>
      <c r="KC9" s="147"/>
      <c r="KD9" s="147"/>
      <c r="KE9"/>
      <c r="KF9" s="147"/>
      <c r="KG9" s="147"/>
      <c r="KH9" s="147"/>
      <c r="KI9"/>
      <c r="KJ9" s="147"/>
      <c r="KK9" s="147"/>
      <c r="KL9" s="147"/>
      <c r="KM9"/>
      <c r="KN9" s="147"/>
      <c r="KO9" s="148"/>
      <c r="KP9" s="146"/>
      <c r="KQ9" s="146"/>
      <c r="KR9" s="146"/>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row>
    <row r="10" spans="3:400" ht="18" customHeight="1" x14ac:dyDescent="0.25">
      <c r="C10" s="150" t="s">
        <v>289</v>
      </c>
      <c r="D10" s="151">
        <v>132</v>
      </c>
      <c r="E10" s="156"/>
      <c r="F10" s="156"/>
      <c r="G10" s="156"/>
      <c r="H10" s="156"/>
      <c r="I10" s="156"/>
      <c r="J10" s="156"/>
      <c r="K10" s="156"/>
      <c r="L10" s="156"/>
      <c r="M10" s="156"/>
      <c r="N10" s="156"/>
      <c r="O10" s="156"/>
      <c r="P10" s="156"/>
      <c r="Q10" s="156"/>
      <c r="R10" s="156"/>
      <c r="S10" s="156"/>
      <c r="T10" s="156"/>
      <c r="U10" s="156"/>
      <c r="V10" s="156"/>
      <c r="W10" s="156"/>
      <c r="X10" s="156"/>
      <c r="Y10" s="156"/>
      <c r="Z10" s="156"/>
      <c r="AA10" s="156"/>
      <c r="AB10" s="151">
        <v>48</v>
      </c>
      <c r="AC10" s="156"/>
      <c r="AD10" s="156"/>
      <c r="AE10" s="156"/>
      <c r="AF10" s="156"/>
      <c r="AG10" s="156"/>
      <c r="AH10" s="156"/>
      <c r="AI10" s="156"/>
      <c r="AJ10" s="156"/>
      <c r="AK10" s="156"/>
      <c r="AL10" s="156"/>
      <c r="AM10" s="156"/>
      <c r="AN10" s="156"/>
      <c r="AO10" s="156"/>
      <c r="AP10" s="156"/>
      <c r="AQ10" s="156"/>
      <c r="AR10" s="156"/>
      <c r="AS10" s="156"/>
      <c r="AT10" s="156"/>
      <c r="AU10" s="156"/>
      <c r="AV10" s="156"/>
      <c r="AW10" s="156"/>
      <c r="AX10" s="156"/>
      <c r="AY10" s="156"/>
      <c r="AZ10" s="151">
        <v>12</v>
      </c>
      <c r="BA10" s="156"/>
      <c r="BB10" s="156"/>
      <c r="BC10" s="156"/>
      <c r="BD10" s="156"/>
      <c r="BE10" s="156"/>
      <c r="BF10" s="156"/>
      <c r="BG10" s="156"/>
      <c r="BH10" s="156"/>
      <c r="BI10" s="156"/>
      <c r="BJ10" s="156"/>
      <c r="BK10" s="156"/>
      <c r="BL10" s="156"/>
      <c r="BM10" s="156"/>
      <c r="BN10" s="156"/>
      <c r="BO10" s="156"/>
      <c r="BP10" s="156"/>
      <c r="BQ10" s="156"/>
      <c r="BR10" s="156"/>
      <c r="BS10" s="156"/>
      <c r="BT10" s="156"/>
      <c r="BU10" s="156"/>
      <c r="BV10" s="156"/>
      <c r="BW10" s="156"/>
      <c r="BX10" s="151">
        <v>52</v>
      </c>
      <c r="BY10" s="153">
        <f>D10+AB10+AZ10+BX10</f>
        <v>244</v>
      </c>
      <c r="BZ10" s="120"/>
      <c r="CA10" s="153" t="s">
        <v>57</v>
      </c>
      <c r="CB10" s="157"/>
      <c r="CC10" s="157"/>
      <c r="CD10" s="157"/>
      <c r="CE10" s="157"/>
      <c r="CF10" s="157"/>
      <c r="CG10" s="157"/>
      <c r="CH10" s="157"/>
      <c r="CI10" s="157"/>
      <c r="CJ10" s="157"/>
      <c r="CK10" s="157"/>
      <c r="CL10" s="157"/>
      <c r="CM10" s="157"/>
      <c r="CN10" s="157"/>
      <c r="CO10" s="157"/>
      <c r="CP10" s="157"/>
      <c r="CQ10" s="157"/>
      <c r="CR10" s="157"/>
      <c r="CS10" s="157"/>
      <c r="CT10" s="157"/>
      <c r="CU10" s="157"/>
      <c r="CV10" s="157"/>
      <c r="CW10" s="157"/>
      <c r="CX10" s="157"/>
      <c r="CY10" s="153" t="s">
        <v>57</v>
      </c>
      <c r="CZ10" s="157"/>
      <c r="DA10" s="157"/>
      <c r="DB10" s="157"/>
      <c r="DC10" s="157"/>
      <c r="DD10" s="157"/>
      <c r="DE10" s="157"/>
      <c r="DF10" s="157"/>
      <c r="DG10" s="157"/>
      <c r="DH10" s="157"/>
      <c r="DI10" s="157"/>
      <c r="DJ10" s="157"/>
      <c r="DK10" s="157"/>
      <c r="DL10" s="157"/>
      <c r="DM10" s="157"/>
      <c r="DN10" s="157"/>
      <c r="DO10" s="157"/>
      <c r="DP10" s="157"/>
      <c r="DQ10" s="157"/>
      <c r="DR10" s="157"/>
      <c r="DS10" s="157"/>
      <c r="DT10" s="157"/>
      <c r="DU10" s="157"/>
      <c r="DV10" s="157"/>
      <c r="DW10" s="153" t="s">
        <v>57</v>
      </c>
      <c r="DX10" s="157"/>
      <c r="DY10" s="157"/>
      <c r="DZ10" s="157"/>
      <c r="EA10" s="157"/>
      <c r="EB10" s="157"/>
      <c r="EC10" s="157"/>
      <c r="ED10" s="157"/>
      <c r="EE10" s="157"/>
      <c r="EF10" s="157"/>
      <c r="EG10" s="157"/>
      <c r="EH10" s="157"/>
      <c r="EI10" s="157"/>
      <c r="EJ10" s="157"/>
      <c r="EK10" s="157"/>
      <c r="EL10" s="157"/>
      <c r="EM10" s="157"/>
      <c r="EN10" s="157"/>
      <c r="EO10" s="157"/>
      <c r="EP10" s="157"/>
      <c r="EQ10" s="157"/>
      <c r="ER10" s="157"/>
      <c r="ES10" s="157"/>
      <c r="ET10" s="157"/>
      <c r="EU10" s="153" t="s">
        <v>57</v>
      </c>
      <c r="EV10" s="120"/>
      <c r="EW10" s="153">
        <f>IF(D10="","",D10)</f>
        <v>132</v>
      </c>
      <c r="EX10" s="154">
        <v>1</v>
      </c>
      <c r="EY10" s="154">
        <v>2</v>
      </c>
      <c r="EZ10" s="154">
        <v>3</v>
      </c>
      <c r="FA10" s="154">
        <v>4</v>
      </c>
      <c r="FB10" s="154">
        <v>5</v>
      </c>
      <c r="FC10" s="154">
        <v>6</v>
      </c>
      <c r="FD10" s="154">
        <v>7</v>
      </c>
      <c r="FE10" s="154">
        <v>8</v>
      </c>
      <c r="FF10" s="154">
        <v>9</v>
      </c>
      <c r="FG10" s="154">
        <v>10</v>
      </c>
      <c r="FH10" s="154">
        <v>11</v>
      </c>
      <c r="FI10" s="154">
        <v>12</v>
      </c>
      <c r="FJ10" s="154">
        <v>13</v>
      </c>
      <c r="FK10" s="154">
        <v>14</v>
      </c>
      <c r="FL10" s="154">
        <v>15</v>
      </c>
      <c r="FM10" s="154">
        <v>16</v>
      </c>
      <c r="FN10" s="154">
        <v>17</v>
      </c>
      <c r="FO10" s="154">
        <v>18</v>
      </c>
      <c r="FP10" s="154">
        <v>19</v>
      </c>
      <c r="FQ10" s="154">
        <v>20</v>
      </c>
      <c r="FR10" s="154">
        <v>21</v>
      </c>
      <c r="FS10" s="154">
        <v>22</v>
      </c>
      <c r="FT10" s="154">
        <v>23</v>
      </c>
      <c r="FU10" s="153">
        <f>IF(AB10="","",AB10)</f>
        <v>48</v>
      </c>
      <c r="FV10" s="154">
        <v>1</v>
      </c>
      <c r="FW10" s="154">
        <v>2</v>
      </c>
      <c r="FX10" s="154">
        <v>3</v>
      </c>
      <c r="FY10" s="154">
        <v>4</v>
      </c>
      <c r="FZ10" s="154">
        <v>5</v>
      </c>
      <c r="GA10" s="154">
        <v>6</v>
      </c>
      <c r="GB10" s="154">
        <v>7</v>
      </c>
      <c r="GC10" s="154">
        <v>8</v>
      </c>
      <c r="GD10" s="154">
        <v>9</v>
      </c>
      <c r="GE10" s="154">
        <v>10</v>
      </c>
      <c r="GF10" s="154">
        <v>11</v>
      </c>
      <c r="GG10" s="154">
        <v>12</v>
      </c>
      <c r="GH10" s="154">
        <v>13</v>
      </c>
      <c r="GI10" s="154">
        <v>14</v>
      </c>
      <c r="GJ10" s="154">
        <v>15</v>
      </c>
      <c r="GK10" s="154">
        <v>16</v>
      </c>
      <c r="GL10" s="154">
        <v>17</v>
      </c>
      <c r="GM10" s="154">
        <v>18</v>
      </c>
      <c r="GN10" s="154">
        <v>19</v>
      </c>
      <c r="GO10" s="154">
        <v>20</v>
      </c>
      <c r="GP10" s="154">
        <v>21</v>
      </c>
      <c r="GQ10" s="154">
        <v>22</v>
      </c>
      <c r="GR10" s="154">
        <v>23</v>
      </c>
      <c r="GS10" s="153">
        <f>IF(AZ10="","",AZ10)</f>
        <v>12</v>
      </c>
      <c r="GT10" s="154">
        <v>1</v>
      </c>
      <c r="GU10" s="154">
        <v>2</v>
      </c>
      <c r="GV10" s="154">
        <v>3</v>
      </c>
      <c r="GW10" s="154">
        <v>4</v>
      </c>
      <c r="GX10" s="154">
        <v>5</v>
      </c>
      <c r="GY10" s="154">
        <v>6</v>
      </c>
      <c r="GZ10" s="154">
        <v>7</v>
      </c>
      <c r="HA10" s="154">
        <v>8</v>
      </c>
      <c r="HB10" s="154">
        <v>9</v>
      </c>
      <c r="HC10" s="154">
        <v>10</v>
      </c>
      <c r="HD10" s="154">
        <v>11</v>
      </c>
      <c r="HE10" s="154">
        <v>12</v>
      </c>
      <c r="HF10" s="154">
        <v>13</v>
      </c>
      <c r="HG10" s="154">
        <v>14</v>
      </c>
      <c r="HH10" s="154">
        <v>15</v>
      </c>
      <c r="HI10" s="154">
        <v>16</v>
      </c>
      <c r="HJ10" s="154">
        <v>17</v>
      </c>
      <c r="HK10" s="154">
        <v>18</v>
      </c>
      <c r="HL10" s="154">
        <v>19</v>
      </c>
      <c r="HM10" s="154">
        <v>20</v>
      </c>
      <c r="HN10" s="154">
        <v>21</v>
      </c>
      <c r="HO10" s="154">
        <v>22</v>
      </c>
      <c r="HP10" s="154">
        <v>23</v>
      </c>
      <c r="HQ10" s="153">
        <f>IF(BX10="","",BX10)</f>
        <v>52</v>
      </c>
      <c r="HR10" s="126"/>
      <c r="HS10" s="153">
        <f>BY10</f>
        <v>244</v>
      </c>
      <c r="HT10" s="228"/>
      <c r="HU10" s="143" t="s">
        <v>225</v>
      </c>
      <c r="HV10" s="145" t="str">
        <f>IF(COUNTBLANK(D8:D10)&gt;0,"Yes","No")</f>
        <v>No</v>
      </c>
      <c r="HW10" s="145"/>
      <c r="HX10" s="144"/>
      <c r="HY10" s="158"/>
      <c r="HZ10" s="158"/>
      <c r="IA10"/>
      <c r="IB10" s="158"/>
      <c r="IC10" s="158"/>
      <c r="ID10"/>
      <c r="IE10" s="158"/>
      <c r="IF10"/>
      <c r="IG10" s="158"/>
      <c r="IH10" s="158"/>
      <c r="II10"/>
      <c r="IJ10" s="158"/>
      <c r="IK10" s="158"/>
      <c r="IL10" s="158"/>
      <c r="IM10"/>
      <c r="IN10"/>
      <c r="IO10"/>
      <c r="IP10"/>
      <c r="IQ10"/>
      <c r="IR10" s="158"/>
      <c r="IS10" s="148" t="s">
        <v>225</v>
      </c>
      <c r="IT10" s="145" t="str">
        <f>IF(COUNTBLANK(AB8:AB10)&gt;0,"Yes","No")</f>
        <v>No</v>
      </c>
      <c r="IU10" s="145"/>
      <c r="IV10" s="144"/>
      <c r="IW10" s="158"/>
      <c r="IX10" s="158"/>
      <c r="IY10"/>
      <c r="IZ10" s="158"/>
      <c r="JA10" s="158"/>
      <c r="JB10"/>
      <c r="JC10" s="158"/>
      <c r="JD10"/>
      <c r="JE10" s="158"/>
      <c r="JF10" s="158"/>
      <c r="JG10"/>
      <c r="JH10" s="158"/>
      <c r="JI10" s="158"/>
      <c r="JJ10" s="158"/>
      <c r="JK10"/>
      <c r="JL10" s="158"/>
      <c r="JM10" s="158"/>
      <c r="JN10" s="158"/>
      <c r="JO10"/>
      <c r="JP10" s="158"/>
      <c r="JQ10" s="148" t="s">
        <v>225</v>
      </c>
      <c r="JR10" s="145" t="str">
        <f>IF(COUNTBLANK(AZ8:AZ10)&gt;0,"Yes","No")</f>
        <v>No</v>
      </c>
      <c r="JS10" s="145"/>
      <c r="JT10" s="144"/>
      <c r="JU10" s="158"/>
      <c r="JV10" s="158"/>
      <c r="JW10"/>
      <c r="JX10" s="158"/>
      <c r="JY10" s="158"/>
      <c r="JZ10"/>
      <c r="KA10" s="158"/>
      <c r="KB10"/>
      <c r="KC10" s="158"/>
      <c r="KD10" s="158"/>
      <c r="KE10"/>
      <c r="KF10" s="158"/>
      <c r="KG10" s="158"/>
      <c r="KH10" s="158"/>
      <c r="KI10"/>
      <c r="KJ10" s="158"/>
      <c r="KK10" s="158"/>
      <c r="KL10" s="158"/>
      <c r="KM10"/>
      <c r="KN10" s="158"/>
      <c r="KO10" s="148" t="s">
        <v>225</v>
      </c>
      <c r="KP10" s="145" t="str">
        <f>IF(COUNTBLANK(BX8:BX10)&gt;0,"Yes","No")</f>
        <v>No</v>
      </c>
      <c r="KQ10" s="145"/>
      <c r="KR10" s="144"/>
      <c r="KS10"/>
      <c r="KT10" s="159" t="s">
        <v>226</v>
      </c>
      <c r="KU10"/>
      <c r="KV10"/>
      <c r="KW10"/>
      <c r="KX10"/>
      <c r="KY10"/>
      <c r="KZ10"/>
      <c r="LA10"/>
      <c r="LB10"/>
      <c r="LC10"/>
      <c r="LD10"/>
      <c r="LE10"/>
      <c r="LF10"/>
      <c r="LG10"/>
      <c r="LH10"/>
      <c r="LI10"/>
      <c r="LJ10"/>
      <c r="LK10"/>
      <c r="LL10"/>
      <c r="LM10"/>
      <c r="LN10"/>
      <c r="LO10"/>
      <c r="LP10" s="160"/>
      <c r="LQ10"/>
      <c r="LR10" s="159" t="s">
        <v>226</v>
      </c>
      <c r="LS10"/>
      <c r="LT10"/>
      <c r="LU10"/>
      <c r="LV10"/>
      <c r="LW10"/>
      <c r="LX10" s="161" t="s">
        <v>227</v>
      </c>
      <c r="LY10" s="161"/>
      <c r="LZ10" s="161"/>
      <c r="MA10" s="161"/>
      <c r="MB10" s="161"/>
      <c r="MC10" s="161"/>
      <c r="MD10" s="161"/>
      <c r="ME10" s="161"/>
      <c r="MF10" s="161"/>
      <c r="MG10" s="161"/>
      <c r="MH10" s="161"/>
      <c r="MI10" s="161"/>
      <c r="MJ10" s="161"/>
      <c r="MK10" s="161"/>
      <c r="ML10" s="161"/>
      <c r="MM10" s="162"/>
      <c r="MN10" s="160"/>
      <c r="MO10" s="160"/>
      <c r="MP10" s="159" t="s">
        <v>226</v>
      </c>
      <c r="MQ10"/>
      <c r="MR10"/>
      <c r="MS10"/>
      <c r="MT10"/>
      <c r="MU10"/>
      <c r="MV10" s="161" t="s">
        <v>228</v>
      </c>
      <c r="MW10" s="161"/>
      <c r="MX10" s="161"/>
      <c r="MY10" s="161"/>
      <c r="MZ10" s="161"/>
      <c r="NA10" s="161"/>
      <c r="NB10" s="161"/>
      <c r="NC10" s="161"/>
      <c r="ND10" s="161"/>
      <c r="NE10" s="161"/>
      <c r="NF10" s="161"/>
      <c r="NG10" s="161"/>
      <c r="NH10" s="161"/>
      <c r="NI10" s="161"/>
      <c r="NJ10" s="161"/>
      <c r="NK10" s="162"/>
      <c r="NL10" s="160"/>
      <c r="NM10" s="160"/>
      <c r="NN10" s="159" t="s">
        <v>226</v>
      </c>
      <c r="NO10"/>
      <c r="NP10"/>
      <c r="NQ10"/>
      <c r="NR10"/>
      <c r="NS10"/>
      <c r="NT10" s="161" t="s">
        <v>228</v>
      </c>
      <c r="NU10" s="161"/>
      <c r="NV10" s="161"/>
      <c r="NW10" s="161"/>
      <c r="NX10" s="161"/>
      <c r="NY10" s="161"/>
      <c r="NZ10" s="161"/>
      <c r="OA10" s="161"/>
      <c r="OB10" s="161"/>
      <c r="OC10" s="161"/>
      <c r="OD10" s="161"/>
      <c r="OE10" s="161"/>
      <c r="OF10" s="161"/>
      <c r="OG10" s="161"/>
      <c r="OH10" s="161"/>
      <c r="OI10" s="162"/>
      <c r="OJ10" s="160"/>
    </row>
    <row r="11" spans="3:400" ht="57" customHeight="1" x14ac:dyDescent="0.25">
      <c r="C11" s="163" t="s">
        <v>229</v>
      </c>
      <c r="D11" s="164" t="str">
        <f>HV11</f>
        <v/>
      </c>
      <c r="E11" s="189"/>
      <c r="F11" s="189"/>
      <c r="G11" s="189"/>
      <c r="H11" s="189"/>
      <c r="I11" s="189"/>
      <c r="J11" s="189"/>
      <c r="K11" s="189"/>
      <c r="L11" s="189"/>
      <c r="M11" s="189"/>
      <c r="N11" s="189"/>
      <c r="O11" s="189"/>
      <c r="P11" s="189"/>
      <c r="Q11" s="189"/>
      <c r="R11" s="189"/>
      <c r="S11" s="189"/>
      <c r="T11" s="189"/>
      <c r="U11" s="189"/>
      <c r="V11" s="189"/>
      <c r="W11" s="189"/>
      <c r="X11" s="189"/>
      <c r="Y11" s="189"/>
      <c r="Z11" s="189"/>
      <c r="AA11" s="189"/>
      <c r="AB11" s="164" t="str">
        <f>IT11</f>
        <v/>
      </c>
      <c r="AC11" s="189"/>
      <c r="AD11" s="189"/>
      <c r="AE11" s="189"/>
      <c r="AF11" s="189"/>
      <c r="AG11" s="189"/>
      <c r="AH11" s="189"/>
      <c r="AI11" s="189"/>
      <c r="AJ11" s="189"/>
      <c r="AK11" s="189"/>
      <c r="AL11" s="189"/>
      <c r="AM11" s="189"/>
      <c r="AN11" s="189"/>
      <c r="AO11" s="189"/>
      <c r="AP11" s="189"/>
      <c r="AQ11" s="189"/>
      <c r="AR11" s="189"/>
      <c r="AS11" s="189"/>
      <c r="AT11" s="189"/>
      <c r="AU11" s="189"/>
      <c r="AV11" s="189"/>
      <c r="AW11" s="189"/>
      <c r="AX11" s="189"/>
      <c r="AY11" s="189"/>
      <c r="AZ11" s="164" t="str">
        <f>JR11</f>
        <v/>
      </c>
      <c r="BA11" s="189"/>
      <c r="BB11" s="189"/>
      <c r="BC11" s="189"/>
      <c r="BD11" s="189"/>
      <c r="BE11" s="189"/>
      <c r="BF11" s="189"/>
      <c r="BG11" s="189"/>
      <c r="BH11" s="189"/>
      <c r="BI11" s="189"/>
      <c r="BJ11" s="189"/>
      <c r="BK11" s="189"/>
      <c r="BL11" s="189"/>
      <c r="BM11" s="189"/>
      <c r="BN11" s="189"/>
      <c r="BO11" s="189"/>
      <c r="BP11" s="189"/>
      <c r="BQ11" s="189"/>
      <c r="BR11" s="189"/>
      <c r="BS11" s="189"/>
      <c r="BT11" s="189"/>
      <c r="BU11" s="189"/>
      <c r="BV11" s="189"/>
      <c r="BW11" s="189"/>
      <c r="BX11" s="164" t="str">
        <f>KP11</f>
        <v/>
      </c>
      <c r="BZ11" s="120"/>
      <c r="CB11" s="189"/>
      <c r="CC11" s="189"/>
      <c r="CD11" s="189"/>
      <c r="CE11" s="189"/>
      <c r="CF11" s="189"/>
      <c r="CG11" s="189"/>
      <c r="CH11" s="189"/>
      <c r="CI11" s="189"/>
      <c r="CJ11" s="189"/>
      <c r="CK11" s="189"/>
      <c r="CL11" s="189"/>
      <c r="CM11" s="189"/>
      <c r="CN11" s="189"/>
      <c r="CO11" s="189"/>
      <c r="CP11" s="189"/>
      <c r="CQ11" s="189"/>
      <c r="CR11" s="189"/>
      <c r="CS11" s="189"/>
      <c r="CT11" s="189"/>
      <c r="CU11" s="189"/>
      <c r="CV11" s="189"/>
      <c r="CW11" s="189"/>
      <c r="CX11" s="189"/>
      <c r="CZ11" s="189"/>
      <c r="DA11" s="189"/>
      <c r="DB11" s="189"/>
      <c r="DC11" s="189"/>
      <c r="DD11" s="189"/>
      <c r="DE11" s="189"/>
      <c r="DF11" s="189"/>
      <c r="DG11" s="189"/>
      <c r="DH11" s="189"/>
      <c r="DI11" s="189"/>
      <c r="DJ11" s="189"/>
      <c r="DK11" s="189"/>
      <c r="DL11" s="189"/>
      <c r="DM11" s="189"/>
      <c r="DN11" s="189"/>
      <c r="DO11" s="189"/>
      <c r="DP11" s="189"/>
      <c r="DQ11" s="189"/>
      <c r="DR11" s="189"/>
      <c r="DS11" s="189"/>
      <c r="DT11" s="189"/>
      <c r="DU11" s="189"/>
      <c r="DV11" s="189"/>
      <c r="DX11" s="189"/>
      <c r="DY11" s="189"/>
      <c r="DZ11" s="189"/>
      <c r="EA11" s="189"/>
      <c r="EB11" s="189"/>
      <c r="EC11" s="189"/>
      <c r="ED11" s="189"/>
      <c r="EE11" s="189"/>
      <c r="EF11" s="189"/>
      <c r="EG11" s="189"/>
      <c r="EH11" s="189"/>
      <c r="EI11" s="189"/>
      <c r="EJ11" s="189"/>
      <c r="EK11" s="189"/>
      <c r="EL11" s="189"/>
      <c r="EM11" s="189"/>
      <c r="EN11" s="189"/>
      <c r="EO11" s="189"/>
      <c r="EP11" s="189"/>
      <c r="EQ11" s="189"/>
      <c r="ER11" s="189"/>
      <c r="ES11" s="189"/>
      <c r="ET11" s="189"/>
      <c r="EV11" s="142"/>
      <c r="EX11" s="189"/>
      <c r="EY11" s="189"/>
      <c r="EZ11" s="189"/>
      <c r="FA11" s="189"/>
      <c r="FB11" s="189"/>
      <c r="FC11" s="189"/>
      <c r="FD11" s="189"/>
      <c r="FE11" s="189"/>
      <c r="FF11" s="189"/>
      <c r="FG11" s="189"/>
      <c r="FH11" s="189"/>
      <c r="FI11" s="189"/>
      <c r="FJ11" s="189"/>
      <c r="FK11" s="189"/>
      <c r="FL11" s="189"/>
      <c r="FM11" s="189"/>
      <c r="FN11" s="189"/>
      <c r="FO11" s="189"/>
      <c r="FP11" s="189"/>
      <c r="FQ11" s="189"/>
      <c r="FR11" s="189"/>
      <c r="FS11" s="189"/>
      <c r="FT11" s="189"/>
      <c r="FV11" s="189"/>
      <c r="FW11" s="189"/>
      <c r="FX11" s="189"/>
      <c r="FY11" s="189"/>
      <c r="FZ11" s="189"/>
      <c r="GA11" s="189"/>
      <c r="GB11" s="189"/>
      <c r="GC11" s="189"/>
      <c r="GD11" s="189"/>
      <c r="GE11" s="189"/>
      <c r="GF11" s="189"/>
      <c r="GG11" s="189"/>
      <c r="GH11" s="189"/>
      <c r="GI11" s="189"/>
      <c r="GJ11" s="189"/>
      <c r="GK11" s="189"/>
      <c r="GL11" s="189"/>
      <c r="GM11" s="189"/>
      <c r="GN11" s="189"/>
      <c r="GO11" s="189"/>
      <c r="GP11" s="189"/>
      <c r="GQ11" s="189"/>
      <c r="GR11" s="189"/>
      <c r="GT11" s="189"/>
      <c r="GU11" s="189"/>
      <c r="GV11" s="189"/>
      <c r="GW11" s="189"/>
      <c r="GX11" s="189"/>
      <c r="GY11" s="189"/>
      <c r="GZ11" s="189"/>
      <c r="HA11" s="189"/>
      <c r="HB11" s="189"/>
      <c r="HC11" s="189"/>
      <c r="HD11" s="189"/>
      <c r="HE11" s="189"/>
      <c r="HF11" s="189"/>
      <c r="HG11" s="189"/>
      <c r="HH11" s="189"/>
      <c r="HI11" s="189"/>
      <c r="HJ11" s="189"/>
      <c r="HK11" s="189"/>
      <c r="HL11" s="189"/>
      <c r="HM11" s="189"/>
      <c r="HN11" s="189"/>
      <c r="HO11" s="189"/>
      <c r="HP11" s="189"/>
      <c r="HR11" s="126"/>
      <c r="HT11" s="228"/>
      <c r="HU11" s="143" t="s">
        <v>230</v>
      </c>
      <c r="HV11" s="165" t="str">
        <f>IF(HV10="Yes", HV8,"")</f>
        <v/>
      </c>
      <c r="HW11" s="165"/>
      <c r="HX11" s="165"/>
      <c r="HY11" s="147"/>
      <c r="HZ11" s="147"/>
      <c r="IA11"/>
      <c r="IB11" s="147"/>
      <c r="IC11" s="147"/>
      <c r="ID11"/>
      <c r="IE11" s="158"/>
      <c r="IF11"/>
      <c r="IG11" s="158"/>
      <c r="IH11" s="158"/>
      <c r="II11"/>
      <c r="IJ11" s="158"/>
      <c r="IK11" s="158"/>
      <c r="IL11" s="158"/>
      <c r="IM11"/>
      <c r="IN11"/>
      <c r="IO11"/>
      <c r="IP11"/>
      <c r="IQ11"/>
      <c r="IR11" s="158"/>
      <c r="IS11" s="148" t="s">
        <v>230</v>
      </c>
      <c r="IT11" s="165" t="str">
        <f>IF(IT10="Yes", IT8,"")</f>
        <v/>
      </c>
      <c r="IU11" s="165"/>
      <c r="IV11" s="165"/>
      <c r="IW11" s="147"/>
      <c r="IX11" s="147"/>
      <c r="IY11"/>
      <c r="IZ11" s="147"/>
      <c r="JA11" s="147"/>
      <c r="JB11"/>
      <c r="JC11" s="158"/>
      <c r="JD11"/>
      <c r="JE11" s="158"/>
      <c r="JF11" s="158"/>
      <c r="JG11"/>
      <c r="JH11" s="158"/>
      <c r="JI11" s="158"/>
      <c r="JJ11" s="158"/>
      <c r="JK11"/>
      <c r="JL11" s="158"/>
      <c r="JM11" s="158"/>
      <c r="JN11" s="158"/>
      <c r="JO11"/>
      <c r="JP11" s="158"/>
      <c r="JQ11" s="148" t="s">
        <v>230</v>
      </c>
      <c r="JR11" s="165" t="str">
        <f>IF(JR10="Yes", JR8,"")</f>
        <v/>
      </c>
      <c r="JS11" s="165"/>
      <c r="JT11" s="165"/>
      <c r="JU11" s="147"/>
      <c r="JV11" s="147"/>
      <c r="JW11"/>
      <c r="JX11" s="147"/>
      <c r="JY11" s="147"/>
      <c r="JZ11"/>
      <c r="KA11" s="158"/>
      <c r="KB11"/>
      <c r="KC11" s="158"/>
      <c r="KD11" s="158"/>
      <c r="KE11"/>
      <c r="KF11" s="158"/>
      <c r="KG11" s="158"/>
      <c r="KH11" s="158"/>
      <c r="KI11"/>
      <c r="KJ11" s="158"/>
      <c r="KK11" s="158"/>
      <c r="KL11" s="158"/>
      <c r="KM11"/>
      <c r="KN11" s="158"/>
      <c r="KO11" s="148" t="s">
        <v>230</v>
      </c>
      <c r="KP11" s="165" t="str">
        <f>IF(KP10="Yes", KP8,"")</f>
        <v/>
      </c>
      <c r="KQ11" s="165"/>
      <c r="KR11" s="165"/>
      <c r="KS11"/>
      <c r="KT11" s="166" t="s">
        <v>292</v>
      </c>
      <c r="KU11" s="166"/>
      <c r="KV11" s="167" t="e">
        <f>#REF!</f>
        <v>#REF!</v>
      </c>
      <c r="KW11"/>
      <c r="KX11"/>
      <c r="KY11" s="125"/>
      <c r="KZ11" s="125">
        <v>1</v>
      </c>
      <c r="LA11" s="125">
        <f t="shared" ref="LA11:LN11" si="0">KZ11+1</f>
        <v>2</v>
      </c>
      <c r="LB11" s="125">
        <f t="shared" si="0"/>
        <v>3</v>
      </c>
      <c r="LC11" s="125">
        <f t="shared" si="0"/>
        <v>4</v>
      </c>
      <c r="LD11" s="125">
        <f t="shared" si="0"/>
        <v>5</v>
      </c>
      <c r="LE11" s="125">
        <f t="shared" si="0"/>
        <v>6</v>
      </c>
      <c r="LF11" s="125">
        <f t="shared" si="0"/>
        <v>7</v>
      </c>
      <c r="LG11" s="125">
        <f t="shared" si="0"/>
        <v>8</v>
      </c>
      <c r="LH11" s="125">
        <f t="shared" si="0"/>
        <v>9</v>
      </c>
      <c r="LI11" s="125">
        <f t="shared" si="0"/>
        <v>10</v>
      </c>
      <c r="LJ11" s="125">
        <f t="shared" si="0"/>
        <v>11</v>
      </c>
      <c r="LK11" s="125">
        <f t="shared" si="0"/>
        <v>12</v>
      </c>
      <c r="LL11" s="125">
        <f t="shared" si="0"/>
        <v>13</v>
      </c>
      <c r="LM11" s="125">
        <f t="shared" si="0"/>
        <v>14</v>
      </c>
      <c r="LN11" s="125">
        <f t="shared" si="0"/>
        <v>15</v>
      </c>
      <c r="LO11" s="125"/>
      <c r="LP11"/>
      <c r="LQ11"/>
      <c r="LR11" s="166" t="s">
        <v>292</v>
      </c>
      <c r="LS11" s="166"/>
      <c r="LT11" s="167" t="e">
        <f>#REF!</f>
        <v>#REF!</v>
      </c>
      <c r="LU11"/>
      <c r="LV11"/>
      <c r="LW11" s="125"/>
      <c r="LX11" s="125">
        <v>1</v>
      </c>
      <c r="LY11" s="125">
        <f t="shared" ref="LY11:ML11" si="1">LX11+1</f>
        <v>2</v>
      </c>
      <c r="LZ11" s="125">
        <f t="shared" si="1"/>
        <v>3</v>
      </c>
      <c r="MA11" s="125">
        <f t="shared" si="1"/>
        <v>4</v>
      </c>
      <c r="MB11" s="125">
        <f t="shared" si="1"/>
        <v>5</v>
      </c>
      <c r="MC11" s="125">
        <f t="shared" si="1"/>
        <v>6</v>
      </c>
      <c r="MD11" s="125">
        <f t="shared" si="1"/>
        <v>7</v>
      </c>
      <c r="ME11" s="125">
        <f t="shared" si="1"/>
        <v>8</v>
      </c>
      <c r="MF11" s="125">
        <f t="shared" si="1"/>
        <v>9</v>
      </c>
      <c r="MG11" s="125">
        <f t="shared" si="1"/>
        <v>10</v>
      </c>
      <c r="MH11" s="125">
        <f t="shared" si="1"/>
        <v>11</v>
      </c>
      <c r="MI11" s="125">
        <f t="shared" si="1"/>
        <v>12</v>
      </c>
      <c r="MJ11" s="125">
        <f t="shared" si="1"/>
        <v>13</v>
      </c>
      <c r="MK11" s="125">
        <f t="shared" si="1"/>
        <v>14</v>
      </c>
      <c r="ML11" s="125">
        <f t="shared" si="1"/>
        <v>15</v>
      </c>
      <c r="MM11" s="125"/>
      <c r="MN11"/>
      <c r="MO11"/>
      <c r="MP11" s="166" t="s">
        <v>292</v>
      </c>
      <c r="MQ11" s="166"/>
      <c r="MR11" s="167" t="e">
        <f>#REF!</f>
        <v>#REF!</v>
      </c>
      <c r="MS11"/>
      <c r="MT11"/>
      <c r="MU11" s="125"/>
      <c r="MV11" s="125">
        <v>1</v>
      </c>
      <c r="MW11" s="125">
        <f t="shared" ref="MW11:NJ11" si="2">MV11+1</f>
        <v>2</v>
      </c>
      <c r="MX11" s="125">
        <f t="shared" si="2"/>
        <v>3</v>
      </c>
      <c r="MY11" s="125">
        <f t="shared" si="2"/>
        <v>4</v>
      </c>
      <c r="MZ11" s="125">
        <f t="shared" si="2"/>
        <v>5</v>
      </c>
      <c r="NA11" s="125">
        <f t="shared" si="2"/>
        <v>6</v>
      </c>
      <c r="NB11" s="125">
        <f t="shared" si="2"/>
        <v>7</v>
      </c>
      <c r="NC11" s="125">
        <f t="shared" si="2"/>
        <v>8</v>
      </c>
      <c r="ND11" s="125">
        <f t="shared" si="2"/>
        <v>9</v>
      </c>
      <c r="NE11" s="125">
        <f t="shared" si="2"/>
        <v>10</v>
      </c>
      <c r="NF11" s="125">
        <f t="shared" si="2"/>
        <v>11</v>
      </c>
      <c r="NG11" s="125">
        <f t="shared" si="2"/>
        <v>12</v>
      </c>
      <c r="NH11" s="125">
        <f t="shared" si="2"/>
        <v>13</v>
      </c>
      <c r="NI11" s="125">
        <f t="shared" si="2"/>
        <v>14</v>
      </c>
      <c r="NJ11" s="125">
        <f t="shared" si="2"/>
        <v>15</v>
      </c>
      <c r="NK11" s="125"/>
      <c r="NL11"/>
      <c r="NM11"/>
      <c r="NN11" s="166" t="s">
        <v>292</v>
      </c>
      <c r="NO11" s="166"/>
      <c r="NP11" s="167" t="e">
        <f>#REF!</f>
        <v>#REF!</v>
      </c>
      <c r="NQ11"/>
      <c r="NR11"/>
      <c r="NS11" s="125"/>
      <c r="NT11" s="125">
        <v>1</v>
      </c>
      <c r="NU11" s="125">
        <f t="shared" ref="NU11:OH11" si="3">NT11+1</f>
        <v>2</v>
      </c>
      <c r="NV11" s="125">
        <f t="shared" si="3"/>
        <v>3</v>
      </c>
      <c r="NW11" s="125">
        <f t="shared" si="3"/>
        <v>4</v>
      </c>
      <c r="NX11" s="125">
        <f t="shared" si="3"/>
        <v>5</v>
      </c>
      <c r="NY11" s="125">
        <f t="shared" si="3"/>
        <v>6</v>
      </c>
      <c r="NZ11" s="125">
        <f t="shared" si="3"/>
        <v>7</v>
      </c>
      <c r="OA11" s="125">
        <f t="shared" si="3"/>
        <v>8</v>
      </c>
      <c r="OB11" s="125">
        <f t="shared" si="3"/>
        <v>9</v>
      </c>
      <c r="OC11" s="125">
        <f t="shared" si="3"/>
        <v>10</v>
      </c>
      <c r="OD11" s="125">
        <f t="shared" si="3"/>
        <v>11</v>
      </c>
      <c r="OE11" s="125">
        <f t="shared" si="3"/>
        <v>12</v>
      </c>
      <c r="OF11" s="125">
        <f t="shared" si="3"/>
        <v>13</v>
      </c>
      <c r="OG11" s="125">
        <f t="shared" si="3"/>
        <v>14</v>
      </c>
      <c r="OH11" s="125">
        <f t="shared" si="3"/>
        <v>15</v>
      </c>
      <c r="OI11" s="125"/>
      <c r="OJ11"/>
    </row>
    <row r="12" spans="3:400" ht="8.4499999999999993" customHeight="1" x14ac:dyDescent="0.25">
      <c r="C12" s="194"/>
      <c r="D12" s="195"/>
      <c r="E12" s="195"/>
      <c r="F12" s="195"/>
      <c r="G12" s="195"/>
      <c r="H12" s="195"/>
      <c r="I12" s="195"/>
      <c r="J12" s="195"/>
      <c r="K12" s="195"/>
      <c r="L12" s="195"/>
      <c r="M12" s="195"/>
      <c r="N12" s="195"/>
      <c r="O12" s="195"/>
      <c r="P12" s="195"/>
      <c r="Q12" s="195"/>
      <c r="R12" s="195"/>
      <c r="S12" s="195"/>
      <c r="T12" s="195"/>
      <c r="U12" s="195"/>
      <c r="V12" s="195"/>
      <c r="W12" s="195"/>
      <c r="X12" s="195"/>
      <c r="Y12" s="195"/>
      <c r="Z12" s="195"/>
      <c r="AA12" s="195"/>
      <c r="AB12" s="195"/>
      <c r="AC12" s="195"/>
      <c r="AD12" s="195"/>
      <c r="AE12" s="195"/>
      <c r="AF12" s="195"/>
      <c r="AG12" s="195"/>
      <c r="AH12" s="195"/>
      <c r="AI12" s="195"/>
      <c r="AJ12" s="195"/>
      <c r="AK12" s="195"/>
      <c r="AL12" s="195"/>
      <c r="AM12" s="195"/>
      <c r="AN12" s="195"/>
      <c r="AO12" s="195"/>
      <c r="AP12" s="195"/>
      <c r="AQ12" s="195"/>
      <c r="AR12" s="195"/>
      <c r="AS12" s="195"/>
      <c r="AT12" s="195"/>
      <c r="AU12" s="195"/>
      <c r="AV12" s="195"/>
      <c r="AW12" s="195"/>
      <c r="AX12" s="195"/>
      <c r="AY12" s="195"/>
      <c r="AZ12" s="195"/>
      <c r="BA12" s="195"/>
      <c r="BB12" s="195"/>
      <c r="BC12" s="195"/>
      <c r="BD12" s="195"/>
      <c r="BE12" s="195"/>
      <c r="BF12" s="195"/>
      <c r="BG12" s="195"/>
      <c r="BH12" s="195"/>
      <c r="BI12" s="195"/>
      <c r="BJ12" s="195"/>
      <c r="BK12" s="195"/>
      <c r="BL12" s="195"/>
      <c r="BM12" s="195"/>
      <c r="BN12" s="195"/>
      <c r="BO12" s="195"/>
      <c r="BP12" s="195"/>
      <c r="BQ12" s="195"/>
      <c r="BR12" s="195"/>
      <c r="BS12" s="195"/>
      <c r="BT12" s="195"/>
      <c r="BU12" s="195"/>
      <c r="BV12" s="195"/>
      <c r="BW12" s="195"/>
      <c r="BX12" s="195"/>
      <c r="BY12" s="195"/>
      <c r="BZ12" s="195"/>
      <c r="CA12" s="195"/>
      <c r="CB12" s="195"/>
      <c r="CC12" s="195"/>
      <c r="CD12" s="195"/>
      <c r="CE12" s="195"/>
      <c r="CF12" s="195"/>
      <c r="CG12" s="195"/>
      <c r="CH12" s="195"/>
      <c r="CI12" s="195"/>
      <c r="CJ12" s="195"/>
      <c r="CK12" s="195"/>
      <c r="CL12" s="195"/>
      <c r="CM12" s="195"/>
      <c r="CN12" s="195"/>
      <c r="CO12" s="195"/>
      <c r="CP12" s="195"/>
      <c r="CQ12" s="195"/>
      <c r="CR12" s="195"/>
      <c r="CS12" s="195"/>
      <c r="CT12" s="195"/>
      <c r="CU12" s="195"/>
      <c r="CV12" s="195"/>
      <c r="CW12" s="195"/>
      <c r="CX12" s="195"/>
      <c r="CY12" s="195"/>
      <c r="CZ12" s="195"/>
      <c r="DA12" s="195"/>
      <c r="DB12" s="195"/>
      <c r="DC12" s="195"/>
      <c r="DD12" s="195"/>
      <c r="DE12" s="195"/>
      <c r="DF12" s="195"/>
      <c r="DG12" s="195"/>
      <c r="DH12" s="195"/>
      <c r="DI12" s="195"/>
      <c r="DJ12" s="195"/>
      <c r="DK12" s="195"/>
      <c r="DL12" s="195"/>
      <c r="DM12" s="195"/>
      <c r="DN12" s="195"/>
      <c r="DO12" s="195"/>
      <c r="DP12" s="195"/>
      <c r="DQ12" s="195"/>
      <c r="DR12" s="195"/>
      <c r="DS12" s="195"/>
      <c r="DT12" s="195"/>
      <c r="DU12" s="195"/>
      <c r="DV12" s="195"/>
      <c r="DW12" s="195"/>
      <c r="DX12" s="195"/>
      <c r="DY12" s="195"/>
      <c r="DZ12" s="195"/>
      <c r="EA12" s="195"/>
      <c r="EB12" s="195"/>
      <c r="EC12" s="195"/>
      <c r="ED12" s="195"/>
      <c r="EE12" s="195"/>
      <c r="EF12" s="195"/>
      <c r="EG12" s="195"/>
      <c r="EH12" s="195"/>
      <c r="EI12" s="195"/>
      <c r="EJ12" s="195"/>
      <c r="EK12" s="195"/>
      <c r="EL12" s="195"/>
      <c r="EM12" s="195"/>
      <c r="EN12" s="195"/>
      <c r="EO12" s="195"/>
      <c r="EP12" s="195"/>
      <c r="EQ12" s="195"/>
      <c r="ER12" s="195"/>
      <c r="ES12" s="195"/>
      <c r="ET12" s="195"/>
      <c r="EU12" s="195"/>
      <c r="EV12" s="195"/>
      <c r="EW12" s="195"/>
      <c r="EX12" s="195"/>
      <c r="EY12" s="195"/>
      <c r="EZ12" s="195"/>
      <c r="FA12" s="195"/>
      <c r="FB12" s="195"/>
      <c r="FC12" s="195"/>
      <c r="FD12" s="195"/>
      <c r="FE12" s="195"/>
      <c r="FF12" s="195"/>
      <c r="FG12" s="195"/>
      <c r="FH12" s="195"/>
      <c r="FI12" s="195"/>
      <c r="FJ12" s="195"/>
      <c r="FK12" s="195"/>
      <c r="FL12" s="195"/>
      <c r="FM12" s="195"/>
      <c r="FN12" s="195"/>
      <c r="FO12" s="195"/>
      <c r="FP12" s="195"/>
      <c r="FQ12" s="195"/>
      <c r="FR12" s="195"/>
      <c r="FS12" s="195"/>
      <c r="FT12" s="195"/>
      <c r="FU12" s="195"/>
      <c r="FV12" s="195"/>
      <c r="FW12" s="195"/>
      <c r="FX12" s="195"/>
      <c r="FY12" s="195"/>
      <c r="FZ12" s="195"/>
      <c r="GA12" s="195"/>
      <c r="GB12" s="195"/>
      <c r="GC12" s="195"/>
      <c r="GD12" s="195"/>
      <c r="GE12" s="195"/>
      <c r="GF12" s="195"/>
      <c r="GG12" s="195"/>
      <c r="GH12" s="195"/>
      <c r="GI12" s="195"/>
      <c r="GJ12" s="195"/>
      <c r="GK12" s="195"/>
      <c r="GL12" s="195"/>
      <c r="GM12" s="195"/>
      <c r="GN12" s="195"/>
      <c r="GO12" s="195"/>
      <c r="GP12" s="195"/>
      <c r="GQ12" s="195"/>
      <c r="GR12" s="195"/>
      <c r="GS12" s="195"/>
      <c r="GT12" s="195"/>
      <c r="GU12" s="195"/>
      <c r="GV12" s="195"/>
      <c r="GW12" s="195"/>
      <c r="GX12" s="195"/>
      <c r="GY12" s="195"/>
      <c r="GZ12" s="195"/>
      <c r="HA12" s="195"/>
      <c r="HB12" s="195"/>
      <c r="HC12" s="195"/>
      <c r="HD12" s="195"/>
      <c r="HE12" s="195"/>
      <c r="HF12" s="195"/>
      <c r="HG12" s="195"/>
      <c r="HH12" s="195"/>
      <c r="HI12" s="195"/>
      <c r="HJ12" s="195"/>
      <c r="HK12" s="195"/>
      <c r="HL12" s="195"/>
      <c r="HM12" s="195"/>
      <c r="HN12" s="195"/>
      <c r="HO12" s="195"/>
      <c r="HP12" s="195"/>
      <c r="HQ12" s="195"/>
      <c r="HR12" s="195"/>
      <c r="HS12" s="195"/>
      <c r="HT12" s="228"/>
      <c r="HU12"/>
      <c r="HV12"/>
      <c r="HW12"/>
      <c r="HX12"/>
      <c r="HY12"/>
      <c r="HZ12"/>
      <c r="IA12"/>
      <c r="IB12"/>
      <c r="IC12"/>
      <c r="ID12"/>
      <c r="IE12" s="147"/>
      <c r="IF12" s="160"/>
      <c r="IG12" s="147"/>
      <c r="IH12" s="147"/>
      <c r="II12" s="160"/>
      <c r="IJ12" s="147"/>
      <c r="IK12" s="147"/>
      <c r="IL12" s="147"/>
      <c r="IM12" s="160"/>
      <c r="IN12" s="160"/>
      <c r="IO12" s="160"/>
      <c r="IP12" s="160"/>
      <c r="IQ12" s="160"/>
      <c r="IR12" s="147"/>
      <c r="IS12"/>
      <c r="IT12"/>
      <c r="IU12"/>
      <c r="IV12"/>
      <c r="IW12"/>
      <c r="IX12"/>
      <c r="IY12"/>
      <c r="IZ12"/>
      <c r="JA12"/>
      <c r="JB12"/>
      <c r="JC12" s="147"/>
      <c r="JD12" s="160"/>
      <c r="JE12" s="147"/>
      <c r="JF12" s="147"/>
      <c r="JG12" s="160"/>
      <c r="JH12" s="147"/>
      <c r="JI12" s="147"/>
      <c r="JJ12" s="147"/>
      <c r="JK12" s="160"/>
      <c r="JL12" s="147"/>
      <c r="JM12" s="147"/>
      <c r="JN12" s="147"/>
      <c r="JO12" s="160"/>
      <c r="JP12" s="147"/>
      <c r="JQ12"/>
      <c r="JR12"/>
      <c r="JS12"/>
      <c r="JT12"/>
      <c r="JU12"/>
      <c r="JV12"/>
      <c r="JW12"/>
      <c r="JX12"/>
      <c r="JY12"/>
      <c r="JZ12"/>
      <c r="KA12" s="147"/>
      <c r="KB12" s="160"/>
      <c r="KC12" s="147"/>
      <c r="KD12" s="147"/>
      <c r="KE12" s="160"/>
      <c r="KF12" s="147"/>
      <c r="KG12" s="147"/>
      <c r="KH12" s="147"/>
      <c r="KI12" s="160"/>
      <c r="KJ12" s="147"/>
      <c r="KK12" s="147"/>
      <c r="KL12" s="147"/>
      <c r="KM12" s="160"/>
      <c r="KN12" s="147"/>
      <c r="KO12"/>
      <c r="KP12"/>
      <c r="KQ12"/>
      <c r="KR12"/>
      <c r="KS12"/>
      <c r="KT12" s="196"/>
      <c r="KU12" s="196"/>
      <c r="KV12"/>
      <c r="KW12"/>
      <c r="KX12"/>
      <c r="KY12"/>
      <c r="KZ12"/>
      <c r="LA12"/>
      <c r="LB12"/>
      <c r="LC12"/>
      <c r="LD12"/>
      <c r="LE12"/>
      <c r="LF12"/>
      <c r="LG12"/>
      <c r="LH12"/>
      <c r="LI12"/>
      <c r="LJ12"/>
      <c r="LK12"/>
      <c r="LL12"/>
      <c r="LM12"/>
      <c r="LN12"/>
      <c r="LO12"/>
      <c r="LP12"/>
      <c r="LQ12"/>
      <c r="LR12" s="196"/>
      <c r="LS12" s="196"/>
      <c r="LT12"/>
      <c r="LU12"/>
      <c r="LV12"/>
      <c r="LW12"/>
      <c r="LX12"/>
      <c r="LY12"/>
      <c r="LZ12"/>
      <c r="MA12"/>
      <c r="MB12"/>
      <c r="MC12"/>
      <c r="MD12"/>
      <c r="ME12"/>
      <c r="MF12"/>
      <c r="MG12"/>
      <c r="MH12"/>
      <c r="MI12"/>
      <c r="MJ12"/>
      <c r="MK12"/>
      <c r="ML12"/>
      <c r="MM12"/>
      <c r="MN12"/>
      <c r="MO12"/>
      <c r="MP12" s="196"/>
      <c r="MQ12" s="196"/>
      <c r="MR12"/>
      <c r="MS12"/>
      <c r="MT12"/>
      <c r="MU12"/>
      <c r="MV12"/>
      <c r="MW12"/>
      <c r="MX12"/>
      <c r="MY12"/>
      <c r="MZ12"/>
      <c r="NA12"/>
      <c r="NB12"/>
      <c r="NC12"/>
      <c r="ND12"/>
      <c r="NE12"/>
      <c r="NF12"/>
      <c r="NG12"/>
      <c r="NH12"/>
      <c r="NI12"/>
      <c r="NJ12"/>
      <c r="NK12"/>
      <c r="NL12"/>
      <c r="NM12"/>
      <c r="NN12" s="196"/>
      <c r="NO12" s="196"/>
      <c r="NP12"/>
      <c r="NQ12"/>
      <c r="NR12"/>
      <c r="NS12"/>
      <c r="NT12"/>
      <c r="NU12"/>
      <c r="NV12"/>
      <c r="NW12"/>
      <c r="NX12"/>
      <c r="NY12"/>
      <c r="NZ12"/>
      <c r="OA12"/>
      <c r="OB12"/>
      <c r="OC12"/>
      <c r="OD12"/>
      <c r="OE12"/>
      <c r="OF12"/>
      <c r="OG12"/>
      <c r="OH12"/>
      <c r="OI12"/>
      <c r="OJ12"/>
    </row>
    <row r="13" spans="3:400" ht="8.4499999999999993" customHeight="1" x14ac:dyDescent="0.25">
      <c r="C13" s="194"/>
      <c r="D13" s="126"/>
      <c r="E13" s="126"/>
      <c r="F13" s="126"/>
      <c r="G13" s="126"/>
      <c r="H13" s="126"/>
      <c r="I13" s="126"/>
      <c r="J13" s="126"/>
      <c r="K13" s="126"/>
      <c r="L13" s="126"/>
      <c r="M13" s="126"/>
      <c r="N13" s="126"/>
      <c r="O13" s="126"/>
      <c r="P13" s="126"/>
      <c r="Q13" s="126"/>
      <c r="R13" s="126"/>
      <c r="S13" s="126"/>
      <c r="T13" s="126"/>
      <c r="U13" s="126"/>
      <c r="V13" s="126"/>
      <c r="W13" s="126"/>
      <c r="X13" s="126"/>
      <c r="Y13" s="126"/>
      <c r="Z13" s="126"/>
      <c r="AA13" s="126"/>
      <c r="AB13" s="126"/>
      <c r="AC13" s="126"/>
      <c r="AD13" s="126"/>
      <c r="AE13" s="126"/>
      <c r="AF13" s="126"/>
      <c r="AG13" s="126"/>
      <c r="AH13" s="126"/>
      <c r="AI13" s="126"/>
      <c r="AJ13" s="126"/>
      <c r="AK13" s="126"/>
      <c r="AL13" s="126"/>
      <c r="AM13" s="126"/>
      <c r="AN13" s="126"/>
      <c r="AO13" s="126"/>
      <c r="AP13" s="126"/>
      <c r="AQ13" s="126"/>
      <c r="AR13" s="126"/>
      <c r="AS13" s="126"/>
      <c r="AT13" s="126"/>
      <c r="AU13" s="126"/>
      <c r="AV13" s="126"/>
      <c r="AW13" s="126"/>
      <c r="AX13" s="126"/>
      <c r="AY13" s="126"/>
      <c r="AZ13" s="126"/>
      <c r="BA13" s="126"/>
      <c r="BB13" s="126"/>
      <c r="BC13" s="126"/>
      <c r="BD13" s="126"/>
      <c r="BE13" s="126"/>
      <c r="BF13" s="126"/>
      <c r="BG13" s="126"/>
      <c r="BH13" s="126"/>
      <c r="BI13" s="126"/>
      <c r="BJ13" s="126"/>
      <c r="BK13" s="126"/>
      <c r="BL13" s="126"/>
      <c r="BM13" s="126"/>
      <c r="BN13" s="126"/>
      <c r="BO13" s="126"/>
      <c r="BP13" s="126"/>
      <c r="BQ13" s="126"/>
      <c r="BR13" s="126"/>
      <c r="BS13" s="126"/>
      <c r="BT13" s="126"/>
      <c r="BU13" s="126"/>
      <c r="BV13" s="126"/>
      <c r="BW13" s="126"/>
      <c r="BX13" s="126"/>
      <c r="BY13" s="126"/>
      <c r="BZ13" s="120"/>
      <c r="CA13" s="126"/>
      <c r="CB13" s="126"/>
      <c r="CC13" s="126"/>
      <c r="CD13" s="126"/>
      <c r="CE13" s="126"/>
      <c r="CF13" s="126"/>
      <c r="CG13" s="126"/>
      <c r="CH13" s="126"/>
      <c r="CI13" s="126"/>
      <c r="CJ13" s="126"/>
      <c r="CK13" s="126"/>
      <c r="CL13" s="126"/>
      <c r="CM13" s="126"/>
      <c r="CN13" s="126"/>
      <c r="CO13" s="126"/>
      <c r="CP13" s="126"/>
      <c r="CQ13" s="126"/>
      <c r="CR13" s="126"/>
      <c r="CS13" s="126"/>
      <c r="CT13" s="126"/>
      <c r="CU13" s="126"/>
      <c r="CV13" s="126"/>
      <c r="CW13" s="126"/>
      <c r="CX13" s="126"/>
      <c r="CY13" s="126"/>
      <c r="CZ13" s="126"/>
      <c r="DA13" s="126"/>
      <c r="DB13" s="126"/>
      <c r="DC13" s="126"/>
      <c r="DD13" s="126"/>
      <c r="DE13" s="126"/>
      <c r="DF13" s="126"/>
      <c r="DG13" s="126"/>
      <c r="DH13" s="126"/>
      <c r="DI13" s="126"/>
      <c r="DJ13" s="126"/>
      <c r="DK13" s="126"/>
      <c r="DL13" s="126"/>
      <c r="DM13" s="126"/>
      <c r="DN13" s="126"/>
      <c r="DO13" s="126"/>
      <c r="DP13" s="126"/>
      <c r="DQ13" s="126"/>
      <c r="DR13" s="126"/>
      <c r="DS13" s="126"/>
      <c r="DT13" s="126"/>
      <c r="DU13" s="126"/>
      <c r="DV13" s="126"/>
      <c r="DW13" s="126"/>
      <c r="DX13" s="126"/>
      <c r="DY13" s="126"/>
      <c r="DZ13" s="126"/>
      <c r="EA13" s="126"/>
      <c r="EB13" s="126"/>
      <c r="EC13" s="126"/>
      <c r="ED13" s="126"/>
      <c r="EE13" s="126"/>
      <c r="EF13" s="126"/>
      <c r="EG13" s="126"/>
      <c r="EH13" s="126"/>
      <c r="EI13" s="126"/>
      <c r="EJ13" s="126"/>
      <c r="EK13" s="126"/>
      <c r="EL13" s="126"/>
      <c r="EM13" s="126"/>
      <c r="EN13" s="126"/>
      <c r="EO13" s="126"/>
      <c r="EP13" s="126"/>
      <c r="EQ13" s="126"/>
      <c r="ER13" s="126"/>
      <c r="ES13" s="126"/>
      <c r="ET13" s="126"/>
      <c r="EU13" s="126"/>
      <c r="EV13" s="120"/>
      <c r="EW13" s="126"/>
      <c r="EX13" s="126"/>
      <c r="EY13" s="126"/>
      <c r="EZ13" s="126"/>
      <c r="FA13" s="126"/>
      <c r="FB13" s="126"/>
      <c r="FC13" s="126"/>
      <c r="FD13" s="126"/>
      <c r="FE13" s="126"/>
      <c r="FF13" s="126"/>
      <c r="FG13" s="126"/>
      <c r="FH13" s="126"/>
      <c r="FI13" s="126"/>
      <c r="FJ13" s="126"/>
      <c r="FK13" s="126"/>
      <c r="FL13" s="126"/>
      <c r="FM13" s="126"/>
      <c r="FN13" s="126"/>
      <c r="FO13" s="126"/>
      <c r="FP13" s="126"/>
      <c r="FQ13" s="126"/>
      <c r="FR13" s="126"/>
      <c r="FS13" s="126"/>
      <c r="FT13" s="126"/>
      <c r="FU13" s="126"/>
      <c r="FV13" s="126"/>
      <c r="FW13" s="126"/>
      <c r="FX13" s="126"/>
      <c r="FY13" s="126"/>
      <c r="FZ13" s="126"/>
      <c r="GA13" s="126"/>
      <c r="GB13" s="126"/>
      <c r="GC13" s="126"/>
      <c r="GD13" s="126"/>
      <c r="GE13" s="126"/>
      <c r="GF13" s="126"/>
      <c r="GG13" s="126"/>
      <c r="GH13" s="126"/>
      <c r="GI13" s="126"/>
      <c r="GJ13" s="126"/>
      <c r="GK13" s="126"/>
      <c r="GL13" s="126"/>
      <c r="GM13" s="126"/>
      <c r="GN13" s="126"/>
      <c r="GO13" s="126"/>
      <c r="GP13" s="126"/>
      <c r="GQ13" s="126"/>
      <c r="GR13" s="126"/>
      <c r="GS13" s="126"/>
      <c r="GT13" s="126"/>
      <c r="GU13" s="126"/>
      <c r="GV13" s="126"/>
      <c r="GW13" s="126"/>
      <c r="GX13" s="126"/>
      <c r="GY13" s="126"/>
      <c r="GZ13" s="126"/>
      <c r="HA13" s="126"/>
      <c r="HB13" s="126"/>
      <c r="HC13" s="126"/>
      <c r="HD13" s="126"/>
      <c r="HE13" s="126"/>
      <c r="HF13" s="126"/>
      <c r="HG13" s="126"/>
      <c r="HH13" s="126"/>
      <c r="HI13" s="126"/>
      <c r="HJ13" s="126"/>
      <c r="HK13" s="126"/>
      <c r="HL13" s="126"/>
      <c r="HM13" s="126"/>
      <c r="HN13" s="126"/>
      <c r="HO13" s="126"/>
      <c r="HP13" s="126"/>
      <c r="HQ13" s="126"/>
      <c r="HR13" s="126"/>
      <c r="HS13" s="126"/>
      <c r="HT13" s="228"/>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s="159" t="s">
        <v>250</v>
      </c>
      <c r="KU13"/>
      <c r="KV13"/>
      <c r="KW13"/>
      <c r="KX13"/>
      <c r="KY13"/>
      <c r="KZ13"/>
      <c r="LA13"/>
      <c r="LB13"/>
      <c r="LC13"/>
      <c r="LD13"/>
      <c r="LE13"/>
      <c r="LF13"/>
      <c r="LG13"/>
      <c r="LH13"/>
      <c r="LI13"/>
      <c r="LJ13"/>
      <c r="LK13"/>
      <c r="LL13"/>
      <c r="LM13"/>
      <c r="LN13"/>
      <c r="LO13"/>
      <c r="LP13" s="160"/>
      <c r="LQ13"/>
      <c r="LR13" s="159" t="s">
        <v>250</v>
      </c>
      <c r="LS13"/>
      <c r="LT13"/>
      <c r="LU13"/>
      <c r="LV13"/>
      <c r="LW13"/>
      <c r="LX13"/>
      <c r="LY13"/>
      <c r="LZ13"/>
      <c r="MA13"/>
      <c r="MB13"/>
      <c r="MC13"/>
      <c r="MD13"/>
      <c r="ME13"/>
      <c r="MF13"/>
      <c r="MG13"/>
      <c r="MH13"/>
      <c r="MI13"/>
      <c r="MJ13"/>
      <c r="MK13"/>
      <c r="ML13"/>
      <c r="MM13"/>
      <c r="MN13" s="160"/>
      <c r="MO13" s="160"/>
      <c r="MP13" s="159" t="s">
        <v>250</v>
      </c>
      <c r="MQ13"/>
      <c r="MR13"/>
      <c r="MS13"/>
      <c r="MT13"/>
      <c r="MU13"/>
      <c r="MV13"/>
      <c r="MW13"/>
      <c r="MX13"/>
      <c r="MY13"/>
      <c r="MZ13"/>
      <c r="NA13"/>
      <c r="NB13"/>
      <c r="NC13"/>
      <c r="ND13"/>
      <c r="NE13"/>
      <c r="NF13"/>
      <c r="NG13"/>
      <c r="NH13"/>
      <c r="NI13"/>
      <c r="NJ13"/>
      <c r="NK13"/>
      <c r="NL13" s="160"/>
      <c r="NM13" s="160"/>
      <c r="NN13" s="159" t="s">
        <v>250</v>
      </c>
      <c r="NO13"/>
      <c r="NP13"/>
      <c r="NQ13"/>
      <c r="NR13"/>
      <c r="NS13"/>
      <c r="NT13"/>
      <c r="NU13"/>
      <c r="NV13"/>
      <c r="NW13"/>
      <c r="NX13"/>
      <c r="NY13"/>
      <c r="NZ13"/>
      <c r="OA13"/>
      <c r="OB13"/>
      <c r="OC13"/>
      <c r="OD13"/>
      <c r="OE13"/>
      <c r="OF13"/>
      <c r="OG13"/>
      <c r="OH13"/>
      <c r="OI13"/>
      <c r="OJ13" s="160"/>
    </row>
    <row r="14" spans="3:400" ht="8.4499999999999993" customHeight="1" x14ac:dyDescent="0.25">
      <c r="C14" s="197"/>
      <c r="D14" s="198"/>
      <c r="E14" s="198"/>
      <c r="F14" s="198"/>
      <c r="G14" s="198"/>
      <c r="H14" s="198"/>
      <c r="I14" s="198"/>
      <c r="J14" s="198"/>
      <c r="K14" s="198"/>
      <c r="L14" s="198"/>
      <c r="M14" s="198"/>
      <c r="N14" s="198"/>
      <c r="O14" s="198"/>
      <c r="P14" s="198"/>
      <c r="Q14" s="198"/>
      <c r="R14" s="198"/>
      <c r="S14" s="198"/>
      <c r="T14" s="198"/>
      <c r="U14" s="198"/>
      <c r="V14" s="198"/>
      <c r="W14" s="198"/>
      <c r="X14" s="198"/>
      <c r="Y14" s="198"/>
      <c r="Z14" s="198"/>
      <c r="AA14" s="198"/>
      <c r="AB14" s="198"/>
      <c r="AC14" s="198"/>
      <c r="AD14" s="198"/>
      <c r="AE14" s="198"/>
      <c r="AF14" s="198"/>
      <c r="AG14" s="198"/>
      <c r="AH14" s="198"/>
      <c r="AI14" s="198"/>
      <c r="AJ14" s="198"/>
      <c r="AK14" s="198"/>
      <c r="AL14" s="198"/>
      <c r="AM14" s="198"/>
      <c r="AN14" s="198"/>
      <c r="AO14" s="198"/>
      <c r="AP14" s="198"/>
      <c r="AQ14" s="198"/>
      <c r="AR14" s="198"/>
      <c r="AS14" s="198"/>
      <c r="AT14" s="198"/>
      <c r="AU14" s="198"/>
      <c r="AV14" s="198"/>
      <c r="AW14" s="198"/>
      <c r="AX14" s="198"/>
      <c r="AY14" s="198"/>
      <c r="AZ14" s="198"/>
      <c r="BA14" s="198"/>
      <c r="BB14" s="198"/>
      <c r="BC14" s="198"/>
      <c r="BD14" s="198"/>
      <c r="BE14" s="198"/>
      <c r="BF14" s="198"/>
      <c r="BG14" s="198"/>
      <c r="BH14" s="198"/>
      <c r="BI14" s="198"/>
      <c r="BJ14" s="198"/>
      <c r="BK14" s="198"/>
      <c r="BL14" s="198"/>
      <c r="BM14" s="198"/>
      <c r="BN14" s="198"/>
      <c r="BO14" s="198"/>
      <c r="BP14" s="198"/>
      <c r="BQ14" s="198"/>
      <c r="BR14" s="198"/>
      <c r="BS14" s="198"/>
      <c r="BT14" s="198"/>
      <c r="BU14" s="198"/>
      <c r="BV14" s="198"/>
      <c r="BW14" s="198"/>
      <c r="BX14" s="198"/>
      <c r="BY14" s="198"/>
      <c r="BZ14" s="120"/>
      <c r="CA14" s="198"/>
      <c r="CB14" s="198"/>
      <c r="CC14" s="198"/>
      <c r="CD14" s="198"/>
      <c r="CE14" s="198"/>
      <c r="CF14" s="198"/>
      <c r="CG14" s="198"/>
      <c r="CH14" s="198"/>
      <c r="CI14" s="198"/>
      <c r="CJ14" s="198"/>
      <c r="CK14" s="198"/>
      <c r="CL14" s="198"/>
      <c r="CM14" s="198"/>
      <c r="CN14" s="198"/>
      <c r="CO14" s="198"/>
      <c r="CP14" s="198"/>
      <c r="CQ14" s="198"/>
      <c r="CR14" s="198"/>
      <c r="CS14" s="198"/>
      <c r="CT14" s="198"/>
      <c r="CU14" s="198"/>
      <c r="CV14" s="198"/>
      <c r="CW14" s="198"/>
      <c r="CX14" s="198"/>
      <c r="CY14" s="198"/>
      <c r="CZ14" s="198"/>
      <c r="DA14" s="198"/>
      <c r="DB14" s="198"/>
      <c r="DC14" s="198"/>
      <c r="DD14" s="198"/>
      <c r="DE14" s="198"/>
      <c r="DF14" s="198"/>
      <c r="DG14" s="198"/>
      <c r="DH14" s="198"/>
      <c r="DI14" s="198"/>
      <c r="DJ14" s="198"/>
      <c r="DK14" s="198"/>
      <c r="DL14" s="198"/>
      <c r="DM14" s="198"/>
      <c r="DN14" s="198"/>
      <c r="DO14" s="198"/>
      <c r="DP14" s="198"/>
      <c r="DQ14" s="198"/>
      <c r="DR14" s="198"/>
      <c r="DS14" s="198"/>
      <c r="DT14" s="198"/>
      <c r="DU14" s="198"/>
      <c r="DV14" s="198"/>
      <c r="DW14" s="198"/>
      <c r="DX14" s="198"/>
      <c r="DY14" s="198"/>
      <c r="DZ14" s="198"/>
      <c r="EA14" s="198"/>
      <c r="EB14" s="198"/>
      <c r="EC14" s="198"/>
      <c r="ED14" s="198"/>
      <c r="EE14" s="198"/>
      <c r="EF14" s="198"/>
      <c r="EG14" s="198"/>
      <c r="EH14" s="198"/>
      <c r="EI14" s="198"/>
      <c r="EJ14" s="198"/>
      <c r="EK14" s="198"/>
      <c r="EL14" s="198"/>
      <c r="EM14" s="198"/>
      <c r="EN14" s="198"/>
      <c r="EO14" s="198"/>
      <c r="EP14" s="198"/>
      <c r="EQ14" s="198"/>
      <c r="ER14" s="198"/>
      <c r="ES14" s="198"/>
      <c r="ET14" s="198"/>
      <c r="EU14" s="198"/>
      <c r="EV14" s="120"/>
      <c r="EW14" s="198"/>
      <c r="EX14" s="198"/>
      <c r="EY14" s="198"/>
      <c r="EZ14" s="198"/>
      <c r="FA14" s="198"/>
      <c r="FB14" s="198"/>
      <c r="FC14" s="198"/>
      <c r="FD14" s="198"/>
      <c r="FE14" s="198"/>
      <c r="FF14" s="198"/>
      <c r="FG14" s="198"/>
      <c r="FH14" s="198"/>
      <c r="FI14" s="198"/>
      <c r="FJ14" s="198"/>
      <c r="FK14" s="198"/>
      <c r="FL14" s="198"/>
      <c r="FM14" s="198"/>
      <c r="FN14" s="198"/>
      <c r="FO14" s="198"/>
      <c r="FP14" s="198"/>
      <c r="FQ14" s="198"/>
      <c r="FR14" s="198"/>
      <c r="FS14" s="198"/>
      <c r="FT14" s="198"/>
      <c r="FU14" s="198"/>
      <c r="FV14" s="198"/>
      <c r="FW14" s="198"/>
      <c r="FX14" s="198"/>
      <c r="FY14" s="198"/>
      <c r="FZ14" s="198"/>
      <c r="GA14" s="198"/>
      <c r="GB14" s="198"/>
      <c r="GC14" s="198"/>
      <c r="GD14" s="198"/>
      <c r="GE14" s="198"/>
      <c r="GF14" s="198"/>
      <c r="GG14" s="198"/>
      <c r="GH14" s="198"/>
      <c r="GI14" s="198"/>
      <c r="GJ14" s="198"/>
      <c r="GK14" s="198"/>
      <c r="GL14" s="198"/>
      <c r="GM14" s="198"/>
      <c r="GN14" s="198"/>
      <c r="GO14" s="198"/>
      <c r="GP14" s="198"/>
      <c r="GQ14" s="198"/>
      <c r="GR14" s="198"/>
      <c r="GS14" s="198"/>
      <c r="GT14" s="198"/>
      <c r="GU14" s="198"/>
      <c r="GV14" s="198"/>
      <c r="GW14" s="198"/>
      <c r="GX14" s="198"/>
      <c r="GY14" s="198"/>
      <c r="GZ14" s="198"/>
      <c r="HA14" s="198"/>
      <c r="HB14" s="198"/>
      <c r="HC14" s="198"/>
      <c r="HD14" s="198"/>
      <c r="HE14" s="198"/>
      <c r="HF14" s="198"/>
      <c r="HG14" s="198"/>
      <c r="HH14" s="198"/>
      <c r="HI14" s="198"/>
      <c r="HJ14" s="198"/>
      <c r="HK14" s="198"/>
      <c r="HL14" s="198"/>
      <c r="HM14" s="198"/>
      <c r="HN14" s="198"/>
      <c r="HO14" s="198"/>
      <c r="HP14" s="198"/>
      <c r="HQ14" s="198"/>
      <c r="HR14" s="126"/>
      <c r="HS14" s="199"/>
      <c r="HT14" s="228"/>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s="166" t="s">
        <v>292</v>
      </c>
      <c r="KU14" s="166"/>
      <c r="KV14" s="167">
        <f>D25</f>
        <v>0</v>
      </c>
      <c r="KW14"/>
      <c r="KX14"/>
      <c r="KY14" s="125"/>
      <c r="KZ14" s="125">
        <v>1</v>
      </c>
      <c r="LA14" s="125">
        <f t="shared" ref="LA14:LN14" si="4">KZ14+1</f>
        <v>2</v>
      </c>
      <c r="LB14" s="125">
        <f t="shared" si="4"/>
        <v>3</v>
      </c>
      <c r="LC14" s="125">
        <f t="shared" si="4"/>
        <v>4</v>
      </c>
      <c r="LD14" s="125">
        <f t="shared" si="4"/>
        <v>5</v>
      </c>
      <c r="LE14" s="125">
        <f t="shared" si="4"/>
        <v>6</v>
      </c>
      <c r="LF14" s="125">
        <f t="shared" si="4"/>
        <v>7</v>
      </c>
      <c r="LG14" s="125">
        <f t="shared" si="4"/>
        <v>8</v>
      </c>
      <c r="LH14" s="125">
        <f t="shared" si="4"/>
        <v>9</v>
      </c>
      <c r="LI14" s="125">
        <f t="shared" si="4"/>
        <v>10</v>
      </c>
      <c r="LJ14" s="125">
        <f t="shared" si="4"/>
        <v>11</v>
      </c>
      <c r="LK14" s="125">
        <f t="shared" si="4"/>
        <v>12</v>
      </c>
      <c r="LL14" s="125">
        <f t="shared" si="4"/>
        <v>13</v>
      </c>
      <c r="LM14" s="125">
        <f t="shared" si="4"/>
        <v>14</v>
      </c>
      <c r="LN14" s="125">
        <f t="shared" si="4"/>
        <v>15</v>
      </c>
      <c r="LO14" s="125"/>
      <c r="LP14"/>
      <c r="LQ14"/>
      <c r="LR14" s="166" t="s">
        <v>292</v>
      </c>
      <c r="LS14" s="166"/>
      <c r="LT14" s="167">
        <f>AB25</f>
        <v>0</v>
      </c>
      <c r="LU14"/>
      <c r="LV14"/>
      <c r="LW14" s="125"/>
      <c r="LX14" s="125">
        <v>1</v>
      </c>
      <c r="LY14" s="125">
        <f t="shared" ref="LY14:ML14" si="5">LX14+1</f>
        <v>2</v>
      </c>
      <c r="LZ14" s="125">
        <f t="shared" si="5"/>
        <v>3</v>
      </c>
      <c r="MA14" s="125">
        <f t="shared" si="5"/>
        <v>4</v>
      </c>
      <c r="MB14" s="125">
        <f t="shared" si="5"/>
        <v>5</v>
      </c>
      <c r="MC14" s="125">
        <f t="shared" si="5"/>
        <v>6</v>
      </c>
      <c r="MD14" s="125">
        <f t="shared" si="5"/>
        <v>7</v>
      </c>
      <c r="ME14" s="125">
        <f t="shared" si="5"/>
        <v>8</v>
      </c>
      <c r="MF14" s="125">
        <f t="shared" si="5"/>
        <v>9</v>
      </c>
      <c r="MG14" s="125">
        <f t="shared" si="5"/>
        <v>10</v>
      </c>
      <c r="MH14" s="125">
        <f t="shared" si="5"/>
        <v>11</v>
      </c>
      <c r="MI14" s="125">
        <f t="shared" si="5"/>
        <v>12</v>
      </c>
      <c r="MJ14" s="125">
        <f t="shared" si="5"/>
        <v>13</v>
      </c>
      <c r="MK14" s="125">
        <f t="shared" si="5"/>
        <v>14</v>
      </c>
      <c r="ML14" s="125">
        <f t="shared" si="5"/>
        <v>15</v>
      </c>
      <c r="MM14" s="125"/>
      <c r="MN14"/>
      <c r="MO14"/>
      <c r="MP14" s="166" t="s">
        <v>292</v>
      </c>
      <c r="MQ14" s="166"/>
      <c r="MR14" s="167">
        <f>AZ25</f>
        <v>0</v>
      </c>
      <c r="MS14"/>
      <c r="MT14"/>
      <c r="MU14" s="125"/>
      <c r="MV14" s="125">
        <v>1</v>
      </c>
      <c r="MW14" s="125">
        <f t="shared" ref="MW14:NJ14" si="6">MV14+1</f>
        <v>2</v>
      </c>
      <c r="MX14" s="125">
        <f t="shared" si="6"/>
        <v>3</v>
      </c>
      <c r="MY14" s="125">
        <f t="shared" si="6"/>
        <v>4</v>
      </c>
      <c r="MZ14" s="125">
        <f t="shared" si="6"/>
        <v>5</v>
      </c>
      <c r="NA14" s="125">
        <f t="shared" si="6"/>
        <v>6</v>
      </c>
      <c r="NB14" s="125">
        <f t="shared" si="6"/>
        <v>7</v>
      </c>
      <c r="NC14" s="125">
        <f t="shared" si="6"/>
        <v>8</v>
      </c>
      <c r="ND14" s="125">
        <f t="shared" si="6"/>
        <v>9</v>
      </c>
      <c r="NE14" s="125">
        <f t="shared" si="6"/>
        <v>10</v>
      </c>
      <c r="NF14" s="125">
        <f t="shared" si="6"/>
        <v>11</v>
      </c>
      <c r="NG14" s="125">
        <f t="shared" si="6"/>
        <v>12</v>
      </c>
      <c r="NH14" s="125">
        <f t="shared" si="6"/>
        <v>13</v>
      </c>
      <c r="NI14" s="125">
        <f t="shared" si="6"/>
        <v>14</v>
      </c>
      <c r="NJ14" s="125">
        <f t="shared" si="6"/>
        <v>15</v>
      </c>
      <c r="NK14" s="125"/>
      <c r="NL14"/>
      <c r="NM14"/>
      <c r="NN14" s="166" t="s">
        <v>292</v>
      </c>
      <c r="NO14" s="166"/>
      <c r="NP14" s="167">
        <f>BX25</f>
        <v>0</v>
      </c>
      <c r="NQ14"/>
      <c r="NR14"/>
      <c r="NS14" s="125"/>
      <c r="NT14" s="125">
        <v>1</v>
      </c>
      <c r="NU14" s="125">
        <f t="shared" ref="NU14:OH14" si="7">NT14+1</f>
        <v>2</v>
      </c>
      <c r="NV14" s="125">
        <f t="shared" si="7"/>
        <v>3</v>
      </c>
      <c r="NW14" s="125">
        <f t="shared" si="7"/>
        <v>4</v>
      </c>
      <c r="NX14" s="125">
        <f t="shared" si="7"/>
        <v>5</v>
      </c>
      <c r="NY14" s="125">
        <f t="shared" si="7"/>
        <v>6</v>
      </c>
      <c r="NZ14" s="125">
        <f t="shared" si="7"/>
        <v>7</v>
      </c>
      <c r="OA14" s="125">
        <f t="shared" si="7"/>
        <v>8</v>
      </c>
      <c r="OB14" s="125">
        <f t="shared" si="7"/>
        <v>9</v>
      </c>
      <c r="OC14" s="125">
        <f t="shared" si="7"/>
        <v>10</v>
      </c>
      <c r="OD14" s="125">
        <f t="shared" si="7"/>
        <v>11</v>
      </c>
      <c r="OE14" s="125">
        <f t="shared" si="7"/>
        <v>12</v>
      </c>
      <c r="OF14" s="125">
        <f t="shared" si="7"/>
        <v>13</v>
      </c>
      <c r="OG14" s="125">
        <f t="shared" si="7"/>
        <v>14</v>
      </c>
      <c r="OH14" s="125">
        <f t="shared" si="7"/>
        <v>15</v>
      </c>
      <c r="OI14" s="125"/>
      <c r="OJ14"/>
    </row>
    <row r="15" spans="3:400" ht="23.45" customHeight="1" x14ac:dyDescent="0.25">
      <c r="C15" s="168" t="s">
        <v>62</v>
      </c>
      <c r="D15" s="139" t="str">
        <f t="shared" ref="D15:BO15" si="8">D7</f>
        <v>ES</v>
      </c>
      <c r="E15" s="139">
        <f t="shared" si="8"/>
        <v>0</v>
      </c>
      <c r="F15" s="139">
        <f t="shared" si="8"/>
        <v>0</v>
      </c>
      <c r="G15" s="139">
        <f t="shared" si="8"/>
        <v>0</v>
      </c>
      <c r="H15" s="139">
        <f t="shared" si="8"/>
        <v>0</v>
      </c>
      <c r="I15" s="139">
        <f t="shared" si="8"/>
        <v>0</v>
      </c>
      <c r="J15" s="139">
        <f t="shared" si="8"/>
        <v>0</v>
      </c>
      <c r="K15" s="139">
        <f t="shared" si="8"/>
        <v>0</v>
      </c>
      <c r="L15" s="139">
        <f t="shared" si="8"/>
        <v>0</v>
      </c>
      <c r="M15" s="139">
        <f t="shared" si="8"/>
        <v>0</v>
      </c>
      <c r="N15" s="139">
        <f t="shared" si="8"/>
        <v>0</v>
      </c>
      <c r="O15" s="139">
        <f t="shared" si="8"/>
        <v>0</v>
      </c>
      <c r="P15" s="139">
        <f t="shared" si="8"/>
        <v>0</v>
      </c>
      <c r="Q15" s="139">
        <f t="shared" si="8"/>
        <v>0</v>
      </c>
      <c r="R15" s="139">
        <f t="shared" si="8"/>
        <v>0</v>
      </c>
      <c r="S15" s="139">
        <f t="shared" si="8"/>
        <v>0</v>
      </c>
      <c r="T15" s="139">
        <f t="shared" si="8"/>
        <v>0</v>
      </c>
      <c r="U15" s="139">
        <f t="shared" si="8"/>
        <v>0</v>
      </c>
      <c r="V15" s="139">
        <f t="shared" si="8"/>
        <v>0</v>
      </c>
      <c r="W15" s="139">
        <f t="shared" si="8"/>
        <v>0</v>
      </c>
      <c r="X15" s="139">
        <f t="shared" si="8"/>
        <v>0</v>
      </c>
      <c r="Y15" s="139">
        <f t="shared" si="8"/>
        <v>0</v>
      </c>
      <c r="Z15" s="139">
        <f t="shared" si="8"/>
        <v>0</v>
      </c>
      <c r="AA15" s="139">
        <f t="shared" si="8"/>
        <v>0</v>
      </c>
      <c r="AB15" s="139" t="str">
        <f t="shared" si="8"/>
        <v>TH</v>
      </c>
      <c r="AC15" s="139">
        <f t="shared" si="8"/>
        <v>0</v>
      </c>
      <c r="AD15" s="139">
        <f t="shared" si="8"/>
        <v>0</v>
      </c>
      <c r="AE15" s="139">
        <f t="shared" si="8"/>
        <v>0</v>
      </c>
      <c r="AF15" s="139">
        <f t="shared" si="8"/>
        <v>0</v>
      </c>
      <c r="AG15" s="139">
        <f t="shared" si="8"/>
        <v>0</v>
      </c>
      <c r="AH15" s="139">
        <f t="shared" si="8"/>
        <v>0</v>
      </c>
      <c r="AI15" s="139">
        <f t="shared" si="8"/>
        <v>0</v>
      </c>
      <c r="AJ15" s="139">
        <f t="shared" si="8"/>
        <v>0</v>
      </c>
      <c r="AK15" s="139">
        <f t="shared" si="8"/>
        <v>0</v>
      </c>
      <c r="AL15" s="139">
        <f t="shared" si="8"/>
        <v>0</v>
      </c>
      <c r="AM15" s="139">
        <f t="shared" si="8"/>
        <v>0</v>
      </c>
      <c r="AN15" s="139">
        <f t="shared" si="8"/>
        <v>0</v>
      </c>
      <c r="AO15" s="139">
        <f t="shared" si="8"/>
        <v>0</v>
      </c>
      <c r="AP15" s="139">
        <f t="shared" si="8"/>
        <v>0</v>
      </c>
      <c r="AQ15" s="139">
        <f t="shared" si="8"/>
        <v>0</v>
      </c>
      <c r="AR15" s="139">
        <f t="shared" si="8"/>
        <v>0</v>
      </c>
      <c r="AS15" s="139">
        <f t="shared" si="8"/>
        <v>0</v>
      </c>
      <c r="AT15" s="139">
        <f t="shared" si="8"/>
        <v>0</v>
      </c>
      <c r="AU15" s="139">
        <f t="shared" si="8"/>
        <v>0</v>
      </c>
      <c r="AV15" s="139">
        <f t="shared" si="8"/>
        <v>0</v>
      </c>
      <c r="AW15" s="139">
        <f t="shared" si="8"/>
        <v>0</v>
      </c>
      <c r="AX15" s="139">
        <f t="shared" si="8"/>
        <v>0</v>
      </c>
      <c r="AY15" s="139">
        <f t="shared" si="8"/>
        <v>0</v>
      </c>
      <c r="AZ15" s="139" t="str">
        <f t="shared" si="8"/>
        <v>SH</v>
      </c>
      <c r="BA15" s="139">
        <f t="shared" si="8"/>
        <v>0</v>
      </c>
      <c r="BB15" s="139">
        <f t="shared" si="8"/>
        <v>0</v>
      </c>
      <c r="BC15" s="139">
        <f t="shared" si="8"/>
        <v>0</v>
      </c>
      <c r="BD15" s="139">
        <f t="shared" si="8"/>
        <v>0</v>
      </c>
      <c r="BE15" s="139">
        <f t="shared" si="8"/>
        <v>0</v>
      </c>
      <c r="BF15" s="139">
        <f t="shared" si="8"/>
        <v>0</v>
      </c>
      <c r="BG15" s="139">
        <f t="shared" si="8"/>
        <v>0</v>
      </c>
      <c r="BH15" s="139">
        <f t="shared" si="8"/>
        <v>0</v>
      </c>
      <c r="BI15" s="139">
        <f t="shared" si="8"/>
        <v>0</v>
      </c>
      <c r="BJ15" s="139">
        <f t="shared" si="8"/>
        <v>0</v>
      </c>
      <c r="BK15" s="139">
        <f t="shared" si="8"/>
        <v>0</v>
      </c>
      <c r="BL15" s="139">
        <f t="shared" si="8"/>
        <v>0</v>
      </c>
      <c r="BM15" s="139">
        <f t="shared" si="8"/>
        <v>0</v>
      </c>
      <c r="BN15" s="139">
        <f t="shared" si="8"/>
        <v>0</v>
      </c>
      <c r="BO15" s="139">
        <f t="shared" si="8"/>
        <v>0</v>
      </c>
      <c r="BP15" s="139">
        <f t="shared" ref="BP15:BX15" si="9">BP7</f>
        <v>0</v>
      </c>
      <c r="BQ15" s="139">
        <f t="shared" si="9"/>
        <v>0</v>
      </c>
      <c r="BR15" s="139">
        <f t="shared" si="9"/>
        <v>0</v>
      </c>
      <c r="BS15" s="139">
        <f t="shared" si="9"/>
        <v>0</v>
      </c>
      <c r="BT15" s="139">
        <f t="shared" si="9"/>
        <v>0</v>
      </c>
      <c r="BU15" s="139">
        <f t="shared" si="9"/>
        <v>0</v>
      </c>
      <c r="BV15" s="139">
        <f t="shared" si="9"/>
        <v>0</v>
      </c>
      <c r="BW15" s="139">
        <f t="shared" si="9"/>
        <v>0</v>
      </c>
      <c r="BX15" s="139" t="str">
        <f t="shared" si="9"/>
        <v>UN</v>
      </c>
      <c r="BY15" s="126"/>
      <c r="BZ15" s="120"/>
      <c r="CA15" s="139" t="str">
        <f>CA$7</f>
        <v>ES</v>
      </c>
      <c r="CB15" s="139">
        <f t="shared" ref="CB15:EM15" si="10">CB$7</f>
        <v>0</v>
      </c>
      <c r="CC15" s="139">
        <f t="shared" si="10"/>
        <v>0</v>
      </c>
      <c r="CD15" s="139">
        <f t="shared" si="10"/>
        <v>0</v>
      </c>
      <c r="CE15" s="139">
        <f t="shared" si="10"/>
        <v>0</v>
      </c>
      <c r="CF15" s="139">
        <f t="shared" si="10"/>
        <v>0</v>
      </c>
      <c r="CG15" s="139">
        <f t="shared" si="10"/>
        <v>0</v>
      </c>
      <c r="CH15" s="139">
        <f t="shared" si="10"/>
        <v>0</v>
      </c>
      <c r="CI15" s="139">
        <f t="shared" si="10"/>
        <v>0</v>
      </c>
      <c r="CJ15" s="139">
        <f t="shared" si="10"/>
        <v>0</v>
      </c>
      <c r="CK15" s="139">
        <f t="shared" si="10"/>
        <v>0</v>
      </c>
      <c r="CL15" s="139">
        <f t="shared" si="10"/>
        <v>0</v>
      </c>
      <c r="CM15" s="139">
        <f t="shared" si="10"/>
        <v>0</v>
      </c>
      <c r="CN15" s="139">
        <f t="shared" si="10"/>
        <v>0</v>
      </c>
      <c r="CO15" s="139">
        <f t="shared" si="10"/>
        <v>0</v>
      </c>
      <c r="CP15" s="139">
        <f t="shared" si="10"/>
        <v>0</v>
      </c>
      <c r="CQ15" s="139">
        <f t="shared" si="10"/>
        <v>0</v>
      </c>
      <c r="CR15" s="139">
        <f t="shared" si="10"/>
        <v>0</v>
      </c>
      <c r="CS15" s="139">
        <f t="shared" si="10"/>
        <v>0</v>
      </c>
      <c r="CT15" s="139">
        <f t="shared" si="10"/>
        <v>0</v>
      </c>
      <c r="CU15" s="139">
        <f t="shared" si="10"/>
        <v>0</v>
      </c>
      <c r="CV15" s="139">
        <f t="shared" si="10"/>
        <v>0</v>
      </c>
      <c r="CW15" s="139">
        <f t="shared" si="10"/>
        <v>0</v>
      </c>
      <c r="CX15" s="139">
        <f t="shared" si="10"/>
        <v>0</v>
      </c>
      <c r="CY15" s="139" t="str">
        <f t="shared" si="10"/>
        <v>TH</v>
      </c>
      <c r="CZ15" s="139">
        <f t="shared" si="10"/>
        <v>0</v>
      </c>
      <c r="DA15" s="139">
        <f t="shared" si="10"/>
        <v>0</v>
      </c>
      <c r="DB15" s="139">
        <f t="shared" si="10"/>
        <v>0</v>
      </c>
      <c r="DC15" s="139">
        <f t="shared" si="10"/>
        <v>0</v>
      </c>
      <c r="DD15" s="139">
        <f t="shared" si="10"/>
        <v>0</v>
      </c>
      <c r="DE15" s="139">
        <f t="shared" si="10"/>
        <v>0</v>
      </c>
      <c r="DF15" s="139">
        <f t="shared" si="10"/>
        <v>0</v>
      </c>
      <c r="DG15" s="139">
        <f t="shared" si="10"/>
        <v>0</v>
      </c>
      <c r="DH15" s="139">
        <f t="shared" si="10"/>
        <v>0</v>
      </c>
      <c r="DI15" s="139">
        <f t="shared" si="10"/>
        <v>0</v>
      </c>
      <c r="DJ15" s="139">
        <f t="shared" si="10"/>
        <v>0</v>
      </c>
      <c r="DK15" s="139">
        <f t="shared" si="10"/>
        <v>0</v>
      </c>
      <c r="DL15" s="139">
        <f t="shared" si="10"/>
        <v>0</v>
      </c>
      <c r="DM15" s="139">
        <f t="shared" si="10"/>
        <v>0</v>
      </c>
      <c r="DN15" s="139">
        <f t="shared" si="10"/>
        <v>0</v>
      </c>
      <c r="DO15" s="139">
        <f t="shared" si="10"/>
        <v>0</v>
      </c>
      <c r="DP15" s="139">
        <f t="shared" si="10"/>
        <v>0</v>
      </c>
      <c r="DQ15" s="139">
        <f t="shared" si="10"/>
        <v>0</v>
      </c>
      <c r="DR15" s="139">
        <f t="shared" si="10"/>
        <v>0</v>
      </c>
      <c r="DS15" s="139">
        <f t="shared" si="10"/>
        <v>0</v>
      </c>
      <c r="DT15" s="139">
        <f t="shared" si="10"/>
        <v>0</v>
      </c>
      <c r="DU15" s="139">
        <f t="shared" si="10"/>
        <v>0</v>
      </c>
      <c r="DV15" s="139">
        <f t="shared" si="10"/>
        <v>0</v>
      </c>
      <c r="DW15" s="139" t="str">
        <f t="shared" si="10"/>
        <v>SH</v>
      </c>
      <c r="DX15" s="139">
        <f t="shared" si="10"/>
        <v>0</v>
      </c>
      <c r="DY15" s="139">
        <f t="shared" si="10"/>
        <v>0</v>
      </c>
      <c r="DZ15" s="139">
        <f t="shared" si="10"/>
        <v>0</v>
      </c>
      <c r="EA15" s="139">
        <f t="shared" si="10"/>
        <v>0</v>
      </c>
      <c r="EB15" s="139">
        <f t="shared" si="10"/>
        <v>0</v>
      </c>
      <c r="EC15" s="139">
        <f t="shared" si="10"/>
        <v>0</v>
      </c>
      <c r="ED15" s="139">
        <f t="shared" si="10"/>
        <v>0</v>
      </c>
      <c r="EE15" s="139">
        <f t="shared" si="10"/>
        <v>0</v>
      </c>
      <c r="EF15" s="139">
        <f t="shared" si="10"/>
        <v>0</v>
      </c>
      <c r="EG15" s="139">
        <f t="shared" si="10"/>
        <v>0</v>
      </c>
      <c r="EH15" s="139">
        <f t="shared" si="10"/>
        <v>0</v>
      </c>
      <c r="EI15" s="139">
        <f t="shared" si="10"/>
        <v>0</v>
      </c>
      <c r="EJ15" s="139">
        <f t="shared" si="10"/>
        <v>0</v>
      </c>
      <c r="EK15" s="139">
        <f t="shared" si="10"/>
        <v>0</v>
      </c>
      <c r="EL15" s="139">
        <f t="shared" si="10"/>
        <v>0</v>
      </c>
      <c r="EM15" s="139">
        <f t="shared" si="10"/>
        <v>0</v>
      </c>
      <c r="EN15" s="139">
        <f t="shared" ref="EN15:EU15" si="11">EN$7</f>
        <v>0</v>
      </c>
      <c r="EO15" s="139">
        <f t="shared" si="11"/>
        <v>0</v>
      </c>
      <c r="EP15" s="139">
        <f t="shared" si="11"/>
        <v>0</v>
      </c>
      <c r="EQ15" s="139">
        <f t="shared" si="11"/>
        <v>0</v>
      </c>
      <c r="ER15" s="139">
        <f t="shared" si="11"/>
        <v>0</v>
      </c>
      <c r="ES15" s="139">
        <f t="shared" si="11"/>
        <v>0</v>
      </c>
      <c r="ET15" s="139">
        <f t="shared" si="11"/>
        <v>0</v>
      </c>
      <c r="EU15" s="139" t="str">
        <f t="shared" si="11"/>
        <v>UN</v>
      </c>
      <c r="EV15" s="120"/>
      <c r="EW15" s="139" t="str">
        <f>EW$7</f>
        <v>ES</v>
      </c>
      <c r="EX15" s="139">
        <f t="shared" ref="EX15:HI15" si="12">EX$7</f>
        <v>0</v>
      </c>
      <c r="EY15" s="139">
        <f t="shared" si="12"/>
        <v>0</v>
      </c>
      <c r="EZ15" s="139">
        <f t="shared" si="12"/>
        <v>0</v>
      </c>
      <c r="FA15" s="139">
        <f t="shared" si="12"/>
        <v>0</v>
      </c>
      <c r="FB15" s="139">
        <f t="shared" si="12"/>
        <v>0</v>
      </c>
      <c r="FC15" s="139">
        <f t="shared" si="12"/>
        <v>0</v>
      </c>
      <c r="FD15" s="139">
        <f t="shared" si="12"/>
        <v>0</v>
      </c>
      <c r="FE15" s="139">
        <f t="shared" si="12"/>
        <v>0</v>
      </c>
      <c r="FF15" s="139">
        <f t="shared" si="12"/>
        <v>0</v>
      </c>
      <c r="FG15" s="139">
        <f t="shared" si="12"/>
        <v>0</v>
      </c>
      <c r="FH15" s="139">
        <f t="shared" si="12"/>
        <v>0</v>
      </c>
      <c r="FI15" s="139">
        <f t="shared" si="12"/>
        <v>0</v>
      </c>
      <c r="FJ15" s="139">
        <f t="shared" si="12"/>
        <v>0</v>
      </c>
      <c r="FK15" s="139">
        <f t="shared" si="12"/>
        <v>0</v>
      </c>
      <c r="FL15" s="139">
        <f t="shared" si="12"/>
        <v>0</v>
      </c>
      <c r="FM15" s="139">
        <f t="shared" si="12"/>
        <v>0</v>
      </c>
      <c r="FN15" s="139">
        <f t="shared" si="12"/>
        <v>0</v>
      </c>
      <c r="FO15" s="139">
        <f t="shared" si="12"/>
        <v>0</v>
      </c>
      <c r="FP15" s="139">
        <f t="shared" si="12"/>
        <v>0</v>
      </c>
      <c r="FQ15" s="139">
        <f t="shared" si="12"/>
        <v>0</v>
      </c>
      <c r="FR15" s="139">
        <f t="shared" si="12"/>
        <v>0</v>
      </c>
      <c r="FS15" s="139">
        <f t="shared" si="12"/>
        <v>0</v>
      </c>
      <c r="FT15" s="139">
        <f t="shared" si="12"/>
        <v>0</v>
      </c>
      <c r="FU15" s="139" t="str">
        <f t="shared" si="12"/>
        <v>TH</v>
      </c>
      <c r="FV15" s="139">
        <f t="shared" si="12"/>
        <v>0</v>
      </c>
      <c r="FW15" s="139">
        <f t="shared" si="12"/>
        <v>0</v>
      </c>
      <c r="FX15" s="139">
        <f t="shared" si="12"/>
        <v>0</v>
      </c>
      <c r="FY15" s="139">
        <f t="shared" si="12"/>
        <v>0</v>
      </c>
      <c r="FZ15" s="139">
        <f t="shared" si="12"/>
        <v>0</v>
      </c>
      <c r="GA15" s="139">
        <f t="shared" si="12"/>
        <v>0</v>
      </c>
      <c r="GB15" s="139">
        <f t="shared" si="12"/>
        <v>0</v>
      </c>
      <c r="GC15" s="139">
        <f t="shared" si="12"/>
        <v>0</v>
      </c>
      <c r="GD15" s="139">
        <f t="shared" si="12"/>
        <v>0</v>
      </c>
      <c r="GE15" s="139">
        <f t="shared" si="12"/>
        <v>0</v>
      </c>
      <c r="GF15" s="139">
        <f t="shared" si="12"/>
        <v>0</v>
      </c>
      <c r="GG15" s="139">
        <f t="shared" si="12"/>
        <v>0</v>
      </c>
      <c r="GH15" s="139">
        <f t="shared" si="12"/>
        <v>0</v>
      </c>
      <c r="GI15" s="139">
        <f t="shared" si="12"/>
        <v>0</v>
      </c>
      <c r="GJ15" s="139">
        <f t="shared" si="12"/>
        <v>0</v>
      </c>
      <c r="GK15" s="139">
        <f t="shared" si="12"/>
        <v>0</v>
      </c>
      <c r="GL15" s="139">
        <f t="shared" si="12"/>
        <v>0</v>
      </c>
      <c r="GM15" s="139">
        <f t="shared" si="12"/>
        <v>0</v>
      </c>
      <c r="GN15" s="139">
        <f t="shared" si="12"/>
        <v>0</v>
      </c>
      <c r="GO15" s="139">
        <f t="shared" si="12"/>
        <v>0</v>
      </c>
      <c r="GP15" s="139">
        <f t="shared" si="12"/>
        <v>0</v>
      </c>
      <c r="GQ15" s="139">
        <f t="shared" si="12"/>
        <v>0</v>
      </c>
      <c r="GR15" s="139">
        <f t="shared" si="12"/>
        <v>0</v>
      </c>
      <c r="GS15" s="139" t="str">
        <f t="shared" si="12"/>
        <v>SH</v>
      </c>
      <c r="GT15" s="139">
        <f t="shared" si="12"/>
        <v>0</v>
      </c>
      <c r="GU15" s="139">
        <f t="shared" si="12"/>
        <v>0</v>
      </c>
      <c r="GV15" s="139">
        <f t="shared" si="12"/>
        <v>0</v>
      </c>
      <c r="GW15" s="139">
        <f t="shared" si="12"/>
        <v>0</v>
      </c>
      <c r="GX15" s="139">
        <f t="shared" si="12"/>
        <v>0</v>
      </c>
      <c r="GY15" s="139">
        <f t="shared" si="12"/>
        <v>0</v>
      </c>
      <c r="GZ15" s="139">
        <f t="shared" si="12"/>
        <v>0</v>
      </c>
      <c r="HA15" s="139">
        <f t="shared" si="12"/>
        <v>0</v>
      </c>
      <c r="HB15" s="139">
        <f t="shared" si="12"/>
        <v>0</v>
      </c>
      <c r="HC15" s="139">
        <f t="shared" si="12"/>
        <v>0</v>
      </c>
      <c r="HD15" s="139">
        <f t="shared" si="12"/>
        <v>0</v>
      </c>
      <c r="HE15" s="139">
        <f t="shared" si="12"/>
        <v>0</v>
      </c>
      <c r="HF15" s="139">
        <f t="shared" si="12"/>
        <v>0</v>
      </c>
      <c r="HG15" s="139">
        <f t="shared" si="12"/>
        <v>0</v>
      </c>
      <c r="HH15" s="139">
        <f t="shared" si="12"/>
        <v>0</v>
      </c>
      <c r="HI15" s="139">
        <f t="shared" si="12"/>
        <v>0</v>
      </c>
      <c r="HJ15" s="139">
        <f t="shared" ref="HJ15:HQ15" si="13">HJ$7</f>
        <v>0</v>
      </c>
      <c r="HK15" s="139">
        <f t="shared" si="13"/>
        <v>0</v>
      </c>
      <c r="HL15" s="139">
        <f t="shared" si="13"/>
        <v>0</v>
      </c>
      <c r="HM15" s="139">
        <f t="shared" si="13"/>
        <v>0</v>
      </c>
      <c r="HN15" s="139">
        <f t="shared" si="13"/>
        <v>0</v>
      </c>
      <c r="HO15" s="139">
        <f t="shared" si="13"/>
        <v>0</v>
      </c>
      <c r="HP15" s="139">
        <f t="shared" si="13"/>
        <v>0</v>
      </c>
      <c r="HQ15" s="139" t="str">
        <f t="shared" si="13"/>
        <v>UN</v>
      </c>
      <c r="HR15" s="126"/>
      <c r="HS15" s="139" t="s">
        <v>213</v>
      </c>
      <c r="HT15" s="228"/>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s="169" t="str">
        <f>"# of veterans with known "&amp;KT13</f>
        <v># of veterans with known gender</v>
      </c>
      <c r="KU15" s="169" t="str">
        <f>"distribution of veterans with no known "&amp;KT13</f>
        <v>distribution of veterans with no known gender</v>
      </c>
      <c r="KV15" s="169" t="s">
        <v>233</v>
      </c>
      <c r="KW15" s="169" t="s">
        <v>234</v>
      </c>
      <c r="KX15" s="169" t="s">
        <v>235</v>
      </c>
      <c r="KY15" s="169" t="s">
        <v>236</v>
      </c>
      <c r="KZ15" s="169" t="str">
        <f t="shared" ref="KZ15:LN15" si="14">"add 1 to nth largest decimal (n="&amp;KZ14&amp;") and all previous"</f>
        <v>add 1 to nth largest decimal (n=1) and all previous</v>
      </c>
      <c r="LA15" s="169" t="str">
        <f t="shared" si="14"/>
        <v>add 1 to nth largest decimal (n=2) and all previous</v>
      </c>
      <c r="LB15" s="169" t="str">
        <f t="shared" si="14"/>
        <v>add 1 to nth largest decimal (n=3) and all previous</v>
      </c>
      <c r="LC15" s="169" t="str">
        <f t="shared" si="14"/>
        <v>add 1 to nth largest decimal (n=4) and all previous</v>
      </c>
      <c r="LD15" s="169" t="str">
        <f t="shared" si="14"/>
        <v>add 1 to nth largest decimal (n=5) and all previous</v>
      </c>
      <c r="LE15" s="169" t="str">
        <f t="shared" si="14"/>
        <v>add 1 to nth largest decimal (n=6) and all previous</v>
      </c>
      <c r="LF15" s="169" t="str">
        <f t="shared" si="14"/>
        <v>add 1 to nth largest decimal (n=7) and all previous</v>
      </c>
      <c r="LG15" s="169" t="str">
        <f t="shared" si="14"/>
        <v>add 1 to nth largest decimal (n=8) and all previous</v>
      </c>
      <c r="LH15" s="169" t="str">
        <f t="shared" si="14"/>
        <v>add 1 to nth largest decimal (n=9) and all previous</v>
      </c>
      <c r="LI15" s="169" t="str">
        <f t="shared" si="14"/>
        <v>add 1 to nth largest decimal (n=10) and all previous</v>
      </c>
      <c r="LJ15" s="169" t="str">
        <f t="shared" si="14"/>
        <v>add 1 to nth largest decimal (n=11) and all previous</v>
      </c>
      <c r="LK15" s="169" t="str">
        <f t="shared" si="14"/>
        <v>add 1 to nth largest decimal (n=12) and all previous</v>
      </c>
      <c r="LL15" s="169" t="str">
        <f t="shared" si="14"/>
        <v>add 1 to nth largest decimal (n=13) and all previous</v>
      </c>
      <c r="LM15" s="169" t="str">
        <f t="shared" si="14"/>
        <v>add 1 to nth largest decimal (n=14) and all previous</v>
      </c>
      <c r="LN15" s="169" t="str">
        <f t="shared" si="14"/>
        <v>add 1 to nth largest decimal (n=15) and all previous</v>
      </c>
      <c r="LO15" s="169" t="s">
        <v>237</v>
      </c>
      <c r="LP15" s="125" t="s">
        <v>238</v>
      </c>
      <c r="LQ15"/>
      <c r="LR15" s="169" t="str">
        <f>"# of veterans with known "&amp;LR13</f>
        <v># of veterans with known gender</v>
      </c>
      <c r="LS15" s="169" t="str">
        <f>"distribution of veterans with no known "&amp;LR13</f>
        <v>distribution of veterans with no known gender</v>
      </c>
      <c r="LT15" s="169" t="s">
        <v>233</v>
      </c>
      <c r="LU15" s="169" t="s">
        <v>234</v>
      </c>
      <c r="LV15" s="169" t="s">
        <v>235</v>
      </c>
      <c r="LW15" s="169" t="s">
        <v>236</v>
      </c>
      <c r="LX15" s="169" t="str">
        <f t="shared" ref="LX15:ML15" si="15">"add 1 to nth largest decimal (n="&amp;LX14&amp;") and all previous"</f>
        <v>add 1 to nth largest decimal (n=1) and all previous</v>
      </c>
      <c r="LY15" s="169" t="str">
        <f t="shared" si="15"/>
        <v>add 1 to nth largest decimal (n=2) and all previous</v>
      </c>
      <c r="LZ15" s="169" t="str">
        <f t="shared" si="15"/>
        <v>add 1 to nth largest decimal (n=3) and all previous</v>
      </c>
      <c r="MA15" s="169" t="str">
        <f t="shared" si="15"/>
        <v>add 1 to nth largest decimal (n=4) and all previous</v>
      </c>
      <c r="MB15" s="169" t="str">
        <f t="shared" si="15"/>
        <v>add 1 to nth largest decimal (n=5) and all previous</v>
      </c>
      <c r="MC15" s="169" t="str">
        <f t="shared" si="15"/>
        <v>add 1 to nth largest decimal (n=6) and all previous</v>
      </c>
      <c r="MD15" s="169" t="str">
        <f t="shared" si="15"/>
        <v>add 1 to nth largest decimal (n=7) and all previous</v>
      </c>
      <c r="ME15" s="169" t="str">
        <f t="shared" si="15"/>
        <v>add 1 to nth largest decimal (n=8) and all previous</v>
      </c>
      <c r="MF15" s="169" t="str">
        <f t="shared" si="15"/>
        <v>add 1 to nth largest decimal (n=9) and all previous</v>
      </c>
      <c r="MG15" s="169" t="str">
        <f t="shared" si="15"/>
        <v>add 1 to nth largest decimal (n=10) and all previous</v>
      </c>
      <c r="MH15" s="169" t="str">
        <f t="shared" si="15"/>
        <v>add 1 to nth largest decimal (n=11) and all previous</v>
      </c>
      <c r="MI15" s="169" t="str">
        <f t="shared" si="15"/>
        <v>add 1 to nth largest decimal (n=12) and all previous</v>
      </c>
      <c r="MJ15" s="169" t="str">
        <f t="shared" si="15"/>
        <v>add 1 to nth largest decimal (n=13) and all previous</v>
      </c>
      <c r="MK15" s="169" t="str">
        <f t="shared" si="15"/>
        <v>add 1 to nth largest decimal (n=14) and all previous</v>
      </c>
      <c r="ML15" s="169" t="str">
        <f t="shared" si="15"/>
        <v>add 1 to nth largest decimal (n=15) and all previous</v>
      </c>
      <c r="MM15" s="169" t="s">
        <v>237</v>
      </c>
      <c r="MN15" s="125" t="s">
        <v>238</v>
      </c>
      <c r="MO15" s="125"/>
      <c r="MP15" s="169" t="str">
        <f>"# of veterans with known "&amp;MP13</f>
        <v># of veterans with known gender</v>
      </c>
      <c r="MQ15" s="169" t="str">
        <f>"distribution of veterans with no known "&amp;MP13</f>
        <v>distribution of veterans with no known gender</v>
      </c>
      <c r="MR15" s="169" t="s">
        <v>233</v>
      </c>
      <c r="MS15" s="169" t="s">
        <v>234</v>
      </c>
      <c r="MT15" s="169" t="s">
        <v>235</v>
      </c>
      <c r="MU15" s="169" t="s">
        <v>236</v>
      </c>
      <c r="MV15" s="169" t="str">
        <f t="shared" ref="MV15:NJ15" si="16">"add 1 to nth largest decimal (n="&amp;MV14&amp;") and all previous"</f>
        <v>add 1 to nth largest decimal (n=1) and all previous</v>
      </c>
      <c r="MW15" s="169" t="str">
        <f t="shared" si="16"/>
        <v>add 1 to nth largest decimal (n=2) and all previous</v>
      </c>
      <c r="MX15" s="169" t="str">
        <f t="shared" si="16"/>
        <v>add 1 to nth largest decimal (n=3) and all previous</v>
      </c>
      <c r="MY15" s="169" t="str">
        <f t="shared" si="16"/>
        <v>add 1 to nth largest decimal (n=4) and all previous</v>
      </c>
      <c r="MZ15" s="169" t="str">
        <f t="shared" si="16"/>
        <v>add 1 to nth largest decimal (n=5) and all previous</v>
      </c>
      <c r="NA15" s="169" t="str">
        <f t="shared" si="16"/>
        <v>add 1 to nth largest decimal (n=6) and all previous</v>
      </c>
      <c r="NB15" s="169" t="str">
        <f t="shared" si="16"/>
        <v>add 1 to nth largest decimal (n=7) and all previous</v>
      </c>
      <c r="NC15" s="169" t="str">
        <f t="shared" si="16"/>
        <v>add 1 to nth largest decimal (n=8) and all previous</v>
      </c>
      <c r="ND15" s="169" t="str">
        <f t="shared" si="16"/>
        <v>add 1 to nth largest decimal (n=9) and all previous</v>
      </c>
      <c r="NE15" s="169" t="str">
        <f t="shared" si="16"/>
        <v>add 1 to nth largest decimal (n=10) and all previous</v>
      </c>
      <c r="NF15" s="169" t="str">
        <f t="shared" si="16"/>
        <v>add 1 to nth largest decimal (n=11) and all previous</v>
      </c>
      <c r="NG15" s="169" t="str">
        <f t="shared" si="16"/>
        <v>add 1 to nth largest decimal (n=12) and all previous</v>
      </c>
      <c r="NH15" s="169" t="str">
        <f t="shared" si="16"/>
        <v>add 1 to nth largest decimal (n=13) and all previous</v>
      </c>
      <c r="NI15" s="169" t="str">
        <f t="shared" si="16"/>
        <v>add 1 to nth largest decimal (n=14) and all previous</v>
      </c>
      <c r="NJ15" s="169" t="str">
        <f t="shared" si="16"/>
        <v>add 1 to nth largest decimal (n=15) and all previous</v>
      </c>
      <c r="NK15" s="169" t="s">
        <v>237</v>
      </c>
      <c r="NL15" s="125" t="s">
        <v>238</v>
      </c>
      <c r="NM15" s="125"/>
      <c r="NN15" s="169" t="str">
        <f>"# of veterans with known "&amp;NN13</f>
        <v># of veterans with known gender</v>
      </c>
      <c r="NO15" s="169" t="str">
        <f>"distribution of veterans with no known "&amp;NN13</f>
        <v>distribution of veterans with no known gender</v>
      </c>
      <c r="NP15" s="169" t="s">
        <v>233</v>
      </c>
      <c r="NQ15" s="169" t="s">
        <v>234</v>
      </c>
      <c r="NR15" s="169" t="s">
        <v>235</v>
      </c>
      <c r="NS15" s="169" t="s">
        <v>236</v>
      </c>
      <c r="NT15" s="169" t="str">
        <f t="shared" ref="NT15:OH15" si="17">"add 1 to nth largest decimal (n="&amp;NT14&amp;") and all previous"</f>
        <v>add 1 to nth largest decimal (n=1) and all previous</v>
      </c>
      <c r="NU15" s="169" t="str">
        <f t="shared" si="17"/>
        <v>add 1 to nth largest decimal (n=2) and all previous</v>
      </c>
      <c r="NV15" s="169" t="str">
        <f t="shared" si="17"/>
        <v>add 1 to nth largest decimal (n=3) and all previous</v>
      </c>
      <c r="NW15" s="169" t="str">
        <f t="shared" si="17"/>
        <v>add 1 to nth largest decimal (n=4) and all previous</v>
      </c>
      <c r="NX15" s="169" t="str">
        <f t="shared" si="17"/>
        <v>add 1 to nth largest decimal (n=5) and all previous</v>
      </c>
      <c r="NY15" s="169" t="str">
        <f t="shared" si="17"/>
        <v>add 1 to nth largest decimal (n=6) and all previous</v>
      </c>
      <c r="NZ15" s="169" t="str">
        <f t="shared" si="17"/>
        <v>add 1 to nth largest decimal (n=7) and all previous</v>
      </c>
      <c r="OA15" s="169" t="str">
        <f t="shared" si="17"/>
        <v>add 1 to nth largest decimal (n=8) and all previous</v>
      </c>
      <c r="OB15" s="169" t="str">
        <f t="shared" si="17"/>
        <v>add 1 to nth largest decimal (n=9) and all previous</v>
      </c>
      <c r="OC15" s="169" t="str">
        <f t="shared" si="17"/>
        <v>add 1 to nth largest decimal (n=10) and all previous</v>
      </c>
      <c r="OD15" s="169" t="str">
        <f t="shared" si="17"/>
        <v>add 1 to nth largest decimal (n=11) and all previous</v>
      </c>
      <c r="OE15" s="169" t="str">
        <f t="shared" si="17"/>
        <v>add 1 to nth largest decimal (n=12) and all previous</v>
      </c>
      <c r="OF15" s="169" t="str">
        <f t="shared" si="17"/>
        <v>add 1 to nth largest decimal (n=13) and all previous</v>
      </c>
      <c r="OG15" s="169" t="str">
        <f t="shared" si="17"/>
        <v>add 1 to nth largest decimal (n=14) and all previous</v>
      </c>
      <c r="OH15" s="169" t="str">
        <f t="shared" si="17"/>
        <v>add 1 to nth largest decimal (n=15) and all previous</v>
      </c>
      <c r="OI15" s="169" t="s">
        <v>237</v>
      </c>
      <c r="OJ15" s="125" t="s">
        <v>238</v>
      </c>
    </row>
    <row r="16" spans="3:400" x14ac:dyDescent="0.25">
      <c r="C16" s="194" t="s">
        <v>251</v>
      </c>
      <c r="D16" s="171">
        <v>8</v>
      </c>
      <c r="E16" s="156"/>
      <c r="F16" s="156"/>
      <c r="G16" s="156"/>
      <c r="H16" s="156"/>
      <c r="I16" s="156"/>
      <c r="J16" s="156"/>
      <c r="K16" s="156"/>
      <c r="L16" s="156"/>
      <c r="M16" s="156"/>
      <c r="N16" s="156"/>
      <c r="O16" s="156"/>
      <c r="P16" s="156"/>
      <c r="Q16" s="156"/>
      <c r="R16" s="156"/>
      <c r="S16" s="156"/>
      <c r="T16" s="156"/>
      <c r="U16" s="156"/>
      <c r="V16" s="156"/>
      <c r="W16" s="156"/>
      <c r="X16" s="156"/>
      <c r="Y16" s="156"/>
      <c r="Z16" s="156"/>
      <c r="AA16" s="156"/>
      <c r="AB16" s="171">
        <v>5</v>
      </c>
      <c r="AC16" s="156"/>
      <c r="AD16" s="156"/>
      <c r="AE16" s="156"/>
      <c r="AF16" s="156"/>
      <c r="AG16" s="156"/>
      <c r="AH16" s="156"/>
      <c r="AI16" s="156"/>
      <c r="AJ16" s="156"/>
      <c r="AK16" s="156"/>
      <c r="AL16" s="156"/>
      <c r="AM16" s="156"/>
      <c r="AN16" s="156"/>
      <c r="AO16" s="156"/>
      <c r="AP16" s="156"/>
      <c r="AQ16" s="156"/>
      <c r="AR16" s="156"/>
      <c r="AS16" s="156"/>
      <c r="AT16" s="156"/>
      <c r="AU16" s="156"/>
      <c r="AV16" s="156"/>
      <c r="AW16" s="156"/>
      <c r="AX16" s="156"/>
      <c r="AY16" s="156"/>
      <c r="AZ16" s="171">
        <v>2</v>
      </c>
      <c r="BA16" s="156"/>
      <c r="BB16" s="156"/>
      <c r="BC16" s="156"/>
      <c r="BD16" s="156"/>
      <c r="BE16" s="156"/>
      <c r="BF16" s="156"/>
      <c r="BG16" s="156"/>
      <c r="BH16" s="156"/>
      <c r="BI16" s="156"/>
      <c r="BJ16" s="156"/>
      <c r="BK16" s="156"/>
      <c r="BL16" s="156"/>
      <c r="BM16" s="156"/>
      <c r="BN16" s="156"/>
      <c r="BO16" s="156"/>
      <c r="BP16" s="156"/>
      <c r="BQ16" s="156"/>
      <c r="BR16" s="156"/>
      <c r="BS16" s="156"/>
      <c r="BT16" s="156"/>
      <c r="BU16" s="156"/>
      <c r="BV16" s="156"/>
      <c r="BW16" s="156"/>
      <c r="BX16" s="171">
        <v>2</v>
      </c>
      <c r="BY16" s="153">
        <f t="shared" ref="BY16:BY23" si="18">D16+AB16+AZ16+BX16</f>
        <v>17</v>
      </c>
      <c r="BZ16" s="120"/>
      <c r="CA16" s="172">
        <f>LP16</f>
        <v>0</v>
      </c>
      <c r="CB16" s="157"/>
      <c r="CC16" s="157"/>
      <c r="CD16" s="157"/>
      <c r="CE16" s="157"/>
      <c r="CF16" s="157"/>
      <c r="CG16" s="157"/>
      <c r="CH16" s="157"/>
      <c r="CI16" s="157"/>
      <c r="CJ16" s="157"/>
      <c r="CK16" s="157"/>
      <c r="CL16" s="157"/>
      <c r="CM16" s="157"/>
      <c r="CN16" s="157"/>
      <c r="CO16" s="157"/>
      <c r="CP16" s="157"/>
      <c r="CQ16" s="157"/>
      <c r="CR16" s="157"/>
      <c r="CS16" s="157"/>
      <c r="CT16" s="157"/>
      <c r="CU16" s="157"/>
      <c r="CV16" s="157"/>
      <c r="CW16" s="157"/>
      <c r="CX16" s="157"/>
      <c r="CY16" s="172">
        <f>MN16</f>
        <v>0</v>
      </c>
      <c r="CZ16" s="157"/>
      <c r="DA16" s="157"/>
      <c r="DB16" s="157"/>
      <c r="DC16" s="157"/>
      <c r="DD16" s="157"/>
      <c r="DE16" s="157"/>
      <c r="DF16" s="157"/>
      <c r="DG16" s="157"/>
      <c r="DH16" s="157"/>
      <c r="DI16" s="157"/>
      <c r="DJ16" s="157"/>
      <c r="DK16" s="157"/>
      <c r="DL16" s="157"/>
      <c r="DM16" s="157"/>
      <c r="DN16" s="157"/>
      <c r="DO16" s="157"/>
      <c r="DP16" s="157"/>
      <c r="DQ16" s="157"/>
      <c r="DR16" s="157"/>
      <c r="DS16" s="157"/>
      <c r="DT16" s="157"/>
      <c r="DU16" s="157"/>
      <c r="DV16" s="157"/>
      <c r="DW16" s="172">
        <f>NL16</f>
        <v>0</v>
      </c>
      <c r="DX16" s="157"/>
      <c r="DY16" s="157"/>
      <c r="DZ16" s="157"/>
      <c r="EA16" s="157"/>
      <c r="EB16" s="157"/>
      <c r="EC16" s="157"/>
      <c r="ED16" s="157"/>
      <c r="EE16" s="157"/>
      <c r="EF16" s="157"/>
      <c r="EG16" s="157"/>
      <c r="EH16" s="157"/>
      <c r="EI16" s="157"/>
      <c r="EJ16" s="157"/>
      <c r="EK16" s="157"/>
      <c r="EL16" s="157"/>
      <c r="EM16" s="157"/>
      <c r="EN16" s="157"/>
      <c r="EO16" s="157"/>
      <c r="EP16" s="157"/>
      <c r="EQ16" s="157"/>
      <c r="ER16" s="157"/>
      <c r="ES16" s="157"/>
      <c r="ET16" s="157"/>
      <c r="EU16" s="172">
        <f>OJ16</f>
        <v>0</v>
      </c>
      <c r="EV16" s="120"/>
      <c r="EW16" s="172">
        <f>IFERROR(IF(COUNTBLANK(D$16:D$23)&gt;0,"",D16+CA16),"")</f>
        <v>8</v>
      </c>
      <c r="EX16" s="157"/>
      <c r="EY16" s="157"/>
      <c r="EZ16" s="157"/>
      <c r="FA16" s="157"/>
      <c r="FB16" s="157"/>
      <c r="FC16" s="157"/>
      <c r="FD16" s="157"/>
      <c r="FE16" s="157"/>
      <c r="FF16" s="157"/>
      <c r="FG16" s="157"/>
      <c r="FH16" s="157"/>
      <c r="FI16" s="157"/>
      <c r="FJ16" s="157"/>
      <c r="FK16" s="157"/>
      <c r="FL16" s="157"/>
      <c r="FM16" s="157"/>
      <c r="FN16" s="157"/>
      <c r="FO16" s="157"/>
      <c r="FP16" s="157"/>
      <c r="FQ16" s="157"/>
      <c r="FR16" s="157"/>
      <c r="FS16" s="157"/>
      <c r="FT16" s="157"/>
      <c r="FU16" s="172">
        <f>IFERROR(IF(COUNTBLANK(AB$16:AB$23)&gt;0,"",AB16+CY16),"")</f>
        <v>5</v>
      </c>
      <c r="FV16" s="157"/>
      <c r="FW16" s="157"/>
      <c r="FX16" s="157"/>
      <c r="FY16" s="157"/>
      <c r="FZ16" s="157"/>
      <c r="GA16" s="157"/>
      <c r="GB16" s="157"/>
      <c r="GC16" s="157"/>
      <c r="GD16" s="157"/>
      <c r="GE16" s="157"/>
      <c r="GF16" s="157"/>
      <c r="GG16" s="157"/>
      <c r="GH16" s="157"/>
      <c r="GI16" s="157"/>
      <c r="GJ16" s="157"/>
      <c r="GK16" s="157"/>
      <c r="GL16" s="157"/>
      <c r="GM16" s="157"/>
      <c r="GN16" s="157"/>
      <c r="GO16" s="157"/>
      <c r="GP16" s="157"/>
      <c r="GQ16" s="157"/>
      <c r="GR16" s="157"/>
      <c r="GS16" s="172">
        <f>IFERROR(IF(COUNTBLANK(AZ$16:AZ$23)&gt;0,"",AZ16+DW16),"")</f>
        <v>2</v>
      </c>
      <c r="GT16" s="157"/>
      <c r="GU16" s="157"/>
      <c r="GV16" s="157"/>
      <c r="GW16" s="157"/>
      <c r="GX16" s="157"/>
      <c r="GY16" s="157"/>
      <c r="GZ16" s="157"/>
      <c r="HA16" s="157"/>
      <c r="HB16" s="157"/>
      <c r="HC16" s="157"/>
      <c r="HD16" s="157"/>
      <c r="HE16" s="157"/>
      <c r="HF16" s="157"/>
      <c r="HG16" s="157"/>
      <c r="HH16" s="157"/>
      <c r="HI16" s="157"/>
      <c r="HJ16" s="157"/>
      <c r="HK16" s="157"/>
      <c r="HL16" s="157"/>
      <c r="HM16" s="157"/>
      <c r="HN16" s="157"/>
      <c r="HO16" s="157"/>
      <c r="HP16" s="157"/>
      <c r="HQ16" s="172">
        <f>IFERROR(IF(COUNTBLANK(BX$16:BX$23)&gt;0,"",BX16+EU16),"")</f>
        <v>2</v>
      </c>
      <c r="HR16" s="126"/>
      <c r="HS16" s="172">
        <f>IFERROR(IF(AND(COUNTBLANK(D$16:D$23)&gt;0,COUNTBLANK(AB$16:AB$23)&gt;0,COUNTBLANK(AZ$16:AZ$23)&gt;0,COUNTBLANK(BX$16:BX$23)&gt;0),"",EW16+FU16+GS16+HQ16),"")</f>
        <v>17</v>
      </c>
      <c r="HT16" s="228"/>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s="173">
        <f t="shared" ref="KT16:KT23" si="19">D16</f>
        <v>8</v>
      </c>
      <c r="KU16" s="174">
        <f t="shared" ref="KU16:KU23" si="20">KV$14*(D16/D$24)</f>
        <v>0</v>
      </c>
      <c r="KV16" s="174">
        <f>KU16-TRUNC(KU16)</f>
        <v>0</v>
      </c>
      <c r="KW16" s="174">
        <v>1E-3</v>
      </c>
      <c r="KX16" s="175">
        <f>KV16+KW16</f>
        <v>1E-3</v>
      </c>
      <c r="KY16" s="176">
        <f>ROUNDDOWN(KU16,0)</f>
        <v>0</v>
      </c>
      <c r="KZ16" s="137">
        <f t="shared" ref="KZ16:LG23" si="21">IF($KX16&gt;=LARGE($KX$16:$KX$23,KZ$11),ROUNDDOWN($KU16,0)+1,ROUNDDOWN($KU16,0))</f>
        <v>0</v>
      </c>
      <c r="LA16" s="137">
        <f t="shared" si="21"/>
        <v>0</v>
      </c>
      <c r="LB16" s="137">
        <f t="shared" si="21"/>
        <v>0</v>
      </c>
      <c r="LC16" s="137">
        <f t="shared" si="21"/>
        <v>0</v>
      </c>
      <c r="LD16" s="137">
        <f t="shared" si="21"/>
        <v>0</v>
      </c>
      <c r="LE16" s="137">
        <f t="shared" si="21"/>
        <v>0</v>
      </c>
      <c r="LF16" s="137">
        <f t="shared" si="21"/>
        <v>0</v>
      </c>
      <c r="LG16" s="137">
        <f t="shared" si="21"/>
        <v>1</v>
      </c>
      <c r="LH16" s="177"/>
      <c r="LI16" s="177"/>
      <c r="LJ16" s="177"/>
      <c r="LK16" s="177"/>
      <c r="LL16" s="177"/>
      <c r="LM16" s="177"/>
      <c r="LN16" s="177"/>
      <c r="LO16" s="137" t="e" cm="1" vm="2">
        <f t="array" aca="1" ref="LO16" ca="1">_xlfn._xlws.FILTER(KY16:LN24,KY24:LN24=KV14)</f>
        <v>#VALUE!</v>
      </c>
      <c r="LP16" s="137">
        <f>IF(KV14=0,0,IFERROR(LO16,""))</f>
        <v>0</v>
      </c>
      <c r="LQ16"/>
      <c r="LR16" s="173">
        <f t="shared" ref="LR16:LR23" si="22">AB16</f>
        <v>5</v>
      </c>
      <c r="LS16" s="174">
        <f t="shared" ref="LS16:LS23" si="23">LT$14*(AB16/AB$24)</f>
        <v>0</v>
      </c>
      <c r="LT16" s="174">
        <f>LS16-TRUNC(LS16)</f>
        <v>0</v>
      </c>
      <c r="LU16" s="174">
        <v>1E-3</v>
      </c>
      <c r="LV16" s="175">
        <f>LT16+LU16</f>
        <v>1E-3</v>
      </c>
      <c r="LW16" s="176">
        <f>ROUNDDOWN(LS16,0)</f>
        <v>0</v>
      </c>
      <c r="LX16" s="137">
        <f t="shared" ref="LX16:ME23" si="24">IF($LV16&gt;=LARGE($LV$16:$LV$23,LX$11),ROUNDDOWN($LS16,0)+1,ROUNDDOWN($LS16,0))</f>
        <v>0</v>
      </c>
      <c r="LY16" s="137">
        <f t="shared" si="24"/>
        <v>0</v>
      </c>
      <c r="LZ16" s="137">
        <f t="shared" si="24"/>
        <v>0</v>
      </c>
      <c r="MA16" s="137">
        <f t="shared" si="24"/>
        <v>0</v>
      </c>
      <c r="MB16" s="137">
        <f t="shared" si="24"/>
        <v>0</v>
      </c>
      <c r="MC16" s="137">
        <f t="shared" si="24"/>
        <v>0</v>
      </c>
      <c r="MD16" s="137">
        <f t="shared" si="24"/>
        <v>0</v>
      </c>
      <c r="ME16" s="137">
        <f t="shared" si="24"/>
        <v>1</v>
      </c>
      <c r="MF16" s="177"/>
      <c r="MG16" s="177"/>
      <c r="MH16" s="177"/>
      <c r="MI16" s="177"/>
      <c r="MJ16" s="177"/>
      <c r="MK16" s="177"/>
      <c r="ML16" s="177"/>
      <c r="MM16" s="137" t="e" cm="1" vm="2">
        <f t="array" aca="1" ref="MM16" ca="1">_xlfn._xlws.FILTER(LW16:ML24,LW24:ML24=LT14)</f>
        <v>#VALUE!</v>
      </c>
      <c r="MN16" s="137">
        <f>IF(LT14=0,0,IFERROR(MM16,""))</f>
        <v>0</v>
      </c>
      <c r="MO16" s="125"/>
      <c r="MP16" s="173">
        <f t="shared" ref="MP16:MP23" si="25">AZ16</f>
        <v>2</v>
      </c>
      <c r="MQ16" s="174">
        <f t="shared" ref="MQ16:MQ23" si="26">MR$14*(AZ16/AZ$24)</f>
        <v>0</v>
      </c>
      <c r="MR16" s="174">
        <f>MQ16-TRUNC(MQ16)</f>
        <v>0</v>
      </c>
      <c r="MS16" s="174">
        <v>1E-3</v>
      </c>
      <c r="MT16" s="175">
        <f>MR16+MS16</f>
        <v>1E-3</v>
      </c>
      <c r="MU16" s="176">
        <f>ROUNDDOWN(MQ16,0)</f>
        <v>0</v>
      </c>
      <c r="MV16" s="137">
        <f t="shared" ref="MV16:NC23" si="27">IF($MT16&gt;=LARGE($MT$16:$MT$23,MV$11),ROUNDDOWN($MQ16,0)+1,ROUNDDOWN($MQ16,0))</f>
        <v>0</v>
      </c>
      <c r="MW16" s="137">
        <f t="shared" si="27"/>
        <v>0</v>
      </c>
      <c r="MX16" s="137">
        <f t="shared" si="27"/>
        <v>0</v>
      </c>
      <c r="MY16" s="137">
        <f t="shared" si="27"/>
        <v>0</v>
      </c>
      <c r="MZ16" s="137">
        <f t="shared" si="27"/>
        <v>0</v>
      </c>
      <c r="NA16" s="137">
        <f t="shared" si="27"/>
        <v>0</v>
      </c>
      <c r="NB16" s="137">
        <f t="shared" si="27"/>
        <v>0</v>
      </c>
      <c r="NC16" s="137">
        <f t="shared" si="27"/>
        <v>1</v>
      </c>
      <c r="ND16" s="177"/>
      <c r="NE16" s="177"/>
      <c r="NF16" s="177"/>
      <c r="NG16" s="177"/>
      <c r="NH16" s="177"/>
      <c r="NI16" s="177"/>
      <c r="NJ16" s="177"/>
      <c r="NK16" s="137" t="e" cm="1" vm="2">
        <f t="array" aca="1" ref="NK16" ca="1">_xlfn._xlws.FILTER(MU16:NJ24,MU24:NJ24=MR14)</f>
        <v>#VALUE!</v>
      </c>
      <c r="NL16" s="137">
        <f>IF(MR14=0,0,IFERROR(NK16,""))</f>
        <v>0</v>
      </c>
      <c r="NM16" s="125"/>
      <c r="NN16" s="173">
        <f t="shared" ref="NN16:NN23" si="28">BX16</f>
        <v>2</v>
      </c>
      <c r="NO16" s="174">
        <f t="shared" ref="NO16:NO23" si="29">NP$14*(BX16/BX$24)</f>
        <v>0</v>
      </c>
      <c r="NP16" s="174">
        <f>NO16-TRUNC(NO16)</f>
        <v>0</v>
      </c>
      <c r="NQ16" s="174">
        <v>1E-3</v>
      </c>
      <c r="NR16" s="175">
        <f>NP16+NQ16</f>
        <v>1E-3</v>
      </c>
      <c r="NS16" s="176">
        <f>ROUNDDOWN(NO16,0)</f>
        <v>0</v>
      </c>
      <c r="NT16" s="137">
        <f t="shared" ref="NT16:OA23" si="30">IF($NR16&gt;=LARGE($NR$16:$NR$23,NT$11),ROUNDDOWN($NO16,0)+1,ROUNDDOWN($NO16,0))</f>
        <v>0</v>
      </c>
      <c r="NU16" s="137">
        <f t="shared" si="30"/>
        <v>0</v>
      </c>
      <c r="NV16" s="137">
        <f t="shared" si="30"/>
        <v>0</v>
      </c>
      <c r="NW16" s="137">
        <f t="shared" si="30"/>
        <v>0</v>
      </c>
      <c r="NX16" s="137">
        <f t="shared" si="30"/>
        <v>0</v>
      </c>
      <c r="NY16" s="137">
        <f t="shared" si="30"/>
        <v>0</v>
      </c>
      <c r="NZ16" s="137">
        <f t="shared" si="30"/>
        <v>0</v>
      </c>
      <c r="OA16" s="137">
        <f t="shared" si="30"/>
        <v>1</v>
      </c>
      <c r="OB16" s="177"/>
      <c r="OC16" s="177"/>
      <c r="OD16" s="177"/>
      <c r="OE16" s="177"/>
      <c r="OF16" s="177"/>
      <c r="OG16" s="177"/>
      <c r="OH16" s="177"/>
      <c r="OI16" s="137" t="e" cm="1" vm="2">
        <f t="array" aca="1" ref="OI16" ca="1">_xlfn._xlws.FILTER(NS16:OH24,NS24:OH24=NP14)</f>
        <v>#VALUE!</v>
      </c>
      <c r="OJ16" s="137">
        <f>IF(NP14=0,0,IFERROR(OI16,""))</f>
        <v>0</v>
      </c>
    </row>
    <row r="17" spans="3:400" x14ac:dyDescent="0.25">
      <c r="C17" s="194" t="s">
        <v>252</v>
      </c>
      <c r="D17" s="171">
        <v>124</v>
      </c>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71">
        <v>43</v>
      </c>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6"/>
      <c r="AY17" s="156"/>
      <c r="AZ17" s="171">
        <v>10</v>
      </c>
      <c r="BA17" s="156"/>
      <c r="BB17" s="156"/>
      <c r="BC17" s="156"/>
      <c r="BD17" s="156"/>
      <c r="BE17" s="156"/>
      <c r="BF17" s="156"/>
      <c r="BG17" s="156"/>
      <c r="BH17" s="156"/>
      <c r="BI17" s="156"/>
      <c r="BJ17" s="156"/>
      <c r="BK17" s="156"/>
      <c r="BL17" s="156"/>
      <c r="BM17" s="156"/>
      <c r="BN17" s="156"/>
      <c r="BO17" s="156"/>
      <c r="BP17" s="156"/>
      <c r="BQ17" s="156"/>
      <c r="BR17" s="156"/>
      <c r="BS17" s="156"/>
      <c r="BT17" s="156"/>
      <c r="BU17" s="156"/>
      <c r="BV17" s="156"/>
      <c r="BW17" s="156"/>
      <c r="BX17" s="171">
        <v>49</v>
      </c>
      <c r="BY17" s="153">
        <f t="shared" si="18"/>
        <v>226</v>
      </c>
      <c r="BZ17" s="120"/>
      <c r="CA17" s="172">
        <f t="shared" ref="CA17:CA23" si="31">LP17</f>
        <v>0</v>
      </c>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72">
        <f t="shared" ref="CY17:CY23" si="32">MN17</f>
        <v>0</v>
      </c>
      <c r="CZ17" s="157"/>
      <c r="DA17" s="157"/>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72">
        <f t="shared" ref="DW17:DW23" si="33">NL17</f>
        <v>0</v>
      </c>
      <c r="DX17" s="157"/>
      <c r="DY17" s="157"/>
      <c r="DZ17" s="157"/>
      <c r="EA17" s="157"/>
      <c r="EB17" s="157"/>
      <c r="EC17" s="157"/>
      <c r="ED17" s="157"/>
      <c r="EE17" s="157"/>
      <c r="EF17" s="157"/>
      <c r="EG17" s="157"/>
      <c r="EH17" s="157"/>
      <c r="EI17" s="157"/>
      <c r="EJ17" s="157"/>
      <c r="EK17" s="157"/>
      <c r="EL17" s="157"/>
      <c r="EM17" s="157"/>
      <c r="EN17" s="157"/>
      <c r="EO17" s="157"/>
      <c r="EP17" s="157"/>
      <c r="EQ17" s="157"/>
      <c r="ER17" s="157"/>
      <c r="ES17" s="157"/>
      <c r="ET17" s="157"/>
      <c r="EU17" s="172">
        <f t="shared" ref="EU17:EU23" si="34">OJ17</f>
        <v>0</v>
      </c>
      <c r="EV17" s="120"/>
      <c r="EW17" s="172">
        <f t="shared" ref="EW17:EW23" si="35">IFERROR(IF(COUNTBLANK(D$16:D$23)&gt;0,"",D17+CA17),"")</f>
        <v>124</v>
      </c>
      <c r="EX17" s="157"/>
      <c r="EY17" s="157"/>
      <c r="EZ17" s="157"/>
      <c r="FA17" s="157"/>
      <c r="FB17" s="157"/>
      <c r="FC17" s="157"/>
      <c r="FD17" s="157"/>
      <c r="FE17" s="157"/>
      <c r="FF17" s="157"/>
      <c r="FG17" s="157"/>
      <c r="FH17" s="157"/>
      <c r="FI17" s="157"/>
      <c r="FJ17" s="157"/>
      <c r="FK17" s="157"/>
      <c r="FL17" s="157"/>
      <c r="FM17" s="157"/>
      <c r="FN17" s="157"/>
      <c r="FO17" s="157"/>
      <c r="FP17" s="157"/>
      <c r="FQ17" s="157"/>
      <c r="FR17" s="157"/>
      <c r="FS17" s="157"/>
      <c r="FT17" s="157"/>
      <c r="FU17" s="172">
        <f t="shared" ref="FU17:FU23" si="36">IFERROR(IF(COUNTBLANK(AB$16:AB$23)&gt;0,"",AB17+CY17),"")</f>
        <v>43</v>
      </c>
      <c r="FV17" s="157"/>
      <c r="FW17" s="157"/>
      <c r="FX17" s="157"/>
      <c r="FY17" s="157"/>
      <c r="FZ17" s="157"/>
      <c r="GA17" s="157"/>
      <c r="GB17" s="157"/>
      <c r="GC17" s="157"/>
      <c r="GD17" s="157"/>
      <c r="GE17" s="157"/>
      <c r="GF17" s="157"/>
      <c r="GG17" s="157"/>
      <c r="GH17" s="157"/>
      <c r="GI17" s="157"/>
      <c r="GJ17" s="157"/>
      <c r="GK17" s="157"/>
      <c r="GL17" s="157"/>
      <c r="GM17" s="157"/>
      <c r="GN17" s="157"/>
      <c r="GO17" s="157"/>
      <c r="GP17" s="157"/>
      <c r="GQ17" s="157"/>
      <c r="GR17" s="157"/>
      <c r="GS17" s="172">
        <f t="shared" ref="GS17:GS23" si="37">IFERROR(IF(COUNTBLANK(AZ$16:AZ$23)&gt;0,"",AZ17+DW17),"")</f>
        <v>10</v>
      </c>
      <c r="GT17" s="157"/>
      <c r="GU17" s="157"/>
      <c r="GV17" s="157"/>
      <c r="GW17" s="157"/>
      <c r="GX17" s="157"/>
      <c r="GY17" s="157"/>
      <c r="GZ17" s="157"/>
      <c r="HA17" s="157"/>
      <c r="HB17" s="157"/>
      <c r="HC17" s="157"/>
      <c r="HD17" s="157"/>
      <c r="HE17" s="157"/>
      <c r="HF17" s="157"/>
      <c r="HG17" s="157"/>
      <c r="HH17" s="157"/>
      <c r="HI17" s="157"/>
      <c r="HJ17" s="157"/>
      <c r="HK17" s="157"/>
      <c r="HL17" s="157"/>
      <c r="HM17" s="157"/>
      <c r="HN17" s="157"/>
      <c r="HO17" s="157"/>
      <c r="HP17" s="157"/>
      <c r="HQ17" s="172">
        <f t="shared" ref="HQ17:HQ23" si="38">IFERROR(IF(COUNTBLANK(BX$16:BX$23)&gt;0,"",BX17+EU17),"")</f>
        <v>49</v>
      </c>
      <c r="HR17" s="126"/>
      <c r="HS17" s="172">
        <f t="shared" ref="HS17:HS23" si="39">IFERROR(IF(AND(COUNTBLANK(D$16:D$23)&gt;0,COUNTBLANK(AB$16:AB$23)&gt;0,COUNTBLANK(AZ$16:AZ$23)&gt;0,COUNTBLANK(BX$16:BX$23)&gt;0),"",EW17+FU17+GS17+HQ17),"")</f>
        <v>226</v>
      </c>
      <c r="HT17" s="228"/>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s="173">
        <f t="shared" si="19"/>
        <v>124</v>
      </c>
      <c r="KU17" s="174">
        <f t="shared" si="20"/>
        <v>0</v>
      </c>
      <c r="KV17" s="174">
        <f t="shared" ref="KV17:KV23" si="40">KU17-TRUNC(KU17)</f>
        <v>0</v>
      </c>
      <c r="KW17" s="174">
        <f>KW16+0.001</f>
        <v>2E-3</v>
      </c>
      <c r="KX17" s="175">
        <f t="shared" ref="KX17:KX23" si="41">KV17+KW17</f>
        <v>2E-3</v>
      </c>
      <c r="KY17" s="176">
        <f t="shared" ref="KY17:KY23" si="42">ROUNDDOWN(KU17,0)</f>
        <v>0</v>
      </c>
      <c r="KZ17" s="137">
        <f t="shared" si="21"/>
        <v>0</v>
      </c>
      <c r="LA17" s="137">
        <f t="shared" si="21"/>
        <v>0</v>
      </c>
      <c r="LB17" s="137">
        <f t="shared" si="21"/>
        <v>0</v>
      </c>
      <c r="LC17" s="137">
        <f t="shared" si="21"/>
        <v>0</v>
      </c>
      <c r="LD17" s="137">
        <f t="shared" si="21"/>
        <v>0</v>
      </c>
      <c r="LE17" s="137">
        <f t="shared" si="21"/>
        <v>0</v>
      </c>
      <c r="LF17" s="137">
        <f t="shared" si="21"/>
        <v>1</v>
      </c>
      <c r="LG17" s="137">
        <f t="shared" si="21"/>
        <v>1</v>
      </c>
      <c r="LH17" s="177"/>
      <c r="LI17" s="177"/>
      <c r="LJ17" s="177"/>
      <c r="LK17" s="177"/>
      <c r="LL17" s="177"/>
      <c r="LM17" s="177"/>
      <c r="LN17" s="177"/>
      <c r="LO17" s="137"/>
      <c r="LP17" s="137">
        <f>IF(LP16="","",LO17)</f>
        <v>0</v>
      </c>
      <c r="LQ17"/>
      <c r="LR17" s="173">
        <f t="shared" si="22"/>
        <v>43</v>
      </c>
      <c r="LS17" s="174">
        <f t="shared" si="23"/>
        <v>0</v>
      </c>
      <c r="LT17" s="174">
        <f t="shared" ref="LT17:LT23" si="43">LS17-TRUNC(LS17)</f>
        <v>0</v>
      </c>
      <c r="LU17" s="174">
        <f>LU16+0.001</f>
        <v>2E-3</v>
      </c>
      <c r="LV17" s="175">
        <f t="shared" ref="LV17:LV23" si="44">LT17+LU17</f>
        <v>2E-3</v>
      </c>
      <c r="LW17" s="176">
        <f t="shared" ref="LW17:LW23" si="45">ROUNDDOWN(LS17,0)</f>
        <v>0</v>
      </c>
      <c r="LX17" s="137">
        <f t="shared" si="24"/>
        <v>0</v>
      </c>
      <c r="LY17" s="137">
        <f t="shared" si="24"/>
        <v>0</v>
      </c>
      <c r="LZ17" s="137">
        <f t="shared" si="24"/>
        <v>0</v>
      </c>
      <c r="MA17" s="137">
        <f t="shared" si="24"/>
        <v>0</v>
      </c>
      <c r="MB17" s="137">
        <f t="shared" si="24"/>
        <v>0</v>
      </c>
      <c r="MC17" s="137">
        <f t="shared" si="24"/>
        <v>0</v>
      </c>
      <c r="MD17" s="137">
        <f t="shared" si="24"/>
        <v>1</v>
      </c>
      <c r="ME17" s="137">
        <f t="shared" si="24"/>
        <v>1</v>
      </c>
      <c r="MF17" s="177"/>
      <c r="MG17" s="177"/>
      <c r="MH17" s="177"/>
      <c r="MI17" s="177"/>
      <c r="MJ17" s="177"/>
      <c r="MK17" s="177"/>
      <c r="ML17" s="177"/>
      <c r="MM17" s="137"/>
      <c r="MN17" s="137">
        <f>IF(MN16="","",MM17)</f>
        <v>0</v>
      </c>
      <c r="MO17" s="125"/>
      <c r="MP17" s="173">
        <f t="shared" si="25"/>
        <v>10</v>
      </c>
      <c r="MQ17" s="174">
        <f t="shared" si="26"/>
        <v>0</v>
      </c>
      <c r="MR17" s="174">
        <f t="shared" ref="MR17:MR23" si="46">MQ17-TRUNC(MQ17)</f>
        <v>0</v>
      </c>
      <c r="MS17" s="174">
        <f>MS16+0.001</f>
        <v>2E-3</v>
      </c>
      <c r="MT17" s="175">
        <f t="shared" ref="MT17:MT23" si="47">MR17+MS17</f>
        <v>2E-3</v>
      </c>
      <c r="MU17" s="176">
        <f t="shared" ref="MU17:MU23" si="48">ROUNDDOWN(MQ17,0)</f>
        <v>0</v>
      </c>
      <c r="MV17" s="137">
        <f t="shared" si="27"/>
        <v>0</v>
      </c>
      <c r="MW17" s="137">
        <f t="shared" si="27"/>
        <v>0</v>
      </c>
      <c r="MX17" s="137">
        <f t="shared" si="27"/>
        <v>0</v>
      </c>
      <c r="MY17" s="137">
        <f t="shared" si="27"/>
        <v>0</v>
      </c>
      <c r="MZ17" s="137">
        <f t="shared" si="27"/>
        <v>0</v>
      </c>
      <c r="NA17" s="137">
        <f t="shared" si="27"/>
        <v>0</v>
      </c>
      <c r="NB17" s="137">
        <f t="shared" si="27"/>
        <v>1</v>
      </c>
      <c r="NC17" s="137">
        <f t="shared" si="27"/>
        <v>1</v>
      </c>
      <c r="ND17" s="177"/>
      <c r="NE17" s="177"/>
      <c r="NF17" s="177"/>
      <c r="NG17" s="177"/>
      <c r="NH17" s="177"/>
      <c r="NI17" s="177"/>
      <c r="NJ17" s="177"/>
      <c r="NK17" s="137"/>
      <c r="NL17" s="137">
        <f>IF(NL16="","",NK17)</f>
        <v>0</v>
      </c>
      <c r="NM17" s="125"/>
      <c r="NN17" s="173">
        <f t="shared" si="28"/>
        <v>49</v>
      </c>
      <c r="NO17" s="174">
        <f t="shared" si="29"/>
        <v>0</v>
      </c>
      <c r="NP17" s="174">
        <f t="shared" ref="NP17:NP23" si="49">NO17-TRUNC(NO17)</f>
        <v>0</v>
      </c>
      <c r="NQ17" s="174">
        <f>NQ16+0.001</f>
        <v>2E-3</v>
      </c>
      <c r="NR17" s="175">
        <f t="shared" ref="NR17:NR23" si="50">NP17+NQ17</f>
        <v>2E-3</v>
      </c>
      <c r="NS17" s="176">
        <f t="shared" ref="NS17:NS23" si="51">ROUNDDOWN(NO17,0)</f>
        <v>0</v>
      </c>
      <c r="NT17" s="137">
        <f t="shared" si="30"/>
        <v>0</v>
      </c>
      <c r="NU17" s="137">
        <f t="shared" si="30"/>
        <v>0</v>
      </c>
      <c r="NV17" s="137">
        <f t="shared" si="30"/>
        <v>0</v>
      </c>
      <c r="NW17" s="137">
        <f t="shared" si="30"/>
        <v>0</v>
      </c>
      <c r="NX17" s="137">
        <f t="shared" si="30"/>
        <v>0</v>
      </c>
      <c r="NY17" s="137">
        <f t="shared" si="30"/>
        <v>0</v>
      </c>
      <c r="NZ17" s="137">
        <f t="shared" si="30"/>
        <v>1</v>
      </c>
      <c r="OA17" s="137">
        <f t="shared" si="30"/>
        <v>1</v>
      </c>
      <c r="OB17" s="177"/>
      <c r="OC17" s="177"/>
      <c r="OD17" s="177"/>
      <c r="OE17" s="177"/>
      <c r="OF17" s="177"/>
      <c r="OG17" s="177"/>
      <c r="OH17" s="177"/>
      <c r="OI17" s="137"/>
      <c r="OJ17" s="137">
        <f>IF(OJ16="","",OI17)</f>
        <v>0</v>
      </c>
    </row>
    <row r="18" spans="3:400" x14ac:dyDescent="0.25">
      <c r="C18" s="194" t="s">
        <v>253</v>
      </c>
      <c r="D18" s="171">
        <v>0</v>
      </c>
      <c r="E18" s="156"/>
      <c r="F18" s="156"/>
      <c r="G18" s="156"/>
      <c r="H18" s="156"/>
      <c r="I18" s="156"/>
      <c r="J18" s="156"/>
      <c r="K18" s="156"/>
      <c r="L18" s="156"/>
      <c r="M18" s="156"/>
      <c r="N18" s="156"/>
      <c r="O18" s="156"/>
      <c r="P18" s="156"/>
      <c r="Q18" s="156"/>
      <c r="R18" s="156"/>
      <c r="S18" s="156"/>
      <c r="T18" s="156"/>
      <c r="U18" s="156"/>
      <c r="V18" s="156"/>
      <c r="W18" s="156"/>
      <c r="X18" s="156"/>
      <c r="Y18" s="156"/>
      <c r="Z18" s="156"/>
      <c r="AA18" s="156"/>
      <c r="AB18" s="171">
        <v>0</v>
      </c>
      <c r="AC18" s="156"/>
      <c r="AD18" s="156"/>
      <c r="AE18" s="156"/>
      <c r="AF18" s="156"/>
      <c r="AG18" s="156"/>
      <c r="AH18" s="156"/>
      <c r="AI18" s="156"/>
      <c r="AJ18" s="156"/>
      <c r="AK18" s="156"/>
      <c r="AL18" s="156"/>
      <c r="AM18" s="156"/>
      <c r="AN18" s="156"/>
      <c r="AO18" s="156"/>
      <c r="AP18" s="156"/>
      <c r="AQ18" s="156"/>
      <c r="AR18" s="156"/>
      <c r="AS18" s="156"/>
      <c r="AT18" s="156"/>
      <c r="AU18" s="156"/>
      <c r="AV18" s="156"/>
      <c r="AW18" s="156"/>
      <c r="AX18" s="156"/>
      <c r="AY18" s="156"/>
      <c r="AZ18" s="171">
        <v>0</v>
      </c>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71">
        <v>0</v>
      </c>
      <c r="BY18" s="153">
        <f t="shared" si="18"/>
        <v>0</v>
      </c>
      <c r="BZ18" s="120"/>
      <c r="CA18" s="172">
        <f t="shared" si="31"/>
        <v>0</v>
      </c>
      <c r="CB18" s="157"/>
      <c r="CC18" s="157"/>
      <c r="CD18" s="157"/>
      <c r="CE18" s="157"/>
      <c r="CF18" s="157"/>
      <c r="CG18" s="157"/>
      <c r="CH18" s="157"/>
      <c r="CI18" s="157"/>
      <c r="CJ18" s="157"/>
      <c r="CK18" s="157"/>
      <c r="CL18" s="157"/>
      <c r="CM18" s="157"/>
      <c r="CN18" s="157"/>
      <c r="CO18" s="157"/>
      <c r="CP18" s="157"/>
      <c r="CQ18" s="157"/>
      <c r="CR18" s="157"/>
      <c r="CS18" s="157"/>
      <c r="CT18" s="157"/>
      <c r="CU18" s="157"/>
      <c r="CV18" s="157"/>
      <c r="CW18" s="157"/>
      <c r="CX18" s="157"/>
      <c r="CY18" s="172">
        <f t="shared" si="32"/>
        <v>0</v>
      </c>
      <c r="CZ18" s="157"/>
      <c r="DA18" s="157"/>
      <c r="DB18" s="157"/>
      <c r="DC18" s="157"/>
      <c r="DD18" s="157"/>
      <c r="DE18" s="157"/>
      <c r="DF18" s="157"/>
      <c r="DG18" s="157"/>
      <c r="DH18" s="157"/>
      <c r="DI18" s="157"/>
      <c r="DJ18" s="157"/>
      <c r="DK18" s="157"/>
      <c r="DL18" s="157"/>
      <c r="DM18" s="157"/>
      <c r="DN18" s="157"/>
      <c r="DO18" s="157"/>
      <c r="DP18" s="157"/>
      <c r="DQ18" s="157"/>
      <c r="DR18" s="157"/>
      <c r="DS18" s="157"/>
      <c r="DT18" s="157"/>
      <c r="DU18" s="157"/>
      <c r="DV18" s="157"/>
      <c r="DW18" s="172">
        <f t="shared" si="33"/>
        <v>0</v>
      </c>
      <c r="DX18" s="157"/>
      <c r="DY18" s="157"/>
      <c r="DZ18" s="157"/>
      <c r="EA18" s="157"/>
      <c r="EB18" s="157"/>
      <c r="EC18" s="157"/>
      <c r="ED18" s="157"/>
      <c r="EE18" s="157"/>
      <c r="EF18" s="157"/>
      <c r="EG18" s="157"/>
      <c r="EH18" s="157"/>
      <c r="EI18" s="157"/>
      <c r="EJ18" s="157"/>
      <c r="EK18" s="157"/>
      <c r="EL18" s="157"/>
      <c r="EM18" s="157"/>
      <c r="EN18" s="157"/>
      <c r="EO18" s="157"/>
      <c r="EP18" s="157"/>
      <c r="EQ18" s="157"/>
      <c r="ER18" s="157"/>
      <c r="ES18" s="157"/>
      <c r="ET18" s="157"/>
      <c r="EU18" s="172">
        <f t="shared" si="34"/>
        <v>0</v>
      </c>
      <c r="EV18" s="120"/>
      <c r="EW18" s="172">
        <f t="shared" si="35"/>
        <v>0</v>
      </c>
      <c r="EX18" s="157"/>
      <c r="EY18" s="157"/>
      <c r="EZ18" s="157"/>
      <c r="FA18" s="157"/>
      <c r="FB18" s="157"/>
      <c r="FC18" s="157"/>
      <c r="FD18" s="157"/>
      <c r="FE18" s="157"/>
      <c r="FF18" s="157"/>
      <c r="FG18" s="157"/>
      <c r="FH18" s="157"/>
      <c r="FI18" s="157"/>
      <c r="FJ18" s="157"/>
      <c r="FK18" s="157"/>
      <c r="FL18" s="157"/>
      <c r="FM18" s="157"/>
      <c r="FN18" s="157"/>
      <c r="FO18" s="157"/>
      <c r="FP18" s="157"/>
      <c r="FQ18" s="157"/>
      <c r="FR18" s="157"/>
      <c r="FS18" s="157"/>
      <c r="FT18" s="157"/>
      <c r="FU18" s="172">
        <f t="shared" si="36"/>
        <v>0</v>
      </c>
      <c r="FV18" s="157"/>
      <c r="FW18" s="157"/>
      <c r="FX18" s="157"/>
      <c r="FY18" s="157"/>
      <c r="FZ18" s="157"/>
      <c r="GA18" s="157"/>
      <c r="GB18" s="157"/>
      <c r="GC18" s="157"/>
      <c r="GD18" s="157"/>
      <c r="GE18" s="157"/>
      <c r="GF18" s="157"/>
      <c r="GG18" s="157"/>
      <c r="GH18" s="157"/>
      <c r="GI18" s="157"/>
      <c r="GJ18" s="157"/>
      <c r="GK18" s="157"/>
      <c r="GL18" s="157"/>
      <c r="GM18" s="157"/>
      <c r="GN18" s="157"/>
      <c r="GO18" s="157"/>
      <c r="GP18" s="157"/>
      <c r="GQ18" s="157"/>
      <c r="GR18" s="157"/>
      <c r="GS18" s="172">
        <f t="shared" si="37"/>
        <v>0</v>
      </c>
      <c r="GT18" s="157"/>
      <c r="GU18" s="157"/>
      <c r="GV18" s="157"/>
      <c r="GW18" s="157"/>
      <c r="GX18" s="157"/>
      <c r="GY18" s="157"/>
      <c r="GZ18" s="157"/>
      <c r="HA18" s="157"/>
      <c r="HB18" s="157"/>
      <c r="HC18" s="157"/>
      <c r="HD18" s="157"/>
      <c r="HE18" s="157"/>
      <c r="HF18" s="157"/>
      <c r="HG18" s="157"/>
      <c r="HH18" s="157"/>
      <c r="HI18" s="157"/>
      <c r="HJ18" s="157"/>
      <c r="HK18" s="157"/>
      <c r="HL18" s="157"/>
      <c r="HM18" s="157"/>
      <c r="HN18" s="157"/>
      <c r="HO18" s="157"/>
      <c r="HP18" s="157"/>
      <c r="HQ18" s="172">
        <f t="shared" si="38"/>
        <v>0</v>
      </c>
      <c r="HR18" s="126"/>
      <c r="HS18" s="172">
        <f t="shared" si="39"/>
        <v>0</v>
      </c>
      <c r="HT18" s="22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s="173">
        <f t="shared" si="19"/>
        <v>0</v>
      </c>
      <c r="KU18" s="174">
        <f t="shared" si="20"/>
        <v>0</v>
      </c>
      <c r="KV18" s="174">
        <f t="shared" si="40"/>
        <v>0</v>
      </c>
      <c r="KW18" s="174">
        <f t="shared" ref="KW18:KW23" si="52">KW17+0.001</f>
        <v>3.0000000000000001E-3</v>
      </c>
      <c r="KX18" s="175">
        <f t="shared" si="41"/>
        <v>3.0000000000000001E-3</v>
      </c>
      <c r="KY18" s="176">
        <f t="shared" si="42"/>
        <v>0</v>
      </c>
      <c r="KZ18" s="137">
        <f t="shared" si="21"/>
        <v>0</v>
      </c>
      <c r="LA18" s="137">
        <f t="shared" si="21"/>
        <v>0</v>
      </c>
      <c r="LB18" s="137">
        <f t="shared" si="21"/>
        <v>0</v>
      </c>
      <c r="LC18" s="137">
        <f t="shared" si="21"/>
        <v>0</v>
      </c>
      <c r="LD18" s="137">
        <f t="shared" si="21"/>
        <v>0</v>
      </c>
      <c r="LE18" s="137">
        <f t="shared" si="21"/>
        <v>1</v>
      </c>
      <c r="LF18" s="137">
        <f t="shared" si="21"/>
        <v>1</v>
      </c>
      <c r="LG18" s="137">
        <f t="shared" si="21"/>
        <v>1</v>
      </c>
      <c r="LH18" s="177"/>
      <c r="LI18" s="177"/>
      <c r="LJ18" s="177"/>
      <c r="LK18" s="177"/>
      <c r="LL18" s="177"/>
      <c r="LM18" s="177"/>
      <c r="LN18" s="177"/>
      <c r="LO18" s="137"/>
      <c r="LP18" s="137">
        <f t="shared" ref="LP18:LP23" si="53">IF(LP17="","",LO18)</f>
        <v>0</v>
      </c>
      <c r="LQ18"/>
      <c r="LR18" s="173">
        <f t="shared" si="22"/>
        <v>0</v>
      </c>
      <c r="LS18" s="174">
        <f t="shared" si="23"/>
        <v>0</v>
      </c>
      <c r="LT18" s="174">
        <f t="shared" si="43"/>
        <v>0</v>
      </c>
      <c r="LU18" s="174">
        <f t="shared" ref="LU18:LU23" si="54">LU17+0.001</f>
        <v>3.0000000000000001E-3</v>
      </c>
      <c r="LV18" s="175">
        <f t="shared" si="44"/>
        <v>3.0000000000000001E-3</v>
      </c>
      <c r="LW18" s="176">
        <f t="shared" si="45"/>
        <v>0</v>
      </c>
      <c r="LX18" s="137">
        <f t="shared" si="24"/>
        <v>0</v>
      </c>
      <c r="LY18" s="137">
        <f t="shared" si="24"/>
        <v>0</v>
      </c>
      <c r="LZ18" s="137">
        <f t="shared" si="24"/>
        <v>0</v>
      </c>
      <c r="MA18" s="137">
        <f t="shared" si="24"/>
        <v>0</v>
      </c>
      <c r="MB18" s="137">
        <f t="shared" si="24"/>
        <v>0</v>
      </c>
      <c r="MC18" s="137">
        <f t="shared" si="24"/>
        <v>1</v>
      </c>
      <c r="MD18" s="137">
        <f t="shared" si="24"/>
        <v>1</v>
      </c>
      <c r="ME18" s="137">
        <f t="shared" si="24"/>
        <v>1</v>
      </c>
      <c r="MF18" s="177"/>
      <c r="MG18" s="177"/>
      <c r="MH18" s="177"/>
      <c r="MI18" s="177"/>
      <c r="MJ18" s="177"/>
      <c r="MK18" s="177"/>
      <c r="ML18" s="177"/>
      <c r="MM18" s="137"/>
      <c r="MN18" s="137">
        <f t="shared" ref="MN18:MN23" si="55">IF(MN17="","",MM18)</f>
        <v>0</v>
      </c>
      <c r="MO18" s="125"/>
      <c r="MP18" s="173">
        <f t="shared" si="25"/>
        <v>0</v>
      </c>
      <c r="MQ18" s="174">
        <f t="shared" si="26"/>
        <v>0</v>
      </c>
      <c r="MR18" s="174">
        <f t="shared" si="46"/>
        <v>0</v>
      </c>
      <c r="MS18" s="174">
        <f t="shared" ref="MS18:MS23" si="56">MS17+0.001</f>
        <v>3.0000000000000001E-3</v>
      </c>
      <c r="MT18" s="175">
        <f t="shared" si="47"/>
        <v>3.0000000000000001E-3</v>
      </c>
      <c r="MU18" s="176">
        <f t="shared" si="48"/>
        <v>0</v>
      </c>
      <c r="MV18" s="137">
        <f t="shared" si="27"/>
        <v>0</v>
      </c>
      <c r="MW18" s="137">
        <f t="shared" si="27"/>
        <v>0</v>
      </c>
      <c r="MX18" s="137">
        <f t="shared" si="27"/>
        <v>0</v>
      </c>
      <c r="MY18" s="137">
        <f t="shared" si="27"/>
        <v>0</v>
      </c>
      <c r="MZ18" s="137">
        <f t="shared" si="27"/>
        <v>0</v>
      </c>
      <c r="NA18" s="137">
        <f t="shared" si="27"/>
        <v>1</v>
      </c>
      <c r="NB18" s="137">
        <f t="shared" si="27"/>
        <v>1</v>
      </c>
      <c r="NC18" s="137">
        <f t="shared" si="27"/>
        <v>1</v>
      </c>
      <c r="ND18" s="177"/>
      <c r="NE18" s="177"/>
      <c r="NF18" s="177"/>
      <c r="NG18" s="177"/>
      <c r="NH18" s="177"/>
      <c r="NI18" s="177"/>
      <c r="NJ18" s="177"/>
      <c r="NK18" s="137"/>
      <c r="NL18" s="137">
        <f t="shared" ref="NL18:NL23" si="57">IF(NL17="","",NK18)</f>
        <v>0</v>
      </c>
      <c r="NM18" s="125"/>
      <c r="NN18" s="173">
        <f t="shared" si="28"/>
        <v>0</v>
      </c>
      <c r="NO18" s="174">
        <f t="shared" si="29"/>
        <v>0</v>
      </c>
      <c r="NP18" s="174">
        <f t="shared" si="49"/>
        <v>0</v>
      </c>
      <c r="NQ18" s="174">
        <f t="shared" ref="NQ18:NQ23" si="58">NQ17+0.001</f>
        <v>3.0000000000000001E-3</v>
      </c>
      <c r="NR18" s="175">
        <f t="shared" si="50"/>
        <v>3.0000000000000001E-3</v>
      </c>
      <c r="NS18" s="176">
        <f t="shared" si="51"/>
        <v>0</v>
      </c>
      <c r="NT18" s="137">
        <f t="shared" si="30"/>
        <v>0</v>
      </c>
      <c r="NU18" s="137">
        <f t="shared" si="30"/>
        <v>0</v>
      </c>
      <c r="NV18" s="137">
        <f t="shared" si="30"/>
        <v>0</v>
      </c>
      <c r="NW18" s="137">
        <f t="shared" si="30"/>
        <v>0</v>
      </c>
      <c r="NX18" s="137">
        <f t="shared" si="30"/>
        <v>0</v>
      </c>
      <c r="NY18" s="137">
        <f t="shared" si="30"/>
        <v>1</v>
      </c>
      <c r="NZ18" s="137">
        <f t="shared" si="30"/>
        <v>1</v>
      </c>
      <c r="OA18" s="137">
        <f t="shared" si="30"/>
        <v>1</v>
      </c>
      <c r="OB18" s="177"/>
      <c r="OC18" s="177"/>
      <c r="OD18" s="177"/>
      <c r="OE18" s="177"/>
      <c r="OF18" s="177"/>
      <c r="OG18" s="177"/>
      <c r="OH18" s="177"/>
      <c r="OI18" s="137"/>
      <c r="OJ18" s="137">
        <f t="shared" ref="OJ18:OJ23" si="59">IF(OJ17="","",OI18)</f>
        <v>0</v>
      </c>
    </row>
    <row r="19" spans="3:400" ht="19.350000000000001" customHeight="1" x14ac:dyDescent="0.25">
      <c r="C19" s="194" t="s">
        <v>26</v>
      </c>
      <c r="D19" s="171">
        <v>0</v>
      </c>
      <c r="E19" s="156"/>
      <c r="F19" s="156"/>
      <c r="G19" s="156"/>
      <c r="H19" s="156"/>
      <c r="I19" s="156"/>
      <c r="J19" s="156"/>
      <c r="K19" s="156"/>
      <c r="L19" s="156"/>
      <c r="M19" s="156"/>
      <c r="N19" s="156"/>
      <c r="O19" s="156"/>
      <c r="P19" s="156"/>
      <c r="Q19" s="156"/>
      <c r="R19" s="156"/>
      <c r="S19" s="156"/>
      <c r="T19" s="156"/>
      <c r="U19" s="156"/>
      <c r="V19" s="156"/>
      <c r="W19" s="156"/>
      <c r="X19" s="156"/>
      <c r="Y19" s="156"/>
      <c r="Z19" s="156"/>
      <c r="AA19" s="156"/>
      <c r="AB19" s="171">
        <v>0</v>
      </c>
      <c r="AC19" s="156"/>
      <c r="AD19" s="156"/>
      <c r="AE19" s="156"/>
      <c r="AF19" s="156"/>
      <c r="AG19" s="156"/>
      <c r="AH19" s="156"/>
      <c r="AI19" s="156"/>
      <c r="AJ19" s="156"/>
      <c r="AK19" s="156"/>
      <c r="AL19" s="156"/>
      <c r="AM19" s="156"/>
      <c r="AN19" s="156"/>
      <c r="AO19" s="156"/>
      <c r="AP19" s="156"/>
      <c r="AQ19" s="156"/>
      <c r="AR19" s="156"/>
      <c r="AS19" s="156"/>
      <c r="AT19" s="156"/>
      <c r="AU19" s="156"/>
      <c r="AV19" s="156"/>
      <c r="AW19" s="156"/>
      <c r="AX19" s="156"/>
      <c r="AY19" s="156"/>
      <c r="AZ19" s="171">
        <v>0</v>
      </c>
      <c r="BA19" s="156"/>
      <c r="BB19" s="156"/>
      <c r="BC19" s="156"/>
      <c r="BD19" s="156"/>
      <c r="BE19" s="156"/>
      <c r="BF19" s="156"/>
      <c r="BG19" s="156"/>
      <c r="BH19" s="156"/>
      <c r="BI19" s="156"/>
      <c r="BJ19" s="156"/>
      <c r="BK19" s="156"/>
      <c r="BL19" s="156"/>
      <c r="BM19" s="156"/>
      <c r="BN19" s="156"/>
      <c r="BO19" s="156"/>
      <c r="BP19" s="156"/>
      <c r="BQ19" s="156"/>
      <c r="BR19" s="156"/>
      <c r="BS19" s="156"/>
      <c r="BT19" s="156"/>
      <c r="BU19" s="156"/>
      <c r="BV19" s="156"/>
      <c r="BW19" s="156"/>
      <c r="BX19" s="171">
        <v>0</v>
      </c>
      <c r="BY19" s="153">
        <f t="shared" si="18"/>
        <v>0</v>
      </c>
      <c r="BZ19" s="120"/>
      <c r="CA19" s="172">
        <f t="shared" si="31"/>
        <v>0</v>
      </c>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72">
        <f t="shared" si="32"/>
        <v>0</v>
      </c>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72">
        <f t="shared" si="33"/>
        <v>0</v>
      </c>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72">
        <f t="shared" si="34"/>
        <v>0</v>
      </c>
      <c r="EV19" s="120"/>
      <c r="EW19" s="172">
        <f t="shared" si="35"/>
        <v>0</v>
      </c>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72">
        <f t="shared" si="36"/>
        <v>0</v>
      </c>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72">
        <f t="shared" si="37"/>
        <v>0</v>
      </c>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72">
        <f t="shared" si="38"/>
        <v>0</v>
      </c>
      <c r="HR19" s="126"/>
      <c r="HS19" s="172">
        <f t="shared" si="39"/>
        <v>0</v>
      </c>
      <c r="HT19" s="228"/>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s="173">
        <f t="shared" si="19"/>
        <v>0</v>
      </c>
      <c r="KU19" s="174">
        <f t="shared" si="20"/>
        <v>0</v>
      </c>
      <c r="KV19" s="174">
        <f t="shared" si="40"/>
        <v>0</v>
      </c>
      <c r="KW19" s="174">
        <f t="shared" si="52"/>
        <v>4.0000000000000001E-3</v>
      </c>
      <c r="KX19" s="175">
        <f t="shared" si="41"/>
        <v>4.0000000000000001E-3</v>
      </c>
      <c r="KY19" s="176">
        <f t="shared" si="42"/>
        <v>0</v>
      </c>
      <c r="KZ19" s="137">
        <f t="shared" si="21"/>
        <v>0</v>
      </c>
      <c r="LA19" s="137">
        <f t="shared" si="21"/>
        <v>0</v>
      </c>
      <c r="LB19" s="137">
        <f t="shared" si="21"/>
        <v>0</v>
      </c>
      <c r="LC19" s="137">
        <f t="shared" si="21"/>
        <v>0</v>
      </c>
      <c r="LD19" s="137">
        <f t="shared" si="21"/>
        <v>1</v>
      </c>
      <c r="LE19" s="137">
        <f t="shared" si="21"/>
        <v>1</v>
      </c>
      <c r="LF19" s="137">
        <f t="shared" si="21"/>
        <v>1</v>
      </c>
      <c r="LG19" s="137">
        <f t="shared" si="21"/>
        <v>1</v>
      </c>
      <c r="LH19" s="177"/>
      <c r="LI19" s="177"/>
      <c r="LJ19" s="177"/>
      <c r="LK19" s="177"/>
      <c r="LL19" s="177"/>
      <c r="LM19" s="177"/>
      <c r="LN19" s="177"/>
      <c r="LO19" s="137"/>
      <c r="LP19" s="137">
        <f t="shared" si="53"/>
        <v>0</v>
      </c>
      <c r="LQ19"/>
      <c r="LR19" s="173">
        <f t="shared" si="22"/>
        <v>0</v>
      </c>
      <c r="LS19" s="174">
        <f t="shared" si="23"/>
        <v>0</v>
      </c>
      <c r="LT19" s="174">
        <f t="shared" si="43"/>
        <v>0</v>
      </c>
      <c r="LU19" s="174">
        <f t="shared" si="54"/>
        <v>4.0000000000000001E-3</v>
      </c>
      <c r="LV19" s="175">
        <f t="shared" si="44"/>
        <v>4.0000000000000001E-3</v>
      </c>
      <c r="LW19" s="176">
        <f t="shared" si="45"/>
        <v>0</v>
      </c>
      <c r="LX19" s="137">
        <f t="shared" si="24"/>
        <v>0</v>
      </c>
      <c r="LY19" s="137">
        <f t="shared" si="24"/>
        <v>0</v>
      </c>
      <c r="LZ19" s="137">
        <f t="shared" si="24"/>
        <v>0</v>
      </c>
      <c r="MA19" s="137">
        <f t="shared" si="24"/>
        <v>0</v>
      </c>
      <c r="MB19" s="137">
        <f t="shared" si="24"/>
        <v>1</v>
      </c>
      <c r="MC19" s="137">
        <f t="shared" si="24"/>
        <v>1</v>
      </c>
      <c r="MD19" s="137">
        <f t="shared" si="24"/>
        <v>1</v>
      </c>
      <c r="ME19" s="137">
        <f t="shared" si="24"/>
        <v>1</v>
      </c>
      <c r="MF19" s="177"/>
      <c r="MG19" s="177"/>
      <c r="MH19" s="177"/>
      <c r="MI19" s="177"/>
      <c r="MJ19" s="177"/>
      <c r="MK19" s="177"/>
      <c r="ML19" s="177"/>
      <c r="MM19" s="137"/>
      <c r="MN19" s="137">
        <f t="shared" si="55"/>
        <v>0</v>
      </c>
      <c r="MO19" s="125"/>
      <c r="MP19" s="173">
        <f t="shared" si="25"/>
        <v>0</v>
      </c>
      <c r="MQ19" s="174">
        <f t="shared" si="26"/>
        <v>0</v>
      </c>
      <c r="MR19" s="174">
        <f t="shared" si="46"/>
        <v>0</v>
      </c>
      <c r="MS19" s="174">
        <f t="shared" si="56"/>
        <v>4.0000000000000001E-3</v>
      </c>
      <c r="MT19" s="175">
        <f t="shared" si="47"/>
        <v>4.0000000000000001E-3</v>
      </c>
      <c r="MU19" s="176">
        <f t="shared" si="48"/>
        <v>0</v>
      </c>
      <c r="MV19" s="137">
        <f t="shared" si="27"/>
        <v>0</v>
      </c>
      <c r="MW19" s="137">
        <f t="shared" si="27"/>
        <v>0</v>
      </c>
      <c r="MX19" s="137">
        <f t="shared" si="27"/>
        <v>0</v>
      </c>
      <c r="MY19" s="137">
        <f t="shared" si="27"/>
        <v>0</v>
      </c>
      <c r="MZ19" s="137">
        <f t="shared" si="27"/>
        <v>1</v>
      </c>
      <c r="NA19" s="137">
        <f t="shared" si="27"/>
        <v>1</v>
      </c>
      <c r="NB19" s="137">
        <f t="shared" si="27"/>
        <v>1</v>
      </c>
      <c r="NC19" s="137">
        <f t="shared" si="27"/>
        <v>1</v>
      </c>
      <c r="ND19" s="177"/>
      <c r="NE19" s="177"/>
      <c r="NF19" s="177"/>
      <c r="NG19" s="177"/>
      <c r="NH19" s="177"/>
      <c r="NI19" s="177"/>
      <c r="NJ19" s="177"/>
      <c r="NK19" s="137"/>
      <c r="NL19" s="137">
        <f t="shared" si="57"/>
        <v>0</v>
      </c>
      <c r="NM19" s="125"/>
      <c r="NN19" s="173">
        <f t="shared" si="28"/>
        <v>0</v>
      </c>
      <c r="NO19" s="174">
        <f t="shared" si="29"/>
        <v>0</v>
      </c>
      <c r="NP19" s="174">
        <f t="shared" si="49"/>
        <v>0</v>
      </c>
      <c r="NQ19" s="174">
        <f t="shared" si="58"/>
        <v>4.0000000000000001E-3</v>
      </c>
      <c r="NR19" s="175">
        <f t="shared" si="50"/>
        <v>4.0000000000000001E-3</v>
      </c>
      <c r="NS19" s="176">
        <f t="shared" si="51"/>
        <v>0</v>
      </c>
      <c r="NT19" s="137">
        <f t="shared" si="30"/>
        <v>0</v>
      </c>
      <c r="NU19" s="137">
        <f t="shared" si="30"/>
        <v>0</v>
      </c>
      <c r="NV19" s="137">
        <f t="shared" si="30"/>
        <v>0</v>
      </c>
      <c r="NW19" s="137">
        <f t="shared" si="30"/>
        <v>0</v>
      </c>
      <c r="NX19" s="137">
        <f t="shared" si="30"/>
        <v>1</v>
      </c>
      <c r="NY19" s="137">
        <f t="shared" si="30"/>
        <v>1</v>
      </c>
      <c r="NZ19" s="137">
        <f t="shared" si="30"/>
        <v>1</v>
      </c>
      <c r="OA19" s="137">
        <f t="shared" si="30"/>
        <v>1</v>
      </c>
      <c r="OB19" s="177"/>
      <c r="OC19" s="177"/>
      <c r="OD19" s="177"/>
      <c r="OE19" s="177"/>
      <c r="OF19" s="177"/>
      <c r="OG19" s="177"/>
      <c r="OH19" s="177"/>
      <c r="OI19" s="137"/>
      <c r="OJ19" s="137">
        <f t="shared" si="59"/>
        <v>0</v>
      </c>
    </row>
    <row r="20" spans="3:400" x14ac:dyDescent="0.25">
      <c r="C20" s="194" t="s">
        <v>27</v>
      </c>
      <c r="D20" s="171">
        <v>0</v>
      </c>
      <c r="E20" s="156"/>
      <c r="F20" s="156"/>
      <c r="G20" s="156"/>
      <c r="H20" s="156"/>
      <c r="I20" s="156"/>
      <c r="J20" s="156"/>
      <c r="K20" s="156"/>
      <c r="L20" s="156"/>
      <c r="M20" s="156"/>
      <c r="N20" s="156"/>
      <c r="O20" s="156"/>
      <c r="P20" s="156"/>
      <c r="Q20" s="156"/>
      <c r="R20" s="156"/>
      <c r="S20" s="156"/>
      <c r="T20" s="156"/>
      <c r="U20" s="156"/>
      <c r="V20" s="156"/>
      <c r="W20" s="156"/>
      <c r="X20" s="156"/>
      <c r="Y20" s="156"/>
      <c r="Z20" s="156"/>
      <c r="AA20" s="156"/>
      <c r="AB20" s="171">
        <v>0</v>
      </c>
      <c r="AC20" s="156"/>
      <c r="AD20" s="156"/>
      <c r="AE20" s="156"/>
      <c r="AF20" s="156"/>
      <c r="AG20" s="156"/>
      <c r="AH20" s="156"/>
      <c r="AI20" s="156"/>
      <c r="AJ20" s="156"/>
      <c r="AK20" s="156"/>
      <c r="AL20" s="156"/>
      <c r="AM20" s="156"/>
      <c r="AN20" s="156"/>
      <c r="AO20" s="156"/>
      <c r="AP20" s="156"/>
      <c r="AQ20" s="156"/>
      <c r="AR20" s="156"/>
      <c r="AS20" s="156"/>
      <c r="AT20" s="156"/>
      <c r="AU20" s="156"/>
      <c r="AV20" s="156"/>
      <c r="AW20" s="156"/>
      <c r="AX20" s="156"/>
      <c r="AY20" s="156"/>
      <c r="AZ20" s="171">
        <v>0</v>
      </c>
      <c r="BA20" s="156"/>
      <c r="BB20" s="156"/>
      <c r="BC20" s="156"/>
      <c r="BD20" s="156"/>
      <c r="BE20" s="156"/>
      <c r="BF20" s="156"/>
      <c r="BG20" s="156"/>
      <c r="BH20" s="156"/>
      <c r="BI20" s="156"/>
      <c r="BJ20" s="156"/>
      <c r="BK20" s="156"/>
      <c r="BL20" s="156"/>
      <c r="BM20" s="156"/>
      <c r="BN20" s="156"/>
      <c r="BO20" s="156"/>
      <c r="BP20" s="156"/>
      <c r="BQ20" s="156"/>
      <c r="BR20" s="156"/>
      <c r="BS20" s="156"/>
      <c r="BT20" s="156"/>
      <c r="BU20" s="156"/>
      <c r="BV20" s="156"/>
      <c r="BW20" s="156"/>
      <c r="BX20" s="171">
        <v>0</v>
      </c>
      <c r="BY20" s="153">
        <f t="shared" si="18"/>
        <v>0</v>
      </c>
      <c r="BZ20" s="120"/>
      <c r="CA20" s="172">
        <f t="shared" si="31"/>
        <v>0</v>
      </c>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72">
        <f t="shared" si="32"/>
        <v>0</v>
      </c>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72">
        <f t="shared" si="33"/>
        <v>0</v>
      </c>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72">
        <f t="shared" si="34"/>
        <v>0</v>
      </c>
      <c r="EV20" s="120"/>
      <c r="EW20" s="172">
        <f t="shared" si="35"/>
        <v>0</v>
      </c>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72">
        <f t="shared" si="36"/>
        <v>0</v>
      </c>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72">
        <f t="shared" si="37"/>
        <v>0</v>
      </c>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72">
        <f t="shared" si="38"/>
        <v>0</v>
      </c>
      <c r="HR20" s="126"/>
      <c r="HS20" s="172">
        <f t="shared" si="39"/>
        <v>0</v>
      </c>
      <c r="HT20" s="228"/>
      <c r="HU20" s="181"/>
      <c r="HV20"/>
      <c r="HW20"/>
      <c r="HX20"/>
      <c r="HY20"/>
      <c r="HZ20"/>
      <c r="IA20"/>
      <c r="IB20"/>
      <c r="IC20"/>
      <c r="ID20"/>
      <c r="IE20"/>
      <c r="IF20"/>
      <c r="IG20"/>
      <c r="IH20"/>
      <c r="II20"/>
      <c r="IJ20"/>
      <c r="IK20"/>
      <c r="IL20"/>
      <c r="IM20"/>
      <c r="IN20"/>
      <c r="IO20"/>
      <c r="IP20"/>
      <c r="IQ20"/>
      <c r="IR20"/>
      <c r="IS20" s="181"/>
      <c r="IT20"/>
      <c r="IU20"/>
      <c r="IV20"/>
      <c r="IW20"/>
      <c r="IX20"/>
      <c r="IY20"/>
      <c r="IZ20"/>
      <c r="JA20"/>
      <c r="JB20"/>
      <c r="JC20"/>
      <c r="JD20"/>
      <c r="JE20"/>
      <c r="JF20"/>
      <c r="JG20"/>
      <c r="JH20"/>
      <c r="JI20"/>
      <c r="JJ20"/>
      <c r="JK20"/>
      <c r="JL20"/>
      <c r="JM20"/>
      <c r="JN20"/>
      <c r="JO20"/>
      <c r="JP20"/>
      <c r="JQ20" s="181"/>
      <c r="JR20"/>
      <c r="JS20"/>
      <c r="JT20"/>
      <c r="JU20"/>
      <c r="JV20"/>
      <c r="JW20"/>
      <c r="JX20"/>
      <c r="JY20"/>
      <c r="JZ20"/>
      <c r="KA20"/>
      <c r="KB20"/>
      <c r="KC20"/>
      <c r="KD20"/>
      <c r="KE20"/>
      <c r="KF20"/>
      <c r="KG20"/>
      <c r="KH20"/>
      <c r="KI20"/>
      <c r="KJ20"/>
      <c r="KK20"/>
      <c r="KL20"/>
      <c r="KM20"/>
      <c r="KN20"/>
      <c r="KO20" s="181"/>
      <c r="KP20"/>
      <c r="KQ20"/>
      <c r="KR20"/>
      <c r="KS20"/>
      <c r="KT20" s="173">
        <f t="shared" si="19"/>
        <v>0</v>
      </c>
      <c r="KU20" s="174">
        <f t="shared" si="20"/>
        <v>0</v>
      </c>
      <c r="KV20" s="174">
        <f t="shared" si="40"/>
        <v>0</v>
      </c>
      <c r="KW20" s="174">
        <f t="shared" si="52"/>
        <v>5.0000000000000001E-3</v>
      </c>
      <c r="KX20" s="175">
        <f t="shared" si="41"/>
        <v>5.0000000000000001E-3</v>
      </c>
      <c r="KY20" s="176">
        <f t="shared" si="42"/>
        <v>0</v>
      </c>
      <c r="KZ20" s="137">
        <f t="shared" si="21"/>
        <v>0</v>
      </c>
      <c r="LA20" s="137">
        <f t="shared" si="21"/>
        <v>0</v>
      </c>
      <c r="LB20" s="137">
        <f t="shared" si="21"/>
        <v>0</v>
      </c>
      <c r="LC20" s="137">
        <f t="shared" si="21"/>
        <v>1</v>
      </c>
      <c r="LD20" s="137">
        <f t="shared" si="21"/>
        <v>1</v>
      </c>
      <c r="LE20" s="137">
        <f t="shared" si="21"/>
        <v>1</v>
      </c>
      <c r="LF20" s="137">
        <f t="shared" si="21"/>
        <v>1</v>
      </c>
      <c r="LG20" s="137">
        <f t="shared" si="21"/>
        <v>1</v>
      </c>
      <c r="LH20" s="177"/>
      <c r="LI20" s="177"/>
      <c r="LJ20" s="177"/>
      <c r="LK20" s="177"/>
      <c r="LL20" s="177"/>
      <c r="LM20" s="177"/>
      <c r="LN20" s="177"/>
      <c r="LO20" s="137"/>
      <c r="LP20" s="137">
        <f t="shared" si="53"/>
        <v>0</v>
      </c>
      <c r="LQ20"/>
      <c r="LR20" s="173">
        <f t="shared" si="22"/>
        <v>0</v>
      </c>
      <c r="LS20" s="174">
        <f t="shared" si="23"/>
        <v>0</v>
      </c>
      <c r="LT20" s="174">
        <f t="shared" si="43"/>
        <v>0</v>
      </c>
      <c r="LU20" s="174">
        <f t="shared" si="54"/>
        <v>5.0000000000000001E-3</v>
      </c>
      <c r="LV20" s="175">
        <f t="shared" si="44"/>
        <v>5.0000000000000001E-3</v>
      </c>
      <c r="LW20" s="176">
        <f t="shared" si="45"/>
        <v>0</v>
      </c>
      <c r="LX20" s="137">
        <f t="shared" si="24"/>
        <v>0</v>
      </c>
      <c r="LY20" s="137">
        <f t="shared" si="24"/>
        <v>0</v>
      </c>
      <c r="LZ20" s="137">
        <f t="shared" si="24"/>
        <v>0</v>
      </c>
      <c r="MA20" s="137">
        <f t="shared" si="24"/>
        <v>1</v>
      </c>
      <c r="MB20" s="137">
        <f t="shared" si="24"/>
        <v>1</v>
      </c>
      <c r="MC20" s="137">
        <f t="shared" si="24"/>
        <v>1</v>
      </c>
      <c r="MD20" s="137">
        <f t="shared" si="24"/>
        <v>1</v>
      </c>
      <c r="ME20" s="137">
        <f t="shared" si="24"/>
        <v>1</v>
      </c>
      <c r="MF20" s="177"/>
      <c r="MG20" s="177"/>
      <c r="MH20" s="177"/>
      <c r="MI20" s="177"/>
      <c r="MJ20" s="177"/>
      <c r="MK20" s="177"/>
      <c r="ML20" s="177"/>
      <c r="MM20" s="137"/>
      <c r="MN20" s="137">
        <f t="shared" si="55"/>
        <v>0</v>
      </c>
      <c r="MO20" s="125"/>
      <c r="MP20" s="173">
        <f t="shared" si="25"/>
        <v>0</v>
      </c>
      <c r="MQ20" s="174">
        <f t="shared" si="26"/>
        <v>0</v>
      </c>
      <c r="MR20" s="174">
        <f t="shared" si="46"/>
        <v>0</v>
      </c>
      <c r="MS20" s="174">
        <f t="shared" si="56"/>
        <v>5.0000000000000001E-3</v>
      </c>
      <c r="MT20" s="175">
        <f t="shared" si="47"/>
        <v>5.0000000000000001E-3</v>
      </c>
      <c r="MU20" s="176">
        <f t="shared" si="48"/>
        <v>0</v>
      </c>
      <c r="MV20" s="137">
        <f t="shared" si="27"/>
        <v>0</v>
      </c>
      <c r="MW20" s="137">
        <f t="shared" si="27"/>
        <v>0</v>
      </c>
      <c r="MX20" s="137">
        <f t="shared" si="27"/>
        <v>0</v>
      </c>
      <c r="MY20" s="137">
        <f t="shared" si="27"/>
        <v>1</v>
      </c>
      <c r="MZ20" s="137">
        <f t="shared" si="27"/>
        <v>1</v>
      </c>
      <c r="NA20" s="137">
        <f t="shared" si="27"/>
        <v>1</v>
      </c>
      <c r="NB20" s="137">
        <f t="shared" si="27"/>
        <v>1</v>
      </c>
      <c r="NC20" s="137">
        <f t="shared" si="27"/>
        <v>1</v>
      </c>
      <c r="ND20" s="177"/>
      <c r="NE20" s="177"/>
      <c r="NF20" s="177"/>
      <c r="NG20" s="177"/>
      <c r="NH20" s="177"/>
      <c r="NI20" s="177"/>
      <c r="NJ20" s="177"/>
      <c r="NK20" s="137"/>
      <c r="NL20" s="137">
        <f t="shared" si="57"/>
        <v>0</v>
      </c>
      <c r="NM20" s="125"/>
      <c r="NN20" s="173">
        <f t="shared" si="28"/>
        <v>0</v>
      </c>
      <c r="NO20" s="174">
        <f t="shared" si="29"/>
        <v>0</v>
      </c>
      <c r="NP20" s="174">
        <f t="shared" si="49"/>
        <v>0</v>
      </c>
      <c r="NQ20" s="174">
        <f t="shared" si="58"/>
        <v>5.0000000000000001E-3</v>
      </c>
      <c r="NR20" s="175">
        <f t="shared" si="50"/>
        <v>5.0000000000000001E-3</v>
      </c>
      <c r="NS20" s="176">
        <f t="shared" si="51"/>
        <v>0</v>
      </c>
      <c r="NT20" s="137">
        <f t="shared" si="30"/>
        <v>0</v>
      </c>
      <c r="NU20" s="137">
        <f t="shared" si="30"/>
        <v>0</v>
      </c>
      <c r="NV20" s="137">
        <f t="shared" si="30"/>
        <v>0</v>
      </c>
      <c r="NW20" s="137">
        <f t="shared" si="30"/>
        <v>1</v>
      </c>
      <c r="NX20" s="137">
        <f t="shared" si="30"/>
        <v>1</v>
      </c>
      <c r="NY20" s="137">
        <f t="shared" si="30"/>
        <v>1</v>
      </c>
      <c r="NZ20" s="137">
        <f t="shared" si="30"/>
        <v>1</v>
      </c>
      <c r="OA20" s="137">
        <f t="shared" si="30"/>
        <v>1</v>
      </c>
      <c r="OB20" s="177"/>
      <c r="OC20" s="177"/>
      <c r="OD20" s="177"/>
      <c r="OE20" s="177"/>
      <c r="OF20" s="177"/>
      <c r="OG20" s="177"/>
      <c r="OH20" s="177"/>
      <c r="OI20" s="137"/>
      <c r="OJ20" s="137">
        <f t="shared" si="59"/>
        <v>0</v>
      </c>
    </row>
    <row r="21" spans="3:400" ht="14.45" customHeight="1" x14ac:dyDescent="0.25">
      <c r="C21" s="194" t="s">
        <v>254</v>
      </c>
      <c r="D21" s="171">
        <v>0</v>
      </c>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71">
        <v>0</v>
      </c>
      <c r="AC21" s="156"/>
      <c r="AD21" s="156"/>
      <c r="AE21" s="156"/>
      <c r="AF21" s="156"/>
      <c r="AG21" s="156"/>
      <c r="AH21" s="156"/>
      <c r="AI21" s="156"/>
      <c r="AJ21" s="156"/>
      <c r="AK21" s="156"/>
      <c r="AL21" s="156"/>
      <c r="AM21" s="156"/>
      <c r="AN21" s="156"/>
      <c r="AO21" s="156"/>
      <c r="AP21" s="156"/>
      <c r="AQ21" s="156"/>
      <c r="AR21" s="156"/>
      <c r="AS21" s="156"/>
      <c r="AT21" s="156"/>
      <c r="AU21" s="156"/>
      <c r="AV21" s="156"/>
      <c r="AW21" s="156"/>
      <c r="AX21" s="156"/>
      <c r="AY21" s="156"/>
      <c r="AZ21" s="171">
        <v>0</v>
      </c>
      <c r="BA21" s="156"/>
      <c r="BB21" s="156"/>
      <c r="BC21" s="156"/>
      <c r="BD21" s="156"/>
      <c r="BE21" s="156"/>
      <c r="BF21" s="156"/>
      <c r="BG21" s="156"/>
      <c r="BH21" s="156"/>
      <c r="BI21" s="156"/>
      <c r="BJ21" s="156"/>
      <c r="BK21" s="156"/>
      <c r="BL21" s="156"/>
      <c r="BM21" s="156"/>
      <c r="BN21" s="156"/>
      <c r="BO21" s="156"/>
      <c r="BP21" s="156"/>
      <c r="BQ21" s="156"/>
      <c r="BR21" s="156"/>
      <c r="BS21" s="156"/>
      <c r="BT21" s="156"/>
      <c r="BU21" s="156"/>
      <c r="BV21" s="156"/>
      <c r="BW21" s="156"/>
      <c r="BX21" s="171">
        <v>0</v>
      </c>
      <c r="BY21" s="153">
        <f t="shared" si="18"/>
        <v>0</v>
      </c>
      <c r="BZ21" s="120"/>
      <c r="CA21" s="172">
        <f t="shared" si="31"/>
        <v>0</v>
      </c>
      <c r="CB21" s="157"/>
      <c r="CC21" s="157"/>
      <c r="CD21" s="157"/>
      <c r="CE21" s="157"/>
      <c r="CF21" s="157"/>
      <c r="CG21" s="157"/>
      <c r="CH21" s="157"/>
      <c r="CI21" s="157"/>
      <c r="CJ21" s="157"/>
      <c r="CK21" s="157"/>
      <c r="CL21" s="157"/>
      <c r="CM21" s="157"/>
      <c r="CN21" s="157"/>
      <c r="CO21" s="157"/>
      <c r="CP21" s="157"/>
      <c r="CQ21" s="157"/>
      <c r="CR21" s="157"/>
      <c r="CS21" s="157"/>
      <c r="CT21" s="157"/>
      <c r="CU21" s="157"/>
      <c r="CV21" s="157"/>
      <c r="CW21" s="157"/>
      <c r="CX21" s="157"/>
      <c r="CY21" s="172">
        <f t="shared" si="32"/>
        <v>0</v>
      </c>
      <c r="CZ21" s="157"/>
      <c r="DA21" s="157"/>
      <c r="DB21" s="157"/>
      <c r="DC21" s="157"/>
      <c r="DD21" s="157"/>
      <c r="DE21" s="157"/>
      <c r="DF21" s="157"/>
      <c r="DG21" s="157"/>
      <c r="DH21" s="157"/>
      <c r="DI21" s="157"/>
      <c r="DJ21" s="157"/>
      <c r="DK21" s="157"/>
      <c r="DL21" s="157"/>
      <c r="DM21" s="157"/>
      <c r="DN21" s="157"/>
      <c r="DO21" s="157"/>
      <c r="DP21" s="157"/>
      <c r="DQ21" s="157"/>
      <c r="DR21" s="157"/>
      <c r="DS21" s="157"/>
      <c r="DT21" s="157"/>
      <c r="DU21" s="157"/>
      <c r="DV21" s="157"/>
      <c r="DW21" s="172">
        <f t="shared" si="33"/>
        <v>0</v>
      </c>
      <c r="DX21" s="157"/>
      <c r="DY21" s="157"/>
      <c r="DZ21" s="157"/>
      <c r="EA21" s="157"/>
      <c r="EB21" s="157"/>
      <c r="EC21" s="157"/>
      <c r="ED21" s="157"/>
      <c r="EE21" s="157"/>
      <c r="EF21" s="157"/>
      <c r="EG21" s="157"/>
      <c r="EH21" s="157"/>
      <c r="EI21" s="157"/>
      <c r="EJ21" s="157"/>
      <c r="EK21" s="157"/>
      <c r="EL21" s="157"/>
      <c r="EM21" s="157"/>
      <c r="EN21" s="157"/>
      <c r="EO21" s="157"/>
      <c r="EP21" s="157"/>
      <c r="EQ21" s="157"/>
      <c r="ER21" s="157"/>
      <c r="ES21" s="157"/>
      <c r="ET21" s="157"/>
      <c r="EU21" s="172">
        <f t="shared" si="34"/>
        <v>0</v>
      </c>
      <c r="EV21" s="120"/>
      <c r="EW21" s="172">
        <f t="shared" si="35"/>
        <v>0</v>
      </c>
      <c r="EX21" s="157"/>
      <c r="EY21" s="157"/>
      <c r="EZ21" s="157"/>
      <c r="FA21" s="157"/>
      <c r="FB21" s="157"/>
      <c r="FC21" s="157"/>
      <c r="FD21" s="157"/>
      <c r="FE21" s="157"/>
      <c r="FF21" s="157"/>
      <c r="FG21" s="157"/>
      <c r="FH21" s="157"/>
      <c r="FI21" s="157"/>
      <c r="FJ21" s="157"/>
      <c r="FK21" s="157"/>
      <c r="FL21" s="157"/>
      <c r="FM21" s="157"/>
      <c r="FN21" s="157"/>
      <c r="FO21" s="157"/>
      <c r="FP21" s="157"/>
      <c r="FQ21" s="157"/>
      <c r="FR21" s="157"/>
      <c r="FS21" s="157"/>
      <c r="FT21" s="157"/>
      <c r="FU21" s="172">
        <f t="shared" si="36"/>
        <v>0</v>
      </c>
      <c r="FV21" s="157"/>
      <c r="FW21" s="157"/>
      <c r="FX21" s="157"/>
      <c r="FY21" s="157"/>
      <c r="FZ21" s="157"/>
      <c r="GA21" s="157"/>
      <c r="GB21" s="157"/>
      <c r="GC21" s="157"/>
      <c r="GD21" s="157"/>
      <c r="GE21" s="157"/>
      <c r="GF21" s="157"/>
      <c r="GG21" s="157"/>
      <c r="GH21" s="157"/>
      <c r="GI21" s="157"/>
      <c r="GJ21" s="157"/>
      <c r="GK21" s="157"/>
      <c r="GL21" s="157"/>
      <c r="GM21" s="157"/>
      <c r="GN21" s="157"/>
      <c r="GO21" s="157"/>
      <c r="GP21" s="157"/>
      <c r="GQ21" s="157"/>
      <c r="GR21" s="157"/>
      <c r="GS21" s="172">
        <f t="shared" si="37"/>
        <v>0</v>
      </c>
      <c r="GT21" s="157"/>
      <c r="GU21" s="157"/>
      <c r="GV21" s="157"/>
      <c r="GW21" s="157"/>
      <c r="GX21" s="157"/>
      <c r="GY21" s="157"/>
      <c r="GZ21" s="157"/>
      <c r="HA21" s="157"/>
      <c r="HB21" s="157"/>
      <c r="HC21" s="157"/>
      <c r="HD21" s="157"/>
      <c r="HE21" s="157"/>
      <c r="HF21" s="157"/>
      <c r="HG21" s="157"/>
      <c r="HH21" s="157"/>
      <c r="HI21" s="157"/>
      <c r="HJ21" s="157"/>
      <c r="HK21" s="157"/>
      <c r="HL21" s="157"/>
      <c r="HM21" s="157"/>
      <c r="HN21" s="157"/>
      <c r="HO21" s="157"/>
      <c r="HP21" s="157"/>
      <c r="HQ21" s="172">
        <f t="shared" si="38"/>
        <v>0</v>
      </c>
      <c r="HR21" s="126"/>
      <c r="HS21" s="172">
        <f t="shared" si="39"/>
        <v>0</v>
      </c>
      <c r="HT21" s="228"/>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s="173">
        <f t="shared" si="19"/>
        <v>0</v>
      </c>
      <c r="KU21" s="174">
        <f t="shared" si="20"/>
        <v>0</v>
      </c>
      <c r="KV21" s="174">
        <f t="shared" si="40"/>
        <v>0</v>
      </c>
      <c r="KW21" s="174">
        <f t="shared" si="52"/>
        <v>6.0000000000000001E-3</v>
      </c>
      <c r="KX21" s="175">
        <f t="shared" si="41"/>
        <v>6.0000000000000001E-3</v>
      </c>
      <c r="KY21" s="176">
        <f t="shared" si="42"/>
        <v>0</v>
      </c>
      <c r="KZ21" s="137">
        <f t="shared" si="21"/>
        <v>0</v>
      </c>
      <c r="LA21" s="137">
        <f t="shared" si="21"/>
        <v>0</v>
      </c>
      <c r="LB21" s="137">
        <f t="shared" si="21"/>
        <v>1</v>
      </c>
      <c r="LC21" s="137">
        <f t="shared" si="21"/>
        <v>1</v>
      </c>
      <c r="LD21" s="137">
        <f t="shared" si="21"/>
        <v>1</v>
      </c>
      <c r="LE21" s="137">
        <f t="shared" si="21"/>
        <v>1</v>
      </c>
      <c r="LF21" s="137">
        <f t="shared" si="21"/>
        <v>1</v>
      </c>
      <c r="LG21" s="137">
        <f t="shared" si="21"/>
        <v>1</v>
      </c>
      <c r="LH21" s="177"/>
      <c r="LI21" s="177"/>
      <c r="LJ21" s="177"/>
      <c r="LK21" s="177"/>
      <c r="LL21" s="177"/>
      <c r="LM21" s="177"/>
      <c r="LN21" s="177"/>
      <c r="LO21" s="137"/>
      <c r="LP21" s="137">
        <f t="shared" si="53"/>
        <v>0</v>
      </c>
      <c r="LQ21"/>
      <c r="LR21" s="173">
        <f t="shared" si="22"/>
        <v>0</v>
      </c>
      <c r="LS21" s="174">
        <f t="shared" si="23"/>
        <v>0</v>
      </c>
      <c r="LT21" s="174">
        <f t="shared" si="43"/>
        <v>0</v>
      </c>
      <c r="LU21" s="174">
        <f t="shared" si="54"/>
        <v>6.0000000000000001E-3</v>
      </c>
      <c r="LV21" s="175">
        <f t="shared" si="44"/>
        <v>6.0000000000000001E-3</v>
      </c>
      <c r="LW21" s="176">
        <f t="shared" si="45"/>
        <v>0</v>
      </c>
      <c r="LX21" s="137">
        <f t="shared" si="24"/>
        <v>0</v>
      </c>
      <c r="LY21" s="137">
        <f t="shared" si="24"/>
        <v>0</v>
      </c>
      <c r="LZ21" s="137">
        <f t="shared" si="24"/>
        <v>1</v>
      </c>
      <c r="MA21" s="137">
        <f t="shared" si="24"/>
        <v>1</v>
      </c>
      <c r="MB21" s="137">
        <f t="shared" si="24"/>
        <v>1</v>
      </c>
      <c r="MC21" s="137">
        <f t="shared" si="24"/>
        <v>1</v>
      </c>
      <c r="MD21" s="137">
        <f t="shared" si="24"/>
        <v>1</v>
      </c>
      <c r="ME21" s="137">
        <f t="shared" si="24"/>
        <v>1</v>
      </c>
      <c r="MF21" s="177"/>
      <c r="MG21" s="177"/>
      <c r="MH21" s="177"/>
      <c r="MI21" s="177"/>
      <c r="MJ21" s="177"/>
      <c r="MK21" s="177"/>
      <c r="ML21" s="177"/>
      <c r="MM21" s="137"/>
      <c r="MN21" s="137">
        <f t="shared" si="55"/>
        <v>0</v>
      </c>
      <c r="MO21" s="125"/>
      <c r="MP21" s="173">
        <f t="shared" si="25"/>
        <v>0</v>
      </c>
      <c r="MQ21" s="174">
        <f t="shared" si="26"/>
        <v>0</v>
      </c>
      <c r="MR21" s="174">
        <f t="shared" si="46"/>
        <v>0</v>
      </c>
      <c r="MS21" s="174">
        <f t="shared" si="56"/>
        <v>6.0000000000000001E-3</v>
      </c>
      <c r="MT21" s="175">
        <f t="shared" si="47"/>
        <v>6.0000000000000001E-3</v>
      </c>
      <c r="MU21" s="176">
        <f t="shared" si="48"/>
        <v>0</v>
      </c>
      <c r="MV21" s="137">
        <f t="shared" si="27"/>
        <v>0</v>
      </c>
      <c r="MW21" s="137">
        <f t="shared" si="27"/>
        <v>0</v>
      </c>
      <c r="MX21" s="137">
        <f t="shared" si="27"/>
        <v>1</v>
      </c>
      <c r="MY21" s="137">
        <f t="shared" si="27"/>
        <v>1</v>
      </c>
      <c r="MZ21" s="137">
        <f t="shared" si="27"/>
        <v>1</v>
      </c>
      <c r="NA21" s="137">
        <f t="shared" si="27"/>
        <v>1</v>
      </c>
      <c r="NB21" s="137">
        <f t="shared" si="27"/>
        <v>1</v>
      </c>
      <c r="NC21" s="137">
        <f t="shared" si="27"/>
        <v>1</v>
      </c>
      <c r="ND21" s="177"/>
      <c r="NE21" s="177"/>
      <c r="NF21" s="177"/>
      <c r="NG21" s="177"/>
      <c r="NH21" s="177"/>
      <c r="NI21" s="177"/>
      <c r="NJ21" s="177"/>
      <c r="NK21" s="137"/>
      <c r="NL21" s="137">
        <f t="shared" si="57"/>
        <v>0</v>
      </c>
      <c r="NM21" s="125"/>
      <c r="NN21" s="173">
        <f t="shared" si="28"/>
        <v>0</v>
      </c>
      <c r="NO21" s="174">
        <f t="shared" si="29"/>
        <v>0</v>
      </c>
      <c r="NP21" s="174">
        <f t="shared" si="49"/>
        <v>0</v>
      </c>
      <c r="NQ21" s="174">
        <f t="shared" si="58"/>
        <v>6.0000000000000001E-3</v>
      </c>
      <c r="NR21" s="175">
        <f t="shared" si="50"/>
        <v>6.0000000000000001E-3</v>
      </c>
      <c r="NS21" s="176">
        <f t="shared" si="51"/>
        <v>0</v>
      </c>
      <c r="NT21" s="137">
        <f t="shared" si="30"/>
        <v>0</v>
      </c>
      <c r="NU21" s="137">
        <f t="shared" si="30"/>
        <v>0</v>
      </c>
      <c r="NV21" s="137">
        <f t="shared" si="30"/>
        <v>1</v>
      </c>
      <c r="NW21" s="137">
        <f t="shared" si="30"/>
        <v>1</v>
      </c>
      <c r="NX21" s="137">
        <f t="shared" si="30"/>
        <v>1</v>
      </c>
      <c r="NY21" s="137">
        <f t="shared" si="30"/>
        <v>1</v>
      </c>
      <c r="NZ21" s="137">
        <f t="shared" si="30"/>
        <v>1</v>
      </c>
      <c r="OA21" s="137">
        <f t="shared" si="30"/>
        <v>1</v>
      </c>
      <c r="OB21" s="177"/>
      <c r="OC21" s="177"/>
      <c r="OD21" s="177"/>
      <c r="OE21" s="177"/>
      <c r="OF21" s="177"/>
      <c r="OG21" s="177"/>
      <c r="OH21" s="177"/>
      <c r="OI21" s="137"/>
      <c r="OJ21" s="137">
        <f t="shared" si="59"/>
        <v>0</v>
      </c>
    </row>
    <row r="22" spans="3:400" x14ac:dyDescent="0.25">
      <c r="C22" s="194" t="s">
        <v>29</v>
      </c>
      <c r="D22" s="171">
        <v>0</v>
      </c>
      <c r="E22" s="156"/>
      <c r="F22" s="156"/>
      <c r="G22" s="156"/>
      <c r="H22" s="156"/>
      <c r="I22" s="156"/>
      <c r="J22" s="156"/>
      <c r="K22" s="156"/>
      <c r="L22" s="156"/>
      <c r="M22" s="156"/>
      <c r="N22" s="156"/>
      <c r="O22" s="156"/>
      <c r="P22" s="156"/>
      <c r="Q22" s="156"/>
      <c r="R22" s="156"/>
      <c r="S22" s="156"/>
      <c r="T22" s="156"/>
      <c r="U22" s="156"/>
      <c r="V22" s="156"/>
      <c r="W22" s="156"/>
      <c r="X22" s="156"/>
      <c r="Y22" s="156"/>
      <c r="Z22" s="156"/>
      <c r="AA22" s="156"/>
      <c r="AB22" s="171">
        <v>0</v>
      </c>
      <c r="AC22" s="156"/>
      <c r="AD22" s="156"/>
      <c r="AE22" s="156"/>
      <c r="AF22" s="156"/>
      <c r="AG22" s="156"/>
      <c r="AH22" s="156"/>
      <c r="AI22" s="156"/>
      <c r="AJ22" s="156"/>
      <c r="AK22" s="156"/>
      <c r="AL22" s="156"/>
      <c r="AM22" s="156"/>
      <c r="AN22" s="156"/>
      <c r="AO22" s="156"/>
      <c r="AP22" s="156"/>
      <c r="AQ22" s="156"/>
      <c r="AR22" s="156"/>
      <c r="AS22" s="156"/>
      <c r="AT22" s="156"/>
      <c r="AU22" s="156"/>
      <c r="AV22" s="156"/>
      <c r="AW22" s="156"/>
      <c r="AX22" s="156"/>
      <c r="AY22" s="156"/>
      <c r="AZ22" s="171">
        <v>0</v>
      </c>
      <c r="BA22" s="156"/>
      <c r="BB22" s="156"/>
      <c r="BC22" s="156"/>
      <c r="BD22" s="156"/>
      <c r="BE22" s="156"/>
      <c r="BF22" s="156"/>
      <c r="BG22" s="156"/>
      <c r="BH22" s="156"/>
      <c r="BI22" s="156"/>
      <c r="BJ22" s="156"/>
      <c r="BK22" s="156"/>
      <c r="BL22" s="156"/>
      <c r="BM22" s="156"/>
      <c r="BN22" s="156"/>
      <c r="BO22" s="156"/>
      <c r="BP22" s="156"/>
      <c r="BQ22" s="156"/>
      <c r="BR22" s="156"/>
      <c r="BS22" s="156"/>
      <c r="BT22" s="156"/>
      <c r="BU22" s="156"/>
      <c r="BV22" s="156"/>
      <c r="BW22" s="156"/>
      <c r="BX22" s="171">
        <v>0</v>
      </c>
      <c r="BY22" s="153">
        <f t="shared" si="18"/>
        <v>0</v>
      </c>
      <c r="BZ22" s="120"/>
      <c r="CA22" s="172">
        <f t="shared" si="31"/>
        <v>0</v>
      </c>
      <c r="CB22" s="157"/>
      <c r="CC22" s="157"/>
      <c r="CD22" s="157"/>
      <c r="CE22" s="157"/>
      <c r="CF22" s="157"/>
      <c r="CG22" s="157"/>
      <c r="CH22" s="157"/>
      <c r="CI22" s="157"/>
      <c r="CJ22" s="157"/>
      <c r="CK22" s="157"/>
      <c r="CL22" s="157"/>
      <c r="CM22" s="157"/>
      <c r="CN22" s="157"/>
      <c r="CO22" s="157"/>
      <c r="CP22" s="157"/>
      <c r="CQ22" s="157"/>
      <c r="CR22" s="157"/>
      <c r="CS22" s="157"/>
      <c r="CT22" s="157"/>
      <c r="CU22" s="157"/>
      <c r="CV22" s="157"/>
      <c r="CW22" s="157"/>
      <c r="CX22" s="157"/>
      <c r="CY22" s="172">
        <f t="shared" si="32"/>
        <v>0</v>
      </c>
      <c r="CZ22" s="157"/>
      <c r="DA22" s="157"/>
      <c r="DB22" s="157"/>
      <c r="DC22" s="157"/>
      <c r="DD22" s="157"/>
      <c r="DE22" s="157"/>
      <c r="DF22" s="157"/>
      <c r="DG22" s="157"/>
      <c r="DH22" s="157"/>
      <c r="DI22" s="157"/>
      <c r="DJ22" s="157"/>
      <c r="DK22" s="157"/>
      <c r="DL22" s="157"/>
      <c r="DM22" s="157"/>
      <c r="DN22" s="157"/>
      <c r="DO22" s="157"/>
      <c r="DP22" s="157"/>
      <c r="DQ22" s="157"/>
      <c r="DR22" s="157"/>
      <c r="DS22" s="157"/>
      <c r="DT22" s="157"/>
      <c r="DU22" s="157"/>
      <c r="DV22" s="157"/>
      <c r="DW22" s="172">
        <f t="shared" si="33"/>
        <v>0</v>
      </c>
      <c r="DX22" s="157"/>
      <c r="DY22" s="157"/>
      <c r="DZ22" s="157"/>
      <c r="EA22" s="157"/>
      <c r="EB22" s="157"/>
      <c r="EC22" s="157"/>
      <c r="ED22" s="157"/>
      <c r="EE22" s="157"/>
      <c r="EF22" s="157"/>
      <c r="EG22" s="157"/>
      <c r="EH22" s="157"/>
      <c r="EI22" s="157"/>
      <c r="EJ22" s="157"/>
      <c r="EK22" s="157"/>
      <c r="EL22" s="157"/>
      <c r="EM22" s="157"/>
      <c r="EN22" s="157"/>
      <c r="EO22" s="157"/>
      <c r="EP22" s="157"/>
      <c r="EQ22" s="157"/>
      <c r="ER22" s="157"/>
      <c r="ES22" s="157"/>
      <c r="ET22" s="157"/>
      <c r="EU22" s="172">
        <f t="shared" si="34"/>
        <v>0</v>
      </c>
      <c r="EV22" s="120"/>
      <c r="EW22" s="172">
        <f t="shared" si="35"/>
        <v>0</v>
      </c>
      <c r="EX22" s="157"/>
      <c r="EY22" s="157"/>
      <c r="EZ22" s="157"/>
      <c r="FA22" s="157"/>
      <c r="FB22" s="157"/>
      <c r="FC22" s="157"/>
      <c r="FD22" s="157"/>
      <c r="FE22" s="157"/>
      <c r="FF22" s="157"/>
      <c r="FG22" s="157"/>
      <c r="FH22" s="157"/>
      <c r="FI22" s="157"/>
      <c r="FJ22" s="157"/>
      <c r="FK22" s="157"/>
      <c r="FL22" s="157"/>
      <c r="FM22" s="157"/>
      <c r="FN22" s="157"/>
      <c r="FO22" s="157"/>
      <c r="FP22" s="157"/>
      <c r="FQ22" s="157"/>
      <c r="FR22" s="157"/>
      <c r="FS22" s="157"/>
      <c r="FT22" s="157"/>
      <c r="FU22" s="172">
        <f t="shared" si="36"/>
        <v>0</v>
      </c>
      <c r="FV22" s="157"/>
      <c r="FW22" s="157"/>
      <c r="FX22" s="157"/>
      <c r="FY22" s="157"/>
      <c r="FZ22" s="157"/>
      <c r="GA22" s="157"/>
      <c r="GB22" s="157"/>
      <c r="GC22" s="157"/>
      <c r="GD22" s="157"/>
      <c r="GE22" s="157"/>
      <c r="GF22" s="157"/>
      <c r="GG22" s="157"/>
      <c r="GH22" s="157"/>
      <c r="GI22" s="157"/>
      <c r="GJ22" s="157"/>
      <c r="GK22" s="157"/>
      <c r="GL22" s="157"/>
      <c r="GM22" s="157"/>
      <c r="GN22" s="157"/>
      <c r="GO22" s="157"/>
      <c r="GP22" s="157"/>
      <c r="GQ22" s="157"/>
      <c r="GR22" s="157"/>
      <c r="GS22" s="172">
        <f t="shared" si="37"/>
        <v>0</v>
      </c>
      <c r="GT22" s="157"/>
      <c r="GU22" s="157"/>
      <c r="GV22" s="157"/>
      <c r="GW22" s="157"/>
      <c r="GX22" s="157"/>
      <c r="GY22" s="157"/>
      <c r="GZ22" s="157"/>
      <c r="HA22" s="157"/>
      <c r="HB22" s="157"/>
      <c r="HC22" s="157"/>
      <c r="HD22" s="157"/>
      <c r="HE22" s="157"/>
      <c r="HF22" s="157"/>
      <c r="HG22" s="157"/>
      <c r="HH22" s="157"/>
      <c r="HI22" s="157"/>
      <c r="HJ22" s="157"/>
      <c r="HK22" s="157"/>
      <c r="HL22" s="157"/>
      <c r="HM22" s="157"/>
      <c r="HN22" s="157"/>
      <c r="HO22" s="157"/>
      <c r="HP22" s="157"/>
      <c r="HQ22" s="172">
        <f t="shared" si="38"/>
        <v>0</v>
      </c>
      <c r="HR22" s="126"/>
      <c r="HS22" s="172">
        <f t="shared" si="39"/>
        <v>0</v>
      </c>
      <c r="HT22" s="228"/>
      <c r="HU22" s="136"/>
      <c r="HV22" s="137" t="s">
        <v>214</v>
      </c>
      <c r="HW22" s="137" t="s">
        <v>215</v>
      </c>
      <c r="HX22" s="137" t="s">
        <v>216</v>
      </c>
      <c r="HY22" s="125"/>
      <c r="HZ22" s="125"/>
      <c r="IA22"/>
      <c r="IB22" s="125"/>
      <c r="IC22" s="125"/>
      <c r="ID22"/>
      <c r="IE22"/>
      <c r="IF22"/>
      <c r="IG22"/>
      <c r="IH22"/>
      <c r="II22"/>
      <c r="IJ22"/>
      <c r="IK22"/>
      <c r="IL22"/>
      <c r="IM22"/>
      <c r="IN22"/>
      <c r="IO22"/>
      <c r="IP22"/>
      <c r="IQ22"/>
      <c r="IR22"/>
      <c r="IS22" s="138"/>
      <c r="IT22" s="137" t="s">
        <v>214</v>
      </c>
      <c r="IU22" s="137" t="s">
        <v>215</v>
      </c>
      <c r="IV22" s="137" t="s">
        <v>216</v>
      </c>
      <c r="IW22" s="125"/>
      <c r="IX22" s="125"/>
      <c r="IY22"/>
      <c r="IZ22" s="125"/>
      <c r="JA22" s="125"/>
      <c r="JB22"/>
      <c r="JC22"/>
      <c r="JD22"/>
      <c r="JE22"/>
      <c r="JF22"/>
      <c r="JG22"/>
      <c r="JH22"/>
      <c r="JI22"/>
      <c r="JJ22"/>
      <c r="JK22"/>
      <c r="JL22"/>
      <c r="JM22"/>
      <c r="JN22"/>
      <c r="JO22"/>
      <c r="JP22"/>
      <c r="JQ22" s="138"/>
      <c r="JR22" s="137" t="s">
        <v>214</v>
      </c>
      <c r="JS22" s="137" t="s">
        <v>215</v>
      </c>
      <c r="JT22" s="137" t="s">
        <v>216</v>
      </c>
      <c r="JU22" s="125"/>
      <c r="JV22" s="125"/>
      <c r="JW22"/>
      <c r="JX22" s="125"/>
      <c r="JY22" s="125"/>
      <c r="JZ22"/>
      <c r="KA22"/>
      <c r="KB22"/>
      <c r="KC22"/>
      <c r="KD22"/>
      <c r="KE22"/>
      <c r="KF22"/>
      <c r="KG22"/>
      <c r="KH22"/>
      <c r="KI22"/>
      <c r="KJ22"/>
      <c r="KK22"/>
      <c r="KL22"/>
      <c r="KM22"/>
      <c r="KN22"/>
      <c r="KO22" s="138"/>
      <c r="KP22" s="137" t="s">
        <v>214</v>
      </c>
      <c r="KQ22" s="137" t="s">
        <v>215</v>
      </c>
      <c r="KR22" s="137" t="s">
        <v>216</v>
      </c>
      <c r="KS22"/>
      <c r="KT22" s="173">
        <f t="shared" si="19"/>
        <v>0</v>
      </c>
      <c r="KU22" s="174">
        <f t="shared" si="20"/>
        <v>0</v>
      </c>
      <c r="KV22" s="174">
        <f t="shared" si="40"/>
        <v>0</v>
      </c>
      <c r="KW22" s="174">
        <f t="shared" si="52"/>
        <v>7.0000000000000001E-3</v>
      </c>
      <c r="KX22" s="175">
        <f t="shared" si="41"/>
        <v>7.0000000000000001E-3</v>
      </c>
      <c r="KY22" s="176">
        <f t="shared" si="42"/>
        <v>0</v>
      </c>
      <c r="KZ22" s="137">
        <f t="shared" si="21"/>
        <v>0</v>
      </c>
      <c r="LA22" s="137">
        <f t="shared" si="21"/>
        <v>1</v>
      </c>
      <c r="LB22" s="137">
        <f t="shared" si="21"/>
        <v>1</v>
      </c>
      <c r="LC22" s="137">
        <f t="shared" si="21"/>
        <v>1</v>
      </c>
      <c r="LD22" s="137">
        <f t="shared" si="21"/>
        <v>1</v>
      </c>
      <c r="LE22" s="137">
        <f t="shared" si="21"/>
        <v>1</v>
      </c>
      <c r="LF22" s="137">
        <f t="shared" si="21"/>
        <v>1</v>
      </c>
      <c r="LG22" s="137">
        <f t="shared" si="21"/>
        <v>1</v>
      </c>
      <c r="LH22" s="177"/>
      <c r="LI22" s="177"/>
      <c r="LJ22" s="177"/>
      <c r="LK22" s="177"/>
      <c r="LL22" s="177"/>
      <c r="LM22" s="177"/>
      <c r="LN22" s="177"/>
      <c r="LO22" s="137"/>
      <c r="LP22" s="137">
        <f t="shared" si="53"/>
        <v>0</v>
      </c>
      <c r="LQ22"/>
      <c r="LR22" s="173">
        <f t="shared" si="22"/>
        <v>0</v>
      </c>
      <c r="LS22" s="174">
        <f t="shared" si="23"/>
        <v>0</v>
      </c>
      <c r="LT22" s="174">
        <f t="shared" si="43"/>
        <v>0</v>
      </c>
      <c r="LU22" s="174">
        <f t="shared" si="54"/>
        <v>7.0000000000000001E-3</v>
      </c>
      <c r="LV22" s="175">
        <f t="shared" si="44"/>
        <v>7.0000000000000001E-3</v>
      </c>
      <c r="LW22" s="176">
        <f t="shared" si="45"/>
        <v>0</v>
      </c>
      <c r="LX22" s="137">
        <f t="shared" si="24"/>
        <v>0</v>
      </c>
      <c r="LY22" s="137">
        <f t="shared" si="24"/>
        <v>1</v>
      </c>
      <c r="LZ22" s="137">
        <f t="shared" si="24"/>
        <v>1</v>
      </c>
      <c r="MA22" s="137">
        <f t="shared" si="24"/>
        <v>1</v>
      </c>
      <c r="MB22" s="137">
        <f t="shared" si="24"/>
        <v>1</v>
      </c>
      <c r="MC22" s="137">
        <f t="shared" si="24"/>
        <v>1</v>
      </c>
      <c r="MD22" s="137">
        <f t="shared" si="24"/>
        <v>1</v>
      </c>
      <c r="ME22" s="137">
        <f t="shared" si="24"/>
        <v>1</v>
      </c>
      <c r="MF22" s="177"/>
      <c r="MG22" s="177"/>
      <c r="MH22" s="177"/>
      <c r="MI22" s="177"/>
      <c r="MJ22" s="177"/>
      <c r="MK22" s="177"/>
      <c r="ML22" s="177"/>
      <c r="MM22" s="137"/>
      <c r="MN22" s="137">
        <f t="shared" si="55"/>
        <v>0</v>
      </c>
      <c r="MO22" s="125"/>
      <c r="MP22" s="173">
        <f t="shared" si="25"/>
        <v>0</v>
      </c>
      <c r="MQ22" s="174">
        <f t="shared" si="26"/>
        <v>0</v>
      </c>
      <c r="MR22" s="174">
        <f t="shared" si="46"/>
        <v>0</v>
      </c>
      <c r="MS22" s="174">
        <f t="shared" si="56"/>
        <v>7.0000000000000001E-3</v>
      </c>
      <c r="MT22" s="175">
        <f t="shared" si="47"/>
        <v>7.0000000000000001E-3</v>
      </c>
      <c r="MU22" s="176">
        <f t="shared" si="48"/>
        <v>0</v>
      </c>
      <c r="MV22" s="137">
        <f t="shared" si="27"/>
        <v>0</v>
      </c>
      <c r="MW22" s="137">
        <f t="shared" si="27"/>
        <v>1</v>
      </c>
      <c r="MX22" s="137">
        <f t="shared" si="27"/>
        <v>1</v>
      </c>
      <c r="MY22" s="137">
        <f t="shared" si="27"/>
        <v>1</v>
      </c>
      <c r="MZ22" s="137">
        <f t="shared" si="27"/>
        <v>1</v>
      </c>
      <c r="NA22" s="137">
        <f t="shared" si="27"/>
        <v>1</v>
      </c>
      <c r="NB22" s="137">
        <f t="shared" si="27"/>
        <v>1</v>
      </c>
      <c r="NC22" s="137">
        <f t="shared" si="27"/>
        <v>1</v>
      </c>
      <c r="ND22" s="177"/>
      <c r="NE22" s="177"/>
      <c r="NF22" s="177"/>
      <c r="NG22" s="177"/>
      <c r="NH22" s="177"/>
      <c r="NI22" s="177"/>
      <c r="NJ22" s="177"/>
      <c r="NK22" s="137"/>
      <c r="NL22" s="137">
        <f t="shared" si="57"/>
        <v>0</v>
      </c>
      <c r="NM22" s="125"/>
      <c r="NN22" s="173">
        <f t="shared" si="28"/>
        <v>0</v>
      </c>
      <c r="NO22" s="174">
        <f t="shared" si="29"/>
        <v>0</v>
      </c>
      <c r="NP22" s="174">
        <f t="shared" si="49"/>
        <v>0</v>
      </c>
      <c r="NQ22" s="174">
        <f t="shared" si="58"/>
        <v>7.0000000000000001E-3</v>
      </c>
      <c r="NR22" s="175">
        <f t="shared" si="50"/>
        <v>7.0000000000000001E-3</v>
      </c>
      <c r="NS22" s="176">
        <f t="shared" si="51"/>
        <v>0</v>
      </c>
      <c r="NT22" s="137">
        <f t="shared" si="30"/>
        <v>0</v>
      </c>
      <c r="NU22" s="137">
        <f t="shared" si="30"/>
        <v>1</v>
      </c>
      <c r="NV22" s="137">
        <f t="shared" si="30"/>
        <v>1</v>
      </c>
      <c r="NW22" s="137">
        <f t="shared" si="30"/>
        <v>1</v>
      </c>
      <c r="NX22" s="137">
        <f t="shared" si="30"/>
        <v>1</v>
      </c>
      <c r="NY22" s="137">
        <f t="shared" si="30"/>
        <v>1</v>
      </c>
      <c r="NZ22" s="137">
        <f t="shared" si="30"/>
        <v>1</v>
      </c>
      <c r="OA22" s="137">
        <f t="shared" si="30"/>
        <v>1</v>
      </c>
      <c r="OB22" s="177"/>
      <c r="OC22" s="177"/>
      <c r="OD22" s="177"/>
      <c r="OE22" s="177"/>
      <c r="OF22" s="177"/>
      <c r="OG22" s="177"/>
      <c r="OH22" s="177"/>
      <c r="OI22" s="137"/>
      <c r="OJ22" s="137">
        <f t="shared" si="59"/>
        <v>0</v>
      </c>
    </row>
    <row r="23" spans="3:400" ht="30" x14ac:dyDescent="0.25">
      <c r="C23" s="200" t="s">
        <v>255</v>
      </c>
      <c r="D23" s="171">
        <v>0</v>
      </c>
      <c r="E23" s="156"/>
      <c r="F23" s="156"/>
      <c r="G23" s="156"/>
      <c r="H23" s="156"/>
      <c r="I23" s="156"/>
      <c r="J23" s="156"/>
      <c r="K23" s="156"/>
      <c r="L23" s="156"/>
      <c r="M23" s="156"/>
      <c r="N23" s="156"/>
      <c r="O23" s="156"/>
      <c r="P23" s="156"/>
      <c r="Q23" s="156"/>
      <c r="R23" s="156"/>
      <c r="S23" s="156"/>
      <c r="T23" s="156"/>
      <c r="U23" s="156"/>
      <c r="V23" s="156"/>
      <c r="W23" s="156"/>
      <c r="X23" s="156"/>
      <c r="Y23" s="156"/>
      <c r="Z23" s="156"/>
      <c r="AA23" s="156"/>
      <c r="AB23" s="171">
        <v>0</v>
      </c>
      <c r="AC23" s="156"/>
      <c r="AD23" s="156"/>
      <c r="AE23" s="156"/>
      <c r="AF23" s="156"/>
      <c r="AG23" s="156"/>
      <c r="AH23" s="156"/>
      <c r="AI23" s="156"/>
      <c r="AJ23" s="156"/>
      <c r="AK23" s="156"/>
      <c r="AL23" s="156"/>
      <c r="AM23" s="156"/>
      <c r="AN23" s="156"/>
      <c r="AO23" s="156"/>
      <c r="AP23" s="156"/>
      <c r="AQ23" s="156"/>
      <c r="AR23" s="156"/>
      <c r="AS23" s="156"/>
      <c r="AT23" s="156"/>
      <c r="AU23" s="156"/>
      <c r="AV23" s="156"/>
      <c r="AW23" s="156"/>
      <c r="AX23" s="156"/>
      <c r="AY23" s="156"/>
      <c r="AZ23" s="171">
        <v>0</v>
      </c>
      <c r="BA23" s="156"/>
      <c r="BB23" s="156"/>
      <c r="BC23" s="156"/>
      <c r="BD23" s="156"/>
      <c r="BE23" s="156"/>
      <c r="BF23" s="156"/>
      <c r="BG23" s="156"/>
      <c r="BH23" s="156"/>
      <c r="BI23" s="156"/>
      <c r="BJ23" s="156"/>
      <c r="BK23" s="156"/>
      <c r="BL23" s="156"/>
      <c r="BM23" s="156"/>
      <c r="BN23" s="156"/>
      <c r="BO23" s="156"/>
      <c r="BP23" s="156"/>
      <c r="BQ23" s="156"/>
      <c r="BR23" s="156"/>
      <c r="BS23" s="156"/>
      <c r="BT23" s="156"/>
      <c r="BU23" s="156"/>
      <c r="BV23" s="156"/>
      <c r="BW23" s="156"/>
      <c r="BX23" s="171">
        <v>1</v>
      </c>
      <c r="BY23" s="153">
        <f t="shared" si="18"/>
        <v>1</v>
      </c>
      <c r="BZ23" s="120"/>
      <c r="CA23" s="172">
        <f t="shared" si="31"/>
        <v>0</v>
      </c>
      <c r="CB23" s="157"/>
      <c r="CC23" s="157"/>
      <c r="CD23" s="157"/>
      <c r="CE23" s="157"/>
      <c r="CF23" s="157"/>
      <c r="CG23" s="157"/>
      <c r="CH23" s="157"/>
      <c r="CI23" s="157"/>
      <c r="CJ23" s="157"/>
      <c r="CK23" s="157"/>
      <c r="CL23" s="157"/>
      <c r="CM23" s="157"/>
      <c r="CN23" s="157"/>
      <c r="CO23" s="157"/>
      <c r="CP23" s="157"/>
      <c r="CQ23" s="157"/>
      <c r="CR23" s="157"/>
      <c r="CS23" s="157"/>
      <c r="CT23" s="157"/>
      <c r="CU23" s="157"/>
      <c r="CV23" s="157"/>
      <c r="CW23" s="157"/>
      <c r="CX23" s="157"/>
      <c r="CY23" s="172">
        <f t="shared" si="32"/>
        <v>0</v>
      </c>
      <c r="CZ23" s="157"/>
      <c r="DA23" s="157"/>
      <c r="DB23" s="157"/>
      <c r="DC23" s="157"/>
      <c r="DD23" s="157"/>
      <c r="DE23" s="157"/>
      <c r="DF23" s="157"/>
      <c r="DG23" s="157"/>
      <c r="DH23" s="157"/>
      <c r="DI23" s="157"/>
      <c r="DJ23" s="157"/>
      <c r="DK23" s="157"/>
      <c r="DL23" s="157"/>
      <c r="DM23" s="157"/>
      <c r="DN23" s="157"/>
      <c r="DO23" s="157"/>
      <c r="DP23" s="157"/>
      <c r="DQ23" s="157"/>
      <c r="DR23" s="157"/>
      <c r="DS23" s="157"/>
      <c r="DT23" s="157"/>
      <c r="DU23" s="157"/>
      <c r="DV23" s="157"/>
      <c r="DW23" s="172">
        <f t="shared" si="33"/>
        <v>0</v>
      </c>
      <c r="DX23" s="157"/>
      <c r="DY23" s="157"/>
      <c r="DZ23" s="157"/>
      <c r="EA23" s="157"/>
      <c r="EB23" s="157"/>
      <c r="EC23" s="157"/>
      <c r="ED23" s="157"/>
      <c r="EE23" s="157"/>
      <c r="EF23" s="157"/>
      <c r="EG23" s="157"/>
      <c r="EH23" s="157"/>
      <c r="EI23" s="157"/>
      <c r="EJ23" s="157"/>
      <c r="EK23" s="157"/>
      <c r="EL23" s="157"/>
      <c r="EM23" s="157"/>
      <c r="EN23" s="157"/>
      <c r="EO23" s="157"/>
      <c r="EP23" s="157"/>
      <c r="EQ23" s="157"/>
      <c r="ER23" s="157"/>
      <c r="ES23" s="157"/>
      <c r="ET23" s="157"/>
      <c r="EU23" s="172">
        <f t="shared" si="34"/>
        <v>0</v>
      </c>
      <c r="EV23" s="120"/>
      <c r="EW23" s="172">
        <f t="shared" si="35"/>
        <v>0</v>
      </c>
      <c r="EX23" s="157"/>
      <c r="EY23" s="157"/>
      <c r="EZ23" s="157"/>
      <c r="FA23" s="157"/>
      <c r="FB23" s="157"/>
      <c r="FC23" s="157"/>
      <c r="FD23" s="157"/>
      <c r="FE23" s="157"/>
      <c r="FF23" s="157"/>
      <c r="FG23" s="157"/>
      <c r="FH23" s="157"/>
      <c r="FI23" s="157"/>
      <c r="FJ23" s="157"/>
      <c r="FK23" s="157"/>
      <c r="FL23" s="157"/>
      <c r="FM23" s="157"/>
      <c r="FN23" s="157"/>
      <c r="FO23" s="157"/>
      <c r="FP23" s="157"/>
      <c r="FQ23" s="157"/>
      <c r="FR23" s="157"/>
      <c r="FS23" s="157"/>
      <c r="FT23" s="157"/>
      <c r="FU23" s="172">
        <f t="shared" si="36"/>
        <v>0</v>
      </c>
      <c r="FV23" s="157"/>
      <c r="FW23" s="157"/>
      <c r="FX23" s="157"/>
      <c r="FY23" s="157"/>
      <c r="FZ23" s="157"/>
      <c r="GA23" s="157"/>
      <c r="GB23" s="157"/>
      <c r="GC23" s="157"/>
      <c r="GD23" s="157"/>
      <c r="GE23" s="157"/>
      <c r="GF23" s="157"/>
      <c r="GG23" s="157"/>
      <c r="GH23" s="157"/>
      <c r="GI23" s="157"/>
      <c r="GJ23" s="157"/>
      <c r="GK23" s="157"/>
      <c r="GL23" s="157"/>
      <c r="GM23" s="157"/>
      <c r="GN23" s="157"/>
      <c r="GO23" s="157"/>
      <c r="GP23" s="157"/>
      <c r="GQ23" s="157"/>
      <c r="GR23" s="157"/>
      <c r="GS23" s="172">
        <f t="shared" si="37"/>
        <v>0</v>
      </c>
      <c r="GT23" s="157"/>
      <c r="GU23" s="157"/>
      <c r="GV23" s="157"/>
      <c r="GW23" s="157"/>
      <c r="GX23" s="157"/>
      <c r="GY23" s="157"/>
      <c r="GZ23" s="157"/>
      <c r="HA23" s="157"/>
      <c r="HB23" s="157"/>
      <c r="HC23" s="157"/>
      <c r="HD23" s="157"/>
      <c r="HE23" s="157"/>
      <c r="HF23" s="157"/>
      <c r="HG23" s="157"/>
      <c r="HH23" s="157"/>
      <c r="HI23" s="157"/>
      <c r="HJ23" s="157"/>
      <c r="HK23" s="157"/>
      <c r="HL23" s="157"/>
      <c r="HM23" s="157"/>
      <c r="HN23" s="157"/>
      <c r="HO23" s="157"/>
      <c r="HP23" s="157"/>
      <c r="HQ23" s="172">
        <f t="shared" si="38"/>
        <v>1</v>
      </c>
      <c r="HR23" s="126"/>
      <c r="HS23" s="172">
        <f t="shared" si="39"/>
        <v>1</v>
      </c>
      <c r="HT23" s="228"/>
      <c r="HU23" s="136" t="s">
        <v>218</v>
      </c>
      <c r="HV23" s="137" t="s">
        <v>219</v>
      </c>
      <c r="HW23" s="201" t="s">
        <v>246</v>
      </c>
      <c r="HX23" s="201" t="s">
        <v>256</v>
      </c>
      <c r="HY23" s="169"/>
      <c r="HZ23" s="169"/>
      <c r="IA23"/>
      <c r="IB23" s="169"/>
      <c r="IC23" s="169"/>
      <c r="ID23"/>
      <c r="IE23" s="125"/>
      <c r="IF23"/>
      <c r="IG23" s="125"/>
      <c r="IH23" s="125"/>
      <c r="II23"/>
      <c r="IJ23" s="125"/>
      <c r="IK23" s="125"/>
      <c r="IL23" s="125"/>
      <c r="IM23"/>
      <c r="IN23"/>
      <c r="IO23"/>
      <c r="IP23"/>
      <c r="IQ23"/>
      <c r="IR23" s="125"/>
      <c r="IS23" s="138" t="s">
        <v>218</v>
      </c>
      <c r="IT23" s="137" t="s">
        <v>219</v>
      </c>
      <c r="IU23" s="201" t="s">
        <v>246</v>
      </c>
      <c r="IV23" s="201" t="s">
        <v>256</v>
      </c>
      <c r="IW23" s="169"/>
      <c r="IX23" s="169"/>
      <c r="IY23"/>
      <c r="IZ23" s="169"/>
      <c r="JA23" s="169"/>
      <c r="JB23"/>
      <c r="JC23" s="125"/>
      <c r="JD23"/>
      <c r="JE23" s="125"/>
      <c r="JF23" s="125"/>
      <c r="JG23"/>
      <c r="JH23" s="125"/>
      <c r="JI23" s="125"/>
      <c r="JJ23" s="125"/>
      <c r="JK23"/>
      <c r="JL23" s="125"/>
      <c r="JM23" s="125"/>
      <c r="JN23" s="125"/>
      <c r="JO23"/>
      <c r="JP23" s="125"/>
      <c r="JQ23" s="138" t="s">
        <v>218</v>
      </c>
      <c r="JR23" s="137" t="s">
        <v>219</v>
      </c>
      <c r="JS23" s="201" t="s">
        <v>246</v>
      </c>
      <c r="JT23" s="201" t="s">
        <v>256</v>
      </c>
      <c r="JU23" s="169"/>
      <c r="JV23" s="169"/>
      <c r="JW23"/>
      <c r="JX23" s="169"/>
      <c r="JY23" s="169"/>
      <c r="JZ23"/>
      <c r="KA23" s="125"/>
      <c r="KB23"/>
      <c r="KC23" s="125"/>
      <c r="KD23" s="125"/>
      <c r="KE23"/>
      <c r="KF23" s="125"/>
      <c r="KG23" s="125"/>
      <c r="KH23" s="125"/>
      <c r="KI23"/>
      <c r="KJ23" s="125"/>
      <c r="KK23" s="125"/>
      <c r="KL23" s="125"/>
      <c r="KM23"/>
      <c r="KN23" s="125"/>
      <c r="KO23" s="138" t="s">
        <v>218</v>
      </c>
      <c r="KP23" s="137" t="s">
        <v>219</v>
      </c>
      <c r="KQ23" s="201" t="s">
        <v>246</v>
      </c>
      <c r="KR23" s="201" t="s">
        <v>256</v>
      </c>
      <c r="KS23"/>
      <c r="KT23" s="173">
        <f t="shared" si="19"/>
        <v>0</v>
      </c>
      <c r="KU23" s="174">
        <f t="shared" si="20"/>
        <v>0</v>
      </c>
      <c r="KV23" s="174">
        <f t="shared" si="40"/>
        <v>0</v>
      </c>
      <c r="KW23" s="174">
        <f t="shared" si="52"/>
        <v>8.0000000000000002E-3</v>
      </c>
      <c r="KX23" s="175">
        <f t="shared" si="41"/>
        <v>8.0000000000000002E-3</v>
      </c>
      <c r="KY23" s="176">
        <f t="shared" si="42"/>
        <v>0</v>
      </c>
      <c r="KZ23" s="137">
        <f t="shared" si="21"/>
        <v>1</v>
      </c>
      <c r="LA23" s="137">
        <f t="shared" si="21"/>
        <v>1</v>
      </c>
      <c r="LB23" s="137">
        <f t="shared" si="21"/>
        <v>1</v>
      </c>
      <c r="LC23" s="137">
        <f t="shared" si="21"/>
        <v>1</v>
      </c>
      <c r="LD23" s="137">
        <f t="shared" si="21"/>
        <v>1</v>
      </c>
      <c r="LE23" s="137">
        <f t="shared" si="21"/>
        <v>1</v>
      </c>
      <c r="LF23" s="137">
        <f t="shared" si="21"/>
        <v>1</v>
      </c>
      <c r="LG23" s="137">
        <f t="shared" si="21"/>
        <v>1</v>
      </c>
      <c r="LH23" s="177"/>
      <c r="LI23" s="177"/>
      <c r="LJ23" s="177"/>
      <c r="LK23" s="177"/>
      <c r="LL23" s="177"/>
      <c r="LM23" s="177"/>
      <c r="LN23" s="177"/>
      <c r="LO23" s="137"/>
      <c r="LP23" s="137">
        <f t="shared" si="53"/>
        <v>0</v>
      </c>
      <c r="LQ23"/>
      <c r="LR23" s="173">
        <f t="shared" si="22"/>
        <v>0</v>
      </c>
      <c r="LS23" s="174">
        <f t="shared" si="23"/>
        <v>0</v>
      </c>
      <c r="LT23" s="174">
        <f t="shared" si="43"/>
        <v>0</v>
      </c>
      <c r="LU23" s="174">
        <f t="shared" si="54"/>
        <v>8.0000000000000002E-3</v>
      </c>
      <c r="LV23" s="175">
        <f t="shared" si="44"/>
        <v>8.0000000000000002E-3</v>
      </c>
      <c r="LW23" s="176">
        <f t="shared" si="45"/>
        <v>0</v>
      </c>
      <c r="LX23" s="137">
        <f t="shared" si="24"/>
        <v>1</v>
      </c>
      <c r="LY23" s="137">
        <f t="shared" si="24"/>
        <v>1</v>
      </c>
      <c r="LZ23" s="137">
        <f t="shared" si="24"/>
        <v>1</v>
      </c>
      <c r="MA23" s="137">
        <f t="shared" si="24"/>
        <v>1</v>
      </c>
      <c r="MB23" s="137">
        <f t="shared" si="24"/>
        <v>1</v>
      </c>
      <c r="MC23" s="137">
        <f t="shared" si="24"/>
        <v>1</v>
      </c>
      <c r="MD23" s="137">
        <f t="shared" si="24"/>
        <v>1</v>
      </c>
      <c r="ME23" s="137">
        <f t="shared" si="24"/>
        <v>1</v>
      </c>
      <c r="MF23" s="177"/>
      <c r="MG23" s="177"/>
      <c r="MH23" s="177"/>
      <c r="MI23" s="177"/>
      <c r="MJ23" s="177"/>
      <c r="MK23" s="177"/>
      <c r="ML23" s="177"/>
      <c r="MM23" s="137"/>
      <c r="MN23" s="137">
        <f t="shared" si="55"/>
        <v>0</v>
      </c>
      <c r="MO23" s="125"/>
      <c r="MP23" s="173">
        <f t="shared" si="25"/>
        <v>0</v>
      </c>
      <c r="MQ23" s="174">
        <f t="shared" si="26"/>
        <v>0</v>
      </c>
      <c r="MR23" s="174">
        <f t="shared" si="46"/>
        <v>0</v>
      </c>
      <c r="MS23" s="174">
        <f t="shared" si="56"/>
        <v>8.0000000000000002E-3</v>
      </c>
      <c r="MT23" s="175">
        <f t="shared" si="47"/>
        <v>8.0000000000000002E-3</v>
      </c>
      <c r="MU23" s="176">
        <f t="shared" si="48"/>
        <v>0</v>
      </c>
      <c r="MV23" s="137">
        <f t="shared" si="27"/>
        <v>1</v>
      </c>
      <c r="MW23" s="137">
        <f t="shared" si="27"/>
        <v>1</v>
      </c>
      <c r="MX23" s="137">
        <f t="shared" si="27"/>
        <v>1</v>
      </c>
      <c r="MY23" s="137">
        <f t="shared" si="27"/>
        <v>1</v>
      </c>
      <c r="MZ23" s="137">
        <f t="shared" si="27"/>
        <v>1</v>
      </c>
      <c r="NA23" s="137">
        <f t="shared" si="27"/>
        <v>1</v>
      </c>
      <c r="NB23" s="137">
        <f t="shared" si="27"/>
        <v>1</v>
      </c>
      <c r="NC23" s="137">
        <f t="shared" si="27"/>
        <v>1</v>
      </c>
      <c r="ND23" s="177"/>
      <c r="NE23" s="177"/>
      <c r="NF23" s="177"/>
      <c r="NG23" s="177"/>
      <c r="NH23" s="177"/>
      <c r="NI23" s="177"/>
      <c r="NJ23" s="177"/>
      <c r="NK23" s="137"/>
      <c r="NL23" s="137">
        <f t="shared" si="57"/>
        <v>0</v>
      </c>
      <c r="NM23" s="125"/>
      <c r="NN23" s="173">
        <f t="shared" si="28"/>
        <v>1</v>
      </c>
      <c r="NO23" s="174">
        <f t="shared" si="29"/>
        <v>0</v>
      </c>
      <c r="NP23" s="174">
        <f t="shared" si="49"/>
        <v>0</v>
      </c>
      <c r="NQ23" s="174">
        <f t="shared" si="58"/>
        <v>8.0000000000000002E-3</v>
      </c>
      <c r="NR23" s="175">
        <f t="shared" si="50"/>
        <v>8.0000000000000002E-3</v>
      </c>
      <c r="NS23" s="176">
        <f t="shared" si="51"/>
        <v>0</v>
      </c>
      <c r="NT23" s="137">
        <f t="shared" si="30"/>
        <v>1</v>
      </c>
      <c r="NU23" s="137">
        <f t="shared" si="30"/>
        <v>1</v>
      </c>
      <c r="NV23" s="137">
        <f t="shared" si="30"/>
        <v>1</v>
      </c>
      <c r="NW23" s="137">
        <f t="shared" si="30"/>
        <v>1</v>
      </c>
      <c r="NX23" s="137">
        <f t="shared" si="30"/>
        <v>1</v>
      </c>
      <c r="NY23" s="137">
        <f t="shared" si="30"/>
        <v>1</v>
      </c>
      <c r="NZ23" s="137">
        <f t="shared" si="30"/>
        <v>1</v>
      </c>
      <c r="OA23" s="137">
        <f t="shared" si="30"/>
        <v>1</v>
      </c>
      <c r="OB23" s="177"/>
      <c r="OC23" s="177"/>
      <c r="OD23" s="177"/>
      <c r="OE23" s="177"/>
      <c r="OF23" s="177"/>
      <c r="OG23" s="177"/>
      <c r="OH23" s="177"/>
      <c r="OI23" s="137"/>
      <c r="OJ23" s="137">
        <f t="shared" si="59"/>
        <v>0</v>
      </c>
    </row>
    <row r="24" spans="3:400" ht="18" customHeight="1" x14ac:dyDescent="0.25">
      <c r="C24" s="183" t="s">
        <v>293</v>
      </c>
      <c r="D24" s="184">
        <f>IF(COUNTBLANK(D$16:D$23)&gt;0,"",SUM(D16:D23))</f>
        <v>132</v>
      </c>
      <c r="E24" s="157"/>
      <c r="F24" s="157"/>
      <c r="G24" s="157"/>
      <c r="H24" s="157"/>
      <c r="I24" s="157"/>
      <c r="J24" s="157"/>
      <c r="K24" s="157"/>
      <c r="L24" s="157"/>
      <c r="M24" s="157"/>
      <c r="N24" s="157"/>
      <c r="O24" s="157"/>
      <c r="P24" s="157"/>
      <c r="Q24" s="157"/>
      <c r="R24" s="157"/>
      <c r="S24" s="157"/>
      <c r="T24" s="157"/>
      <c r="U24" s="157"/>
      <c r="V24" s="157"/>
      <c r="W24" s="157"/>
      <c r="X24" s="157"/>
      <c r="Y24" s="157"/>
      <c r="Z24" s="157"/>
      <c r="AA24" s="157"/>
      <c r="AB24" s="184">
        <f>IF(COUNTBLANK(AB$16:AB$23)&gt;0,"",SUM(AB16:AB23))</f>
        <v>48</v>
      </c>
      <c r="AC24" s="157"/>
      <c r="AD24" s="157"/>
      <c r="AE24" s="157"/>
      <c r="AF24" s="157"/>
      <c r="AG24" s="157"/>
      <c r="AH24" s="157"/>
      <c r="AI24" s="157"/>
      <c r="AJ24" s="157"/>
      <c r="AK24" s="157"/>
      <c r="AL24" s="157"/>
      <c r="AM24" s="157"/>
      <c r="AN24" s="157"/>
      <c r="AO24" s="157"/>
      <c r="AP24" s="157"/>
      <c r="AQ24" s="157"/>
      <c r="AR24" s="157"/>
      <c r="AS24" s="157"/>
      <c r="AT24" s="157"/>
      <c r="AU24" s="157"/>
      <c r="AV24" s="157"/>
      <c r="AW24" s="157"/>
      <c r="AX24" s="157"/>
      <c r="AY24" s="157"/>
      <c r="AZ24" s="184">
        <f>IF(COUNTBLANK(AZ$16:AZ$23)&gt;0,"",SUM(AZ16:AZ23))</f>
        <v>12</v>
      </c>
      <c r="BA24" s="157"/>
      <c r="BB24" s="157"/>
      <c r="BC24" s="157"/>
      <c r="BD24" s="157"/>
      <c r="BE24" s="157"/>
      <c r="BF24" s="157"/>
      <c r="BG24" s="157"/>
      <c r="BH24" s="157"/>
      <c r="BI24" s="157"/>
      <c r="BJ24" s="157"/>
      <c r="BK24" s="157"/>
      <c r="BL24" s="157"/>
      <c r="BM24" s="157"/>
      <c r="BN24" s="157"/>
      <c r="BO24" s="157"/>
      <c r="BP24" s="157"/>
      <c r="BQ24" s="157"/>
      <c r="BR24" s="157"/>
      <c r="BS24" s="157"/>
      <c r="BT24" s="157"/>
      <c r="BU24" s="157"/>
      <c r="BV24" s="157"/>
      <c r="BW24" s="157"/>
      <c r="BX24" s="184">
        <f>IF(COUNTBLANK(BX$16:BX$23)&gt;0,"",SUM(BX16:BX23))</f>
        <v>52</v>
      </c>
      <c r="BY24" s="185"/>
      <c r="BZ24" s="120"/>
      <c r="CA24" s="198"/>
      <c r="CB24" s="198"/>
      <c r="CC24" s="198"/>
      <c r="CD24" s="198"/>
      <c r="CE24" s="198"/>
      <c r="CF24" s="198"/>
      <c r="CG24" s="198"/>
      <c r="CH24" s="198"/>
      <c r="CI24" s="198"/>
      <c r="CJ24" s="198"/>
      <c r="CK24" s="198"/>
      <c r="CL24" s="198"/>
      <c r="CM24" s="198"/>
      <c r="CN24" s="198"/>
      <c r="CO24" s="198"/>
      <c r="CP24" s="198"/>
      <c r="CQ24" s="198"/>
      <c r="CR24" s="198"/>
      <c r="CS24" s="198"/>
      <c r="CT24" s="198"/>
      <c r="CU24" s="198"/>
      <c r="CV24" s="198"/>
      <c r="CW24" s="198"/>
      <c r="CX24" s="198"/>
      <c r="CY24" s="198"/>
      <c r="CZ24" s="198"/>
      <c r="DA24" s="198"/>
      <c r="DB24" s="198"/>
      <c r="DC24" s="198"/>
      <c r="DD24" s="198"/>
      <c r="DE24" s="198"/>
      <c r="DF24" s="198"/>
      <c r="DG24" s="198"/>
      <c r="DH24" s="198"/>
      <c r="DI24" s="198"/>
      <c r="DJ24" s="198"/>
      <c r="DK24" s="198"/>
      <c r="DL24" s="198"/>
      <c r="DM24" s="198"/>
      <c r="DN24" s="198"/>
      <c r="DO24" s="198"/>
      <c r="DP24" s="198"/>
      <c r="DQ24" s="198"/>
      <c r="DR24" s="198"/>
      <c r="DS24" s="198"/>
      <c r="DT24" s="198"/>
      <c r="DU24" s="198"/>
      <c r="DV24" s="198"/>
      <c r="DW24" s="198"/>
      <c r="DX24" s="198"/>
      <c r="DY24" s="198"/>
      <c r="DZ24" s="198"/>
      <c r="EA24" s="198"/>
      <c r="EB24" s="198"/>
      <c r="EC24" s="198"/>
      <c r="ED24" s="198"/>
      <c r="EE24" s="198"/>
      <c r="EF24" s="198"/>
      <c r="EG24" s="198"/>
      <c r="EH24" s="198"/>
      <c r="EI24" s="198"/>
      <c r="EJ24" s="198"/>
      <c r="EK24" s="198"/>
      <c r="EL24" s="198"/>
      <c r="EM24" s="198"/>
      <c r="EN24" s="198"/>
      <c r="EO24" s="198"/>
      <c r="EP24" s="198"/>
      <c r="EQ24" s="198"/>
      <c r="ER24" s="198"/>
      <c r="ES24" s="198"/>
      <c r="ET24" s="198"/>
      <c r="EU24" s="198"/>
      <c r="EV24" s="120"/>
      <c r="EW24" s="198"/>
      <c r="EX24" s="198"/>
      <c r="EY24" s="198"/>
      <c r="EZ24" s="198"/>
      <c r="FA24" s="198"/>
      <c r="FB24" s="198"/>
      <c r="FC24" s="198"/>
      <c r="FD24" s="198"/>
      <c r="FE24" s="198"/>
      <c r="FF24" s="198"/>
      <c r="FG24" s="198"/>
      <c r="FH24" s="198"/>
      <c r="FI24" s="198"/>
      <c r="FJ24" s="198"/>
      <c r="FK24" s="198"/>
      <c r="FL24" s="198"/>
      <c r="FM24" s="198"/>
      <c r="FN24" s="198"/>
      <c r="FO24" s="198"/>
      <c r="FP24" s="198"/>
      <c r="FQ24" s="198"/>
      <c r="FR24" s="198"/>
      <c r="FS24" s="198"/>
      <c r="FT24" s="198"/>
      <c r="FU24" s="198"/>
      <c r="FV24" s="198"/>
      <c r="FW24" s="198"/>
      <c r="FX24" s="198"/>
      <c r="FY24" s="198"/>
      <c r="FZ24" s="198"/>
      <c r="GA24" s="198"/>
      <c r="GB24" s="198"/>
      <c r="GC24" s="198"/>
      <c r="GD24" s="198"/>
      <c r="GE24" s="198"/>
      <c r="GF24" s="198"/>
      <c r="GG24" s="198"/>
      <c r="GH24" s="198"/>
      <c r="GI24" s="198"/>
      <c r="GJ24" s="198"/>
      <c r="GK24" s="198"/>
      <c r="GL24" s="198"/>
      <c r="GM24" s="198"/>
      <c r="GN24" s="198"/>
      <c r="GO24" s="198"/>
      <c r="GP24" s="198"/>
      <c r="GQ24" s="198"/>
      <c r="GR24" s="198"/>
      <c r="GS24" s="198"/>
      <c r="GT24" s="198"/>
      <c r="GU24" s="198"/>
      <c r="GV24" s="198"/>
      <c r="GW24" s="198"/>
      <c r="GX24" s="198"/>
      <c r="GY24" s="198"/>
      <c r="GZ24" s="198"/>
      <c r="HA24" s="198"/>
      <c r="HB24" s="198"/>
      <c r="HC24" s="198"/>
      <c r="HD24" s="198"/>
      <c r="HE24" s="198"/>
      <c r="HF24" s="198"/>
      <c r="HG24" s="198"/>
      <c r="HH24" s="198"/>
      <c r="HI24" s="198"/>
      <c r="HJ24" s="198"/>
      <c r="HK24" s="198"/>
      <c r="HL24" s="198"/>
      <c r="HM24" s="198"/>
      <c r="HN24" s="198"/>
      <c r="HO24" s="198"/>
      <c r="HP24" s="198"/>
      <c r="HQ24" s="198"/>
      <c r="HR24" s="126"/>
      <c r="HS24" s="198"/>
      <c r="HT24" s="228"/>
      <c r="HU24" s="143" t="s">
        <v>223</v>
      </c>
      <c r="HV24" s="202" t="str">
        <f>"Please enter the number of people in each gender category in "&amp;D7&amp;". Enter 0 where applicable."</f>
        <v>Please enter the number of people in each gender category in ES. Enter 0 where applicable.</v>
      </c>
      <c r="HW24" s="146" t="str">
        <f>IFERROR("Percent of "&amp;D7&amp;" veterans with unknown gender ("&amp;ROUND(100*D25/D10,1)&amp;"%) is higher than 20%.  This will affect the accuracy of your data.","")</f>
        <v>Percent of ES veterans with unknown gender (0%) is higher than 20%.  This will affect the accuracy of your data.</v>
      </c>
      <c r="HX24" s="146" t="str">
        <f>"Count of "&amp;D7&amp;" veterans reporting gender ("&amp;D24&amp;") cannot be greater than the total number of "&amp;HU21&amp;" veterans ("&amp;D10&amp;")"</f>
        <v>Count of ES veterans reporting gender (132) cannot be greater than the total number of  veterans (132)</v>
      </c>
      <c r="HY24" s="147"/>
      <c r="HZ24" s="147"/>
      <c r="IA24"/>
      <c r="IB24" s="147"/>
      <c r="IC24" s="147"/>
      <c r="ID24"/>
      <c r="IE24" s="169"/>
      <c r="IF24"/>
      <c r="IG24" s="169"/>
      <c r="IH24" s="169"/>
      <c r="II24"/>
      <c r="IJ24" s="169"/>
      <c r="IK24" s="169"/>
      <c r="IL24" s="169"/>
      <c r="IM24"/>
      <c r="IN24"/>
      <c r="IO24"/>
      <c r="IP24"/>
      <c r="IQ24"/>
      <c r="IR24" s="169"/>
      <c r="IS24" s="148" t="s">
        <v>223</v>
      </c>
      <c r="IT24" s="202" t="str">
        <f>"Please enter the number of people in each gender category in "&amp;AB7&amp;". Enter 0 where applicable."</f>
        <v>Please enter the number of people in each gender category in TH. Enter 0 where applicable.</v>
      </c>
      <c r="IU24" s="146" t="str">
        <f>IFERROR("Percent of "&amp;AB7&amp;" veterans with unknown gender ("&amp;ROUND(100*AB25/AB10,1)&amp;"%) is higher than 20%.  This will affect the accuracy of your data.","")</f>
        <v>Percent of TH veterans with unknown gender (0%) is higher than 20%.  This will affect the accuracy of your data.</v>
      </c>
      <c r="IV24" s="146" t="str">
        <f>"Count of "&amp;AB7&amp;" veterans reporting gender ("&amp;AB24&amp;") cannot be greater than the total number of "&amp;IS21&amp;" veterans ("&amp;AB10&amp;")"</f>
        <v>Count of TH veterans reporting gender (48) cannot be greater than the total number of  veterans (48)</v>
      </c>
      <c r="IW24" s="147"/>
      <c r="IX24" s="147"/>
      <c r="IY24"/>
      <c r="IZ24" s="147"/>
      <c r="JA24" s="147"/>
      <c r="JB24"/>
      <c r="JC24" s="169"/>
      <c r="JD24"/>
      <c r="JE24" s="169"/>
      <c r="JF24" s="169"/>
      <c r="JG24"/>
      <c r="JH24" s="169"/>
      <c r="JI24" s="169"/>
      <c r="JJ24" s="169"/>
      <c r="JK24"/>
      <c r="JL24" s="169"/>
      <c r="JM24" s="169"/>
      <c r="JN24" s="169"/>
      <c r="JO24"/>
      <c r="JP24" s="169"/>
      <c r="JQ24" s="148" t="s">
        <v>223</v>
      </c>
      <c r="JR24" s="202" t="str">
        <f>"Please enter the number of people in each gender category in "&amp;AZ7&amp;". Enter 0 where applicable."</f>
        <v>Please enter the number of people in each gender category in SH. Enter 0 where applicable.</v>
      </c>
      <c r="JS24" s="146" t="str">
        <f>IFERROR("Percent of "&amp;AZ7&amp;" veterans with unknown gender ("&amp;ROUND(100*AZ25/AZ10,1)&amp;"%) is higher than 20%.  This will affect the accuracy of your data.","")</f>
        <v>Percent of SH veterans with unknown gender (0%) is higher than 20%.  This will affect the accuracy of your data.</v>
      </c>
      <c r="JT24" s="146" t="str">
        <f>"Count of "&amp;AZ7&amp;" veterans reporting gender ("&amp;AZ24&amp;") cannot be greater than the total number of "&amp;JQ21&amp;" veterans ("&amp;AZ10&amp;")"</f>
        <v>Count of SH veterans reporting gender (12) cannot be greater than the total number of  veterans (12)</v>
      </c>
      <c r="JU24" s="147"/>
      <c r="JV24" s="147"/>
      <c r="JW24"/>
      <c r="JX24" s="147"/>
      <c r="JY24" s="147"/>
      <c r="JZ24"/>
      <c r="KA24" s="169"/>
      <c r="KB24"/>
      <c r="KC24" s="169"/>
      <c r="KD24" s="169"/>
      <c r="KE24"/>
      <c r="KF24" s="169"/>
      <c r="KG24" s="169"/>
      <c r="KH24" s="169"/>
      <c r="KI24"/>
      <c r="KJ24" s="169"/>
      <c r="KK24" s="169"/>
      <c r="KL24" s="169"/>
      <c r="KM24"/>
      <c r="KN24" s="169"/>
      <c r="KO24" s="148" t="s">
        <v>223</v>
      </c>
      <c r="KP24" s="202" t="str">
        <f>"Please enter the number of people in each gender category in "&amp;BX7&amp;". Enter 0 where applicable."</f>
        <v>Please enter the number of people in each gender category in UN. Enter 0 where applicable.</v>
      </c>
      <c r="KQ24" s="146" t="str">
        <f>IFERROR("Percent of "&amp;BX7&amp;" veterans with unknown gender ("&amp;ROUND(100*BX25/BX10,1)&amp;"%) is higher than 20%.  This will affect the accuracy of your data.","")</f>
        <v>Percent of UN veterans with unknown gender (0%) is higher than 20%.  This will affect the accuracy of your data.</v>
      </c>
      <c r="KR24" s="146" t="str">
        <f>"Count of "&amp;BX7&amp;" veterans reporting gender ("&amp;BX24&amp;") cannot be greater than the total number of "&amp;KO21&amp;" veterans ("&amp;BX10&amp;")"</f>
        <v>Count of UN veterans reporting gender (52) cannot be greater than the total number of  veterans (52)</v>
      </c>
      <c r="KS24"/>
      <c r="KT24" s="187"/>
      <c r="KU24" s="187"/>
      <c r="KV24" s="187"/>
      <c r="KW24" s="178"/>
      <c r="KX24" s="178"/>
      <c r="KY24" s="178">
        <f>SUM(KY16:KY23)</f>
        <v>0</v>
      </c>
      <c r="KZ24" s="178">
        <f t="shared" ref="KZ24:LG24" si="60">SUM(KZ16:KZ23)</f>
        <v>1</v>
      </c>
      <c r="LA24" s="178">
        <f t="shared" si="60"/>
        <v>2</v>
      </c>
      <c r="LB24" s="178">
        <f t="shared" si="60"/>
        <v>3</v>
      </c>
      <c r="LC24" s="178">
        <f t="shared" si="60"/>
        <v>4</v>
      </c>
      <c r="LD24" s="178">
        <f t="shared" si="60"/>
        <v>5</v>
      </c>
      <c r="LE24" s="178">
        <f t="shared" si="60"/>
        <v>6</v>
      </c>
      <c r="LF24" s="178">
        <f t="shared" si="60"/>
        <v>7</v>
      </c>
      <c r="LG24" s="178">
        <f t="shared" si="60"/>
        <v>8</v>
      </c>
      <c r="LH24" s="178"/>
      <c r="LI24" s="178"/>
      <c r="LJ24" s="178"/>
      <c r="LK24" s="178"/>
      <c r="LL24" s="178"/>
      <c r="LM24" s="178"/>
      <c r="LN24" s="178"/>
      <c r="LO24" s="178"/>
      <c r="LP24" s="178"/>
      <c r="LQ24"/>
      <c r="LR24" s="187"/>
      <c r="LS24" s="187"/>
      <c r="LT24" s="187"/>
      <c r="LU24" s="178"/>
      <c r="LV24" s="178"/>
      <c r="LW24" s="178">
        <f>SUM(LW16:LW23)</f>
        <v>0</v>
      </c>
      <c r="LX24" s="178">
        <f t="shared" ref="LX24:ME24" si="61">SUM(LX16:LX23)</f>
        <v>1</v>
      </c>
      <c r="LY24" s="178">
        <f t="shared" si="61"/>
        <v>2</v>
      </c>
      <c r="LZ24" s="178">
        <f t="shared" si="61"/>
        <v>3</v>
      </c>
      <c r="MA24" s="178">
        <f t="shared" si="61"/>
        <v>4</v>
      </c>
      <c r="MB24" s="178">
        <f t="shared" si="61"/>
        <v>5</v>
      </c>
      <c r="MC24" s="178">
        <f t="shared" si="61"/>
        <v>6</v>
      </c>
      <c r="MD24" s="178">
        <f t="shared" si="61"/>
        <v>7</v>
      </c>
      <c r="ME24" s="178">
        <f t="shared" si="61"/>
        <v>8</v>
      </c>
      <c r="MF24" s="178"/>
      <c r="MG24" s="178"/>
      <c r="MH24" s="178"/>
      <c r="MI24" s="178"/>
      <c r="MJ24" s="178"/>
      <c r="MK24" s="178"/>
      <c r="ML24" s="178"/>
      <c r="MM24" s="178"/>
      <c r="MN24" s="178"/>
      <c r="MO24" s="178"/>
      <c r="MP24" s="187"/>
      <c r="MQ24" s="187"/>
      <c r="MR24" s="187"/>
      <c r="MS24" s="178"/>
      <c r="MT24" s="178"/>
      <c r="MU24" s="178">
        <f>SUM(MU16:MU23)</f>
        <v>0</v>
      </c>
      <c r="MV24" s="178">
        <f t="shared" ref="MV24:NC24" si="62">SUM(MV16:MV23)</f>
        <v>1</v>
      </c>
      <c r="MW24" s="178">
        <f t="shared" si="62"/>
        <v>2</v>
      </c>
      <c r="MX24" s="178">
        <f t="shared" si="62"/>
        <v>3</v>
      </c>
      <c r="MY24" s="178">
        <f t="shared" si="62"/>
        <v>4</v>
      </c>
      <c r="MZ24" s="178">
        <f t="shared" si="62"/>
        <v>5</v>
      </c>
      <c r="NA24" s="178">
        <f t="shared" si="62"/>
        <v>6</v>
      </c>
      <c r="NB24" s="178">
        <f t="shared" si="62"/>
        <v>7</v>
      </c>
      <c r="NC24" s="178">
        <f t="shared" si="62"/>
        <v>8</v>
      </c>
      <c r="ND24" s="178"/>
      <c r="NE24" s="178"/>
      <c r="NF24" s="178"/>
      <c r="NG24" s="178"/>
      <c r="NH24" s="178"/>
      <c r="NI24" s="178"/>
      <c r="NJ24" s="178"/>
      <c r="NK24" s="178"/>
      <c r="NL24" s="178"/>
      <c r="NM24" s="178"/>
      <c r="NN24" s="187"/>
      <c r="NO24" s="187"/>
      <c r="NP24" s="187"/>
      <c r="NQ24" s="178"/>
      <c r="NR24" s="178"/>
      <c r="NS24" s="178">
        <f>SUM(NS16:NS23)</f>
        <v>0</v>
      </c>
      <c r="NT24" s="178">
        <f t="shared" ref="NT24:OA24" si="63">SUM(NT16:NT23)</f>
        <v>1</v>
      </c>
      <c r="NU24" s="178">
        <f t="shared" si="63"/>
        <v>2</v>
      </c>
      <c r="NV24" s="178">
        <f t="shared" si="63"/>
        <v>3</v>
      </c>
      <c r="NW24" s="178">
        <f t="shared" si="63"/>
        <v>4</v>
      </c>
      <c r="NX24" s="178">
        <f t="shared" si="63"/>
        <v>5</v>
      </c>
      <c r="NY24" s="178">
        <f t="shared" si="63"/>
        <v>6</v>
      </c>
      <c r="NZ24" s="178">
        <f t="shared" si="63"/>
        <v>7</v>
      </c>
      <c r="OA24" s="178">
        <f t="shared" si="63"/>
        <v>8</v>
      </c>
      <c r="OB24" s="178"/>
      <c r="OC24" s="178"/>
      <c r="OD24" s="178"/>
      <c r="OE24" s="178"/>
      <c r="OF24" s="178"/>
      <c r="OG24" s="178"/>
      <c r="OH24" s="178"/>
      <c r="OI24" s="178"/>
      <c r="OJ24" s="178"/>
    </row>
    <row r="25" spans="3:400" x14ac:dyDescent="0.25">
      <c r="C25" s="183" t="s">
        <v>294</v>
      </c>
      <c r="D25" s="184">
        <f>IF(OR(COUNTBLANK(D$16:D$23)&gt;0,D24&gt;D10),"",D$10-D24)</f>
        <v>0</v>
      </c>
      <c r="E25" s="157"/>
      <c r="F25" s="157"/>
      <c r="G25" s="157"/>
      <c r="H25" s="157"/>
      <c r="I25" s="157"/>
      <c r="J25" s="157"/>
      <c r="K25" s="157"/>
      <c r="L25" s="157"/>
      <c r="M25" s="157"/>
      <c r="N25" s="157"/>
      <c r="O25" s="157"/>
      <c r="P25" s="157"/>
      <c r="Q25" s="157"/>
      <c r="R25" s="157"/>
      <c r="S25" s="157"/>
      <c r="T25" s="157"/>
      <c r="U25" s="157"/>
      <c r="V25" s="157"/>
      <c r="W25" s="157"/>
      <c r="X25" s="157"/>
      <c r="Y25" s="157"/>
      <c r="Z25" s="157"/>
      <c r="AA25" s="157"/>
      <c r="AB25" s="184">
        <f>IF(OR(COUNTBLANK(AB$16:AB$23)&gt;0,AB24&gt;AB10),"",AB$10-AB24)</f>
        <v>0</v>
      </c>
      <c r="AC25" s="157"/>
      <c r="AD25" s="157"/>
      <c r="AE25" s="157"/>
      <c r="AF25" s="157"/>
      <c r="AG25" s="157"/>
      <c r="AH25" s="157"/>
      <c r="AI25" s="157"/>
      <c r="AJ25" s="157"/>
      <c r="AK25" s="157"/>
      <c r="AL25" s="157"/>
      <c r="AM25" s="157"/>
      <c r="AN25" s="157"/>
      <c r="AO25" s="157"/>
      <c r="AP25" s="157"/>
      <c r="AQ25" s="157"/>
      <c r="AR25" s="157"/>
      <c r="AS25" s="157"/>
      <c r="AT25" s="157"/>
      <c r="AU25" s="157"/>
      <c r="AV25" s="157"/>
      <c r="AW25" s="157"/>
      <c r="AX25" s="157"/>
      <c r="AY25" s="157"/>
      <c r="AZ25" s="184">
        <f>IF(OR(COUNTBLANK(AZ$16:AZ$23)&gt;0,AZ24&gt;AZ10),"",AZ$10-AZ24)</f>
        <v>0</v>
      </c>
      <c r="BA25" s="157"/>
      <c r="BB25" s="157"/>
      <c r="BC25" s="157"/>
      <c r="BD25" s="157"/>
      <c r="BE25" s="157"/>
      <c r="BF25" s="157"/>
      <c r="BG25" s="157"/>
      <c r="BH25" s="157"/>
      <c r="BI25" s="157"/>
      <c r="BJ25" s="157"/>
      <c r="BK25" s="157"/>
      <c r="BL25" s="157"/>
      <c r="BM25" s="157"/>
      <c r="BN25" s="157"/>
      <c r="BO25" s="157"/>
      <c r="BP25" s="157"/>
      <c r="BQ25" s="157"/>
      <c r="BR25" s="157"/>
      <c r="BS25" s="157"/>
      <c r="BT25" s="157"/>
      <c r="BU25" s="157"/>
      <c r="BV25" s="157"/>
      <c r="BW25" s="157"/>
      <c r="BX25" s="184">
        <f>IF(OR(COUNTBLANK(BX$16:BX$23)&gt;0,BX24&gt;BX10),"",BX$10-BX24)</f>
        <v>0</v>
      </c>
      <c r="BY25" s="185"/>
      <c r="BZ25" s="120"/>
      <c r="CA25" s="198"/>
      <c r="CB25" s="198"/>
      <c r="CC25" s="198"/>
      <c r="CD25" s="198"/>
      <c r="CE25" s="198"/>
      <c r="CF25" s="198"/>
      <c r="CG25" s="198"/>
      <c r="CH25" s="198"/>
      <c r="CI25" s="198"/>
      <c r="CJ25" s="198"/>
      <c r="CK25" s="198"/>
      <c r="CL25" s="198"/>
      <c r="CM25" s="198"/>
      <c r="CN25" s="198"/>
      <c r="CO25" s="198"/>
      <c r="CP25" s="198"/>
      <c r="CQ25" s="198"/>
      <c r="CR25" s="198"/>
      <c r="CS25" s="198"/>
      <c r="CT25" s="198"/>
      <c r="CU25" s="198"/>
      <c r="CV25" s="198"/>
      <c r="CW25" s="198"/>
      <c r="CX25" s="198"/>
      <c r="CY25" s="198"/>
      <c r="CZ25" s="198"/>
      <c r="DA25" s="198"/>
      <c r="DB25" s="198"/>
      <c r="DC25" s="198"/>
      <c r="DD25" s="198"/>
      <c r="DE25" s="198"/>
      <c r="DF25" s="198"/>
      <c r="DG25" s="198"/>
      <c r="DH25" s="198"/>
      <c r="DI25" s="198"/>
      <c r="DJ25" s="198"/>
      <c r="DK25" s="198"/>
      <c r="DL25" s="198"/>
      <c r="DM25" s="198"/>
      <c r="DN25" s="198"/>
      <c r="DO25" s="198"/>
      <c r="DP25" s="198"/>
      <c r="DQ25" s="198"/>
      <c r="DR25" s="198"/>
      <c r="DS25" s="198"/>
      <c r="DT25" s="198"/>
      <c r="DU25" s="198"/>
      <c r="DV25" s="198"/>
      <c r="DW25" s="198"/>
      <c r="DX25" s="198"/>
      <c r="DY25" s="198"/>
      <c r="DZ25" s="198"/>
      <c r="EA25" s="198"/>
      <c r="EB25" s="198"/>
      <c r="EC25" s="198"/>
      <c r="ED25" s="198"/>
      <c r="EE25" s="198"/>
      <c r="EF25" s="198"/>
      <c r="EG25" s="198"/>
      <c r="EH25" s="198"/>
      <c r="EI25" s="198"/>
      <c r="EJ25" s="198"/>
      <c r="EK25" s="198"/>
      <c r="EL25" s="198"/>
      <c r="EM25" s="198"/>
      <c r="EN25" s="198"/>
      <c r="EO25" s="198"/>
      <c r="EP25" s="198"/>
      <c r="EQ25" s="198"/>
      <c r="ER25" s="198"/>
      <c r="ES25" s="198"/>
      <c r="ET25" s="198"/>
      <c r="EU25" s="198"/>
      <c r="EV25" s="120"/>
      <c r="EW25" s="198"/>
      <c r="EX25" s="198"/>
      <c r="EY25" s="198"/>
      <c r="EZ25" s="198"/>
      <c r="FA25" s="198"/>
      <c r="FB25" s="198"/>
      <c r="FC25" s="198"/>
      <c r="FD25" s="198"/>
      <c r="FE25" s="198"/>
      <c r="FF25" s="198"/>
      <c r="FG25" s="198"/>
      <c r="FH25" s="198"/>
      <c r="FI25" s="198"/>
      <c r="FJ25" s="198"/>
      <c r="FK25" s="198"/>
      <c r="FL25" s="198"/>
      <c r="FM25" s="198"/>
      <c r="FN25" s="198"/>
      <c r="FO25" s="198"/>
      <c r="FP25" s="198"/>
      <c r="FQ25" s="198"/>
      <c r="FR25" s="198"/>
      <c r="FS25" s="198"/>
      <c r="FT25" s="198"/>
      <c r="FU25" s="198"/>
      <c r="FV25" s="198"/>
      <c r="FW25" s="198"/>
      <c r="FX25" s="198"/>
      <c r="FY25" s="198"/>
      <c r="FZ25" s="198"/>
      <c r="GA25" s="198"/>
      <c r="GB25" s="198"/>
      <c r="GC25" s="198"/>
      <c r="GD25" s="198"/>
      <c r="GE25" s="198"/>
      <c r="GF25" s="198"/>
      <c r="GG25" s="198"/>
      <c r="GH25" s="198"/>
      <c r="GI25" s="198"/>
      <c r="GJ25" s="198"/>
      <c r="GK25" s="198"/>
      <c r="GL25" s="198"/>
      <c r="GM25" s="198"/>
      <c r="GN25" s="198"/>
      <c r="GO25" s="198"/>
      <c r="GP25" s="198"/>
      <c r="GQ25" s="198"/>
      <c r="GR25" s="198"/>
      <c r="GS25" s="198"/>
      <c r="GT25" s="198"/>
      <c r="GU25" s="198"/>
      <c r="GV25" s="198"/>
      <c r="GW25" s="198"/>
      <c r="GX25" s="198"/>
      <c r="GY25" s="198"/>
      <c r="GZ25" s="198"/>
      <c r="HA25" s="198"/>
      <c r="HB25" s="198"/>
      <c r="HC25" s="198"/>
      <c r="HD25" s="198"/>
      <c r="HE25" s="198"/>
      <c r="HF25" s="198"/>
      <c r="HG25" s="198"/>
      <c r="HH25" s="198"/>
      <c r="HI25" s="198"/>
      <c r="HJ25" s="198"/>
      <c r="HK25" s="198"/>
      <c r="HL25" s="198"/>
      <c r="HM25" s="198"/>
      <c r="HN25" s="198"/>
      <c r="HO25" s="198"/>
      <c r="HP25" s="198"/>
      <c r="HQ25" s="198"/>
      <c r="HR25" s="126"/>
      <c r="HS25" s="198"/>
      <c r="HT25" s="228"/>
      <c r="HU25" s="143" t="s">
        <v>225</v>
      </c>
      <c r="HV25" s="144" t="str">
        <f>IF(COUNTBLANK(D16:D23)&gt;0,"Yes","No")</f>
        <v>No</v>
      </c>
      <c r="HW25" s="144" t="str">
        <f>IFERROR(IF(AND(COUNTBLANK(D16:D23)=0,(D25/D10)&gt;0.2),"Yes","No"),"No")</f>
        <v>No</v>
      </c>
      <c r="HX25" s="144" t="str">
        <f>IFERROR(IF(AND(COUNTBLANK(D16:D23)=0,D24&gt;D10),"Yes","No"),"No")</f>
        <v>No</v>
      </c>
      <c r="HY25" s="158"/>
      <c r="HZ25" s="158"/>
      <c r="IA25"/>
      <c r="IB25" s="158"/>
      <c r="IC25" s="158"/>
      <c r="ID25"/>
      <c r="IE25" s="147"/>
      <c r="IF25"/>
      <c r="IG25" s="147"/>
      <c r="IH25" s="147"/>
      <c r="II25"/>
      <c r="IJ25" s="147"/>
      <c r="IK25" s="147"/>
      <c r="IL25" s="147"/>
      <c r="IM25"/>
      <c r="IN25"/>
      <c r="IO25"/>
      <c r="IP25"/>
      <c r="IQ25"/>
      <c r="IR25" s="147"/>
      <c r="IS25" s="148" t="s">
        <v>225</v>
      </c>
      <c r="IT25" s="144" t="str">
        <f>IF(COUNTBLANK(AB16:AB23)&gt;0,"Yes","No")</f>
        <v>No</v>
      </c>
      <c r="IU25" s="144" t="str">
        <f>IFERROR(IF(AND(COUNTBLANK(AB16:AB23)=0,(AB25/AB10)&gt;0.2),"Yes","No"),"No")</f>
        <v>No</v>
      </c>
      <c r="IV25" s="144" t="str">
        <f>IFERROR(IF(AND(COUNTBLANK(AB16:AB23)=0,AB24&gt;AB10),"Yes","No"),"No")</f>
        <v>No</v>
      </c>
      <c r="IW25" s="158"/>
      <c r="IX25" s="158"/>
      <c r="IY25"/>
      <c r="IZ25" s="158"/>
      <c r="JA25" s="158"/>
      <c r="JB25"/>
      <c r="JC25" s="147"/>
      <c r="JD25"/>
      <c r="JE25" s="147"/>
      <c r="JF25" s="147"/>
      <c r="JG25"/>
      <c r="JH25" s="147"/>
      <c r="JI25" s="147"/>
      <c r="JJ25" s="147"/>
      <c r="JK25"/>
      <c r="JL25" s="147"/>
      <c r="JM25" s="147"/>
      <c r="JN25" s="147"/>
      <c r="JO25"/>
      <c r="JP25" s="147"/>
      <c r="JQ25" s="148" t="s">
        <v>225</v>
      </c>
      <c r="JR25" s="144" t="str">
        <f>IF(COUNTBLANK(AZ16:AZ23)&gt;0,"Yes","No")</f>
        <v>No</v>
      </c>
      <c r="JS25" s="144" t="str">
        <f>IFERROR(IF(AND(COUNTBLANK(AZ16:AZ23)=0,(AZ25/AZ10)&gt;0.2),"Yes","No"),"No")</f>
        <v>No</v>
      </c>
      <c r="JT25" s="144" t="str">
        <f>IFERROR(IF(AND(COUNTBLANK(AZ16:AZ23)=0,AZ24&gt;AZ10),"Yes","No"),"No")</f>
        <v>No</v>
      </c>
      <c r="JU25" s="158"/>
      <c r="JV25" s="158"/>
      <c r="JW25"/>
      <c r="JX25" s="158"/>
      <c r="JY25" s="158"/>
      <c r="JZ25"/>
      <c r="KA25" s="147"/>
      <c r="KB25"/>
      <c r="KC25" s="147"/>
      <c r="KD25" s="147"/>
      <c r="KE25"/>
      <c r="KF25" s="147"/>
      <c r="KG25" s="147"/>
      <c r="KH25" s="147"/>
      <c r="KI25"/>
      <c r="KJ25" s="147"/>
      <c r="KK25" s="147"/>
      <c r="KL25" s="147"/>
      <c r="KM25"/>
      <c r="KN25" s="147"/>
      <c r="KO25" s="148" t="s">
        <v>225</v>
      </c>
      <c r="KP25" s="144" t="str">
        <f>IF(COUNTBLANK(BX16:BX23)&gt;0,"Yes","No")</f>
        <v>No</v>
      </c>
      <c r="KQ25" s="144" t="str">
        <f>IFERROR(IF(AND(COUNTBLANK(BX16:BX23)=0,(BX25/BX10)&gt;0.2),"Yes","No"),"No")</f>
        <v>No</v>
      </c>
      <c r="KR25" s="144" t="str">
        <f>IFERROR(IF(AND(COUNTBLANK(BX16:BX23)=0,BX24&gt;BX10),"Yes","No"),"No")</f>
        <v>No</v>
      </c>
      <c r="KS25"/>
      <c r="KT25" s="159" t="s">
        <v>259</v>
      </c>
      <c r="KU25"/>
      <c r="KV25"/>
      <c r="KW25"/>
      <c r="KX25"/>
      <c r="KY25"/>
      <c r="KZ25"/>
      <c r="LA25"/>
      <c r="LB25"/>
      <c r="LC25"/>
      <c r="LD25"/>
      <c r="LE25"/>
      <c r="LF25"/>
      <c r="LG25"/>
      <c r="LH25"/>
      <c r="LI25"/>
      <c r="LJ25"/>
      <c r="LK25"/>
      <c r="LL25"/>
      <c r="LM25"/>
      <c r="LN25"/>
      <c r="LO25"/>
      <c r="LP25"/>
      <c r="LQ25"/>
      <c r="LR25" s="159" t="s">
        <v>259</v>
      </c>
      <c r="LS25"/>
      <c r="LT25"/>
      <c r="LU25"/>
      <c r="LV25"/>
      <c r="LW25"/>
      <c r="LX25"/>
      <c r="LY25"/>
      <c r="LZ25"/>
      <c r="MA25"/>
      <c r="MB25"/>
      <c r="MC25"/>
      <c r="MD25"/>
      <c r="ME25"/>
      <c r="MF25"/>
      <c r="MG25"/>
      <c r="MH25"/>
      <c r="MI25"/>
      <c r="MJ25"/>
      <c r="MK25"/>
      <c r="ML25"/>
      <c r="MM25"/>
      <c r="MN25"/>
      <c r="MO25"/>
      <c r="MP25" s="159" t="s">
        <v>259</v>
      </c>
      <c r="MQ25"/>
      <c r="MR25"/>
      <c r="MS25"/>
      <c r="MT25"/>
      <c r="MU25"/>
      <c r="MV25"/>
      <c r="MW25"/>
      <c r="MX25"/>
      <c r="MY25"/>
      <c r="MZ25"/>
      <c r="NA25"/>
      <c r="NB25"/>
      <c r="NC25"/>
      <c r="ND25"/>
      <c r="NE25"/>
      <c r="NF25"/>
      <c r="NG25"/>
      <c r="NH25"/>
      <c r="NI25"/>
      <c r="NJ25"/>
      <c r="NK25"/>
      <c r="NL25"/>
      <c r="NM25"/>
      <c r="NN25" s="159" t="s">
        <v>259</v>
      </c>
      <c r="NO25"/>
      <c r="NP25"/>
      <c r="NQ25"/>
      <c r="NR25"/>
      <c r="NS25"/>
      <c r="NT25"/>
      <c r="NU25"/>
      <c r="NV25"/>
      <c r="NW25"/>
      <c r="NX25"/>
      <c r="NY25"/>
      <c r="NZ25"/>
      <c r="OA25"/>
      <c r="OB25"/>
      <c r="OC25"/>
      <c r="OD25"/>
      <c r="OE25"/>
      <c r="OF25"/>
      <c r="OG25"/>
      <c r="OH25"/>
      <c r="OI25"/>
      <c r="OJ25"/>
    </row>
    <row r="26" spans="3:400" ht="55.35" customHeight="1" x14ac:dyDescent="0.25">
      <c r="C26" s="194"/>
      <c r="D26" s="203" t="str">
        <f>HV26</f>
        <v/>
      </c>
      <c r="E26" s="204"/>
      <c r="F26" s="204"/>
      <c r="G26" s="204"/>
      <c r="H26" s="204"/>
      <c r="I26" s="204"/>
      <c r="J26" s="204"/>
      <c r="K26" s="204"/>
      <c r="L26" s="204"/>
      <c r="M26" s="204"/>
      <c r="N26" s="204"/>
      <c r="O26" s="204"/>
      <c r="P26" s="204"/>
      <c r="Q26" s="204"/>
      <c r="R26" s="204"/>
      <c r="S26" s="204"/>
      <c r="T26" s="204"/>
      <c r="U26" s="204"/>
      <c r="V26" s="204"/>
      <c r="W26" s="204"/>
      <c r="X26" s="204"/>
      <c r="Y26" s="204"/>
      <c r="Z26" s="204"/>
      <c r="AA26" s="204"/>
      <c r="AB26" s="203" t="str">
        <f>IT26</f>
        <v/>
      </c>
      <c r="AC26" s="204"/>
      <c r="AD26" s="204"/>
      <c r="AE26" s="204"/>
      <c r="AF26" s="204"/>
      <c r="AG26" s="204"/>
      <c r="AH26" s="204"/>
      <c r="AI26" s="204"/>
      <c r="AJ26" s="204"/>
      <c r="AK26" s="204"/>
      <c r="AL26" s="204"/>
      <c r="AM26" s="204"/>
      <c r="AN26" s="204"/>
      <c r="AO26" s="204"/>
      <c r="AP26" s="204"/>
      <c r="AQ26" s="204"/>
      <c r="AR26" s="204"/>
      <c r="AS26" s="204"/>
      <c r="AT26" s="204"/>
      <c r="AU26" s="204"/>
      <c r="AV26" s="204"/>
      <c r="AW26" s="204"/>
      <c r="AX26" s="204"/>
      <c r="AY26" s="204"/>
      <c r="AZ26" s="203" t="str">
        <f>JR26</f>
        <v/>
      </c>
      <c r="BA26" s="204"/>
      <c r="BB26" s="204"/>
      <c r="BC26" s="204"/>
      <c r="BD26" s="204"/>
      <c r="BE26" s="204"/>
      <c r="BF26" s="204"/>
      <c r="BG26" s="204"/>
      <c r="BH26" s="204"/>
      <c r="BI26" s="204"/>
      <c r="BJ26" s="204"/>
      <c r="BK26" s="204"/>
      <c r="BL26" s="204"/>
      <c r="BM26" s="204"/>
      <c r="BN26" s="204"/>
      <c r="BO26" s="204"/>
      <c r="BP26" s="204"/>
      <c r="BQ26" s="204"/>
      <c r="BR26" s="204"/>
      <c r="BS26" s="204"/>
      <c r="BT26" s="204"/>
      <c r="BU26" s="204"/>
      <c r="BV26" s="204"/>
      <c r="BW26" s="204"/>
      <c r="BX26" s="203" t="str">
        <f>KP26</f>
        <v/>
      </c>
      <c r="BY26" s="198"/>
      <c r="BZ26" s="120"/>
      <c r="CA26" s="198"/>
      <c r="CB26" s="198"/>
      <c r="CC26" s="198"/>
      <c r="CD26" s="198"/>
      <c r="CE26" s="198"/>
      <c r="CF26" s="198"/>
      <c r="CG26" s="198"/>
      <c r="CH26" s="198"/>
      <c r="CI26" s="198"/>
      <c r="CJ26" s="198"/>
      <c r="CK26" s="198"/>
      <c r="CL26" s="198"/>
      <c r="CM26" s="198"/>
      <c r="CN26" s="198"/>
      <c r="CO26" s="198"/>
      <c r="CP26" s="198"/>
      <c r="CQ26" s="198"/>
      <c r="CR26" s="198"/>
      <c r="CS26" s="198"/>
      <c r="CT26" s="198"/>
      <c r="CU26" s="198"/>
      <c r="CV26" s="198"/>
      <c r="CW26" s="198"/>
      <c r="CX26" s="198"/>
      <c r="CY26" s="198"/>
      <c r="CZ26" s="198"/>
      <c r="DA26" s="198"/>
      <c r="DB26" s="198"/>
      <c r="DC26" s="198"/>
      <c r="DD26" s="198"/>
      <c r="DE26" s="198"/>
      <c r="DF26" s="198"/>
      <c r="DG26" s="198"/>
      <c r="DH26" s="198"/>
      <c r="DI26" s="198"/>
      <c r="DJ26" s="198"/>
      <c r="DK26" s="198"/>
      <c r="DL26" s="198"/>
      <c r="DM26" s="198"/>
      <c r="DN26" s="198"/>
      <c r="DO26" s="198"/>
      <c r="DP26" s="198"/>
      <c r="DQ26" s="198"/>
      <c r="DR26" s="198"/>
      <c r="DS26" s="198"/>
      <c r="DT26" s="198"/>
      <c r="DU26" s="198"/>
      <c r="DV26" s="198"/>
      <c r="DW26" s="198"/>
      <c r="DX26" s="198"/>
      <c r="DY26" s="198"/>
      <c r="DZ26" s="198"/>
      <c r="EA26" s="198"/>
      <c r="EB26" s="198"/>
      <c r="EC26" s="198"/>
      <c r="ED26" s="198"/>
      <c r="EE26" s="198"/>
      <c r="EF26" s="198"/>
      <c r="EG26" s="198"/>
      <c r="EH26" s="198"/>
      <c r="EI26" s="198"/>
      <c r="EJ26" s="198"/>
      <c r="EK26" s="198"/>
      <c r="EL26" s="198"/>
      <c r="EM26" s="198"/>
      <c r="EN26" s="198"/>
      <c r="EO26" s="198"/>
      <c r="EP26" s="198"/>
      <c r="EQ26" s="198"/>
      <c r="ER26" s="198"/>
      <c r="ES26" s="198"/>
      <c r="ET26" s="198"/>
      <c r="EU26" s="198"/>
      <c r="EV26" s="120"/>
      <c r="EW26" s="198"/>
      <c r="EX26" s="198"/>
      <c r="EY26" s="198"/>
      <c r="EZ26" s="198"/>
      <c r="FA26" s="198"/>
      <c r="FB26" s="198"/>
      <c r="FC26" s="198"/>
      <c r="FD26" s="198"/>
      <c r="FE26" s="198"/>
      <c r="FF26" s="198"/>
      <c r="FG26" s="198"/>
      <c r="FH26" s="198"/>
      <c r="FI26" s="198"/>
      <c r="FJ26" s="198"/>
      <c r="FK26" s="198"/>
      <c r="FL26" s="198"/>
      <c r="FM26" s="198"/>
      <c r="FN26" s="198"/>
      <c r="FO26" s="198"/>
      <c r="FP26" s="198"/>
      <c r="FQ26" s="198"/>
      <c r="FR26" s="198"/>
      <c r="FS26" s="198"/>
      <c r="FT26" s="198"/>
      <c r="FU26" s="198"/>
      <c r="FV26" s="198"/>
      <c r="FW26" s="198"/>
      <c r="FX26" s="198"/>
      <c r="FY26" s="198"/>
      <c r="FZ26" s="198"/>
      <c r="GA26" s="198"/>
      <c r="GB26" s="198"/>
      <c r="GC26" s="198"/>
      <c r="GD26" s="198"/>
      <c r="GE26" s="198"/>
      <c r="GF26" s="198"/>
      <c r="GG26" s="198"/>
      <c r="GH26" s="198"/>
      <c r="GI26" s="198"/>
      <c r="GJ26" s="198"/>
      <c r="GK26" s="198"/>
      <c r="GL26" s="198"/>
      <c r="GM26" s="198"/>
      <c r="GN26" s="198"/>
      <c r="GO26" s="198"/>
      <c r="GP26" s="198"/>
      <c r="GQ26" s="198"/>
      <c r="GR26" s="198"/>
      <c r="GS26" s="198"/>
      <c r="GT26" s="198"/>
      <c r="GU26" s="198"/>
      <c r="GV26" s="198"/>
      <c r="GW26" s="198"/>
      <c r="GX26" s="198"/>
      <c r="GY26" s="198"/>
      <c r="GZ26" s="198"/>
      <c r="HA26" s="198"/>
      <c r="HB26" s="198"/>
      <c r="HC26" s="198"/>
      <c r="HD26" s="198"/>
      <c r="HE26" s="198"/>
      <c r="HF26" s="198"/>
      <c r="HG26" s="198"/>
      <c r="HH26" s="198"/>
      <c r="HI26" s="198"/>
      <c r="HJ26" s="198"/>
      <c r="HK26" s="198"/>
      <c r="HL26" s="198"/>
      <c r="HM26" s="198"/>
      <c r="HN26" s="198"/>
      <c r="HO26" s="198"/>
      <c r="HP26" s="198"/>
      <c r="HQ26" s="198"/>
      <c r="HR26" s="126"/>
      <c r="HS26" s="199"/>
      <c r="HT26" s="228"/>
      <c r="HU26" s="205" t="s">
        <v>230</v>
      </c>
      <c r="HV26" s="206" t="str">
        <f>IF(HV25="Yes", HV24,"")&amp;IF(HW25="Yes",HW24,"")&amp;IF(HX25="Yes",HX24,"")</f>
        <v/>
      </c>
      <c r="HW26" s="207"/>
      <c r="HX26" s="208"/>
      <c r="HY26" s="209"/>
      <c r="HZ26" s="209"/>
      <c r="IA26"/>
      <c r="IB26" s="209"/>
      <c r="IC26" s="209"/>
      <c r="ID26"/>
      <c r="IE26" s="158"/>
      <c r="IF26"/>
      <c r="IG26" s="158"/>
      <c r="IH26" s="158"/>
      <c r="II26"/>
      <c r="IJ26" s="158"/>
      <c r="IK26" s="158"/>
      <c r="IL26" s="158"/>
      <c r="IM26"/>
      <c r="IN26"/>
      <c r="IO26"/>
      <c r="IP26"/>
      <c r="IQ26"/>
      <c r="IR26" s="158"/>
      <c r="IS26" s="210" t="s">
        <v>230</v>
      </c>
      <c r="IT26" s="206" t="str">
        <f>IF(IT25="Yes", IT24,"")&amp;IF(IU25="Yes",IU24,"")&amp;IF(IV25="Yes",IV24,"")</f>
        <v/>
      </c>
      <c r="IU26" s="207"/>
      <c r="IV26" s="208"/>
      <c r="IW26" s="209"/>
      <c r="IX26" s="209"/>
      <c r="IY26"/>
      <c r="IZ26" s="209"/>
      <c r="JA26" s="209"/>
      <c r="JB26"/>
      <c r="JC26" s="158"/>
      <c r="JD26"/>
      <c r="JE26" s="158"/>
      <c r="JF26" s="158"/>
      <c r="JG26"/>
      <c r="JH26" s="158"/>
      <c r="JI26" s="158"/>
      <c r="JJ26" s="158"/>
      <c r="JK26"/>
      <c r="JL26" s="158"/>
      <c r="JM26" s="158"/>
      <c r="JN26" s="158"/>
      <c r="JO26"/>
      <c r="JP26" s="158"/>
      <c r="JQ26" s="210" t="s">
        <v>230</v>
      </c>
      <c r="JR26" s="206" t="str">
        <f>IF(JR25="Yes", JR24,"")&amp;IF(JS25="Yes",JS24,"")&amp;IF(JT25="Yes",JT24,"")</f>
        <v/>
      </c>
      <c r="JS26" s="207"/>
      <c r="JT26" s="208"/>
      <c r="JU26" s="209"/>
      <c r="JV26" s="209"/>
      <c r="JW26"/>
      <c r="JX26" s="209"/>
      <c r="JY26" s="209"/>
      <c r="JZ26"/>
      <c r="KA26" s="158"/>
      <c r="KB26"/>
      <c r="KC26" s="158"/>
      <c r="KD26" s="158"/>
      <c r="KE26"/>
      <c r="KF26" s="158"/>
      <c r="KG26" s="158"/>
      <c r="KH26" s="158"/>
      <c r="KI26"/>
      <c r="KJ26" s="158"/>
      <c r="KK26" s="158"/>
      <c r="KL26" s="158"/>
      <c r="KM26"/>
      <c r="KN26" s="158"/>
      <c r="KO26" s="210" t="s">
        <v>230</v>
      </c>
      <c r="KP26" s="206" t="str">
        <f>IF(KP25="Yes", KP24,"")&amp;IF(KQ25="Yes",KQ24,"")&amp;IF(KR25="Yes",KR24,"")</f>
        <v/>
      </c>
      <c r="KQ26" s="207"/>
      <c r="KR26" s="208"/>
      <c r="KS26"/>
      <c r="KT26" s="166" t="s">
        <v>292</v>
      </c>
      <c r="KU26" s="166"/>
      <c r="KV26" s="167" t="str">
        <f>D36</f>
        <v/>
      </c>
      <c r="KW26"/>
      <c r="KX26"/>
      <c r="KY26" s="125"/>
      <c r="KZ26" s="125">
        <v>1</v>
      </c>
      <c r="LA26" s="125">
        <f t="shared" ref="LA26:LN26" si="64">KZ26+1</f>
        <v>2</v>
      </c>
      <c r="LB26" s="125">
        <f t="shared" si="64"/>
        <v>3</v>
      </c>
      <c r="LC26" s="125">
        <f t="shared" si="64"/>
        <v>4</v>
      </c>
      <c r="LD26" s="125">
        <f t="shared" si="64"/>
        <v>5</v>
      </c>
      <c r="LE26" s="125">
        <f t="shared" si="64"/>
        <v>6</v>
      </c>
      <c r="LF26" s="125">
        <f t="shared" si="64"/>
        <v>7</v>
      </c>
      <c r="LG26" s="125">
        <f t="shared" si="64"/>
        <v>8</v>
      </c>
      <c r="LH26" s="125">
        <f t="shared" si="64"/>
        <v>9</v>
      </c>
      <c r="LI26" s="125">
        <f t="shared" si="64"/>
        <v>10</v>
      </c>
      <c r="LJ26" s="125">
        <f t="shared" si="64"/>
        <v>11</v>
      </c>
      <c r="LK26" s="125">
        <f t="shared" si="64"/>
        <v>12</v>
      </c>
      <c r="LL26" s="125">
        <f t="shared" si="64"/>
        <v>13</v>
      </c>
      <c r="LM26" s="125">
        <f t="shared" si="64"/>
        <v>14</v>
      </c>
      <c r="LN26" s="125">
        <f t="shared" si="64"/>
        <v>15</v>
      </c>
      <c r="LO26" s="125"/>
      <c r="LP26"/>
      <c r="LQ26"/>
      <c r="LR26" s="166" t="s">
        <v>292</v>
      </c>
      <c r="LS26" s="166"/>
      <c r="LT26" s="167" t="str">
        <f>AB36</f>
        <v/>
      </c>
      <c r="LU26"/>
      <c r="LV26"/>
      <c r="LW26" s="125"/>
      <c r="LX26" s="125">
        <v>1</v>
      </c>
      <c r="LY26" s="125">
        <f t="shared" ref="LY26:ML26" si="65">LX26+1</f>
        <v>2</v>
      </c>
      <c r="LZ26" s="125">
        <f t="shared" si="65"/>
        <v>3</v>
      </c>
      <c r="MA26" s="125">
        <f t="shared" si="65"/>
        <v>4</v>
      </c>
      <c r="MB26" s="125">
        <f t="shared" si="65"/>
        <v>5</v>
      </c>
      <c r="MC26" s="125">
        <f t="shared" si="65"/>
        <v>6</v>
      </c>
      <c r="MD26" s="125">
        <f t="shared" si="65"/>
        <v>7</v>
      </c>
      <c r="ME26" s="125">
        <f t="shared" si="65"/>
        <v>8</v>
      </c>
      <c r="MF26" s="125">
        <f t="shared" si="65"/>
        <v>9</v>
      </c>
      <c r="MG26" s="125">
        <f t="shared" si="65"/>
        <v>10</v>
      </c>
      <c r="MH26" s="125">
        <f t="shared" si="65"/>
        <v>11</v>
      </c>
      <c r="MI26" s="125">
        <f t="shared" si="65"/>
        <v>12</v>
      </c>
      <c r="MJ26" s="125">
        <f t="shared" si="65"/>
        <v>13</v>
      </c>
      <c r="MK26" s="125">
        <f t="shared" si="65"/>
        <v>14</v>
      </c>
      <c r="ML26" s="125">
        <f t="shared" si="65"/>
        <v>15</v>
      </c>
      <c r="MM26" s="125"/>
      <c r="MN26"/>
      <c r="MO26"/>
      <c r="MP26" s="166" t="s">
        <v>292</v>
      </c>
      <c r="MQ26" s="166"/>
      <c r="MR26" s="167" t="str">
        <f>AZ36</f>
        <v/>
      </c>
      <c r="MS26"/>
      <c r="MT26"/>
      <c r="MU26" s="125"/>
      <c r="MV26" s="125">
        <v>1</v>
      </c>
      <c r="MW26" s="125">
        <f t="shared" ref="MW26:NJ26" si="66">MV26+1</f>
        <v>2</v>
      </c>
      <c r="MX26" s="125">
        <f t="shared" si="66"/>
        <v>3</v>
      </c>
      <c r="MY26" s="125">
        <f t="shared" si="66"/>
        <v>4</v>
      </c>
      <c r="MZ26" s="125">
        <f t="shared" si="66"/>
        <v>5</v>
      </c>
      <c r="NA26" s="125">
        <f t="shared" si="66"/>
        <v>6</v>
      </c>
      <c r="NB26" s="125">
        <f t="shared" si="66"/>
        <v>7</v>
      </c>
      <c r="NC26" s="125">
        <f t="shared" si="66"/>
        <v>8</v>
      </c>
      <c r="ND26" s="125">
        <f t="shared" si="66"/>
        <v>9</v>
      </c>
      <c r="NE26" s="125">
        <f t="shared" si="66"/>
        <v>10</v>
      </c>
      <c r="NF26" s="125">
        <f t="shared" si="66"/>
        <v>11</v>
      </c>
      <c r="NG26" s="125">
        <f t="shared" si="66"/>
        <v>12</v>
      </c>
      <c r="NH26" s="125">
        <f t="shared" si="66"/>
        <v>13</v>
      </c>
      <c r="NI26" s="125">
        <f t="shared" si="66"/>
        <v>14</v>
      </c>
      <c r="NJ26" s="125">
        <f t="shared" si="66"/>
        <v>15</v>
      </c>
      <c r="NK26" s="125"/>
      <c r="NL26"/>
      <c r="NM26"/>
      <c r="NN26" s="166" t="s">
        <v>292</v>
      </c>
      <c r="NO26" s="166"/>
      <c r="NP26" s="167">
        <f>BX36</f>
        <v>0</v>
      </c>
      <c r="NQ26"/>
      <c r="NR26"/>
      <c r="NS26" s="125"/>
      <c r="NT26" s="125">
        <v>1</v>
      </c>
      <c r="NU26" s="125">
        <f t="shared" ref="NU26:OH26" si="67">NT26+1</f>
        <v>2</v>
      </c>
      <c r="NV26" s="125">
        <f t="shared" si="67"/>
        <v>3</v>
      </c>
      <c r="NW26" s="125">
        <f t="shared" si="67"/>
        <v>4</v>
      </c>
      <c r="NX26" s="125">
        <f t="shared" si="67"/>
        <v>5</v>
      </c>
      <c r="NY26" s="125">
        <f t="shared" si="67"/>
        <v>6</v>
      </c>
      <c r="NZ26" s="125">
        <f t="shared" si="67"/>
        <v>7</v>
      </c>
      <c r="OA26" s="125">
        <f t="shared" si="67"/>
        <v>8</v>
      </c>
      <c r="OB26" s="125">
        <f t="shared" si="67"/>
        <v>9</v>
      </c>
      <c r="OC26" s="125">
        <f t="shared" si="67"/>
        <v>10</v>
      </c>
      <c r="OD26" s="125">
        <f t="shared" si="67"/>
        <v>11</v>
      </c>
      <c r="OE26" s="125">
        <f t="shared" si="67"/>
        <v>12</v>
      </c>
      <c r="OF26" s="125">
        <f t="shared" si="67"/>
        <v>13</v>
      </c>
      <c r="OG26" s="125">
        <f t="shared" si="67"/>
        <v>14</v>
      </c>
      <c r="OH26" s="125">
        <f t="shared" si="67"/>
        <v>15</v>
      </c>
      <c r="OI26" s="125"/>
      <c r="OJ26"/>
    </row>
    <row r="27" spans="3:400" ht="18" customHeight="1" x14ac:dyDescent="0.25">
      <c r="C27" s="194" t="s">
        <v>260</v>
      </c>
      <c r="D27" s="198"/>
      <c r="E27" s="198"/>
      <c r="F27" s="198"/>
      <c r="G27" s="198"/>
      <c r="H27" s="198"/>
      <c r="I27" s="198"/>
      <c r="J27" s="198"/>
      <c r="K27" s="198"/>
      <c r="L27" s="198"/>
      <c r="M27" s="198"/>
      <c r="N27" s="198"/>
      <c r="O27" s="198"/>
      <c r="P27" s="198"/>
      <c r="Q27" s="198"/>
      <c r="R27" s="198"/>
      <c r="S27" s="198"/>
      <c r="T27" s="198"/>
      <c r="U27" s="198"/>
      <c r="V27" s="198"/>
      <c r="W27" s="198"/>
      <c r="X27" s="198"/>
      <c r="Y27" s="198"/>
      <c r="Z27" s="198"/>
      <c r="AA27" s="198"/>
      <c r="AB27" s="198"/>
      <c r="AC27" s="198"/>
      <c r="AD27" s="198"/>
      <c r="AE27" s="198"/>
      <c r="AF27" s="198"/>
      <c r="AG27" s="198"/>
      <c r="AH27" s="198"/>
      <c r="AI27" s="198"/>
      <c r="AJ27" s="198"/>
      <c r="AK27" s="198"/>
      <c r="AL27" s="198"/>
      <c r="AM27" s="198"/>
      <c r="AN27" s="198"/>
      <c r="AO27" s="198"/>
      <c r="AP27" s="198"/>
      <c r="AQ27" s="198"/>
      <c r="AR27" s="198"/>
      <c r="AS27" s="198"/>
      <c r="AT27" s="198"/>
      <c r="AU27" s="198"/>
      <c r="AV27" s="198"/>
      <c r="AW27" s="198"/>
      <c r="AX27" s="198"/>
      <c r="AY27" s="198"/>
      <c r="AZ27" s="198"/>
      <c r="BA27" s="198"/>
      <c r="BB27" s="198"/>
      <c r="BC27" s="198"/>
      <c r="BD27" s="198"/>
      <c r="BE27" s="198"/>
      <c r="BF27" s="198"/>
      <c r="BG27" s="198"/>
      <c r="BH27" s="198"/>
      <c r="BI27" s="198"/>
      <c r="BJ27" s="198"/>
      <c r="BK27" s="198"/>
      <c r="BL27" s="198"/>
      <c r="BM27" s="198"/>
      <c r="BN27" s="198"/>
      <c r="BO27" s="198"/>
      <c r="BP27" s="198"/>
      <c r="BQ27" s="198"/>
      <c r="BR27" s="198"/>
      <c r="BS27" s="198"/>
      <c r="BT27" s="198"/>
      <c r="BU27" s="198"/>
      <c r="BV27" s="198"/>
      <c r="BW27" s="198"/>
      <c r="BX27" s="198"/>
      <c r="BY27" s="198"/>
      <c r="BZ27" s="120"/>
      <c r="CA27" s="198"/>
      <c r="CB27" s="198"/>
      <c r="CC27" s="198"/>
      <c r="CD27" s="198"/>
      <c r="CE27" s="198"/>
      <c r="CF27" s="198"/>
      <c r="CG27" s="198"/>
      <c r="CH27" s="198"/>
      <c r="CI27" s="198"/>
      <c r="CJ27" s="198"/>
      <c r="CK27" s="198"/>
      <c r="CL27" s="198"/>
      <c r="CM27" s="198"/>
      <c r="CN27" s="198"/>
      <c r="CO27" s="198"/>
      <c r="CP27" s="198"/>
      <c r="CQ27" s="198"/>
      <c r="CR27" s="198"/>
      <c r="CS27" s="198"/>
      <c r="CT27" s="198"/>
      <c r="CU27" s="198"/>
      <c r="CV27" s="198"/>
      <c r="CW27" s="198"/>
      <c r="CX27" s="198"/>
      <c r="CY27" s="198"/>
      <c r="CZ27" s="198"/>
      <c r="DA27" s="198"/>
      <c r="DB27" s="198"/>
      <c r="DC27" s="198"/>
      <c r="DD27" s="198"/>
      <c r="DE27" s="198"/>
      <c r="DF27" s="198"/>
      <c r="DG27" s="198"/>
      <c r="DH27" s="198"/>
      <c r="DI27" s="198"/>
      <c r="DJ27" s="198"/>
      <c r="DK27" s="198"/>
      <c r="DL27" s="198"/>
      <c r="DM27" s="198"/>
      <c r="DN27" s="198"/>
      <c r="DO27" s="198"/>
      <c r="DP27" s="198"/>
      <c r="DQ27" s="198"/>
      <c r="DR27" s="198"/>
      <c r="DS27" s="198"/>
      <c r="DT27" s="198"/>
      <c r="DU27" s="198"/>
      <c r="DV27" s="198"/>
      <c r="DW27" s="198"/>
      <c r="DX27" s="198"/>
      <c r="DY27" s="198"/>
      <c r="DZ27" s="198"/>
      <c r="EA27" s="198"/>
      <c r="EB27" s="198"/>
      <c r="EC27" s="198"/>
      <c r="ED27" s="198"/>
      <c r="EE27" s="198"/>
      <c r="EF27" s="198"/>
      <c r="EG27" s="198"/>
      <c r="EH27" s="198"/>
      <c r="EI27" s="198"/>
      <c r="EJ27" s="198"/>
      <c r="EK27" s="198"/>
      <c r="EL27" s="198"/>
      <c r="EM27" s="198"/>
      <c r="EN27" s="198"/>
      <c r="EO27" s="198"/>
      <c r="EP27" s="198"/>
      <c r="EQ27" s="198"/>
      <c r="ER27" s="198"/>
      <c r="ES27" s="198"/>
      <c r="ET27" s="198"/>
      <c r="EU27" s="198"/>
      <c r="EV27" s="120"/>
      <c r="EW27" s="198"/>
      <c r="EX27" s="198"/>
      <c r="EY27" s="198"/>
      <c r="EZ27" s="198"/>
      <c r="FA27" s="198"/>
      <c r="FB27" s="198"/>
      <c r="FC27" s="198"/>
      <c r="FD27" s="198"/>
      <c r="FE27" s="198"/>
      <c r="FF27" s="198"/>
      <c r="FG27" s="198"/>
      <c r="FH27" s="198"/>
      <c r="FI27" s="198"/>
      <c r="FJ27" s="198"/>
      <c r="FK27" s="198"/>
      <c r="FL27" s="198"/>
      <c r="FM27" s="198"/>
      <c r="FN27" s="198"/>
      <c r="FO27" s="198"/>
      <c r="FP27" s="198"/>
      <c r="FQ27" s="198"/>
      <c r="FR27" s="198"/>
      <c r="FS27" s="198"/>
      <c r="FT27" s="198"/>
      <c r="FU27" s="198"/>
      <c r="FV27" s="198"/>
      <c r="FW27" s="198"/>
      <c r="FX27" s="198"/>
      <c r="FY27" s="198"/>
      <c r="FZ27" s="198"/>
      <c r="GA27" s="198"/>
      <c r="GB27" s="198"/>
      <c r="GC27" s="198"/>
      <c r="GD27" s="198"/>
      <c r="GE27" s="198"/>
      <c r="GF27" s="198"/>
      <c r="GG27" s="198"/>
      <c r="GH27" s="198"/>
      <c r="GI27" s="198"/>
      <c r="GJ27" s="198"/>
      <c r="GK27" s="198"/>
      <c r="GL27" s="198"/>
      <c r="GM27" s="198"/>
      <c r="GN27" s="198"/>
      <c r="GO27" s="198"/>
      <c r="GP27" s="198"/>
      <c r="GQ27" s="198"/>
      <c r="GR27" s="198"/>
      <c r="GS27" s="198"/>
      <c r="GT27" s="198"/>
      <c r="GU27" s="198"/>
      <c r="GV27" s="198"/>
      <c r="GW27" s="198"/>
      <c r="GX27" s="198"/>
      <c r="GY27" s="198"/>
      <c r="GZ27" s="198"/>
      <c r="HA27" s="198"/>
      <c r="HB27" s="198"/>
      <c r="HC27" s="198"/>
      <c r="HD27" s="198"/>
      <c r="HE27" s="198"/>
      <c r="HF27" s="198"/>
      <c r="HG27" s="198"/>
      <c r="HH27" s="198"/>
      <c r="HI27" s="198"/>
      <c r="HJ27" s="198"/>
      <c r="HK27" s="198"/>
      <c r="HL27" s="198"/>
      <c r="HM27" s="198"/>
      <c r="HN27" s="198"/>
      <c r="HO27" s="198"/>
      <c r="HP27" s="198"/>
      <c r="HQ27" s="198"/>
      <c r="HR27" s="126"/>
      <c r="HS27" s="199"/>
      <c r="HT27" s="228"/>
      <c r="HU27"/>
      <c r="HV27"/>
      <c r="HW27"/>
      <c r="HX27"/>
      <c r="HY27"/>
      <c r="HZ27"/>
      <c r="IA27"/>
      <c r="IB27"/>
      <c r="IC27"/>
      <c r="ID27"/>
      <c r="IE27" s="209"/>
      <c r="IF27"/>
      <c r="IG27" s="209"/>
      <c r="IH27" s="209"/>
      <c r="II27"/>
      <c r="IJ27" s="209"/>
      <c r="IK27" s="209"/>
      <c r="IL27" s="209"/>
      <c r="IM27"/>
      <c r="IN27"/>
      <c r="IO27"/>
      <c r="IP27"/>
      <c r="IQ27"/>
      <c r="IR27" s="209"/>
      <c r="IS27"/>
      <c r="IT27"/>
      <c r="IU27"/>
      <c r="IV27"/>
      <c r="IW27"/>
      <c r="IX27"/>
      <c r="IY27"/>
      <c r="IZ27"/>
      <c r="JA27"/>
      <c r="JB27"/>
      <c r="JC27" s="209"/>
      <c r="JD27"/>
      <c r="JE27" s="209"/>
      <c r="JF27" s="209"/>
      <c r="JG27"/>
      <c r="JH27" s="209"/>
      <c r="JI27" s="209"/>
      <c r="JJ27" s="209"/>
      <c r="JK27"/>
      <c r="JL27" s="209"/>
      <c r="JM27" s="209"/>
      <c r="JN27" s="209"/>
      <c r="JO27"/>
      <c r="JP27" s="209"/>
      <c r="JQ27"/>
      <c r="JR27"/>
      <c r="JS27"/>
      <c r="JT27"/>
      <c r="JU27"/>
      <c r="JV27"/>
      <c r="JW27"/>
      <c r="JX27"/>
      <c r="JY27"/>
      <c r="JZ27"/>
      <c r="KA27" s="209"/>
      <c r="KB27"/>
      <c r="KC27" s="209"/>
      <c r="KD27" s="209"/>
      <c r="KE27"/>
      <c r="KF27" s="209"/>
      <c r="KG27" s="209"/>
      <c r="KH27" s="209"/>
      <c r="KI27"/>
      <c r="KJ27" s="209"/>
      <c r="KK27" s="209"/>
      <c r="KL27" s="209"/>
      <c r="KM27"/>
      <c r="KN27" s="209"/>
      <c r="KO27"/>
      <c r="KP27"/>
      <c r="KQ27"/>
      <c r="KR27"/>
      <c r="KS27"/>
      <c r="KT27" s="169" t="str">
        <f>"# of veterans with known "&amp;KT25</f>
        <v># of veterans with known multi-gender</v>
      </c>
      <c r="KU27" s="169" t="str">
        <f>"distribution of veterans with no known "&amp;KT25</f>
        <v>distribution of veterans with no known multi-gender</v>
      </c>
      <c r="KV27" s="169" t="s">
        <v>233</v>
      </c>
      <c r="KW27" s="169" t="s">
        <v>234</v>
      </c>
      <c r="KX27" s="169" t="s">
        <v>235</v>
      </c>
      <c r="KY27" s="169" t="s">
        <v>236</v>
      </c>
      <c r="KZ27" s="169" t="str">
        <f t="shared" ref="KZ27:LN27" si="68">"add 1 to nth largest decimal (n="&amp;KZ26&amp;") and all previous"</f>
        <v>add 1 to nth largest decimal (n=1) and all previous</v>
      </c>
      <c r="LA27" s="169" t="str">
        <f t="shared" si="68"/>
        <v>add 1 to nth largest decimal (n=2) and all previous</v>
      </c>
      <c r="LB27" s="169" t="str">
        <f t="shared" si="68"/>
        <v>add 1 to nth largest decimal (n=3) and all previous</v>
      </c>
      <c r="LC27" s="169" t="str">
        <f t="shared" si="68"/>
        <v>add 1 to nth largest decimal (n=4) and all previous</v>
      </c>
      <c r="LD27" s="169" t="str">
        <f t="shared" si="68"/>
        <v>add 1 to nth largest decimal (n=5) and all previous</v>
      </c>
      <c r="LE27" s="169" t="str">
        <f t="shared" si="68"/>
        <v>add 1 to nth largest decimal (n=6) and all previous</v>
      </c>
      <c r="LF27" s="169" t="str">
        <f t="shared" si="68"/>
        <v>add 1 to nth largest decimal (n=7) and all previous</v>
      </c>
      <c r="LG27" s="169" t="str">
        <f t="shared" si="68"/>
        <v>add 1 to nth largest decimal (n=8) and all previous</v>
      </c>
      <c r="LH27" s="169" t="str">
        <f t="shared" si="68"/>
        <v>add 1 to nth largest decimal (n=9) and all previous</v>
      </c>
      <c r="LI27" s="169" t="str">
        <f t="shared" si="68"/>
        <v>add 1 to nth largest decimal (n=10) and all previous</v>
      </c>
      <c r="LJ27" s="169" t="str">
        <f t="shared" si="68"/>
        <v>add 1 to nth largest decimal (n=11) and all previous</v>
      </c>
      <c r="LK27" s="169" t="str">
        <f t="shared" si="68"/>
        <v>add 1 to nth largest decimal (n=12) and all previous</v>
      </c>
      <c r="LL27" s="169" t="str">
        <f t="shared" si="68"/>
        <v>add 1 to nth largest decimal (n=13) and all previous</v>
      </c>
      <c r="LM27" s="169" t="str">
        <f t="shared" si="68"/>
        <v>add 1 to nth largest decimal (n=14) and all previous</v>
      </c>
      <c r="LN27" s="169" t="str">
        <f t="shared" si="68"/>
        <v>add 1 to nth largest decimal (n=15) and all previous</v>
      </c>
      <c r="LO27" s="169" t="s">
        <v>237</v>
      </c>
      <c r="LP27" s="125" t="s">
        <v>238</v>
      </c>
      <c r="LQ27"/>
      <c r="LR27" s="169" t="str">
        <f>"# of veterans with known "&amp;LR25</f>
        <v># of veterans with known multi-gender</v>
      </c>
      <c r="LS27" s="169" t="str">
        <f>"distribution of veterans with no known "&amp;LR25</f>
        <v>distribution of veterans with no known multi-gender</v>
      </c>
      <c r="LT27" s="169" t="s">
        <v>233</v>
      </c>
      <c r="LU27" s="169" t="s">
        <v>234</v>
      </c>
      <c r="LV27" s="169" t="s">
        <v>235</v>
      </c>
      <c r="LW27" s="169" t="s">
        <v>236</v>
      </c>
      <c r="LX27" s="169" t="str">
        <f t="shared" ref="LX27:ML27" si="69">"add 1 to nth largest decimal (n="&amp;LX26&amp;") and all previous"</f>
        <v>add 1 to nth largest decimal (n=1) and all previous</v>
      </c>
      <c r="LY27" s="169" t="str">
        <f t="shared" si="69"/>
        <v>add 1 to nth largest decimal (n=2) and all previous</v>
      </c>
      <c r="LZ27" s="169" t="str">
        <f t="shared" si="69"/>
        <v>add 1 to nth largest decimal (n=3) and all previous</v>
      </c>
      <c r="MA27" s="169" t="str">
        <f t="shared" si="69"/>
        <v>add 1 to nth largest decimal (n=4) and all previous</v>
      </c>
      <c r="MB27" s="169" t="str">
        <f t="shared" si="69"/>
        <v>add 1 to nth largest decimal (n=5) and all previous</v>
      </c>
      <c r="MC27" s="169" t="str">
        <f t="shared" si="69"/>
        <v>add 1 to nth largest decimal (n=6) and all previous</v>
      </c>
      <c r="MD27" s="169" t="str">
        <f t="shared" si="69"/>
        <v>add 1 to nth largest decimal (n=7) and all previous</v>
      </c>
      <c r="ME27" s="169" t="str">
        <f t="shared" si="69"/>
        <v>add 1 to nth largest decimal (n=8) and all previous</v>
      </c>
      <c r="MF27" s="169" t="str">
        <f t="shared" si="69"/>
        <v>add 1 to nth largest decimal (n=9) and all previous</v>
      </c>
      <c r="MG27" s="169" t="str">
        <f t="shared" si="69"/>
        <v>add 1 to nth largest decimal (n=10) and all previous</v>
      </c>
      <c r="MH27" s="169" t="str">
        <f t="shared" si="69"/>
        <v>add 1 to nth largest decimal (n=11) and all previous</v>
      </c>
      <c r="MI27" s="169" t="str">
        <f t="shared" si="69"/>
        <v>add 1 to nth largest decimal (n=12) and all previous</v>
      </c>
      <c r="MJ27" s="169" t="str">
        <f t="shared" si="69"/>
        <v>add 1 to nth largest decimal (n=13) and all previous</v>
      </c>
      <c r="MK27" s="169" t="str">
        <f t="shared" si="69"/>
        <v>add 1 to nth largest decimal (n=14) and all previous</v>
      </c>
      <c r="ML27" s="169" t="str">
        <f t="shared" si="69"/>
        <v>add 1 to nth largest decimal (n=15) and all previous</v>
      </c>
      <c r="MM27" s="169" t="s">
        <v>237</v>
      </c>
      <c r="MN27" s="125" t="s">
        <v>238</v>
      </c>
      <c r="MO27"/>
      <c r="MP27" s="169" t="str">
        <f>"# of veterans with known "&amp;MP25</f>
        <v># of veterans with known multi-gender</v>
      </c>
      <c r="MQ27" s="169" t="str">
        <f>"distribution of veterans with no known "&amp;MP25</f>
        <v>distribution of veterans with no known multi-gender</v>
      </c>
      <c r="MR27" s="169" t="s">
        <v>233</v>
      </c>
      <c r="MS27" s="169" t="s">
        <v>234</v>
      </c>
      <c r="MT27" s="169" t="s">
        <v>235</v>
      </c>
      <c r="MU27" s="169" t="s">
        <v>236</v>
      </c>
      <c r="MV27" s="169" t="str">
        <f t="shared" ref="MV27:NJ27" si="70">"add 1 to nth largest decimal (n="&amp;MV26&amp;") and all previous"</f>
        <v>add 1 to nth largest decimal (n=1) and all previous</v>
      </c>
      <c r="MW27" s="169" t="str">
        <f t="shared" si="70"/>
        <v>add 1 to nth largest decimal (n=2) and all previous</v>
      </c>
      <c r="MX27" s="169" t="str">
        <f t="shared" si="70"/>
        <v>add 1 to nth largest decimal (n=3) and all previous</v>
      </c>
      <c r="MY27" s="169" t="str">
        <f t="shared" si="70"/>
        <v>add 1 to nth largest decimal (n=4) and all previous</v>
      </c>
      <c r="MZ27" s="169" t="str">
        <f t="shared" si="70"/>
        <v>add 1 to nth largest decimal (n=5) and all previous</v>
      </c>
      <c r="NA27" s="169" t="str">
        <f t="shared" si="70"/>
        <v>add 1 to nth largest decimal (n=6) and all previous</v>
      </c>
      <c r="NB27" s="169" t="str">
        <f t="shared" si="70"/>
        <v>add 1 to nth largest decimal (n=7) and all previous</v>
      </c>
      <c r="NC27" s="169" t="str">
        <f t="shared" si="70"/>
        <v>add 1 to nth largest decimal (n=8) and all previous</v>
      </c>
      <c r="ND27" s="169" t="str">
        <f t="shared" si="70"/>
        <v>add 1 to nth largest decimal (n=9) and all previous</v>
      </c>
      <c r="NE27" s="169" t="str">
        <f t="shared" si="70"/>
        <v>add 1 to nth largest decimal (n=10) and all previous</v>
      </c>
      <c r="NF27" s="169" t="str">
        <f t="shared" si="70"/>
        <v>add 1 to nth largest decimal (n=11) and all previous</v>
      </c>
      <c r="NG27" s="169" t="str">
        <f t="shared" si="70"/>
        <v>add 1 to nth largest decimal (n=12) and all previous</v>
      </c>
      <c r="NH27" s="169" t="str">
        <f t="shared" si="70"/>
        <v>add 1 to nth largest decimal (n=13) and all previous</v>
      </c>
      <c r="NI27" s="169" t="str">
        <f t="shared" si="70"/>
        <v>add 1 to nth largest decimal (n=14) and all previous</v>
      </c>
      <c r="NJ27" s="169" t="str">
        <f t="shared" si="70"/>
        <v>add 1 to nth largest decimal (n=15) and all previous</v>
      </c>
      <c r="NK27" s="169" t="s">
        <v>237</v>
      </c>
      <c r="NL27" s="125" t="s">
        <v>238</v>
      </c>
      <c r="NM27"/>
      <c r="NN27" s="169" t="str">
        <f>"# of veterans with known "&amp;NN25</f>
        <v># of veterans with known multi-gender</v>
      </c>
      <c r="NO27" s="169" t="str">
        <f>"distribution of veterans with no known "&amp;NN25</f>
        <v>distribution of veterans with no known multi-gender</v>
      </c>
      <c r="NP27" s="169" t="s">
        <v>233</v>
      </c>
      <c r="NQ27" s="169" t="s">
        <v>234</v>
      </c>
      <c r="NR27" s="169" t="s">
        <v>235</v>
      </c>
      <c r="NS27" s="169" t="s">
        <v>236</v>
      </c>
      <c r="NT27" s="169" t="str">
        <f t="shared" ref="NT27:OH27" si="71">"add 1 to nth largest decimal (n="&amp;NT26&amp;") and all previous"</f>
        <v>add 1 to nth largest decimal (n=1) and all previous</v>
      </c>
      <c r="NU27" s="169" t="str">
        <f t="shared" si="71"/>
        <v>add 1 to nth largest decimal (n=2) and all previous</v>
      </c>
      <c r="NV27" s="169" t="str">
        <f t="shared" si="71"/>
        <v>add 1 to nth largest decimal (n=3) and all previous</v>
      </c>
      <c r="NW27" s="169" t="str">
        <f t="shared" si="71"/>
        <v>add 1 to nth largest decimal (n=4) and all previous</v>
      </c>
      <c r="NX27" s="169" t="str">
        <f t="shared" si="71"/>
        <v>add 1 to nth largest decimal (n=5) and all previous</v>
      </c>
      <c r="NY27" s="169" t="str">
        <f t="shared" si="71"/>
        <v>add 1 to nth largest decimal (n=6) and all previous</v>
      </c>
      <c r="NZ27" s="169" t="str">
        <f t="shared" si="71"/>
        <v>add 1 to nth largest decimal (n=7) and all previous</v>
      </c>
      <c r="OA27" s="169" t="str">
        <f t="shared" si="71"/>
        <v>add 1 to nth largest decimal (n=8) and all previous</v>
      </c>
      <c r="OB27" s="169" t="str">
        <f t="shared" si="71"/>
        <v>add 1 to nth largest decimal (n=9) and all previous</v>
      </c>
      <c r="OC27" s="169" t="str">
        <f t="shared" si="71"/>
        <v>add 1 to nth largest decimal (n=10) and all previous</v>
      </c>
      <c r="OD27" s="169" t="str">
        <f t="shared" si="71"/>
        <v>add 1 to nth largest decimal (n=11) and all previous</v>
      </c>
      <c r="OE27" s="169" t="str">
        <f t="shared" si="71"/>
        <v>add 1 to nth largest decimal (n=12) and all previous</v>
      </c>
      <c r="OF27" s="169" t="str">
        <f t="shared" si="71"/>
        <v>add 1 to nth largest decimal (n=13) and all previous</v>
      </c>
      <c r="OG27" s="169" t="str">
        <f t="shared" si="71"/>
        <v>add 1 to nth largest decimal (n=14) and all previous</v>
      </c>
      <c r="OH27" s="169" t="str">
        <f t="shared" si="71"/>
        <v>add 1 to nth largest decimal (n=15) and all previous</v>
      </c>
      <c r="OI27" s="169" t="s">
        <v>237</v>
      </c>
      <c r="OJ27" s="125" t="s">
        <v>238</v>
      </c>
    </row>
    <row r="28" spans="3:400" x14ac:dyDescent="0.25">
      <c r="C28" s="183" t="s">
        <v>261</v>
      </c>
      <c r="D28" s="171">
        <v>0</v>
      </c>
      <c r="E28" s="156"/>
      <c r="F28" s="156"/>
      <c r="G28" s="156"/>
      <c r="H28" s="156"/>
      <c r="I28" s="156"/>
      <c r="J28" s="156"/>
      <c r="K28" s="156"/>
      <c r="L28" s="156"/>
      <c r="M28" s="156"/>
      <c r="N28" s="156"/>
      <c r="O28" s="156"/>
      <c r="P28" s="156"/>
      <c r="Q28" s="156"/>
      <c r="R28" s="156"/>
      <c r="S28" s="156"/>
      <c r="T28" s="156"/>
      <c r="U28" s="156"/>
      <c r="V28" s="156"/>
      <c r="W28" s="156"/>
      <c r="X28" s="156"/>
      <c r="Y28" s="156"/>
      <c r="Z28" s="156"/>
      <c r="AA28" s="156"/>
      <c r="AB28" s="171">
        <v>0</v>
      </c>
      <c r="AC28" s="156"/>
      <c r="AD28" s="156"/>
      <c r="AE28" s="156"/>
      <c r="AF28" s="156"/>
      <c r="AG28" s="156"/>
      <c r="AH28" s="156"/>
      <c r="AI28" s="156"/>
      <c r="AJ28" s="156"/>
      <c r="AK28" s="156"/>
      <c r="AL28" s="156"/>
      <c r="AM28" s="156"/>
      <c r="AN28" s="156"/>
      <c r="AO28" s="156"/>
      <c r="AP28" s="156"/>
      <c r="AQ28" s="156"/>
      <c r="AR28" s="156"/>
      <c r="AS28" s="156"/>
      <c r="AT28" s="156"/>
      <c r="AU28" s="156"/>
      <c r="AV28" s="156"/>
      <c r="AW28" s="156"/>
      <c r="AX28" s="156"/>
      <c r="AY28" s="156"/>
      <c r="AZ28" s="171">
        <v>0</v>
      </c>
      <c r="BA28" s="156"/>
      <c r="BB28" s="156"/>
      <c r="BC28" s="156"/>
      <c r="BD28" s="156"/>
      <c r="BE28" s="156"/>
      <c r="BF28" s="156"/>
      <c r="BG28" s="156"/>
      <c r="BH28" s="156"/>
      <c r="BI28" s="156"/>
      <c r="BJ28" s="156"/>
      <c r="BK28" s="156"/>
      <c r="BL28" s="156"/>
      <c r="BM28" s="156"/>
      <c r="BN28" s="156"/>
      <c r="BO28" s="156"/>
      <c r="BP28" s="156"/>
      <c r="BQ28" s="156"/>
      <c r="BR28" s="156"/>
      <c r="BS28" s="156"/>
      <c r="BT28" s="156"/>
      <c r="BU28" s="156"/>
      <c r="BV28" s="156"/>
      <c r="BW28" s="156"/>
      <c r="BX28" s="171">
        <v>0</v>
      </c>
      <c r="BY28" s="153">
        <f t="shared" ref="BY28:BY34" si="72">D28+AB28+AZ28+BX28</f>
        <v>0</v>
      </c>
      <c r="BZ28" s="120"/>
      <c r="CA28" s="172" t="str">
        <f t="shared" ref="CA28:CA34" si="73">LP28</f>
        <v/>
      </c>
      <c r="CB28" s="157"/>
      <c r="CC28" s="157"/>
      <c r="CD28" s="157"/>
      <c r="CE28" s="157"/>
      <c r="CF28" s="157"/>
      <c r="CG28" s="157"/>
      <c r="CH28" s="157"/>
      <c r="CI28" s="157"/>
      <c r="CJ28" s="157"/>
      <c r="CK28" s="157"/>
      <c r="CL28" s="157"/>
      <c r="CM28" s="157"/>
      <c r="CN28" s="157"/>
      <c r="CO28" s="157"/>
      <c r="CP28" s="157"/>
      <c r="CQ28" s="157"/>
      <c r="CR28" s="157"/>
      <c r="CS28" s="157"/>
      <c r="CT28" s="157"/>
      <c r="CU28" s="157"/>
      <c r="CV28" s="157"/>
      <c r="CW28" s="157"/>
      <c r="CX28" s="157"/>
      <c r="CY28" s="172" t="str">
        <f t="shared" ref="CY28:CY34" si="74">MN28</f>
        <v/>
      </c>
      <c r="CZ28" s="157"/>
      <c r="DA28" s="157"/>
      <c r="DB28" s="157"/>
      <c r="DC28" s="157"/>
      <c r="DD28" s="157"/>
      <c r="DE28" s="157"/>
      <c r="DF28" s="157"/>
      <c r="DG28" s="157"/>
      <c r="DH28" s="157"/>
      <c r="DI28" s="157"/>
      <c r="DJ28" s="157"/>
      <c r="DK28" s="157"/>
      <c r="DL28" s="157"/>
      <c r="DM28" s="157"/>
      <c r="DN28" s="157"/>
      <c r="DO28" s="157"/>
      <c r="DP28" s="157"/>
      <c r="DQ28" s="157"/>
      <c r="DR28" s="157"/>
      <c r="DS28" s="157"/>
      <c r="DT28" s="157"/>
      <c r="DU28" s="157"/>
      <c r="DV28" s="157"/>
      <c r="DW28" s="172" t="str">
        <f t="shared" ref="DW28:DW34" si="75">NL28</f>
        <v/>
      </c>
      <c r="DX28" s="157"/>
      <c r="DY28" s="157"/>
      <c r="DZ28" s="157"/>
      <c r="EA28" s="157"/>
      <c r="EB28" s="157"/>
      <c r="EC28" s="157"/>
      <c r="ED28" s="157"/>
      <c r="EE28" s="157"/>
      <c r="EF28" s="157"/>
      <c r="EG28" s="157"/>
      <c r="EH28" s="157"/>
      <c r="EI28" s="157"/>
      <c r="EJ28" s="157"/>
      <c r="EK28" s="157"/>
      <c r="EL28" s="157"/>
      <c r="EM28" s="157"/>
      <c r="EN28" s="157"/>
      <c r="EO28" s="157"/>
      <c r="EP28" s="157"/>
      <c r="EQ28" s="157"/>
      <c r="ER28" s="157"/>
      <c r="ES28" s="157"/>
      <c r="ET28" s="157"/>
      <c r="EU28" s="172">
        <f t="shared" ref="EU28:EU34" si="76">OJ28</f>
        <v>0</v>
      </c>
      <c r="EV28" s="120"/>
      <c r="EW28" s="172" t="str">
        <f t="shared" ref="EW28:EW34" si="77">IFERROR(IF(COUNTBLANK(D$28:D$34)&gt;0,"",D28+CA28),"")</f>
        <v/>
      </c>
      <c r="EX28" s="157"/>
      <c r="EY28" s="157"/>
      <c r="EZ28" s="157"/>
      <c r="FA28" s="157"/>
      <c r="FB28" s="157"/>
      <c r="FC28" s="157"/>
      <c r="FD28" s="157"/>
      <c r="FE28" s="157"/>
      <c r="FF28" s="157"/>
      <c r="FG28" s="157"/>
      <c r="FH28" s="157"/>
      <c r="FI28" s="157"/>
      <c r="FJ28" s="157"/>
      <c r="FK28" s="157"/>
      <c r="FL28" s="157"/>
      <c r="FM28" s="157"/>
      <c r="FN28" s="157"/>
      <c r="FO28" s="157"/>
      <c r="FP28" s="157"/>
      <c r="FQ28" s="157"/>
      <c r="FR28" s="157"/>
      <c r="FS28" s="157"/>
      <c r="FT28" s="157"/>
      <c r="FU28" s="172" t="str">
        <f t="shared" ref="FU28:FU34" si="78">IFERROR(IF(COUNTBLANK(AB$28:AB$34)&gt;0,"",AB28+CY28),"")</f>
        <v/>
      </c>
      <c r="FV28" s="157"/>
      <c r="FW28" s="157"/>
      <c r="FX28" s="157"/>
      <c r="FY28" s="157"/>
      <c r="FZ28" s="157"/>
      <c r="GA28" s="157"/>
      <c r="GB28" s="157"/>
      <c r="GC28" s="157"/>
      <c r="GD28" s="157"/>
      <c r="GE28" s="157"/>
      <c r="GF28" s="157"/>
      <c r="GG28" s="157"/>
      <c r="GH28" s="157"/>
      <c r="GI28" s="157"/>
      <c r="GJ28" s="157"/>
      <c r="GK28" s="157"/>
      <c r="GL28" s="157"/>
      <c r="GM28" s="157"/>
      <c r="GN28" s="157"/>
      <c r="GO28" s="157"/>
      <c r="GP28" s="157"/>
      <c r="GQ28" s="157"/>
      <c r="GR28" s="157"/>
      <c r="GS28" s="172" t="str">
        <f t="shared" ref="GS28:GS34" si="79">IFERROR(IF(COUNTBLANK(AZ$28:AZ$34)&gt;0,"",AZ28+DW28),"")</f>
        <v/>
      </c>
      <c r="GT28" s="157"/>
      <c r="GU28" s="157"/>
      <c r="GV28" s="157"/>
      <c r="GW28" s="157"/>
      <c r="GX28" s="157"/>
      <c r="GY28" s="157"/>
      <c r="GZ28" s="157"/>
      <c r="HA28" s="157"/>
      <c r="HB28" s="157"/>
      <c r="HC28" s="157"/>
      <c r="HD28" s="157"/>
      <c r="HE28" s="157"/>
      <c r="HF28" s="157"/>
      <c r="HG28" s="157"/>
      <c r="HH28" s="157"/>
      <c r="HI28" s="157"/>
      <c r="HJ28" s="157"/>
      <c r="HK28" s="157"/>
      <c r="HL28" s="157"/>
      <c r="HM28" s="157"/>
      <c r="HN28" s="157"/>
      <c r="HO28" s="157"/>
      <c r="HP28" s="157"/>
      <c r="HQ28" s="172">
        <f t="shared" ref="HQ28:HQ34" si="80">IFERROR(IF(COUNTBLANK(BX$28:BX$34)&gt;0,"",BX28+EU28),"")</f>
        <v>0</v>
      </c>
      <c r="HR28" s="126"/>
      <c r="HS28" s="172" t="str">
        <f>IFERROR(IF(AND(COUNTBLANK(D$28:D$34)&gt;0,COUNTBLANK(AB$28:AB$34)&gt;0,COUNTBLANK(AZ$28:AZ$34)&gt;0,COUNTBLANK(BX$28:BX$34)&gt;0),"",EW28+FU28+GS28+HQ28),"")</f>
        <v/>
      </c>
      <c r="HT28" s="228"/>
      <c r="HU28"/>
      <c r="HV28"/>
      <c r="HW28"/>
      <c r="HX28"/>
      <c r="HY28"/>
      <c r="HZ28"/>
      <c r="IA28"/>
      <c r="IB28"/>
      <c r="IC28"/>
      <c r="ID28"/>
      <c r="IE28"/>
      <c r="IF28"/>
      <c r="IG28"/>
      <c r="IH28"/>
      <c r="II28"/>
      <c r="IJ28"/>
      <c r="IK28"/>
      <c r="IL28"/>
      <c r="IM28"/>
      <c r="IN28"/>
      <c r="IO28"/>
      <c r="IP28"/>
      <c r="IQ28"/>
      <c r="IR28"/>
      <c r="IS28"/>
      <c r="IT28"/>
      <c r="IU28"/>
      <c r="IV28"/>
      <c r="IW28"/>
      <c r="IX28"/>
      <c r="IY28"/>
      <c r="IZ28"/>
      <c r="JA28"/>
      <c r="JB28"/>
      <c r="JC28"/>
      <c r="JD28"/>
      <c r="JE28"/>
      <c r="JF28"/>
      <c r="JG28"/>
      <c r="JH28"/>
      <c r="JI28"/>
      <c r="JJ28"/>
      <c r="JK28"/>
      <c r="JL28"/>
      <c r="JM28"/>
      <c r="JN28"/>
      <c r="JO28"/>
      <c r="JP28"/>
      <c r="JQ28"/>
      <c r="JR28"/>
      <c r="JS28"/>
      <c r="JT28"/>
      <c r="JU28"/>
      <c r="JV28"/>
      <c r="JW28"/>
      <c r="JX28"/>
      <c r="JY28"/>
      <c r="JZ28"/>
      <c r="KA28"/>
      <c r="KB28"/>
      <c r="KC28"/>
      <c r="KD28"/>
      <c r="KE28"/>
      <c r="KF28"/>
      <c r="KG28"/>
      <c r="KH28"/>
      <c r="KI28"/>
      <c r="KJ28"/>
      <c r="KK28"/>
      <c r="KL28"/>
      <c r="KM28"/>
      <c r="KN28"/>
      <c r="KO28"/>
      <c r="KP28"/>
      <c r="KQ28"/>
      <c r="KR28"/>
      <c r="KS28"/>
      <c r="KT28" s="173">
        <f t="shared" ref="KT28:KT34" si="81">D28</f>
        <v>0</v>
      </c>
      <c r="KU28" s="174" t="e">
        <f t="shared" ref="KU28:KU34" si="82">KV$26*(D28/D$35)</f>
        <v>#VALUE!</v>
      </c>
      <c r="KV28" s="174" t="e">
        <f>KU28-TRUNC(KU28)</f>
        <v>#VALUE!</v>
      </c>
      <c r="KW28" s="174">
        <v>1E-3</v>
      </c>
      <c r="KX28" s="175" t="e">
        <f>KV28+KW28</f>
        <v>#VALUE!</v>
      </c>
      <c r="KY28" s="176" t="e">
        <f>ROUNDDOWN(KU28,0)</f>
        <v>#VALUE!</v>
      </c>
      <c r="KZ28" s="137" t="e">
        <f t="shared" ref="KZ28:LF34" si="83">IF($KX28&gt;=LARGE($KX$28:$KX$34,KZ$11),ROUNDDOWN($KU28,0)+1,ROUNDDOWN($KU28,0))</f>
        <v>#VALUE!</v>
      </c>
      <c r="LA28" s="137" t="e">
        <f t="shared" si="83"/>
        <v>#VALUE!</v>
      </c>
      <c r="LB28" s="137" t="e">
        <f t="shared" si="83"/>
        <v>#VALUE!</v>
      </c>
      <c r="LC28" s="137" t="e">
        <f t="shared" si="83"/>
        <v>#VALUE!</v>
      </c>
      <c r="LD28" s="137" t="e">
        <f t="shared" si="83"/>
        <v>#VALUE!</v>
      </c>
      <c r="LE28" s="137" t="e">
        <f t="shared" si="83"/>
        <v>#VALUE!</v>
      </c>
      <c r="LF28" s="137" t="e">
        <f t="shared" si="83"/>
        <v>#VALUE!</v>
      </c>
      <c r="LG28" s="177"/>
      <c r="LH28" s="177"/>
      <c r="LI28" s="177"/>
      <c r="LJ28" s="177"/>
      <c r="LK28" s="177"/>
      <c r="LL28" s="177"/>
      <c r="LM28" s="177"/>
      <c r="LN28" s="177"/>
      <c r="LO28" s="137" t="e" cm="1">
        <f t="array" ref="LO28">_xlfn._xlws.FILTER(KY28:LN35,KY35:LN35=KV26)</f>
        <v>#VALUE!</v>
      </c>
      <c r="LP28" s="137" t="str">
        <f>IF(KV26=0,0,IFERROR(LO28,""))</f>
        <v/>
      </c>
      <c r="LQ28"/>
      <c r="LR28" s="173">
        <f t="shared" ref="LR28:LR34" si="84">AB28</f>
        <v>0</v>
      </c>
      <c r="LS28" s="174" t="e">
        <f t="shared" ref="LS28:LS34" si="85">LT$26*(AB28/AB$35)</f>
        <v>#VALUE!</v>
      </c>
      <c r="LT28" s="174" t="e">
        <f>LS28-TRUNC(LS28)</f>
        <v>#VALUE!</v>
      </c>
      <c r="LU28" s="174">
        <v>1E-3</v>
      </c>
      <c r="LV28" s="175" t="e">
        <f>LT28+LU28</f>
        <v>#VALUE!</v>
      </c>
      <c r="LW28" s="176" t="e">
        <f>ROUNDDOWN(LS28,0)</f>
        <v>#VALUE!</v>
      </c>
      <c r="LX28" s="137" t="e">
        <f t="shared" ref="LX28:MD34" si="86">IF($LV28&gt;=LARGE($LV$28:$LV$34,LX$11),ROUNDDOWN($LS28,0)+1,ROUNDDOWN($LS28,0))</f>
        <v>#VALUE!</v>
      </c>
      <c r="LY28" s="137" t="e">
        <f t="shared" si="86"/>
        <v>#VALUE!</v>
      </c>
      <c r="LZ28" s="137" t="e">
        <f t="shared" si="86"/>
        <v>#VALUE!</v>
      </c>
      <c r="MA28" s="137" t="e">
        <f t="shared" si="86"/>
        <v>#VALUE!</v>
      </c>
      <c r="MB28" s="137" t="e">
        <f t="shared" si="86"/>
        <v>#VALUE!</v>
      </c>
      <c r="MC28" s="137" t="e">
        <f t="shared" si="86"/>
        <v>#VALUE!</v>
      </c>
      <c r="MD28" s="137" t="e">
        <f t="shared" si="86"/>
        <v>#VALUE!</v>
      </c>
      <c r="ME28" s="177"/>
      <c r="MF28" s="177"/>
      <c r="MG28" s="177"/>
      <c r="MH28" s="177"/>
      <c r="MI28" s="177"/>
      <c r="MJ28" s="177"/>
      <c r="MK28" s="177"/>
      <c r="ML28" s="177"/>
      <c r="MM28" s="137" t="e" cm="1">
        <f t="array" ref="MM28">_xlfn._xlws.FILTER(LW28:ML35,LW35:ML35=LT26)</f>
        <v>#VALUE!</v>
      </c>
      <c r="MN28" s="137" t="str">
        <f>IF(LT26=0,0,IFERROR(MM28,""))</f>
        <v/>
      </c>
      <c r="MO28" s="125"/>
      <c r="MP28" s="173">
        <f t="shared" ref="MP28:MP34" si="87">AZ28</f>
        <v>0</v>
      </c>
      <c r="MQ28" s="174" t="e">
        <f t="shared" ref="MQ28:MQ34" si="88">MR$26*(AZ28/AZ$35)</f>
        <v>#VALUE!</v>
      </c>
      <c r="MR28" s="174" t="e">
        <f>MQ28-TRUNC(MQ28)</f>
        <v>#VALUE!</v>
      </c>
      <c r="MS28" s="174">
        <v>1E-3</v>
      </c>
      <c r="MT28" s="175" t="e">
        <f>MR28+MS28</f>
        <v>#VALUE!</v>
      </c>
      <c r="MU28" s="176" t="e">
        <f>ROUNDDOWN(MQ28,0)</f>
        <v>#VALUE!</v>
      </c>
      <c r="MV28" s="137" t="e">
        <f t="shared" ref="MV28:NB34" si="89">IF($MT28&gt;=LARGE($MT$28:$MT$34,MV$11),ROUNDDOWN($MQ28,0)+1,ROUNDDOWN($MQ28,0))</f>
        <v>#VALUE!</v>
      </c>
      <c r="MW28" s="137" t="e">
        <f t="shared" si="89"/>
        <v>#VALUE!</v>
      </c>
      <c r="MX28" s="137" t="e">
        <f t="shared" si="89"/>
        <v>#VALUE!</v>
      </c>
      <c r="MY28" s="137" t="e">
        <f t="shared" si="89"/>
        <v>#VALUE!</v>
      </c>
      <c r="MZ28" s="137" t="e">
        <f t="shared" si="89"/>
        <v>#VALUE!</v>
      </c>
      <c r="NA28" s="137" t="e">
        <f t="shared" si="89"/>
        <v>#VALUE!</v>
      </c>
      <c r="NB28" s="137" t="e">
        <f t="shared" si="89"/>
        <v>#VALUE!</v>
      </c>
      <c r="NC28" s="177"/>
      <c r="ND28" s="177"/>
      <c r="NE28" s="177"/>
      <c r="NF28" s="177"/>
      <c r="NG28" s="177"/>
      <c r="NH28" s="177"/>
      <c r="NI28" s="177"/>
      <c r="NJ28" s="177"/>
      <c r="NK28" s="137" t="e" cm="1">
        <f t="array" ref="NK28">_xlfn._xlws.FILTER(MU28:NJ35,MU35:NJ35=MR26)</f>
        <v>#VALUE!</v>
      </c>
      <c r="NL28" s="137" t="str">
        <f>IF(MR26=0,0,IFERROR(NK28,""))</f>
        <v/>
      </c>
      <c r="NM28" s="125"/>
      <c r="NN28" s="173">
        <f t="shared" ref="NN28:NN34" si="90">BX28</f>
        <v>0</v>
      </c>
      <c r="NO28" s="174">
        <f t="shared" ref="NO28:NO34" si="91">NP$26*(BX28/BX$35)</f>
        <v>0</v>
      </c>
      <c r="NP28" s="174">
        <f>NO28-TRUNC(NO28)</f>
        <v>0</v>
      </c>
      <c r="NQ28" s="174">
        <v>1E-3</v>
      </c>
      <c r="NR28" s="175">
        <f>NP28+NQ28</f>
        <v>1E-3</v>
      </c>
      <c r="NS28" s="176">
        <f>ROUNDDOWN(NO28,0)</f>
        <v>0</v>
      </c>
      <c r="NT28" s="137">
        <f t="shared" ref="NT28:NZ34" si="92">IF($NR28&gt;=LARGE($NR$28:$NR$34,NT$11),ROUNDDOWN($NO28,0)+1,ROUNDDOWN($NO28,0))</f>
        <v>0</v>
      </c>
      <c r="NU28" s="137">
        <f t="shared" si="92"/>
        <v>0</v>
      </c>
      <c r="NV28" s="137">
        <f t="shared" si="92"/>
        <v>0</v>
      </c>
      <c r="NW28" s="137">
        <f t="shared" si="92"/>
        <v>0</v>
      </c>
      <c r="NX28" s="137">
        <f t="shared" si="92"/>
        <v>0</v>
      </c>
      <c r="NY28" s="137">
        <f t="shared" si="92"/>
        <v>0</v>
      </c>
      <c r="NZ28" s="137">
        <f t="shared" si="92"/>
        <v>1</v>
      </c>
      <c r="OA28" s="177"/>
      <c r="OB28" s="177"/>
      <c r="OC28" s="177"/>
      <c r="OD28" s="177"/>
      <c r="OE28" s="177"/>
      <c r="OF28" s="177"/>
      <c r="OG28" s="177"/>
      <c r="OH28" s="177"/>
      <c r="OI28" s="137" t="e" cm="1" vm="1">
        <f t="array" aca="1" ref="OI28" ca="1">_xlfn._xlws.FILTER(NS28:OH35,NS35:OH35=NP26)</f>
        <v>#VALUE!</v>
      </c>
      <c r="OJ28" s="137">
        <f>IF(NP26=0,0,IFERROR(OI28,""))</f>
        <v>0</v>
      </c>
    </row>
    <row r="29" spans="3:400" x14ac:dyDescent="0.25">
      <c r="C29" s="183" t="s">
        <v>262</v>
      </c>
      <c r="D29" s="171">
        <v>0</v>
      </c>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71">
        <v>0</v>
      </c>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71">
        <v>0</v>
      </c>
      <c r="BA29" s="156"/>
      <c r="BB29" s="156"/>
      <c r="BC29" s="156"/>
      <c r="BD29" s="156"/>
      <c r="BE29" s="156"/>
      <c r="BF29" s="156"/>
      <c r="BG29" s="156"/>
      <c r="BH29" s="156"/>
      <c r="BI29" s="156"/>
      <c r="BJ29" s="156"/>
      <c r="BK29" s="156"/>
      <c r="BL29" s="156"/>
      <c r="BM29" s="156"/>
      <c r="BN29" s="156"/>
      <c r="BO29" s="156"/>
      <c r="BP29" s="156"/>
      <c r="BQ29" s="156"/>
      <c r="BR29" s="156"/>
      <c r="BS29" s="156"/>
      <c r="BT29" s="156"/>
      <c r="BU29" s="156"/>
      <c r="BV29" s="156"/>
      <c r="BW29" s="156"/>
      <c r="BX29" s="171">
        <v>1</v>
      </c>
      <c r="BY29" s="153">
        <f t="shared" si="72"/>
        <v>1</v>
      </c>
      <c r="BZ29" s="120"/>
      <c r="CA29" s="172" t="str">
        <f t="shared" si="73"/>
        <v/>
      </c>
      <c r="CB29" s="157"/>
      <c r="CC29" s="157"/>
      <c r="CD29" s="157"/>
      <c r="CE29" s="157"/>
      <c r="CF29" s="157"/>
      <c r="CG29" s="157"/>
      <c r="CH29" s="157"/>
      <c r="CI29" s="157"/>
      <c r="CJ29" s="157"/>
      <c r="CK29" s="157"/>
      <c r="CL29" s="157"/>
      <c r="CM29" s="157"/>
      <c r="CN29" s="157"/>
      <c r="CO29" s="157"/>
      <c r="CP29" s="157"/>
      <c r="CQ29" s="157"/>
      <c r="CR29" s="157"/>
      <c r="CS29" s="157"/>
      <c r="CT29" s="157"/>
      <c r="CU29" s="157"/>
      <c r="CV29" s="157"/>
      <c r="CW29" s="157"/>
      <c r="CX29" s="157"/>
      <c r="CY29" s="172" t="str">
        <f t="shared" si="74"/>
        <v/>
      </c>
      <c r="CZ29" s="157"/>
      <c r="DA29" s="157"/>
      <c r="DB29" s="157"/>
      <c r="DC29" s="157"/>
      <c r="DD29" s="157"/>
      <c r="DE29" s="157"/>
      <c r="DF29" s="157"/>
      <c r="DG29" s="157"/>
      <c r="DH29" s="157"/>
      <c r="DI29" s="157"/>
      <c r="DJ29" s="157"/>
      <c r="DK29" s="157"/>
      <c r="DL29" s="157"/>
      <c r="DM29" s="157"/>
      <c r="DN29" s="157"/>
      <c r="DO29" s="157"/>
      <c r="DP29" s="157"/>
      <c r="DQ29" s="157"/>
      <c r="DR29" s="157"/>
      <c r="DS29" s="157"/>
      <c r="DT29" s="157"/>
      <c r="DU29" s="157"/>
      <c r="DV29" s="157"/>
      <c r="DW29" s="172" t="str">
        <f t="shared" si="75"/>
        <v/>
      </c>
      <c r="DX29" s="157"/>
      <c r="DY29" s="157"/>
      <c r="DZ29" s="157"/>
      <c r="EA29" s="157"/>
      <c r="EB29" s="157"/>
      <c r="EC29" s="157"/>
      <c r="ED29" s="157"/>
      <c r="EE29" s="157"/>
      <c r="EF29" s="157"/>
      <c r="EG29" s="157"/>
      <c r="EH29" s="157"/>
      <c r="EI29" s="157"/>
      <c r="EJ29" s="157"/>
      <c r="EK29" s="157"/>
      <c r="EL29" s="157"/>
      <c r="EM29" s="157"/>
      <c r="EN29" s="157"/>
      <c r="EO29" s="157"/>
      <c r="EP29" s="157"/>
      <c r="EQ29" s="157"/>
      <c r="ER29" s="157"/>
      <c r="ES29" s="157"/>
      <c r="ET29" s="157"/>
      <c r="EU29" s="172">
        <f t="shared" si="76"/>
        <v>0</v>
      </c>
      <c r="EV29" s="120"/>
      <c r="EW29" s="172" t="str">
        <f t="shared" si="77"/>
        <v/>
      </c>
      <c r="EX29" s="157"/>
      <c r="EY29" s="157"/>
      <c r="EZ29" s="157"/>
      <c r="FA29" s="157"/>
      <c r="FB29" s="157"/>
      <c r="FC29" s="157"/>
      <c r="FD29" s="157"/>
      <c r="FE29" s="157"/>
      <c r="FF29" s="157"/>
      <c r="FG29" s="157"/>
      <c r="FH29" s="157"/>
      <c r="FI29" s="157"/>
      <c r="FJ29" s="157"/>
      <c r="FK29" s="157"/>
      <c r="FL29" s="157"/>
      <c r="FM29" s="157"/>
      <c r="FN29" s="157"/>
      <c r="FO29" s="157"/>
      <c r="FP29" s="157"/>
      <c r="FQ29" s="157"/>
      <c r="FR29" s="157"/>
      <c r="FS29" s="157"/>
      <c r="FT29" s="157"/>
      <c r="FU29" s="172" t="str">
        <f t="shared" si="78"/>
        <v/>
      </c>
      <c r="FV29" s="157"/>
      <c r="FW29" s="157"/>
      <c r="FX29" s="157"/>
      <c r="FY29" s="157"/>
      <c r="FZ29" s="157"/>
      <c r="GA29" s="157"/>
      <c r="GB29" s="157"/>
      <c r="GC29" s="157"/>
      <c r="GD29" s="157"/>
      <c r="GE29" s="157"/>
      <c r="GF29" s="157"/>
      <c r="GG29" s="157"/>
      <c r="GH29" s="157"/>
      <c r="GI29" s="157"/>
      <c r="GJ29" s="157"/>
      <c r="GK29" s="157"/>
      <c r="GL29" s="157"/>
      <c r="GM29" s="157"/>
      <c r="GN29" s="157"/>
      <c r="GO29" s="157"/>
      <c r="GP29" s="157"/>
      <c r="GQ29" s="157"/>
      <c r="GR29" s="157"/>
      <c r="GS29" s="172" t="str">
        <f t="shared" si="79"/>
        <v/>
      </c>
      <c r="GT29" s="157"/>
      <c r="GU29" s="157"/>
      <c r="GV29" s="157"/>
      <c r="GW29" s="157"/>
      <c r="GX29" s="157"/>
      <c r="GY29" s="157"/>
      <c r="GZ29" s="157"/>
      <c r="HA29" s="157"/>
      <c r="HB29" s="157"/>
      <c r="HC29" s="157"/>
      <c r="HD29" s="157"/>
      <c r="HE29" s="157"/>
      <c r="HF29" s="157"/>
      <c r="HG29" s="157"/>
      <c r="HH29" s="157"/>
      <c r="HI29" s="157"/>
      <c r="HJ29" s="157"/>
      <c r="HK29" s="157"/>
      <c r="HL29" s="157"/>
      <c r="HM29" s="157"/>
      <c r="HN29" s="157"/>
      <c r="HO29" s="157"/>
      <c r="HP29" s="157"/>
      <c r="HQ29" s="172">
        <f t="shared" si="80"/>
        <v>1</v>
      </c>
      <c r="HR29" s="126"/>
      <c r="HS29" s="172" t="str">
        <f t="shared" ref="HS29:HS34" si="93">IFERROR(IF(AND(COUNTBLANK(D$28:D$34)&gt;0,COUNTBLANK(AB$28:AB$34)&gt;0,COUNTBLANK(AZ$28:AZ$34)&gt;0,COUNTBLANK(BX$28:BX$34)&gt;0),"",EW29+FU29+GS29+HQ29),"")</f>
        <v/>
      </c>
      <c r="HT29" s="228"/>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s="173">
        <f t="shared" si="81"/>
        <v>0</v>
      </c>
      <c r="KU29" s="174" t="e">
        <f t="shared" si="82"/>
        <v>#VALUE!</v>
      </c>
      <c r="KV29" s="174" t="e">
        <f t="shared" ref="KV29:KV34" si="94">KU29-TRUNC(KU29)</f>
        <v>#VALUE!</v>
      </c>
      <c r="KW29" s="174">
        <f>KW28+0.001</f>
        <v>2E-3</v>
      </c>
      <c r="KX29" s="175" t="e">
        <f t="shared" ref="KX29:KX34" si="95">KV29+KW29</f>
        <v>#VALUE!</v>
      </c>
      <c r="KY29" s="176" t="e">
        <f t="shared" ref="KY29:KY34" si="96">ROUNDDOWN(KU29,0)</f>
        <v>#VALUE!</v>
      </c>
      <c r="KZ29" s="137" t="e">
        <f t="shared" si="83"/>
        <v>#VALUE!</v>
      </c>
      <c r="LA29" s="137" t="e">
        <f t="shared" si="83"/>
        <v>#VALUE!</v>
      </c>
      <c r="LB29" s="137" t="e">
        <f t="shared" si="83"/>
        <v>#VALUE!</v>
      </c>
      <c r="LC29" s="137" t="e">
        <f t="shared" si="83"/>
        <v>#VALUE!</v>
      </c>
      <c r="LD29" s="137" t="e">
        <f t="shared" si="83"/>
        <v>#VALUE!</v>
      </c>
      <c r="LE29" s="137" t="e">
        <f t="shared" si="83"/>
        <v>#VALUE!</v>
      </c>
      <c r="LF29" s="137" t="e">
        <f t="shared" si="83"/>
        <v>#VALUE!</v>
      </c>
      <c r="LG29" s="177"/>
      <c r="LH29" s="177"/>
      <c r="LI29" s="177"/>
      <c r="LJ29" s="177"/>
      <c r="LK29" s="177"/>
      <c r="LL29" s="177"/>
      <c r="LM29" s="177"/>
      <c r="LN29" s="177"/>
      <c r="LO29" s="137"/>
      <c r="LP29" s="137" t="str">
        <f>IF(LP28="","",LO29)</f>
        <v/>
      </c>
      <c r="LQ29"/>
      <c r="LR29" s="173">
        <f t="shared" si="84"/>
        <v>0</v>
      </c>
      <c r="LS29" s="174" t="e">
        <f t="shared" si="85"/>
        <v>#VALUE!</v>
      </c>
      <c r="LT29" s="174" t="e">
        <f t="shared" ref="LT29:LT34" si="97">LS29-TRUNC(LS29)</f>
        <v>#VALUE!</v>
      </c>
      <c r="LU29" s="174">
        <f>LU28+0.001</f>
        <v>2E-3</v>
      </c>
      <c r="LV29" s="175" t="e">
        <f t="shared" ref="LV29:LV34" si="98">LT29+LU29</f>
        <v>#VALUE!</v>
      </c>
      <c r="LW29" s="176" t="e">
        <f t="shared" ref="LW29:LW34" si="99">ROUNDDOWN(LS29,0)</f>
        <v>#VALUE!</v>
      </c>
      <c r="LX29" s="137" t="e">
        <f t="shared" si="86"/>
        <v>#VALUE!</v>
      </c>
      <c r="LY29" s="137" t="e">
        <f t="shared" si="86"/>
        <v>#VALUE!</v>
      </c>
      <c r="LZ29" s="137" t="e">
        <f t="shared" si="86"/>
        <v>#VALUE!</v>
      </c>
      <c r="MA29" s="137" t="e">
        <f t="shared" si="86"/>
        <v>#VALUE!</v>
      </c>
      <c r="MB29" s="137" t="e">
        <f t="shared" si="86"/>
        <v>#VALUE!</v>
      </c>
      <c r="MC29" s="137" t="e">
        <f t="shared" si="86"/>
        <v>#VALUE!</v>
      </c>
      <c r="MD29" s="137" t="e">
        <f t="shared" si="86"/>
        <v>#VALUE!</v>
      </c>
      <c r="ME29" s="177"/>
      <c r="MF29" s="177"/>
      <c r="MG29" s="177"/>
      <c r="MH29" s="177"/>
      <c r="MI29" s="177"/>
      <c r="MJ29" s="177"/>
      <c r="MK29" s="177"/>
      <c r="ML29" s="177"/>
      <c r="MM29" s="137"/>
      <c r="MN29" s="137" t="str">
        <f>IF(MN28="","",MM29)</f>
        <v/>
      </c>
      <c r="MO29" s="125"/>
      <c r="MP29" s="173">
        <f t="shared" si="87"/>
        <v>0</v>
      </c>
      <c r="MQ29" s="174" t="e">
        <f t="shared" si="88"/>
        <v>#VALUE!</v>
      </c>
      <c r="MR29" s="174" t="e">
        <f t="shared" ref="MR29:MR34" si="100">MQ29-TRUNC(MQ29)</f>
        <v>#VALUE!</v>
      </c>
      <c r="MS29" s="174">
        <f>MS28+0.001</f>
        <v>2E-3</v>
      </c>
      <c r="MT29" s="175" t="e">
        <f t="shared" ref="MT29:MT34" si="101">MR29+MS29</f>
        <v>#VALUE!</v>
      </c>
      <c r="MU29" s="176" t="e">
        <f t="shared" ref="MU29:MU34" si="102">ROUNDDOWN(MQ29,0)</f>
        <v>#VALUE!</v>
      </c>
      <c r="MV29" s="137" t="e">
        <f t="shared" si="89"/>
        <v>#VALUE!</v>
      </c>
      <c r="MW29" s="137" t="e">
        <f t="shared" si="89"/>
        <v>#VALUE!</v>
      </c>
      <c r="MX29" s="137" t="e">
        <f t="shared" si="89"/>
        <v>#VALUE!</v>
      </c>
      <c r="MY29" s="137" t="e">
        <f t="shared" si="89"/>
        <v>#VALUE!</v>
      </c>
      <c r="MZ29" s="137" t="e">
        <f t="shared" si="89"/>
        <v>#VALUE!</v>
      </c>
      <c r="NA29" s="137" t="e">
        <f t="shared" si="89"/>
        <v>#VALUE!</v>
      </c>
      <c r="NB29" s="137" t="e">
        <f t="shared" si="89"/>
        <v>#VALUE!</v>
      </c>
      <c r="NC29" s="177"/>
      <c r="ND29" s="177"/>
      <c r="NE29" s="177"/>
      <c r="NF29" s="177"/>
      <c r="NG29" s="177"/>
      <c r="NH29" s="177"/>
      <c r="NI29" s="177"/>
      <c r="NJ29" s="177"/>
      <c r="NK29" s="137"/>
      <c r="NL29" s="137" t="str">
        <f>IF(NL28="","",NK29)</f>
        <v/>
      </c>
      <c r="NM29" s="125"/>
      <c r="NN29" s="173">
        <f t="shared" si="90"/>
        <v>1</v>
      </c>
      <c r="NO29" s="174">
        <f t="shared" si="91"/>
        <v>0</v>
      </c>
      <c r="NP29" s="174">
        <f t="shared" ref="NP29:NP34" si="103">NO29-TRUNC(NO29)</f>
        <v>0</v>
      </c>
      <c r="NQ29" s="174">
        <f>NQ28+0.001</f>
        <v>2E-3</v>
      </c>
      <c r="NR29" s="175">
        <f t="shared" ref="NR29:NR34" si="104">NP29+NQ29</f>
        <v>2E-3</v>
      </c>
      <c r="NS29" s="176">
        <f t="shared" ref="NS29:NS34" si="105">ROUNDDOWN(NO29,0)</f>
        <v>0</v>
      </c>
      <c r="NT29" s="137">
        <f t="shared" si="92"/>
        <v>0</v>
      </c>
      <c r="NU29" s="137">
        <f t="shared" si="92"/>
        <v>0</v>
      </c>
      <c r="NV29" s="137">
        <f t="shared" si="92"/>
        <v>0</v>
      </c>
      <c r="NW29" s="137">
        <f t="shared" si="92"/>
        <v>0</v>
      </c>
      <c r="NX29" s="137">
        <f t="shared" si="92"/>
        <v>0</v>
      </c>
      <c r="NY29" s="137">
        <f t="shared" si="92"/>
        <v>1</v>
      </c>
      <c r="NZ29" s="137">
        <f t="shared" si="92"/>
        <v>1</v>
      </c>
      <c r="OA29" s="177"/>
      <c r="OB29" s="177"/>
      <c r="OC29" s="177"/>
      <c r="OD29" s="177"/>
      <c r="OE29" s="177"/>
      <c r="OF29" s="177"/>
      <c r="OG29" s="177"/>
      <c r="OH29" s="177"/>
      <c r="OI29" s="137"/>
      <c r="OJ29" s="137">
        <f>IF(OJ28="","",OI29)</f>
        <v>0</v>
      </c>
    </row>
    <row r="30" spans="3:400" x14ac:dyDescent="0.25">
      <c r="C30" s="183" t="s">
        <v>34</v>
      </c>
      <c r="D30" s="171">
        <v>0</v>
      </c>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71">
        <v>0</v>
      </c>
      <c r="AC30" s="156"/>
      <c r="AD30" s="156"/>
      <c r="AE30" s="156"/>
      <c r="AF30" s="156"/>
      <c r="AG30" s="156"/>
      <c r="AH30" s="156"/>
      <c r="AI30" s="156"/>
      <c r="AJ30" s="156"/>
      <c r="AK30" s="156"/>
      <c r="AL30" s="156"/>
      <c r="AM30" s="156"/>
      <c r="AN30" s="156"/>
      <c r="AO30" s="156"/>
      <c r="AP30" s="156"/>
      <c r="AQ30" s="156"/>
      <c r="AR30" s="156"/>
      <c r="AS30" s="156"/>
      <c r="AT30" s="156"/>
      <c r="AU30" s="156"/>
      <c r="AV30" s="156"/>
      <c r="AW30" s="156"/>
      <c r="AX30" s="156"/>
      <c r="AY30" s="156"/>
      <c r="AZ30" s="171">
        <v>0</v>
      </c>
      <c r="BA30" s="156"/>
      <c r="BB30" s="156"/>
      <c r="BC30" s="156"/>
      <c r="BD30" s="156"/>
      <c r="BE30" s="156"/>
      <c r="BF30" s="156"/>
      <c r="BG30" s="156"/>
      <c r="BH30" s="156"/>
      <c r="BI30" s="156"/>
      <c r="BJ30" s="156"/>
      <c r="BK30" s="156"/>
      <c r="BL30" s="156"/>
      <c r="BM30" s="156"/>
      <c r="BN30" s="156"/>
      <c r="BO30" s="156"/>
      <c r="BP30" s="156"/>
      <c r="BQ30" s="156"/>
      <c r="BR30" s="156"/>
      <c r="BS30" s="156"/>
      <c r="BT30" s="156"/>
      <c r="BU30" s="156"/>
      <c r="BV30" s="156"/>
      <c r="BW30" s="156"/>
      <c r="BX30" s="171">
        <v>0</v>
      </c>
      <c r="BY30" s="153">
        <f t="shared" si="72"/>
        <v>0</v>
      </c>
      <c r="BZ30" s="120"/>
      <c r="CA30" s="172" t="str">
        <f t="shared" si="73"/>
        <v/>
      </c>
      <c r="CB30" s="157"/>
      <c r="CC30" s="157"/>
      <c r="CD30" s="157"/>
      <c r="CE30" s="157"/>
      <c r="CF30" s="157"/>
      <c r="CG30" s="157"/>
      <c r="CH30" s="157"/>
      <c r="CI30" s="157"/>
      <c r="CJ30" s="157"/>
      <c r="CK30" s="157"/>
      <c r="CL30" s="157"/>
      <c r="CM30" s="157"/>
      <c r="CN30" s="157"/>
      <c r="CO30" s="157"/>
      <c r="CP30" s="157"/>
      <c r="CQ30" s="157"/>
      <c r="CR30" s="157"/>
      <c r="CS30" s="157"/>
      <c r="CT30" s="157"/>
      <c r="CU30" s="157"/>
      <c r="CV30" s="157"/>
      <c r="CW30" s="157"/>
      <c r="CX30" s="157"/>
      <c r="CY30" s="172" t="str">
        <f t="shared" si="74"/>
        <v/>
      </c>
      <c r="CZ30" s="157"/>
      <c r="DA30" s="157"/>
      <c r="DB30" s="157"/>
      <c r="DC30" s="157"/>
      <c r="DD30" s="157"/>
      <c r="DE30" s="157"/>
      <c r="DF30" s="157"/>
      <c r="DG30" s="157"/>
      <c r="DH30" s="157"/>
      <c r="DI30" s="157"/>
      <c r="DJ30" s="157"/>
      <c r="DK30" s="157"/>
      <c r="DL30" s="157"/>
      <c r="DM30" s="157"/>
      <c r="DN30" s="157"/>
      <c r="DO30" s="157"/>
      <c r="DP30" s="157"/>
      <c r="DQ30" s="157"/>
      <c r="DR30" s="157"/>
      <c r="DS30" s="157"/>
      <c r="DT30" s="157"/>
      <c r="DU30" s="157"/>
      <c r="DV30" s="157"/>
      <c r="DW30" s="172" t="str">
        <f t="shared" si="75"/>
        <v/>
      </c>
      <c r="DX30" s="157"/>
      <c r="DY30" s="157"/>
      <c r="DZ30" s="157"/>
      <c r="EA30" s="157"/>
      <c r="EB30" s="157"/>
      <c r="EC30" s="157"/>
      <c r="ED30" s="157"/>
      <c r="EE30" s="157"/>
      <c r="EF30" s="157"/>
      <c r="EG30" s="157"/>
      <c r="EH30" s="157"/>
      <c r="EI30" s="157"/>
      <c r="EJ30" s="157"/>
      <c r="EK30" s="157"/>
      <c r="EL30" s="157"/>
      <c r="EM30" s="157"/>
      <c r="EN30" s="157"/>
      <c r="EO30" s="157"/>
      <c r="EP30" s="157"/>
      <c r="EQ30" s="157"/>
      <c r="ER30" s="157"/>
      <c r="ES30" s="157"/>
      <c r="ET30" s="157"/>
      <c r="EU30" s="172">
        <f t="shared" si="76"/>
        <v>0</v>
      </c>
      <c r="EV30" s="120"/>
      <c r="EW30" s="172" t="str">
        <f t="shared" si="77"/>
        <v/>
      </c>
      <c r="EX30" s="157"/>
      <c r="EY30" s="157"/>
      <c r="EZ30" s="157"/>
      <c r="FA30" s="157"/>
      <c r="FB30" s="157"/>
      <c r="FC30" s="157"/>
      <c r="FD30" s="157"/>
      <c r="FE30" s="157"/>
      <c r="FF30" s="157"/>
      <c r="FG30" s="157"/>
      <c r="FH30" s="157"/>
      <c r="FI30" s="157"/>
      <c r="FJ30" s="157"/>
      <c r="FK30" s="157"/>
      <c r="FL30" s="157"/>
      <c r="FM30" s="157"/>
      <c r="FN30" s="157"/>
      <c r="FO30" s="157"/>
      <c r="FP30" s="157"/>
      <c r="FQ30" s="157"/>
      <c r="FR30" s="157"/>
      <c r="FS30" s="157"/>
      <c r="FT30" s="157"/>
      <c r="FU30" s="172" t="str">
        <f t="shared" si="78"/>
        <v/>
      </c>
      <c r="FV30" s="157"/>
      <c r="FW30" s="157"/>
      <c r="FX30" s="157"/>
      <c r="FY30" s="157"/>
      <c r="FZ30" s="157"/>
      <c r="GA30" s="157"/>
      <c r="GB30" s="157"/>
      <c r="GC30" s="157"/>
      <c r="GD30" s="157"/>
      <c r="GE30" s="157"/>
      <c r="GF30" s="157"/>
      <c r="GG30" s="157"/>
      <c r="GH30" s="157"/>
      <c r="GI30" s="157"/>
      <c r="GJ30" s="157"/>
      <c r="GK30" s="157"/>
      <c r="GL30" s="157"/>
      <c r="GM30" s="157"/>
      <c r="GN30" s="157"/>
      <c r="GO30" s="157"/>
      <c r="GP30" s="157"/>
      <c r="GQ30" s="157"/>
      <c r="GR30" s="157"/>
      <c r="GS30" s="172" t="str">
        <f t="shared" si="79"/>
        <v/>
      </c>
      <c r="GT30" s="157"/>
      <c r="GU30" s="157"/>
      <c r="GV30" s="157"/>
      <c r="GW30" s="157"/>
      <c r="GX30" s="157"/>
      <c r="GY30" s="157"/>
      <c r="GZ30" s="157"/>
      <c r="HA30" s="157"/>
      <c r="HB30" s="157"/>
      <c r="HC30" s="157"/>
      <c r="HD30" s="157"/>
      <c r="HE30" s="157"/>
      <c r="HF30" s="157"/>
      <c r="HG30" s="157"/>
      <c r="HH30" s="157"/>
      <c r="HI30" s="157"/>
      <c r="HJ30" s="157"/>
      <c r="HK30" s="157"/>
      <c r="HL30" s="157"/>
      <c r="HM30" s="157"/>
      <c r="HN30" s="157"/>
      <c r="HO30" s="157"/>
      <c r="HP30" s="157"/>
      <c r="HQ30" s="172">
        <f t="shared" si="80"/>
        <v>0</v>
      </c>
      <c r="HR30" s="126"/>
      <c r="HS30" s="172" t="str">
        <f t="shared" si="93"/>
        <v/>
      </c>
      <c r="HT30" s="228"/>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s="173">
        <f t="shared" si="81"/>
        <v>0</v>
      </c>
      <c r="KU30" s="174" t="e">
        <f t="shared" si="82"/>
        <v>#VALUE!</v>
      </c>
      <c r="KV30" s="174" t="e">
        <f t="shared" si="94"/>
        <v>#VALUE!</v>
      </c>
      <c r="KW30" s="174">
        <f t="shared" ref="KW30:KW34" si="106">KW29+0.001</f>
        <v>3.0000000000000001E-3</v>
      </c>
      <c r="KX30" s="175" t="e">
        <f t="shared" si="95"/>
        <v>#VALUE!</v>
      </c>
      <c r="KY30" s="176" t="e">
        <f t="shared" si="96"/>
        <v>#VALUE!</v>
      </c>
      <c r="KZ30" s="137" t="e">
        <f t="shared" si="83"/>
        <v>#VALUE!</v>
      </c>
      <c r="LA30" s="137" t="e">
        <f t="shared" si="83"/>
        <v>#VALUE!</v>
      </c>
      <c r="LB30" s="137" t="e">
        <f t="shared" si="83"/>
        <v>#VALUE!</v>
      </c>
      <c r="LC30" s="137" t="e">
        <f t="shared" si="83"/>
        <v>#VALUE!</v>
      </c>
      <c r="LD30" s="137" t="e">
        <f t="shared" si="83"/>
        <v>#VALUE!</v>
      </c>
      <c r="LE30" s="137" t="e">
        <f t="shared" si="83"/>
        <v>#VALUE!</v>
      </c>
      <c r="LF30" s="137" t="e">
        <f t="shared" si="83"/>
        <v>#VALUE!</v>
      </c>
      <c r="LG30" s="177"/>
      <c r="LH30" s="177"/>
      <c r="LI30" s="177"/>
      <c r="LJ30" s="177"/>
      <c r="LK30" s="177"/>
      <c r="LL30" s="177"/>
      <c r="LM30" s="177"/>
      <c r="LN30" s="177"/>
      <c r="LO30" s="137"/>
      <c r="LP30" s="137" t="str">
        <f t="shared" ref="LP30:LP34" si="107">IF(LP29="","",LO30)</f>
        <v/>
      </c>
      <c r="LQ30"/>
      <c r="LR30" s="173">
        <f t="shared" si="84"/>
        <v>0</v>
      </c>
      <c r="LS30" s="174" t="e">
        <f t="shared" si="85"/>
        <v>#VALUE!</v>
      </c>
      <c r="LT30" s="174" t="e">
        <f t="shared" si="97"/>
        <v>#VALUE!</v>
      </c>
      <c r="LU30" s="174">
        <f t="shared" ref="LU30:LU34" si="108">LU29+0.001</f>
        <v>3.0000000000000001E-3</v>
      </c>
      <c r="LV30" s="175" t="e">
        <f t="shared" si="98"/>
        <v>#VALUE!</v>
      </c>
      <c r="LW30" s="176" t="e">
        <f t="shared" si="99"/>
        <v>#VALUE!</v>
      </c>
      <c r="LX30" s="137" t="e">
        <f t="shared" si="86"/>
        <v>#VALUE!</v>
      </c>
      <c r="LY30" s="137" t="e">
        <f t="shared" si="86"/>
        <v>#VALUE!</v>
      </c>
      <c r="LZ30" s="137" t="e">
        <f t="shared" si="86"/>
        <v>#VALUE!</v>
      </c>
      <c r="MA30" s="137" t="e">
        <f t="shared" si="86"/>
        <v>#VALUE!</v>
      </c>
      <c r="MB30" s="137" t="e">
        <f t="shared" si="86"/>
        <v>#VALUE!</v>
      </c>
      <c r="MC30" s="137" t="e">
        <f t="shared" si="86"/>
        <v>#VALUE!</v>
      </c>
      <c r="MD30" s="137" t="e">
        <f t="shared" si="86"/>
        <v>#VALUE!</v>
      </c>
      <c r="ME30" s="177"/>
      <c r="MF30" s="177"/>
      <c r="MG30" s="177"/>
      <c r="MH30" s="177"/>
      <c r="MI30" s="177"/>
      <c r="MJ30" s="177"/>
      <c r="MK30" s="177"/>
      <c r="ML30" s="177"/>
      <c r="MM30" s="137"/>
      <c r="MN30" s="137" t="str">
        <f t="shared" ref="MN30:MN34" si="109">IF(MN29="","",MM30)</f>
        <v/>
      </c>
      <c r="MO30" s="125"/>
      <c r="MP30" s="173">
        <f t="shared" si="87"/>
        <v>0</v>
      </c>
      <c r="MQ30" s="174" t="e">
        <f t="shared" si="88"/>
        <v>#VALUE!</v>
      </c>
      <c r="MR30" s="174" t="e">
        <f t="shared" si="100"/>
        <v>#VALUE!</v>
      </c>
      <c r="MS30" s="174">
        <f t="shared" ref="MS30:MS34" si="110">MS29+0.001</f>
        <v>3.0000000000000001E-3</v>
      </c>
      <c r="MT30" s="175" t="e">
        <f t="shared" si="101"/>
        <v>#VALUE!</v>
      </c>
      <c r="MU30" s="176" t="e">
        <f t="shared" si="102"/>
        <v>#VALUE!</v>
      </c>
      <c r="MV30" s="137" t="e">
        <f t="shared" si="89"/>
        <v>#VALUE!</v>
      </c>
      <c r="MW30" s="137" t="e">
        <f t="shared" si="89"/>
        <v>#VALUE!</v>
      </c>
      <c r="MX30" s="137" t="e">
        <f t="shared" si="89"/>
        <v>#VALUE!</v>
      </c>
      <c r="MY30" s="137" t="e">
        <f t="shared" si="89"/>
        <v>#VALUE!</v>
      </c>
      <c r="MZ30" s="137" t="e">
        <f t="shared" si="89"/>
        <v>#VALUE!</v>
      </c>
      <c r="NA30" s="137" t="e">
        <f t="shared" si="89"/>
        <v>#VALUE!</v>
      </c>
      <c r="NB30" s="137" t="e">
        <f t="shared" si="89"/>
        <v>#VALUE!</v>
      </c>
      <c r="NC30" s="177"/>
      <c r="ND30" s="177"/>
      <c r="NE30" s="177"/>
      <c r="NF30" s="177"/>
      <c r="NG30" s="177"/>
      <c r="NH30" s="177"/>
      <c r="NI30" s="177"/>
      <c r="NJ30" s="177"/>
      <c r="NK30" s="137"/>
      <c r="NL30" s="137" t="str">
        <f t="shared" ref="NL30:NL34" si="111">IF(NL29="","",NK30)</f>
        <v/>
      </c>
      <c r="NM30" s="125"/>
      <c r="NN30" s="173">
        <f t="shared" si="90"/>
        <v>0</v>
      </c>
      <c r="NO30" s="174">
        <f t="shared" si="91"/>
        <v>0</v>
      </c>
      <c r="NP30" s="174">
        <f t="shared" si="103"/>
        <v>0</v>
      </c>
      <c r="NQ30" s="174">
        <f t="shared" ref="NQ30:NQ34" si="112">NQ29+0.001</f>
        <v>3.0000000000000001E-3</v>
      </c>
      <c r="NR30" s="175">
        <f t="shared" si="104"/>
        <v>3.0000000000000001E-3</v>
      </c>
      <c r="NS30" s="176">
        <f t="shared" si="105"/>
        <v>0</v>
      </c>
      <c r="NT30" s="137">
        <f t="shared" si="92"/>
        <v>0</v>
      </c>
      <c r="NU30" s="137">
        <f t="shared" si="92"/>
        <v>0</v>
      </c>
      <c r="NV30" s="137">
        <f t="shared" si="92"/>
        <v>0</v>
      </c>
      <c r="NW30" s="137">
        <f t="shared" si="92"/>
        <v>0</v>
      </c>
      <c r="NX30" s="137">
        <f t="shared" si="92"/>
        <v>1</v>
      </c>
      <c r="NY30" s="137">
        <f t="shared" si="92"/>
        <v>1</v>
      </c>
      <c r="NZ30" s="137">
        <f t="shared" si="92"/>
        <v>1</v>
      </c>
      <c r="OA30" s="177"/>
      <c r="OB30" s="177"/>
      <c r="OC30" s="177"/>
      <c r="OD30" s="177"/>
      <c r="OE30" s="177"/>
      <c r="OF30" s="177"/>
      <c r="OG30" s="177"/>
      <c r="OH30" s="177"/>
      <c r="OI30" s="137"/>
      <c r="OJ30" s="137">
        <f t="shared" ref="OJ30:OJ34" si="113">IF(OJ29="","",OI30)</f>
        <v>0</v>
      </c>
    </row>
    <row r="31" spans="3:400" x14ac:dyDescent="0.25">
      <c r="C31" s="183" t="s">
        <v>35</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0</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6"/>
      <c r="BB31" s="156"/>
      <c r="BC31" s="156"/>
      <c r="BD31" s="156"/>
      <c r="BE31" s="156"/>
      <c r="BF31" s="156"/>
      <c r="BG31" s="156"/>
      <c r="BH31" s="156"/>
      <c r="BI31" s="156"/>
      <c r="BJ31" s="156"/>
      <c r="BK31" s="156"/>
      <c r="BL31" s="156"/>
      <c r="BM31" s="156"/>
      <c r="BN31" s="156"/>
      <c r="BO31" s="156"/>
      <c r="BP31" s="156"/>
      <c r="BQ31" s="156"/>
      <c r="BR31" s="156"/>
      <c r="BS31" s="156"/>
      <c r="BT31" s="156"/>
      <c r="BU31" s="156"/>
      <c r="BV31" s="156"/>
      <c r="BW31" s="156"/>
      <c r="BX31" s="171">
        <v>1</v>
      </c>
      <c r="BY31" s="153">
        <f t="shared" si="72"/>
        <v>1</v>
      </c>
      <c r="BZ31" s="120"/>
      <c r="CA31" s="172" t="str">
        <f t="shared" si="73"/>
        <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t="str">
        <f t="shared" si="74"/>
        <v/>
      </c>
      <c r="CZ31" s="157"/>
      <c r="DA31" s="157"/>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72" t="str">
        <f t="shared" si="75"/>
        <v/>
      </c>
      <c r="DX31" s="157"/>
      <c r="DY31" s="157"/>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72">
        <f t="shared" si="76"/>
        <v>0</v>
      </c>
      <c r="EV31" s="120"/>
      <c r="EW31" s="172" t="str">
        <f t="shared" si="77"/>
        <v/>
      </c>
      <c r="EX31" s="157"/>
      <c r="EY31" s="157"/>
      <c r="EZ31" s="157"/>
      <c r="FA31" s="157"/>
      <c r="FB31" s="157"/>
      <c r="FC31" s="157"/>
      <c r="FD31" s="157"/>
      <c r="FE31" s="157"/>
      <c r="FF31" s="157"/>
      <c r="FG31" s="157"/>
      <c r="FH31" s="157"/>
      <c r="FI31" s="157"/>
      <c r="FJ31" s="157"/>
      <c r="FK31" s="157"/>
      <c r="FL31" s="157"/>
      <c r="FM31" s="157"/>
      <c r="FN31" s="157"/>
      <c r="FO31" s="157"/>
      <c r="FP31" s="157"/>
      <c r="FQ31" s="157"/>
      <c r="FR31" s="157"/>
      <c r="FS31" s="157"/>
      <c r="FT31" s="157"/>
      <c r="FU31" s="172" t="str">
        <f t="shared" si="78"/>
        <v/>
      </c>
      <c r="FV31" s="157"/>
      <c r="FW31" s="157"/>
      <c r="FX31" s="157"/>
      <c r="FY31" s="157"/>
      <c r="FZ31" s="157"/>
      <c r="GA31" s="157"/>
      <c r="GB31" s="157"/>
      <c r="GC31" s="157"/>
      <c r="GD31" s="157"/>
      <c r="GE31" s="157"/>
      <c r="GF31" s="157"/>
      <c r="GG31" s="157"/>
      <c r="GH31" s="157"/>
      <c r="GI31" s="157"/>
      <c r="GJ31" s="157"/>
      <c r="GK31" s="157"/>
      <c r="GL31" s="157"/>
      <c r="GM31" s="157"/>
      <c r="GN31" s="157"/>
      <c r="GO31" s="157"/>
      <c r="GP31" s="157"/>
      <c r="GQ31" s="157"/>
      <c r="GR31" s="157"/>
      <c r="GS31" s="172" t="str">
        <f t="shared" si="79"/>
        <v/>
      </c>
      <c r="GT31" s="157"/>
      <c r="GU31" s="157"/>
      <c r="GV31" s="157"/>
      <c r="GW31" s="157"/>
      <c r="GX31" s="157"/>
      <c r="GY31" s="157"/>
      <c r="GZ31" s="157"/>
      <c r="HA31" s="157"/>
      <c r="HB31" s="157"/>
      <c r="HC31" s="157"/>
      <c r="HD31" s="157"/>
      <c r="HE31" s="157"/>
      <c r="HF31" s="157"/>
      <c r="HG31" s="157"/>
      <c r="HH31" s="157"/>
      <c r="HI31" s="157"/>
      <c r="HJ31" s="157"/>
      <c r="HK31" s="157"/>
      <c r="HL31" s="157"/>
      <c r="HM31" s="157"/>
      <c r="HN31" s="157"/>
      <c r="HO31" s="157"/>
      <c r="HP31" s="157"/>
      <c r="HQ31" s="172">
        <f t="shared" si="80"/>
        <v>1</v>
      </c>
      <c r="HR31" s="126"/>
      <c r="HS31" s="172" t="str">
        <f t="shared" si="93"/>
        <v/>
      </c>
      <c r="HT31" s="228"/>
      <c r="HU31" s="181"/>
      <c r="HV31"/>
      <c r="HW31"/>
      <c r="HX31"/>
      <c r="HY31"/>
      <c r="HZ31"/>
      <c r="IA31"/>
      <c r="IB31"/>
      <c r="IC31"/>
      <c r="ID31"/>
      <c r="IE31"/>
      <c r="IF31"/>
      <c r="IG31"/>
      <c r="IH31"/>
      <c r="II31"/>
      <c r="IJ31"/>
      <c r="IK31"/>
      <c r="IL31"/>
      <c r="IM31"/>
      <c r="IN31"/>
      <c r="IO31"/>
      <c r="IP31"/>
      <c r="IQ31"/>
      <c r="IR31"/>
      <c r="IS31" s="181"/>
      <c r="IT31"/>
      <c r="IU31"/>
      <c r="IV31"/>
      <c r="IW31"/>
      <c r="IX31"/>
      <c r="IY31"/>
      <c r="IZ31"/>
      <c r="JA31"/>
      <c r="JB31"/>
      <c r="JC31"/>
      <c r="JD31"/>
      <c r="JE31"/>
      <c r="JF31"/>
      <c r="JG31"/>
      <c r="JH31"/>
      <c r="JI31"/>
      <c r="JJ31"/>
      <c r="JK31"/>
      <c r="JL31"/>
      <c r="JM31"/>
      <c r="JN31"/>
      <c r="JO31"/>
      <c r="JP31"/>
      <c r="JQ31" s="181"/>
      <c r="JR31"/>
      <c r="JS31"/>
      <c r="JT31"/>
      <c r="JU31"/>
      <c r="JV31"/>
      <c r="JW31"/>
      <c r="JX31"/>
      <c r="JY31"/>
      <c r="JZ31"/>
      <c r="KA31"/>
      <c r="KB31"/>
      <c r="KC31"/>
      <c r="KD31"/>
      <c r="KE31"/>
      <c r="KF31"/>
      <c r="KG31"/>
      <c r="KH31"/>
      <c r="KI31"/>
      <c r="KJ31"/>
      <c r="KK31"/>
      <c r="KL31"/>
      <c r="KM31"/>
      <c r="KN31"/>
      <c r="KO31" s="181"/>
      <c r="KP31"/>
      <c r="KQ31"/>
      <c r="KR31"/>
      <c r="KS31"/>
      <c r="KT31" s="173">
        <f t="shared" si="81"/>
        <v>0</v>
      </c>
      <c r="KU31" s="174" t="e">
        <f t="shared" si="82"/>
        <v>#VALUE!</v>
      </c>
      <c r="KV31" s="174" t="e">
        <f t="shared" si="94"/>
        <v>#VALUE!</v>
      </c>
      <c r="KW31" s="174">
        <f t="shared" si="106"/>
        <v>4.0000000000000001E-3</v>
      </c>
      <c r="KX31" s="175" t="e">
        <f t="shared" si="95"/>
        <v>#VALUE!</v>
      </c>
      <c r="KY31" s="176" t="e">
        <f t="shared" si="96"/>
        <v>#VALUE!</v>
      </c>
      <c r="KZ31" s="137" t="e">
        <f t="shared" si="83"/>
        <v>#VALUE!</v>
      </c>
      <c r="LA31" s="137" t="e">
        <f t="shared" si="83"/>
        <v>#VALUE!</v>
      </c>
      <c r="LB31" s="137" t="e">
        <f t="shared" si="83"/>
        <v>#VALUE!</v>
      </c>
      <c r="LC31" s="137" t="e">
        <f t="shared" si="83"/>
        <v>#VALUE!</v>
      </c>
      <c r="LD31" s="137" t="e">
        <f t="shared" si="83"/>
        <v>#VALUE!</v>
      </c>
      <c r="LE31" s="137" t="e">
        <f t="shared" si="83"/>
        <v>#VALUE!</v>
      </c>
      <c r="LF31" s="137" t="e">
        <f t="shared" si="83"/>
        <v>#VALUE!</v>
      </c>
      <c r="LG31" s="177"/>
      <c r="LH31" s="177"/>
      <c r="LI31" s="177"/>
      <c r="LJ31" s="177"/>
      <c r="LK31" s="177"/>
      <c r="LL31" s="177"/>
      <c r="LM31" s="177"/>
      <c r="LN31" s="177"/>
      <c r="LO31" s="137"/>
      <c r="LP31" s="137" t="str">
        <f t="shared" si="107"/>
        <v/>
      </c>
      <c r="LQ31"/>
      <c r="LR31" s="173">
        <f t="shared" si="84"/>
        <v>0</v>
      </c>
      <c r="LS31" s="174" t="e">
        <f t="shared" si="85"/>
        <v>#VALUE!</v>
      </c>
      <c r="LT31" s="174" t="e">
        <f t="shared" si="97"/>
        <v>#VALUE!</v>
      </c>
      <c r="LU31" s="174">
        <f t="shared" si="108"/>
        <v>4.0000000000000001E-3</v>
      </c>
      <c r="LV31" s="175" t="e">
        <f t="shared" si="98"/>
        <v>#VALUE!</v>
      </c>
      <c r="LW31" s="176" t="e">
        <f t="shared" si="99"/>
        <v>#VALUE!</v>
      </c>
      <c r="LX31" s="137" t="e">
        <f t="shared" si="86"/>
        <v>#VALUE!</v>
      </c>
      <c r="LY31" s="137" t="e">
        <f t="shared" si="86"/>
        <v>#VALUE!</v>
      </c>
      <c r="LZ31" s="137" t="e">
        <f t="shared" si="86"/>
        <v>#VALUE!</v>
      </c>
      <c r="MA31" s="137" t="e">
        <f t="shared" si="86"/>
        <v>#VALUE!</v>
      </c>
      <c r="MB31" s="137" t="e">
        <f t="shared" si="86"/>
        <v>#VALUE!</v>
      </c>
      <c r="MC31" s="137" t="e">
        <f t="shared" si="86"/>
        <v>#VALUE!</v>
      </c>
      <c r="MD31" s="137" t="e">
        <f t="shared" si="86"/>
        <v>#VALUE!</v>
      </c>
      <c r="ME31" s="177"/>
      <c r="MF31" s="177"/>
      <c r="MG31" s="177"/>
      <c r="MH31" s="177"/>
      <c r="MI31" s="177"/>
      <c r="MJ31" s="177"/>
      <c r="MK31" s="177"/>
      <c r="ML31" s="177"/>
      <c r="MM31" s="137"/>
      <c r="MN31" s="137" t="str">
        <f t="shared" si="109"/>
        <v/>
      </c>
      <c r="MO31" s="125"/>
      <c r="MP31" s="173">
        <f t="shared" si="87"/>
        <v>0</v>
      </c>
      <c r="MQ31" s="174" t="e">
        <f t="shared" si="88"/>
        <v>#VALUE!</v>
      </c>
      <c r="MR31" s="174" t="e">
        <f t="shared" si="100"/>
        <v>#VALUE!</v>
      </c>
      <c r="MS31" s="174">
        <f t="shared" si="110"/>
        <v>4.0000000000000001E-3</v>
      </c>
      <c r="MT31" s="175" t="e">
        <f t="shared" si="101"/>
        <v>#VALUE!</v>
      </c>
      <c r="MU31" s="176" t="e">
        <f t="shared" si="102"/>
        <v>#VALUE!</v>
      </c>
      <c r="MV31" s="137" t="e">
        <f t="shared" si="89"/>
        <v>#VALUE!</v>
      </c>
      <c r="MW31" s="137" t="e">
        <f t="shared" si="89"/>
        <v>#VALUE!</v>
      </c>
      <c r="MX31" s="137" t="e">
        <f t="shared" si="89"/>
        <v>#VALUE!</v>
      </c>
      <c r="MY31" s="137" t="e">
        <f t="shared" si="89"/>
        <v>#VALUE!</v>
      </c>
      <c r="MZ31" s="137" t="e">
        <f t="shared" si="89"/>
        <v>#VALUE!</v>
      </c>
      <c r="NA31" s="137" t="e">
        <f t="shared" si="89"/>
        <v>#VALUE!</v>
      </c>
      <c r="NB31" s="137" t="e">
        <f t="shared" si="89"/>
        <v>#VALUE!</v>
      </c>
      <c r="NC31" s="177"/>
      <c r="ND31" s="177"/>
      <c r="NE31" s="177"/>
      <c r="NF31" s="177"/>
      <c r="NG31" s="177"/>
      <c r="NH31" s="177"/>
      <c r="NI31" s="177"/>
      <c r="NJ31" s="177"/>
      <c r="NK31" s="137"/>
      <c r="NL31" s="137" t="str">
        <f t="shared" si="111"/>
        <v/>
      </c>
      <c r="NM31" s="125"/>
      <c r="NN31" s="173">
        <f t="shared" si="90"/>
        <v>1</v>
      </c>
      <c r="NO31" s="174">
        <f t="shared" si="91"/>
        <v>0</v>
      </c>
      <c r="NP31" s="174">
        <f t="shared" si="103"/>
        <v>0</v>
      </c>
      <c r="NQ31" s="174">
        <f t="shared" si="112"/>
        <v>4.0000000000000001E-3</v>
      </c>
      <c r="NR31" s="175">
        <f t="shared" si="104"/>
        <v>4.0000000000000001E-3</v>
      </c>
      <c r="NS31" s="176">
        <f t="shared" si="105"/>
        <v>0</v>
      </c>
      <c r="NT31" s="137">
        <f t="shared" si="92"/>
        <v>0</v>
      </c>
      <c r="NU31" s="137">
        <f t="shared" si="92"/>
        <v>0</v>
      </c>
      <c r="NV31" s="137">
        <f t="shared" si="92"/>
        <v>0</v>
      </c>
      <c r="NW31" s="137">
        <f t="shared" si="92"/>
        <v>1</v>
      </c>
      <c r="NX31" s="137">
        <f t="shared" si="92"/>
        <v>1</v>
      </c>
      <c r="NY31" s="137">
        <f t="shared" si="92"/>
        <v>1</v>
      </c>
      <c r="NZ31" s="137">
        <f t="shared" si="92"/>
        <v>1</v>
      </c>
      <c r="OA31" s="177"/>
      <c r="OB31" s="177"/>
      <c r="OC31" s="177"/>
      <c r="OD31" s="177"/>
      <c r="OE31" s="177"/>
      <c r="OF31" s="177"/>
      <c r="OG31" s="177"/>
      <c r="OH31" s="177"/>
      <c r="OI31" s="137"/>
      <c r="OJ31" s="137">
        <f t="shared" si="113"/>
        <v>0</v>
      </c>
    </row>
    <row r="32" spans="3:400" x14ac:dyDescent="0.25">
      <c r="C32" s="183" t="s">
        <v>36</v>
      </c>
      <c r="D32" s="171">
        <v>0</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6"/>
      <c r="BB32" s="156"/>
      <c r="BC32" s="156"/>
      <c r="BD32" s="156"/>
      <c r="BE32" s="156"/>
      <c r="BF32" s="156"/>
      <c r="BG32" s="156"/>
      <c r="BH32" s="156"/>
      <c r="BI32" s="156"/>
      <c r="BJ32" s="156"/>
      <c r="BK32" s="156"/>
      <c r="BL32" s="156"/>
      <c r="BM32" s="156"/>
      <c r="BN32" s="156"/>
      <c r="BO32" s="156"/>
      <c r="BP32" s="156"/>
      <c r="BQ32" s="156"/>
      <c r="BR32" s="156"/>
      <c r="BS32" s="156"/>
      <c r="BT32" s="156"/>
      <c r="BU32" s="156"/>
      <c r="BV32" s="156"/>
      <c r="BW32" s="156"/>
      <c r="BX32" s="171">
        <v>0</v>
      </c>
      <c r="BY32" s="153">
        <f t="shared" si="72"/>
        <v>0</v>
      </c>
      <c r="BZ32" s="120"/>
      <c r="CA32" s="172" t="str">
        <f t="shared" si="73"/>
        <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t="str">
        <f t="shared" si="74"/>
        <v/>
      </c>
      <c r="CZ32" s="157"/>
      <c r="DA32" s="157"/>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72" t="str">
        <f t="shared" si="75"/>
        <v/>
      </c>
      <c r="DX32" s="157"/>
      <c r="DY32" s="157"/>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72">
        <f t="shared" si="76"/>
        <v>0</v>
      </c>
      <c r="EV32" s="120"/>
      <c r="EW32" s="172" t="str">
        <f t="shared" si="77"/>
        <v/>
      </c>
      <c r="EX32" s="157"/>
      <c r="EY32" s="157"/>
      <c r="EZ32" s="157"/>
      <c r="FA32" s="157"/>
      <c r="FB32" s="157"/>
      <c r="FC32" s="157"/>
      <c r="FD32" s="157"/>
      <c r="FE32" s="157"/>
      <c r="FF32" s="157"/>
      <c r="FG32" s="157"/>
      <c r="FH32" s="157"/>
      <c r="FI32" s="157"/>
      <c r="FJ32" s="157"/>
      <c r="FK32" s="157"/>
      <c r="FL32" s="157"/>
      <c r="FM32" s="157"/>
      <c r="FN32" s="157"/>
      <c r="FO32" s="157"/>
      <c r="FP32" s="157"/>
      <c r="FQ32" s="157"/>
      <c r="FR32" s="157"/>
      <c r="FS32" s="157"/>
      <c r="FT32" s="157"/>
      <c r="FU32" s="172" t="str">
        <f t="shared" si="78"/>
        <v/>
      </c>
      <c r="FV32" s="157"/>
      <c r="FW32" s="157"/>
      <c r="FX32" s="157"/>
      <c r="FY32" s="157"/>
      <c r="FZ32" s="157"/>
      <c r="GA32" s="157"/>
      <c r="GB32" s="157"/>
      <c r="GC32" s="157"/>
      <c r="GD32" s="157"/>
      <c r="GE32" s="157"/>
      <c r="GF32" s="157"/>
      <c r="GG32" s="157"/>
      <c r="GH32" s="157"/>
      <c r="GI32" s="157"/>
      <c r="GJ32" s="157"/>
      <c r="GK32" s="157"/>
      <c r="GL32" s="157"/>
      <c r="GM32" s="157"/>
      <c r="GN32" s="157"/>
      <c r="GO32" s="157"/>
      <c r="GP32" s="157"/>
      <c r="GQ32" s="157"/>
      <c r="GR32" s="157"/>
      <c r="GS32" s="172" t="str">
        <f t="shared" si="79"/>
        <v/>
      </c>
      <c r="GT32" s="157"/>
      <c r="GU32" s="157"/>
      <c r="GV32" s="157"/>
      <c r="GW32" s="157"/>
      <c r="GX32" s="157"/>
      <c r="GY32" s="157"/>
      <c r="GZ32" s="157"/>
      <c r="HA32" s="157"/>
      <c r="HB32" s="157"/>
      <c r="HC32" s="157"/>
      <c r="HD32" s="157"/>
      <c r="HE32" s="157"/>
      <c r="HF32" s="157"/>
      <c r="HG32" s="157"/>
      <c r="HH32" s="157"/>
      <c r="HI32" s="157"/>
      <c r="HJ32" s="157"/>
      <c r="HK32" s="157"/>
      <c r="HL32" s="157"/>
      <c r="HM32" s="157"/>
      <c r="HN32" s="157"/>
      <c r="HO32" s="157"/>
      <c r="HP32" s="157"/>
      <c r="HQ32" s="172">
        <f t="shared" si="80"/>
        <v>0</v>
      </c>
      <c r="HR32" s="126"/>
      <c r="HS32" s="172" t="str">
        <f t="shared" si="93"/>
        <v/>
      </c>
      <c r="HT32" s="228"/>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s="173">
        <f t="shared" si="81"/>
        <v>0</v>
      </c>
      <c r="KU32" s="174" t="e">
        <f t="shared" si="82"/>
        <v>#VALUE!</v>
      </c>
      <c r="KV32" s="174" t="e">
        <f t="shared" si="94"/>
        <v>#VALUE!</v>
      </c>
      <c r="KW32" s="174">
        <f t="shared" si="106"/>
        <v>5.0000000000000001E-3</v>
      </c>
      <c r="KX32" s="175" t="e">
        <f t="shared" si="95"/>
        <v>#VALUE!</v>
      </c>
      <c r="KY32" s="176" t="e">
        <f t="shared" si="96"/>
        <v>#VALUE!</v>
      </c>
      <c r="KZ32" s="137" t="e">
        <f t="shared" si="83"/>
        <v>#VALUE!</v>
      </c>
      <c r="LA32" s="137" t="e">
        <f t="shared" si="83"/>
        <v>#VALUE!</v>
      </c>
      <c r="LB32" s="137" t="e">
        <f t="shared" si="83"/>
        <v>#VALUE!</v>
      </c>
      <c r="LC32" s="137" t="e">
        <f t="shared" si="83"/>
        <v>#VALUE!</v>
      </c>
      <c r="LD32" s="137" t="e">
        <f t="shared" si="83"/>
        <v>#VALUE!</v>
      </c>
      <c r="LE32" s="137" t="e">
        <f t="shared" si="83"/>
        <v>#VALUE!</v>
      </c>
      <c r="LF32" s="137" t="e">
        <f t="shared" si="83"/>
        <v>#VALUE!</v>
      </c>
      <c r="LG32" s="177"/>
      <c r="LH32" s="177"/>
      <c r="LI32" s="177"/>
      <c r="LJ32" s="177"/>
      <c r="LK32" s="177"/>
      <c r="LL32" s="177"/>
      <c r="LM32" s="177"/>
      <c r="LN32" s="177"/>
      <c r="LO32" s="137"/>
      <c r="LP32" s="137" t="str">
        <f t="shared" si="107"/>
        <v/>
      </c>
      <c r="LQ32"/>
      <c r="LR32" s="173">
        <f t="shared" si="84"/>
        <v>0</v>
      </c>
      <c r="LS32" s="174" t="e">
        <f t="shared" si="85"/>
        <v>#VALUE!</v>
      </c>
      <c r="LT32" s="174" t="e">
        <f t="shared" si="97"/>
        <v>#VALUE!</v>
      </c>
      <c r="LU32" s="174">
        <f t="shared" si="108"/>
        <v>5.0000000000000001E-3</v>
      </c>
      <c r="LV32" s="175" t="e">
        <f t="shared" si="98"/>
        <v>#VALUE!</v>
      </c>
      <c r="LW32" s="176" t="e">
        <f t="shared" si="99"/>
        <v>#VALUE!</v>
      </c>
      <c r="LX32" s="137" t="e">
        <f t="shared" si="86"/>
        <v>#VALUE!</v>
      </c>
      <c r="LY32" s="137" t="e">
        <f t="shared" si="86"/>
        <v>#VALUE!</v>
      </c>
      <c r="LZ32" s="137" t="e">
        <f t="shared" si="86"/>
        <v>#VALUE!</v>
      </c>
      <c r="MA32" s="137" t="e">
        <f t="shared" si="86"/>
        <v>#VALUE!</v>
      </c>
      <c r="MB32" s="137" t="e">
        <f t="shared" si="86"/>
        <v>#VALUE!</v>
      </c>
      <c r="MC32" s="137" t="e">
        <f t="shared" si="86"/>
        <v>#VALUE!</v>
      </c>
      <c r="MD32" s="137" t="e">
        <f t="shared" si="86"/>
        <v>#VALUE!</v>
      </c>
      <c r="ME32" s="177"/>
      <c r="MF32" s="177"/>
      <c r="MG32" s="177"/>
      <c r="MH32" s="177"/>
      <c r="MI32" s="177"/>
      <c r="MJ32" s="177"/>
      <c r="MK32" s="177"/>
      <c r="ML32" s="177"/>
      <c r="MM32" s="137"/>
      <c r="MN32" s="137" t="str">
        <f t="shared" si="109"/>
        <v/>
      </c>
      <c r="MO32" s="125"/>
      <c r="MP32" s="173">
        <f t="shared" si="87"/>
        <v>0</v>
      </c>
      <c r="MQ32" s="174" t="e">
        <f t="shared" si="88"/>
        <v>#VALUE!</v>
      </c>
      <c r="MR32" s="174" t="e">
        <f t="shared" si="100"/>
        <v>#VALUE!</v>
      </c>
      <c r="MS32" s="174">
        <f t="shared" si="110"/>
        <v>5.0000000000000001E-3</v>
      </c>
      <c r="MT32" s="175" t="e">
        <f t="shared" si="101"/>
        <v>#VALUE!</v>
      </c>
      <c r="MU32" s="176" t="e">
        <f t="shared" si="102"/>
        <v>#VALUE!</v>
      </c>
      <c r="MV32" s="137" t="e">
        <f t="shared" si="89"/>
        <v>#VALUE!</v>
      </c>
      <c r="MW32" s="137" t="e">
        <f t="shared" si="89"/>
        <v>#VALUE!</v>
      </c>
      <c r="MX32" s="137" t="e">
        <f t="shared" si="89"/>
        <v>#VALUE!</v>
      </c>
      <c r="MY32" s="137" t="e">
        <f t="shared" si="89"/>
        <v>#VALUE!</v>
      </c>
      <c r="MZ32" s="137" t="e">
        <f t="shared" si="89"/>
        <v>#VALUE!</v>
      </c>
      <c r="NA32" s="137" t="e">
        <f t="shared" si="89"/>
        <v>#VALUE!</v>
      </c>
      <c r="NB32" s="137" t="e">
        <f t="shared" si="89"/>
        <v>#VALUE!</v>
      </c>
      <c r="NC32" s="177"/>
      <c r="ND32" s="177"/>
      <c r="NE32" s="177"/>
      <c r="NF32" s="177"/>
      <c r="NG32" s="177"/>
      <c r="NH32" s="177"/>
      <c r="NI32" s="177"/>
      <c r="NJ32" s="177"/>
      <c r="NK32" s="137"/>
      <c r="NL32" s="137" t="str">
        <f t="shared" si="111"/>
        <v/>
      </c>
      <c r="NM32" s="125"/>
      <c r="NN32" s="173">
        <f t="shared" si="90"/>
        <v>0</v>
      </c>
      <c r="NO32" s="174">
        <f t="shared" si="91"/>
        <v>0</v>
      </c>
      <c r="NP32" s="174">
        <f t="shared" si="103"/>
        <v>0</v>
      </c>
      <c r="NQ32" s="174">
        <f t="shared" si="112"/>
        <v>5.0000000000000001E-3</v>
      </c>
      <c r="NR32" s="175">
        <f t="shared" si="104"/>
        <v>5.0000000000000001E-3</v>
      </c>
      <c r="NS32" s="176">
        <f t="shared" si="105"/>
        <v>0</v>
      </c>
      <c r="NT32" s="137">
        <f t="shared" si="92"/>
        <v>0</v>
      </c>
      <c r="NU32" s="137">
        <f t="shared" si="92"/>
        <v>0</v>
      </c>
      <c r="NV32" s="137">
        <f t="shared" si="92"/>
        <v>1</v>
      </c>
      <c r="NW32" s="137">
        <f t="shared" si="92"/>
        <v>1</v>
      </c>
      <c r="NX32" s="137">
        <f t="shared" si="92"/>
        <v>1</v>
      </c>
      <c r="NY32" s="137">
        <f t="shared" si="92"/>
        <v>1</v>
      </c>
      <c r="NZ32" s="137">
        <f t="shared" si="92"/>
        <v>1</v>
      </c>
      <c r="OA32" s="177"/>
      <c r="OB32" s="177"/>
      <c r="OC32" s="177"/>
      <c r="OD32" s="177"/>
      <c r="OE32" s="177"/>
      <c r="OF32" s="177"/>
      <c r="OG32" s="177"/>
      <c r="OH32" s="177"/>
      <c r="OI32" s="137"/>
      <c r="OJ32" s="137">
        <f t="shared" si="113"/>
        <v>0</v>
      </c>
    </row>
    <row r="33" spans="3:400" x14ac:dyDescent="0.25">
      <c r="C33" s="183" t="s">
        <v>37</v>
      </c>
      <c r="D33" s="171">
        <v>0</v>
      </c>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71">
        <v>0</v>
      </c>
      <c r="AC33" s="156"/>
      <c r="AD33" s="156"/>
      <c r="AE33" s="156"/>
      <c r="AF33" s="156"/>
      <c r="AG33" s="156"/>
      <c r="AH33" s="156"/>
      <c r="AI33" s="156"/>
      <c r="AJ33" s="156"/>
      <c r="AK33" s="156"/>
      <c r="AL33" s="156"/>
      <c r="AM33" s="156"/>
      <c r="AN33" s="156"/>
      <c r="AO33" s="156"/>
      <c r="AP33" s="156"/>
      <c r="AQ33" s="156"/>
      <c r="AR33" s="156"/>
      <c r="AS33" s="156"/>
      <c r="AT33" s="156"/>
      <c r="AU33" s="156"/>
      <c r="AV33" s="156"/>
      <c r="AW33" s="156"/>
      <c r="AX33" s="156"/>
      <c r="AY33" s="156"/>
      <c r="AZ33" s="171">
        <v>0</v>
      </c>
      <c r="BA33" s="156"/>
      <c r="BB33" s="156"/>
      <c r="BC33" s="156"/>
      <c r="BD33" s="156"/>
      <c r="BE33" s="156"/>
      <c r="BF33" s="156"/>
      <c r="BG33" s="156"/>
      <c r="BH33" s="156"/>
      <c r="BI33" s="156"/>
      <c r="BJ33" s="156"/>
      <c r="BK33" s="156"/>
      <c r="BL33" s="156"/>
      <c r="BM33" s="156"/>
      <c r="BN33" s="156"/>
      <c r="BO33" s="156"/>
      <c r="BP33" s="156"/>
      <c r="BQ33" s="156"/>
      <c r="BR33" s="156"/>
      <c r="BS33" s="156"/>
      <c r="BT33" s="156"/>
      <c r="BU33" s="156"/>
      <c r="BV33" s="156"/>
      <c r="BW33" s="156"/>
      <c r="BX33" s="171">
        <v>0</v>
      </c>
      <c r="BY33" s="153">
        <f t="shared" si="72"/>
        <v>0</v>
      </c>
      <c r="BZ33" s="120"/>
      <c r="CA33" s="172" t="str">
        <f t="shared" si="73"/>
        <v/>
      </c>
      <c r="CB33" s="157"/>
      <c r="CC33" s="157"/>
      <c r="CD33" s="157"/>
      <c r="CE33" s="157"/>
      <c r="CF33" s="157"/>
      <c r="CG33" s="157"/>
      <c r="CH33" s="157"/>
      <c r="CI33" s="157"/>
      <c r="CJ33" s="157"/>
      <c r="CK33" s="157"/>
      <c r="CL33" s="157"/>
      <c r="CM33" s="157"/>
      <c r="CN33" s="157"/>
      <c r="CO33" s="157"/>
      <c r="CP33" s="157"/>
      <c r="CQ33" s="157"/>
      <c r="CR33" s="157"/>
      <c r="CS33" s="157"/>
      <c r="CT33" s="157"/>
      <c r="CU33" s="157"/>
      <c r="CV33" s="157"/>
      <c r="CW33" s="157"/>
      <c r="CX33" s="157"/>
      <c r="CY33" s="172" t="str">
        <f t="shared" si="74"/>
        <v/>
      </c>
      <c r="CZ33" s="157"/>
      <c r="DA33" s="157"/>
      <c r="DB33" s="157"/>
      <c r="DC33" s="157"/>
      <c r="DD33" s="157"/>
      <c r="DE33" s="157"/>
      <c r="DF33" s="157"/>
      <c r="DG33" s="157"/>
      <c r="DH33" s="157"/>
      <c r="DI33" s="157"/>
      <c r="DJ33" s="157"/>
      <c r="DK33" s="157"/>
      <c r="DL33" s="157"/>
      <c r="DM33" s="157"/>
      <c r="DN33" s="157"/>
      <c r="DO33" s="157"/>
      <c r="DP33" s="157"/>
      <c r="DQ33" s="157"/>
      <c r="DR33" s="157"/>
      <c r="DS33" s="157"/>
      <c r="DT33" s="157"/>
      <c r="DU33" s="157"/>
      <c r="DV33" s="157"/>
      <c r="DW33" s="172" t="str">
        <f t="shared" si="75"/>
        <v/>
      </c>
      <c r="DX33" s="157"/>
      <c r="DY33" s="157"/>
      <c r="DZ33" s="157"/>
      <c r="EA33" s="157"/>
      <c r="EB33" s="157"/>
      <c r="EC33" s="157"/>
      <c r="ED33" s="157"/>
      <c r="EE33" s="157"/>
      <c r="EF33" s="157"/>
      <c r="EG33" s="157"/>
      <c r="EH33" s="157"/>
      <c r="EI33" s="157"/>
      <c r="EJ33" s="157"/>
      <c r="EK33" s="157"/>
      <c r="EL33" s="157"/>
      <c r="EM33" s="157"/>
      <c r="EN33" s="157"/>
      <c r="EO33" s="157"/>
      <c r="EP33" s="157"/>
      <c r="EQ33" s="157"/>
      <c r="ER33" s="157"/>
      <c r="ES33" s="157"/>
      <c r="ET33" s="157"/>
      <c r="EU33" s="172">
        <f t="shared" si="76"/>
        <v>0</v>
      </c>
      <c r="EV33" s="120"/>
      <c r="EW33" s="172" t="str">
        <f t="shared" si="77"/>
        <v/>
      </c>
      <c r="EX33" s="157"/>
      <c r="EY33" s="157"/>
      <c r="EZ33" s="157"/>
      <c r="FA33" s="157"/>
      <c r="FB33" s="157"/>
      <c r="FC33" s="157"/>
      <c r="FD33" s="157"/>
      <c r="FE33" s="157"/>
      <c r="FF33" s="157"/>
      <c r="FG33" s="157"/>
      <c r="FH33" s="157"/>
      <c r="FI33" s="157"/>
      <c r="FJ33" s="157"/>
      <c r="FK33" s="157"/>
      <c r="FL33" s="157"/>
      <c r="FM33" s="157"/>
      <c r="FN33" s="157"/>
      <c r="FO33" s="157"/>
      <c r="FP33" s="157"/>
      <c r="FQ33" s="157"/>
      <c r="FR33" s="157"/>
      <c r="FS33" s="157"/>
      <c r="FT33" s="157"/>
      <c r="FU33" s="172" t="str">
        <f t="shared" si="78"/>
        <v/>
      </c>
      <c r="FV33" s="157"/>
      <c r="FW33" s="157"/>
      <c r="FX33" s="157"/>
      <c r="FY33" s="157"/>
      <c r="FZ33" s="157"/>
      <c r="GA33" s="157"/>
      <c r="GB33" s="157"/>
      <c r="GC33" s="157"/>
      <c r="GD33" s="157"/>
      <c r="GE33" s="157"/>
      <c r="GF33" s="157"/>
      <c r="GG33" s="157"/>
      <c r="GH33" s="157"/>
      <c r="GI33" s="157"/>
      <c r="GJ33" s="157"/>
      <c r="GK33" s="157"/>
      <c r="GL33" s="157"/>
      <c r="GM33" s="157"/>
      <c r="GN33" s="157"/>
      <c r="GO33" s="157"/>
      <c r="GP33" s="157"/>
      <c r="GQ33" s="157"/>
      <c r="GR33" s="157"/>
      <c r="GS33" s="172" t="str">
        <f t="shared" si="79"/>
        <v/>
      </c>
      <c r="GT33" s="157"/>
      <c r="GU33" s="157"/>
      <c r="GV33" s="157"/>
      <c r="GW33" s="157"/>
      <c r="GX33" s="157"/>
      <c r="GY33" s="157"/>
      <c r="GZ33" s="157"/>
      <c r="HA33" s="157"/>
      <c r="HB33" s="157"/>
      <c r="HC33" s="157"/>
      <c r="HD33" s="157"/>
      <c r="HE33" s="157"/>
      <c r="HF33" s="157"/>
      <c r="HG33" s="157"/>
      <c r="HH33" s="157"/>
      <c r="HI33" s="157"/>
      <c r="HJ33" s="157"/>
      <c r="HK33" s="157"/>
      <c r="HL33" s="157"/>
      <c r="HM33" s="157"/>
      <c r="HN33" s="157"/>
      <c r="HO33" s="157"/>
      <c r="HP33" s="157"/>
      <c r="HQ33" s="172">
        <f t="shared" si="80"/>
        <v>0</v>
      </c>
      <c r="HR33" s="126"/>
      <c r="HS33" s="172" t="str">
        <f t="shared" si="93"/>
        <v/>
      </c>
      <c r="HT33" s="228"/>
      <c r="HU33" s="136"/>
      <c r="HV33" s="137" t="s">
        <v>214</v>
      </c>
      <c r="HW33" s="137" t="s">
        <v>215</v>
      </c>
      <c r="HX33" s="137"/>
      <c r="HY33" s="125"/>
      <c r="HZ33" s="125"/>
      <c r="IA33"/>
      <c r="IB33" s="125"/>
      <c r="IC33" s="125"/>
      <c r="ID33"/>
      <c r="IE33"/>
      <c r="IF33"/>
      <c r="IG33"/>
      <c r="IH33"/>
      <c r="II33"/>
      <c r="IJ33"/>
      <c r="IK33"/>
      <c r="IL33"/>
      <c r="IM33"/>
      <c r="IN33"/>
      <c r="IO33"/>
      <c r="IP33"/>
      <c r="IQ33"/>
      <c r="IR33"/>
      <c r="IS33" s="138"/>
      <c r="IT33" s="137" t="s">
        <v>214</v>
      </c>
      <c r="IU33" s="137" t="s">
        <v>215</v>
      </c>
      <c r="IV33" s="137"/>
      <c r="IW33" s="125"/>
      <c r="IX33" s="125"/>
      <c r="IY33"/>
      <c r="IZ33" s="125"/>
      <c r="JA33" s="125"/>
      <c r="JB33"/>
      <c r="JC33"/>
      <c r="JD33"/>
      <c r="JE33"/>
      <c r="JF33"/>
      <c r="JG33"/>
      <c r="JH33"/>
      <c r="JI33"/>
      <c r="JJ33"/>
      <c r="JK33"/>
      <c r="JL33"/>
      <c r="JM33"/>
      <c r="JN33"/>
      <c r="JO33"/>
      <c r="JP33"/>
      <c r="JQ33" s="138"/>
      <c r="JR33" s="137" t="s">
        <v>214</v>
      </c>
      <c r="JS33" s="137" t="s">
        <v>215</v>
      </c>
      <c r="JT33" s="137"/>
      <c r="JU33" s="125"/>
      <c r="JV33" s="125"/>
      <c r="JW33"/>
      <c r="JX33" s="125"/>
      <c r="JY33" s="125"/>
      <c r="JZ33"/>
      <c r="KA33"/>
      <c r="KB33"/>
      <c r="KC33"/>
      <c r="KD33"/>
      <c r="KE33"/>
      <c r="KF33"/>
      <c r="KG33"/>
      <c r="KH33"/>
      <c r="KI33"/>
      <c r="KJ33"/>
      <c r="KK33"/>
      <c r="KL33"/>
      <c r="KM33"/>
      <c r="KN33"/>
      <c r="KO33" s="138"/>
      <c r="KP33" s="137" t="s">
        <v>214</v>
      </c>
      <c r="KQ33" s="137" t="s">
        <v>215</v>
      </c>
      <c r="KR33" s="137"/>
      <c r="KS33"/>
      <c r="KT33" s="173">
        <f t="shared" si="81"/>
        <v>0</v>
      </c>
      <c r="KU33" s="174" t="e">
        <f t="shared" si="82"/>
        <v>#VALUE!</v>
      </c>
      <c r="KV33" s="174" t="e">
        <f t="shared" si="94"/>
        <v>#VALUE!</v>
      </c>
      <c r="KW33" s="174">
        <f t="shared" si="106"/>
        <v>6.0000000000000001E-3</v>
      </c>
      <c r="KX33" s="175" t="e">
        <f t="shared" si="95"/>
        <v>#VALUE!</v>
      </c>
      <c r="KY33" s="176" t="e">
        <f t="shared" si="96"/>
        <v>#VALUE!</v>
      </c>
      <c r="KZ33" s="137" t="e">
        <f t="shared" si="83"/>
        <v>#VALUE!</v>
      </c>
      <c r="LA33" s="137" t="e">
        <f t="shared" si="83"/>
        <v>#VALUE!</v>
      </c>
      <c r="LB33" s="137" t="e">
        <f t="shared" si="83"/>
        <v>#VALUE!</v>
      </c>
      <c r="LC33" s="137" t="e">
        <f t="shared" si="83"/>
        <v>#VALUE!</v>
      </c>
      <c r="LD33" s="137" t="e">
        <f t="shared" si="83"/>
        <v>#VALUE!</v>
      </c>
      <c r="LE33" s="137" t="e">
        <f t="shared" si="83"/>
        <v>#VALUE!</v>
      </c>
      <c r="LF33" s="137" t="e">
        <f t="shared" si="83"/>
        <v>#VALUE!</v>
      </c>
      <c r="LG33" s="177"/>
      <c r="LH33" s="177"/>
      <c r="LI33" s="177"/>
      <c r="LJ33" s="177"/>
      <c r="LK33" s="177"/>
      <c r="LL33" s="177"/>
      <c r="LM33" s="177"/>
      <c r="LN33" s="177"/>
      <c r="LO33" s="137"/>
      <c r="LP33" s="137" t="str">
        <f t="shared" si="107"/>
        <v/>
      </c>
      <c r="LQ33"/>
      <c r="LR33" s="173">
        <f t="shared" si="84"/>
        <v>0</v>
      </c>
      <c r="LS33" s="174" t="e">
        <f t="shared" si="85"/>
        <v>#VALUE!</v>
      </c>
      <c r="LT33" s="174" t="e">
        <f t="shared" si="97"/>
        <v>#VALUE!</v>
      </c>
      <c r="LU33" s="174">
        <f t="shared" si="108"/>
        <v>6.0000000000000001E-3</v>
      </c>
      <c r="LV33" s="175" t="e">
        <f t="shared" si="98"/>
        <v>#VALUE!</v>
      </c>
      <c r="LW33" s="176" t="e">
        <f t="shared" si="99"/>
        <v>#VALUE!</v>
      </c>
      <c r="LX33" s="137" t="e">
        <f t="shared" si="86"/>
        <v>#VALUE!</v>
      </c>
      <c r="LY33" s="137" t="e">
        <f t="shared" si="86"/>
        <v>#VALUE!</v>
      </c>
      <c r="LZ33" s="137" t="e">
        <f t="shared" si="86"/>
        <v>#VALUE!</v>
      </c>
      <c r="MA33" s="137" t="e">
        <f t="shared" si="86"/>
        <v>#VALUE!</v>
      </c>
      <c r="MB33" s="137" t="e">
        <f t="shared" si="86"/>
        <v>#VALUE!</v>
      </c>
      <c r="MC33" s="137" t="e">
        <f t="shared" si="86"/>
        <v>#VALUE!</v>
      </c>
      <c r="MD33" s="137" t="e">
        <f t="shared" si="86"/>
        <v>#VALUE!</v>
      </c>
      <c r="ME33" s="177"/>
      <c r="MF33" s="177"/>
      <c r="MG33" s="177"/>
      <c r="MH33" s="177"/>
      <c r="MI33" s="177"/>
      <c r="MJ33" s="177"/>
      <c r="MK33" s="177"/>
      <c r="ML33" s="177"/>
      <c r="MM33" s="137"/>
      <c r="MN33" s="137" t="str">
        <f t="shared" si="109"/>
        <v/>
      </c>
      <c r="MO33" s="125"/>
      <c r="MP33" s="173">
        <f t="shared" si="87"/>
        <v>0</v>
      </c>
      <c r="MQ33" s="174" t="e">
        <f t="shared" si="88"/>
        <v>#VALUE!</v>
      </c>
      <c r="MR33" s="174" t="e">
        <f t="shared" si="100"/>
        <v>#VALUE!</v>
      </c>
      <c r="MS33" s="174">
        <f t="shared" si="110"/>
        <v>6.0000000000000001E-3</v>
      </c>
      <c r="MT33" s="175" t="e">
        <f t="shared" si="101"/>
        <v>#VALUE!</v>
      </c>
      <c r="MU33" s="176" t="e">
        <f t="shared" si="102"/>
        <v>#VALUE!</v>
      </c>
      <c r="MV33" s="137" t="e">
        <f t="shared" si="89"/>
        <v>#VALUE!</v>
      </c>
      <c r="MW33" s="137" t="e">
        <f t="shared" si="89"/>
        <v>#VALUE!</v>
      </c>
      <c r="MX33" s="137" t="e">
        <f t="shared" si="89"/>
        <v>#VALUE!</v>
      </c>
      <c r="MY33" s="137" t="e">
        <f t="shared" si="89"/>
        <v>#VALUE!</v>
      </c>
      <c r="MZ33" s="137" t="e">
        <f t="shared" si="89"/>
        <v>#VALUE!</v>
      </c>
      <c r="NA33" s="137" t="e">
        <f t="shared" si="89"/>
        <v>#VALUE!</v>
      </c>
      <c r="NB33" s="137" t="e">
        <f t="shared" si="89"/>
        <v>#VALUE!</v>
      </c>
      <c r="NC33" s="177"/>
      <c r="ND33" s="177"/>
      <c r="NE33" s="177"/>
      <c r="NF33" s="177"/>
      <c r="NG33" s="177"/>
      <c r="NH33" s="177"/>
      <c r="NI33" s="177"/>
      <c r="NJ33" s="177"/>
      <c r="NK33" s="137"/>
      <c r="NL33" s="137" t="str">
        <f t="shared" si="111"/>
        <v/>
      </c>
      <c r="NM33" s="125"/>
      <c r="NN33" s="173">
        <f t="shared" si="90"/>
        <v>0</v>
      </c>
      <c r="NO33" s="174">
        <f t="shared" si="91"/>
        <v>0</v>
      </c>
      <c r="NP33" s="174">
        <f t="shared" si="103"/>
        <v>0</v>
      </c>
      <c r="NQ33" s="174">
        <f t="shared" si="112"/>
        <v>6.0000000000000001E-3</v>
      </c>
      <c r="NR33" s="175">
        <f t="shared" si="104"/>
        <v>6.0000000000000001E-3</v>
      </c>
      <c r="NS33" s="176">
        <f t="shared" si="105"/>
        <v>0</v>
      </c>
      <c r="NT33" s="137">
        <f t="shared" si="92"/>
        <v>0</v>
      </c>
      <c r="NU33" s="137">
        <f t="shared" si="92"/>
        <v>1</v>
      </c>
      <c r="NV33" s="137">
        <f t="shared" si="92"/>
        <v>1</v>
      </c>
      <c r="NW33" s="137">
        <f t="shared" si="92"/>
        <v>1</v>
      </c>
      <c r="NX33" s="137">
        <f t="shared" si="92"/>
        <v>1</v>
      </c>
      <c r="NY33" s="137">
        <f t="shared" si="92"/>
        <v>1</v>
      </c>
      <c r="NZ33" s="137">
        <f t="shared" si="92"/>
        <v>1</v>
      </c>
      <c r="OA33" s="177"/>
      <c r="OB33" s="177"/>
      <c r="OC33" s="177"/>
      <c r="OD33" s="177"/>
      <c r="OE33" s="177"/>
      <c r="OF33" s="177"/>
      <c r="OG33" s="177"/>
      <c r="OH33" s="177"/>
      <c r="OI33" s="137"/>
      <c r="OJ33" s="137">
        <f t="shared" si="113"/>
        <v>0</v>
      </c>
    </row>
    <row r="34" spans="3:400" ht="20.100000000000001" customHeight="1" x14ac:dyDescent="0.25">
      <c r="C34" s="183" t="s">
        <v>38</v>
      </c>
      <c r="D34" s="171">
        <v>0</v>
      </c>
      <c r="E34" s="156"/>
      <c r="F34" s="156"/>
      <c r="G34" s="156"/>
      <c r="H34" s="156"/>
      <c r="I34" s="156"/>
      <c r="J34" s="156"/>
      <c r="K34" s="156"/>
      <c r="L34" s="156"/>
      <c r="M34" s="156"/>
      <c r="N34" s="156"/>
      <c r="O34" s="156"/>
      <c r="P34" s="156"/>
      <c r="Q34" s="156"/>
      <c r="R34" s="156"/>
      <c r="S34" s="156"/>
      <c r="T34" s="156"/>
      <c r="U34" s="156"/>
      <c r="V34" s="156"/>
      <c r="W34" s="156"/>
      <c r="X34" s="156"/>
      <c r="Y34" s="156"/>
      <c r="Z34" s="156"/>
      <c r="AA34" s="156"/>
      <c r="AB34" s="171">
        <v>0</v>
      </c>
      <c r="AC34" s="156"/>
      <c r="AD34" s="156"/>
      <c r="AE34" s="156"/>
      <c r="AF34" s="156"/>
      <c r="AG34" s="156"/>
      <c r="AH34" s="156"/>
      <c r="AI34" s="156"/>
      <c r="AJ34" s="156"/>
      <c r="AK34" s="156"/>
      <c r="AL34" s="156"/>
      <c r="AM34" s="156"/>
      <c r="AN34" s="156"/>
      <c r="AO34" s="156"/>
      <c r="AP34" s="156"/>
      <c r="AQ34" s="156"/>
      <c r="AR34" s="156"/>
      <c r="AS34" s="156"/>
      <c r="AT34" s="156"/>
      <c r="AU34" s="156"/>
      <c r="AV34" s="156"/>
      <c r="AW34" s="156"/>
      <c r="AX34" s="156"/>
      <c r="AY34" s="156"/>
      <c r="AZ34" s="171">
        <v>0</v>
      </c>
      <c r="BA34" s="156"/>
      <c r="BB34" s="156"/>
      <c r="BC34" s="156"/>
      <c r="BD34" s="156"/>
      <c r="BE34" s="156"/>
      <c r="BF34" s="156"/>
      <c r="BG34" s="156"/>
      <c r="BH34" s="156"/>
      <c r="BI34" s="156"/>
      <c r="BJ34" s="156"/>
      <c r="BK34" s="156"/>
      <c r="BL34" s="156"/>
      <c r="BM34" s="156"/>
      <c r="BN34" s="156"/>
      <c r="BO34" s="156"/>
      <c r="BP34" s="156"/>
      <c r="BQ34" s="156"/>
      <c r="BR34" s="156"/>
      <c r="BS34" s="156"/>
      <c r="BT34" s="156"/>
      <c r="BU34" s="156"/>
      <c r="BV34" s="156"/>
      <c r="BW34" s="156"/>
      <c r="BX34" s="171">
        <v>0</v>
      </c>
      <c r="BY34" s="153">
        <f t="shared" si="72"/>
        <v>0</v>
      </c>
      <c r="BZ34" s="120"/>
      <c r="CA34" s="172" t="str">
        <f t="shared" si="73"/>
        <v/>
      </c>
      <c r="CB34" s="157"/>
      <c r="CC34" s="157"/>
      <c r="CD34" s="157"/>
      <c r="CE34" s="157"/>
      <c r="CF34" s="157"/>
      <c r="CG34" s="157"/>
      <c r="CH34" s="157"/>
      <c r="CI34" s="157"/>
      <c r="CJ34" s="157"/>
      <c r="CK34" s="157"/>
      <c r="CL34" s="157"/>
      <c r="CM34" s="157"/>
      <c r="CN34" s="157"/>
      <c r="CO34" s="157"/>
      <c r="CP34" s="157"/>
      <c r="CQ34" s="157"/>
      <c r="CR34" s="157"/>
      <c r="CS34" s="157"/>
      <c r="CT34" s="157"/>
      <c r="CU34" s="157"/>
      <c r="CV34" s="157"/>
      <c r="CW34" s="157"/>
      <c r="CX34" s="157"/>
      <c r="CY34" s="172" t="str">
        <f t="shared" si="74"/>
        <v/>
      </c>
      <c r="CZ34" s="157"/>
      <c r="DA34" s="157"/>
      <c r="DB34" s="157"/>
      <c r="DC34" s="157"/>
      <c r="DD34" s="157"/>
      <c r="DE34" s="157"/>
      <c r="DF34" s="157"/>
      <c r="DG34" s="157"/>
      <c r="DH34" s="157"/>
      <c r="DI34" s="157"/>
      <c r="DJ34" s="157"/>
      <c r="DK34" s="157"/>
      <c r="DL34" s="157"/>
      <c r="DM34" s="157"/>
      <c r="DN34" s="157"/>
      <c r="DO34" s="157"/>
      <c r="DP34" s="157"/>
      <c r="DQ34" s="157"/>
      <c r="DR34" s="157"/>
      <c r="DS34" s="157"/>
      <c r="DT34" s="157"/>
      <c r="DU34" s="157"/>
      <c r="DV34" s="157"/>
      <c r="DW34" s="172" t="str">
        <f t="shared" si="75"/>
        <v/>
      </c>
      <c r="DX34" s="157"/>
      <c r="DY34" s="157"/>
      <c r="DZ34" s="157"/>
      <c r="EA34" s="157"/>
      <c r="EB34" s="157"/>
      <c r="EC34" s="157"/>
      <c r="ED34" s="157"/>
      <c r="EE34" s="157"/>
      <c r="EF34" s="157"/>
      <c r="EG34" s="157"/>
      <c r="EH34" s="157"/>
      <c r="EI34" s="157"/>
      <c r="EJ34" s="157"/>
      <c r="EK34" s="157"/>
      <c r="EL34" s="157"/>
      <c r="EM34" s="157"/>
      <c r="EN34" s="157"/>
      <c r="EO34" s="157"/>
      <c r="EP34" s="157"/>
      <c r="EQ34" s="157"/>
      <c r="ER34" s="157"/>
      <c r="ES34" s="157"/>
      <c r="ET34" s="157"/>
      <c r="EU34" s="172">
        <f t="shared" si="76"/>
        <v>0</v>
      </c>
      <c r="EV34" s="120"/>
      <c r="EW34" s="172" t="str">
        <f t="shared" si="77"/>
        <v/>
      </c>
      <c r="EX34" s="157"/>
      <c r="EY34" s="157"/>
      <c r="EZ34" s="157"/>
      <c r="FA34" s="157"/>
      <c r="FB34" s="157"/>
      <c r="FC34" s="157"/>
      <c r="FD34" s="157"/>
      <c r="FE34" s="157"/>
      <c r="FF34" s="157"/>
      <c r="FG34" s="157"/>
      <c r="FH34" s="157"/>
      <c r="FI34" s="157"/>
      <c r="FJ34" s="157"/>
      <c r="FK34" s="157"/>
      <c r="FL34" s="157"/>
      <c r="FM34" s="157"/>
      <c r="FN34" s="157"/>
      <c r="FO34" s="157"/>
      <c r="FP34" s="157"/>
      <c r="FQ34" s="157"/>
      <c r="FR34" s="157"/>
      <c r="FS34" s="157"/>
      <c r="FT34" s="157"/>
      <c r="FU34" s="172" t="str">
        <f t="shared" si="78"/>
        <v/>
      </c>
      <c r="FV34" s="157"/>
      <c r="FW34" s="157"/>
      <c r="FX34" s="157"/>
      <c r="FY34" s="157"/>
      <c r="FZ34" s="157"/>
      <c r="GA34" s="157"/>
      <c r="GB34" s="157"/>
      <c r="GC34" s="157"/>
      <c r="GD34" s="157"/>
      <c r="GE34" s="157"/>
      <c r="GF34" s="157"/>
      <c r="GG34" s="157"/>
      <c r="GH34" s="157"/>
      <c r="GI34" s="157"/>
      <c r="GJ34" s="157"/>
      <c r="GK34" s="157"/>
      <c r="GL34" s="157"/>
      <c r="GM34" s="157"/>
      <c r="GN34" s="157"/>
      <c r="GO34" s="157"/>
      <c r="GP34" s="157"/>
      <c r="GQ34" s="157"/>
      <c r="GR34" s="157"/>
      <c r="GS34" s="172" t="str">
        <f t="shared" si="79"/>
        <v/>
      </c>
      <c r="GT34" s="157"/>
      <c r="GU34" s="157"/>
      <c r="GV34" s="157"/>
      <c r="GW34" s="157"/>
      <c r="GX34" s="157"/>
      <c r="GY34" s="157"/>
      <c r="GZ34" s="157"/>
      <c r="HA34" s="157"/>
      <c r="HB34" s="157"/>
      <c r="HC34" s="157"/>
      <c r="HD34" s="157"/>
      <c r="HE34" s="157"/>
      <c r="HF34" s="157"/>
      <c r="HG34" s="157"/>
      <c r="HH34" s="157"/>
      <c r="HI34" s="157"/>
      <c r="HJ34" s="157"/>
      <c r="HK34" s="157"/>
      <c r="HL34" s="157"/>
      <c r="HM34" s="157"/>
      <c r="HN34" s="157"/>
      <c r="HO34" s="157"/>
      <c r="HP34" s="157"/>
      <c r="HQ34" s="172">
        <f t="shared" si="80"/>
        <v>0</v>
      </c>
      <c r="HR34" s="126"/>
      <c r="HS34" s="172" t="str">
        <f t="shared" si="93"/>
        <v/>
      </c>
      <c r="HT34" s="228"/>
      <c r="HU34" s="136" t="s">
        <v>218</v>
      </c>
      <c r="HV34" s="137" t="s">
        <v>219</v>
      </c>
      <c r="HW34" s="137" t="s">
        <v>263</v>
      </c>
      <c r="HX34" s="137"/>
      <c r="HY34" s="125"/>
      <c r="HZ34" s="125"/>
      <c r="IA34"/>
      <c r="IB34" s="125"/>
      <c r="IC34" s="125"/>
      <c r="ID34"/>
      <c r="IE34" s="125"/>
      <c r="IF34"/>
      <c r="IG34" s="125"/>
      <c r="IH34" s="125"/>
      <c r="II34"/>
      <c r="IJ34" s="125"/>
      <c r="IK34" s="125"/>
      <c r="IL34" s="125"/>
      <c r="IM34"/>
      <c r="IN34"/>
      <c r="IO34"/>
      <c r="IP34"/>
      <c r="IQ34"/>
      <c r="IR34" s="125"/>
      <c r="IS34" s="138" t="s">
        <v>218</v>
      </c>
      <c r="IT34" s="137" t="s">
        <v>219</v>
      </c>
      <c r="IU34" s="137" t="s">
        <v>263</v>
      </c>
      <c r="IV34" s="137"/>
      <c r="IW34" s="125"/>
      <c r="IX34" s="125"/>
      <c r="IY34"/>
      <c r="IZ34" s="125"/>
      <c r="JA34" s="125"/>
      <c r="JB34"/>
      <c r="JC34" s="125"/>
      <c r="JD34"/>
      <c r="JE34" s="125"/>
      <c r="JF34" s="125"/>
      <c r="JG34"/>
      <c r="JH34" s="125"/>
      <c r="JI34" s="125"/>
      <c r="JJ34" s="125"/>
      <c r="JK34"/>
      <c r="JL34" s="125"/>
      <c r="JM34" s="125"/>
      <c r="JN34" s="125"/>
      <c r="JO34"/>
      <c r="JP34" s="125"/>
      <c r="JQ34" s="138" t="s">
        <v>218</v>
      </c>
      <c r="JR34" s="137" t="s">
        <v>219</v>
      </c>
      <c r="JS34" s="137" t="s">
        <v>263</v>
      </c>
      <c r="JT34" s="137"/>
      <c r="JU34" s="125"/>
      <c r="JV34" s="125"/>
      <c r="JW34"/>
      <c r="JX34" s="125"/>
      <c r="JY34" s="125"/>
      <c r="JZ34"/>
      <c r="KA34" s="125"/>
      <c r="KB34"/>
      <c r="KC34" s="125"/>
      <c r="KD34" s="125"/>
      <c r="KE34"/>
      <c r="KF34" s="125"/>
      <c r="KG34" s="125"/>
      <c r="KH34" s="125"/>
      <c r="KI34"/>
      <c r="KJ34" s="125"/>
      <c r="KK34" s="125"/>
      <c r="KL34" s="125"/>
      <c r="KM34"/>
      <c r="KN34" s="125"/>
      <c r="KO34" s="138" t="s">
        <v>218</v>
      </c>
      <c r="KP34" s="137" t="s">
        <v>219</v>
      </c>
      <c r="KQ34" s="137" t="s">
        <v>263</v>
      </c>
      <c r="KR34" s="137"/>
      <c r="KS34"/>
      <c r="KT34" s="173">
        <f t="shared" si="81"/>
        <v>0</v>
      </c>
      <c r="KU34" s="174" t="e">
        <f t="shared" si="82"/>
        <v>#VALUE!</v>
      </c>
      <c r="KV34" s="174" t="e">
        <f t="shared" si="94"/>
        <v>#VALUE!</v>
      </c>
      <c r="KW34" s="174">
        <f t="shared" si="106"/>
        <v>7.0000000000000001E-3</v>
      </c>
      <c r="KX34" s="175" t="e">
        <f t="shared" si="95"/>
        <v>#VALUE!</v>
      </c>
      <c r="KY34" s="176" t="e">
        <f t="shared" si="96"/>
        <v>#VALUE!</v>
      </c>
      <c r="KZ34" s="137" t="e">
        <f t="shared" si="83"/>
        <v>#VALUE!</v>
      </c>
      <c r="LA34" s="137" t="e">
        <f t="shared" si="83"/>
        <v>#VALUE!</v>
      </c>
      <c r="LB34" s="137" t="e">
        <f t="shared" si="83"/>
        <v>#VALUE!</v>
      </c>
      <c r="LC34" s="137" t="e">
        <f t="shared" si="83"/>
        <v>#VALUE!</v>
      </c>
      <c r="LD34" s="137" t="e">
        <f t="shared" si="83"/>
        <v>#VALUE!</v>
      </c>
      <c r="LE34" s="137" t="e">
        <f t="shared" si="83"/>
        <v>#VALUE!</v>
      </c>
      <c r="LF34" s="137" t="e">
        <f t="shared" si="83"/>
        <v>#VALUE!</v>
      </c>
      <c r="LG34" s="177"/>
      <c r="LH34" s="177"/>
      <c r="LI34" s="177"/>
      <c r="LJ34" s="177"/>
      <c r="LK34" s="177"/>
      <c r="LL34" s="177"/>
      <c r="LM34" s="177"/>
      <c r="LN34" s="177"/>
      <c r="LO34" s="137"/>
      <c r="LP34" s="137" t="str">
        <f t="shared" si="107"/>
        <v/>
      </c>
      <c r="LQ34"/>
      <c r="LR34" s="173">
        <f t="shared" si="84"/>
        <v>0</v>
      </c>
      <c r="LS34" s="174" t="e">
        <f t="shared" si="85"/>
        <v>#VALUE!</v>
      </c>
      <c r="LT34" s="174" t="e">
        <f t="shared" si="97"/>
        <v>#VALUE!</v>
      </c>
      <c r="LU34" s="174">
        <f t="shared" si="108"/>
        <v>7.0000000000000001E-3</v>
      </c>
      <c r="LV34" s="175" t="e">
        <f t="shared" si="98"/>
        <v>#VALUE!</v>
      </c>
      <c r="LW34" s="176" t="e">
        <f t="shared" si="99"/>
        <v>#VALUE!</v>
      </c>
      <c r="LX34" s="137" t="e">
        <f t="shared" si="86"/>
        <v>#VALUE!</v>
      </c>
      <c r="LY34" s="137" t="e">
        <f t="shared" si="86"/>
        <v>#VALUE!</v>
      </c>
      <c r="LZ34" s="137" t="e">
        <f t="shared" si="86"/>
        <v>#VALUE!</v>
      </c>
      <c r="MA34" s="137" t="e">
        <f t="shared" si="86"/>
        <v>#VALUE!</v>
      </c>
      <c r="MB34" s="137" t="e">
        <f t="shared" si="86"/>
        <v>#VALUE!</v>
      </c>
      <c r="MC34" s="137" t="e">
        <f t="shared" si="86"/>
        <v>#VALUE!</v>
      </c>
      <c r="MD34" s="137" t="e">
        <f t="shared" si="86"/>
        <v>#VALUE!</v>
      </c>
      <c r="ME34" s="177"/>
      <c r="MF34" s="177"/>
      <c r="MG34" s="177"/>
      <c r="MH34" s="177"/>
      <c r="MI34" s="177"/>
      <c r="MJ34" s="177"/>
      <c r="MK34" s="177"/>
      <c r="ML34" s="177"/>
      <c r="MM34" s="137"/>
      <c r="MN34" s="137" t="str">
        <f t="shared" si="109"/>
        <v/>
      </c>
      <c r="MO34" s="125"/>
      <c r="MP34" s="173">
        <f t="shared" si="87"/>
        <v>0</v>
      </c>
      <c r="MQ34" s="174" t="e">
        <f t="shared" si="88"/>
        <v>#VALUE!</v>
      </c>
      <c r="MR34" s="174" t="e">
        <f t="shared" si="100"/>
        <v>#VALUE!</v>
      </c>
      <c r="MS34" s="174">
        <f t="shared" si="110"/>
        <v>7.0000000000000001E-3</v>
      </c>
      <c r="MT34" s="175" t="e">
        <f t="shared" si="101"/>
        <v>#VALUE!</v>
      </c>
      <c r="MU34" s="176" t="e">
        <f t="shared" si="102"/>
        <v>#VALUE!</v>
      </c>
      <c r="MV34" s="137" t="e">
        <f t="shared" si="89"/>
        <v>#VALUE!</v>
      </c>
      <c r="MW34" s="137" t="e">
        <f t="shared" si="89"/>
        <v>#VALUE!</v>
      </c>
      <c r="MX34" s="137" t="e">
        <f t="shared" si="89"/>
        <v>#VALUE!</v>
      </c>
      <c r="MY34" s="137" t="e">
        <f t="shared" si="89"/>
        <v>#VALUE!</v>
      </c>
      <c r="MZ34" s="137" t="e">
        <f t="shared" si="89"/>
        <v>#VALUE!</v>
      </c>
      <c r="NA34" s="137" t="e">
        <f t="shared" si="89"/>
        <v>#VALUE!</v>
      </c>
      <c r="NB34" s="137" t="e">
        <f t="shared" si="89"/>
        <v>#VALUE!</v>
      </c>
      <c r="NC34" s="177"/>
      <c r="ND34" s="177"/>
      <c r="NE34" s="177"/>
      <c r="NF34" s="177"/>
      <c r="NG34" s="177"/>
      <c r="NH34" s="177"/>
      <c r="NI34" s="177"/>
      <c r="NJ34" s="177"/>
      <c r="NK34" s="137"/>
      <c r="NL34" s="137" t="str">
        <f t="shared" si="111"/>
        <v/>
      </c>
      <c r="NM34" s="125"/>
      <c r="NN34" s="173">
        <f t="shared" si="90"/>
        <v>0</v>
      </c>
      <c r="NO34" s="174">
        <f t="shared" si="91"/>
        <v>0</v>
      </c>
      <c r="NP34" s="174">
        <f t="shared" si="103"/>
        <v>0</v>
      </c>
      <c r="NQ34" s="174">
        <f t="shared" si="112"/>
        <v>7.0000000000000001E-3</v>
      </c>
      <c r="NR34" s="175">
        <f t="shared" si="104"/>
        <v>7.0000000000000001E-3</v>
      </c>
      <c r="NS34" s="176">
        <f t="shared" si="105"/>
        <v>0</v>
      </c>
      <c r="NT34" s="137">
        <f t="shared" si="92"/>
        <v>1</v>
      </c>
      <c r="NU34" s="137">
        <f t="shared" si="92"/>
        <v>1</v>
      </c>
      <c r="NV34" s="137">
        <f t="shared" si="92"/>
        <v>1</v>
      </c>
      <c r="NW34" s="137">
        <f t="shared" si="92"/>
        <v>1</v>
      </c>
      <c r="NX34" s="137">
        <f t="shared" si="92"/>
        <v>1</v>
      </c>
      <c r="NY34" s="137">
        <f t="shared" si="92"/>
        <v>1</v>
      </c>
      <c r="NZ34" s="137">
        <f t="shared" si="92"/>
        <v>1</v>
      </c>
      <c r="OA34" s="177"/>
      <c r="OB34" s="177"/>
      <c r="OC34" s="177"/>
      <c r="OD34" s="177"/>
      <c r="OE34" s="177"/>
      <c r="OF34" s="177"/>
      <c r="OG34" s="177"/>
      <c r="OH34" s="177"/>
      <c r="OI34" s="137"/>
      <c r="OJ34" s="137">
        <f t="shared" si="113"/>
        <v>0</v>
      </c>
    </row>
    <row r="35" spans="3:400" ht="17.100000000000001" customHeight="1" x14ac:dyDescent="0.25">
      <c r="C35" s="212" t="s">
        <v>264</v>
      </c>
      <c r="D35" s="184">
        <f>IF(COUNTBLANK(D$28:D$34)&gt;0,"",SUM(D28:D34))</f>
        <v>0</v>
      </c>
      <c r="E35" s="157"/>
      <c r="F35" s="157"/>
      <c r="G35" s="157"/>
      <c r="H35" s="157"/>
      <c r="I35" s="157"/>
      <c r="J35" s="157"/>
      <c r="K35" s="157"/>
      <c r="L35" s="157"/>
      <c r="M35" s="157"/>
      <c r="N35" s="157"/>
      <c r="O35" s="157"/>
      <c r="P35" s="157"/>
      <c r="Q35" s="157"/>
      <c r="R35" s="157"/>
      <c r="S35" s="157"/>
      <c r="T35" s="157"/>
      <c r="U35" s="157"/>
      <c r="V35" s="157"/>
      <c r="W35" s="157"/>
      <c r="X35" s="157"/>
      <c r="Y35" s="157"/>
      <c r="Z35" s="157"/>
      <c r="AA35" s="157"/>
      <c r="AB35" s="184">
        <f>IF(COUNTBLANK(AB$28:AB$34)&gt;0,"",SUM(AB28:AB34))</f>
        <v>0</v>
      </c>
      <c r="AC35" s="157"/>
      <c r="AD35" s="157"/>
      <c r="AE35" s="157"/>
      <c r="AF35" s="157"/>
      <c r="AG35" s="157"/>
      <c r="AH35" s="157"/>
      <c r="AI35" s="157"/>
      <c r="AJ35" s="157"/>
      <c r="AK35" s="157"/>
      <c r="AL35" s="157"/>
      <c r="AM35" s="157"/>
      <c r="AN35" s="157"/>
      <c r="AO35" s="157"/>
      <c r="AP35" s="157"/>
      <c r="AQ35" s="157"/>
      <c r="AR35" s="157"/>
      <c r="AS35" s="157"/>
      <c r="AT35" s="157"/>
      <c r="AU35" s="157"/>
      <c r="AV35" s="157"/>
      <c r="AW35" s="157"/>
      <c r="AX35" s="157"/>
      <c r="AY35" s="157"/>
      <c r="AZ35" s="184">
        <f>IF(COUNTBLANK(AZ$28:AZ$34)&gt;0,"",SUM(AZ28:AZ34))</f>
        <v>0</v>
      </c>
      <c r="BA35" s="157"/>
      <c r="BB35" s="157"/>
      <c r="BC35" s="157"/>
      <c r="BD35" s="157"/>
      <c r="BE35" s="157"/>
      <c r="BF35" s="157"/>
      <c r="BG35" s="157"/>
      <c r="BH35" s="157"/>
      <c r="BI35" s="157"/>
      <c r="BJ35" s="157"/>
      <c r="BK35" s="157"/>
      <c r="BL35" s="157"/>
      <c r="BM35" s="157"/>
      <c r="BN35" s="157"/>
      <c r="BO35" s="157"/>
      <c r="BP35" s="157"/>
      <c r="BQ35" s="157"/>
      <c r="BR35" s="157"/>
      <c r="BS35" s="157"/>
      <c r="BT35" s="157"/>
      <c r="BU35" s="157"/>
      <c r="BV35" s="157"/>
      <c r="BW35" s="157"/>
      <c r="BX35" s="184">
        <f>IF(COUNTBLANK(BX$28:BX$34)&gt;0,"",SUM(BX28:BX34))</f>
        <v>2</v>
      </c>
      <c r="BY35" s="185"/>
      <c r="BZ35" s="120"/>
      <c r="CA35" s="264"/>
      <c r="CB35" s="264"/>
      <c r="CC35" s="264"/>
      <c r="CD35" s="264"/>
      <c r="CE35" s="264"/>
      <c r="CF35" s="264"/>
      <c r="CG35" s="264"/>
      <c r="CH35" s="264"/>
      <c r="CI35" s="264"/>
      <c r="CJ35" s="264"/>
      <c r="CK35" s="264"/>
      <c r="CL35" s="264"/>
      <c r="CM35" s="264"/>
      <c r="CN35" s="264"/>
      <c r="CO35" s="264"/>
      <c r="CP35" s="264"/>
      <c r="CQ35" s="264"/>
      <c r="CR35" s="264"/>
      <c r="CS35" s="264"/>
      <c r="CT35" s="264"/>
      <c r="CU35" s="264"/>
      <c r="CV35" s="264"/>
      <c r="CW35" s="264"/>
      <c r="CX35" s="264"/>
      <c r="CY35" s="264"/>
      <c r="CZ35" s="264"/>
      <c r="DA35" s="264"/>
      <c r="DB35" s="264"/>
      <c r="DC35" s="264"/>
      <c r="DD35" s="264"/>
      <c r="DE35" s="264"/>
      <c r="DF35" s="264"/>
      <c r="DG35" s="264"/>
      <c r="DH35" s="264"/>
      <c r="DI35" s="264"/>
      <c r="DJ35" s="264"/>
      <c r="DK35" s="264"/>
      <c r="DL35" s="264"/>
      <c r="DM35" s="264"/>
      <c r="DN35" s="264"/>
      <c r="DO35" s="264"/>
      <c r="DP35" s="264"/>
      <c r="DQ35" s="264"/>
      <c r="DR35" s="264"/>
      <c r="DS35" s="264"/>
      <c r="DT35" s="264"/>
      <c r="DU35" s="264"/>
      <c r="DV35" s="264"/>
      <c r="DW35" s="264"/>
      <c r="DX35" s="264"/>
      <c r="DY35" s="264"/>
      <c r="DZ35" s="264"/>
      <c r="EA35" s="264"/>
      <c r="EB35" s="264"/>
      <c r="EC35" s="264"/>
      <c r="ED35" s="264"/>
      <c r="EE35" s="264"/>
      <c r="EF35" s="264"/>
      <c r="EG35" s="264"/>
      <c r="EH35" s="264"/>
      <c r="EI35" s="264"/>
      <c r="EJ35" s="264"/>
      <c r="EK35" s="264"/>
      <c r="EL35" s="264"/>
      <c r="EM35" s="264"/>
      <c r="EN35" s="264"/>
      <c r="EO35" s="264"/>
      <c r="EP35" s="264"/>
      <c r="EQ35" s="264"/>
      <c r="ER35" s="264"/>
      <c r="ES35" s="264"/>
      <c r="ET35" s="264"/>
      <c r="EU35" s="264"/>
      <c r="EV35" s="264"/>
      <c r="EW35" s="264"/>
      <c r="EX35" s="264"/>
      <c r="EY35" s="264"/>
      <c r="EZ35" s="264"/>
      <c r="FA35" s="264"/>
      <c r="FB35" s="264"/>
      <c r="FC35" s="264"/>
      <c r="FD35" s="264"/>
      <c r="FE35" s="264"/>
      <c r="FF35" s="264"/>
      <c r="FG35" s="264"/>
      <c r="FH35" s="264"/>
      <c r="FI35" s="264"/>
      <c r="FJ35" s="264"/>
      <c r="FK35" s="264"/>
      <c r="FL35" s="264"/>
      <c r="FM35" s="264"/>
      <c r="FN35" s="264"/>
      <c r="FO35" s="264"/>
      <c r="FP35" s="264"/>
      <c r="FQ35" s="264"/>
      <c r="FR35" s="264"/>
      <c r="FS35" s="264"/>
      <c r="FT35" s="264"/>
      <c r="FU35" s="264"/>
      <c r="FV35" s="264"/>
      <c r="FW35" s="264"/>
      <c r="FX35" s="264"/>
      <c r="FY35" s="264"/>
      <c r="FZ35" s="264"/>
      <c r="GA35" s="264"/>
      <c r="GB35" s="264"/>
      <c r="GC35" s="264"/>
      <c r="GD35" s="264"/>
      <c r="GE35" s="264"/>
      <c r="GF35" s="264"/>
      <c r="GG35" s="264"/>
      <c r="GH35" s="264"/>
      <c r="GI35" s="264"/>
      <c r="GJ35" s="264"/>
      <c r="GK35" s="264"/>
      <c r="GL35" s="264"/>
      <c r="GM35" s="264"/>
      <c r="GN35" s="264"/>
      <c r="GO35" s="264"/>
      <c r="GP35" s="264"/>
      <c r="GQ35" s="264"/>
      <c r="GR35" s="264"/>
      <c r="GS35" s="264"/>
      <c r="GT35" s="264"/>
      <c r="GU35" s="264"/>
      <c r="GV35" s="264"/>
      <c r="GW35" s="264"/>
      <c r="GX35" s="264"/>
      <c r="GY35" s="264"/>
      <c r="GZ35" s="264"/>
      <c r="HA35" s="264"/>
      <c r="HB35" s="264"/>
      <c r="HC35" s="264"/>
      <c r="HD35" s="264"/>
      <c r="HE35" s="264"/>
      <c r="HF35" s="264"/>
      <c r="HG35" s="264"/>
      <c r="HH35" s="264"/>
      <c r="HI35" s="264"/>
      <c r="HJ35" s="264"/>
      <c r="HK35" s="264"/>
      <c r="HL35" s="264"/>
      <c r="HM35" s="264"/>
      <c r="HN35" s="264"/>
      <c r="HO35" s="264"/>
      <c r="HP35" s="264"/>
      <c r="HQ35" s="264"/>
      <c r="HR35" s="264"/>
      <c r="HS35" s="264"/>
      <c r="HT35" s="228"/>
      <c r="HU35" s="143" t="s">
        <v>223</v>
      </c>
      <c r="HV35" s="202" t="str">
        <f>"Please enter the number of people in each multi-gender category in "&amp;D7&amp;". Enter 0 where applicable."</f>
        <v>Please enter the number of people in each multi-gender category in ES. Enter 0 where applicable.</v>
      </c>
      <c r="HW35" s="146" t="str">
        <f>"Total number of "&amp;D7&amp;" veterans across multi-gender categories ("&amp;D35&amp;") should be at least double the number of veterans with More Than One Gender ("&amp;D23&amp;")"</f>
        <v>Total number of ES veterans across multi-gender categories (0) should be at least double the number of veterans with More Than One Gender (0)</v>
      </c>
      <c r="HX35" s="146"/>
      <c r="HY35" s="147"/>
      <c r="HZ35" s="147"/>
      <c r="IA35"/>
      <c r="IB35" s="147"/>
      <c r="IC35" s="147"/>
      <c r="ID35"/>
      <c r="IE35" s="125"/>
      <c r="IF35"/>
      <c r="IG35" s="125"/>
      <c r="IH35" s="125"/>
      <c r="II35"/>
      <c r="IJ35" s="125"/>
      <c r="IK35" s="125"/>
      <c r="IL35" s="125"/>
      <c r="IM35"/>
      <c r="IN35"/>
      <c r="IO35"/>
      <c r="IP35"/>
      <c r="IQ35"/>
      <c r="IR35" s="125"/>
      <c r="IS35" s="148" t="s">
        <v>223</v>
      </c>
      <c r="IT35" s="202" t="str">
        <f>"Please enter the number of people in each multi-gender category in "&amp;AB7&amp;". Enter 0 where applicable."</f>
        <v>Please enter the number of people in each multi-gender category in TH. Enter 0 where applicable.</v>
      </c>
      <c r="IU35" s="146" t="str">
        <f>"Total number of "&amp;AB7&amp;" veterans across multi-gender categories ("&amp;AB35&amp;") should be at least double the number of veterans with More Than One Gender ("&amp;AB23&amp;")"</f>
        <v>Total number of TH veterans across multi-gender categories (0) should be at least double the number of veterans with More Than One Gender (0)</v>
      </c>
      <c r="IV35" s="146"/>
      <c r="IW35" s="147"/>
      <c r="IX35" s="147"/>
      <c r="IY35"/>
      <c r="IZ35" s="147"/>
      <c r="JA35" s="147"/>
      <c r="JB35"/>
      <c r="JC35" s="125"/>
      <c r="JD35"/>
      <c r="JE35" s="125"/>
      <c r="JF35" s="125"/>
      <c r="JG35"/>
      <c r="JH35" s="125"/>
      <c r="JI35" s="125"/>
      <c r="JJ35" s="125"/>
      <c r="JK35"/>
      <c r="JL35" s="125"/>
      <c r="JM35" s="125"/>
      <c r="JN35" s="125"/>
      <c r="JO35"/>
      <c r="JP35" s="125"/>
      <c r="JQ35" s="148" t="s">
        <v>223</v>
      </c>
      <c r="JR35" s="202" t="str">
        <f>"Please enter the number of people in each multi-gender category in "&amp;AZ7&amp;". Enter 0 where applicable."</f>
        <v>Please enter the number of people in each multi-gender category in SH. Enter 0 where applicable.</v>
      </c>
      <c r="JS35" s="146" t="str">
        <f>"Total number of "&amp;AZ7&amp;" veterans across multi-gender categories ("&amp;AZ35&amp;") should be at least double the number of veterans with More Than One Gender ("&amp;AZ23&amp;")"</f>
        <v>Total number of SH veterans across multi-gender categories (0) should be at least double the number of veterans with More Than One Gender (0)</v>
      </c>
      <c r="JT35" s="146"/>
      <c r="JU35" s="147"/>
      <c r="JV35" s="147"/>
      <c r="JW35"/>
      <c r="JX35" s="147"/>
      <c r="JY35" s="147"/>
      <c r="JZ35"/>
      <c r="KA35" s="125"/>
      <c r="KB35"/>
      <c r="KC35" s="125"/>
      <c r="KD35" s="125"/>
      <c r="KE35"/>
      <c r="KF35" s="125"/>
      <c r="KG35" s="125"/>
      <c r="KH35" s="125"/>
      <c r="KI35"/>
      <c r="KJ35" s="125"/>
      <c r="KK35" s="125"/>
      <c r="KL35" s="125"/>
      <c r="KM35"/>
      <c r="KN35" s="125"/>
      <c r="KO35" s="148" t="s">
        <v>223</v>
      </c>
      <c r="KP35" s="202" t="str">
        <f>"Please enter the number of people in each multi-gender category in "&amp;BX7&amp;". Enter 0 where applicable."</f>
        <v>Please enter the number of people in each multi-gender category in UN. Enter 0 where applicable.</v>
      </c>
      <c r="KQ35" s="146" t="str">
        <f>"Total number of "&amp;BX7&amp;" veterans across multi-gender categories ("&amp;BX35&amp;") should be at least double the number of veterans with More Than One Gender ("&amp;BX23&amp;")"</f>
        <v>Total number of UN veterans across multi-gender categories (2) should be at least double the number of veterans with More Than One Gender (1)</v>
      </c>
      <c r="KR35" s="146"/>
      <c r="KS35"/>
      <c r="KT35" s="187"/>
      <c r="KU35" s="187"/>
      <c r="KV35" s="187"/>
      <c r="KW35" s="178"/>
      <c r="KX35" s="178"/>
      <c r="KY35" s="178" t="e">
        <f>SUM(KY28:KY34)</f>
        <v>#VALUE!</v>
      </c>
      <c r="KZ35" s="178" t="e">
        <f t="shared" ref="KZ35:LF35" si="114">SUM(KZ28:KZ34)</f>
        <v>#VALUE!</v>
      </c>
      <c r="LA35" s="178" t="e">
        <f t="shared" si="114"/>
        <v>#VALUE!</v>
      </c>
      <c r="LB35" s="178" t="e">
        <f t="shared" si="114"/>
        <v>#VALUE!</v>
      </c>
      <c r="LC35" s="178" t="e">
        <f t="shared" si="114"/>
        <v>#VALUE!</v>
      </c>
      <c r="LD35" s="178" t="e">
        <f t="shared" si="114"/>
        <v>#VALUE!</v>
      </c>
      <c r="LE35" s="178" t="e">
        <f t="shared" si="114"/>
        <v>#VALUE!</v>
      </c>
      <c r="LF35" s="178" t="e">
        <f t="shared" si="114"/>
        <v>#VALUE!</v>
      </c>
      <c r="LG35" s="178"/>
      <c r="LH35" s="178"/>
      <c r="LI35" s="178"/>
      <c r="LJ35" s="178"/>
      <c r="LK35" s="178"/>
      <c r="LL35" s="178"/>
      <c r="LM35" s="178"/>
      <c r="LN35" s="178"/>
      <c r="LO35" s="178"/>
      <c r="LP35" s="178"/>
      <c r="LQ35"/>
      <c r="LR35" s="187"/>
      <c r="LS35" s="187"/>
      <c r="LT35" s="187"/>
      <c r="LU35" s="178"/>
      <c r="LV35" s="178"/>
      <c r="LW35" s="178" t="e">
        <f>SUM(LW28:LW34)</f>
        <v>#VALUE!</v>
      </c>
      <c r="LX35" s="178" t="e">
        <f t="shared" ref="LX35:MD35" si="115">SUM(LX28:LX34)</f>
        <v>#VALUE!</v>
      </c>
      <c r="LY35" s="178" t="e">
        <f t="shared" si="115"/>
        <v>#VALUE!</v>
      </c>
      <c r="LZ35" s="178" t="e">
        <f t="shared" si="115"/>
        <v>#VALUE!</v>
      </c>
      <c r="MA35" s="178" t="e">
        <f t="shared" si="115"/>
        <v>#VALUE!</v>
      </c>
      <c r="MB35" s="178" t="e">
        <f t="shared" si="115"/>
        <v>#VALUE!</v>
      </c>
      <c r="MC35" s="178" t="e">
        <f t="shared" si="115"/>
        <v>#VALUE!</v>
      </c>
      <c r="MD35" s="178" t="e">
        <f t="shared" si="115"/>
        <v>#VALUE!</v>
      </c>
      <c r="ME35" s="178"/>
      <c r="MF35" s="178"/>
      <c r="MG35" s="178"/>
      <c r="MH35" s="178"/>
      <c r="MI35" s="178"/>
      <c r="MJ35" s="178"/>
      <c r="MK35" s="178"/>
      <c r="ML35" s="178"/>
      <c r="MM35" s="178"/>
      <c r="MN35" s="178"/>
      <c r="MO35" s="178"/>
      <c r="MP35" s="187"/>
      <c r="MQ35" s="187"/>
      <c r="MR35" s="187"/>
      <c r="MS35" s="178"/>
      <c r="MT35" s="178"/>
      <c r="MU35" s="178" t="e">
        <f>SUM(MU28:MU34)</f>
        <v>#VALUE!</v>
      </c>
      <c r="MV35" s="178" t="e">
        <f t="shared" ref="MV35:NB35" si="116">SUM(MV28:MV34)</f>
        <v>#VALUE!</v>
      </c>
      <c r="MW35" s="178" t="e">
        <f t="shared" si="116"/>
        <v>#VALUE!</v>
      </c>
      <c r="MX35" s="178" t="e">
        <f t="shared" si="116"/>
        <v>#VALUE!</v>
      </c>
      <c r="MY35" s="178" t="e">
        <f t="shared" si="116"/>
        <v>#VALUE!</v>
      </c>
      <c r="MZ35" s="178" t="e">
        <f t="shared" si="116"/>
        <v>#VALUE!</v>
      </c>
      <c r="NA35" s="178" t="e">
        <f t="shared" si="116"/>
        <v>#VALUE!</v>
      </c>
      <c r="NB35" s="178" t="e">
        <f t="shared" si="116"/>
        <v>#VALUE!</v>
      </c>
      <c r="NC35" s="178"/>
      <c r="ND35" s="178"/>
      <c r="NE35" s="178"/>
      <c r="NF35" s="178"/>
      <c r="NG35" s="178"/>
      <c r="NH35" s="178"/>
      <c r="NI35" s="178"/>
      <c r="NJ35" s="178"/>
      <c r="NK35" s="178"/>
      <c r="NL35" s="178"/>
      <c r="NM35" s="178"/>
      <c r="NN35" s="187"/>
      <c r="NO35" s="187"/>
      <c r="NP35" s="187"/>
      <c r="NQ35" s="178"/>
      <c r="NR35" s="178"/>
      <c r="NS35" s="178">
        <f>SUM(NS28:NS34)</f>
        <v>0</v>
      </c>
      <c r="NT35" s="178">
        <f t="shared" ref="NT35:NZ35" si="117">SUM(NT28:NT34)</f>
        <v>1</v>
      </c>
      <c r="NU35" s="178">
        <f t="shared" si="117"/>
        <v>2</v>
      </c>
      <c r="NV35" s="178">
        <f t="shared" si="117"/>
        <v>3</v>
      </c>
      <c r="NW35" s="178">
        <f t="shared" si="117"/>
        <v>4</v>
      </c>
      <c r="NX35" s="178">
        <f t="shared" si="117"/>
        <v>5</v>
      </c>
      <c r="NY35" s="178">
        <f t="shared" si="117"/>
        <v>6</v>
      </c>
      <c r="NZ35" s="178">
        <f t="shared" si="117"/>
        <v>7</v>
      </c>
      <c r="OA35" s="178"/>
      <c r="OB35" s="178"/>
      <c r="OC35" s="178"/>
      <c r="OD35" s="178"/>
      <c r="OE35" s="178"/>
      <c r="OF35" s="178"/>
      <c r="OG35" s="178"/>
      <c r="OH35" s="178"/>
      <c r="OI35" s="178"/>
      <c r="OJ35" s="178"/>
    </row>
    <row r="36" spans="3:400" ht="33.6" customHeight="1" x14ac:dyDescent="0.25">
      <c r="C36" s="213" t="s">
        <v>265</v>
      </c>
      <c r="D36" s="214" t="str">
        <f>IFERROR(ROUND(D35/D23*CA23,0),"")</f>
        <v/>
      </c>
      <c r="E36" s="157"/>
      <c r="F36" s="157"/>
      <c r="G36" s="157"/>
      <c r="H36" s="157"/>
      <c r="I36" s="157"/>
      <c r="J36" s="157"/>
      <c r="K36" s="157"/>
      <c r="L36" s="157"/>
      <c r="M36" s="157"/>
      <c r="N36" s="157"/>
      <c r="O36" s="157"/>
      <c r="P36" s="157"/>
      <c r="Q36" s="157"/>
      <c r="R36" s="157"/>
      <c r="S36" s="157"/>
      <c r="T36" s="157"/>
      <c r="U36" s="157"/>
      <c r="V36" s="157"/>
      <c r="W36" s="157"/>
      <c r="X36" s="157"/>
      <c r="Y36" s="157"/>
      <c r="Z36" s="157"/>
      <c r="AA36" s="157"/>
      <c r="AB36" s="214" t="str">
        <f>IFERROR(ROUND(AB35/AB23*CY23,0),"")</f>
        <v/>
      </c>
      <c r="AC36" s="157"/>
      <c r="AD36" s="157"/>
      <c r="AE36" s="157"/>
      <c r="AF36" s="157"/>
      <c r="AG36" s="157"/>
      <c r="AH36" s="157"/>
      <c r="AI36" s="157"/>
      <c r="AJ36" s="157"/>
      <c r="AK36" s="157"/>
      <c r="AL36" s="157"/>
      <c r="AM36" s="157"/>
      <c r="AN36" s="157"/>
      <c r="AO36" s="157"/>
      <c r="AP36" s="157"/>
      <c r="AQ36" s="157"/>
      <c r="AR36" s="157"/>
      <c r="AS36" s="157"/>
      <c r="AT36" s="157"/>
      <c r="AU36" s="157"/>
      <c r="AV36" s="157"/>
      <c r="AW36" s="157"/>
      <c r="AX36" s="157"/>
      <c r="AY36" s="157"/>
      <c r="AZ36" s="214" t="str">
        <f>IFERROR(ROUND(AZ35/AZ23*DW23,0),"")</f>
        <v/>
      </c>
      <c r="BA36" s="157"/>
      <c r="BB36" s="157"/>
      <c r="BC36" s="157"/>
      <c r="BD36" s="157"/>
      <c r="BE36" s="157"/>
      <c r="BF36" s="157"/>
      <c r="BG36" s="157"/>
      <c r="BH36" s="157"/>
      <c r="BI36" s="157"/>
      <c r="BJ36" s="157"/>
      <c r="BK36" s="157"/>
      <c r="BL36" s="157"/>
      <c r="BM36" s="157"/>
      <c r="BN36" s="157"/>
      <c r="BO36" s="157"/>
      <c r="BP36" s="157"/>
      <c r="BQ36" s="157"/>
      <c r="BR36" s="157"/>
      <c r="BS36" s="157"/>
      <c r="BT36" s="157"/>
      <c r="BU36" s="157"/>
      <c r="BV36" s="157"/>
      <c r="BW36" s="157"/>
      <c r="BX36" s="214">
        <f>IFERROR(ROUND(BX35/BX23*EU23,0),"")</f>
        <v>0</v>
      </c>
      <c r="BY36" s="185"/>
      <c r="BZ36" s="120"/>
      <c r="CA36" s="264"/>
      <c r="CB36" s="264"/>
      <c r="CC36" s="264"/>
      <c r="CD36" s="264"/>
      <c r="CE36" s="264"/>
      <c r="CF36" s="264"/>
      <c r="CG36" s="264"/>
      <c r="CH36" s="264"/>
      <c r="CI36" s="264"/>
      <c r="CJ36" s="264"/>
      <c r="CK36" s="264"/>
      <c r="CL36" s="264"/>
      <c r="CM36" s="264"/>
      <c r="CN36" s="264"/>
      <c r="CO36" s="264"/>
      <c r="CP36" s="264"/>
      <c r="CQ36" s="264"/>
      <c r="CR36" s="264"/>
      <c r="CS36" s="264"/>
      <c r="CT36" s="264"/>
      <c r="CU36" s="264"/>
      <c r="CV36" s="264"/>
      <c r="CW36" s="264"/>
      <c r="CX36" s="264"/>
      <c r="CY36" s="264"/>
      <c r="CZ36" s="264"/>
      <c r="DA36" s="264"/>
      <c r="DB36" s="264"/>
      <c r="DC36" s="264"/>
      <c r="DD36" s="264"/>
      <c r="DE36" s="264"/>
      <c r="DF36" s="264"/>
      <c r="DG36" s="264"/>
      <c r="DH36" s="264"/>
      <c r="DI36" s="264"/>
      <c r="DJ36" s="264"/>
      <c r="DK36" s="264"/>
      <c r="DL36" s="264"/>
      <c r="DM36" s="264"/>
      <c r="DN36" s="264"/>
      <c r="DO36" s="264"/>
      <c r="DP36" s="264"/>
      <c r="DQ36" s="264"/>
      <c r="DR36" s="264"/>
      <c r="DS36" s="264"/>
      <c r="DT36" s="264"/>
      <c r="DU36" s="264"/>
      <c r="DV36" s="264"/>
      <c r="DW36" s="264"/>
      <c r="DX36" s="264"/>
      <c r="DY36" s="264"/>
      <c r="DZ36" s="264"/>
      <c r="EA36" s="264"/>
      <c r="EB36" s="264"/>
      <c r="EC36" s="264"/>
      <c r="ED36" s="264"/>
      <c r="EE36" s="264"/>
      <c r="EF36" s="264"/>
      <c r="EG36" s="264"/>
      <c r="EH36" s="264"/>
      <c r="EI36" s="264"/>
      <c r="EJ36" s="264"/>
      <c r="EK36" s="264"/>
      <c r="EL36" s="264"/>
      <c r="EM36" s="264"/>
      <c r="EN36" s="264"/>
      <c r="EO36" s="264"/>
      <c r="EP36" s="264"/>
      <c r="EQ36" s="264"/>
      <c r="ER36" s="264"/>
      <c r="ES36" s="264"/>
      <c r="ET36" s="264"/>
      <c r="EU36" s="264"/>
      <c r="EV36" s="120"/>
      <c r="EW36" s="265"/>
      <c r="EX36" s="264"/>
      <c r="EY36" s="264"/>
      <c r="EZ36" s="264"/>
      <c r="FA36" s="264"/>
      <c r="FB36" s="264"/>
      <c r="FC36" s="264"/>
      <c r="FD36" s="264"/>
      <c r="FE36" s="264"/>
      <c r="FF36" s="264"/>
      <c r="FG36" s="264"/>
      <c r="FH36" s="264"/>
      <c r="FI36" s="264"/>
      <c r="FJ36" s="264"/>
      <c r="FK36" s="264"/>
      <c r="FL36" s="264"/>
      <c r="FM36" s="264"/>
      <c r="FN36" s="264"/>
      <c r="FO36" s="264"/>
      <c r="FP36" s="264"/>
      <c r="FQ36" s="264"/>
      <c r="FR36" s="264"/>
      <c r="FS36" s="264"/>
      <c r="FT36" s="264"/>
      <c r="FU36" s="265"/>
      <c r="FV36" s="264"/>
      <c r="FW36" s="264"/>
      <c r="FX36" s="264"/>
      <c r="FY36" s="264"/>
      <c r="FZ36" s="264"/>
      <c r="GA36" s="264"/>
      <c r="GB36" s="264"/>
      <c r="GC36" s="264"/>
      <c r="GD36" s="264"/>
      <c r="GE36" s="264"/>
      <c r="GF36" s="264"/>
      <c r="GG36" s="264"/>
      <c r="GH36" s="264"/>
      <c r="GI36" s="264"/>
      <c r="GJ36" s="264"/>
      <c r="GK36" s="264"/>
      <c r="GL36" s="264"/>
      <c r="GM36" s="264"/>
      <c r="GN36" s="264"/>
      <c r="GO36" s="264"/>
      <c r="GP36" s="264"/>
      <c r="GQ36" s="264"/>
      <c r="GR36" s="264"/>
      <c r="GS36" s="265"/>
      <c r="GT36" s="264"/>
      <c r="GU36" s="264"/>
      <c r="GV36" s="264"/>
      <c r="GW36" s="264"/>
      <c r="GX36" s="264"/>
      <c r="GY36" s="264"/>
      <c r="GZ36" s="264"/>
      <c r="HA36" s="264"/>
      <c r="HB36" s="264"/>
      <c r="HC36" s="264"/>
      <c r="HD36" s="264"/>
      <c r="HE36" s="264"/>
      <c r="HF36" s="264"/>
      <c r="HG36" s="264"/>
      <c r="HH36" s="264"/>
      <c r="HI36" s="264"/>
      <c r="HJ36" s="264"/>
      <c r="HK36" s="264"/>
      <c r="HL36" s="264"/>
      <c r="HM36" s="264"/>
      <c r="HN36" s="264"/>
      <c r="HO36" s="264"/>
      <c r="HP36" s="264"/>
      <c r="HQ36" s="265"/>
      <c r="HR36" s="126"/>
      <c r="HS36" s="199"/>
      <c r="HT36" s="228"/>
      <c r="HU36" s="143" t="s">
        <v>225</v>
      </c>
      <c r="HV36" s="144" t="str">
        <f>IF(COUNTBLANK(D28:D34)&gt;0,"Yes","No")</f>
        <v>No</v>
      </c>
      <c r="HW36" s="144" t="str">
        <f>IFERROR(IF(AND(COUNTBLANK(D28:D34)=0,(2*D23)&gt;D35),"Yes","No"),"No")</f>
        <v>No</v>
      </c>
      <c r="HX36" s="144"/>
      <c r="HY36" s="158"/>
      <c r="HZ36" s="158"/>
      <c r="IA36"/>
      <c r="IB36" s="158"/>
      <c r="IC36" s="158"/>
      <c r="ID36"/>
      <c r="IE36" s="147"/>
      <c r="IF36"/>
      <c r="IG36" s="147"/>
      <c r="IH36" s="147"/>
      <c r="II36"/>
      <c r="IJ36" s="147"/>
      <c r="IK36" s="147"/>
      <c r="IL36" s="147"/>
      <c r="IM36"/>
      <c r="IN36"/>
      <c r="IO36"/>
      <c r="IP36"/>
      <c r="IQ36"/>
      <c r="IR36" s="147"/>
      <c r="IS36" s="148" t="s">
        <v>225</v>
      </c>
      <c r="IT36" s="144" t="str">
        <f>IF(COUNTBLANK(AB28:AB34)&gt;0,"Yes","No")</f>
        <v>No</v>
      </c>
      <c r="IU36" s="144" t="str">
        <f>IFERROR(IF(AND(COUNTBLANK(AB28:AB34)=0,(2*AB23)&gt;AB35),"Yes","No"),"No")</f>
        <v>No</v>
      </c>
      <c r="IV36" s="144"/>
      <c r="IW36" s="158"/>
      <c r="IX36" s="158"/>
      <c r="IY36"/>
      <c r="IZ36" s="158"/>
      <c r="JA36" s="158"/>
      <c r="JB36"/>
      <c r="JC36" s="147"/>
      <c r="JD36"/>
      <c r="JE36" s="147"/>
      <c r="JF36" s="147"/>
      <c r="JG36"/>
      <c r="JH36" s="147"/>
      <c r="JI36" s="147"/>
      <c r="JJ36" s="147"/>
      <c r="JK36"/>
      <c r="JL36" s="147"/>
      <c r="JM36" s="147"/>
      <c r="JN36" s="147"/>
      <c r="JO36"/>
      <c r="JP36" s="147"/>
      <c r="JQ36" s="148" t="s">
        <v>225</v>
      </c>
      <c r="JR36" s="144" t="str">
        <f>IF(COUNTBLANK(AZ28:AZ34)&gt;0,"Yes","No")</f>
        <v>No</v>
      </c>
      <c r="JS36" s="144" t="str">
        <f>IFERROR(IF(AND(COUNTBLANK(AZ28:AZ34)=0,(2*AZ23)&gt;AZ35),"Yes","No"),"No")</f>
        <v>No</v>
      </c>
      <c r="JT36" s="144"/>
      <c r="JU36" s="158"/>
      <c r="JV36" s="158"/>
      <c r="JW36"/>
      <c r="JX36" s="158"/>
      <c r="JY36" s="158"/>
      <c r="JZ36"/>
      <c r="KA36" s="147"/>
      <c r="KB36"/>
      <c r="KC36" s="147"/>
      <c r="KD36" s="147"/>
      <c r="KE36"/>
      <c r="KF36" s="147"/>
      <c r="KG36" s="147"/>
      <c r="KH36" s="147"/>
      <c r="KI36"/>
      <c r="KJ36" s="147"/>
      <c r="KK36" s="147"/>
      <c r="KL36" s="147"/>
      <c r="KM36"/>
      <c r="KN36" s="147"/>
      <c r="KO36" s="148" t="s">
        <v>225</v>
      </c>
      <c r="KP36" s="144" t="str">
        <f>IF(COUNTBLANK(BX28:BX34)&gt;0,"Yes","No")</f>
        <v>No</v>
      </c>
      <c r="KQ36" s="144" t="str">
        <f>IFERROR(IF(AND(COUNTBLANK(BX28:BX34)=0,(2*BX23)&gt;BX35),"Yes","No"),"No")</f>
        <v>No</v>
      </c>
      <c r="KR36" s="144"/>
      <c r="KS36"/>
      <c r="KT36"/>
      <c r="KU36"/>
      <c r="KV36"/>
      <c r="KW36"/>
      <c r="KX36"/>
      <c r="KY36"/>
      <c r="KZ36"/>
      <c r="LA36"/>
      <c r="LB36"/>
      <c r="LC36"/>
      <c r="LD36"/>
      <c r="LE36"/>
      <c r="LF36"/>
      <c r="LG36"/>
      <c r="LH36"/>
      <c r="LI36"/>
      <c r="LJ36"/>
      <c r="LK36"/>
      <c r="LL36"/>
      <c r="LM36"/>
      <c r="LN36"/>
      <c r="LO36"/>
      <c r="LP36"/>
      <c r="LQ36"/>
      <c r="LR36"/>
      <c r="LS36"/>
      <c r="LT36"/>
      <c r="LU36"/>
      <c r="LV36"/>
      <c r="LW36"/>
      <c r="LX36"/>
      <c r="LY36"/>
      <c r="LZ36"/>
      <c r="MA36"/>
      <c r="MB36"/>
      <c r="MC36"/>
      <c r="MD36"/>
      <c r="ME36"/>
      <c r="MF36"/>
      <c r="MG36"/>
      <c r="MH36"/>
      <c r="MI36"/>
      <c r="MJ36"/>
      <c r="MK36"/>
      <c r="ML36"/>
      <c r="MM36"/>
      <c r="MN36"/>
      <c r="MO36"/>
      <c r="MP36"/>
      <c r="MQ36"/>
      <c r="MR36"/>
      <c r="MS36"/>
      <c r="MT36"/>
      <c r="MU36"/>
      <c r="MV36"/>
      <c r="MW36"/>
      <c r="MX36"/>
      <c r="MY36"/>
      <c r="MZ36"/>
      <c r="NA36"/>
      <c r="NB36"/>
      <c r="NC36"/>
      <c r="ND36"/>
      <c r="NE36"/>
      <c r="NF36"/>
      <c r="NG36"/>
      <c r="NH36"/>
      <c r="NI36"/>
      <c r="NJ36"/>
      <c r="NK36"/>
      <c r="NL36"/>
      <c r="NM36"/>
      <c r="NN36"/>
      <c r="NO36"/>
      <c r="NP36"/>
      <c r="NQ36"/>
      <c r="NR36"/>
      <c r="NS36"/>
      <c r="NT36"/>
      <c r="NU36"/>
      <c r="NV36"/>
      <c r="NW36"/>
      <c r="NX36"/>
      <c r="NY36"/>
      <c r="NZ36"/>
      <c r="OA36"/>
      <c r="OB36"/>
      <c r="OC36"/>
      <c r="OD36"/>
      <c r="OE36"/>
      <c r="OF36"/>
      <c r="OG36"/>
      <c r="OH36"/>
      <c r="OI36"/>
      <c r="OJ36"/>
    </row>
    <row r="37" spans="3:400" s="242" customFormat="1" ht="56.45" customHeight="1" x14ac:dyDescent="0.25">
      <c r="C37" s="215"/>
      <c r="D37" s="164" t="str">
        <f>HV37</f>
        <v/>
      </c>
      <c r="E37" s="189"/>
      <c r="F37" s="189"/>
      <c r="G37" s="189"/>
      <c r="H37" s="189"/>
      <c r="I37" s="189"/>
      <c r="J37" s="189"/>
      <c r="K37" s="189"/>
      <c r="L37" s="189"/>
      <c r="M37" s="189"/>
      <c r="N37" s="189"/>
      <c r="O37" s="189"/>
      <c r="P37" s="189"/>
      <c r="Q37" s="189"/>
      <c r="R37" s="189"/>
      <c r="S37" s="189"/>
      <c r="T37" s="189"/>
      <c r="U37" s="189"/>
      <c r="V37" s="189"/>
      <c r="W37" s="189"/>
      <c r="X37" s="189"/>
      <c r="Y37" s="189"/>
      <c r="Z37" s="189"/>
      <c r="AA37" s="189"/>
      <c r="AB37" s="164" t="str">
        <f>IT37</f>
        <v/>
      </c>
      <c r="AC37" s="189"/>
      <c r="AD37" s="189"/>
      <c r="AE37" s="189"/>
      <c r="AF37" s="189"/>
      <c r="AG37" s="189"/>
      <c r="AH37" s="189"/>
      <c r="AI37" s="189"/>
      <c r="AJ37" s="189"/>
      <c r="AK37" s="189"/>
      <c r="AL37" s="189"/>
      <c r="AM37" s="189"/>
      <c r="AN37" s="189"/>
      <c r="AO37" s="189"/>
      <c r="AP37" s="189"/>
      <c r="AQ37" s="189"/>
      <c r="AR37" s="189"/>
      <c r="AS37" s="189"/>
      <c r="AT37" s="189"/>
      <c r="AU37" s="189"/>
      <c r="AV37" s="189"/>
      <c r="AW37" s="189"/>
      <c r="AX37" s="189"/>
      <c r="AY37" s="189"/>
      <c r="AZ37" s="164" t="str">
        <f>JR37</f>
        <v/>
      </c>
      <c r="BA37" s="189"/>
      <c r="BB37" s="189"/>
      <c r="BC37" s="189"/>
      <c r="BD37" s="189"/>
      <c r="BE37" s="189"/>
      <c r="BF37" s="189"/>
      <c r="BG37" s="189"/>
      <c r="BH37" s="189"/>
      <c r="BI37" s="189"/>
      <c r="BJ37" s="189"/>
      <c r="BK37" s="189"/>
      <c r="BL37" s="189"/>
      <c r="BM37" s="189"/>
      <c r="BN37" s="189"/>
      <c r="BO37" s="189"/>
      <c r="BP37" s="189"/>
      <c r="BQ37" s="189"/>
      <c r="BR37" s="189"/>
      <c r="BS37" s="189"/>
      <c r="BT37" s="189"/>
      <c r="BU37" s="189"/>
      <c r="BV37" s="189"/>
      <c r="BW37" s="189"/>
      <c r="BX37" s="164" t="str">
        <f>KP37</f>
        <v/>
      </c>
      <c r="BY37" s="190"/>
      <c r="BZ37" s="190"/>
      <c r="CA37" s="190"/>
      <c r="CB37" s="190"/>
      <c r="CC37" s="190"/>
      <c r="CD37" s="190"/>
      <c r="CE37" s="190"/>
      <c r="CF37" s="190"/>
      <c r="CG37" s="190"/>
      <c r="CH37" s="190"/>
      <c r="CI37" s="190"/>
      <c r="CJ37" s="190"/>
      <c r="CK37" s="190"/>
      <c r="CL37" s="190"/>
      <c r="CM37" s="190"/>
      <c r="CN37" s="190"/>
      <c r="CO37" s="190"/>
      <c r="CP37" s="190"/>
      <c r="CQ37" s="190"/>
      <c r="CR37" s="190"/>
      <c r="CS37" s="190"/>
      <c r="CT37" s="190"/>
      <c r="CU37" s="190"/>
      <c r="CV37" s="190"/>
      <c r="CW37" s="190"/>
      <c r="CX37" s="190"/>
      <c r="CY37" s="190"/>
      <c r="CZ37" s="190"/>
      <c r="DA37" s="190"/>
      <c r="DB37" s="190"/>
      <c r="DC37" s="190"/>
      <c r="DD37" s="190"/>
      <c r="DE37" s="190"/>
      <c r="DF37" s="190"/>
      <c r="DG37" s="190"/>
      <c r="DH37" s="190"/>
      <c r="DI37" s="190"/>
      <c r="DJ37" s="190"/>
      <c r="DK37" s="190"/>
      <c r="DL37" s="190"/>
      <c r="DM37" s="190"/>
      <c r="DN37" s="190"/>
      <c r="DO37" s="190"/>
      <c r="DP37" s="190"/>
      <c r="DQ37" s="190"/>
      <c r="DR37" s="190"/>
      <c r="DS37" s="190"/>
      <c r="DT37" s="190"/>
      <c r="DU37" s="190"/>
      <c r="DV37" s="190"/>
      <c r="DW37" s="190"/>
      <c r="DX37" s="190"/>
      <c r="DY37" s="190"/>
      <c r="DZ37" s="190"/>
      <c r="EA37" s="190"/>
      <c r="EB37" s="190"/>
      <c r="EC37" s="190"/>
      <c r="ED37" s="190"/>
      <c r="EE37" s="190"/>
      <c r="EF37" s="190"/>
      <c r="EG37" s="190"/>
      <c r="EH37" s="190"/>
      <c r="EI37" s="190"/>
      <c r="EJ37" s="190"/>
      <c r="EK37" s="190"/>
      <c r="EL37" s="190"/>
      <c r="EM37" s="190"/>
      <c r="EN37" s="190"/>
      <c r="EO37" s="190"/>
      <c r="EP37" s="190"/>
      <c r="EQ37" s="190"/>
      <c r="ER37" s="190"/>
      <c r="ES37" s="190"/>
      <c r="ET37" s="190"/>
      <c r="EU37" s="190"/>
      <c r="EV37" s="190"/>
      <c r="EW37" s="190"/>
      <c r="EX37" s="190"/>
      <c r="EY37" s="190"/>
      <c r="EZ37" s="190"/>
      <c r="FA37" s="190"/>
      <c r="FB37" s="190"/>
      <c r="FC37" s="190"/>
      <c r="FD37" s="190"/>
      <c r="FE37" s="190"/>
      <c r="FF37" s="190"/>
      <c r="FG37" s="190"/>
      <c r="FH37" s="190"/>
      <c r="FI37" s="190"/>
      <c r="FJ37" s="190"/>
      <c r="FK37" s="190"/>
      <c r="FL37" s="190"/>
      <c r="FM37" s="190"/>
      <c r="FN37" s="190"/>
      <c r="FO37" s="190"/>
      <c r="FP37" s="190"/>
      <c r="FQ37" s="190"/>
      <c r="FR37" s="190"/>
      <c r="FS37" s="190"/>
      <c r="FT37" s="190"/>
      <c r="FU37" s="190"/>
      <c r="FV37" s="190"/>
      <c r="FW37" s="190"/>
      <c r="FX37" s="190"/>
      <c r="FY37" s="190"/>
      <c r="FZ37" s="190"/>
      <c r="GA37" s="190"/>
      <c r="GB37" s="190"/>
      <c r="GC37" s="190"/>
      <c r="GD37" s="190"/>
      <c r="GE37" s="190"/>
      <c r="GF37" s="190"/>
      <c r="GG37" s="190"/>
      <c r="GH37" s="190"/>
      <c r="GI37" s="190"/>
      <c r="GJ37" s="190"/>
      <c r="GK37" s="190"/>
      <c r="GL37" s="190"/>
      <c r="GM37" s="190"/>
      <c r="GN37" s="190"/>
      <c r="GO37" s="190"/>
      <c r="GP37" s="190"/>
      <c r="GQ37" s="190"/>
      <c r="GR37" s="190"/>
      <c r="GS37" s="190"/>
      <c r="GT37" s="190"/>
      <c r="GU37" s="190"/>
      <c r="GV37" s="190"/>
      <c r="GW37" s="190"/>
      <c r="GX37" s="190"/>
      <c r="GY37" s="190"/>
      <c r="GZ37" s="190"/>
      <c r="HA37" s="190"/>
      <c r="HB37" s="190"/>
      <c r="HC37" s="190"/>
      <c r="HD37" s="190"/>
      <c r="HE37" s="190"/>
      <c r="HF37" s="190"/>
      <c r="HG37" s="190"/>
      <c r="HH37" s="190"/>
      <c r="HI37" s="190"/>
      <c r="HJ37" s="190"/>
      <c r="HK37" s="190"/>
      <c r="HL37" s="190"/>
      <c r="HM37" s="190"/>
      <c r="HN37" s="190"/>
      <c r="HO37" s="190"/>
      <c r="HP37" s="190"/>
      <c r="HQ37" s="190"/>
      <c r="HR37" s="190"/>
      <c r="HS37" s="190"/>
      <c r="HT37" s="254"/>
      <c r="HU37" s="205" t="s">
        <v>230</v>
      </c>
      <c r="HV37" s="206" t="str">
        <f>IF(HV36="Yes", HV35,"")&amp;IF(HW36="Yes",HW35,"")&amp;IF(HX36="Yes",HX35,"")</f>
        <v/>
      </c>
      <c r="HW37" s="207"/>
      <c r="HX37" s="208"/>
      <c r="HY37" s="209"/>
      <c r="HZ37" s="209"/>
      <c r="IA37" s="160"/>
      <c r="IB37" s="209"/>
      <c r="IC37" s="209"/>
      <c r="ID37" s="160"/>
      <c r="IE37" s="158"/>
      <c r="IF37"/>
      <c r="IG37" s="158"/>
      <c r="IH37" s="158"/>
      <c r="II37"/>
      <c r="IJ37" s="158"/>
      <c r="IK37" s="158"/>
      <c r="IL37" s="158"/>
      <c r="IM37"/>
      <c r="IN37"/>
      <c r="IO37"/>
      <c r="IP37"/>
      <c r="IQ37"/>
      <c r="IR37" s="158"/>
      <c r="IS37" s="210" t="s">
        <v>230</v>
      </c>
      <c r="IT37" s="206" t="str">
        <f>IF(IT36="Yes", IT35,"")&amp;IF(IU36="Yes",IU35,"")&amp;IF(IV36="Yes",IV35,"")</f>
        <v/>
      </c>
      <c r="IU37" s="207"/>
      <c r="IV37" s="208"/>
      <c r="IW37" s="209"/>
      <c r="IX37" s="209"/>
      <c r="IY37" s="160"/>
      <c r="IZ37" s="209"/>
      <c r="JA37" s="209"/>
      <c r="JB37" s="160"/>
      <c r="JC37" s="158"/>
      <c r="JD37"/>
      <c r="JE37" s="158"/>
      <c r="JF37" s="158"/>
      <c r="JG37"/>
      <c r="JH37" s="158"/>
      <c r="JI37" s="158"/>
      <c r="JJ37" s="158"/>
      <c r="JK37"/>
      <c r="JL37" s="158"/>
      <c r="JM37" s="158"/>
      <c r="JN37" s="158"/>
      <c r="JO37"/>
      <c r="JP37" s="158"/>
      <c r="JQ37" s="210" t="s">
        <v>230</v>
      </c>
      <c r="JR37" s="206" t="str">
        <f>IF(JR36="Yes", JR35,"")&amp;IF(JS36="Yes",JS35,"")&amp;IF(JT36="Yes",JT35,"")</f>
        <v/>
      </c>
      <c r="JS37" s="207"/>
      <c r="JT37" s="208"/>
      <c r="JU37" s="209"/>
      <c r="JV37" s="209"/>
      <c r="JW37" s="160"/>
      <c r="JX37" s="209"/>
      <c r="JY37" s="209"/>
      <c r="JZ37" s="160"/>
      <c r="KA37" s="158"/>
      <c r="KB37"/>
      <c r="KC37" s="158"/>
      <c r="KD37" s="158"/>
      <c r="KE37"/>
      <c r="KF37" s="158"/>
      <c r="KG37" s="158"/>
      <c r="KH37" s="158"/>
      <c r="KI37"/>
      <c r="KJ37" s="158"/>
      <c r="KK37" s="158"/>
      <c r="KL37" s="158"/>
      <c r="KM37"/>
      <c r="KN37" s="158"/>
      <c r="KO37" s="210" t="s">
        <v>230</v>
      </c>
      <c r="KP37" s="206" t="str">
        <f>IF(KP36="Yes", KP35,"")&amp;IF(KQ36="Yes",KQ35,"")&amp;IF(KR36="Yes",KR35,"")</f>
        <v/>
      </c>
      <c r="KQ37" s="207"/>
      <c r="KR37" s="208"/>
      <c r="KS37" s="160"/>
      <c r="KT37" s="159" t="s">
        <v>266</v>
      </c>
      <c r="KU37"/>
      <c r="KV37"/>
      <c r="KW37"/>
      <c r="KX37"/>
      <c r="KY37"/>
      <c r="KZ37"/>
      <c r="LA37"/>
      <c r="LB37"/>
      <c r="LC37"/>
      <c r="LD37"/>
      <c r="LE37"/>
      <c r="LF37"/>
      <c r="LG37"/>
      <c r="LH37"/>
      <c r="LI37"/>
      <c r="LJ37"/>
      <c r="LK37"/>
      <c r="LL37"/>
      <c r="LM37"/>
      <c r="LN37"/>
      <c r="LO37"/>
      <c r="LP37" s="160"/>
      <c r="LQ37" s="160"/>
      <c r="LR37" s="159" t="s">
        <v>266</v>
      </c>
      <c r="LS37"/>
      <c r="LT37"/>
      <c r="LU37"/>
      <c r="LV37"/>
      <c r="LW37"/>
      <c r="LX37"/>
      <c r="LY37"/>
      <c r="LZ37"/>
      <c r="MA37"/>
      <c r="MB37"/>
      <c r="MC37"/>
      <c r="MD37"/>
      <c r="ME37"/>
      <c r="MF37"/>
      <c r="MG37"/>
      <c r="MH37"/>
      <c r="MI37"/>
      <c r="MJ37"/>
      <c r="MK37"/>
      <c r="ML37"/>
      <c r="MM37"/>
      <c r="MN37" s="160"/>
      <c r="MO37" s="160"/>
      <c r="MP37" s="159" t="s">
        <v>266</v>
      </c>
      <c r="MQ37"/>
      <c r="MR37"/>
      <c r="MS37"/>
      <c r="MT37"/>
      <c r="MU37"/>
      <c r="MV37"/>
      <c r="MW37"/>
      <c r="MX37"/>
      <c r="MY37"/>
      <c r="MZ37"/>
      <c r="NA37"/>
      <c r="NB37"/>
      <c r="NC37"/>
      <c r="ND37"/>
      <c r="NE37"/>
      <c r="NF37"/>
      <c r="NG37"/>
      <c r="NH37"/>
      <c r="NI37"/>
      <c r="NJ37"/>
      <c r="NK37"/>
      <c r="NL37" s="160"/>
      <c r="NM37" s="160"/>
      <c r="NN37" s="159" t="s">
        <v>266</v>
      </c>
      <c r="NO37"/>
      <c r="NP37"/>
      <c r="NQ37"/>
      <c r="NR37"/>
      <c r="NS37"/>
      <c r="NT37"/>
      <c r="NU37"/>
      <c r="NV37"/>
      <c r="NW37"/>
      <c r="NX37"/>
      <c r="NY37"/>
      <c r="NZ37"/>
      <c r="OA37"/>
      <c r="OB37"/>
      <c r="OC37"/>
      <c r="OD37"/>
      <c r="OE37"/>
      <c r="OF37"/>
      <c r="OG37"/>
      <c r="OH37"/>
      <c r="OI37"/>
      <c r="OJ37" s="160"/>
    </row>
    <row r="38" spans="3:400" ht="14.45" customHeight="1" x14ac:dyDescent="0.25">
      <c r="C38" s="168"/>
      <c r="D38" s="195"/>
      <c r="E38" s="195"/>
      <c r="F38" s="195"/>
      <c r="G38" s="195"/>
      <c r="H38" s="195"/>
      <c r="I38" s="195"/>
      <c r="J38" s="195"/>
      <c r="K38" s="195"/>
      <c r="L38" s="195"/>
      <c r="M38" s="195"/>
      <c r="N38" s="195"/>
      <c r="O38" s="195"/>
      <c r="P38" s="195"/>
      <c r="Q38" s="195"/>
      <c r="R38" s="195"/>
      <c r="S38" s="195"/>
      <c r="T38" s="195"/>
      <c r="U38" s="195"/>
      <c r="V38" s="195"/>
      <c r="W38" s="195"/>
      <c r="X38" s="195"/>
      <c r="Y38" s="195"/>
      <c r="Z38" s="195"/>
      <c r="AA38" s="195"/>
      <c r="AB38" s="195"/>
      <c r="AC38" s="195"/>
      <c r="AD38" s="195"/>
      <c r="AE38" s="195"/>
      <c r="AF38" s="195"/>
      <c r="AG38" s="195"/>
      <c r="AH38" s="195"/>
      <c r="AI38" s="195"/>
      <c r="AJ38" s="195"/>
      <c r="AK38" s="195"/>
      <c r="AL38" s="195"/>
      <c r="AM38" s="195"/>
      <c r="AN38" s="195"/>
      <c r="AO38" s="195"/>
      <c r="AP38" s="195"/>
      <c r="AQ38" s="195"/>
      <c r="AR38" s="195"/>
      <c r="AS38" s="195"/>
      <c r="AT38" s="195"/>
      <c r="AU38" s="195"/>
      <c r="AV38" s="195"/>
      <c r="AW38" s="195"/>
      <c r="AX38" s="195"/>
      <c r="AY38" s="195"/>
      <c r="AZ38" s="195"/>
      <c r="BA38" s="195"/>
      <c r="BB38" s="195"/>
      <c r="BC38" s="195"/>
      <c r="BD38" s="195"/>
      <c r="BE38" s="195"/>
      <c r="BF38" s="195"/>
      <c r="BG38" s="195"/>
      <c r="BH38" s="195"/>
      <c r="BI38" s="195"/>
      <c r="BJ38" s="195"/>
      <c r="BK38" s="195"/>
      <c r="BL38" s="195"/>
      <c r="BM38" s="195"/>
      <c r="BN38" s="195"/>
      <c r="BO38" s="195"/>
      <c r="BP38" s="195"/>
      <c r="BQ38" s="195"/>
      <c r="BR38" s="195"/>
      <c r="BS38" s="195"/>
      <c r="BT38" s="195"/>
      <c r="BU38" s="195"/>
      <c r="BV38" s="195"/>
      <c r="BW38" s="195"/>
      <c r="BX38" s="195"/>
      <c r="BY38" s="195"/>
      <c r="BZ38" s="195"/>
      <c r="CA38" s="195"/>
      <c r="CB38" s="195"/>
      <c r="CC38" s="195"/>
      <c r="CD38" s="195"/>
      <c r="CE38" s="195"/>
      <c r="CF38" s="195"/>
      <c r="CG38" s="195"/>
      <c r="CH38" s="195"/>
      <c r="CI38" s="195"/>
      <c r="CJ38" s="195"/>
      <c r="CK38" s="195"/>
      <c r="CL38" s="195"/>
      <c r="CM38" s="195"/>
      <c r="CN38" s="195"/>
      <c r="CO38" s="195"/>
      <c r="CP38" s="195"/>
      <c r="CQ38" s="195"/>
      <c r="CR38" s="195"/>
      <c r="CS38" s="195"/>
      <c r="CT38" s="195"/>
      <c r="CU38" s="195"/>
      <c r="CV38" s="195"/>
      <c r="CW38" s="195"/>
      <c r="CX38" s="195"/>
      <c r="CY38" s="195"/>
      <c r="CZ38" s="195"/>
      <c r="DA38" s="195"/>
      <c r="DB38" s="195"/>
      <c r="DC38" s="195"/>
      <c r="DD38" s="195"/>
      <c r="DE38" s="195"/>
      <c r="DF38" s="195"/>
      <c r="DG38" s="195"/>
      <c r="DH38" s="195"/>
      <c r="DI38" s="195"/>
      <c r="DJ38" s="195"/>
      <c r="DK38" s="195"/>
      <c r="DL38" s="195"/>
      <c r="DM38" s="195"/>
      <c r="DN38" s="195"/>
      <c r="DO38" s="195"/>
      <c r="DP38" s="195"/>
      <c r="DQ38" s="195"/>
      <c r="DR38" s="195"/>
      <c r="DS38" s="195"/>
      <c r="DT38" s="195"/>
      <c r="DU38" s="195"/>
      <c r="DV38" s="195"/>
      <c r="DW38" s="195"/>
      <c r="DX38" s="195"/>
      <c r="DY38" s="195"/>
      <c r="DZ38" s="195"/>
      <c r="EA38" s="195"/>
      <c r="EB38" s="195"/>
      <c r="EC38" s="195"/>
      <c r="ED38" s="195"/>
      <c r="EE38" s="195"/>
      <c r="EF38" s="195"/>
      <c r="EG38" s="195"/>
      <c r="EH38" s="195"/>
      <c r="EI38" s="195"/>
      <c r="EJ38" s="195"/>
      <c r="EK38" s="195"/>
      <c r="EL38" s="195"/>
      <c r="EM38" s="195"/>
      <c r="EN38" s="195"/>
      <c r="EO38" s="195"/>
      <c r="EP38" s="195"/>
      <c r="EQ38" s="195"/>
      <c r="ER38" s="195"/>
      <c r="ES38" s="195"/>
      <c r="ET38" s="195"/>
      <c r="EU38" s="195"/>
      <c r="EV38" s="195"/>
      <c r="EW38" s="195"/>
      <c r="EX38" s="195"/>
      <c r="EY38" s="195"/>
      <c r="EZ38" s="195"/>
      <c r="FA38" s="195"/>
      <c r="FB38" s="195"/>
      <c r="FC38" s="195"/>
      <c r="FD38" s="195"/>
      <c r="FE38" s="195"/>
      <c r="FF38" s="195"/>
      <c r="FG38" s="195"/>
      <c r="FH38" s="195"/>
      <c r="FI38" s="195"/>
      <c r="FJ38" s="195"/>
      <c r="FK38" s="195"/>
      <c r="FL38" s="195"/>
      <c r="FM38" s="195"/>
      <c r="FN38" s="195"/>
      <c r="FO38" s="195"/>
      <c r="FP38" s="195"/>
      <c r="FQ38" s="195"/>
      <c r="FR38" s="195"/>
      <c r="FS38" s="195"/>
      <c r="FT38" s="195"/>
      <c r="FU38" s="195"/>
      <c r="FV38" s="195"/>
      <c r="FW38" s="195"/>
      <c r="FX38" s="195"/>
      <c r="FY38" s="195"/>
      <c r="FZ38" s="195"/>
      <c r="GA38" s="195"/>
      <c r="GB38" s="195"/>
      <c r="GC38" s="195"/>
      <c r="GD38" s="195"/>
      <c r="GE38" s="195"/>
      <c r="GF38" s="195"/>
      <c r="GG38" s="195"/>
      <c r="GH38" s="195"/>
      <c r="GI38" s="195"/>
      <c r="GJ38" s="195"/>
      <c r="GK38" s="195"/>
      <c r="GL38" s="195"/>
      <c r="GM38" s="195"/>
      <c r="GN38" s="195"/>
      <c r="GO38" s="195"/>
      <c r="GP38" s="195"/>
      <c r="GQ38" s="195"/>
      <c r="GR38" s="195"/>
      <c r="GS38" s="195"/>
      <c r="GT38" s="195"/>
      <c r="GU38" s="195"/>
      <c r="GV38" s="195"/>
      <c r="GW38" s="195"/>
      <c r="GX38" s="195"/>
      <c r="GY38" s="195"/>
      <c r="GZ38" s="195"/>
      <c r="HA38" s="195"/>
      <c r="HB38" s="195"/>
      <c r="HC38" s="195"/>
      <c r="HD38" s="195"/>
      <c r="HE38" s="195"/>
      <c r="HF38" s="195"/>
      <c r="HG38" s="195"/>
      <c r="HH38" s="195"/>
      <c r="HI38" s="195"/>
      <c r="HJ38" s="195"/>
      <c r="HK38" s="195"/>
      <c r="HL38" s="195"/>
      <c r="HM38" s="195"/>
      <c r="HN38" s="195"/>
      <c r="HO38" s="195"/>
      <c r="HP38" s="195"/>
      <c r="HQ38" s="195"/>
      <c r="HR38" s="195"/>
      <c r="HS38" s="195"/>
      <c r="HT38" s="228"/>
      <c r="HU38"/>
      <c r="HV38"/>
      <c r="HW38"/>
      <c r="HX38" s="160"/>
      <c r="HY38" s="160"/>
      <c r="HZ38" s="160"/>
      <c r="IA38"/>
      <c r="IB38" s="160"/>
      <c r="IC38" s="160"/>
      <c r="ID38"/>
      <c r="IE38" s="209"/>
      <c r="IF38" s="160"/>
      <c r="IG38" s="209"/>
      <c r="IH38" s="209"/>
      <c r="II38" s="160"/>
      <c r="IJ38" s="209"/>
      <c r="IK38" s="209"/>
      <c r="IL38" s="209"/>
      <c r="IM38" s="160"/>
      <c r="IN38" s="160"/>
      <c r="IO38" s="160"/>
      <c r="IP38" s="160"/>
      <c r="IQ38" s="160"/>
      <c r="IR38" s="209"/>
      <c r="IS38"/>
      <c r="IT38"/>
      <c r="IU38"/>
      <c r="IV38" s="160"/>
      <c r="IW38" s="160"/>
      <c r="IX38" s="160"/>
      <c r="IY38"/>
      <c r="IZ38" s="160"/>
      <c r="JA38" s="160"/>
      <c r="JB38"/>
      <c r="JC38" s="209"/>
      <c r="JD38" s="160"/>
      <c r="JE38" s="209"/>
      <c r="JF38" s="209"/>
      <c r="JG38" s="160"/>
      <c r="JH38" s="209"/>
      <c r="JI38" s="209"/>
      <c r="JJ38" s="209"/>
      <c r="JK38" s="160"/>
      <c r="JL38" s="209"/>
      <c r="JM38" s="209"/>
      <c r="JN38" s="209"/>
      <c r="JO38" s="160"/>
      <c r="JP38" s="209"/>
      <c r="JQ38"/>
      <c r="JR38"/>
      <c r="JS38"/>
      <c r="JT38" s="160"/>
      <c r="JU38" s="160"/>
      <c r="JV38" s="160"/>
      <c r="JW38"/>
      <c r="JX38" s="160"/>
      <c r="JY38" s="160"/>
      <c r="JZ38"/>
      <c r="KA38" s="209"/>
      <c r="KB38" s="160"/>
      <c r="KC38" s="209"/>
      <c r="KD38" s="209"/>
      <c r="KE38" s="160"/>
      <c r="KF38" s="209"/>
      <c r="KG38" s="209"/>
      <c r="KH38" s="209"/>
      <c r="KI38" s="160"/>
      <c r="KJ38" s="209"/>
      <c r="KK38" s="209"/>
      <c r="KL38" s="209"/>
      <c r="KM38" s="160"/>
      <c r="KN38" s="209"/>
      <c r="KO38"/>
      <c r="KP38"/>
      <c r="KQ38"/>
      <c r="KR38" s="160"/>
      <c r="KS38"/>
      <c r="KT38" s="166" t="s">
        <v>292</v>
      </c>
      <c r="KU38" s="166"/>
      <c r="KV38" s="167">
        <f>D56</f>
        <v>1</v>
      </c>
      <c r="KW38"/>
      <c r="KX38"/>
      <c r="KY38" s="125"/>
      <c r="KZ38" s="125">
        <v>1</v>
      </c>
      <c r="LA38" s="125">
        <v>2</v>
      </c>
      <c r="LB38" s="125">
        <v>3</v>
      </c>
      <c r="LC38" s="125">
        <v>4</v>
      </c>
      <c r="LD38" s="125">
        <v>5</v>
      </c>
      <c r="LE38" s="125">
        <v>6</v>
      </c>
      <c r="LF38" s="125">
        <v>7</v>
      </c>
      <c r="LG38" s="125">
        <v>8</v>
      </c>
      <c r="LH38" s="125">
        <v>9</v>
      </c>
      <c r="LI38" s="125">
        <v>10</v>
      </c>
      <c r="LJ38" s="125">
        <v>11</v>
      </c>
      <c r="LK38" s="125">
        <v>12</v>
      </c>
      <c r="LL38" s="125">
        <v>13</v>
      </c>
      <c r="LM38" s="125">
        <v>14</v>
      </c>
      <c r="LN38" s="125">
        <v>15</v>
      </c>
      <c r="LO38" s="125"/>
      <c r="LP38"/>
      <c r="LQ38"/>
      <c r="LR38" s="166" t="s">
        <v>292</v>
      </c>
      <c r="LS38" s="166"/>
      <c r="LT38" s="167">
        <f>AB56</f>
        <v>1</v>
      </c>
      <c r="LU38"/>
      <c r="LV38"/>
      <c r="LW38" s="125"/>
      <c r="LX38" s="125">
        <v>1</v>
      </c>
      <c r="LY38" s="125">
        <v>2</v>
      </c>
      <c r="LZ38" s="125">
        <v>3</v>
      </c>
      <c r="MA38" s="125">
        <v>4</v>
      </c>
      <c r="MB38" s="125">
        <v>5</v>
      </c>
      <c r="MC38" s="125">
        <v>6</v>
      </c>
      <c r="MD38" s="125">
        <v>7</v>
      </c>
      <c r="ME38" s="125">
        <v>8</v>
      </c>
      <c r="MF38" s="125">
        <v>9</v>
      </c>
      <c r="MG38" s="125">
        <v>10</v>
      </c>
      <c r="MH38" s="125">
        <v>11</v>
      </c>
      <c r="MI38" s="125">
        <v>12</v>
      </c>
      <c r="MJ38" s="125">
        <v>13</v>
      </c>
      <c r="MK38" s="125">
        <v>14</v>
      </c>
      <c r="ML38" s="125">
        <v>15</v>
      </c>
      <c r="MM38" s="125"/>
      <c r="MN38"/>
      <c r="MO38"/>
      <c r="MP38" s="166" t="s">
        <v>292</v>
      </c>
      <c r="MQ38" s="166"/>
      <c r="MR38" s="167">
        <f>AZ56</f>
        <v>0</v>
      </c>
      <c r="MS38"/>
      <c r="MT38"/>
      <c r="MU38" s="125"/>
      <c r="MV38" s="125">
        <v>1</v>
      </c>
      <c r="MW38" s="125">
        <v>2</v>
      </c>
      <c r="MX38" s="125">
        <v>3</v>
      </c>
      <c r="MY38" s="125">
        <v>4</v>
      </c>
      <c r="MZ38" s="125">
        <v>5</v>
      </c>
      <c r="NA38" s="125">
        <v>6</v>
      </c>
      <c r="NB38" s="125">
        <v>7</v>
      </c>
      <c r="NC38" s="125">
        <v>8</v>
      </c>
      <c r="ND38" s="125">
        <v>9</v>
      </c>
      <c r="NE38" s="125">
        <v>10</v>
      </c>
      <c r="NF38" s="125">
        <v>11</v>
      </c>
      <c r="NG38" s="125">
        <v>12</v>
      </c>
      <c r="NH38" s="125">
        <v>13</v>
      </c>
      <c r="NI38" s="125">
        <v>14</v>
      </c>
      <c r="NJ38" s="125">
        <v>15</v>
      </c>
      <c r="NK38" s="125"/>
      <c r="NL38"/>
      <c r="NM38"/>
      <c r="NN38" s="166" t="s">
        <v>292</v>
      </c>
      <c r="NO38" s="166"/>
      <c r="NP38" s="167">
        <f>BX56</f>
        <v>0</v>
      </c>
      <c r="NQ38"/>
      <c r="NR38"/>
      <c r="NS38" s="125"/>
      <c r="NT38" s="125">
        <v>1</v>
      </c>
      <c r="NU38" s="125">
        <v>2</v>
      </c>
      <c r="NV38" s="125">
        <v>3</v>
      </c>
      <c r="NW38" s="125">
        <v>4</v>
      </c>
      <c r="NX38" s="125">
        <v>5</v>
      </c>
      <c r="NY38" s="125">
        <v>6</v>
      </c>
      <c r="NZ38" s="125">
        <v>7</v>
      </c>
      <c r="OA38" s="125">
        <v>8</v>
      </c>
      <c r="OB38" s="125">
        <v>9</v>
      </c>
      <c r="OC38" s="125">
        <v>10</v>
      </c>
      <c r="OD38" s="125">
        <v>11</v>
      </c>
      <c r="OE38" s="125">
        <v>12</v>
      </c>
      <c r="OF38" s="125">
        <v>13</v>
      </c>
      <c r="OG38" s="125">
        <v>14</v>
      </c>
      <c r="OH38" s="125">
        <v>15</v>
      </c>
      <c r="OI38" s="125"/>
      <c r="OJ38"/>
    </row>
    <row r="39" spans="3:400" ht="18.600000000000001" customHeight="1" x14ac:dyDescent="0.25">
      <c r="C39" s="168" t="s">
        <v>279</v>
      </c>
      <c r="D39" s="139" t="str">
        <f t="shared" ref="D39:BO39" si="118">D7</f>
        <v>ES</v>
      </c>
      <c r="E39" s="139">
        <f t="shared" si="118"/>
        <v>0</v>
      </c>
      <c r="F39" s="139">
        <f t="shared" si="118"/>
        <v>0</v>
      </c>
      <c r="G39" s="139">
        <f t="shared" si="118"/>
        <v>0</v>
      </c>
      <c r="H39" s="139">
        <f t="shared" si="118"/>
        <v>0</v>
      </c>
      <c r="I39" s="139">
        <f t="shared" si="118"/>
        <v>0</v>
      </c>
      <c r="J39" s="139">
        <f t="shared" si="118"/>
        <v>0</v>
      </c>
      <c r="K39" s="139">
        <f t="shared" si="118"/>
        <v>0</v>
      </c>
      <c r="L39" s="139">
        <f t="shared" si="118"/>
        <v>0</v>
      </c>
      <c r="M39" s="139">
        <f t="shared" si="118"/>
        <v>0</v>
      </c>
      <c r="N39" s="139">
        <f t="shared" si="118"/>
        <v>0</v>
      </c>
      <c r="O39" s="139">
        <f t="shared" si="118"/>
        <v>0</v>
      </c>
      <c r="P39" s="139">
        <f t="shared" si="118"/>
        <v>0</v>
      </c>
      <c r="Q39" s="139">
        <f t="shared" si="118"/>
        <v>0</v>
      </c>
      <c r="R39" s="139">
        <f t="shared" si="118"/>
        <v>0</v>
      </c>
      <c r="S39" s="139">
        <f t="shared" si="118"/>
        <v>0</v>
      </c>
      <c r="T39" s="139">
        <f t="shared" si="118"/>
        <v>0</v>
      </c>
      <c r="U39" s="139">
        <f t="shared" si="118"/>
        <v>0</v>
      </c>
      <c r="V39" s="139">
        <f t="shared" si="118"/>
        <v>0</v>
      </c>
      <c r="W39" s="139">
        <f t="shared" si="118"/>
        <v>0</v>
      </c>
      <c r="X39" s="139">
        <f t="shared" si="118"/>
        <v>0</v>
      </c>
      <c r="Y39" s="139">
        <f t="shared" si="118"/>
        <v>0</v>
      </c>
      <c r="Z39" s="139">
        <f t="shared" si="118"/>
        <v>0</v>
      </c>
      <c r="AA39" s="139">
        <f t="shared" si="118"/>
        <v>0</v>
      </c>
      <c r="AB39" s="139" t="str">
        <f t="shared" si="118"/>
        <v>TH</v>
      </c>
      <c r="AC39" s="139">
        <f t="shared" si="118"/>
        <v>0</v>
      </c>
      <c r="AD39" s="139">
        <f t="shared" si="118"/>
        <v>0</v>
      </c>
      <c r="AE39" s="139">
        <f t="shared" si="118"/>
        <v>0</v>
      </c>
      <c r="AF39" s="139">
        <f t="shared" si="118"/>
        <v>0</v>
      </c>
      <c r="AG39" s="139">
        <f t="shared" si="118"/>
        <v>0</v>
      </c>
      <c r="AH39" s="139">
        <f t="shared" si="118"/>
        <v>0</v>
      </c>
      <c r="AI39" s="139">
        <f t="shared" si="118"/>
        <v>0</v>
      </c>
      <c r="AJ39" s="139">
        <f t="shared" si="118"/>
        <v>0</v>
      </c>
      <c r="AK39" s="139">
        <f t="shared" si="118"/>
        <v>0</v>
      </c>
      <c r="AL39" s="139">
        <f t="shared" si="118"/>
        <v>0</v>
      </c>
      <c r="AM39" s="139">
        <f t="shared" si="118"/>
        <v>0</v>
      </c>
      <c r="AN39" s="139">
        <f t="shared" si="118"/>
        <v>0</v>
      </c>
      <c r="AO39" s="139">
        <f t="shared" si="118"/>
        <v>0</v>
      </c>
      <c r="AP39" s="139">
        <f t="shared" si="118"/>
        <v>0</v>
      </c>
      <c r="AQ39" s="139">
        <f t="shared" si="118"/>
        <v>0</v>
      </c>
      <c r="AR39" s="139">
        <f t="shared" si="118"/>
        <v>0</v>
      </c>
      <c r="AS39" s="139">
        <f t="shared" si="118"/>
        <v>0</v>
      </c>
      <c r="AT39" s="139">
        <f t="shared" si="118"/>
        <v>0</v>
      </c>
      <c r="AU39" s="139">
        <f t="shared" si="118"/>
        <v>0</v>
      </c>
      <c r="AV39" s="139">
        <f t="shared" si="118"/>
        <v>0</v>
      </c>
      <c r="AW39" s="139">
        <f t="shared" si="118"/>
        <v>0</v>
      </c>
      <c r="AX39" s="139">
        <f t="shared" si="118"/>
        <v>0</v>
      </c>
      <c r="AY39" s="139">
        <f t="shared" si="118"/>
        <v>0</v>
      </c>
      <c r="AZ39" s="139" t="str">
        <f t="shared" si="118"/>
        <v>SH</v>
      </c>
      <c r="BA39" s="139">
        <f t="shared" si="118"/>
        <v>0</v>
      </c>
      <c r="BB39" s="139">
        <f t="shared" si="118"/>
        <v>0</v>
      </c>
      <c r="BC39" s="139">
        <f t="shared" si="118"/>
        <v>0</v>
      </c>
      <c r="BD39" s="139">
        <f t="shared" si="118"/>
        <v>0</v>
      </c>
      <c r="BE39" s="139">
        <f t="shared" si="118"/>
        <v>0</v>
      </c>
      <c r="BF39" s="139">
        <f t="shared" si="118"/>
        <v>0</v>
      </c>
      <c r="BG39" s="139">
        <f t="shared" si="118"/>
        <v>0</v>
      </c>
      <c r="BH39" s="139">
        <f t="shared" si="118"/>
        <v>0</v>
      </c>
      <c r="BI39" s="139">
        <f t="shared" si="118"/>
        <v>0</v>
      </c>
      <c r="BJ39" s="139">
        <f t="shared" si="118"/>
        <v>0</v>
      </c>
      <c r="BK39" s="139">
        <f t="shared" si="118"/>
        <v>0</v>
      </c>
      <c r="BL39" s="139">
        <f t="shared" si="118"/>
        <v>0</v>
      </c>
      <c r="BM39" s="139">
        <f t="shared" si="118"/>
        <v>0</v>
      </c>
      <c r="BN39" s="139">
        <f t="shared" si="118"/>
        <v>0</v>
      </c>
      <c r="BO39" s="139">
        <f t="shared" si="118"/>
        <v>0</v>
      </c>
      <c r="BP39" s="139">
        <f t="shared" ref="BP39:BX39" si="119">BP7</f>
        <v>0</v>
      </c>
      <c r="BQ39" s="139">
        <f t="shared" si="119"/>
        <v>0</v>
      </c>
      <c r="BR39" s="139">
        <f t="shared" si="119"/>
        <v>0</v>
      </c>
      <c r="BS39" s="139">
        <f t="shared" si="119"/>
        <v>0</v>
      </c>
      <c r="BT39" s="139">
        <f t="shared" si="119"/>
        <v>0</v>
      </c>
      <c r="BU39" s="139">
        <f t="shared" si="119"/>
        <v>0</v>
      </c>
      <c r="BV39" s="139">
        <f t="shared" si="119"/>
        <v>0</v>
      </c>
      <c r="BW39" s="139">
        <f t="shared" si="119"/>
        <v>0</v>
      </c>
      <c r="BX39" s="139" t="str">
        <f t="shared" si="119"/>
        <v>UN</v>
      </c>
      <c r="BY39" s="126"/>
      <c r="BZ39" s="120"/>
      <c r="CA39" s="139" t="str">
        <f>CA$7</f>
        <v>ES</v>
      </c>
      <c r="CB39" s="139">
        <f t="shared" ref="CB39:EM39" si="120">CB$7</f>
        <v>0</v>
      </c>
      <c r="CC39" s="139">
        <f t="shared" si="120"/>
        <v>0</v>
      </c>
      <c r="CD39" s="139">
        <f t="shared" si="120"/>
        <v>0</v>
      </c>
      <c r="CE39" s="139">
        <f t="shared" si="120"/>
        <v>0</v>
      </c>
      <c r="CF39" s="139">
        <f t="shared" si="120"/>
        <v>0</v>
      </c>
      <c r="CG39" s="139">
        <f t="shared" si="120"/>
        <v>0</v>
      </c>
      <c r="CH39" s="139">
        <f t="shared" si="120"/>
        <v>0</v>
      </c>
      <c r="CI39" s="139">
        <f t="shared" si="120"/>
        <v>0</v>
      </c>
      <c r="CJ39" s="139">
        <f t="shared" si="120"/>
        <v>0</v>
      </c>
      <c r="CK39" s="139">
        <f t="shared" si="120"/>
        <v>0</v>
      </c>
      <c r="CL39" s="139">
        <f t="shared" si="120"/>
        <v>0</v>
      </c>
      <c r="CM39" s="139">
        <f t="shared" si="120"/>
        <v>0</v>
      </c>
      <c r="CN39" s="139">
        <f t="shared" si="120"/>
        <v>0</v>
      </c>
      <c r="CO39" s="139">
        <f t="shared" si="120"/>
        <v>0</v>
      </c>
      <c r="CP39" s="139">
        <f t="shared" si="120"/>
        <v>0</v>
      </c>
      <c r="CQ39" s="139">
        <f t="shared" si="120"/>
        <v>0</v>
      </c>
      <c r="CR39" s="139">
        <f t="shared" si="120"/>
        <v>0</v>
      </c>
      <c r="CS39" s="139">
        <f t="shared" si="120"/>
        <v>0</v>
      </c>
      <c r="CT39" s="139">
        <f t="shared" si="120"/>
        <v>0</v>
      </c>
      <c r="CU39" s="139">
        <f t="shared" si="120"/>
        <v>0</v>
      </c>
      <c r="CV39" s="139">
        <f t="shared" si="120"/>
        <v>0</v>
      </c>
      <c r="CW39" s="139">
        <f t="shared" si="120"/>
        <v>0</v>
      </c>
      <c r="CX39" s="139">
        <f t="shared" si="120"/>
        <v>0</v>
      </c>
      <c r="CY39" s="139" t="str">
        <f t="shared" si="120"/>
        <v>TH</v>
      </c>
      <c r="CZ39" s="139">
        <f t="shared" si="120"/>
        <v>0</v>
      </c>
      <c r="DA39" s="139">
        <f t="shared" si="120"/>
        <v>0</v>
      </c>
      <c r="DB39" s="139">
        <f t="shared" si="120"/>
        <v>0</v>
      </c>
      <c r="DC39" s="139">
        <f t="shared" si="120"/>
        <v>0</v>
      </c>
      <c r="DD39" s="139">
        <f t="shared" si="120"/>
        <v>0</v>
      </c>
      <c r="DE39" s="139">
        <f t="shared" si="120"/>
        <v>0</v>
      </c>
      <c r="DF39" s="139">
        <f t="shared" si="120"/>
        <v>0</v>
      </c>
      <c r="DG39" s="139">
        <f t="shared" si="120"/>
        <v>0</v>
      </c>
      <c r="DH39" s="139">
        <f t="shared" si="120"/>
        <v>0</v>
      </c>
      <c r="DI39" s="139">
        <f t="shared" si="120"/>
        <v>0</v>
      </c>
      <c r="DJ39" s="139">
        <f t="shared" si="120"/>
        <v>0</v>
      </c>
      <c r="DK39" s="139">
        <f t="shared" si="120"/>
        <v>0</v>
      </c>
      <c r="DL39" s="139">
        <f t="shared" si="120"/>
        <v>0</v>
      </c>
      <c r="DM39" s="139">
        <f t="shared" si="120"/>
        <v>0</v>
      </c>
      <c r="DN39" s="139">
        <f t="shared" si="120"/>
        <v>0</v>
      </c>
      <c r="DO39" s="139">
        <f t="shared" si="120"/>
        <v>0</v>
      </c>
      <c r="DP39" s="139">
        <f t="shared" si="120"/>
        <v>0</v>
      </c>
      <c r="DQ39" s="139">
        <f t="shared" si="120"/>
        <v>0</v>
      </c>
      <c r="DR39" s="139">
        <f t="shared" si="120"/>
        <v>0</v>
      </c>
      <c r="DS39" s="139">
        <f t="shared" si="120"/>
        <v>0</v>
      </c>
      <c r="DT39" s="139">
        <f t="shared" si="120"/>
        <v>0</v>
      </c>
      <c r="DU39" s="139">
        <f t="shared" si="120"/>
        <v>0</v>
      </c>
      <c r="DV39" s="139">
        <f t="shared" si="120"/>
        <v>0</v>
      </c>
      <c r="DW39" s="139" t="str">
        <f t="shared" si="120"/>
        <v>SH</v>
      </c>
      <c r="DX39" s="139">
        <f t="shared" si="120"/>
        <v>0</v>
      </c>
      <c r="DY39" s="139">
        <f t="shared" si="120"/>
        <v>0</v>
      </c>
      <c r="DZ39" s="139">
        <f t="shared" si="120"/>
        <v>0</v>
      </c>
      <c r="EA39" s="139">
        <f t="shared" si="120"/>
        <v>0</v>
      </c>
      <c r="EB39" s="139">
        <f t="shared" si="120"/>
        <v>0</v>
      </c>
      <c r="EC39" s="139">
        <f t="shared" si="120"/>
        <v>0</v>
      </c>
      <c r="ED39" s="139">
        <f t="shared" si="120"/>
        <v>0</v>
      </c>
      <c r="EE39" s="139">
        <f t="shared" si="120"/>
        <v>0</v>
      </c>
      <c r="EF39" s="139">
        <f t="shared" si="120"/>
        <v>0</v>
      </c>
      <c r="EG39" s="139">
        <f t="shared" si="120"/>
        <v>0</v>
      </c>
      <c r="EH39" s="139">
        <f t="shared" si="120"/>
        <v>0</v>
      </c>
      <c r="EI39" s="139">
        <f t="shared" si="120"/>
        <v>0</v>
      </c>
      <c r="EJ39" s="139">
        <f t="shared" si="120"/>
        <v>0</v>
      </c>
      <c r="EK39" s="139">
        <f t="shared" si="120"/>
        <v>0</v>
      </c>
      <c r="EL39" s="139">
        <f t="shared" si="120"/>
        <v>0</v>
      </c>
      <c r="EM39" s="139">
        <f t="shared" si="120"/>
        <v>0</v>
      </c>
      <c r="EN39" s="139">
        <f t="shared" ref="EN39:EU39" si="121">EN$7</f>
        <v>0</v>
      </c>
      <c r="EO39" s="139">
        <f t="shared" si="121"/>
        <v>0</v>
      </c>
      <c r="EP39" s="139">
        <f t="shared" si="121"/>
        <v>0</v>
      </c>
      <c r="EQ39" s="139">
        <f t="shared" si="121"/>
        <v>0</v>
      </c>
      <c r="ER39" s="139">
        <f t="shared" si="121"/>
        <v>0</v>
      </c>
      <c r="ES39" s="139">
        <f t="shared" si="121"/>
        <v>0</v>
      </c>
      <c r="ET39" s="139">
        <f t="shared" si="121"/>
        <v>0</v>
      </c>
      <c r="EU39" s="139" t="str">
        <f t="shared" si="121"/>
        <v>UN</v>
      </c>
      <c r="EV39" s="120"/>
      <c r="EW39" s="139" t="str">
        <f>EW$7</f>
        <v>ES</v>
      </c>
      <c r="EX39" s="139">
        <f t="shared" ref="EX39:HI39" si="122">EX$7</f>
        <v>0</v>
      </c>
      <c r="EY39" s="139">
        <f t="shared" si="122"/>
        <v>0</v>
      </c>
      <c r="EZ39" s="139">
        <f t="shared" si="122"/>
        <v>0</v>
      </c>
      <c r="FA39" s="139">
        <f t="shared" si="122"/>
        <v>0</v>
      </c>
      <c r="FB39" s="139">
        <f t="shared" si="122"/>
        <v>0</v>
      </c>
      <c r="FC39" s="139">
        <f t="shared" si="122"/>
        <v>0</v>
      </c>
      <c r="FD39" s="139">
        <f t="shared" si="122"/>
        <v>0</v>
      </c>
      <c r="FE39" s="139">
        <f t="shared" si="122"/>
        <v>0</v>
      </c>
      <c r="FF39" s="139">
        <f t="shared" si="122"/>
        <v>0</v>
      </c>
      <c r="FG39" s="139">
        <f t="shared" si="122"/>
        <v>0</v>
      </c>
      <c r="FH39" s="139">
        <f t="shared" si="122"/>
        <v>0</v>
      </c>
      <c r="FI39" s="139">
        <f t="shared" si="122"/>
        <v>0</v>
      </c>
      <c r="FJ39" s="139">
        <f t="shared" si="122"/>
        <v>0</v>
      </c>
      <c r="FK39" s="139">
        <f t="shared" si="122"/>
        <v>0</v>
      </c>
      <c r="FL39" s="139">
        <f t="shared" si="122"/>
        <v>0</v>
      </c>
      <c r="FM39" s="139">
        <f t="shared" si="122"/>
        <v>0</v>
      </c>
      <c r="FN39" s="139">
        <f t="shared" si="122"/>
        <v>0</v>
      </c>
      <c r="FO39" s="139">
        <f t="shared" si="122"/>
        <v>0</v>
      </c>
      <c r="FP39" s="139">
        <f t="shared" si="122"/>
        <v>0</v>
      </c>
      <c r="FQ39" s="139">
        <f t="shared" si="122"/>
        <v>0</v>
      </c>
      <c r="FR39" s="139">
        <f t="shared" si="122"/>
        <v>0</v>
      </c>
      <c r="FS39" s="139">
        <f t="shared" si="122"/>
        <v>0</v>
      </c>
      <c r="FT39" s="139">
        <f t="shared" si="122"/>
        <v>0</v>
      </c>
      <c r="FU39" s="139" t="str">
        <f t="shared" si="122"/>
        <v>TH</v>
      </c>
      <c r="FV39" s="139">
        <f t="shared" si="122"/>
        <v>0</v>
      </c>
      <c r="FW39" s="139">
        <f t="shared" si="122"/>
        <v>0</v>
      </c>
      <c r="FX39" s="139">
        <f t="shared" si="122"/>
        <v>0</v>
      </c>
      <c r="FY39" s="139">
        <f t="shared" si="122"/>
        <v>0</v>
      </c>
      <c r="FZ39" s="139">
        <f t="shared" si="122"/>
        <v>0</v>
      </c>
      <c r="GA39" s="139">
        <f t="shared" si="122"/>
        <v>0</v>
      </c>
      <c r="GB39" s="139">
        <f t="shared" si="122"/>
        <v>0</v>
      </c>
      <c r="GC39" s="139">
        <f t="shared" si="122"/>
        <v>0</v>
      </c>
      <c r="GD39" s="139">
        <f t="shared" si="122"/>
        <v>0</v>
      </c>
      <c r="GE39" s="139">
        <f t="shared" si="122"/>
        <v>0</v>
      </c>
      <c r="GF39" s="139">
        <f t="shared" si="122"/>
        <v>0</v>
      </c>
      <c r="GG39" s="139">
        <f t="shared" si="122"/>
        <v>0</v>
      </c>
      <c r="GH39" s="139">
        <f t="shared" si="122"/>
        <v>0</v>
      </c>
      <c r="GI39" s="139">
        <f t="shared" si="122"/>
        <v>0</v>
      </c>
      <c r="GJ39" s="139">
        <f t="shared" si="122"/>
        <v>0</v>
      </c>
      <c r="GK39" s="139">
        <f t="shared" si="122"/>
        <v>0</v>
      </c>
      <c r="GL39" s="139">
        <f t="shared" si="122"/>
        <v>0</v>
      </c>
      <c r="GM39" s="139">
        <f t="shared" si="122"/>
        <v>0</v>
      </c>
      <c r="GN39" s="139">
        <f t="shared" si="122"/>
        <v>0</v>
      </c>
      <c r="GO39" s="139">
        <f t="shared" si="122"/>
        <v>0</v>
      </c>
      <c r="GP39" s="139">
        <f t="shared" si="122"/>
        <v>0</v>
      </c>
      <c r="GQ39" s="139">
        <f t="shared" si="122"/>
        <v>0</v>
      </c>
      <c r="GR39" s="139">
        <f t="shared" si="122"/>
        <v>0</v>
      </c>
      <c r="GS39" s="139" t="str">
        <f t="shared" si="122"/>
        <v>SH</v>
      </c>
      <c r="GT39" s="139">
        <f t="shared" si="122"/>
        <v>0</v>
      </c>
      <c r="GU39" s="139">
        <f t="shared" si="122"/>
        <v>0</v>
      </c>
      <c r="GV39" s="139">
        <f t="shared" si="122"/>
        <v>0</v>
      </c>
      <c r="GW39" s="139">
        <f t="shared" si="122"/>
        <v>0</v>
      </c>
      <c r="GX39" s="139">
        <f t="shared" si="122"/>
        <v>0</v>
      </c>
      <c r="GY39" s="139">
        <f t="shared" si="122"/>
        <v>0</v>
      </c>
      <c r="GZ39" s="139">
        <f t="shared" si="122"/>
        <v>0</v>
      </c>
      <c r="HA39" s="139">
        <f t="shared" si="122"/>
        <v>0</v>
      </c>
      <c r="HB39" s="139">
        <f t="shared" si="122"/>
        <v>0</v>
      </c>
      <c r="HC39" s="139">
        <f t="shared" si="122"/>
        <v>0</v>
      </c>
      <c r="HD39" s="139">
        <f t="shared" si="122"/>
        <v>0</v>
      </c>
      <c r="HE39" s="139">
        <f t="shared" si="122"/>
        <v>0</v>
      </c>
      <c r="HF39" s="139">
        <f t="shared" si="122"/>
        <v>0</v>
      </c>
      <c r="HG39" s="139">
        <f t="shared" si="122"/>
        <v>0</v>
      </c>
      <c r="HH39" s="139">
        <f t="shared" si="122"/>
        <v>0</v>
      </c>
      <c r="HI39" s="139">
        <f t="shared" si="122"/>
        <v>0</v>
      </c>
      <c r="HJ39" s="139">
        <f t="shared" ref="HJ39:HQ39" si="123">HJ$7</f>
        <v>0</v>
      </c>
      <c r="HK39" s="139">
        <f t="shared" si="123"/>
        <v>0</v>
      </c>
      <c r="HL39" s="139">
        <f t="shared" si="123"/>
        <v>0</v>
      </c>
      <c r="HM39" s="139">
        <f t="shared" si="123"/>
        <v>0</v>
      </c>
      <c r="HN39" s="139">
        <f t="shared" si="123"/>
        <v>0</v>
      </c>
      <c r="HO39" s="139">
        <f t="shared" si="123"/>
        <v>0</v>
      </c>
      <c r="HP39" s="139">
        <f t="shared" si="123"/>
        <v>0</v>
      </c>
      <c r="HQ39" s="139" t="str">
        <f t="shared" si="123"/>
        <v>UN</v>
      </c>
      <c r="HR39" s="126"/>
      <c r="HS39" s="139" t="s">
        <v>213</v>
      </c>
      <c r="HT39" s="228"/>
      <c r="HU39" s="160"/>
      <c r="HV39" s="160"/>
      <c r="HW39" s="160"/>
      <c r="HX39"/>
      <c r="HY39"/>
      <c r="HZ39"/>
      <c r="IA39"/>
      <c r="IB39"/>
      <c r="IC39"/>
      <c r="ID39"/>
      <c r="IE39" s="160"/>
      <c r="IF39"/>
      <c r="IG39" s="160"/>
      <c r="IH39" s="160"/>
      <c r="II39"/>
      <c r="IJ39" s="160"/>
      <c r="IK39" s="160"/>
      <c r="IL39" s="160"/>
      <c r="IM39"/>
      <c r="IN39"/>
      <c r="IO39"/>
      <c r="IP39"/>
      <c r="IQ39"/>
      <c r="IR39" s="160"/>
      <c r="IS39" s="160"/>
      <c r="IT39" s="160"/>
      <c r="IU39" s="160"/>
      <c r="IV39"/>
      <c r="IW39"/>
      <c r="IX39"/>
      <c r="IY39"/>
      <c r="IZ39"/>
      <c r="JA39"/>
      <c r="JB39"/>
      <c r="JC39" s="160"/>
      <c r="JD39"/>
      <c r="JE39" s="160"/>
      <c r="JF39" s="160"/>
      <c r="JG39"/>
      <c r="JH39" s="160"/>
      <c r="JI39" s="160"/>
      <c r="JJ39" s="160"/>
      <c r="JK39"/>
      <c r="JL39" s="160"/>
      <c r="JM39" s="160"/>
      <c r="JN39" s="160"/>
      <c r="JO39"/>
      <c r="JP39" s="160"/>
      <c r="JQ39" s="160"/>
      <c r="JR39" s="160"/>
      <c r="JS39" s="160"/>
      <c r="JT39"/>
      <c r="JU39"/>
      <c r="JV39"/>
      <c r="JW39"/>
      <c r="JX39"/>
      <c r="JY39"/>
      <c r="JZ39"/>
      <c r="KA39" s="160"/>
      <c r="KB39"/>
      <c r="KC39" s="160"/>
      <c r="KD39" s="160"/>
      <c r="KE39"/>
      <c r="KF39" s="160"/>
      <c r="KG39" s="160"/>
      <c r="KH39" s="160"/>
      <c r="KI39"/>
      <c r="KJ39" s="160"/>
      <c r="KK39" s="160"/>
      <c r="KL39" s="160"/>
      <c r="KM39"/>
      <c r="KN39" s="160"/>
      <c r="KO39" s="160"/>
      <c r="KP39" s="160"/>
      <c r="KQ39" s="160"/>
      <c r="KR39"/>
      <c r="KS39"/>
      <c r="KT39" s="169" t="str">
        <f>"# of veterans with known "&amp;KT37</f>
        <v># of veterans with known race</v>
      </c>
      <c r="KU39" s="169" t="str">
        <f>"distribution of veterans with no known "&amp;KT37</f>
        <v>distribution of veterans with no known race</v>
      </c>
      <c r="KV39" s="169" t="s">
        <v>233</v>
      </c>
      <c r="KW39" s="169" t="s">
        <v>234</v>
      </c>
      <c r="KX39" s="169" t="s">
        <v>235</v>
      </c>
      <c r="KY39" s="169" t="s">
        <v>236</v>
      </c>
      <c r="KZ39" s="169" t="str">
        <f>"add 1 to nth largest decimal (n="&amp;KZ38&amp;") and all previous"</f>
        <v>add 1 to nth largest decimal (n=1) and all previous</v>
      </c>
      <c r="LA39" s="169" t="str">
        <f t="shared" ref="LA39:LN39" si="124">"add 1 to nth largest decimal (n="&amp;LA38&amp;") and all previous"</f>
        <v>add 1 to nth largest decimal (n=2) and all previous</v>
      </c>
      <c r="LB39" s="169" t="str">
        <f t="shared" si="124"/>
        <v>add 1 to nth largest decimal (n=3) and all previous</v>
      </c>
      <c r="LC39" s="169" t="str">
        <f t="shared" si="124"/>
        <v>add 1 to nth largest decimal (n=4) and all previous</v>
      </c>
      <c r="LD39" s="169" t="str">
        <f t="shared" si="124"/>
        <v>add 1 to nth largest decimal (n=5) and all previous</v>
      </c>
      <c r="LE39" s="169" t="str">
        <f t="shared" si="124"/>
        <v>add 1 to nth largest decimal (n=6) and all previous</v>
      </c>
      <c r="LF39" s="169" t="str">
        <f t="shared" si="124"/>
        <v>add 1 to nth largest decimal (n=7) and all previous</v>
      </c>
      <c r="LG39" s="169" t="str">
        <f t="shared" si="124"/>
        <v>add 1 to nth largest decimal (n=8) and all previous</v>
      </c>
      <c r="LH39" s="169" t="str">
        <f t="shared" si="124"/>
        <v>add 1 to nth largest decimal (n=9) and all previous</v>
      </c>
      <c r="LI39" s="169" t="str">
        <f t="shared" si="124"/>
        <v>add 1 to nth largest decimal (n=10) and all previous</v>
      </c>
      <c r="LJ39" s="169" t="str">
        <f t="shared" si="124"/>
        <v>add 1 to nth largest decimal (n=11) and all previous</v>
      </c>
      <c r="LK39" s="169" t="str">
        <f t="shared" si="124"/>
        <v>add 1 to nth largest decimal (n=12) and all previous</v>
      </c>
      <c r="LL39" s="169" t="str">
        <f t="shared" si="124"/>
        <v>add 1 to nth largest decimal (n=13) and all previous</v>
      </c>
      <c r="LM39" s="169" t="str">
        <f t="shared" si="124"/>
        <v>add 1 to nth largest decimal (n=14) and all previous</v>
      </c>
      <c r="LN39" s="169" t="str">
        <f t="shared" si="124"/>
        <v>add 1 to nth largest decimal (n=15) and all previous</v>
      </c>
      <c r="LO39" s="169" t="s">
        <v>237</v>
      </c>
      <c r="LP39" s="125" t="s">
        <v>238</v>
      </c>
      <c r="LQ39"/>
      <c r="LR39" s="169" t="str">
        <f>"# of veterans with known "&amp;LR37</f>
        <v># of veterans with known race</v>
      </c>
      <c r="LS39" s="169" t="str">
        <f>"distribution of veterans with no known "&amp;LR37</f>
        <v>distribution of veterans with no known race</v>
      </c>
      <c r="LT39" s="169" t="s">
        <v>233</v>
      </c>
      <c r="LU39" s="169" t="s">
        <v>234</v>
      </c>
      <c r="LV39" s="169" t="s">
        <v>235</v>
      </c>
      <c r="LW39" s="169" t="s">
        <v>236</v>
      </c>
      <c r="LX39" s="169" t="str">
        <f>"add 1 to nth largest decimal (n="&amp;LX38&amp;") and all previous"</f>
        <v>add 1 to nth largest decimal (n=1) and all previous</v>
      </c>
      <c r="LY39" s="169" t="str">
        <f t="shared" ref="LY39:ML39" si="125">"add 1 to nth largest decimal (n="&amp;LY38&amp;") and all previous"</f>
        <v>add 1 to nth largest decimal (n=2) and all previous</v>
      </c>
      <c r="LZ39" s="169" t="str">
        <f t="shared" si="125"/>
        <v>add 1 to nth largest decimal (n=3) and all previous</v>
      </c>
      <c r="MA39" s="169" t="str">
        <f t="shared" si="125"/>
        <v>add 1 to nth largest decimal (n=4) and all previous</v>
      </c>
      <c r="MB39" s="169" t="str">
        <f t="shared" si="125"/>
        <v>add 1 to nth largest decimal (n=5) and all previous</v>
      </c>
      <c r="MC39" s="169" t="str">
        <f t="shared" si="125"/>
        <v>add 1 to nth largest decimal (n=6) and all previous</v>
      </c>
      <c r="MD39" s="169" t="str">
        <f t="shared" si="125"/>
        <v>add 1 to nth largest decimal (n=7) and all previous</v>
      </c>
      <c r="ME39" s="169" t="str">
        <f t="shared" si="125"/>
        <v>add 1 to nth largest decimal (n=8) and all previous</v>
      </c>
      <c r="MF39" s="169" t="str">
        <f t="shared" si="125"/>
        <v>add 1 to nth largest decimal (n=9) and all previous</v>
      </c>
      <c r="MG39" s="169" t="str">
        <f t="shared" si="125"/>
        <v>add 1 to nth largest decimal (n=10) and all previous</v>
      </c>
      <c r="MH39" s="169" t="str">
        <f t="shared" si="125"/>
        <v>add 1 to nth largest decimal (n=11) and all previous</v>
      </c>
      <c r="MI39" s="169" t="str">
        <f t="shared" si="125"/>
        <v>add 1 to nth largest decimal (n=12) and all previous</v>
      </c>
      <c r="MJ39" s="169" t="str">
        <f t="shared" si="125"/>
        <v>add 1 to nth largest decimal (n=13) and all previous</v>
      </c>
      <c r="MK39" s="169" t="str">
        <f t="shared" si="125"/>
        <v>add 1 to nth largest decimal (n=14) and all previous</v>
      </c>
      <c r="ML39" s="169" t="str">
        <f t="shared" si="125"/>
        <v>add 1 to nth largest decimal (n=15) and all previous</v>
      </c>
      <c r="MM39" s="169" t="s">
        <v>237</v>
      </c>
      <c r="MN39" s="125" t="s">
        <v>238</v>
      </c>
      <c r="MO39" s="125"/>
      <c r="MP39" s="169" t="str">
        <f>"# of veterans with known "&amp;MP37</f>
        <v># of veterans with known race</v>
      </c>
      <c r="MQ39" s="169" t="str">
        <f>"distribution of veterans with no known "&amp;MP37</f>
        <v>distribution of veterans with no known race</v>
      </c>
      <c r="MR39" s="169" t="s">
        <v>233</v>
      </c>
      <c r="MS39" s="169" t="s">
        <v>234</v>
      </c>
      <c r="MT39" s="169" t="s">
        <v>235</v>
      </c>
      <c r="MU39" s="169" t="s">
        <v>236</v>
      </c>
      <c r="MV39" s="169" t="str">
        <f>"add 1 to nth largest decimal (n="&amp;MV38&amp;") and all previous"</f>
        <v>add 1 to nth largest decimal (n=1) and all previous</v>
      </c>
      <c r="MW39" s="169" t="str">
        <f t="shared" ref="MW39:NJ39" si="126">"add 1 to nth largest decimal (n="&amp;MW38&amp;") and all previous"</f>
        <v>add 1 to nth largest decimal (n=2) and all previous</v>
      </c>
      <c r="MX39" s="169" t="str">
        <f t="shared" si="126"/>
        <v>add 1 to nth largest decimal (n=3) and all previous</v>
      </c>
      <c r="MY39" s="169" t="str">
        <f t="shared" si="126"/>
        <v>add 1 to nth largest decimal (n=4) and all previous</v>
      </c>
      <c r="MZ39" s="169" t="str">
        <f t="shared" si="126"/>
        <v>add 1 to nth largest decimal (n=5) and all previous</v>
      </c>
      <c r="NA39" s="169" t="str">
        <f t="shared" si="126"/>
        <v>add 1 to nth largest decimal (n=6) and all previous</v>
      </c>
      <c r="NB39" s="169" t="str">
        <f t="shared" si="126"/>
        <v>add 1 to nth largest decimal (n=7) and all previous</v>
      </c>
      <c r="NC39" s="169" t="str">
        <f t="shared" si="126"/>
        <v>add 1 to nth largest decimal (n=8) and all previous</v>
      </c>
      <c r="ND39" s="169" t="str">
        <f t="shared" si="126"/>
        <v>add 1 to nth largest decimal (n=9) and all previous</v>
      </c>
      <c r="NE39" s="169" t="str">
        <f t="shared" si="126"/>
        <v>add 1 to nth largest decimal (n=10) and all previous</v>
      </c>
      <c r="NF39" s="169" t="str">
        <f t="shared" si="126"/>
        <v>add 1 to nth largest decimal (n=11) and all previous</v>
      </c>
      <c r="NG39" s="169" t="str">
        <f t="shared" si="126"/>
        <v>add 1 to nth largest decimal (n=12) and all previous</v>
      </c>
      <c r="NH39" s="169" t="str">
        <f t="shared" si="126"/>
        <v>add 1 to nth largest decimal (n=13) and all previous</v>
      </c>
      <c r="NI39" s="169" t="str">
        <f t="shared" si="126"/>
        <v>add 1 to nth largest decimal (n=14) and all previous</v>
      </c>
      <c r="NJ39" s="169" t="str">
        <f t="shared" si="126"/>
        <v>add 1 to nth largest decimal (n=15) and all previous</v>
      </c>
      <c r="NK39" s="169" t="s">
        <v>237</v>
      </c>
      <c r="NL39" s="125" t="s">
        <v>238</v>
      </c>
      <c r="NM39" s="125"/>
      <c r="NN39" s="169" t="str">
        <f>"# of veterans with known "&amp;NN37</f>
        <v># of veterans with known race</v>
      </c>
      <c r="NO39" s="169" t="str">
        <f>"distribution of veterans with no known "&amp;NN37</f>
        <v>distribution of veterans with no known race</v>
      </c>
      <c r="NP39" s="169" t="s">
        <v>233</v>
      </c>
      <c r="NQ39" s="169" t="s">
        <v>234</v>
      </c>
      <c r="NR39" s="169" t="s">
        <v>235</v>
      </c>
      <c r="NS39" s="169" t="s">
        <v>236</v>
      </c>
      <c r="NT39" s="169" t="str">
        <f>"add 1 to nth largest decimal (n="&amp;NT38&amp;") and all previous"</f>
        <v>add 1 to nth largest decimal (n=1) and all previous</v>
      </c>
      <c r="NU39" s="169" t="str">
        <f t="shared" ref="NU39:OH39" si="127">"add 1 to nth largest decimal (n="&amp;NU38&amp;") and all previous"</f>
        <v>add 1 to nth largest decimal (n=2) and all previous</v>
      </c>
      <c r="NV39" s="169" t="str">
        <f t="shared" si="127"/>
        <v>add 1 to nth largest decimal (n=3) and all previous</v>
      </c>
      <c r="NW39" s="169" t="str">
        <f t="shared" si="127"/>
        <v>add 1 to nth largest decimal (n=4) and all previous</v>
      </c>
      <c r="NX39" s="169" t="str">
        <f t="shared" si="127"/>
        <v>add 1 to nth largest decimal (n=5) and all previous</v>
      </c>
      <c r="NY39" s="169" t="str">
        <f t="shared" si="127"/>
        <v>add 1 to nth largest decimal (n=6) and all previous</v>
      </c>
      <c r="NZ39" s="169" t="str">
        <f t="shared" si="127"/>
        <v>add 1 to nth largest decimal (n=7) and all previous</v>
      </c>
      <c r="OA39" s="169" t="str">
        <f t="shared" si="127"/>
        <v>add 1 to nth largest decimal (n=8) and all previous</v>
      </c>
      <c r="OB39" s="169" t="str">
        <f t="shared" si="127"/>
        <v>add 1 to nth largest decimal (n=9) and all previous</v>
      </c>
      <c r="OC39" s="169" t="str">
        <f t="shared" si="127"/>
        <v>add 1 to nth largest decimal (n=10) and all previous</v>
      </c>
      <c r="OD39" s="169" t="str">
        <f t="shared" si="127"/>
        <v>add 1 to nth largest decimal (n=11) and all previous</v>
      </c>
      <c r="OE39" s="169" t="str">
        <f t="shared" si="127"/>
        <v>add 1 to nth largest decimal (n=12) and all previous</v>
      </c>
      <c r="OF39" s="169" t="str">
        <f t="shared" si="127"/>
        <v>add 1 to nth largest decimal (n=13) and all previous</v>
      </c>
      <c r="OG39" s="169" t="str">
        <f t="shared" si="127"/>
        <v>add 1 to nth largest decimal (n=14) and all previous</v>
      </c>
      <c r="OH39" s="169" t="str">
        <f t="shared" si="127"/>
        <v>add 1 to nth largest decimal (n=15) and all previous</v>
      </c>
      <c r="OI39" s="169" t="s">
        <v>237</v>
      </c>
      <c r="OJ39" s="125" t="s">
        <v>238</v>
      </c>
    </row>
    <row r="40" spans="3:400" x14ac:dyDescent="0.25">
      <c r="C40" s="194" t="s">
        <v>268</v>
      </c>
      <c r="D40" s="171">
        <v>0</v>
      </c>
      <c r="E40" s="156"/>
      <c r="F40" s="156"/>
      <c r="G40" s="156"/>
      <c r="H40" s="156"/>
      <c r="I40" s="156"/>
      <c r="J40" s="156"/>
      <c r="K40" s="156"/>
      <c r="L40" s="156"/>
      <c r="M40" s="156"/>
      <c r="N40" s="156"/>
      <c r="O40" s="156"/>
      <c r="P40" s="156"/>
      <c r="Q40" s="156"/>
      <c r="R40" s="156"/>
      <c r="S40" s="156"/>
      <c r="T40" s="156"/>
      <c r="U40" s="156"/>
      <c r="V40" s="156"/>
      <c r="W40" s="156"/>
      <c r="X40" s="156"/>
      <c r="Y40" s="156"/>
      <c r="Z40" s="156"/>
      <c r="AA40" s="156"/>
      <c r="AB40" s="171">
        <v>1</v>
      </c>
      <c r="AC40" s="156"/>
      <c r="AD40" s="156"/>
      <c r="AE40" s="156"/>
      <c r="AF40" s="156"/>
      <c r="AG40" s="156"/>
      <c r="AH40" s="156"/>
      <c r="AI40" s="156"/>
      <c r="AJ40" s="156"/>
      <c r="AK40" s="156"/>
      <c r="AL40" s="156"/>
      <c r="AM40" s="156"/>
      <c r="AN40" s="156"/>
      <c r="AO40" s="156"/>
      <c r="AP40" s="156"/>
      <c r="AQ40" s="156"/>
      <c r="AR40" s="156"/>
      <c r="AS40" s="156"/>
      <c r="AT40" s="156"/>
      <c r="AU40" s="156"/>
      <c r="AV40" s="156"/>
      <c r="AW40" s="156"/>
      <c r="AX40" s="156"/>
      <c r="AY40" s="156"/>
      <c r="AZ40" s="171">
        <v>0</v>
      </c>
      <c r="BA40" s="156"/>
      <c r="BB40" s="156"/>
      <c r="BC40" s="156"/>
      <c r="BD40" s="156"/>
      <c r="BE40" s="156"/>
      <c r="BF40" s="156"/>
      <c r="BG40" s="156"/>
      <c r="BH40" s="156"/>
      <c r="BI40" s="156"/>
      <c r="BJ40" s="156"/>
      <c r="BK40" s="156"/>
      <c r="BL40" s="156"/>
      <c r="BM40" s="156"/>
      <c r="BN40" s="156"/>
      <c r="BO40" s="156"/>
      <c r="BP40" s="156"/>
      <c r="BQ40" s="156"/>
      <c r="BR40" s="156"/>
      <c r="BS40" s="156"/>
      <c r="BT40" s="156"/>
      <c r="BU40" s="156"/>
      <c r="BV40" s="156"/>
      <c r="BW40" s="156"/>
      <c r="BX40" s="171">
        <v>1</v>
      </c>
      <c r="BY40" s="153">
        <f t="shared" ref="BY40:BY54" si="128">D40+AB40+AZ40+BX40</f>
        <v>2</v>
      </c>
      <c r="BZ40" s="120"/>
      <c r="CA40" s="172">
        <f t="shared" ref="CA40:CA54" si="129">LP40</f>
        <v>0</v>
      </c>
      <c r="CB40" s="157"/>
      <c r="CC40" s="157"/>
      <c r="CD40" s="157"/>
      <c r="CE40" s="157"/>
      <c r="CF40" s="157"/>
      <c r="CG40" s="157"/>
      <c r="CH40" s="157"/>
      <c r="CI40" s="157"/>
      <c r="CJ40" s="157"/>
      <c r="CK40" s="157"/>
      <c r="CL40" s="157"/>
      <c r="CM40" s="157"/>
      <c r="CN40" s="157"/>
      <c r="CO40" s="157"/>
      <c r="CP40" s="157"/>
      <c r="CQ40" s="157"/>
      <c r="CR40" s="157"/>
      <c r="CS40" s="157"/>
      <c r="CT40" s="157"/>
      <c r="CU40" s="157"/>
      <c r="CV40" s="157"/>
      <c r="CW40" s="157"/>
      <c r="CX40" s="157"/>
      <c r="CY40" s="172">
        <f t="shared" ref="CY40:CY54" si="130">MN40</f>
        <v>0</v>
      </c>
      <c r="CZ40" s="157"/>
      <c r="DA40" s="157"/>
      <c r="DB40" s="157"/>
      <c r="DC40" s="157"/>
      <c r="DD40" s="157"/>
      <c r="DE40" s="157"/>
      <c r="DF40" s="157"/>
      <c r="DG40" s="157"/>
      <c r="DH40" s="157"/>
      <c r="DI40" s="157"/>
      <c r="DJ40" s="157"/>
      <c r="DK40" s="157"/>
      <c r="DL40" s="157"/>
      <c r="DM40" s="157"/>
      <c r="DN40" s="157"/>
      <c r="DO40" s="157"/>
      <c r="DP40" s="157"/>
      <c r="DQ40" s="157"/>
      <c r="DR40" s="157"/>
      <c r="DS40" s="157"/>
      <c r="DT40" s="157"/>
      <c r="DU40" s="157"/>
      <c r="DV40" s="157"/>
      <c r="DW40" s="172">
        <f t="shared" ref="DW40:DW54" si="131">NL40</f>
        <v>0</v>
      </c>
      <c r="DX40" s="157"/>
      <c r="DY40" s="157"/>
      <c r="DZ40" s="157"/>
      <c r="EA40" s="157"/>
      <c r="EB40" s="157"/>
      <c r="EC40" s="157"/>
      <c r="ED40" s="157"/>
      <c r="EE40" s="157"/>
      <c r="EF40" s="157"/>
      <c r="EG40" s="157"/>
      <c r="EH40" s="157"/>
      <c r="EI40" s="157"/>
      <c r="EJ40" s="157"/>
      <c r="EK40" s="157"/>
      <c r="EL40" s="157"/>
      <c r="EM40" s="157"/>
      <c r="EN40" s="157"/>
      <c r="EO40" s="157"/>
      <c r="EP40" s="157"/>
      <c r="EQ40" s="157"/>
      <c r="ER40" s="157"/>
      <c r="ES40" s="157"/>
      <c r="ET40" s="157"/>
      <c r="EU40" s="172">
        <f t="shared" ref="EU40:EU54" si="132">OJ40</f>
        <v>0</v>
      </c>
      <c r="EV40" s="120"/>
      <c r="EW40" s="172">
        <f t="shared" ref="EW40:EW54" si="133">IFERROR(IF(COUNTBLANK(D$40:D$54)&gt;0,"",D40+CA40),"")</f>
        <v>0</v>
      </c>
      <c r="EX40" s="157"/>
      <c r="EY40" s="157"/>
      <c r="EZ40" s="157"/>
      <c r="FA40" s="157"/>
      <c r="FB40" s="157"/>
      <c r="FC40" s="157"/>
      <c r="FD40" s="157"/>
      <c r="FE40" s="157"/>
      <c r="FF40" s="157"/>
      <c r="FG40" s="157"/>
      <c r="FH40" s="157"/>
      <c r="FI40" s="157"/>
      <c r="FJ40" s="157"/>
      <c r="FK40" s="157"/>
      <c r="FL40" s="157"/>
      <c r="FM40" s="157"/>
      <c r="FN40" s="157"/>
      <c r="FO40" s="157"/>
      <c r="FP40" s="157"/>
      <c r="FQ40" s="157"/>
      <c r="FR40" s="157"/>
      <c r="FS40" s="157"/>
      <c r="FT40" s="157"/>
      <c r="FU40" s="172">
        <f t="shared" ref="FU40:FU54" si="134">IFERROR(IF(COUNTBLANK(AB$40:AB$54)&gt;0,"",AB40+CY40),"")</f>
        <v>1</v>
      </c>
      <c r="FV40" s="157"/>
      <c r="FW40" s="157"/>
      <c r="FX40" s="157"/>
      <c r="FY40" s="157"/>
      <c r="FZ40" s="157"/>
      <c r="GA40" s="157"/>
      <c r="GB40" s="157"/>
      <c r="GC40" s="157"/>
      <c r="GD40" s="157"/>
      <c r="GE40" s="157"/>
      <c r="GF40" s="157"/>
      <c r="GG40" s="157"/>
      <c r="GH40" s="157"/>
      <c r="GI40" s="157"/>
      <c r="GJ40" s="157"/>
      <c r="GK40" s="157"/>
      <c r="GL40" s="157"/>
      <c r="GM40" s="157"/>
      <c r="GN40" s="157"/>
      <c r="GO40" s="157"/>
      <c r="GP40" s="157"/>
      <c r="GQ40" s="157"/>
      <c r="GR40" s="157"/>
      <c r="GS40" s="172">
        <f t="shared" ref="GS40:GS54" si="135">IFERROR(IF(COUNTBLANK(AZ$40:AZ$54)&gt;0,"",AZ40+DW40),"")</f>
        <v>0</v>
      </c>
      <c r="GT40" s="157"/>
      <c r="GU40" s="157"/>
      <c r="GV40" s="157"/>
      <c r="GW40" s="157"/>
      <c r="GX40" s="157"/>
      <c r="GY40" s="157"/>
      <c r="GZ40" s="157"/>
      <c r="HA40" s="157"/>
      <c r="HB40" s="157"/>
      <c r="HC40" s="157"/>
      <c r="HD40" s="157"/>
      <c r="HE40" s="157"/>
      <c r="HF40" s="157"/>
      <c r="HG40" s="157"/>
      <c r="HH40" s="157"/>
      <c r="HI40" s="157"/>
      <c r="HJ40" s="157"/>
      <c r="HK40" s="157"/>
      <c r="HL40" s="157"/>
      <c r="HM40" s="157"/>
      <c r="HN40" s="157"/>
      <c r="HO40" s="157"/>
      <c r="HP40" s="157"/>
      <c r="HQ40" s="172">
        <f t="shared" ref="HQ40:HQ54" si="136">IFERROR(IF(COUNTBLANK(BX$40:BX$54)&gt;0,"",BX40+EU40),"")</f>
        <v>1</v>
      </c>
      <c r="HR40" s="126"/>
      <c r="HS40" s="172">
        <f>IFERROR(IF(AND(COUNTBLANK(D$40:D$54)&gt;0,COUNTBLANK(AB$40:AB$54)&gt;0,COUNTBLANK(AZ$40:AZ$54)&gt;0,COUNTBLANK(BX$40:BX$54)&gt;0),"",EW40+FU40+GS40+HQ40),"")</f>
        <v>2</v>
      </c>
      <c r="HT40" s="228"/>
      <c r="HU40"/>
      <c r="HV40"/>
      <c r="HW40"/>
      <c r="HX40"/>
      <c r="HY40"/>
      <c r="HZ40"/>
      <c r="IA40"/>
      <c r="IB40"/>
      <c r="IC40"/>
      <c r="ID40"/>
      <c r="IE40"/>
      <c r="IF40"/>
      <c r="IG40"/>
      <c r="IH40"/>
      <c r="II40"/>
      <c r="IJ40"/>
      <c r="IK40"/>
      <c r="IL40"/>
      <c r="IM40"/>
      <c r="IN40"/>
      <c r="IO40"/>
      <c r="IP40"/>
      <c r="IQ40"/>
      <c r="IR40"/>
      <c r="IS40"/>
      <c r="IT40"/>
      <c r="IU40"/>
      <c r="IV40"/>
      <c r="IW40"/>
      <c r="IX40"/>
      <c r="IY40"/>
      <c r="IZ40"/>
      <c r="JA40"/>
      <c r="JB40"/>
      <c r="JC40"/>
      <c r="JD40"/>
      <c r="JE40"/>
      <c r="JF40"/>
      <c r="JG40"/>
      <c r="JH40"/>
      <c r="JI40"/>
      <c r="JJ40"/>
      <c r="JK40"/>
      <c r="JL40"/>
      <c r="JM40"/>
      <c r="JN40"/>
      <c r="JO40"/>
      <c r="JP40"/>
      <c r="JQ40"/>
      <c r="JR40"/>
      <c r="JS40"/>
      <c r="JT40"/>
      <c r="JU40"/>
      <c r="JV40"/>
      <c r="JW40"/>
      <c r="JX40"/>
      <c r="JY40"/>
      <c r="JZ40"/>
      <c r="KA40"/>
      <c r="KB40"/>
      <c r="KC40"/>
      <c r="KD40"/>
      <c r="KE40"/>
      <c r="KF40"/>
      <c r="KG40"/>
      <c r="KH40"/>
      <c r="KI40"/>
      <c r="KJ40"/>
      <c r="KK40"/>
      <c r="KL40"/>
      <c r="KM40"/>
      <c r="KN40"/>
      <c r="KO40"/>
      <c r="KP40"/>
      <c r="KQ40"/>
      <c r="KR40"/>
      <c r="KS40"/>
      <c r="KT40" s="173">
        <f t="shared" ref="KT40:KT54" si="137">D40</f>
        <v>0</v>
      </c>
      <c r="KU40" s="174">
        <f t="shared" ref="KU40:KU54" si="138">KV$38*(D40/D$55)</f>
        <v>0</v>
      </c>
      <c r="KV40" s="174">
        <f>KU40-TRUNC(KU40)</f>
        <v>0</v>
      </c>
      <c r="KW40" s="174">
        <v>1E-3</v>
      </c>
      <c r="KX40" s="175">
        <f>KV40+KW40</f>
        <v>1E-3</v>
      </c>
      <c r="KY40" s="176">
        <f>ROUNDDOWN(KU40,0)</f>
        <v>0</v>
      </c>
      <c r="KZ40" s="137">
        <f t="shared" ref="KZ40:LN54" si="139">IF($KX40&gt;=LARGE($KX$40:$KX$54,KZ$11),ROUNDDOWN($KU40,0)+1,ROUNDDOWN($KU40,0))</f>
        <v>0</v>
      </c>
      <c r="LA40" s="137">
        <f t="shared" si="139"/>
        <v>0</v>
      </c>
      <c r="LB40" s="137">
        <f t="shared" si="139"/>
        <v>0</v>
      </c>
      <c r="LC40" s="137">
        <f t="shared" si="139"/>
        <v>0</v>
      </c>
      <c r="LD40" s="137">
        <f t="shared" si="139"/>
        <v>0</v>
      </c>
      <c r="LE40" s="137">
        <f t="shared" si="139"/>
        <v>0</v>
      </c>
      <c r="LF40" s="137">
        <f t="shared" si="139"/>
        <v>0</v>
      </c>
      <c r="LG40" s="137">
        <f t="shared" si="139"/>
        <v>0</v>
      </c>
      <c r="LH40" s="137">
        <f t="shared" si="139"/>
        <v>0</v>
      </c>
      <c r="LI40" s="137">
        <f t="shared" si="139"/>
        <v>0</v>
      </c>
      <c r="LJ40" s="137">
        <f t="shared" si="139"/>
        <v>0</v>
      </c>
      <c r="LK40" s="137">
        <f t="shared" si="139"/>
        <v>0</v>
      </c>
      <c r="LL40" s="137">
        <f t="shared" si="139"/>
        <v>0</v>
      </c>
      <c r="LM40" s="137">
        <f t="shared" si="139"/>
        <v>0</v>
      </c>
      <c r="LN40" s="137">
        <f t="shared" si="139"/>
        <v>1</v>
      </c>
      <c r="LO40" s="137" cm="1">
        <f t="array" ref="LO40:LO55">_xlfn._xlws.FILTER(KY40:LN55,KY55:LN55=KV38)</f>
        <v>0</v>
      </c>
      <c r="LP40" s="137">
        <f>IF(KV38=0,0,IFERROR(LO40,""))</f>
        <v>0</v>
      </c>
      <c r="LQ40"/>
      <c r="LR40" s="173">
        <f t="shared" ref="LR40:LR54" si="140">AB40</f>
        <v>1</v>
      </c>
      <c r="LS40" s="174">
        <f t="shared" ref="LS40:LS54" si="141">LT$38*(AB40/AB$55)</f>
        <v>2.1276595744680851E-2</v>
      </c>
      <c r="LT40" s="174">
        <f>LS40-TRUNC(LS40)</f>
        <v>2.1276595744680851E-2</v>
      </c>
      <c r="LU40" s="174">
        <v>1E-3</v>
      </c>
      <c r="LV40" s="175">
        <f>LT40+LU40</f>
        <v>2.2276595744680851E-2</v>
      </c>
      <c r="LW40" s="176">
        <f>ROUNDDOWN(LS40,0)</f>
        <v>0</v>
      </c>
      <c r="LX40" s="137">
        <f t="shared" ref="LX40:ML54" si="142">IF($LV40&gt;=LARGE($LV$40:$LV$54,LX$11),ROUNDDOWN($LS40,0)+1,ROUNDDOWN($LS40,0))</f>
        <v>0</v>
      </c>
      <c r="LY40" s="137">
        <f t="shared" si="142"/>
        <v>0</v>
      </c>
      <c r="LZ40" s="137">
        <f t="shared" si="142"/>
        <v>0</v>
      </c>
      <c r="MA40" s="137">
        <f t="shared" si="142"/>
        <v>0</v>
      </c>
      <c r="MB40" s="137">
        <f t="shared" si="142"/>
        <v>1</v>
      </c>
      <c r="MC40" s="137">
        <f t="shared" si="142"/>
        <v>1</v>
      </c>
      <c r="MD40" s="137">
        <f t="shared" si="142"/>
        <v>1</v>
      </c>
      <c r="ME40" s="137">
        <f t="shared" si="142"/>
        <v>1</v>
      </c>
      <c r="MF40" s="137">
        <f t="shared" si="142"/>
        <v>1</v>
      </c>
      <c r="MG40" s="137">
        <f t="shared" si="142"/>
        <v>1</v>
      </c>
      <c r="MH40" s="137">
        <f t="shared" si="142"/>
        <v>1</v>
      </c>
      <c r="MI40" s="137">
        <f t="shared" si="142"/>
        <v>1</v>
      </c>
      <c r="MJ40" s="137">
        <f t="shared" si="142"/>
        <v>1</v>
      </c>
      <c r="MK40" s="137">
        <f t="shared" si="142"/>
        <v>1</v>
      </c>
      <c r="ML40" s="137">
        <f t="shared" si="142"/>
        <v>1</v>
      </c>
      <c r="MM40" s="137" cm="1">
        <f t="array" ref="MM40:MM55">_xlfn._xlws.FILTER(LW40:ML55,LW55:ML55=LT38)</f>
        <v>0</v>
      </c>
      <c r="MN40" s="137">
        <f>IF(LT38=0,0,IFERROR(MM40,""))</f>
        <v>0</v>
      </c>
      <c r="MO40" s="125"/>
      <c r="MP40" s="173">
        <f t="shared" ref="MP40:MP54" si="143">AZ40</f>
        <v>0</v>
      </c>
      <c r="MQ40" s="174">
        <f t="shared" ref="MQ40:MQ54" si="144">MR$38*(AZ40/AZ$55)</f>
        <v>0</v>
      </c>
      <c r="MR40" s="174">
        <f>MQ40-TRUNC(MQ40)</f>
        <v>0</v>
      </c>
      <c r="MS40" s="174">
        <v>1E-3</v>
      </c>
      <c r="MT40" s="175">
        <f>MR40+MS40</f>
        <v>1E-3</v>
      </c>
      <c r="MU40" s="176">
        <f>ROUNDDOWN(MQ40,0)</f>
        <v>0</v>
      </c>
      <c r="MV40" s="137">
        <f t="shared" ref="MV40:NJ54" si="145">IF($MT40&gt;=LARGE($MT$40:$MT$54,MV$11),ROUNDDOWN($MQ40,0)+1,ROUNDDOWN($MQ40,0))</f>
        <v>0</v>
      </c>
      <c r="MW40" s="137">
        <f t="shared" si="145"/>
        <v>0</v>
      </c>
      <c r="MX40" s="137">
        <f t="shared" si="145"/>
        <v>0</v>
      </c>
      <c r="MY40" s="137">
        <f t="shared" si="145"/>
        <v>0</v>
      </c>
      <c r="MZ40" s="137">
        <f t="shared" si="145"/>
        <v>0</v>
      </c>
      <c r="NA40" s="137">
        <f t="shared" si="145"/>
        <v>0</v>
      </c>
      <c r="NB40" s="137">
        <f t="shared" si="145"/>
        <v>0</v>
      </c>
      <c r="NC40" s="137">
        <f t="shared" si="145"/>
        <v>0</v>
      </c>
      <c r="ND40" s="137">
        <f t="shared" si="145"/>
        <v>0</v>
      </c>
      <c r="NE40" s="137">
        <f t="shared" si="145"/>
        <v>0</v>
      </c>
      <c r="NF40" s="137">
        <f t="shared" si="145"/>
        <v>0</v>
      </c>
      <c r="NG40" s="137">
        <f t="shared" si="145"/>
        <v>0</v>
      </c>
      <c r="NH40" s="137">
        <f t="shared" si="145"/>
        <v>0</v>
      </c>
      <c r="NI40" s="137">
        <f t="shared" si="145"/>
        <v>0</v>
      </c>
      <c r="NJ40" s="137">
        <f t="shared" si="145"/>
        <v>1</v>
      </c>
      <c r="NK40" s="137" cm="1">
        <f t="array" ref="NK40:NK55">_xlfn._xlws.FILTER(MU40:NJ55,MU55:NJ55=MR38)</f>
        <v>0</v>
      </c>
      <c r="NL40" s="137">
        <f>IF(MR38=0,0,IFERROR(NK40,""))</f>
        <v>0</v>
      </c>
      <c r="NM40" s="125"/>
      <c r="NN40" s="173">
        <f t="shared" ref="NN40:NN54" si="146">BX40</f>
        <v>1</v>
      </c>
      <c r="NO40" s="174">
        <f t="shared" ref="NO40:NO54" si="147">NP$38*(BX40/BX$55)</f>
        <v>0</v>
      </c>
      <c r="NP40" s="174">
        <f>NO40-TRUNC(NO40)</f>
        <v>0</v>
      </c>
      <c r="NQ40" s="174">
        <v>1E-3</v>
      </c>
      <c r="NR40" s="175">
        <f>NP40+NQ40</f>
        <v>1E-3</v>
      </c>
      <c r="NS40" s="176">
        <f>ROUNDDOWN(NO40,0)</f>
        <v>0</v>
      </c>
      <c r="NT40" s="137">
        <f t="shared" ref="NT40:OH54" si="148">IF($NR40&gt;=LARGE($NR$40:$NR$54,NT$11),ROUNDDOWN($NO40,0)+1,ROUNDDOWN($NO40,0))</f>
        <v>0</v>
      </c>
      <c r="NU40" s="137">
        <f t="shared" si="148"/>
        <v>0</v>
      </c>
      <c r="NV40" s="137">
        <f t="shared" si="148"/>
        <v>0</v>
      </c>
      <c r="NW40" s="137">
        <f t="shared" si="148"/>
        <v>0</v>
      </c>
      <c r="NX40" s="137">
        <f t="shared" si="148"/>
        <v>0</v>
      </c>
      <c r="NY40" s="137">
        <f t="shared" si="148"/>
        <v>0</v>
      </c>
      <c r="NZ40" s="137">
        <f t="shared" si="148"/>
        <v>0</v>
      </c>
      <c r="OA40" s="137">
        <f t="shared" si="148"/>
        <v>0</v>
      </c>
      <c r="OB40" s="137">
        <f t="shared" si="148"/>
        <v>0</v>
      </c>
      <c r="OC40" s="137">
        <f t="shared" si="148"/>
        <v>0</v>
      </c>
      <c r="OD40" s="137">
        <f t="shared" si="148"/>
        <v>0</v>
      </c>
      <c r="OE40" s="137">
        <f t="shared" si="148"/>
        <v>0</v>
      </c>
      <c r="OF40" s="137">
        <f t="shared" si="148"/>
        <v>0</v>
      </c>
      <c r="OG40" s="137">
        <f t="shared" si="148"/>
        <v>0</v>
      </c>
      <c r="OH40" s="137">
        <f t="shared" si="148"/>
        <v>1</v>
      </c>
      <c r="OI40" s="137" cm="1">
        <f t="array" ref="OI40:OI55">_xlfn._xlws.FILTER(NS40:OH55,NS55:OH55=NP38)</f>
        <v>0</v>
      </c>
      <c r="OJ40" s="137">
        <f>IF(NP38=0,0,IFERROR(OI40,""))</f>
        <v>0</v>
      </c>
    </row>
    <row r="41" spans="3:400" x14ac:dyDescent="0.25">
      <c r="C41" s="194" t="s">
        <v>269</v>
      </c>
      <c r="D41" s="171">
        <v>0</v>
      </c>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71">
        <v>0</v>
      </c>
      <c r="AC41" s="156"/>
      <c r="AD41" s="156"/>
      <c r="AE41" s="156"/>
      <c r="AF41" s="156"/>
      <c r="AG41" s="156"/>
      <c r="AH41" s="156"/>
      <c r="AI41" s="156"/>
      <c r="AJ41" s="156"/>
      <c r="AK41" s="156"/>
      <c r="AL41" s="156"/>
      <c r="AM41" s="156"/>
      <c r="AN41" s="156"/>
      <c r="AO41" s="156"/>
      <c r="AP41" s="156"/>
      <c r="AQ41" s="156"/>
      <c r="AR41" s="156"/>
      <c r="AS41" s="156"/>
      <c r="AT41" s="156"/>
      <c r="AU41" s="156"/>
      <c r="AV41" s="156"/>
      <c r="AW41" s="156"/>
      <c r="AX41" s="156"/>
      <c r="AY41" s="156"/>
      <c r="AZ41" s="171">
        <v>0</v>
      </c>
      <c r="BA41" s="156"/>
      <c r="BB41" s="156"/>
      <c r="BC41" s="156"/>
      <c r="BD41" s="156"/>
      <c r="BE41" s="156"/>
      <c r="BF41" s="156"/>
      <c r="BG41" s="156"/>
      <c r="BH41" s="156"/>
      <c r="BI41" s="156"/>
      <c r="BJ41" s="156"/>
      <c r="BK41" s="156"/>
      <c r="BL41" s="156"/>
      <c r="BM41" s="156"/>
      <c r="BN41" s="156"/>
      <c r="BO41" s="156"/>
      <c r="BP41" s="156"/>
      <c r="BQ41" s="156"/>
      <c r="BR41" s="156"/>
      <c r="BS41" s="156"/>
      <c r="BT41" s="156"/>
      <c r="BU41" s="156"/>
      <c r="BV41" s="156"/>
      <c r="BW41" s="156"/>
      <c r="BX41" s="171">
        <v>0</v>
      </c>
      <c r="BY41" s="153">
        <f t="shared" si="128"/>
        <v>0</v>
      </c>
      <c r="BZ41" s="120"/>
      <c r="CA41" s="172">
        <f t="shared" si="129"/>
        <v>0</v>
      </c>
      <c r="CB41" s="157"/>
      <c r="CC41" s="157"/>
      <c r="CD41" s="157"/>
      <c r="CE41" s="157"/>
      <c r="CF41" s="157"/>
      <c r="CG41" s="157"/>
      <c r="CH41" s="157"/>
      <c r="CI41" s="157"/>
      <c r="CJ41" s="157"/>
      <c r="CK41" s="157"/>
      <c r="CL41" s="157"/>
      <c r="CM41" s="157"/>
      <c r="CN41" s="157"/>
      <c r="CO41" s="157"/>
      <c r="CP41" s="157"/>
      <c r="CQ41" s="157"/>
      <c r="CR41" s="157"/>
      <c r="CS41" s="157"/>
      <c r="CT41" s="157"/>
      <c r="CU41" s="157"/>
      <c r="CV41" s="157"/>
      <c r="CW41" s="157"/>
      <c r="CX41" s="157"/>
      <c r="CY41" s="172">
        <f t="shared" si="130"/>
        <v>0</v>
      </c>
      <c r="CZ41" s="157"/>
      <c r="DA41" s="157"/>
      <c r="DB41" s="157"/>
      <c r="DC41" s="157"/>
      <c r="DD41" s="157"/>
      <c r="DE41" s="157"/>
      <c r="DF41" s="157"/>
      <c r="DG41" s="157"/>
      <c r="DH41" s="157"/>
      <c r="DI41" s="157"/>
      <c r="DJ41" s="157"/>
      <c r="DK41" s="157"/>
      <c r="DL41" s="157"/>
      <c r="DM41" s="157"/>
      <c r="DN41" s="157"/>
      <c r="DO41" s="157"/>
      <c r="DP41" s="157"/>
      <c r="DQ41" s="157"/>
      <c r="DR41" s="157"/>
      <c r="DS41" s="157"/>
      <c r="DT41" s="157"/>
      <c r="DU41" s="157"/>
      <c r="DV41" s="157"/>
      <c r="DW41" s="172">
        <f t="shared" si="131"/>
        <v>0</v>
      </c>
      <c r="DX41" s="157"/>
      <c r="DY41" s="157"/>
      <c r="DZ41" s="157"/>
      <c r="EA41" s="157"/>
      <c r="EB41" s="157"/>
      <c r="EC41" s="157"/>
      <c r="ED41" s="157"/>
      <c r="EE41" s="157"/>
      <c r="EF41" s="157"/>
      <c r="EG41" s="157"/>
      <c r="EH41" s="157"/>
      <c r="EI41" s="157"/>
      <c r="EJ41" s="157"/>
      <c r="EK41" s="157"/>
      <c r="EL41" s="157"/>
      <c r="EM41" s="157"/>
      <c r="EN41" s="157"/>
      <c r="EO41" s="157"/>
      <c r="EP41" s="157"/>
      <c r="EQ41" s="157"/>
      <c r="ER41" s="157"/>
      <c r="ES41" s="157"/>
      <c r="ET41" s="157"/>
      <c r="EU41" s="172">
        <f t="shared" si="132"/>
        <v>0</v>
      </c>
      <c r="EV41" s="120"/>
      <c r="EW41" s="172">
        <f t="shared" si="133"/>
        <v>0</v>
      </c>
      <c r="EX41" s="157"/>
      <c r="EY41" s="157"/>
      <c r="EZ41" s="157"/>
      <c r="FA41" s="157"/>
      <c r="FB41" s="157"/>
      <c r="FC41" s="157"/>
      <c r="FD41" s="157"/>
      <c r="FE41" s="157"/>
      <c r="FF41" s="157"/>
      <c r="FG41" s="157"/>
      <c r="FH41" s="157"/>
      <c r="FI41" s="157"/>
      <c r="FJ41" s="157"/>
      <c r="FK41" s="157"/>
      <c r="FL41" s="157"/>
      <c r="FM41" s="157"/>
      <c r="FN41" s="157"/>
      <c r="FO41" s="157"/>
      <c r="FP41" s="157"/>
      <c r="FQ41" s="157"/>
      <c r="FR41" s="157"/>
      <c r="FS41" s="157"/>
      <c r="FT41" s="157"/>
      <c r="FU41" s="172">
        <f t="shared" si="134"/>
        <v>0</v>
      </c>
      <c r="FV41" s="157"/>
      <c r="FW41" s="157"/>
      <c r="FX41" s="157"/>
      <c r="FY41" s="157"/>
      <c r="FZ41" s="157"/>
      <c r="GA41" s="157"/>
      <c r="GB41" s="157"/>
      <c r="GC41" s="157"/>
      <c r="GD41" s="157"/>
      <c r="GE41" s="157"/>
      <c r="GF41" s="157"/>
      <c r="GG41" s="157"/>
      <c r="GH41" s="157"/>
      <c r="GI41" s="157"/>
      <c r="GJ41" s="157"/>
      <c r="GK41" s="157"/>
      <c r="GL41" s="157"/>
      <c r="GM41" s="157"/>
      <c r="GN41" s="157"/>
      <c r="GO41" s="157"/>
      <c r="GP41" s="157"/>
      <c r="GQ41" s="157"/>
      <c r="GR41" s="157"/>
      <c r="GS41" s="172">
        <f t="shared" si="135"/>
        <v>0</v>
      </c>
      <c r="GT41" s="157"/>
      <c r="GU41" s="157"/>
      <c r="GV41" s="157"/>
      <c r="GW41" s="157"/>
      <c r="GX41" s="157"/>
      <c r="GY41" s="157"/>
      <c r="GZ41" s="157"/>
      <c r="HA41" s="157"/>
      <c r="HB41" s="157"/>
      <c r="HC41" s="157"/>
      <c r="HD41" s="157"/>
      <c r="HE41" s="157"/>
      <c r="HF41" s="157"/>
      <c r="HG41" s="157"/>
      <c r="HH41" s="157"/>
      <c r="HI41" s="157"/>
      <c r="HJ41" s="157"/>
      <c r="HK41" s="157"/>
      <c r="HL41" s="157"/>
      <c r="HM41" s="157"/>
      <c r="HN41" s="157"/>
      <c r="HO41" s="157"/>
      <c r="HP41" s="157"/>
      <c r="HQ41" s="172">
        <f t="shared" si="136"/>
        <v>0</v>
      </c>
      <c r="HR41" s="126"/>
      <c r="HS41" s="172">
        <f t="shared" ref="HS41:HS54" si="149">IFERROR(IF(AND(COUNTBLANK(D$40:D$54)&gt;0,COUNTBLANK(AB$40:AB$54)&gt;0,COUNTBLANK(AZ$40:AZ$54)&gt;0,COUNTBLANK(BX$40:BX$54)&gt;0),"",EW41+FU41+GS41+HQ41),"")</f>
        <v>0</v>
      </c>
      <c r="HT41" s="228"/>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s="173">
        <f t="shared" si="137"/>
        <v>0</v>
      </c>
      <c r="KU41" s="174">
        <f t="shared" si="138"/>
        <v>0</v>
      </c>
      <c r="KV41" s="174">
        <f t="shared" ref="KV41:KV54" si="150">KU41-TRUNC(KU41)</f>
        <v>0</v>
      </c>
      <c r="KW41" s="174">
        <f>KW40+0.001</f>
        <v>2E-3</v>
      </c>
      <c r="KX41" s="175">
        <f t="shared" ref="KX41:KX54" si="151">KV41+KW41</f>
        <v>2E-3</v>
      </c>
      <c r="KY41" s="176">
        <f t="shared" ref="KY41:KY54" si="152">ROUNDDOWN(KU41,0)</f>
        <v>0</v>
      </c>
      <c r="KZ41" s="137">
        <f t="shared" si="139"/>
        <v>0</v>
      </c>
      <c r="LA41" s="137">
        <f t="shared" si="139"/>
        <v>0</v>
      </c>
      <c r="LB41" s="137">
        <f t="shared" si="139"/>
        <v>0</v>
      </c>
      <c r="LC41" s="137">
        <f t="shared" si="139"/>
        <v>0</v>
      </c>
      <c r="LD41" s="137">
        <f t="shared" si="139"/>
        <v>0</v>
      </c>
      <c r="LE41" s="137">
        <f t="shared" si="139"/>
        <v>0</v>
      </c>
      <c r="LF41" s="137">
        <f t="shared" si="139"/>
        <v>0</v>
      </c>
      <c r="LG41" s="137">
        <f t="shared" si="139"/>
        <v>0</v>
      </c>
      <c r="LH41" s="137">
        <f t="shared" si="139"/>
        <v>0</v>
      </c>
      <c r="LI41" s="137">
        <f t="shared" si="139"/>
        <v>0</v>
      </c>
      <c r="LJ41" s="137">
        <f t="shared" si="139"/>
        <v>0</v>
      </c>
      <c r="LK41" s="137">
        <f t="shared" si="139"/>
        <v>0</v>
      </c>
      <c r="LL41" s="137">
        <f t="shared" si="139"/>
        <v>0</v>
      </c>
      <c r="LM41" s="137">
        <f t="shared" si="139"/>
        <v>1</v>
      </c>
      <c r="LN41" s="137">
        <f t="shared" si="139"/>
        <v>1</v>
      </c>
      <c r="LO41" s="137">
        <v>0</v>
      </c>
      <c r="LP41" s="137">
        <f>IF(LP40="","",LO41)</f>
        <v>0</v>
      </c>
      <c r="LQ41"/>
      <c r="LR41" s="173">
        <f t="shared" si="140"/>
        <v>0</v>
      </c>
      <c r="LS41" s="174">
        <f t="shared" si="141"/>
        <v>0</v>
      </c>
      <c r="LT41" s="174">
        <f t="shared" ref="LT41:LT54" si="153">LS41-TRUNC(LS41)</f>
        <v>0</v>
      </c>
      <c r="LU41" s="174">
        <f>LU40+0.001</f>
        <v>2E-3</v>
      </c>
      <c r="LV41" s="175">
        <f t="shared" ref="LV41:LV54" si="154">LT41+LU41</f>
        <v>2E-3</v>
      </c>
      <c r="LW41" s="176">
        <f t="shared" ref="LW41:LW54" si="155">ROUNDDOWN(LS41,0)</f>
        <v>0</v>
      </c>
      <c r="LX41" s="137">
        <f t="shared" si="142"/>
        <v>0</v>
      </c>
      <c r="LY41" s="137">
        <f t="shared" si="142"/>
        <v>0</v>
      </c>
      <c r="LZ41" s="137">
        <f t="shared" si="142"/>
        <v>0</v>
      </c>
      <c r="MA41" s="137">
        <f t="shared" si="142"/>
        <v>0</v>
      </c>
      <c r="MB41" s="137">
        <f t="shared" si="142"/>
        <v>0</v>
      </c>
      <c r="MC41" s="137">
        <f t="shared" si="142"/>
        <v>0</v>
      </c>
      <c r="MD41" s="137">
        <f t="shared" si="142"/>
        <v>0</v>
      </c>
      <c r="ME41" s="137">
        <f t="shared" si="142"/>
        <v>0</v>
      </c>
      <c r="MF41" s="137">
        <f t="shared" si="142"/>
        <v>0</v>
      </c>
      <c r="MG41" s="137">
        <f t="shared" si="142"/>
        <v>0</v>
      </c>
      <c r="MH41" s="137">
        <f t="shared" si="142"/>
        <v>0</v>
      </c>
      <c r="MI41" s="137">
        <f t="shared" si="142"/>
        <v>0</v>
      </c>
      <c r="MJ41" s="137">
        <f t="shared" si="142"/>
        <v>0</v>
      </c>
      <c r="MK41" s="137">
        <f t="shared" si="142"/>
        <v>0</v>
      </c>
      <c r="ML41" s="137">
        <f t="shared" si="142"/>
        <v>1</v>
      </c>
      <c r="MM41" s="137">
        <v>0</v>
      </c>
      <c r="MN41" s="137">
        <f>IF(MN40="","",MM41)</f>
        <v>0</v>
      </c>
      <c r="MO41" s="125"/>
      <c r="MP41" s="173">
        <f t="shared" si="143"/>
        <v>0</v>
      </c>
      <c r="MQ41" s="174">
        <f t="shared" si="144"/>
        <v>0</v>
      </c>
      <c r="MR41" s="174">
        <f t="shared" ref="MR41:MR54" si="156">MQ41-TRUNC(MQ41)</f>
        <v>0</v>
      </c>
      <c r="MS41" s="174">
        <f>MS40+0.001</f>
        <v>2E-3</v>
      </c>
      <c r="MT41" s="175">
        <f t="shared" ref="MT41:MT54" si="157">MR41+MS41</f>
        <v>2E-3</v>
      </c>
      <c r="MU41" s="176">
        <f t="shared" ref="MU41:MU54" si="158">ROUNDDOWN(MQ41,0)</f>
        <v>0</v>
      </c>
      <c r="MV41" s="137">
        <f t="shared" si="145"/>
        <v>0</v>
      </c>
      <c r="MW41" s="137">
        <f t="shared" si="145"/>
        <v>0</v>
      </c>
      <c r="MX41" s="137">
        <f t="shared" si="145"/>
        <v>0</v>
      </c>
      <c r="MY41" s="137">
        <f t="shared" si="145"/>
        <v>0</v>
      </c>
      <c r="MZ41" s="137">
        <f t="shared" si="145"/>
        <v>0</v>
      </c>
      <c r="NA41" s="137">
        <f t="shared" si="145"/>
        <v>0</v>
      </c>
      <c r="NB41" s="137">
        <f t="shared" si="145"/>
        <v>0</v>
      </c>
      <c r="NC41" s="137">
        <f t="shared" si="145"/>
        <v>0</v>
      </c>
      <c r="ND41" s="137">
        <f t="shared" si="145"/>
        <v>0</v>
      </c>
      <c r="NE41" s="137">
        <f t="shared" si="145"/>
        <v>0</v>
      </c>
      <c r="NF41" s="137">
        <f t="shared" si="145"/>
        <v>0</v>
      </c>
      <c r="NG41" s="137">
        <f t="shared" si="145"/>
        <v>0</v>
      </c>
      <c r="NH41" s="137">
        <f t="shared" si="145"/>
        <v>0</v>
      </c>
      <c r="NI41" s="137">
        <f t="shared" si="145"/>
        <v>1</v>
      </c>
      <c r="NJ41" s="137">
        <f t="shared" si="145"/>
        <v>1</v>
      </c>
      <c r="NK41" s="137">
        <v>0</v>
      </c>
      <c r="NL41" s="137">
        <f>IF(NL40="","",NK41)</f>
        <v>0</v>
      </c>
      <c r="NM41" s="125"/>
      <c r="NN41" s="173">
        <f t="shared" si="146"/>
        <v>0</v>
      </c>
      <c r="NO41" s="174">
        <f t="shared" si="147"/>
        <v>0</v>
      </c>
      <c r="NP41" s="174">
        <f t="shared" ref="NP41:NP54" si="159">NO41-TRUNC(NO41)</f>
        <v>0</v>
      </c>
      <c r="NQ41" s="174">
        <f>NQ40+0.001</f>
        <v>2E-3</v>
      </c>
      <c r="NR41" s="175">
        <f t="shared" ref="NR41:NR54" si="160">NP41+NQ41</f>
        <v>2E-3</v>
      </c>
      <c r="NS41" s="176">
        <f t="shared" ref="NS41:NS54" si="161">ROUNDDOWN(NO41,0)</f>
        <v>0</v>
      </c>
      <c r="NT41" s="137">
        <f t="shared" si="148"/>
        <v>0</v>
      </c>
      <c r="NU41" s="137">
        <f t="shared" si="148"/>
        <v>0</v>
      </c>
      <c r="NV41" s="137">
        <f t="shared" si="148"/>
        <v>0</v>
      </c>
      <c r="NW41" s="137">
        <f t="shared" si="148"/>
        <v>0</v>
      </c>
      <c r="NX41" s="137">
        <f t="shared" si="148"/>
        <v>0</v>
      </c>
      <c r="NY41" s="137">
        <f t="shared" si="148"/>
        <v>0</v>
      </c>
      <c r="NZ41" s="137">
        <f t="shared" si="148"/>
        <v>0</v>
      </c>
      <c r="OA41" s="137">
        <f t="shared" si="148"/>
        <v>0</v>
      </c>
      <c r="OB41" s="137">
        <f t="shared" si="148"/>
        <v>0</v>
      </c>
      <c r="OC41" s="137">
        <f t="shared" si="148"/>
        <v>0</v>
      </c>
      <c r="OD41" s="137">
        <f t="shared" si="148"/>
        <v>0</v>
      </c>
      <c r="OE41" s="137">
        <f t="shared" si="148"/>
        <v>0</v>
      </c>
      <c r="OF41" s="137">
        <f t="shared" si="148"/>
        <v>0</v>
      </c>
      <c r="OG41" s="137">
        <f t="shared" si="148"/>
        <v>1</v>
      </c>
      <c r="OH41" s="137">
        <f t="shared" si="148"/>
        <v>1</v>
      </c>
      <c r="OI41" s="137">
        <v>0</v>
      </c>
      <c r="OJ41" s="137">
        <f>IF(OJ40="","",OI41)</f>
        <v>0</v>
      </c>
    </row>
    <row r="42" spans="3:400" x14ac:dyDescent="0.25">
      <c r="C42" s="194" t="s">
        <v>270</v>
      </c>
      <c r="D42" s="171">
        <v>0</v>
      </c>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71">
        <v>0</v>
      </c>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71">
        <v>1</v>
      </c>
      <c r="BA42" s="156"/>
      <c r="BB42" s="156"/>
      <c r="BC42" s="156"/>
      <c r="BD42" s="156"/>
      <c r="BE42" s="156"/>
      <c r="BF42" s="156"/>
      <c r="BG42" s="156"/>
      <c r="BH42" s="156"/>
      <c r="BI42" s="156"/>
      <c r="BJ42" s="156"/>
      <c r="BK42" s="156"/>
      <c r="BL42" s="156"/>
      <c r="BM42" s="156"/>
      <c r="BN42" s="156"/>
      <c r="BO42" s="156"/>
      <c r="BP42" s="156"/>
      <c r="BQ42" s="156"/>
      <c r="BR42" s="156"/>
      <c r="BS42" s="156"/>
      <c r="BT42" s="156"/>
      <c r="BU42" s="156"/>
      <c r="BV42" s="156"/>
      <c r="BW42" s="156"/>
      <c r="BX42" s="171">
        <v>0</v>
      </c>
      <c r="BY42" s="153">
        <f t="shared" si="128"/>
        <v>1</v>
      </c>
      <c r="BZ42" s="120"/>
      <c r="CA42" s="172">
        <f t="shared" si="129"/>
        <v>0</v>
      </c>
      <c r="CB42" s="157"/>
      <c r="CC42" s="157"/>
      <c r="CD42" s="157"/>
      <c r="CE42" s="157"/>
      <c r="CF42" s="157"/>
      <c r="CG42" s="157"/>
      <c r="CH42" s="157"/>
      <c r="CI42" s="157"/>
      <c r="CJ42" s="157"/>
      <c r="CK42" s="157"/>
      <c r="CL42" s="157"/>
      <c r="CM42" s="157"/>
      <c r="CN42" s="157"/>
      <c r="CO42" s="157"/>
      <c r="CP42" s="157"/>
      <c r="CQ42" s="157"/>
      <c r="CR42" s="157"/>
      <c r="CS42" s="157"/>
      <c r="CT42" s="157"/>
      <c r="CU42" s="157"/>
      <c r="CV42" s="157"/>
      <c r="CW42" s="157"/>
      <c r="CX42" s="157"/>
      <c r="CY42" s="172">
        <f t="shared" si="130"/>
        <v>0</v>
      </c>
      <c r="CZ42" s="157"/>
      <c r="DA42" s="157"/>
      <c r="DB42" s="157"/>
      <c r="DC42" s="157"/>
      <c r="DD42" s="157"/>
      <c r="DE42" s="157"/>
      <c r="DF42" s="157"/>
      <c r="DG42" s="157"/>
      <c r="DH42" s="157"/>
      <c r="DI42" s="157"/>
      <c r="DJ42" s="157"/>
      <c r="DK42" s="157"/>
      <c r="DL42" s="157"/>
      <c r="DM42" s="157"/>
      <c r="DN42" s="157"/>
      <c r="DO42" s="157"/>
      <c r="DP42" s="157"/>
      <c r="DQ42" s="157"/>
      <c r="DR42" s="157"/>
      <c r="DS42" s="157"/>
      <c r="DT42" s="157"/>
      <c r="DU42" s="157"/>
      <c r="DV42" s="157"/>
      <c r="DW42" s="172">
        <f t="shared" si="131"/>
        <v>0</v>
      </c>
      <c r="DX42" s="157"/>
      <c r="DY42" s="157"/>
      <c r="DZ42" s="157"/>
      <c r="EA42" s="157"/>
      <c r="EB42" s="157"/>
      <c r="EC42" s="157"/>
      <c r="ED42" s="157"/>
      <c r="EE42" s="157"/>
      <c r="EF42" s="157"/>
      <c r="EG42" s="157"/>
      <c r="EH42" s="157"/>
      <c r="EI42" s="157"/>
      <c r="EJ42" s="157"/>
      <c r="EK42" s="157"/>
      <c r="EL42" s="157"/>
      <c r="EM42" s="157"/>
      <c r="EN42" s="157"/>
      <c r="EO42" s="157"/>
      <c r="EP42" s="157"/>
      <c r="EQ42" s="157"/>
      <c r="ER42" s="157"/>
      <c r="ES42" s="157"/>
      <c r="ET42" s="157"/>
      <c r="EU42" s="172">
        <f t="shared" si="132"/>
        <v>0</v>
      </c>
      <c r="EV42" s="120"/>
      <c r="EW42" s="172">
        <f t="shared" si="133"/>
        <v>0</v>
      </c>
      <c r="EX42" s="157"/>
      <c r="EY42" s="157"/>
      <c r="EZ42" s="157"/>
      <c r="FA42" s="157"/>
      <c r="FB42" s="157"/>
      <c r="FC42" s="157"/>
      <c r="FD42" s="157"/>
      <c r="FE42" s="157"/>
      <c r="FF42" s="157"/>
      <c r="FG42" s="157"/>
      <c r="FH42" s="157"/>
      <c r="FI42" s="157"/>
      <c r="FJ42" s="157"/>
      <c r="FK42" s="157"/>
      <c r="FL42" s="157"/>
      <c r="FM42" s="157"/>
      <c r="FN42" s="157"/>
      <c r="FO42" s="157"/>
      <c r="FP42" s="157"/>
      <c r="FQ42" s="157"/>
      <c r="FR42" s="157"/>
      <c r="FS42" s="157"/>
      <c r="FT42" s="157"/>
      <c r="FU42" s="172">
        <f t="shared" si="134"/>
        <v>0</v>
      </c>
      <c r="FV42" s="157"/>
      <c r="FW42" s="157"/>
      <c r="FX42" s="157"/>
      <c r="FY42" s="157"/>
      <c r="FZ42" s="157"/>
      <c r="GA42" s="157"/>
      <c r="GB42" s="157"/>
      <c r="GC42" s="157"/>
      <c r="GD42" s="157"/>
      <c r="GE42" s="157"/>
      <c r="GF42" s="157"/>
      <c r="GG42" s="157"/>
      <c r="GH42" s="157"/>
      <c r="GI42" s="157"/>
      <c r="GJ42" s="157"/>
      <c r="GK42" s="157"/>
      <c r="GL42" s="157"/>
      <c r="GM42" s="157"/>
      <c r="GN42" s="157"/>
      <c r="GO42" s="157"/>
      <c r="GP42" s="157"/>
      <c r="GQ42" s="157"/>
      <c r="GR42" s="157"/>
      <c r="GS42" s="172">
        <f t="shared" si="135"/>
        <v>1</v>
      </c>
      <c r="GT42" s="157"/>
      <c r="GU42" s="157"/>
      <c r="GV42" s="157"/>
      <c r="GW42" s="157"/>
      <c r="GX42" s="157"/>
      <c r="GY42" s="157"/>
      <c r="GZ42" s="157"/>
      <c r="HA42" s="157"/>
      <c r="HB42" s="157"/>
      <c r="HC42" s="157"/>
      <c r="HD42" s="157"/>
      <c r="HE42" s="157"/>
      <c r="HF42" s="157"/>
      <c r="HG42" s="157"/>
      <c r="HH42" s="157"/>
      <c r="HI42" s="157"/>
      <c r="HJ42" s="157"/>
      <c r="HK42" s="157"/>
      <c r="HL42" s="157"/>
      <c r="HM42" s="157"/>
      <c r="HN42" s="157"/>
      <c r="HO42" s="157"/>
      <c r="HP42" s="157"/>
      <c r="HQ42" s="172">
        <f t="shared" si="136"/>
        <v>0</v>
      </c>
      <c r="HR42" s="126"/>
      <c r="HS42" s="172">
        <f t="shared" si="149"/>
        <v>1</v>
      </c>
      <c r="HT42" s="228"/>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s="173">
        <f t="shared" si="137"/>
        <v>0</v>
      </c>
      <c r="KU42" s="174">
        <f t="shared" si="138"/>
        <v>0</v>
      </c>
      <c r="KV42" s="174">
        <f t="shared" si="150"/>
        <v>0</v>
      </c>
      <c r="KW42" s="174">
        <f t="shared" ref="KW42:KW54" si="162">KW41+0.001</f>
        <v>3.0000000000000001E-3</v>
      </c>
      <c r="KX42" s="175">
        <f t="shared" si="151"/>
        <v>3.0000000000000001E-3</v>
      </c>
      <c r="KY42" s="176">
        <f t="shared" si="152"/>
        <v>0</v>
      </c>
      <c r="KZ42" s="137">
        <f t="shared" si="139"/>
        <v>0</v>
      </c>
      <c r="LA42" s="137">
        <f t="shared" si="139"/>
        <v>0</v>
      </c>
      <c r="LB42" s="137">
        <f t="shared" si="139"/>
        <v>0</v>
      </c>
      <c r="LC42" s="137">
        <f t="shared" si="139"/>
        <v>0</v>
      </c>
      <c r="LD42" s="137">
        <f t="shared" si="139"/>
        <v>0</v>
      </c>
      <c r="LE42" s="137">
        <f t="shared" si="139"/>
        <v>0</v>
      </c>
      <c r="LF42" s="137">
        <f t="shared" si="139"/>
        <v>0</v>
      </c>
      <c r="LG42" s="137">
        <f t="shared" si="139"/>
        <v>0</v>
      </c>
      <c r="LH42" s="137">
        <f t="shared" si="139"/>
        <v>0</v>
      </c>
      <c r="LI42" s="137">
        <f t="shared" si="139"/>
        <v>0</v>
      </c>
      <c r="LJ42" s="137">
        <f t="shared" si="139"/>
        <v>0</v>
      </c>
      <c r="LK42" s="137">
        <f t="shared" si="139"/>
        <v>0</v>
      </c>
      <c r="LL42" s="137">
        <f t="shared" si="139"/>
        <v>1</v>
      </c>
      <c r="LM42" s="137">
        <f t="shared" si="139"/>
        <v>1</v>
      </c>
      <c r="LN42" s="137">
        <f t="shared" si="139"/>
        <v>1</v>
      </c>
      <c r="LO42" s="137">
        <v>0</v>
      </c>
      <c r="LP42" s="137">
        <f t="shared" ref="LP42:LP54" si="163">IF(LP41="","",LO42)</f>
        <v>0</v>
      </c>
      <c r="LQ42"/>
      <c r="LR42" s="173">
        <f t="shared" si="140"/>
        <v>0</v>
      </c>
      <c r="LS42" s="174">
        <f t="shared" si="141"/>
        <v>0</v>
      </c>
      <c r="LT42" s="174">
        <f t="shared" si="153"/>
        <v>0</v>
      </c>
      <c r="LU42" s="174">
        <f t="shared" ref="LU42:LU54" si="164">LU41+0.001</f>
        <v>3.0000000000000001E-3</v>
      </c>
      <c r="LV42" s="175">
        <f t="shared" si="154"/>
        <v>3.0000000000000001E-3</v>
      </c>
      <c r="LW42" s="176">
        <f t="shared" si="155"/>
        <v>0</v>
      </c>
      <c r="LX42" s="137">
        <f t="shared" si="142"/>
        <v>0</v>
      </c>
      <c r="LY42" s="137">
        <f t="shared" si="142"/>
        <v>0</v>
      </c>
      <c r="LZ42" s="137">
        <f t="shared" si="142"/>
        <v>0</v>
      </c>
      <c r="MA42" s="137">
        <f t="shared" si="142"/>
        <v>0</v>
      </c>
      <c r="MB42" s="137">
        <f t="shared" si="142"/>
        <v>0</v>
      </c>
      <c r="MC42" s="137">
        <f t="shared" si="142"/>
        <v>0</v>
      </c>
      <c r="MD42" s="137">
        <f t="shared" si="142"/>
        <v>0</v>
      </c>
      <c r="ME42" s="137">
        <f t="shared" si="142"/>
        <v>0</v>
      </c>
      <c r="MF42" s="137">
        <f t="shared" si="142"/>
        <v>0</v>
      </c>
      <c r="MG42" s="137">
        <f t="shared" si="142"/>
        <v>0</v>
      </c>
      <c r="MH42" s="137">
        <f t="shared" si="142"/>
        <v>0</v>
      </c>
      <c r="MI42" s="137">
        <f t="shared" si="142"/>
        <v>0</v>
      </c>
      <c r="MJ42" s="137">
        <f t="shared" si="142"/>
        <v>0</v>
      </c>
      <c r="MK42" s="137">
        <f t="shared" si="142"/>
        <v>1</v>
      </c>
      <c r="ML42" s="137">
        <f t="shared" si="142"/>
        <v>1</v>
      </c>
      <c r="MM42" s="137">
        <v>0</v>
      </c>
      <c r="MN42" s="137">
        <f t="shared" ref="MN42:MN54" si="165">IF(MN41="","",MM42)</f>
        <v>0</v>
      </c>
      <c r="MO42" s="125"/>
      <c r="MP42" s="173">
        <f t="shared" si="143"/>
        <v>1</v>
      </c>
      <c r="MQ42" s="174">
        <f t="shared" si="144"/>
        <v>0</v>
      </c>
      <c r="MR42" s="174">
        <f t="shared" si="156"/>
        <v>0</v>
      </c>
      <c r="MS42" s="174">
        <f t="shared" ref="MS42:MS54" si="166">MS41+0.001</f>
        <v>3.0000000000000001E-3</v>
      </c>
      <c r="MT42" s="175">
        <f t="shared" si="157"/>
        <v>3.0000000000000001E-3</v>
      </c>
      <c r="MU42" s="176">
        <f t="shared" si="158"/>
        <v>0</v>
      </c>
      <c r="MV42" s="137">
        <f t="shared" si="145"/>
        <v>0</v>
      </c>
      <c r="MW42" s="137">
        <f t="shared" si="145"/>
        <v>0</v>
      </c>
      <c r="MX42" s="137">
        <f t="shared" si="145"/>
        <v>0</v>
      </c>
      <c r="MY42" s="137">
        <f t="shared" si="145"/>
        <v>0</v>
      </c>
      <c r="MZ42" s="137">
        <f t="shared" si="145"/>
        <v>0</v>
      </c>
      <c r="NA42" s="137">
        <f t="shared" si="145"/>
        <v>0</v>
      </c>
      <c r="NB42" s="137">
        <f t="shared" si="145"/>
        <v>0</v>
      </c>
      <c r="NC42" s="137">
        <f t="shared" si="145"/>
        <v>0</v>
      </c>
      <c r="ND42" s="137">
        <f t="shared" si="145"/>
        <v>0</v>
      </c>
      <c r="NE42" s="137">
        <f t="shared" si="145"/>
        <v>0</v>
      </c>
      <c r="NF42" s="137">
        <f t="shared" si="145"/>
        <v>0</v>
      </c>
      <c r="NG42" s="137">
        <f t="shared" si="145"/>
        <v>0</v>
      </c>
      <c r="NH42" s="137">
        <f t="shared" si="145"/>
        <v>1</v>
      </c>
      <c r="NI42" s="137">
        <f t="shared" si="145"/>
        <v>1</v>
      </c>
      <c r="NJ42" s="137">
        <f t="shared" si="145"/>
        <v>1</v>
      </c>
      <c r="NK42" s="137">
        <v>0</v>
      </c>
      <c r="NL42" s="137">
        <f t="shared" ref="NL42:NL54" si="167">IF(NL41="","",NK42)</f>
        <v>0</v>
      </c>
      <c r="NM42" s="125"/>
      <c r="NN42" s="173">
        <f t="shared" si="146"/>
        <v>0</v>
      </c>
      <c r="NO42" s="174">
        <f t="shared" si="147"/>
        <v>0</v>
      </c>
      <c r="NP42" s="174">
        <f t="shared" si="159"/>
        <v>0</v>
      </c>
      <c r="NQ42" s="174">
        <f t="shared" ref="NQ42:NQ54" si="168">NQ41+0.001</f>
        <v>3.0000000000000001E-3</v>
      </c>
      <c r="NR42" s="175">
        <f t="shared" si="160"/>
        <v>3.0000000000000001E-3</v>
      </c>
      <c r="NS42" s="176">
        <f t="shared" si="161"/>
        <v>0</v>
      </c>
      <c r="NT42" s="137">
        <f t="shared" si="148"/>
        <v>0</v>
      </c>
      <c r="NU42" s="137">
        <f t="shared" si="148"/>
        <v>0</v>
      </c>
      <c r="NV42" s="137">
        <f t="shared" si="148"/>
        <v>0</v>
      </c>
      <c r="NW42" s="137">
        <f t="shared" si="148"/>
        <v>0</v>
      </c>
      <c r="NX42" s="137">
        <f t="shared" si="148"/>
        <v>0</v>
      </c>
      <c r="NY42" s="137">
        <f t="shared" si="148"/>
        <v>0</v>
      </c>
      <c r="NZ42" s="137">
        <f t="shared" si="148"/>
        <v>0</v>
      </c>
      <c r="OA42" s="137">
        <f t="shared" si="148"/>
        <v>0</v>
      </c>
      <c r="OB42" s="137">
        <f t="shared" si="148"/>
        <v>0</v>
      </c>
      <c r="OC42" s="137">
        <f t="shared" si="148"/>
        <v>0</v>
      </c>
      <c r="OD42" s="137">
        <f t="shared" si="148"/>
        <v>0</v>
      </c>
      <c r="OE42" s="137">
        <f t="shared" si="148"/>
        <v>0</v>
      </c>
      <c r="OF42" s="137">
        <f t="shared" si="148"/>
        <v>1</v>
      </c>
      <c r="OG42" s="137">
        <f t="shared" si="148"/>
        <v>1</v>
      </c>
      <c r="OH42" s="137">
        <f t="shared" si="148"/>
        <v>1</v>
      </c>
      <c r="OI42" s="137">
        <v>0</v>
      </c>
      <c r="OJ42" s="137">
        <f t="shared" ref="OJ42:OJ54" si="169">IF(OJ41="","",OI42)</f>
        <v>0</v>
      </c>
    </row>
    <row r="43" spans="3:400" x14ac:dyDescent="0.25">
      <c r="C43" s="194" t="s">
        <v>43</v>
      </c>
      <c r="D43" s="171">
        <v>0</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6"/>
      <c r="BB43" s="156"/>
      <c r="BC43" s="156"/>
      <c r="BD43" s="156"/>
      <c r="BE43" s="156"/>
      <c r="BF43" s="156"/>
      <c r="BG43" s="156"/>
      <c r="BH43" s="156"/>
      <c r="BI43" s="156"/>
      <c r="BJ43" s="156"/>
      <c r="BK43" s="156"/>
      <c r="BL43" s="156"/>
      <c r="BM43" s="156"/>
      <c r="BN43" s="156"/>
      <c r="BO43" s="156"/>
      <c r="BP43" s="156"/>
      <c r="BQ43" s="156"/>
      <c r="BR43" s="156"/>
      <c r="BS43" s="156"/>
      <c r="BT43" s="156"/>
      <c r="BU43" s="156"/>
      <c r="BV43" s="156"/>
      <c r="BW43" s="156"/>
      <c r="BX43" s="171">
        <v>0</v>
      </c>
      <c r="BY43" s="153">
        <f t="shared" si="128"/>
        <v>0</v>
      </c>
      <c r="BZ43" s="120"/>
      <c r="CA43" s="172">
        <f t="shared" si="129"/>
        <v>0</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f t="shared" si="130"/>
        <v>0</v>
      </c>
      <c r="CZ43" s="157"/>
      <c r="DA43" s="157"/>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72">
        <f t="shared" si="131"/>
        <v>0</v>
      </c>
      <c r="DX43" s="157"/>
      <c r="DY43" s="157"/>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72">
        <f t="shared" si="132"/>
        <v>0</v>
      </c>
      <c r="EV43" s="120"/>
      <c r="EW43" s="172">
        <f t="shared" si="133"/>
        <v>0</v>
      </c>
      <c r="EX43" s="157"/>
      <c r="EY43" s="157"/>
      <c r="EZ43" s="157"/>
      <c r="FA43" s="157"/>
      <c r="FB43" s="157"/>
      <c r="FC43" s="157"/>
      <c r="FD43" s="157"/>
      <c r="FE43" s="157"/>
      <c r="FF43" s="157"/>
      <c r="FG43" s="157"/>
      <c r="FH43" s="157"/>
      <c r="FI43" s="157"/>
      <c r="FJ43" s="157"/>
      <c r="FK43" s="157"/>
      <c r="FL43" s="157"/>
      <c r="FM43" s="157"/>
      <c r="FN43" s="157"/>
      <c r="FO43" s="157"/>
      <c r="FP43" s="157"/>
      <c r="FQ43" s="157"/>
      <c r="FR43" s="157"/>
      <c r="FS43" s="157"/>
      <c r="FT43" s="157"/>
      <c r="FU43" s="172">
        <f t="shared" si="134"/>
        <v>0</v>
      </c>
      <c r="FV43" s="157"/>
      <c r="FW43" s="157"/>
      <c r="FX43" s="157"/>
      <c r="FY43" s="157"/>
      <c r="FZ43" s="157"/>
      <c r="GA43" s="157"/>
      <c r="GB43" s="157"/>
      <c r="GC43" s="157"/>
      <c r="GD43" s="157"/>
      <c r="GE43" s="157"/>
      <c r="GF43" s="157"/>
      <c r="GG43" s="157"/>
      <c r="GH43" s="157"/>
      <c r="GI43" s="157"/>
      <c r="GJ43" s="157"/>
      <c r="GK43" s="157"/>
      <c r="GL43" s="157"/>
      <c r="GM43" s="157"/>
      <c r="GN43" s="157"/>
      <c r="GO43" s="157"/>
      <c r="GP43" s="157"/>
      <c r="GQ43" s="157"/>
      <c r="GR43" s="157"/>
      <c r="GS43" s="172">
        <f t="shared" si="135"/>
        <v>0</v>
      </c>
      <c r="GT43" s="157"/>
      <c r="GU43" s="157"/>
      <c r="GV43" s="157"/>
      <c r="GW43" s="157"/>
      <c r="GX43" s="157"/>
      <c r="GY43" s="157"/>
      <c r="GZ43" s="157"/>
      <c r="HA43" s="157"/>
      <c r="HB43" s="157"/>
      <c r="HC43" s="157"/>
      <c r="HD43" s="157"/>
      <c r="HE43" s="157"/>
      <c r="HF43" s="157"/>
      <c r="HG43" s="157"/>
      <c r="HH43" s="157"/>
      <c r="HI43" s="157"/>
      <c r="HJ43" s="157"/>
      <c r="HK43" s="157"/>
      <c r="HL43" s="157"/>
      <c r="HM43" s="157"/>
      <c r="HN43" s="157"/>
      <c r="HO43" s="157"/>
      <c r="HP43" s="157"/>
      <c r="HQ43" s="172">
        <f t="shared" si="136"/>
        <v>0</v>
      </c>
      <c r="HR43" s="126"/>
      <c r="HS43" s="172">
        <f t="shared" si="149"/>
        <v>0</v>
      </c>
      <c r="HT43" s="228"/>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s="173">
        <f t="shared" si="137"/>
        <v>0</v>
      </c>
      <c r="KU43" s="174">
        <f t="shared" si="138"/>
        <v>0</v>
      </c>
      <c r="KV43" s="174">
        <f t="shared" si="150"/>
        <v>0</v>
      </c>
      <c r="KW43" s="174">
        <f t="shared" si="162"/>
        <v>4.0000000000000001E-3</v>
      </c>
      <c r="KX43" s="175">
        <f t="shared" si="151"/>
        <v>4.0000000000000001E-3</v>
      </c>
      <c r="KY43" s="176">
        <f t="shared" si="152"/>
        <v>0</v>
      </c>
      <c r="KZ43" s="137">
        <f t="shared" si="139"/>
        <v>0</v>
      </c>
      <c r="LA43" s="137">
        <f t="shared" si="139"/>
        <v>0</v>
      </c>
      <c r="LB43" s="137">
        <f t="shared" si="139"/>
        <v>0</v>
      </c>
      <c r="LC43" s="137">
        <f t="shared" si="139"/>
        <v>0</v>
      </c>
      <c r="LD43" s="137">
        <f t="shared" si="139"/>
        <v>0</v>
      </c>
      <c r="LE43" s="137">
        <f t="shared" si="139"/>
        <v>0</v>
      </c>
      <c r="LF43" s="137">
        <f t="shared" si="139"/>
        <v>0</v>
      </c>
      <c r="LG43" s="137">
        <f t="shared" si="139"/>
        <v>0</v>
      </c>
      <c r="LH43" s="137">
        <f t="shared" si="139"/>
        <v>0</v>
      </c>
      <c r="LI43" s="137">
        <f t="shared" si="139"/>
        <v>0</v>
      </c>
      <c r="LJ43" s="137">
        <f t="shared" si="139"/>
        <v>0</v>
      </c>
      <c r="LK43" s="137">
        <f t="shared" si="139"/>
        <v>1</v>
      </c>
      <c r="LL43" s="137">
        <f t="shared" si="139"/>
        <v>1</v>
      </c>
      <c r="LM43" s="137">
        <f t="shared" si="139"/>
        <v>1</v>
      </c>
      <c r="LN43" s="137">
        <f t="shared" si="139"/>
        <v>1</v>
      </c>
      <c r="LO43" s="137">
        <v>0</v>
      </c>
      <c r="LP43" s="137">
        <f t="shared" si="163"/>
        <v>0</v>
      </c>
      <c r="LQ43"/>
      <c r="LR43" s="173">
        <f t="shared" si="140"/>
        <v>0</v>
      </c>
      <c r="LS43" s="174">
        <f t="shared" si="141"/>
        <v>0</v>
      </c>
      <c r="LT43" s="174">
        <f t="shared" si="153"/>
        <v>0</v>
      </c>
      <c r="LU43" s="174">
        <f t="shared" si="164"/>
        <v>4.0000000000000001E-3</v>
      </c>
      <c r="LV43" s="175">
        <f t="shared" si="154"/>
        <v>4.0000000000000001E-3</v>
      </c>
      <c r="LW43" s="176">
        <f t="shared" si="155"/>
        <v>0</v>
      </c>
      <c r="LX43" s="137">
        <f t="shared" si="142"/>
        <v>0</v>
      </c>
      <c r="LY43" s="137">
        <f t="shared" si="142"/>
        <v>0</v>
      </c>
      <c r="LZ43" s="137">
        <f t="shared" si="142"/>
        <v>0</v>
      </c>
      <c r="MA43" s="137">
        <f t="shared" si="142"/>
        <v>0</v>
      </c>
      <c r="MB43" s="137">
        <f t="shared" si="142"/>
        <v>0</v>
      </c>
      <c r="MC43" s="137">
        <f t="shared" si="142"/>
        <v>0</v>
      </c>
      <c r="MD43" s="137">
        <f t="shared" si="142"/>
        <v>0</v>
      </c>
      <c r="ME43" s="137">
        <f t="shared" si="142"/>
        <v>0</v>
      </c>
      <c r="MF43" s="137">
        <f t="shared" si="142"/>
        <v>0</v>
      </c>
      <c r="MG43" s="137">
        <f t="shared" si="142"/>
        <v>0</v>
      </c>
      <c r="MH43" s="137">
        <f t="shared" si="142"/>
        <v>0</v>
      </c>
      <c r="MI43" s="137">
        <f t="shared" si="142"/>
        <v>0</v>
      </c>
      <c r="MJ43" s="137">
        <f t="shared" si="142"/>
        <v>1</v>
      </c>
      <c r="MK43" s="137">
        <f t="shared" si="142"/>
        <v>1</v>
      </c>
      <c r="ML43" s="137">
        <f t="shared" si="142"/>
        <v>1</v>
      </c>
      <c r="MM43" s="137">
        <v>0</v>
      </c>
      <c r="MN43" s="137">
        <f t="shared" si="165"/>
        <v>0</v>
      </c>
      <c r="MO43" s="125"/>
      <c r="MP43" s="173">
        <f t="shared" si="143"/>
        <v>0</v>
      </c>
      <c r="MQ43" s="174">
        <f t="shared" si="144"/>
        <v>0</v>
      </c>
      <c r="MR43" s="174">
        <f t="shared" si="156"/>
        <v>0</v>
      </c>
      <c r="MS43" s="174">
        <f t="shared" si="166"/>
        <v>4.0000000000000001E-3</v>
      </c>
      <c r="MT43" s="175">
        <f t="shared" si="157"/>
        <v>4.0000000000000001E-3</v>
      </c>
      <c r="MU43" s="176">
        <f t="shared" si="158"/>
        <v>0</v>
      </c>
      <c r="MV43" s="137">
        <f t="shared" si="145"/>
        <v>0</v>
      </c>
      <c r="MW43" s="137">
        <f t="shared" si="145"/>
        <v>0</v>
      </c>
      <c r="MX43" s="137">
        <f t="shared" si="145"/>
        <v>0</v>
      </c>
      <c r="MY43" s="137">
        <f t="shared" si="145"/>
        <v>0</v>
      </c>
      <c r="MZ43" s="137">
        <f t="shared" si="145"/>
        <v>0</v>
      </c>
      <c r="NA43" s="137">
        <f t="shared" si="145"/>
        <v>0</v>
      </c>
      <c r="NB43" s="137">
        <f t="shared" si="145"/>
        <v>0</v>
      </c>
      <c r="NC43" s="137">
        <f t="shared" si="145"/>
        <v>0</v>
      </c>
      <c r="ND43" s="137">
        <f t="shared" si="145"/>
        <v>0</v>
      </c>
      <c r="NE43" s="137">
        <f t="shared" si="145"/>
        <v>0</v>
      </c>
      <c r="NF43" s="137">
        <f t="shared" si="145"/>
        <v>0</v>
      </c>
      <c r="NG43" s="137">
        <f t="shared" si="145"/>
        <v>1</v>
      </c>
      <c r="NH43" s="137">
        <f t="shared" si="145"/>
        <v>1</v>
      </c>
      <c r="NI43" s="137">
        <f t="shared" si="145"/>
        <v>1</v>
      </c>
      <c r="NJ43" s="137">
        <f t="shared" si="145"/>
        <v>1</v>
      </c>
      <c r="NK43" s="137">
        <v>0</v>
      </c>
      <c r="NL43" s="137">
        <f t="shared" si="167"/>
        <v>0</v>
      </c>
      <c r="NM43" s="125"/>
      <c r="NN43" s="173">
        <f t="shared" si="146"/>
        <v>0</v>
      </c>
      <c r="NO43" s="174">
        <f t="shared" si="147"/>
        <v>0</v>
      </c>
      <c r="NP43" s="174">
        <f t="shared" si="159"/>
        <v>0</v>
      </c>
      <c r="NQ43" s="174">
        <f t="shared" si="168"/>
        <v>4.0000000000000001E-3</v>
      </c>
      <c r="NR43" s="175">
        <f t="shared" si="160"/>
        <v>4.0000000000000001E-3</v>
      </c>
      <c r="NS43" s="176">
        <f t="shared" si="161"/>
        <v>0</v>
      </c>
      <c r="NT43" s="137">
        <f t="shared" si="148"/>
        <v>0</v>
      </c>
      <c r="NU43" s="137">
        <f t="shared" si="148"/>
        <v>0</v>
      </c>
      <c r="NV43" s="137">
        <f t="shared" si="148"/>
        <v>0</v>
      </c>
      <c r="NW43" s="137">
        <f t="shared" si="148"/>
        <v>0</v>
      </c>
      <c r="NX43" s="137">
        <f t="shared" si="148"/>
        <v>0</v>
      </c>
      <c r="NY43" s="137">
        <f t="shared" si="148"/>
        <v>0</v>
      </c>
      <c r="NZ43" s="137">
        <f t="shared" si="148"/>
        <v>0</v>
      </c>
      <c r="OA43" s="137">
        <f t="shared" si="148"/>
        <v>0</v>
      </c>
      <c r="OB43" s="137">
        <f t="shared" si="148"/>
        <v>0</v>
      </c>
      <c r="OC43" s="137">
        <f t="shared" si="148"/>
        <v>0</v>
      </c>
      <c r="OD43" s="137">
        <f t="shared" si="148"/>
        <v>0</v>
      </c>
      <c r="OE43" s="137">
        <f t="shared" si="148"/>
        <v>1</v>
      </c>
      <c r="OF43" s="137">
        <f t="shared" si="148"/>
        <v>1</v>
      </c>
      <c r="OG43" s="137">
        <f t="shared" si="148"/>
        <v>1</v>
      </c>
      <c r="OH43" s="137">
        <f t="shared" si="148"/>
        <v>1</v>
      </c>
      <c r="OI43" s="137">
        <v>0</v>
      </c>
      <c r="OJ43" s="137">
        <f t="shared" si="169"/>
        <v>0</v>
      </c>
    </row>
    <row r="44" spans="3:400" x14ac:dyDescent="0.25">
      <c r="C44" s="194" t="s">
        <v>271</v>
      </c>
      <c r="D44" s="171">
        <v>24</v>
      </c>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171">
        <v>12</v>
      </c>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71">
        <v>4</v>
      </c>
      <c r="BA44" s="156"/>
      <c r="BB44" s="156"/>
      <c r="BC44" s="156"/>
      <c r="BD44" s="156"/>
      <c r="BE44" s="156"/>
      <c r="BF44" s="156"/>
      <c r="BG44" s="156"/>
      <c r="BH44" s="156"/>
      <c r="BI44" s="156"/>
      <c r="BJ44" s="156"/>
      <c r="BK44" s="156"/>
      <c r="BL44" s="156"/>
      <c r="BM44" s="156"/>
      <c r="BN44" s="156"/>
      <c r="BO44" s="156"/>
      <c r="BP44" s="156"/>
      <c r="BQ44" s="156"/>
      <c r="BR44" s="156"/>
      <c r="BS44" s="156"/>
      <c r="BT44" s="156"/>
      <c r="BU44" s="156"/>
      <c r="BV44" s="156"/>
      <c r="BW44" s="156"/>
      <c r="BX44" s="171">
        <v>6</v>
      </c>
      <c r="BY44" s="153">
        <f t="shared" si="128"/>
        <v>46</v>
      </c>
      <c r="BZ44" s="120"/>
      <c r="CA44" s="172">
        <f t="shared" si="129"/>
        <v>0</v>
      </c>
      <c r="CB44" s="157"/>
      <c r="CC44" s="157"/>
      <c r="CD44" s="157"/>
      <c r="CE44" s="157"/>
      <c r="CF44" s="157"/>
      <c r="CG44" s="157"/>
      <c r="CH44" s="157"/>
      <c r="CI44" s="157"/>
      <c r="CJ44" s="157"/>
      <c r="CK44" s="157"/>
      <c r="CL44" s="157"/>
      <c r="CM44" s="157"/>
      <c r="CN44" s="157"/>
      <c r="CO44" s="157"/>
      <c r="CP44" s="157"/>
      <c r="CQ44" s="157"/>
      <c r="CR44" s="157"/>
      <c r="CS44" s="157"/>
      <c r="CT44" s="157"/>
      <c r="CU44" s="157"/>
      <c r="CV44" s="157"/>
      <c r="CW44" s="157"/>
      <c r="CX44" s="157"/>
      <c r="CY44" s="172">
        <f t="shared" si="130"/>
        <v>0</v>
      </c>
      <c r="CZ44" s="157"/>
      <c r="DA44" s="157"/>
      <c r="DB44" s="157"/>
      <c r="DC44" s="157"/>
      <c r="DD44" s="157"/>
      <c r="DE44" s="157"/>
      <c r="DF44" s="157"/>
      <c r="DG44" s="157"/>
      <c r="DH44" s="157"/>
      <c r="DI44" s="157"/>
      <c r="DJ44" s="157"/>
      <c r="DK44" s="157"/>
      <c r="DL44" s="157"/>
      <c r="DM44" s="157"/>
      <c r="DN44" s="157"/>
      <c r="DO44" s="157"/>
      <c r="DP44" s="157"/>
      <c r="DQ44" s="157"/>
      <c r="DR44" s="157"/>
      <c r="DS44" s="157"/>
      <c r="DT44" s="157"/>
      <c r="DU44" s="157"/>
      <c r="DV44" s="157"/>
      <c r="DW44" s="172">
        <f t="shared" si="131"/>
        <v>0</v>
      </c>
      <c r="DX44" s="157"/>
      <c r="DY44" s="157"/>
      <c r="DZ44" s="157"/>
      <c r="EA44" s="157"/>
      <c r="EB44" s="157"/>
      <c r="EC44" s="157"/>
      <c r="ED44" s="157"/>
      <c r="EE44" s="157"/>
      <c r="EF44" s="157"/>
      <c r="EG44" s="157"/>
      <c r="EH44" s="157"/>
      <c r="EI44" s="157"/>
      <c r="EJ44" s="157"/>
      <c r="EK44" s="157"/>
      <c r="EL44" s="157"/>
      <c r="EM44" s="157"/>
      <c r="EN44" s="157"/>
      <c r="EO44" s="157"/>
      <c r="EP44" s="157"/>
      <c r="EQ44" s="157"/>
      <c r="ER44" s="157"/>
      <c r="ES44" s="157"/>
      <c r="ET44" s="157"/>
      <c r="EU44" s="172">
        <f t="shared" si="132"/>
        <v>0</v>
      </c>
      <c r="EV44" s="120"/>
      <c r="EW44" s="172">
        <f t="shared" si="133"/>
        <v>24</v>
      </c>
      <c r="EX44" s="157"/>
      <c r="EY44" s="157"/>
      <c r="EZ44" s="157"/>
      <c r="FA44" s="157"/>
      <c r="FB44" s="157"/>
      <c r="FC44" s="157"/>
      <c r="FD44" s="157"/>
      <c r="FE44" s="157"/>
      <c r="FF44" s="157"/>
      <c r="FG44" s="157"/>
      <c r="FH44" s="157"/>
      <c r="FI44" s="157"/>
      <c r="FJ44" s="157"/>
      <c r="FK44" s="157"/>
      <c r="FL44" s="157"/>
      <c r="FM44" s="157"/>
      <c r="FN44" s="157"/>
      <c r="FO44" s="157"/>
      <c r="FP44" s="157"/>
      <c r="FQ44" s="157"/>
      <c r="FR44" s="157"/>
      <c r="FS44" s="157"/>
      <c r="FT44" s="157"/>
      <c r="FU44" s="172">
        <f t="shared" si="134"/>
        <v>12</v>
      </c>
      <c r="FV44" s="157"/>
      <c r="FW44" s="157"/>
      <c r="FX44" s="157"/>
      <c r="FY44" s="157"/>
      <c r="FZ44" s="157"/>
      <c r="GA44" s="157"/>
      <c r="GB44" s="157"/>
      <c r="GC44" s="157"/>
      <c r="GD44" s="157"/>
      <c r="GE44" s="157"/>
      <c r="GF44" s="157"/>
      <c r="GG44" s="157"/>
      <c r="GH44" s="157"/>
      <c r="GI44" s="157"/>
      <c r="GJ44" s="157"/>
      <c r="GK44" s="157"/>
      <c r="GL44" s="157"/>
      <c r="GM44" s="157"/>
      <c r="GN44" s="157"/>
      <c r="GO44" s="157"/>
      <c r="GP44" s="157"/>
      <c r="GQ44" s="157"/>
      <c r="GR44" s="157"/>
      <c r="GS44" s="172">
        <f t="shared" si="135"/>
        <v>4</v>
      </c>
      <c r="GT44" s="157"/>
      <c r="GU44" s="157"/>
      <c r="GV44" s="157"/>
      <c r="GW44" s="157"/>
      <c r="GX44" s="157"/>
      <c r="GY44" s="157"/>
      <c r="GZ44" s="157"/>
      <c r="HA44" s="157"/>
      <c r="HB44" s="157"/>
      <c r="HC44" s="157"/>
      <c r="HD44" s="157"/>
      <c r="HE44" s="157"/>
      <c r="HF44" s="157"/>
      <c r="HG44" s="157"/>
      <c r="HH44" s="157"/>
      <c r="HI44" s="157"/>
      <c r="HJ44" s="157"/>
      <c r="HK44" s="157"/>
      <c r="HL44" s="157"/>
      <c r="HM44" s="157"/>
      <c r="HN44" s="157"/>
      <c r="HO44" s="157"/>
      <c r="HP44" s="157"/>
      <c r="HQ44" s="172">
        <f t="shared" si="136"/>
        <v>6</v>
      </c>
      <c r="HR44" s="126"/>
      <c r="HS44" s="172">
        <f t="shared" si="149"/>
        <v>46</v>
      </c>
      <c r="HT44" s="228"/>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s="173">
        <f t="shared" si="137"/>
        <v>24</v>
      </c>
      <c r="KU44" s="174">
        <f t="shared" si="138"/>
        <v>0.18320610687022901</v>
      </c>
      <c r="KV44" s="174">
        <f t="shared" si="150"/>
        <v>0.18320610687022901</v>
      </c>
      <c r="KW44" s="174">
        <f t="shared" si="162"/>
        <v>5.0000000000000001E-3</v>
      </c>
      <c r="KX44" s="175">
        <f t="shared" si="151"/>
        <v>0.18820610687022901</v>
      </c>
      <c r="KY44" s="176">
        <f t="shared" si="152"/>
        <v>0</v>
      </c>
      <c r="KZ44" s="137">
        <f t="shared" si="139"/>
        <v>0</v>
      </c>
      <c r="LA44" s="137">
        <f t="shared" si="139"/>
        <v>1</v>
      </c>
      <c r="LB44" s="137">
        <f t="shared" si="139"/>
        <v>1</v>
      </c>
      <c r="LC44" s="137">
        <f t="shared" si="139"/>
        <v>1</v>
      </c>
      <c r="LD44" s="137">
        <f t="shared" si="139"/>
        <v>1</v>
      </c>
      <c r="LE44" s="137">
        <f t="shared" si="139"/>
        <v>1</v>
      </c>
      <c r="LF44" s="137">
        <f t="shared" si="139"/>
        <v>1</v>
      </c>
      <c r="LG44" s="137">
        <f t="shared" si="139"/>
        <v>1</v>
      </c>
      <c r="LH44" s="137">
        <f t="shared" si="139"/>
        <v>1</v>
      </c>
      <c r="LI44" s="137">
        <f t="shared" si="139"/>
        <v>1</v>
      </c>
      <c r="LJ44" s="137">
        <f t="shared" si="139"/>
        <v>1</v>
      </c>
      <c r="LK44" s="137">
        <f t="shared" si="139"/>
        <v>1</v>
      </c>
      <c r="LL44" s="137">
        <f t="shared" si="139"/>
        <v>1</v>
      </c>
      <c r="LM44" s="137">
        <f t="shared" si="139"/>
        <v>1</v>
      </c>
      <c r="LN44" s="137">
        <f t="shared" si="139"/>
        <v>1</v>
      </c>
      <c r="LO44" s="137">
        <v>0</v>
      </c>
      <c r="LP44" s="137">
        <f t="shared" si="163"/>
        <v>0</v>
      </c>
      <c r="LQ44"/>
      <c r="LR44" s="173">
        <f t="shared" si="140"/>
        <v>12</v>
      </c>
      <c r="LS44" s="174">
        <f t="shared" si="141"/>
        <v>0.25531914893617019</v>
      </c>
      <c r="LT44" s="174">
        <f t="shared" si="153"/>
        <v>0.25531914893617019</v>
      </c>
      <c r="LU44" s="174">
        <f t="shared" si="164"/>
        <v>5.0000000000000001E-3</v>
      </c>
      <c r="LV44" s="175">
        <f t="shared" si="154"/>
        <v>0.2603191489361702</v>
      </c>
      <c r="LW44" s="176">
        <f t="shared" si="155"/>
        <v>0</v>
      </c>
      <c r="LX44" s="137">
        <f t="shared" si="142"/>
        <v>0</v>
      </c>
      <c r="LY44" s="137">
        <f t="shared" si="142"/>
        <v>1</v>
      </c>
      <c r="LZ44" s="137">
        <f t="shared" si="142"/>
        <v>1</v>
      </c>
      <c r="MA44" s="137">
        <f t="shared" si="142"/>
        <v>1</v>
      </c>
      <c r="MB44" s="137">
        <f t="shared" si="142"/>
        <v>1</v>
      </c>
      <c r="MC44" s="137">
        <f t="shared" si="142"/>
        <v>1</v>
      </c>
      <c r="MD44" s="137">
        <f t="shared" si="142"/>
        <v>1</v>
      </c>
      <c r="ME44" s="137">
        <f t="shared" si="142"/>
        <v>1</v>
      </c>
      <c r="MF44" s="137">
        <f t="shared" si="142"/>
        <v>1</v>
      </c>
      <c r="MG44" s="137">
        <f t="shared" si="142"/>
        <v>1</v>
      </c>
      <c r="MH44" s="137">
        <f t="shared" si="142"/>
        <v>1</v>
      </c>
      <c r="MI44" s="137">
        <f t="shared" si="142"/>
        <v>1</v>
      </c>
      <c r="MJ44" s="137">
        <f t="shared" si="142"/>
        <v>1</v>
      </c>
      <c r="MK44" s="137">
        <f t="shared" si="142"/>
        <v>1</v>
      </c>
      <c r="ML44" s="137">
        <f t="shared" si="142"/>
        <v>1</v>
      </c>
      <c r="MM44" s="137">
        <v>0</v>
      </c>
      <c r="MN44" s="137">
        <f t="shared" si="165"/>
        <v>0</v>
      </c>
      <c r="MO44" s="125"/>
      <c r="MP44" s="173">
        <f t="shared" si="143"/>
        <v>4</v>
      </c>
      <c r="MQ44" s="174">
        <f t="shared" si="144"/>
        <v>0</v>
      </c>
      <c r="MR44" s="174">
        <f t="shared" si="156"/>
        <v>0</v>
      </c>
      <c r="MS44" s="174">
        <f t="shared" si="166"/>
        <v>5.0000000000000001E-3</v>
      </c>
      <c r="MT44" s="175">
        <f t="shared" si="157"/>
        <v>5.0000000000000001E-3</v>
      </c>
      <c r="MU44" s="176">
        <f t="shared" si="158"/>
        <v>0</v>
      </c>
      <c r="MV44" s="137">
        <f t="shared" si="145"/>
        <v>0</v>
      </c>
      <c r="MW44" s="137">
        <f t="shared" si="145"/>
        <v>0</v>
      </c>
      <c r="MX44" s="137">
        <f t="shared" si="145"/>
        <v>0</v>
      </c>
      <c r="MY44" s="137">
        <f t="shared" si="145"/>
        <v>0</v>
      </c>
      <c r="MZ44" s="137">
        <f t="shared" si="145"/>
        <v>0</v>
      </c>
      <c r="NA44" s="137">
        <f t="shared" si="145"/>
        <v>0</v>
      </c>
      <c r="NB44" s="137">
        <f t="shared" si="145"/>
        <v>0</v>
      </c>
      <c r="NC44" s="137">
        <f t="shared" si="145"/>
        <v>0</v>
      </c>
      <c r="ND44" s="137">
        <f t="shared" si="145"/>
        <v>0</v>
      </c>
      <c r="NE44" s="137">
        <f t="shared" si="145"/>
        <v>0</v>
      </c>
      <c r="NF44" s="137">
        <f t="shared" si="145"/>
        <v>1</v>
      </c>
      <c r="NG44" s="137">
        <f t="shared" si="145"/>
        <v>1</v>
      </c>
      <c r="NH44" s="137">
        <f t="shared" si="145"/>
        <v>1</v>
      </c>
      <c r="NI44" s="137">
        <f t="shared" si="145"/>
        <v>1</v>
      </c>
      <c r="NJ44" s="137">
        <f t="shared" si="145"/>
        <v>1</v>
      </c>
      <c r="NK44" s="137">
        <v>0</v>
      </c>
      <c r="NL44" s="137">
        <f t="shared" si="167"/>
        <v>0</v>
      </c>
      <c r="NM44" s="125"/>
      <c r="NN44" s="173">
        <f t="shared" si="146"/>
        <v>6</v>
      </c>
      <c r="NO44" s="174">
        <f t="shared" si="147"/>
        <v>0</v>
      </c>
      <c r="NP44" s="174">
        <f t="shared" si="159"/>
        <v>0</v>
      </c>
      <c r="NQ44" s="174">
        <f t="shared" si="168"/>
        <v>5.0000000000000001E-3</v>
      </c>
      <c r="NR44" s="175">
        <f t="shared" si="160"/>
        <v>5.0000000000000001E-3</v>
      </c>
      <c r="NS44" s="176">
        <f t="shared" si="161"/>
        <v>0</v>
      </c>
      <c r="NT44" s="137">
        <f t="shared" si="148"/>
        <v>0</v>
      </c>
      <c r="NU44" s="137">
        <f t="shared" si="148"/>
        <v>0</v>
      </c>
      <c r="NV44" s="137">
        <f t="shared" si="148"/>
        <v>0</v>
      </c>
      <c r="NW44" s="137">
        <f t="shared" si="148"/>
        <v>0</v>
      </c>
      <c r="NX44" s="137">
        <f t="shared" si="148"/>
        <v>0</v>
      </c>
      <c r="NY44" s="137">
        <f t="shared" si="148"/>
        <v>0</v>
      </c>
      <c r="NZ44" s="137">
        <f t="shared" si="148"/>
        <v>0</v>
      </c>
      <c r="OA44" s="137">
        <f t="shared" si="148"/>
        <v>0</v>
      </c>
      <c r="OB44" s="137">
        <f t="shared" si="148"/>
        <v>0</v>
      </c>
      <c r="OC44" s="137">
        <f t="shared" si="148"/>
        <v>0</v>
      </c>
      <c r="OD44" s="137">
        <f t="shared" si="148"/>
        <v>1</v>
      </c>
      <c r="OE44" s="137">
        <f t="shared" si="148"/>
        <v>1</v>
      </c>
      <c r="OF44" s="137">
        <f t="shared" si="148"/>
        <v>1</v>
      </c>
      <c r="OG44" s="137">
        <f t="shared" si="148"/>
        <v>1</v>
      </c>
      <c r="OH44" s="137">
        <f t="shared" si="148"/>
        <v>1</v>
      </c>
      <c r="OI44" s="137">
        <v>0</v>
      </c>
      <c r="OJ44" s="137">
        <f t="shared" si="169"/>
        <v>0</v>
      </c>
    </row>
    <row r="45" spans="3:400" x14ac:dyDescent="0.25">
      <c r="C45" s="194" t="s">
        <v>272</v>
      </c>
      <c r="D45" s="171">
        <v>0</v>
      </c>
      <c r="E45" s="156"/>
      <c r="F45" s="156"/>
      <c r="G45" s="156"/>
      <c r="H45" s="156"/>
      <c r="I45" s="156"/>
      <c r="J45" s="156"/>
      <c r="K45" s="156"/>
      <c r="L45" s="156"/>
      <c r="M45" s="156"/>
      <c r="N45" s="156"/>
      <c r="O45" s="156"/>
      <c r="P45" s="156"/>
      <c r="Q45" s="156"/>
      <c r="R45" s="156"/>
      <c r="S45" s="156"/>
      <c r="T45" s="156"/>
      <c r="U45" s="156"/>
      <c r="V45" s="156"/>
      <c r="W45" s="156"/>
      <c r="X45" s="156"/>
      <c r="Y45" s="156"/>
      <c r="Z45" s="156"/>
      <c r="AA45" s="156"/>
      <c r="AB45" s="171">
        <v>0</v>
      </c>
      <c r="AC45" s="156"/>
      <c r="AD45" s="156"/>
      <c r="AE45" s="156"/>
      <c r="AF45" s="156"/>
      <c r="AG45" s="156"/>
      <c r="AH45" s="156"/>
      <c r="AI45" s="156"/>
      <c r="AJ45" s="156"/>
      <c r="AK45" s="156"/>
      <c r="AL45" s="156"/>
      <c r="AM45" s="156"/>
      <c r="AN45" s="156"/>
      <c r="AO45" s="156"/>
      <c r="AP45" s="156"/>
      <c r="AQ45" s="156"/>
      <c r="AR45" s="156"/>
      <c r="AS45" s="156"/>
      <c r="AT45" s="156"/>
      <c r="AU45" s="156"/>
      <c r="AV45" s="156"/>
      <c r="AW45" s="156"/>
      <c r="AX45" s="156"/>
      <c r="AY45" s="156"/>
      <c r="AZ45" s="171">
        <v>0</v>
      </c>
      <c r="BA45" s="156"/>
      <c r="BB45" s="156"/>
      <c r="BC45" s="156"/>
      <c r="BD45" s="156"/>
      <c r="BE45" s="156"/>
      <c r="BF45" s="156"/>
      <c r="BG45" s="156"/>
      <c r="BH45" s="156"/>
      <c r="BI45" s="156"/>
      <c r="BJ45" s="156"/>
      <c r="BK45" s="156"/>
      <c r="BL45" s="156"/>
      <c r="BM45" s="156"/>
      <c r="BN45" s="156"/>
      <c r="BO45" s="156"/>
      <c r="BP45" s="156"/>
      <c r="BQ45" s="156"/>
      <c r="BR45" s="156"/>
      <c r="BS45" s="156"/>
      <c r="BT45" s="156"/>
      <c r="BU45" s="156"/>
      <c r="BV45" s="156"/>
      <c r="BW45" s="156"/>
      <c r="BX45" s="171">
        <v>1</v>
      </c>
      <c r="BY45" s="153">
        <f t="shared" si="128"/>
        <v>1</v>
      </c>
      <c r="BZ45" s="120"/>
      <c r="CA45" s="172">
        <f t="shared" si="129"/>
        <v>0</v>
      </c>
      <c r="CB45" s="157"/>
      <c r="CC45" s="157"/>
      <c r="CD45" s="157"/>
      <c r="CE45" s="157"/>
      <c r="CF45" s="157"/>
      <c r="CG45" s="157"/>
      <c r="CH45" s="157"/>
      <c r="CI45" s="157"/>
      <c r="CJ45" s="157"/>
      <c r="CK45" s="157"/>
      <c r="CL45" s="157"/>
      <c r="CM45" s="157"/>
      <c r="CN45" s="157"/>
      <c r="CO45" s="157"/>
      <c r="CP45" s="157"/>
      <c r="CQ45" s="157"/>
      <c r="CR45" s="157"/>
      <c r="CS45" s="157"/>
      <c r="CT45" s="157"/>
      <c r="CU45" s="157"/>
      <c r="CV45" s="157"/>
      <c r="CW45" s="157"/>
      <c r="CX45" s="157"/>
      <c r="CY45" s="172">
        <f t="shared" si="130"/>
        <v>0</v>
      </c>
      <c r="CZ45" s="157"/>
      <c r="DA45" s="157"/>
      <c r="DB45" s="157"/>
      <c r="DC45" s="157"/>
      <c r="DD45" s="157"/>
      <c r="DE45" s="157"/>
      <c r="DF45" s="157"/>
      <c r="DG45" s="157"/>
      <c r="DH45" s="157"/>
      <c r="DI45" s="157"/>
      <c r="DJ45" s="157"/>
      <c r="DK45" s="157"/>
      <c r="DL45" s="157"/>
      <c r="DM45" s="157"/>
      <c r="DN45" s="157"/>
      <c r="DO45" s="157"/>
      <c r="DP45" s="157"/>
      <c r="DQ45" s="157"/>
      <c r="DR45" s="157"/>
      <c r="DS45" s="157"/>
      <c r="DT45" s="157"/>
      <c r="DU45" s="157"/>
      <c r="DV45" s="157"/>
      <c r="DW45" s="172">
        <f t="shared" si="131"/>
        <v>0</v>
      </c>
      <c r="DX45" s="157"/>
      <c r="DY45" s="157"/>
      <c r="DZ45" s="157"/>
      <c r="EA45" s="157"/>
      <c r="EB45" s="157"/>
      <c r="EC45" s="157"/>
      <c r="ED45" s="157"/>
      <c r="EE45" s="157"/>
      <c r="EF45" s="157"/>
      <c r="EG45" s="157"/>
      <c r="EH45" s="157"/>
      <c r="EI45" s="157"/>
      <c r="EJ45" s="157"/>
      <c r="EK45" s="157"/>
      <c r="EL45" s="157"/>
      <c r="EM45" s="157"/>
      <c r="EN45" s="157"/>
      <c r="EO45" s="157"/>
      <c r="EP45" s="157"/>
      <c r="EQ45" s="157"/>
      <c r="ER45" s="157"/>
      <c r="ES45" s="157"/>
      <c r="ET45" s="157"/>
      <c r="EU45" s="172">
        <f t="shared" si="132"/>
        <v>0</v>
      </c>
      <c r="EV45" s="120"/>
      <c r="EW45" s="172">
        <f t="shared" si="133"/>
        <v>0</v>
      </c>
      <c r="EX45" s="157"/>
      <c r="EY45" s="157"/>
      <c r="EZ45" s="157"/>
      <c r="FA45" s="157"/>
      <c r="FB45" s="157"/>
      <c r="FC45" s="157"/>
      <c r="FD45" s="157"/>
      <c r="FE45" s="157"/>
      <c r="FF45" s="157"/>
      <c r="FG45" s="157"/>
      <c r="FH45" s="157"/>
      <c r="FI45" s="157"/>
      <c r="FJ45" s="157"/>
      <c r="FK45" s="157"/>
      <c r="FL45" s="157"/>
      <c r="FM45" s="157"/>
      <c r="FN45" s="157"/>
      <c r="FO45" s="157"/>
      <c r="FP45" s="157"/>
      <c r="FQ45" s="157"/>
      <c r="FR45" s="157"/>
      <c r="FS45" s="157"/>
      <c r="FT45" s="157"/>
      <c r="FU45" s="172">
        <f t="shared" si="134"/>
        <v>0</v>
      </c>
      <c r="FV45" s="157"/>
      <c r="FW45" s="157"/>
      <c r="FX45" s="157"/>
      <c r="FY45" s="157"/>
      <c r="FZ45" s="157"/>
      <c r="GA45" s="157"/>
      <c r="GB45" s="157"/>
      <c r="GC45" s="157"/>
      <c r="GD45" s="157"/>
      <c r="GE45" s="157"/>
      <c r="GF45" s="157"/>
      <c r="GG45" s="157"/>
      <c r="GH45" s="157"/>
      <c r="GI45" s="157"/>
      <c r="GJ45" s="157"/>
      <c r="GK45" s="157"/>
      <c r="GL45" s="157"/>
      <c r="GM45" s="157"/>
      <c r="GN45" s="157"/>
      <c r="GO45" s="157"/>
      <c r="GP45" s="157"/>
      <c r="GQ45" s="157"/>
      <c r="GR45" s="157"/>
      <c r="GS45" s="172">
        <f t="shared" si="135"/>
        <v>0</v>
      </c>
      <c r="GT45" s="157"/>
      <c r="GU45" s="157"/>
      <c r="GV45" s="157"/>
      <c r="GW45" s="157"/>
      <c r="GX45" s="157"/>
      <c r="GY45" s="157"/>
      <c r="GZ45" s="157"/>
      <c r="HA45" s="157"/>
      <c r="HB45" s="157"/>
      <c r="HC45" s="157"/>
      <c r="HD45" s="157"/>
      <c r="HE45" s="157"/>
      <c r="HF45" s="157"/>
      <c r="HG45" s="157"/>
      <c r="HH45" s="157"/>
      <c r="HI45" s="157"/>
      <c r="HJ45" s="157"/>
      <c r="HK45" s="157"/>
      <c r="HL45" s="157"/>
      <c r="HM45" s="157"/>
      <c r="HN45" s="157"/>
      <c r="HO45" s="157"/>
      <c r="HP45" s="157"/>
      <c r="HQ45" s="172">
        <f t="shared" si="136"/>
        <v>1</v>
      </c>
      <c r="HR45" s="126"/>
      <c r="HS45" s="172">
        <f t="shared" si="149"/>
        <v>1</v>
      </c>
      <c r="HT45" s="228"/>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s="173">
        <f t="shared" si="137"/>
        <v>0</v>
      </c>
      <c r="KU45" s="174">
        <f t="shared" si="138"/>
        <v>0</v>
      </c>
      <c r="KV45" s="174">
        <f t="shared" si="150"/>
        <v>0</v>
      </c>
      <c r="KW45" s="174">
        <f t="shared" si="162"/>
        <v>6.0000000000000001E-3</v>
      </c>
      <c r="KX45" s="175">
        <f t="shared" si="151"/>
        <v>6.0000000000000001E-3</v>
      </c>
      <c r="KY45" s="176">
        <f t="shared" si="152"/>
        <v>0</v>
      </c>
      <c r="KZ45" s="137">
        <f t="shared" si="139"/>
        <v>0</v>
      </c>
      <c r="LA45" s="137">
        <f t="shared" si="139"/>
        <v>0</v>
      </c>
      <c r="LB45" s="137">
        <f t="shared" si="139"/>
        <v>0</v>
      </c>
      <c r="LC45" s="137">
        <f t="shared" si="139"/>
        <v>0</v>
      </c>
      <c r="LD45" s="137">
        <f t="shared" si="139"/>
        <v>0</v>
      </c>
      <c r="LE45" s="137">
        <f t="shared" si="139"/>
        <v>0</v>
      </c>
      <c r="LF45" s="137">
        <f t="shared" si="139"/>
        <v>0</v>
      </c>
      <c r="LG45" s="137">
        <f t="shared" si="139"/>
        <v>0</v>
      </c>
      <c r="LH45" s="137">
        <f t="shared" si="139"/>
        <v>0</v>
      </c>
      <c r="LI45" s="137">
        <f t="shared" si="139"/>
        <v>0</v>
      </c>
      <c r="LJ45" s="137">
        <f t="shared" si="139"/>
        <v>1</v>
      </c>
      <c r="LK45" s="137">
        <f t="shared" si="139"/>
        <v>1</v>
      </c>
      <c r="LL45" s="137">
        <f t="shared" si="139"/>
        <v>1</v>
      </c>
      <c r="LM45" s="137">
        <f t="shared" si="139"/>
        <v>1</v>
      </c>
      <c r="LN45" s="137">
        <f t="shared" si="139"/>
        <v>1</v>
      </c>
      <c r="LO45" s="137">
        <v>0</v>
      </c>
      <c r="LP45" s="137">
        <f t="shared" si="163"/>
        <v>0</v>
      </c>
      <c r="LQ45"/>
      <c r="LR45" s="173">
        <f t="shared" si="140"/>
        <v>0</v>
      </c>
      <c r="LS45" s="174">
        <f t="shared" si="141"/>
        <v>0</v>
      </c>
      <c r="LT45" s="174">
        <f t="shared" si="153"/>
        <v>0</v>
      </c>
      <c r="LU45" s="174">
        <f t="shared" si="164"/>
        <v>6.0000000000000001E-3</v>
      </c>
      <c r="LV45" s="175">
        <f t="shared" si="154"/>
        <v>6.0000000000000001E-3</v>
      </c>
      <c r="LW45" s="176">
        <f t="shared" si="155"/>
        <v>0</v>
      </c>
      <c r="LX45" s="137">
        <f t="shared" si="142"/>
        <v>0</v>
      </c>
      <c r="LY45" s="137">
        <f t="shared" si="142"/>
        <v>0</v>
      </c>
      <c r="LZ45" s="137">
        <f t="shared" si="142"/>
        <v>0</v>
      </c>
      <c r="MA45" s="137">
        <f t="shared" si="142"/>
        <v>0</v>
      </c>
      <c r="MB45" s="137">
        <f t="shared" si="142"/>
        <v>0</v>
      </c>
      <c r="MC45" s="137">
        <f t="shared" si="142"/>
        <v>0</v>
      </c>
      <c r="MD45" s="137">
        <f t="shared" si="142"/>
        <v>0</v>
      </c>
      <c r="ME45" s="137">
        <f t="shared" si="142"/>
        <v>0</v>
      </c>
      <c r="MF45" s="137">
        <f t="shared" si="142"/>
        <v>0</v>
      </c>
      <c r="MG45" s="137">
        <f t="shared" si="142"/>
        <v>0</v>
      </c>
      <c r="MH45" s="137">
        <f t="shared" si="142"/>
        <v>0</v>
      </c>
      <c r="MI45" s="137">
        <f t="shared" si="142"/>
        <v>1</v>
      </c>
      <c r="MJ45" s="137">
        <f t="shared" si="142"/>
        <v>1</v>
      </c>
      <c r="MK45" s="137">
        <f t="shared" si="142"/>
        <v>1</v>
      </c>
      <c r="ML45" s="137">
        <f t="shared" si="142"/>
        <v>1</v>
      </c>
      <c r="MM45" s="137">
        <v>0</v>
      </c>
      <c r="MN45" s="137">
        <f t="shared" si="165"/>
        <v>0</v>
      </c>
      <c r="MO45" s="125"/>
      <c r="MP45" s="173">
        <f t="shared" si="143"/>
        <v>0</v>
      </c>
      <c r="MQ45" s="174">
        <f t="shared" si="144"/>
        <v>0</v>
      </c>
      <c r="MR45" s="174">
        <f t="shared" si="156"/>
        <v>0</v>
      </c>
      <c r="MS45" s="174">
        <f t="shared" si="166"/>
        <v>6.0000000000000001E-3</v>
      </c>
      <c r="MT45" s="175">
        <f t="shared" si="157"/>
        <v>6.0000000000000001E-3</v>
      </c>
      <c r="MU45" s="176">
        <f t="shared" si="158"/>
        <v>0</v>
      </c>
      <c r="MV45" s="137">
        <f t="shared" si="145"/>
        <v>0</v>
      </c>
      <c r="MW45" s="137">
        <f t="shared" si="145"/>
        <v>0</v>
      </c>
      <c r="MX45" s="137">
        <f t="shared" si="145"/>
        <v>0</v>
      </c>
      <c r="MY45" s="137">
        <f t="shared" si="145"/>
        <v>0</v>
      </c>
      <c r="MZ45" s="137">
        <f t="shared" si="145"/>
        <v>0</v>
      </c>
      <c r="NA45" s="137">
        <f t="shared" si="145"/>
        <v>0</v>
      </c>
      <c r="NB45" s="137">
        <f t="shared" si="145"/>
        <v>0</v>
      </c>
      <c r="NC45" s="137">
        <f t="shared" si="145"/>
        <v>0</v>
      </c>
      <c r="ND45" s="137">
        <f t="shared" si="145"/>
        <v>0</v>
      </c>
      <c r="NE45" s="137">
        <f t="shared" si="145"/>
        <v>1</v>
      </c>
      <c r="NF45" s="137">
        <f t="shared" si="145"/>
        <v>1</v>
      </c>
      <c r="NG45" s="137">
        <f t="shared" si="145"/>
        <v>1</v>
      </c>
      <c r="NH45" s="137">
        <f t="shared" si="145"/>
        <v>1</v>
      </c>
      <c r="NI45" s="137">
        <f t="shared" si="145"/>
        <v>1</v>
      </c>
      <c r="NJ45" s="137">
        <f t="shared" si="145"/>
        <v>1</v>
      </c>
      <c r="NK45" s="137">
        <v>0</v>
      </c>
      <c r="NL45" s="137">
        <f t="shared" si="167"/>
        <v>0</v>
      </c>
      <c r="NM45" s="125"/>
      <c r="NN45" s="173">
        <f t="shared" si="146"/>
        <v>1</v>
      </c>
      <c r="NO45" s="174">
        <f t="shared" si="147"/>
        <v>0</v>
      </c>
      <c r="NP45" s="174">
        <f t="shared" si="159"/>
        <v>0</v>
      </c>
      <c r="NQ45" s="174">
        <f t="shared" si="168"/>
        <v>6.0000000000000001E-3</v>
      </c>
      <c r="NR45" s="175">
        <f t="shared" si="160"/>
        <v>6.0000000000000001E-3</v>
      </c>
      <c r="NS45" s="176">
        <f t="shared" si="161"/>
        <v>0</v>
      </c>
      <c r="NT45" s="137">
        <f t="shared" si="148"/>
        <v>0</v>
      </c>
      <c r="NU45" s="137">
        <f t="shared" si="148"/>
        <v>0</v>
      </c>
      <c r="NV45" s="137">
        <f t="shared" si="148"/>
        <v>0</v>
      </c>
      <c r="NW45" s="137">
        <f t="shared" si="148"/>
        <v>0</v>
      </c>
      <c r="NX45" s="137">
        <f t="shared" si="148"/>
        <v>0</v>
      </c>
      <c r="NY45" s="137">
        <f t="shared" si="148"/>
        <v>0</v>
      </c>
      <c r="NZ45" s="137">
        <f t="shared" si="148"/>
        <v>0</v>
      </c>
      <c r="OA45" s="137">
        <f t="shared" si="148"/>
        <v>0</v>
      </c>
      <c r="OB45" s="137">
        <f t="shared" si="148"/>
        <v>0</v>
      </c>
      <c r="OC45" s="137">
        <f t="shared" si="148"/>
        <v>1</v>
      </c>
      <c r="OD45" s="137">
        <f t="shared" si="148"/>
        <v>1</v>
      </c>
      <c r="OE45" s="137">
        <f t="shared" si="148"/>
        <v>1</v>
      </c>
      <c r="OF45" s="137">
        <f t="shared" si="148"/>
        <v>1</v>
      </c>
      <c r="OG45" s="137">
        <f t="shared" si="148"/>
        <v>1</v>
      </c>
      <c r="OH45" s="137">
        <f t="shared" si="148"/>
        <v>1</v>
      </c>
      <c r="OI45" s="137">
        <v>0</v>
      </c>
      <c r="OJ45" s="137">
        <f t="shared" si="169"/>
        <v>0</v>
      </c>
    </row>
    <row r="46" spans="3:400" x14ac:dyDescent="0.25">
      <c r="C46" s="194" t="s">
        <v>46</v>
      </c>
      <c r="D46" s="171">
        <v>1</v>
      </c>
      <c r="E46" s="156"/>
      <c r="F46" s="156"/>
      <c r="G46" s="156"/>
      <c r="H46" s="156"/>
      <c r="I46" s="156"/>
      <c r="J46" s="156"/>
      <c r="K46" s="156"/>
      <c r="L46" s="156"/>
      <c r="M46" s="156"/>
      <c r="N46" s="156"/>
      <c r="O46" s="156"/>
      <c r="P46" s="156"/>
      <c r="Q46" s="156"/>
      <c r="R46" s="156"/>
      <c r="S46" s="156"/>
      <c r="T46" s="156"/>
      <c r="U46" s="156"/>
      <c r="V46" s="156"/>
      <c r="W46" s="156"/>
      <c r="X46" s="156"/>
      <c r="Y46" s="156"/>
      <c r="Z46" s="156"/>
      <c r="AA46" s="156"/>
      <c r="AB46" s="171">
        <v>2</v>
      </c>
      <c r="AC46" s="156"/>
      <c r="AD46" s="156"/>
      <c r="AE46" s="156"/>
      <c r="AF46" s="156"/>
      <c r="AG46" s="156"/>
      <c r="AH46" s="156"/>
      <c r="AI46" s="156"/>
      <c r="AJ46" s="156"/>
      <c r="AK46" s="156"/>
      <c r="AL46" s="156"/>
      <c r="AM46" s="156"/>
      <c r="AN46" s="156"/>
      <c r="AO46" s="156"/>
      <c r="AP46" s="156"/>
      <c r="AQ46" s="156"/>
      <c r="AR46" s="156"/>
      <c r="AS46" s="156"/>
      <c r="AT46" s="156"/>
      <c r="AU46" s="156"/>
      <c r="AV46" s="156"/>
      <c r="AW46" s="156"/>
      <c r="AX46" s="156"/>
      <c r="AY46" s="156"/>
      <c r="AZ46" s="171">
        <v>0</v>
      </c>
      <c r="BA46" s="156"/>
      <c r="BB46" s="156"/>
      <c r="BC46" s="156"/>
      <c r="BD46" s="156"/>
      <c r="BE46" s="156"/>
      <c r="BF46" s="156"/>
      <c r="BG46" s="156"/>
      <c r="BH46" s="156"/>
      <c r="BI46" s="156"/>
      <c r="BJ46" s="156"/>
      <c r="BK46" s="156"/>
      <c r="BL46" s="156"/>
      <c r="BM46" s="156"/>
      <c r="BN46" s="156"/>
      <c r="BO46" s="156"/>
      <c r="BP46" s="156"/>
      <c r="BQ46" s="156"/>
      <c r="BR46" s="156"/>
      <c r="BS46" s="156"/>
      <c r="BT46" s="156"/>
      <c r="BU46" s="156"/>
      <c r="BV46" s="156"/>
      <c r="BW46" s="156"/>
      <c r="BX46" s="171">
        <v>2</v>
      </c>
      <c r="BY46" s="153">
        <f t="shared" si="128"/>
        <v>5</v>
      </c>
      <c r="BZ46" s="120"/>
      <c r="CA46" s="172">
        <f t="shared" si="129"/>
        <v>0</v>
      </c>
      <c r="CB46" s="157"/>
      <c r="CC46" s="157"/>
      <c r="CD46" s="157"/>
      <c r="CE46" s="157"/>
      <c r="CF46" s="157"/>
      <c r="CG46" s="157"/>
      <c r="CH46" s="157"/>
      <c r="CI46" s="157"/>
      <c r="CJ46" s="157"/>
      <c r="CK46" s="157"/>
      <c r="CL46" s="157"/>
      <c r="CM46" s="157"/>
      <c r="CN46" s="157"/>
      <c r="CO46" s="157"/>
      <c r="CP46" s="157"/>
      <c r="CQ46" s="157"/>
      <c r="CR46" s="157"/>
      <c r="CS46" s="157"/>
      <c r="CT46" s="157"/>
      <c r="CU46" s="157"/>
      <c r="CV46" s="157"/>
      <c r="CW46" s="157"/>
      <c r="CX46" s="157"/>
      <c r="CY46" s="172">
        <f t="shared" si="130"/>
        <v>0</v>
      </c>
      <c r="CZ46" s="157"/>
      <c r="DA46" s="157"/>
      <c r="DB46" s="157"/>
      <c r="DC46" s="157"/>
      <c r="DD46" s="157"/>
      <c r="DE46" s="157"/>
      <c r="DF46" s="157"/>
      <c r="DG46" s="157"/>
      <c r="DH46" s="157"/>
      <c r="DI46" s="157"/>
      <c r="DJ46" s="157"/>
      <c r="DK46" s="157"/>
      <c r="DL46" s="157"/>
      <c r="DM46" s="157"/>
      <c r="DN46" s="157"/>
      <c r="DO46" s="157"/>
      <c r="DP46" s="157"/>
      <c r="DQ46" s="157"/>
      <c r="DR46" s="157"/>
      <c r="DS46" s="157"/>
      <c r="DT46" s="157"/>
      <c r="DU46" s="157"/>
      <c r="DV46" s="157"/>
      <c r="DW46" s="172">
        <f t="shared" si="131"/>
        <v>0</v>
      </c>
      <c r="DX46" s="157"/>
      <c r="DY46" s="157"/>
      <c r="DZ46" s="157"/>
      <c r="EA46" s="157"/>
      <c r="EB46" s="157"/>
      <c r="EC46" s="157"/>
      <c r="ED46" s="157"/>
      <c r="EE46" s="157"/>
      <c r="EF46" s="157"/>
      <c r="EG46" s="157"/>
      <c r="EH46" s="157"/>
      <c r="EI46" s="157"/>
      <c r="EJ46" s="157"/>
      <c r="EK46" s="157"/>
      <c r="EL46" s="157"/>
      <c r="EM46" s="157"/>
      <c r="EN46" s="157"/>
      <c r="EO46" s="157"/>
      <c r="EP46" s="157"/>
      <c r="EQ46" s="157"/>
      <c r="ER46" s="157"/>
      <c r="ES46" s="157"/>
      <c r="ET46" s="157"/>
      <c r="EU46" s="172">
        <f t="shared" si="132"/>
        <v>0</v>
      </c>
      <c r="EV46" s="120"/>
      <c r="EW46" s="172">
        <f t="shared" si="133"/>
        <v>1</v>
      </c>
      <c r="EX46" s="157"/>
      <c r="EY46" s="157"/>
      <c r="EZ46" s="157"/>
      <c r="FA46" s="157"/>
      <c r="FB46" s="157"/>
      <c r="FC46" s="157"/>
      <c r="FD46" s="157"/>
      <c r="FE46" s="157"/>
      <c r="FF46" s="157"/>
      <c r="FG46" s="157"/>
      <c r="FH46" s="157"/>
      <c r="FI46" s="157"/>
      <c r="FJ46" s="157"/>
      <c r="FK46" s="157"/>
      <c r="FL46" s="157"/>
      <c r="FM46" s="157"/>
      <c r="FN46" s="157"/>
      <c r="FO46" s="157"/>
      <c r="FP46" s="157"/>
      <c r="FQ46" s="157"/>
      <c r="FR46" s="157"/>
      <c r="FS46" s="157"/>
      <c r="FT46" s="157"/>
      <c r="FU46" s="172">
        <f t="shared" si="134"/>
        <v>2</v>
      </c>
      <c r="FV46" s="157"/>
      <c r="FW46" s="157"/>
      <c r="FX46" s="157"/>
      <c r="FY46" s="157"/>
      <c r="FZ46" s="157"/>
      <c r="GA46" s="157"/>
      <c r="GB46" s="157"/>
      <c r="GC46" s="157"/>
      <c r="GD46" s="157"/>
      <c r="GE46" s="157"/>
      <c r="GF46" s="157"/>
      <c r="GG46" s="157"/>
      <c r="GH46" s="157"/>
      <c r="GI46" s="157"/>
      <c r="GJ46" s="157"/>
      <c r="GK46" s="157"/>
      <c r="GL46" s="157"/>
      <c r="GM46" s="157"/>
      <c r="GN46" s="157"/>
      <c r="GO46" s="157"/>
      <c r="GP46" s="157"/>
      <c r="GQ46" s="157"/>
      <c r="GR46" s="157"/>
      <c r="GS46" s="172">
        <f t="shared" si="135"/>
        <v>0</v>
      </c>
      <c r="GT46" s="157"/>
      <c r="GU46" s="157"/>
      <c r="GV46" s="157"/>
      <c r="GW46" s="157"/>
      <c r="GX46" s="157"/>
      <c r="GY46" s="157"/>
      <c r="GZ46" s="157"/>
      <c r="HA46" s="157"/>
      <c r="HB46" s="157"/>
      <c r="HC46" s="157"/>
      <c r="HD46" s="157"/>
      <c r="HE46" s="157"/>
      <c r="HF46" s="157"/>
      <c r="HG46" s="157"/>
      <c r="HH46" s="157"/>
      <c r="HI46" s="157"/>
      <c r="HJ46" s="157"/>
      <c r="HK46" s="157"/>
      <c r="HL46" s="157"/>
      <c r="HM46" s="157"/>
      <c r="HN46" s="157"/>
      <c r="HO46" s="157"/>
      <c r="HP46" s="157"/>
      <c r="HQ46" s="172">
        <f t="shared" si="136"/>
        <v>2</v>
      </c>
      <c r="HR46" s="126"/>
      <c r="HS46" s="172">
        <f t="shared" si="149"/>
        <v>5</v>
      </c>
      <c r="HT46" s="228"/>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s="173">
        <f t="shared" si="137"/>
        <v>1</v>
      </c>
      <c r="KU46" s="174">
        <f t="shared" si="138"/>
        <v>7.6335877862595417E-3</v>
      </c>
      <c r="KV46" s="174">
        <f t="shared" si="150"/>
        <v>7.6335877862595417E-3</v>
      </c>
      <c r="KW46" s="174">
        <f t="shared" si="162"/>
        <v>7.0000000000000001E-3</v>
      </c>
      <c r="KX46" s="175">
        <f t="shared" si="151"/>
        <v>1.4633587786259542E-2</v>
      </c>
      <c r="KY46" s="176">
        <f t="shared" si="152"/>
        <v>0</v>
      </c>
      <c r="KZ46" s="137">
        <f t="shared" si="139"/>
        <v>0</v>
      </c>
      <c r="LA46" s="137">
        <f t="shared" si="139"/>
        <v>0</v>
      </c>
      <c r="LB46" s="137">
        <f t="shared" si="139"/>
        <v>0</v>
      </c>
      <c r="LC46" s="137">
        <f t="shared" si="139"/>
        <v>0</v>
      </c>
      <c r="LD46" s="137">
        <f t="shared" si="139"/>
        <v>1</v>
      </c>
      <c r="LE46" s="137">
        <f t="shared" si="139"/>
        <v>1</v>
      </c>
      <c r="LF46" s="137">
        <f t="shared" si="139"/>
        <v>1</v>
      </c>
      <c r="LG46" s="137">
        <f t="shared" si="139"/>
        <v>1</v>
      </c>
      <c r="LH46" s="137">
        <f t="shared" si="139"/>
        <v>1</v>
      </c>
      <c r="LI46" s="137">
        <f t="shared" si="139"/>
        <v>1</v>
      </c>
      <c r="LJ46" s="137">
        <f t="shared" si="139"/>
        <v>1</v>
      </c>
      <c r="LK46" s="137">
        <f t="shared" si="139"/>
        <v>1</v>
      </c>
      <c r="LL46" s="137">
        <f t="shared" si="139"/>
        <v>1</v>
      </c>
      <c r="LM46" s="137">
        <f t="shared" si="139"/>
        <v>1</v>
      </c>
      <c r="LN46" s="137">
        <f t="shared" si="139"/>
        <v>1</v>
      </c>
      <c r="LO46" s="137">
        <v>0</v>
      </c>
      <c r="LP46" s="137">
        <f t="shared" si="163"/>
        <v>0</v>
      </c>
      <c r="LQ46"/>
      <c r="LR46" s="173">
        <f t="shared" si="140"/>
        <v>2</v>
      </c>
      <c r="LS46" s="174">
        <f t="shared" si="141"/>
        <v>4.2553191489361701E-2</v>
      </c>
      <c r="LT46" s="174">
        <f t="shared" si="153"/>
        <v>4.2553191489361701E-2</v>
      </c>
      <c r="LU46" s="174">
        <f t="shared" si="164"/>
        <v>7.0000000000000001E-3</v>
      </c>
      <c r="LV46" s="175">
        <f t="shared" si="154"/>
        <v>4.95531914893617E-2</v>
      </c>
      <c r="LW46" s="176">
        <f t="shared" si="155"/>
        <v>0</v>
      </c>
      <c r="LX46" s="137">
        <f t="shared" si="142"/>
        <v>0</v>
      </c>
      <c r="LY46" s="137">
        <f t="shared" si="142"/>
        <v>0</v>
      </c>
      <c r="LZ46" s="137">
        <f t="shared" si="142"/>
        <v>1</v>
      </c>
      <c r="MA46" s="137">
        <f t="shared" si="142"/>
        <v>1</v>
      </c>
      <c r="MB46" s="137">
        <f t="shared" si="142"/>
        <v>1</v>
      </c>
      <c r="MC46" s="137">
        <f t="shared" si="142"/>
        <v>1</v>
      </c>
      <c r="MD46" s="137">
        <f t="shared" si="142"/>
        <v>1</v>
      </c>
      <c r="ME46" s="137">
        <f t="shared" si="142"/>
        <v>1</v>
      </c>
      <c r="MF46" s="137">
        <f t="shared" si="142"/>
        <v>1</v>
      </c>
      <c r="MG46" s="137">
        <f t="shared" si="142"/>
        <v>1</v>
      </c>
      <c r="MH46" s="137">
        <f t="shared" si="142"/>
        <v>1</v>
      </c>
      <c r="MI46" s="137">
        <f t="shared" si="142"/>
        <v>1</v>
      </c>
      <c r="MJ46" s="137">
        <f t="shared" si="142"/>
        <v>1</v>
      </c>
      <c r="MK46" s="137">
        <f t="shared" si="142"/>
        <v>1</v>
      </c>
      <c r="ML46" s="137">
        <f t="shared" si="142"/>
        <v>1</v>
      </c>
      <c r="MM46" s="137">
        <v>0</v>
      </c>
      <c r="MN46" s="137">
        <f t="shared" si="165"/>
        <v>0</v>
      </c>
      <c r="MO46" s="125"/>
      <c r="MP46" s="173">
        <f t="shared" si="143"/>
        <v>0</v>
      </c>
      <c r="MQ46" s="174">
        <f t="shared" si="144"/>
        <v>0</v>
      </c>
      <c r="MR46" s="174">
        <f t="shared" si="156"/>
        <v>0</v>
      </c>
      <c r="MS46" s="174">
        <f t="shared" si="166"/>
        <v>7.0000000000000001E-3</v>
      </c>
      <c r="MT46" s="175">
        <f t="shared" si="157"/>
        <v>7.0000000000000001E-3</v>
      </c>
      <c r="MU46" s="176">
        <f t="shared" si="158"/>
        <v>0</v>
      </c>
      <c r="MV46" s="137">
        <f t="shared" si="145"/>
        <v>0</v>
      </c>
      <c r="MW46" s="137">
        <f t="shared" si="145"/>
        <v>0</v>
      </c>
      <c r="MX46" s="137">
        <f t="shared" si="145"/>
        <v>0</v>
      </c>
      <c r="MY46" s="137">
        <f t="shared" si="145"/>
        <v>0</v>
      </c>
      <c r="MZ46" s="137">
        <f t="shared" si="145"/>
        <v>0</v>
      </c>
      <c r="NA46" s="137">
        <f t="shared" si="145"/>
        <v>0</v>
      </c>
      <c r="NB46" s="137">
        <f t="shared" si="145"/>
        <v>0</v>
      </c>
      <c r="NC46" s="137">
        <f t="shared" si="145"/>
        <v>0</v>
      </c>
      <c r="ND46" s="137">
        <f t="shared" si="145"/>
        <v>1</v>
      </c>
      <c r="NE46" s="137">
        <f t="shared" si="145"/>
        <v>1</v>
      </c>
      <c r="NF46" s="137">
        <f t="shared" si="145"/>
        <v>1</v>
      </c>
      <c r="NG46" s="137">
        <f t="shared" si="145"/>
        <v>1</v>
      </c>
      <c r="NH46" s="137">
        <f t="shared" si="145"/>
        <v>1</v>
      </c>
      <c r="NI46" s="137">
        <f t="shared" si="145"/>
        <v>1</v>
      </c>
      <c r="NJ46" s="137">
        <f t="shared" si="145"/>
        <v>1</v>
      </c>
      <c r="NK46" s="137">
        <v>0</v>
      </c>
      <c r="NL46" s="137">
        <f t="shared" si="167"/>
        <v>0</v>
      </c>
      <c r="NM46" s="125"/>
      <c r="NN46" s="173">
        <f t="shared" si="146"/>
        <v>2</v>
      </c>
      <c r="NO46" s="174">
        <f t="shared" si="147"/>
        <v>0</v>
      </c>
      <c r="NP46" s="174">
        <f t="shared" si="159"/>
        <v>0</v>
      </c>
      <c r="NQ46" s="174">
        <f t="shared" si="168"/>
        <v>7.0000000000000001E-3</v>
      </c>
      <c r="NR46" s="175">
        <f t="shared" si="160"/>
        <v>7.0000000000000001E-3</v>
      </c>
      <c r="NS46" s="176">
        <f t="shared" si="161"/>
        <v>0</v>
      </c>
      <c r="NT46" s="137">
        <f t="shared" si="148"/>
        <v>0</v>
      </c>
      <c r="NU46" s="137">
        <f t="shared" si="148"/>
        <v>0</v>
      </c>
      <c r="NV46" s="137">
        <f t="shared" si="148"/>
        <v>0</v>
      </c>
      <c r="NW46" s="137">
        <f t="shared" si="148"/>
        <v>0</v>
      </c>
      <c r="NX46" s="137">
        <f t="shared" si="148"/>
        <v>0</v>
      </c>
      <c r="NY46" s="137">
        <f t="shared" si="148"/>
        <v>0</v>
      </c>
      <c r="NZ46" s="137">
        <f t="shared" si="148"/>
        <v>0</v>
      </c>
      <c r="OA46" s="137">
        <f t="shared" si="148"/>
        <v>0</v>
      </c>
      <c r="OB46" s="137">
        <f t="shared" si="148"/>
        <v>1</v>
      </c>
      <c r="OC46" s="137">
        <f t="shared" si="148"/>
        <v>1</v>
      </c>
      <c r="OD46" s="137">
        <f t="shared" si="148"/>
        <v>1</v>
      </c>
      <c r="OE46" s="137">
        <f t="shared" si="148"/>
        <v>1</v>
      </c>
      <c r="OF46" s="137">
        <f t="shared" si="148"/>
        <v>1</v>
      </c>
      <c r="OG46" s="137">
        <f t="shared" si="148"/>
        <v>1</v>
      </c>
      <c r="OH46" s="137">
        <f t="shared" si="148"/>
        <v>1</v>
      </c>
      <c r="OI46" s="137">
        <v>0</v>
      </c>
      <c r="OJ46" s="137">
        <f t="shared" si="169"/>
        <v>0</v>
      </c>
    </row>
    <row r="47" spans="3:400" x14ac:dyDescent="0.25">
      <c r="C47" s="194" t="s">
        <v>47</v>
      </c>
      <c r="D47" s="171">
        <v>0</v>
      </c>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71">
        <v>0</v>
      </c>
      <c r="AC47" s="156"/>
      <c r="AD47" s="156"/>
      <c r="AE47" s="156"/>
      <c r="AF47" s="156"/>
      <c r="AG47" s="156"/>
      <c r="AH47" s="156"/>
      <c r="AI47" s="156"/>
      <c r="AJ47" s="156"/>
      <c r="AK47" s="156"/>
      <c r="AL47" s="156"/>
      <c r="AM47" s="156"/>
      <c r="AN47" s="156"/>
      <c r="AO47" s="156"/>
      <c r="AP47" s="156"/>
      <c r="AQ47" s="156"/>
      <c r="AR47" s="156"/>
      <c r="AS47" s="156"/>
      <c r="AT47" s="156"/>
      <c r="AU47" s="156"/>
      <c r="AV47" s="156"/>
      <c r="AW47" s="156"/>
      <c r="AX47" s="156"/>
      <c r="AY47" s="156"/>
      <c r="AZ47" s="171">
        <v>0</v>
      </c>
      <c r="BA47" s="156"/>
      <c r="BB47" s="156"/>
      <c r="BC47" s="156"/>
      <c r="BD47" s="156"/>
      <c r="BE47" s="156"/>
      <c r="BF47" s="156"/>
      <c r="BG47" s="156"/>
      <c r="BH47" s="156"/>
      <c r="BI47" s="156"/>
      <c r="BJ47" s="156"/>
      <c r="BK47" s="156"/>
      <c r="BL47" s="156"/>
      <c r="BM47" s="156"/>
      <c r="BN47" s="156"/>
      <c r="BO47" s="156"/>
      <c r="BP47" s="156"/>
      <c r="BQ47" s="156"/>
      <c r="BR47" s="156"/>
      <c r="BS47" s="156"/>
      <c r="BT47" s="156"/>
      <c r="BU47" s="156"/>
      <c r="BV47" s="156"/>
      <c r="BW47" s="156"/>
      <c r="BX47" s="171">
        <v>0</v>
      </c>
      <c r="BY47" s="153">
        <f t="shared" si="128"/>
        <v>0</v>
      </c>
      <c r="BZ47" s="120"/>
      <c r="CA47" s="172">
        <f t="shared" si="129"/>
        <v>0</v>
      </c>
      <c r="CB47" s="157"/>
      <c r="CC47" s="157"/>
      <c r="CD47" s="157"/>
      <c r="CE47" s="157"/>
      <c r="CF47" s="157"/>
      <c r="CG47" s="157"/>
      <c r="CH47" s="157"/>
      <c r="CI47" s="157"/>
      <c r="CJ47" s="157"/>
      <c r="CK47" s="157"/>
      <c r="CL47" s="157"/>
      <c r="CM47" s="157"/>
      <c r="CN47" s="157"/>
      <c r="CO47" s="157"/>
      <c r="CP47" s="157"/>
      <c r="CQ47" s="157"/>
      <c r="CR47" s="157"/>
      <c r="CS47" s="157"/>
      <c r="CT47" s="157"/>
      <c r="CU47" s="157"/>
      <c r="CV47" s="157"/>
      <c r="CW47" s="157"/>
      <c r="CX47" s="157"/>
      <c r="CY47" s="172">
        <f t="shared" si="130"/>
        <v>0</v>
      </c>
      <c r="CZ47" s="157"/>
      <c r="DA47" s="157"/>
      <c r="DB47" s="157"/>
      <c r="DC47" s="157"/>
      <c r="DD47" s="157"/>
      <c r="DE47" s="157"/>
      <c r="DF47" s="157"/>
      <c r="DG47" s="157"/>
      <c r="DH47" s="157"/>
      <c r="DI47" s="157"/>
      <c r="DJ47" s="157"/>
      <c r="DK47" s="157"/>
      <c r="DL47" s="157"/>
      <c r="DM47" s="157"/>
      <c r="DN47" s="157"/>
      <c r="DO47" s="157"/>
      <c r="DP47" s="157"/>
      <c r="DQ47" s="157"/>
      <c r="DR47" s="157"/>
      <c r="DS47" s="157"/>
      <c r="DT47" s="157"/>
      <c r="DU47" s="157"/>
      <c r="DV47" s="157"/>
      <c r="DW47" s="172">
        <f t="shared" si="131"/>
        <v>0</v>
      </c>
      <c r="DX47" s="157"/>
      <c r="DY47" s="157"/>
      <c r="DZ47" s="157"/>
      <c r="EA47" s="157"/>
      <c r="EB47" s="157"/>
      <c r="EC47" s="157"/>
      <c r="ED47" s="157"/>
      <c r="EE47" s="157"/>
      <c r="EF47" s="157"/>
      <c r="EG47" s="157"/>
      <c r="EH47" s="157"/>
      <c r="EI47" s="157"/>
      <c r="EJ47" s="157"/>
      <c r="EK47" s="157"/>
      <c r="EL47" s="157"/>
      <c r="EM47" s="157"/>
      <c r="EN47" s="157"/>
      <c r="EO47" s="157"/>
      <c r="EP47" s="157"/>
      <c r="EQ47" s="157"/>
      <c r="ER47" s="157"/>
      <c r="ES47" s="157"/>
      <c r="ET47" s="157"/>
      <c r="EU47" s="172">
        <f t="shared" si="132"/>
        <v>0</v>
      </c>
      <c r="EV47" s="120"/>
      <c r="EW47" s="172">
        <f t="shared" si="133"/>
        <v>0</v>
      </c>
      <c r="EX47" s="157"/>
      <c r="EY47" s="157"/>
      <c r="EZ47" s="157"/>
      <c r="FA47" s="157"/>
      <c r="FB47" s="157"/>
      <c r="FC47" s="157"/>
      <c r="FD47" s="157"/>
      <c r="FE47" s="157"/>
      <c r="FF47" s="157"/>
      <c r="FG47" s="157"/>
      <c r="FH47" s="157"/>
      <c r="FI47" s="157"/>
      <c r="FJ47" s="157"/>
      <c r="FK47" s="157"/>
      <c r="FL47" s="157"/>
      <c r="FM47" s="157"/>
      <c r="FN47" s="157"/>
      <c r="FO47" s="157"/>
      <c r="FP47" s="157"/>
      <c r="FQ47" s="157"/>
      <c r="FR47" s="157"/>
      <c r="FS47" s="157"/>
      <c r="FT47" s="157"/>
      <c r="FU47" s="172">
        <f t="shared" si="134"/>
        <v>0</v>
      </c>
      <c r="FV47" s="157"/>
      <c r="FW47" s="157"/>
      <c r="FX47" s="157"/>
      <c r="FY47" s="157"/>
      <c r="FZ47" s="157"/>
      <c r="GA47" s="157"/>
      <c r="GB47" s="157"/>
      <c r="GC47" s="157"/>
      <c r="GD47" s="157"/>
      <c r="GE47" s="157"/>
      <c r="GF47" s="157"/>
      <c r="GG47" s="157"/>
      <c r="GH47" s="157"/>
      <c r="GI47" s="157"/>
      <c r="GJ47" s="157"/>
      <c r="GK47" s="157"/>
      <c r="GL47" s="157"/>
      <c r="GM47" s="157"/>
      <c r="GN47" s="157"/>
      <c r="GO47" s="157"/>
      <c r="GP47" s="157"/>
      <c r="GQ47" s="157"/>
      <c r="GR47" s="157"/>
      <c r="GS47" s="172">
        <f t="shared" si="135"/>
        <v>0</v>
      </c>
      <c r="GT47" s="157"/>
      <c r="GU47" s="157"/>
      <c r="GV47" s="157"/>
      <c r="GW47" s="157"/>
      <c r="GX47" s="157"/>
      <c r="GY47" s="157"/>
      <c r="GZ47" s="157"/>
      <c r="HA47" s="157"/>
      <c r="HB47" s="157"/>
      <c r="HC47" s="157"/>
      <c r="HD47" s="157"/>
      <c r="HE47" s="157"/>
      <c r="HF47" s="157"/>
      <c r="HG47" s="157"/>
      <c r="HH47" s="157"/>
      <c r="HI47" s="157"/>
      <c r="HJ47" s="157"/>
      <c r="HK47" s="157"/>
      <c r="HL47" s="157"/>
      <c r="HM47" s="157"/>
      <c r="HN47" s="157"/>
      <c r="HO47" s="157"/>
      <c r="HP47" s="157"/>
      <c r="HQ47" s="172">
        <f t="shared" si="136"/>
        <v>0</v>
      </c>
      <c r="HR47" s="126"/>
      <c r="HS47" s="172">
        <f t="shared" si="149"/>
        <v>0</v>
      </c>
      <c r="HT47" s="228"/>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s="173">
        <f t="shared" si="137"/>
        <v>0</v>
      </c>
      <c r="KU47" s="174">
        <f t="shared" si="138"/>
        <v>0</v>
      </c>
      <c r="KV47" s="174">
        <f t="shared" si="150"/>
        <v>0</v>
      </c>
      <c r="KW47" s="174">
        <f t="shared" si="162"/>
        <v>8.0000000000000002E-3</v>
      </c>
      <c r="KX47" s="175">
        <f t="shared" si="151"/>
        <v>8.0000000000000002E-3</v>
      </c>
      <c r="KY47" s="176">
        <f t="shared" si="152"/>
        <v>0</v>
      </c>
      <c r="KZ47" s="137">
        <f t="shared" si="139"/>
        <v>0</v>
      </c>
      <c r="LA47" s="137">
        <f t="shared" si="139"/>
        <v>0</v>
      </c>
      <c r="LB47" s="137">
        <f t="shared" si="139"/>
        <v>0</v>
      </c>
      <c r="LC47" s="137">
        <f t="shared" si="139"/>
        <v>0</v>
      </c>
      <c r="LD47" s="137">
        <f t="shared" si="139"/>
        <v>0</v>
      </c>
      <c r="LE47" s="137">
        <f t="shared" si="139"/>
        <v>0</v>
      </c>
      <c r="LF47" s="137">
        <f t="shared" si="139"/>
        <v>0</v>
      </c>
      <c r="LG47" s="137">
        <f t="shared" si="139"/>
        <v>0</v>
      </c>
      <c r="LH47" s="137">
        <f t="shared" si="139"/>
        <v>0</v>
      </c>
      <c r="LI47" s="137">
        <f t="shared" si="139"/>
        <v>1</v>
      </c>
      <c r="LJ47" s="137">
        <f t="shared" si="139"/>
        <v>1</v>
      </c>
      <c r="LK47" s="137">
        <f t="shared" si="139"/>
        <v>1</v>
      </c>
      <c r="LL47" s="137">
        <f t="shared" si="139"/>
        <v>1</v>
      </c>
      <c r="LM47" s="137">
        <f t="shared" si="139"/>
        <v>1</v>
      </c>
      <c r="LN47" s="137">
        <f t="shared" si="139"/>
        <v>1</v>
      </c>
      <c r="LO47" s="137">
        <v>0</v>
      </c>
      <c r="LP47" s="137">
        <f t="shared" si="163"/>
        <v>0</v>
      </c>
      <c r="LQ47"/>
      <c r="LR47" s="173">
        <f t="shared" si="140"/>
        <v>0</v>
      </c>
      <c r="LS47" s="174">
        <f t="shared" si="141"/>
        <v>0</v>
      </c>
      <c r="LT47" s="174">
        <f t="shared" si="153"/>
        <v>0</v>
      </c>
      <c r="LU47" s="174">
        <f t="shared" si="164"/>
        <v>8.0000000000000002E-3</v>
      </c>
      <c r="LV47" s="175">
        <f t="shared" si="154"/>
        <v>8.0000000000000002E-3</v>
      </c>
      <c r="LW47" s="176">
        <f t="shared" si="155"/>
        <v>0</v>
      </c>
      <c r="LX47" s="137">
        <f t="shared" si="142"/>
        <v>0</v>
      </c>
      <c r="LY47" s="137">
        <f t="shared" si="142"/>
        <v>0</v>
      </c>
      <c r="LZ47" s="137">
        <f t="shared" si="142"/>
        <v>0</v>
      </c>
      <c r="MA47" s="137">
        <f t="shared" si="142"/>
        <v>0</v>
      </c>
      <c r="MB47" s="137">
        <f t="shared" si="142"/>
        <v>0</v>
      </c>
      <c r="MC47" s="137">
        <f t="shared" si="142"/>
        <v>0</v>
      </c>
      <c r="MD47" s="137">
        <f t="shared" si="142"/>
        <v>0</v>
      </c>
      <c r="ME47" s="137">
        <f t="shared" si="142"/>
        <v>0</v>
      </c>
      <c r="MF47" s="137">
        <f t="shared" si="142"/>
        <v>0</v>
      </c>
      <c r="MG47" s="137">
        <f t="shared" si="142"/>
        <v>0</v>
      </c>
      <c r="MH47" s="137">
        <f t="shared" si="142"/>
        <v>1</v>
      </c>
      <c r="MI47" s="137">
        <f t="shared" si="142"/>
        <v>1</v>
      </c>
      <c r="MJ47" s="137">
        <f t="shared" si="142"/>
        <v>1</v>
      </c>
      <c r="MK47" s="137">
        <f t="shared" si="142"/>
        <v>1</v>
      </c>
      <c r="ML47" s="137">
        <f t="shared" si="142"/>
        <v>1</v>
      </c>
      <c r="MM47" s="137">
        <v>0</v>
      </c>
      <c r="MN47" s="137">
        <f t="shared" si="165"/>
        <v>0</v>
      </c>
      <c r="MO47" s="125"/>
      <c r="MP47" s="173">
        <f t="shared" si="143"/>
        <v>0</v>
      </c>
      <c r="MQ47" s="174">
        <f t="shared" si="144"/>
        <v>0</v>
      </c>
      <c r="MR47" s="174">
        <f t="shared" si="156"/>
        <v>0</v>
      </c>
      <c r="MS47" s="174">
        <f t="shared" si="166"/>
        <v>8.0000000000000002E-3</v>
      </c>
      <c r="MT47" s="175">
        <f t="shared" si="157"/>
        <v>8.0000000000000002E-3</v>
      </c>
      <c r="MU47" s="176">
        <f t="shared" si="158"/>
        <v>0</v>
      </c>
      <c r="MV47" s="137">
        <f t="shared" si="145"/>
        <v>0</v>
      </c>
      <c r="MW47" s="137">
        <f t="shared" si="145"/>
        <v>0</v>
      </c>
      <c r="MX47" s="137">
        <f t="shared" si="145"/>
        <v>0</v>
      </c>
      <c r="MY47" s="137">
        <f t="shared" si="145"/>
        <v>0</v>
      </c>
      <c r="MZ47" s="137">
        <f t="shared" si="145"/>
        <v>0</v>
      </c>
      <c r="NA47" s="137">
        <f t="shared" si="145"/>
        <v>0</v>
      </c>
      <c r="NB47" s="137">
        <f t="shared" si="145"/>
        <v>0</v>
      </c>
      <c r="NC47" s="137">
        <f t="shared" si="145"/>
        <v>1</v>
      </c>
      <c r="ND47" s="137">
        <f t="shared" si="145"/>
        <v>1</v>
      </c>
      <c r="NE47" s="137">
        <f t="shared" si="145"/>
        <v>1</v>
      </c>
      <c r="NF47" s="137">
        <f t="shared" si="145"/>
        <v>1</v>
      </c>
      <c r="NG47" s="137">
        <f t="shared" si="145"/>
        <v>1</v>
      </c>
      <c r="NH47" s="137">
        <f t="shared" si="145"/>
        <v>1</v>
      </c>
      <c r="NI47" s="137">
        <f t="shared" si="145"/>
        <v>1</v>
      </c>
      <c r="NJ47" s="137">
        <f t="shared" si="145"/>
        <v>1</v>
      </c>
      <c r="NK47" s="137">
        <v>0</v>
      </c>
      <c r="NL47" s="137">
        <f t="shared" si="167"/>
        <v>0</v>
      </c>
      <c r="NM47" s="125"/>
      <c r="NN47" s="173">
        <f t="shared" si="146"/>
        <v>0</v>
      </c>
      <c r="NO47" s="174">
        <f t="shared" si="147"/>
        <v>0</v>
      </c>
      <c r="NP47" s="174">
        <f t="shared" si="159"/>
        <v>0</v>
      </c>
      <c r="NQ47" s="174">
        <f t="shared" si="168"/>
        <v>8.0000000000000002E-3</v>
      </c>
      <c r="NR47" s="175">
        <f t="shared" si="160"/>
        <v>8.0000000000000002E-3</v>
      </c>
      <c r="NS47" s="176">
        <f t="shared" si="161"/>
        <v>0</v>
      </c>
      <c r="NT47" s="137">
        <f t="shared" si="148"/>
        <v>0</v>
      </c>
      <c r="NU47" s="137">
        <f t="shared" si="148"/>
        <v>0</v>
      </c>
      <c r="NV47" s="137">
        <f t="shared" si="148"/>
        <v>0</v>
      </c>
      <c r="NW47" s="137">
        <f t="shared" si="148"/>
        <v>0</v>
      </c>
      <c r="NX47" s="137">
        <f t="shared" si="148"/>
        <v>0</v>
      </c>
      <c r="NY47" s="137">
        <f t="shared" si="148"/>
        <v>0</v>
      </c>
      <c r="NZ47" s="137">
        <f t="shared" si="148"/>
        <v>0</v>
      </c>
      <c r="OA47" s="137">
        <f t="shared" si="148"/>
        <v>1</v>
      </c>
      <c r="OB47" s="137">
        <f t="shared" si="148"/>
        <v>1</v>
      </c>
      <c r="OC47" s="137">
        <f t="shared" si="148"/>
        <v>1</v>
      </c>
      <c r="OD47" s="137">
        <f t="shared" si="148"/>
        <v>1</v>
      </c>
      <c r="OE47" s="137">
        <f t="shared" si="148"/>
        <v>1</v>
      </c>
      <c r="OF47" s="137">
        <f t="shared" si="148"/>
        <v>1</v>
      </c>
      <c r="OG47" s="137">
        <f t="shared" si="148"/>
        <v>1</v>
      </c>
      <c r="OH47" s="137">
        <f t="shared" si="148"/>
        <v>1</v>
      </c>
      <c r="OI47" s="137">
        <v>0</v>
      </c>
      <c r="OJ47" s="137">
        <f t="shared" si="169"/>
        <v>0</v>
      </c>
    </row>
    <row r="48" spans="3:400" x14ac:dyDescent="0.25">
      <c r="C48" s="194" t="s">
        <v>48</v>
      </c>
      <c r="D48" s="171">
        <v>0</v>
      </c>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71">
        <v>0</v>
      </c>
      <c r="AC48" s="156"/>
      <c r="AD48" s="156"/>
      <c r="AE48" s="156"/>
      <c r="AF48" s="156"/>
      <c r="AG48" s="156"/>
      <c r="AH48" s="156"/>
      <c r="AI48" s="156"/>
      <c r="AJ48" s="156"/>
      <c r="AK48" s="156"/>
      <c r="AL48" s="156"/>
      <c r="AM48" s="156"/>
      <c r="AN48" s="156"/>
      <c r="AO48" s="156"/>
      <c r="AP48" s="156"/>
      <c r="AQ48" s="156"/>
      <c r="AR48" s="156"/>
      <c r="AS48" s="156"/>
      <c r="AT48" s="156"/>
      <c r="AU48" s="156"/>
      <c r="AV48" s="156"/>
      <c r="AW48" s="156"/>
      <c r="AX48" s="156"/>
      <c r="AY48" s="156"/>
      <c r="AZ48" s="171">
        <v>0</v>
      </c>
      <c r="BA48" s="156"/>
      <c r="BB48" s="156"/>
      <c r="BC48" s="156"/>
      <c r="BD48" s="156"/>
      <c r="BE48" s="156"/>
      <c r="BF48" s="156"/>
      <c r="BG48" s="156"/>
      <c r="BH48" s="156"/>
      <c r="BI48" s="156"/>
      <c r="BJ48" s="156"/>
      <c r="BK48" s="156"/>
      <c r="BL48" s="156"/>
      <c r="BM48" s="156"/>
      <c r="BN48" s="156"/>
      <c r="BO48" s="156"/>
      <c r="BP48" s="156"/>
      <c r="BQ48" s="156"/>
      <c r="BR48" s="156"/>
      <c r="BS48" s="156"/>
      <c r="BT48" s="156"/>
      <c r="BU48" s="156"/>
      <c r="BV48" s="156"/>
      <c r="BW48" s="156"/>
      <c r="BX48" s="171">
        <v>0</v>
      </c>
      <c r="BY48" s="153">
        <f t="shared" si="128"/>
        <v>0</v>
      </c>
      <c r="BZ48" s="120"/>
      <c r="CA48" s="172">
        <f t="shared" si="129"/>
        <v>0</v>
      </c>
      <c r="CB48" s="157"/>
      <c r="CC48" s="157"/>
      <c r="CD48" s="157"/>
      <c r="CE48" s="157"/>
      <c r="CF48" s="157"/>
      <c r="CG48" s="157"/>
      <c r="CH48" s="157"/>
      <c r="CI48" s="157"/>
      <c r="CJ48" s="157"/>
      <c r="CK48" s="157"/>
      <c r="CL48" s="157"/>
      <c r="CM48" s="157"/>
      <c r="CN48" s="157"/>
      <c r="CO48" s="157"/>
      <c r="CP48" s="157"/>
      <c r="CQ48" s="157"/>
      <c r="CR48" s="157"/>
      <c r="CS48" s="157"/>
      <c r="CT48" s="157"/>
      <c r="CU48" s="157"/>
      <c r="CV48" s="157"/>
      <c r="CW48" s="157"/>
      <c r="CX48" s="157"/>
      <c r="CY48" s="172">
        <f t="shared" si="130"/>
        <v>0</v>
      </c>
      <c r="CZ48" s="157"/>
      <c r="DA48" s="157"/>
      <c r="DB48" s="157"/>
      <c r="DC48" s="157"/>
      <c r="DD48" s="157"/>
      <c r="DE48" s="157"/>
      <c r="DF48" s="157"/>
      <c r="DG48" s="157"/>
      <c r="DH48" s="157"/>
      <c r="DI48" s="157"/>
      <c r="DJ48" s="157"/>
      <c r="DK48" s="157"/>
      <c r="DL48" s="157"/>
      <c r="DM48" s="157"/>
      <c r="DN48" s="157"/>
      <c r="DO48" s="157"/>
      <c r="DP48" s="157"/>
      <c r="DQ48" s="157"/>
      <c r="DR48" s="157"/>
      <c r="DS48" s="157"/>
      <c r="DT48" s="157"/>
      <c r="DU48" s="157"/>
      <c r="DV48" s="157"/>
      <c r="DW48" s="172">
        <f t="shared" si="131"/>
        <v>0</v>
      </c>
      <c r="DX48" s="157"/>
      <c r="DY48" s="157"/>
      <c r="DZ48" s="157"/>
      <c r="EA48" s="157"/>
      <c r="EB48" s="157"/>
      <c r="EC48" s="157"/>
      <c r="ED48" s="157"/>
      <c r="EE48" s="157"/>
      <c r="EF48" s="157"/>
      <c r="EG48" s="157"/>
      <c r="EH48" s="157"/>
      <c r="EI48" s="157"/>
      <c r="EJ48" s="157"/>
      <c r="EK48" s="157"/>
      <c r="EL48" s="157"/>
      <c r="EM48" s="157"/>
      <c r="EN48" s="157"/>
      <c r="EO48" s="157"/>
      <c r="EP48" s="157"/>
      <c r="EQ48" s="157"/>
      <c r="ER48" s="157"/>
      <c r="ES48" s="157"/>
      <c r="ET48" s="157"/>
      <c r="EU48" s="172">
        <f t="shared" si="132"/>
        <v>0</v>
      </c>
      <c r="EV48" s="120"/>
      <c r="EW48" s="172">
        <f t="shared" si="133"/>
        <v>0</v>
      </c>
      <c r="EX48" s="157"/>
      <c r="EY48" s="157"/>
      <c r="EZ48" s="157"/>
      <c r="FA48" s="157"/>
      <c r="FB48" s="157"/>
      <c r="FC48" s="157"/>
      <c r="FD48" s="157"/>
      <c r="FE48" s="157"/>
      <c r="FF48" s="157"/>
      <c r="FG48" s="157"/>
      <c r="FH48" s="157"/>
      <c r="FI48" s="157"/>
      <c r="FJ48" s="157"/>
      <c r="FK48" s="157"/>
      <c r="FL48" s="157"/>
      <c r="FM48" s="157"/>
      <c r="FN48" s="157"/>
      <c r="FO48" s="157"/>
      <c r="FP48" s="157"/>
      <c r="FQ48" s="157"/>
      <c r="FR48" s="157"/>
      <c r="FS48" s="157"/>
      <c r="FT48" s="157"/>
      <c r="FU48" s="172">
        <f t="shared" si="134"/>
        <v>0</v>
      </c>
      <c r="FV48" s="157"/>
      <c r="FW48" s="157"/>
      <c r="FX48" s="157"/>
      <c r="FY48" s="157"/>
      <c r="FZ48" s="157"/>
      <c r="GA48" s="157"/>
      <c r="GB48" s="157"/>
      <c r="GC48" s="157"/>
      <c r="GD48" s="157"/>
      <c r="GE48" s="157"/>
      <c r="GF48" s="157"/>
      <c r="GG48" s="157"/>
      <c r="GH48" s="157"/>
      <c r="GI48" s="157"/>
      <c r="GJ48" s="157"/>
      <c r="GK48" s="157"/>
      <c r="GL48" s="157"/>
      <c r="GM48" s="157"/>
      <c r="GN48" s="157"/>
      <c r="GO48" s="157"/>
      <c r="GP48" s="157"/>
      <c r="GQ48" s="157"/>
      <c r="GR48" s="157"/>
      <c r="GS48" s="172">
        <f t="shared" si="135"/>
        <v>0</v>
      </c>
      <c r="GT48" s="157"/>
      <c r="GU48" s="157"/>
      <c r="GV48" s="157"/>
      <c r="GW48" s="157"/>
      <c r="GX48" s="157"/>
      <c r="GY48" s="157"/>
      <c r="GZ48" s="157"/>
      <c r="HA48" s="157"/>
      <c r="HB48" s="157"/>
      <c r="HC48" s="157"/>
      <c r="HD48" s="157"/>
      <c r="HE48" s="157"/>
      <c r="HF48" s="157"/>
      <c r="HG48" s="157"/>
      <c r="HH48" s="157"/>
      <c r="HI48" s="157"/>
      <c r="HJ48" s="157"/>
      <c r="HK48" s="157"/>
      <c r="HL48" s="157"/>
      <c r="HM48" s="157"/>
      <c r="HN48" s="157"/>
      <c r="HO48" s="157"/>
      <c r="HP48" s="157"/>
      <c r="HQ48" s="172">
        <f t="shared" si="136"/>
        <v>0</v>
      </c>
      <c r="HR48" s="126"/>
      <c r="HS48" s="172">
        <f t="shared" si="149"/>
        <v>0</v>
      </c>
      <c r="HT48" s="22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s="173">
        <f t="shared" si="137"/>
        <v>0</v>
      </c>
      <c r="KU48" s="174">
        <f t="shared" si="138"/>
        <v>0</v>
      </c>
      <c r="KV48" s="174">
        <f t="shared" si="150"/>
        <v>0</v>
      </c>
      <c r="KW48" s="174">
        <f t="shared" si="162"/>
        <v>9.0000000000000011E-3</v>
      </c>
      <c r="KX48" s="175">
        <f t="shared" si="151"/>
        <v>9.0000000000000011E-3</v>
      </c>
      <c r="KY48" s="176">
        <f t="shared" si="152"/>
        <v>0</v>
      </c>
      <c r="KZ48" s="137">
        <f t="shared" si="139"/>
        <v>0</v>
      </c>
      <c r="LA48" s="137">
        <f t="shared" si="139"/>
        <v>0</v>
      </c>
      <c r="LB48" s="137">
        <f t="shared" si="139"/>
        <v>0</v>
      </c>
      <c r="LC48" s="137">
        <f t="shared" si="139"/>
        <v>0</v>
      </c>
      <c r="LD48" s="137">
        <f t="shared" si="139"/>
        <v>0</v>
      </c>
      <c r="LE48" s="137">
        <f t="shared" si="139"/>
        <v>0</v>
      </c>
      <c r="LF48" s="137">
        <f t="shared" si="139"/>
        <v>0</v>
      </c>
      <c r="LG48" s="137">
        <f t="shared" si="139"/>
        <v>0</v>
      </c>
      <c r="LH48" s="137">
        <f t="shared" si="139"/>
        <v>1</v>
      </c>
      <c r="LI48" s="137">
        <f t="shared" si="139"/>
        <v>1</v>
      </c>
      <c r="LJ48" s="137">
        <f t="shared" si="139"/>
        <v>1</v>
      </c>
      <c r="LK48" s="137">
        <f t="shared" si="139"/>
        <v>1</v>
      </c>
      <c r="LL48" s="137">
        <f t="shared" si="139"/>
        <v>1</v>
      </c>
      <c r="LM48" s="137">
        <f t="shared" si="139"/>
        <v>1</v>
      </c>
      <c r="LN48" s="137">
        <f t="shared" si="139"/>
        <v>1</v>
      </c>
      <c r="LO48" s="137">
        <v>0</v>
      </c>
      <c r="LP48" s="137">
        <f t="shared" si="163"/>
        <v>0</v>
      </c>
      <c r="LQ48"/>
      <c r="LR48" s="173">
        <f t="shared" si="140"/>
        <v>0</v>
      </c>
      <c r="LS48" s="174">
        <f t="shared" si="141"/>
        <v>0</v>
      </c>
      <c r="LT48" s="174">
        <f t="shared" si="153"/>
        <v>0</v>
      </c>
      <c r="LU48" s="174">
        <f t="shared" si="164"/>
        <v>9.0000000000000011E-3</v>
      </c>
      <c r="LV48" s="175">
        <f t="shared" si="154"/>
        <v>9.0000000000000011E-3</v>
      </c>
      <c r="LW48" s="176">
        <f t="shared" si="155"/>
        <v>0</v>
      </c>
      <c r="LX48" s="137">
        <f t="shared" si="142"/>
        <v>0</v>
      </c>
      <c r="LY48" s="137">
        <f t="shared" si="142"/>
        <v>0</v>
      </c>
      <c r="LZ48" s="137">
        <f t="shared" si="142"/>
        <v>0</v>
      </c>
      <c r="MA48" s="137">
        <f t="shared" si="142"/>
        <v>0</v>
      </c>
      <c r="MB48" s="137">
        <f t="shared" si="142"/>
        <v>0</v>
      </c>
      <c r="MC48" s="137">
        <f t="shared" si="142"/>
        <v>0</v>
      </c>
      <c r="MD48" s="137">
        <f t="shared" si="142"/>
        <v>0</v>
      </c>
      <c r="ME48" s="137">
        <f t="shared" si="142"/>
        <v>0</v>
      </c>
      <c r="MF48" s="137">
        <f t="shared" si="142"/>
        <v>0</v>
      </c>
      <c r="MG48" s="137">
        <f t="shared" si="142"/>
        <v>1</v>
      </c>
      <c r="MH48" s="137">
        <f t="shared" si="142"/>
        <v>1</v>
      </c>
      <c r="MI48" s="137">
        <f t="shared" si="142"/>
        <v>1</v>
      </c>
      <c r="MJ48" s="137">
        <f t="shared" si="142"/>
        <v>1</v>
      </c>
      <c r="MK48" s="137">
        <f t="shared" si="142"/>
        <v>1</v>
      </c>
      <c r="ML48" s="137">
        <f t="shared" si="142"/>
        <v>1</v>
      </c>
      <c r="MM48" s="137">
        <v>0</v>
      </c>
      <c r="MN48" s="137">
        <f t="shared" si="165"/>
        <v>0</v>
      </c>
      <c r="MO48" s="125"/>
      <c r="MP48" s="173">
        <f t="shared" si="143"/>
        <v>0</v>
      </c>
      <c r="MQ48" s="174">
        <f t="shared" si="144"/>
        <v>0</v>
      </c>
      <c r="MR48" s="174">
        <f t="shared" si="156"/>
        <v>0</v>
      </c>
      <c r="MS48" s="174">
        <f t="shared" si="166"/>
        <v>9.0000000000000011E-3</v>
      </c>
      <c r="MT48" s="175">
        <f t="shared" si="157"/>
        <v>9.0000000000000011E-3</v>
      </c>
      <c r="MU48" s="176">
        <f t="shared" si="158"/>
        <v>0</v>
      </c>
      <c r="MV48" s="137">
        <f t="shared" si="145"/>
        <v>0</v>
      </c>
      <c r="MW48" s="137">
        <f t="shared" si="145"/>
        <v>0</v>
      </c>
      <c r="MX48" s="137">
        <f t="shared" si="145"/>
        <v>0</v>
      </c>
      <c r="MY48" s="137">
        <f t="shared" si="145"/>
        <v>0</v>
      </c>
      <c r="MZ48" s="137">
        <f t="shared" si="145"/>
        <v>0</v>
      </c>
      <c r="NA48" s="137">
        <f t="shared" si="145"/>
        <v>0</v>
      </c>
      <c r="NB48" s="137">
        <f t="shared" si="145"/>
        <v>1</v>
      </c>
      <c r="NC48" s="137">
        <f t="shared" si="145"/>
        <v>1</v>
      </c>
      <c r="ND48" s="137">
        <f t="shared" si="145"/>
        <v>1</v>
      </c>
      <c r="NE48" s="137">
        <f t="shared" si="145"/>
        <v>1</v>
      </c>
      <c r="NF48" s="137">
        <f t="shared" si="145"/>
        <v>1</v>
      </c>
      <c r="NG48" s="137">
        <f t="shared" si="145"/>
        <v>1</v>
      </c>
      <c r="NH48" s="137">
        <f t="shared" si="145"/>
        <v>1</v>
      </c>
      <c r="NI48" s="137">
        <f t="shared" si="145"/>
        <v>1</v>
      </c>
      <c r="NJ48" s="137">
        <f t="shared" si="145"/>
        <v>1</v>
      </c>
      <c r="NK48" s="137">
        <v>0</v>
      </c>
      <c r="NL48" s="137">
        <f t="shared" si="167"/>
        <v>0</v>
      </c>
      <c r="NM48" s="125"/>
      <c r="NN48" s="173">
        <f t="shared" si="146"/>
        <v>0</v>
      </c>
      <c r="NO48" s="174">
        <f t="shared" si="147"/>
        <v>0</v>
      </c>
      <c r="NP48" s="174">
        <f t="shared" si="159"/>
        <v>0</v>
      </c>
      <c r="NQ48" s="174">
        <f t="shared" si="168"/>
        <v>9.0000000000000011E-3</v>
      </c>
      <c r="NR48" s="175">
        <f t="shared" si="160"/>
        <v>9.0000000000000011E-3</v>
      </c>
      <c r="NS48" s="176">
        <f t="shared" si="161"/>
        <v>0</v>
      </c>
      <c r="NT48" s="137">
        <f t="shared" si="148"/>
        <v>0</v>
      </c>
      <c r="NU48" s="137">
        <f t="shared" si="148"/>
        <v>0</v>
      </c>
      <c r="NV48" s="137">
        <f t="shared" si="148"/>
        <v>0</v>
      </c>
      <c r="NW48" s="137">
        <f t="shared" si="148"/>
        <v>0</v>
      </c>
      <c r="NX48" s="137">
        <f t="shared" si="148"/>
        <v>0</v>
      </c>
      <c r="NY48" s="137">
        <f t="shared" si="148"/>
        <v>0</v>
      </c>
      <c r="NZ48" s="137">
        <f t="shared" si="148"/>
        <v>1</v>
      </c>
      <c r="OA48" s="137">
        <f t="shared" si="148"/>
        <v>1</v>
      </c>
      <c r="OB48" s="137">
        <f t="shared" si="148"/>
        <v>1</v>
      </c>
      <c r="OC48" s="137">
        <f t="shared" si="148"/>
        <v>1</v>
      </c>
      <c r="OD48" s="137">
        <f t="shared" si="148"/>
        <v>1</v>
      </c>
      <c r="OE48" s="137">
        <f t="shared" si="148"/>
        <v>1</v>
      </c>
      <c r="OF48" s="137">
        <f t="shared" si="148"/>
        <v>1</v>
      </c>
      <c r="OG48" s="137">
        <f t="shared" si="148"/>
        <v>1</v>
      </c>
      <c r="OH48" s="137">
        <f t="shared" si="148"/>
        <v>1</v>
      </c>
      <c r="OI48" s="137">
        <v>0</v>
      </c>
      <c r="OJ48" s="137">
        <f t="shared" si="169"/>
        <v>0</v>
      </c>
    </row>
    <row r="49" spans="3:400" x14ac:dyDescent="0.25">
      <c r="C49" s="194" t="s">
        <v>49</v>
      </c>
      <c r="D49" s="171">
        <v>0</v>
      </c>
      <c r="E49" s="156"/>
      <c r="F49" s="156"/>
      <c r="G49" s="156"/>
      <c r="H49" s="156"/>
      <c r="I49" s="156"/>
      <c r="J49" s="156"/>
      <c r="K49" s="156"/>
      <c r="L49" s="156"/>
      <c r="M49" s="156"/>
      <c r="N49" s="156"/>
      <c r="O49" s="156"/>
      <c r="P49" s="156"/>
      <c r="Q49" s="156"/>
      <c r="R49" s="156"/>
      <c r="S49" s="156"/>
      <c r="T49" s="156"/>
      <c r="U49" s="156"/>
      <c r="V49" s="156"/>
      <c r="W49" s="156"/>
      <c r="X49" s="156"/>
      <c r="Y49" s="156"/>
      <c r="Z49" s="156"/>
      <c r="AA49" s="156"/>
      <c r="AB49" s="171">
        <v>0</v>
      </c>
      <c r="AC49" s="156"/>
      <c r="AD49" s="156"/>
      <c r="AE49" s="156"/>
      <c r="AF49" s="156"/>
      <c r="AG49" s="156"/>
      <c r="AH49" s="156"/>
      <c r="AI49" s="156"/>
      <c r="AJ49" s="156"/>
      <c r="AK49" s="156"/>
      <c r="AL49" s="156"/>
      <c r="AM49" s="156"/>
      <c r="AN49" s="156"/>
      <c r="AO49" s="156"/>
      <c r="AP49" s="156"/>
      <c r="AQ49" s="156"/>
      <c r="AR49" s="156"/>
      <c r="AS49" s="156"/>
      <c r="AT49" s="156"/>
      <c r="AU49" s="156"/>
      <c r="AV49" s="156"/>
      <c r="AW49" s="156"/>
      <c r="AX49" s="156"/>
      <c r="AY49" s="156"/>
      <c r="AZ49" s="171">
        <v>0</v>
      </c>
      <c r="BA49" s="156"/>
      <c r="BB49" s="156"/>
      <c r="BC49" s="156"/>
      <c r="BD49" s="156"/>
      <c r="BE49" s="156"/>
      <c r="BF49" s="156"/>
      <c r="BG49" s="156"/>
      <c r="BH49" s="156"/>
      <c r="BI49" s="156"/>
      <c r="BJ49" s="156"/>
      <c r="BK49" s="156"/>
      <c r="BL49" s="156"/>
      <c r="BM49" s="156"/>
      <c r="BN49" s="156"/>
      <c r="BO49" s="156"/>
      <c r="BP49" s="156"/>
      <c r="BQ49" s="156"/>
      <c r="BR49" s="156"/>
      <c r="BS49" s="156"/>
      <c r="BT49" s="156"/>
      <c r="BU49" s="156"/>
      <c r="BV49" s="156"/>
      <c r="BW49" s="156"/>
      <c r="BX49" s="171">
        <v>0</v>
      </c>
      <c r="BY49" s="153">
        <f t="shared" si="128"/>
        <v>0</v>
      </c>
      <c r="BZ49" s="120"/>
      <c r="CA49" s="172">
        <f t="shared" si="129"/>
        <v>0</v>
      </c>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72">
        <f t="shared" si="130"/>
        <v>0</v>
      </c>
      <c r="CZ49" s="157"/>
      <c r="DA49" s="157"/>
      <c r="DB49" s="157"/>
      <c r="DC49" s="157"/>
      <c r="DD49" s="157"/>
      <c r="DE49" s="157"/>
      <c r="DF49" s="157"/>
      <c r="DG49" s="157"/>
      <c r="DH49" s="157"/>
      <c r="DI49" s="157"/>
      <c r="DJ49" s="157"/>
      <c r="DK49" s="157"/>
      <c r="DL49" s="157"/>
      <c r="DM49" s="157"/>
      <c r="DN49" s="157"/>
      <c r="DO49" s="157"/>
      <c r="DP49" s="157"/>
      <c r="DQ49" s="157"/>
      <c r="DR49" s="157"/>
      <c r="DS49" s="157"/>
      <c r="DT49" s="157"/>
      <c r="DU49" s="157"/>
      <c r="DV49" s="157"/>
      <c r="DW49" s="172">
        <f t="shared" si="131"/>
        <v>0</v>
      </c>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72">
        <f t="shared" si="132"/>
        <v>0</v>
      </c>
      <c r="EV49" s="120"/>
      <c r="EW49" s="172">
        <f t="shared" si="133"/>
        <v>0</v>
      </c>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72">
        <f t="shared" si="134"/>
        <v>0</v>
      </c>
      <c r="FV49" s="157"/>
      <c r="FW49" s="157"/>
      <c r="FX49" s="157"/>
      <c r="FY49" s="157"/>
      <c r="FZ49" s="157"/>
      <c r="GA49" s="157"/>
      <c r="GB49" s="157"/>
      <c r="GC49" s="157"/>
      <c r="GD49" s="157"/>
      <c r="GE49" s="157"/>
      <c r="GF49" s="157"/>
      <c r="GG49" s="157"/>
      <c r="GH49" s="157"/>
      <c r="GI49" s="157"/>
      <c r="GJ49" s="157"/>
      <c r="GK49" s="157"/>
      <c r="GL49" s="157"/>
      <c r="GM49" s="157"/>
      <c r="GN49" s="157"/>
      <c r="GO49" s="157"/>
      <c r="GP49" s="157"/>
      <c r="GQ49" s="157"/>
      <c r="GR49" s="157"/>
      <c r="GS49" s="172">
        <f t="shared" si="135"/>
        <v>0</v>
      </c>
      <c r="GT49" s="157"/>
      <c r="GU49" s="157"/>
      <c r="GV49" s="157"/>
      <c r="GW49" s="157"/>
      <c r="GX49" s="157"/>
      <c r="GY49" s="157"/>
      <c r="GZ49" s="157"/>
      <c r="HA49" s="157"/>
      <c r="HB49" s="157"/>
      <c r="HC49" s="157"/>
      <c r="HD49" s="157"/>
      <c r="HE49" s="157"/>
      <c r="HF49" s="157"/>
      <c r="HG49" s="157"/>
      <c r="HH49" s="157"/>
      <c r="HI49" s="157"/>
      <c r="HJ49" s="157"/>
      <c r="HK49" s="157"/>
      <c r="HL49" s="157"/>
      <c r="HM49" s="157"/>
      <c r="HN49" s="157"/>
      <c r="HO49" s="157"/>
      <c r="HP49" s="157"/>
      <c r="HQ49" s="172">
        <f t="shared" si="136"/>
        <v>0</v>
      </c>
      <c r="HR49" s="126"/>
      <c r="HS49" s="172">
        <f t="shared" si="149"/>
        <v>0</v>
      </c>
      <c r="HT49" s="228"/>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s="173">
        <f t="shared" si="137"/>
        <v>0</v>
      </c>
      <c r="KU49" s="174">
        <f t="shared" si="138"/>
        <v>0</v>
      </c>
      <c r="KV49" s="174">
        <f t="shared" si="150"/>
        <v>0</v>
      </c>
      <c r="KW49" s="174">
        <f t="shared" si="162"/>
        <v>1.0000000000000002E-2</v>
      </c>
      <c r="KX49" s="175">
        <f t="shared" si="151"/>
        <v>1.0000000000000002E-2</v>
      </c>
      <c r="KY49" s="176">
        <f t="shared" si="152"/>
        <v>0</v>
      </c>
      <c r="KZ49" s="137">
        <f t="shared" si="139"/>
        <v>0</v>
      </c>
      <c r="LA49" s="137">
        <f t="shared" si="139"/>
        <v>0</v>
      </c>
      <c r="LB49" s="137">
        <f t="shared" si="139"/>
        <v>0</v>
      </c>
      <c r="LC49" s="137">
        <f t="shared" si="139"/>
        <v>0</v>
      </c>
      <c r="LD49" s="137">
        <f t="shared" si="139"/>
        <v>0</v>
      </c>
      <c r="LE49" s="137">
        <f t="shared" si="139"/>
        <v>0</v>
      </c>
      <c r="LF49" s="137">
        <f t="shared" si="139"/>
        <v>0</v>
      </c>
      <c r="LG49" s="137">
        <f t="shared" si="139"/>
        <v>1</v>
      </c>
      <c r="LH49" s="137">
        <f t="shared" si="139"/>
        <v>1</v>
      </c>
      <c r="LI49" s="137">
        <f t="shared" si="139"/>
        <v>1</v>
      </c>
      <c r="LJ49" s="137">
        <f t="shared" si="139"/>
        <v>1</v>
      </c>
      <c r="LK49" s="137">
        <f t="shared" si="139"/>
        <v>1</v>
      </c>
      <c r="LL49" s="137">
        <f t="shared" si="139"/>
        <v>1</v>
      </c>
      <c r="LM49" s="137">
        <f t="shared" si="139"/>
        <v>1</v>
      </c>
      <c r="LN49" s="137">
        <f t="shared" si="139"/>
        <v>1</v>
      </c>
      <c r="LO49" s="137">
        <v>0</v>
      </c>
      <c r="LP49" s="137">
        <f t="shared" si="163"/>
        <v>0</v>
      </c>
      <c r="LQ49"/>
      <c r="LR49" s="173">
        <f t="shared" si="140"/>
        <v>0</v>
      </c>
      <c r="LS49" s="174">
        <f t="shared" si="141"/>
        <v>0</v>
      </c>
      <c r="LT49" s="174">
        <f t="shared" si="153"/>
        <v>0</v>
      </c>
      <c r="LU49" s="174">
        <f t="shared" si="164"/>
        <v>1.0000000000000002E-2</v>
      </c>
      <c r="LV49" s="175">
        <f t="shared" si="154"/>
        <v>1.0000000000000002E-2</v>
      </c>
      <c r="LW49" s="176">
        <f t="shared" si="155"/>
        <v>0</v>
      </c>
      <c r="LX49" s="137">
        <f t="shared" si="142"/>
        <v>0</v>
      </c>
      <c r="LY49" s="137">
        <f t="shared" si="142"/>
        <v>0</v>
      </c>
      <c r="LZ49" s="137">
        <f t="shared" si="142"/>
        <v>0</v>
      </c>
      <c r="MA49" s="137">
        <f t="shared" si="142"/>
        <v>0</v>
      </c>
      <c r="MB49" s="137">
        <f t="shared" si="142"/>
        <v>0</v>
      </c>
      <c r="MC49" s="137">
        <f t="shared" si="142"/>
        <v>0</v>
      </c>
      <c r="MD49" s="137">
        <f t="shared" si="142"/>
        <v>0</v>
      </c>
      <c r="ME49" s="137">
        <f t="shared" si="142"/>
        <v>0</v>
      </c>
      <c r="MF49" s="137">
        <f t="shared" si="142"/>
        <v>1</v>
      </c>
      <c r="MG49" s="137">
        <f t="shared" si="142"/>
        <v>1</v>
      </c>
      <c r="MH49" s="137">
        <f t="shared" si="142"/>
        <v>1</v>
      </c>
      <c r="MI49" s="137">
        <f t="shared" si="142"/>
        <v>1</v>
      </c>
      <c r="MJ49" s="137">
        <f t="shared" si="142"/>
        <v>1</v>
      </c>
      <c r="MK49" s="137">
        <f t="shared" si="142"/>
        <v>1</v>
      </c>
      <c r="ML49" s="137">
        <f t="shared" si="142"/>
        <v>1</v>
      </c>
      <c r="MM49" s="137">
        <v>0</v>
      </c>
      <c r="MN49" s="137">
        <f t="shared" si="165"/>
        <v>0</v>
      </c>
      <c r="MO49" s="125"/>
      <c r="MP49" s="173">
        <f t="shared" si="143"/>
        <v>0</v>
      </c>
      <c r="MQ49" s="174">
        <f t="shared" si="144"/>
        <v>0</v>
      </c>
      <c r="MR49" s="174">
        <f t="shared" si="156"/>
        <v>0</v>
      </c>
      <c r="MS49" s="174">
        <f t="shared" si="166"/>
        <v>1.0000000000000002E-2</v>
      </c>
      <c r="MT49" s="175">
        <f t="shared" si="157"/>
        <v>1.0000000000000002E-2</v>
      </c>
      <c r="MU49" s="176">
        <f t="shared" si="158"/>
        <v>0</v>
      </c>
      <c r="MV49" s="137">
        <f t="shared" si="145"/>
        <v>0</v>
      </c>
      <c r="MW49" s="137">
        <f t="shared" si="145"/>
        <v>0</v>
      </c>
      <c r="MX49" s="137">
        <f t="shared" si="145"/>
        <v>0</v>
      </c>
      <c r="MY49" s="137">
        <f t="shared" si="145"/>
        <v>0</v>
      </c>
      <c r="MZ49" s="137">
        <f t="shared" si="145"/>
        <v>0</v>
      </c>
      <c r="NA49" s="137">
        <f t="shared" si="145"/>
        <v>1</v>
      </c>
      <c r="NB49" s="137">
        <f t="shared" si="145"/>
        <v>1</v>
      </c>
      <c r="NC49" s="137">
        <f t="shared" si="145"/>
        <v>1</v>
      </c>
      <c r="ND49" s="137">
        <f t="shared" si="145"/>
        <v>1</v>
      </c>
      <c r="NE49" s="137">
        <f t="shared" si="145"/>
        <v>1</v>
      </c>
      <c r="NF49" s="137">
        <f t="shared" si="145"/>
        <v>1</v>
      </c>
      <c r="NG49" s="137">
        <f t="shared" si="145"/>
        <v>1</v>
      </c>
      <c r="NH49" s="137">
        <f t="shared" si="145"/>
        <v>1</v>
      </c>
      <c r="NI49" s="137">
        <f t="shared" si="145"/>
        <v>1</v>
      </c>
      <c r="NJ49" s="137">
        <f t="shared" si="145"/>
        <v>1</v>
      </c>
      <c r="NK49" s="137">
        <v>0</v>
      </c>
      <c r="NL49" s="137">
        <f t="shared" si="167"/>
        <v>0</v>
      </c>
      <c r="NM49" s="125"/>
      <c r="NN49" s="173">
        <f t="shared" si="146"/>
        <v>0</v>
      </c>
      <c r="NO49" s="174">
        <f t="shared" si="147"/>
        <v>0</v>
      </c>
      <c r="NP49" s="174">
        <f t="shared" si="159"/>
        <v>0</v>
      </c>
      <c r="NQ49" s="174">
        <f t="shared" si="168"/>
        <v>1.0000000000000002E-2</v>
      </c>
      <c r="NR49" s="175">
        <f t="shared" si="160"/>
        <v>1.0000000000000002E-2</v>
      </c>
      <c r="NS49" s="176">
        <f t="shared" si="161"/>
        <v>0</v>
      </c>
      <c r="NT49" s="137">
        <f t="shared" si="148"/>
        <v>0</v>
      </c>
      <c r="NU49" s="137">
        <f t="shared" si="148"/>
        <v>0</v>
      </c>
      <c r="NV49" s="137">
        <f t="shared" si="148"/>
        <v>0</v>
      </c>
      <c r="NW49" s="137">
        <f t="shared" si="148"/>
        <v>0</v>
      </c>
      <c r="NX49" s="137">
        <f t="shared" si="148"/>
        <v>0</v>
      </c>
      <c r="NY49" s="137">
        <f t="shared" si="148"/>
        <v>1</v>
      </c>
      <c r="NZ49" s="137">
        <f t="shared" si="148"/>
        <v>1</v>
      </c>
      <c r="OA49" s="137">
        <f t="shared" si="148"/>
        <v>1</v>
      </c>
      <c r="OB49" s="137">
        <f t="shared" si="148"/>
        <v>1</v>
      </c>
      <c r="OC49" s="137">
        <f t="shared" si="148"/>
        <v>1</v>
      </c>
      <c r="OD49" s="137">
        <f t="shared" si="148"/>
        <v>1</v>
      </c>
      <c r="OE49" s="137">
        <f t="shared" si="148"/>
        <v>1</v>
      </c>
      <c r="OF49" s="137">
        <f t="shared" si="148"/>
        <v>1</v>
      </c>
      <c r="OG49" s="137">
        <f t="shared" si="148"/>
        <v>1</v>
      </c>
      <c r="OH49" s="137">
        <f t="shared" si="148"/>
        <v>1</v>
      </c>
      <c r="OI49" s="137">
        <v>0</v>
      </c>
      <c r="OJ49" s="137">
        <f t="shared" si="169"/>
        <v>0</v>
      </c>
    </row>
    <row r="50" spans="3:400" x14ac:dyDescent="0.25">
      <c r="C50" s="194" t="s">
        <v>50</v>
      </c>
      <c r="D50" s="171">
        <v>0</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0</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6"/>
      <c r="BB50" s="156"/>
      <c r="BC50" s="156"/>
      <c r="BD50" s="156"/>
      <c r="BE50" s="156"/>
      <c r="BF50" s="156"/>
      <c r="BG50" s="156"/>
      <c r="BH50" s="156"/>
      <c r="BI50" s="156"/>
      <c r="BJ50" s="156"/>
      <c r="BK50" s="156"/>
      <c r="BL50" s="156"/>
      <c r="BM50" s="156"/>
      <c r="BN50" s="156"/>
      <c r="BO50" s="156"/>
      <c r="BP50" s="156"/>
      <c r="BQ50" s="156"/>
      <c r="BR50" s="156"/>
      <c r="BS50" s="156"/>
      <c r="BT50" s="156"/>
      <c r="BU50" s="156"/>
      <c r="BV50" s="156"/>
      <c r="BW50" s="156"/>
      <c r="BX50" s="171">
        <v>0</v>
      </c>
      <c r="BY50" s="153">
        <f t="shared" si="128"/>
        <v>0</v>
      </c>
      <c r="BZ50" s="120"/>
      <c r="CA50" s="172">
        <f t="shared" si="129"/>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si="130"/>
        <v>0</v>
      </c>
      <c r="CZ50" s="157"/>
      <c r="DA50" s="157"/>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72">
        <f t="shared" si="131"/>
        <v>0</v>
      </c>
      <c r="DX50" s="157"/>
      <c r="DY50" s="157"/>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72">
        <f t="shared" si="132"/>
        <v>0</v>
      </c>
      <c r="EV50" s="120"/>
      <c r="EW50" s="172">
        <f t="shared" si="133"/>
        <v>0</v>
      </c>
      <c r="EX50" s="157"/>
      <c r="EY50" s="157"/>
      <c r="EZ50" s="157"/>
      <c r="FA50" s="157"/>
      <c r="FB50" s="157"/>
      <c r="FC50" s="157"/>
      <c r="FD50" s="157"/>
      <c r="FE50" s="157"/>
      <c r="FF50" s="157"/>
      <c r="FG50" s="157"/>
      <c r="FH50" s="157"/>
      <c r="FI50" s="157"/>
      <c r="FJ50" s="157"/>
      <c r="FK50" s="157"/>
      <c r="FL50" s="157"/>
      <c r="FM50" s="157"/>
      <c r="FN50" s="157"/>
      <c r="FO50" s="157"/>
      <c r="FP50" s="157"/>
      <c r="FQ50" s="157"/>
      <c r="FR50" s="157"/>
      <c r="FS50" s="157"/>
      <c r="FT50" s="157"/>
      <c r="FU50" s="172">
        <f t="shared" si="134"/>
        <v>0</v>
      </c>
      <c r="FV50" s="157"/>
      <c r="FW50" s="157"/>
      <c r="FX50" s="157"/>
      <c r="FY50" s="157"/>
      <c r="FZ50" s="157"/>
      <c r="GA50" s="157"/>
      <c r="GB50" s="157"/>
      <c r="GC50" s="157"/>
      <c r="GD50" s="157"/>
      <c r="GE50" s="157"/>
      <c r="GF50" s="157"/>
      <c r="GG50" s="157"/>
      <c r="GH50" s="157"/>
      <c r="GI50" s="157"/>
      <c r="GJ50" s="157"/>
      <c r="GK50" s="157"/>
      <c r="GL50" s="157"/>
      <c r="GM50" s="157"/>
      <c r="GN50" s="157"/>
      <c r="GO50" s="157"/>
      <c r="GP50" s="157"/>
      <c r="GQ50" s="157"/>
      <c r="GR50" s="157"/>
      <c r="GS50" s="172">
        <f t="shared" si="135"/>
        <v>0</v>
      </c>
      <c r="GT50" s="157"/>
      <c r="GU50" s="157"/>
      <c r="GV50" s="157"/>
      <c r="GW50" s="157"/>
      <c r="GX50" s="157"/>
      <c r="GY50" s="157"/>
      <c r="GZ50" s="157"/>
      <c r="HA50" s="157"/>
      <c r="HB50" s="157"/>
      <c r="HC50" s="157"/>
      <c r="HD50" s="157"/>
      <c r="HE50" s="157"/>
      <c r="HF50" s="157"/>
      <c r="HG50" s="157"/>
      <c r="HH50" s="157"/>
      <c r="HI50" s="157"/>
      <c r="HJ50" s="157"/>
      <c r="HK50" s="157"/>
      <c r="HL50" s="157"/>
      <c r="HM50" s="157"/>
      <c r="HN50" s="157"/>
      <c r="HO50" s="157"/>
      <c r="HP50" s="157"/>
      <c r="HQ50" s="172">
        <f t="shared" si="136"/>
        <v>0</v>
      </c>
      <c r="HR50" s="126"/>
      <c r="HS50" s="172">
        <f t="shared" si="149"/>
        <v>0</v>
      </c>
      <c r="HT50" s="228"/>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s="173">
        <f t="shared" si="137"/>
        <v>0</v>
      </c>
      <c r="KU50" s="174">
        <f t="shared" si="138"/>
        <v>0</v>
      </c>
      <c r="KV50" s="174">
        <f t="shared" si="150"/>
        <v>0</v>
      </c>
      <c r="KW50" s="174">
        <f t="shared" si="162"/>
        <v>1.1000000000000003E-2</v>
      </c>
      <c r="KX50" s="175">
        <f t="shared" si="151"/>
        <v>1.1000000000000003E-2</v>
      </c>
      <c r="KY50" s="176">
        <f t="shared" si="152"/>
        <v>0</v>
      </c>
      <c r="KZ50" s="137">
        <f t="shared" si="139"/>
        <v>0</v>
      </c>
      <c r="LA50" s="137">
        <f t="shared" si="139"/>
        <v>0</v>
      </c>
      <c r="LB50" s="137">
        <f t="shared" si="139"/>
        <v>0</v>
      </c>
      <c r="LC50" s="137">
        <f t="shared" si="139"/>
        <v>0</v>
      </c>
      <c r="LD50" s="137">
        <f t="shared" si="139"/>
        <v>0</v>
      </c>
      <c r="LE50" s="137">
        <f t="shared" si="139"/>
        <v>0</v>
      </c>
      <c r="LF50" s="137">
        <f t="shared" si="139"/>
        <v>1</v>
      </c>
      <c r="LG50" s="137">
        <f t="shared" si="139"/>
        <v>1</v>
      </c>
      <c r="LH50" s="137">
        <f t="shared" si="139"/>
        <v>1</v>
      </c>
      <c r="LI50" s="137">
        <f t="shared" si="139"/>
        <v>1</v>
      </c>
      <c r="LJ50" s="137">
        <f t="shared" si="139"/>
        <v>1</v>
      </c>
      <c r="LK50" s="137">
        <f t="shared" si="139"/>
        <v>1</v>
      </c>
      <c r="LL50" s="137">
        <f t="shared" si="139"/>
        <v>1</v>
      </c>
      <c r="LM50" s="137">
        <f t="shared" si="139"/>
        <v>1</v>
      </c>
      <c r="LN50" s="137">
        <f t="shared" si="139"/>
        <v>1</v>
      </c>
      <c r="LO50" s="137">
        <v>0</v>
      </c>
      <c r="LP50" s="137">
        <f t="shared" si="163"/>
        <v>0</v>
      </c>
      <c r="LQ50"/>
      <c r="LR50" s="173">
        <f t="shared" si="140"/>
        <v>0</v>
      </c>
      <c r="LS50" s="174">
        <f t="shared" si="141"/>
        <v>0</v>
      </c>
      <c r="LT50" s="174">
        <f t="shared" si="153"/>
        <v>0</v>
      </c>
      <c r="LU50" s="174">
        <f t="shared" si="164"/>
        <v>1.1000000000000003E-2</v>
      </c>
      <c r="LV50" s="175">
        <f t="shared" si="154"/>
        <v>1.1000000000000003E-2</v>
      </c>
      <c r="LW50" s="176">
        <f t="shared" si="155"/>
        <v>0</v>
      </c>
      <c r="LX50" s="137">
        <f t="shared" si="142"/>
        <v>0</v>
      </c>
      <c r="LY50" s="137">
        <f t="shared" si="142"/>
        <v>0</v>
      </c>
      <c r="LZ50" s="137">
        <f t="shared" si="142"/>
        <v>0</v>
      </c>
      <c r="MA50" s="137">
        <f t="shared" si="142"/>
        <v>0</v>
      </c>
      <c r="MB50" s="137">
        <f t="shared" si="142"/>
        <v>0</v>
      </c>
      <c r="MC50" s="137">
        <f t="shared" si="142"/>
        <v>0</v>
      </c>
      <c r="MD50" s="137">
        <f t="shared" si="142"/>
        <v>0</v>
      </c>
      <c r="ME50" s="137">
        <f t="shared" si="142"/>
        <v>1</v>
      </c>
      <c r="MF50" s="137">
        <f t="shared" si="142"/>
        <v>1</v>
      </c>
      <c r="MG50" s="137">
        <f t="shared" si="142"/>
        <v>1</v>
      </c>
      <c r="MH50" s="137">
        <f t="shared" si="142"/>
        <v>1</v>
      </c>
      <c r="MI50" s="137">
        <f t="shared" si="142"/>
        <v>1</v>
      </c>
      <c r="MJ50" s="137">
        <f t="shared" si="142"/>
        <v>1</v>
      </c>
      <c r="MK50" s="137">
        <f t="shared" si="142"/>
        <v>1</v>
      </c>
      <c r="ML50" s="137">
        <f t="shared" si="142"/>
        <v>1</v>
      </c>
      <c r="MM50" s="137">
        <v>0</v>
      </c>
      <c r="MN50" s="137">
        <f t="shared" si="165"/>
        <v>0</v>
      </c>
      <c r="MO50" s="125"/>
      <c r="MP50" s="173">
        <f t="shared" si="143"/>
        <v>0</v>
      </c>
      <c r="MQ50" s="174">
        <f t="shared" si="144"/>
        <v>0</v>
      </c>
      <c r="MR50" s="174">
        <f t="shared" si="156"/>
        <v>0</v>
      </c>
      <c r="MS50" s="174">
        <f t="shared" si="166"/>
        <v>1.1000000000000003E-2</v>
      </c>
      <c r="MT50" s="175">
        <f t="shared" si="157"/>
        <v>1.1000000000000003E-2</v>
      </c>
      <c r="MU50" s="176">
        <f t="shared" si="158"/>
        <v>0</v>
      </c>
      <c r="MV50" s="137">
        <f t="shared" si="145"/>
        <v>0</v>
      </c>
      <c r="MW50" s="137">
        <f t="shared" si="145"/>
        <v>0</v>
      </c>
      <c r="MX50" s="137">
        <f t="shared" si="145"/>
        <v>0</v>
      </c>
      <c r="MY50" s="137">
        <f t="shared" si="145"/>
        <v>0</v>
      </c>
      <c r="MZ50" s="137">
        <f t="shared" si="145"/>
        <v>1</v>
      </c>
      <c r="NA50" s="137">
        <f t="shared" si="145"/>
        <v>1</v>
      </c>
      <c r="NB50" s="137">
        <f t="shared" si="145"/>
        <v>1</v>
      </c>
      <c r="NC50" s="137">
        <f t="shared" si="145"/>
        <v>1</v>
      </c>
      <c r="ND50" s="137">
        <f t="shared" si="145"/>
        <v>1</v>
      </c>
      <c r="NE50" s="137">
        <f t="shared" si="145"/>
        <v>1</v>
      </c>
      <c r="NF50" s="137">
        <f t="shared" si="145"/>
        <v>1</v>
      </c>
      <c r="NG50" s="137">
        <f t="shared" si="145"/>
        <v>1</v>
      </c>
      <c r="NH50" s="137">
        <f t="shared" si="145"/>
        <v>1</v>
      </c>
      <c r="NI50" s="137">
        <f t="shared" si="145"/>
        <v>1</v>
      </c>
      <c r="NJ50" s="137">
        <f t="shared" si="145"/>
        <v>1</v>
      </c>
      <c r="NK50" s="137">
        <v>0</v>
      </c>
      <c r="NL50" s="137">
        <f t="shared" si="167"/>
        <v>0</v>
      </c>
      <c r="NM50" s="125"/>
      <c r="NN50" s="173">
        <f t="shared" si="146"/>
        <v>0</v>
      </c>
      <c r="NO50" s="174">
        <f t="shared" si="147"/>
        <v>0</v>
      </c>
      <c r="NP50" s="174">
        <f t="shared" si="159"/>
        <v>0</v>
      </c>
      <c r="NQ50" s="174">
        <f t="shared" si="168"/>
        <v>1.1000000000000003E-2</v>
      </c>
      <c r="NR50" s="175">
        <f t="shared" si="160"/>
        <v>1.1000000000000003E-2</v>
      </c>
      <c r="NS50" s="176">
        <f t="shared" si="161"/>
        <v>0</v>
      </c>
      <c r="NT50" s="137">
        <f t="shared" si="148"/>
        <v>0</v>
      </c>
      <c r="NU50" s="137">
        <f t="shared" si="148"/>
        <v>0</v>
      </c>
      <c r="NV50" s="137">
        <f t="shared" si="148"/>
        <v>0</v>
      </c>
      <c r="NW50" s="137">
        <f t="shared" si="148"/>
        <v>0</v>
      </c>
      <c r="NX50" s="137">
        <f t="shared" si="148"/>
        <v>1</v>
      </c>
      <c r="NY50" s="137">
        <f t="shared" si="148"/>
        <v>1</v>
      </c>
      <c r="NZ50" s="137">
        <f t="shared" si="148"/>
        <v>1</v>
      </c>
      <c r="OA50" s="137">
        <f t="shared" si="148"/>
        <v>1</v>
      </c>
      <c r="OB50" s="137">
        <f t="shared" si="148"/>
        <v>1</v>
      </c>
      <c r="OC50" s="137">
        <f t="shared" si="148"/>
        <v>1</v>
      </c>
      <c r="OD50" s="137">
        <f t="shared" si="148"/>
        <v>1</v>
      </c>
      <c r="OE50" s="137">
        <f t="shared" si="148"/>
        <v>1</v>
      </c>
      <c r="OF50" s="137">
        <f t="shared" si="148"/>
        <v>1</v>
      </c>
      <c r="OG50" s="137">
        <f t="shared" si="148"/>
        <v>1</v>
      </c>
      <c r="OH50" s="137">
        <f t="shared" si="148"/>
        <v>1</v>
      </c>
      <c r="OI50" s="137">
        <v>0</v>
      </c>
      <c r="OJ50" s="137">
        <f t="shared" si="169"/>
        <v>0</v>
      </c>
    </row>
    <row r="51" spans="3:400" x14ac:dyDescent="0.25">
      <c r="C51" s="194" t="s">
        <v>51</v>
      </c>
      <c r="D51" s="171">
        <v>99</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31</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7</v>
      </c>
      <c r="BA51" s="156"/>
      <c r="BB51" s="156"/>
      <c r="BC51" s="156"/>
      <c r="BD51" s="156"/>
      <c r="BE51" s="156"/>
      <c r="BF51" s="156"/>
      <c r="BG51" s="156"/>
      <c r="BH51" s="156"/>
      <c r="BI51" s="156"/>
      <c r="BJ51" s="156"/>
      <c r="BK51" s="156"/>
      <c r="BL51" s="156"/>
      <c r="BM51" s="156"/>
      <c r="BN51" s="156"/>
      <c r="BO51" s="156"/>
      <c r="BP51" s="156"/>
      <c r="BQ51" s="156"/>
      <c r="BR51" s="156"/>
      <c r="BS51" s="156"/>
      <c r="BT51" s="156"/>
      <c r="BU51" s="156"/>
      <c r="BV51" s="156"/>
      <c r="BW51" s="156"/>
      <c r="BX51" s="171">
        <v>38</v>
      </c>
      <c r="BY51" s="153">
        <f t="shared" si="128"/>
        <v>175</v>
      </c>
      <c r="BZ51" s="120"/>
      <c r="CA51" s="172">
        <f t="shared" si="129"/>
        <v>1</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130"/>
        <v>1</v>
      </c>
      <c r="CZ51" s="157"/>
      <c r="DA51" s="157"/>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72">
        <f t="shared" si="131"/>
        <v>0</v>
      </c>
      <c r="DX51" s="157"/>
      <c r="DY51" s="157"/>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72">
        <f t="shared" si="132"/>
        <v>0</v>
      </c>
      <c r="EV51" s="120"/>
      <c r="EW51" s="172">
        <f t="shared" si="133"/>
        <v>100</v>
      </c>
      <c r="EX51" s="157"/>
      <c r="EY51" s="157"/>
      <c r="EZ51" s="157"/>
      <c r="FA51" s="157"/>
      <c r="FB51" s="157"/>
      <c r="FC51" s="157"/>
      <c r="FD51" s="157"/>
      <c r="FE51" s="157"/>
      <c r="FF51" s="157"/>
      <c r="FG51" s="157"/>
      <c r="FH51" s="157"/>
      <c r="FI51" s="157"/>
      <c r="FJ51" s="157"/>
      <c r="FK51" s="157"/>
      <c r="FL51" s="157"/>
      <c r="FM51" s="157"/>
      <c r="FN51" s="157"/>
      <c r="FO51" s="157"/>
      <c r="FP51" s="157"/>
      <c r="FQ51" s="157"/>
      <c r="FR51" s="157"/>
      <c r="FS51" s="157"/>
      <c r="FT51" s="157"/>
      <c r="FU51" s="172">
        <f t="shared" si="134"/>
        <v>32</v>
      </c>
      <c r="FV51" s="157"/>
      <c r="FW51" s="157"/>
      <c r="FX51" s="157"/>
      <c r="FY51" s="157"/>
      <c r="FZ51" s="157"/>
      <c r="GA51" s="157"/>
      <c r="GB51" s="157"/>
      <c r="GC51" s="157"/>
      <c r="GD51" s="157"/>
      <c r="GE51" s="157"/>
      <c r="GF51" s="157"/>
      <c r="GG51" s="157"/>
      <c r="GH51" s="157"/>
      <c r="GI51" s="157"/>
      <c r="GJ51" s="157"/>
      <c r="GK51" s="157"/>
      <c r="GL51" s="157"/>
      <c r="GM51" s="157"/>
      <c r="GN51" s="157"/>
      <c r="GO51" s="157"/>
      <c r="GP51" s="157"/>
      <c r="GQ51" s="157"/>
      <c r="GR51" s="157"/>
      <c r="GS51" s="172">
        <f t="shared" si="135"/>
        <v>7</v>
      </c>
      <c r="GT51" s="157"/>
      <c r="GU51" s="157"/>
      <c r="GV51" s="157"/>
      <c r="GW51" s="157"/>
      <c r="GX51" s="157"/>
      <c r="GY51" s="157"/>
      <c r="GZ51" s="157"/>
      <c r="HA51" s="157"/>
      <c r="HB51" s="157"/>
      <c r="HC51" s="157"/>
      <c r="HD51" s="157"/>
      <c r="HE51" s="157"/>
      <c r="HF51" s="157"/>
      <c r="HG51" s="157"/>
      <c r="HH51" s="157"/>
      <c r="HI51" s="157"/>
      <c r="HJ51" s="157"/>
      <c r="HK51" s="157"/>
      <c r="HL51" s="157"/>
      <c r="HM51" s="157"/>
      <c r="HN51" s="157"/>
      <c r="HO51" s="157"/>
      <c r="HP51" s="157"/>
      <c r="HQ51" s="172">
        <f t="shared" si="136"/>
        <v>38</v>
      </c>
      <c r="HR51" s="126"/>
      <c r="HS51" s="172">
        <f t="shared" si="149"/>
        <v>177</v>
      </c>
      <c r="HT51" s="228"/>
      <c r="HU51" s="181"/>
      <c r="HV51"/>
      <c r="HW51"/>
      <c r="HX51"/>
      <c r="HY51"/>
      <c r="HZ51"/>
      <c r="IA51"/>
      <c r="IB51"/>
      <c r="IC51"/>
      <c r="ID51"/>
      <c r="IE51"/>
      <c r="IF51"/>
      <c r="IG51"/>
      <c r="IH51"/>
      <c r="II51"/>
      <c r="IJ51"/>
      <c r="IK51"/>
      <c r="IL51"/>
      <c r="IM51"/>
      <c r="IN51"/>
      <c r="IO51"/>
      <c r="IP51"/>
      <c r="IQ51"/>
      <c r="IR51"/>
      <c r="IS51" s="181"/>
      <c r="IT51"/>
      <c r="IU51"/>
      <c r="IV51"/>
      <c r="IW51"/>
      <c r="IX51"/>
      <c r="IY51"/>
      <c r="IZ51"/>
      <c r="JA51"/>
      <c r="JB51"/>
      <c r="JC51"/>
      <c r="JD51"/>
      <c r="JE51"/>
      <c r="JF51"/>
      <c r="JG51"/>
      <c r="JH51"/>
      <c r="JI51"/>
      <c r="JJ51"/>
      <c r="JK51"/>
      <c r="JL51"/>
      <c r="JM51"/>
      <c r="JN51"/>
      <c r="JO51"/>
      <c r="JP51"/>
      <c r="JQ51" s="181"/>
      <c r="JR51"/>
      <c r="JS51"/>
      <c r="JT51"/>
      <c r="JU51"/>
      <c r="JV51"/>
      <c r="JW51"/>
      <c r="JX51"/>
      <c r="JY51"/>
      <c r="JZ51"/>
      <c r="KA51"/>
      <c r="KB51"/>
      <c r="KC51"/>
      <c r="KD51"/>
      <c r="KE51"/>
      <c r="KF51"/>
      <c r="KG51"/>
      <c r="KH51"/>
      <c r="KI51"/>
      <c r="KJ51"/>
      <c r="KK51"/>
      <c r="KL51"/>
      <c r="KM51"/>
      <c r="KN51"/>
      <c r="KO51" s="181"/>
      <c r="KP51"/>
      <c r="KQ51"/>
      <c r="KR51"/>
      <c r="KS51"/>
      <c r="KT51" s="173">
        <f t="shared" si="137"/>
        <v>99</v>
      </c>
      <c r="KU51" s="174">
        <f t="shared" si="138"/>
        <v>0.75572519083969469</v>
      </c>
      <c r="KV51" s="174">
        <f t="shared" si="150"/>
        <v>0.75572519083969469</v>
      </c>
      <c r="KW51" s="174">
        <f t="shared" si="162"/>
        <v>1.2000000000000004E-2</v>
      </c>
      <c r="KX51" s="175">
        <f t="shared" si="151"/>
        <v>0.7677251908396947</v>
      </c>
      <c r="KY51" s="176">
        <f t="shared" si="152"/>
        <v>0</v>
      </c>
      <c r="KZ51" s="137">
        <f t="shared" si="139"/>
        <v>1</v>
      </c>
      <c r="LA51" s="137">
        <f t="shared" si="139"/>
        <v>1</v>
      </c>
      <c r="LB51" s="137">
        <f t="shared" si="139"/>
        <v>1</v>
      </c>
      <c r="LC51" s="137">
        <f t="shared" si="139"/>
        <v>1</v>
      </c>
      <c r="LD51" s="137">
        <f t="shared" si="139"/>
        <v>1</v>
      </c>
      <c r="LE51" s="137">
        <f t="shared" si="139"/>
        <v>1</v>
      </c>
      <c r="LF51" s="137">
        <f t="shared" si="139"/>
        <v>1</v>
      </c>
      <c r="LG51" s="137">
        <f t="shared" si="139"/>
        <v>1</v>
      </c>
      <c r="LH51" s="137">
        <f t="shared" si="139"/>
        <v>1</v>
      </c>
      <c r="LI51" s="137">
        <f t="shared" si="139"/>
        <v>1</v>
      </c>
      <c r="LJ51" s="137">
        <f t="shared" si="139"/>
        <v>1</v>
      </c>
      <c r="LK51" s="137">
        <f t="shared" si="139"/>
        <v>1</v>
      </c>
      <c r="LL51" s="137">
        <f t="shared" si="139"/>
        <v>1</v>
      </c>
      <c r="LM51" s="137">
        <f t="shared" si="139"/>
        <v>1</v>
      </c>
      <c r="LN51" s="137">
        <f t="shared" si="139"/>
        <v>1</v>
      </c>
      <c r="LO51" s="137">
        <v>1</v>
      </c>
      <c r="LP51" s="137">
        <f t="shared" si="163"/>
        <v>1</v>
      </c>
      <c r="LQ51"/>
      <c r="LR51" s="173">
        <f t="shared" si="140"/>
        <v>31</v>
      </c>
      <c r="LS51" s="174">
        <f t="shared" si="141"/>
        <v>0.65957446808510634</v>
      </c>
      <c r="LT51" s="174">
        <f t="shared" si="153"/>
        <v>0.65957446808510634</v>
      </c>
      <c r="LU51" s="174">
        <f t="shared" si="164"/>
        <v>1.2000000000000004E-2</v>
      </c>
      <c r="LV51" s="175">
        <f t="shared" si="154"/>
        <v>0.67157446808510635</v>
      </c>
      <c r="LW51" s="176">
        <f t="shared" si="155"/>
        <v>0</v>
      </c>
      <c r="LX51" s="137">
        <f t="shared" si="142"/>
        <v>1</v>
      </c>
      <c r="LY51" s="137">
        <f t="shared" si="142"/>
        <v>1</v>
      </c>
      <c r="LZ51" s="137">
        <f t="shared" si="142"/>
        <v>1</v>
      </c>
      <c r="MA51" s="137">
        <f t="shared" si="142"/>
        <v>1</v>
      </c>
      <c r="MB51" s="137">
        <f t="shared" si="142"/>
        <v>1</v>
      </c>
      <c r="MC51" s="137">
        <f t="shared" si="142"/>
        <v>1</v>
      </c>
      <c r="MD51" s="137">
        <f t="shared" si="142"/>
        <v>1</v>
      </c>
      <c r="ME51" s="137">
        <f t="shared" si="142"/>
        <v>1</v>
      </c>
      <c r="MF51" s="137">
        <f t="shared" si="142"/>
        <v>1</v>
      </c>
      <c r="MG51" s="137">
        <f t="shared" si="142"/>
        <v>1</v>
      </c>
      <c r="MH51" s="137">
        <f t="shared" si="142"/>
        <v>1</v>
      </c>
      <c r="MI51" s="137">
        <f t="shared" si="142"/>
        <v>1</v>
      </c>
      <c r="MJ51" s="137">
        <f t="shared" si="142"/>
        <v>1</v>
      </c>
      <c r="MK51" s="137">
        <f t="shared" si="142"/>
        <v>1</v>
      </c>
      <c r="ML51" s="137">
        <f t="shared" si="142"/>
        <v>1</v>
      </c>
      <c r="MM51" s="137">
        <v>1</v>
      </c>
      <c r="MN51" s="137">
        <f t="shared" si="165"/>
        <v>1</v>
      </c>
      <c r="MO51" s="125"/>
      <c r="MP51" s="173">
        <f t="shared" si="143"/>
        <v>7</v>
      </c>
      <c r="MQ51" s="174">
        <f t="shared" si="144"/>
        <v>0</v>
      </c>
      <c r="MR51" s="174">
        <f t="shared" si="156"/>
        <v>0</v>
      </c>
      <c r="MS51" s="174">
        <f t="shared" si="166"/>
        <v>1.2000000000000004E-2</v>
      </c>
      <c r="MT51" s="175">
        <f t="shared" si="157"/>
        <v>1.2000000000000004E-2</v>
      </c>
      <c r="MU51" s="176">
        <f t="shared" si="158"/>
        <v>0</v>
      </c>
      <c r="MV51" s="137">
        <f t="shared" si="145"/>
        <v>0</v>
      </c>
      <c r="MW51" s="137">
        <f t="shared" si="145"/>
        <v>0</v>
      </c>
      <c r="MX51" s="137">
        <f t="shared" si="145"/>
        <v>0</v>
      </c>
      <c r="MY51" s="137">
        <f t="shared" si="145"/>
        <v>1</v>
      </c>
      <c r="MZ51" s="137">
        <f t="shared" si="145"/>
        <v>1</v>
      </c>
      <c r="NA51" s="137">
        <f t="shared" si="145"/>
        <v>1</v>
      </c>
      <c r="NB51" s="137">
        <f t="shared" si="145"/>
        <v>1</v>
      </c>
      <c r="NC51" s="137">
        <f t="shared" si="145"/>
        <v>1</v>
      </c>
      <c r="ND51" s="137">
        <f t="shared" si="145"/>
        <v>1</v>
      </c>
      <c r="NE51" s="137">
        <f t="shared" si="145"/>
        <v>1</v>
      </c>
      <c r="NF51" s="137">
        <f t="shared" si="145"/>
        <v>1</v>
      </c>
      <c r="NG51" s="137">
        <f t="shared" si="145"/>
        <v>1</v>
      </c>
      <c r="NH51" s="137">
        <f t="shared" si="145"/>
        <v>1</v>
      </c>
      <c r="NI51" s="137">
        <f t="shared" si="145"/>
        <v>1</v>
      </c>
      <c r="NJ51" s="137">
        <f t="shared" si="145"/>
        <v>1</v>
      </c>
      <c r="NK51" s="137">
        <v>0</v>
      </c>
      <c r="NL51" s="137">
        <f t="shared" si="167"/>
        <v>0</v>
      </c>
      <c r="NM51" s="125"/>
      <c r="NN51" s="173">
        <f t="shared" si="146"/>
        <v>38</v>
      </c>
      <c r="NO51" s="174">
        <f t="shared" si="147"/>
        <v>0</v>
      </c>
      <c r="NP51" s="174">
        <f t="shared" si="159"/>
        <v>0</v>
      </c>
      <c r="NQ51" s="174">
        <f t="shared" si="168"/>
        <v>1.2000000000000004E-2</v>
      </c>
      <c r="NR51" s="175">
        <f t="shared" si="160"/>
        <v>1.2000000000000004E-2</v>
      </c>
      <c r="NS51" s="176">
        <f t="shared" si="161"/>
        <v>0</v>
      </c>
      <c r="NT51" s="137">
        <f t="shared" si="148"/>
        <v>0</v>
      </c>
      <c r="NU51" s="137">
        <f t="shared" si="148"/>
        <v>0</v>
      </c>
      <c r="NV51" s="137">
        <f t="shared" si="148"/>
        <v>0</v>
      </c>
      <c r="NW51" s="137">
        <f t="shared" si="148"/>
        <v>1</v>
      </c>
      <c r="NX51" s="137">
        <f t="shared" si="148"/>
        <v>1</v>
      </c>
      <c r="NY51" s="137">
        <f t="shared" si="148"/>
        <v>1</v>
      </c>
      <c r="NZ51" s="137">
        <f t="shared" si="148"/>
        <v>1</v>
      </c>
      <c r="OA51" s="137">
        <f t="shared" si="148"/>
        <v>1</v>
      </c>
      <c r="OB51" s="137">
        <f t="shared" si="148"/>
        <v>1</v>
      </c>
      <c r="OC51" s="137">
        <f t="shared" si="148"/>
        <v>1</v>
      </c>
      <c r="OD51" s="137">
        <f t="shared" si="148"/>
        <v>1</v>
      </c>
      <c r="OE51" s="137">
        <f t="shared" si="148"/>
        <v>1</v>
      </c>
      <c r="OF51" s="137">
        <f t="shared" si="148"/>
        <v>1</v>
      </c>
      <c r="OG51" s="137">
        <f t="shared" si="148"/>
        <v>1</v>
      </c>
      <c r="OH51" s="137">
        <f t="shared" si="148"/>
        <v>1</v>
      </c>
      <c r="OI51" s="137">
        <v>0</v>
      </c>
      <c r="OJ51" s="137">
        <f t="shared" si="169"/>
        <v>0</v>
      </c>
    </row>
    <row r="52" spans="3:400" x14ac:dyDescent="0.25">
      <c r="C52" s="194" t="s">
        <v>52</v>
      </c>
      <c r="D52" s="171">
        <v>3</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6"/>
      <c r="BB52" s="156"/>
      <c r="BC52" s="156"/>
      <c r="BD52" s="156"/>
      <c r="BE52" s="156"/>
      <c r="BF52" s="156"/>
      <c r="BG52" s="156"/>
      <c r="BH52" s="156"/>
      <c r="BI52" s="156"/>
      <c r="BJ52" s="156"/>
      <c r="BK52" s="156"/>
      <c r="BL52" s="156"/>
      <c r="BM52" s="156"/>
      <c r="BN52" s="156"/>
      <c r="BO52" s="156"/>
      <c r="BP52" s="156"/>
      <c r="BQ52" s="156"/>
      <c r="BR52" s="156"/>
      <c r="BS52" s="156"/>
      <c r="BT52" s="156"/>
      <c r="BU52" s="156"/>
      <c r="BV52" s="156"/>
      <c r="BW52" s="156"/>
      <c r="BX52" s="171">
        <v>0</v>
      </c>
      <c r="BY52" s="153">
        <f t="shared" si="128"/>
        <v>3</v>
      </c>
      <c r="BZ52" s="120"/>
      <c r="CA52" s="172">
        <f t="shared" si="129"/>
        <v>0</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130"/>
        <v>0</v>
      </c>
      <c r="CZ52" s="157"/>
      <c r="DA52" s="157"/>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72">
        <f t="shared" si="131"/>
        <v>0</v>
      </c>
      <c r="DX52" s="157"/>
      <c r="DY52" s="157"/>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72">
        <f t="shared" si="132"/>
        <v>0</v>
      </c>
      <c r="EV52" s="120"/>
      <c r="EW52" s="172">
        <f t="shared" si="133"/>
        <v>3</v>
      </c>
      <c r="EX52" s="157"/>
      <c r="EY52" s="157"/>
      <c r="EZ52" s="157"/>
      <c r="FA52" s="157"/>
      <c r="FB52" s="157"/>
      <c r="FC52" s="157"/>
      <c r="FD52" s="157"/>
      <c r="FE52" s="157"/>
      <c r="FF52" s="157"/>
      <c r="FG52" s="157"/>
      <c r="FH52" s="157"/>
      <c r="FI52" s="157"/>
      <c r="FJ52" s="157"/>
      <c r="FK52" s="157"/>
      <c r="FL52" s="157"/>
      <c r="FM52" s="157"/>
      <c r="FN52" s="157"/>
      <c r="FO52" s="157"/>
      <c r="FP52" s="157"/>
      <c r="FQ52" s="157"/>
      <c r="FR52" s="157"/>
      <c r="FS52" s="157"/>
      <c r="FT52" s="157"/>
      <c r="FU52" s="172">
        <f t="shared" si="134"/>
        <v>0</v>
      </c>
      <c r="FV52" s="157"/>
      <c r="FW52" s="157"/>
      <c r="FX52" s="157"/>
      <c r="FY52" s="157"/>
      <c r="FZ52" s="157"/>
      <c r="GA52" s="157"/>
      <c r="GB52" s="157"/>
      <c r="GC52" s="157"/>
      <c r="GD52" s="157"/>
      <c r="GE52" s="157"/>
      <c r="GF52" s="157"/>
      <c r="GG52" s="157"/>
      <c r="GH52" s="157"/>
      <c r="GI52" s="157"/>
      <c r="GJ52" s="157"/>
      <c r="GK52" s="157"/>
      <c r="GL52" s="157"/>
      <c r="GM52" s="157"/>
      <c r="GN52" s="157"/>
      <c r="GO52" s="157"/>
      <c r="GP52" s="157"/>
      <c r="GQ52" s="157"/>
      <c r="GR52" s="157"/>
      <c r="GS52" s="172">
        <f t="shared" si="135"/>
        <v>0</v>
      </c>
      <c r="GT52" s="157"/>
      <c r="GU52" s="157"/>
      <c r="GV52" s="157"/>
      <c r="GW52" s="157"/>
      <c r="GX52" s="157"/>
      <c r="GY52" s="157"/>
      <c r="GZ52" s="157"/>
      <c r="HA52" s="157"/>
      <c r="HB52" s="157"/>
      <c r="HC52" s="157"/>
      <c r="HD52" s="157"/>
      <c r="HE52" s="157"/>
      <c r="HF52" s="157"/>
      <c r="HG52" s="157"/>
      <c r="HH52" s="157"/>
      <c r="HI52" s="157"/>
      <c r="HJ52" s="157"/>
      <c r="HK52" s="157"/>
      <c r="HL52" s="157"/>
      <c r="HM52" s="157"/>
      <c r="HN52" s="157"/>
      <c r="HO52" s="157"/>
      <c r="HP52" s="157"/>
      <c r="HQ52" s="172">
        <f t="shared" si="136"/>
        <v>0</v>
      </c>
      <c r="HR52" s="126"/>
      <c r="HS52" s="172">
        <f t="shared" si="149"/>
        <v>3</v>
      </c>
      <c r="HT52" s="228"/>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s="173">
        <f t="shared" si="137"/>
        <v>3</v>
      </c>
      <c r="KU52" s="174">
        <f t="shared" si="138"/>
        <v>2.2900763358778626E-2</v>
      </c>
      <c r="KV52" s="174">
        <f t="shared" si="150"/>
        <v>2.2900763358778626E-2</v>
      </c>
      <c r="KW52" s="174">
        <f t="shared" si="162"/>
        <v>1.3000000000000005E-2</v>
      </c>
      <c r="KX52" s="175">
        <f t="shared" si="151"/>
        <v>3.5900763358778634E-2</v>
      </c>
      <c r="KY52" s="176">
        <f t="shared" si="152"/>
        <v>0</v>
      </c>
      <c r="KZ52" s="137">
        <f t="shared" si="139"/>
        <v>0</v>
      </c>
      <c r="LA52" s="137">
        <f t="shared" si="139"/>
        <v>0</v>
      </c>
      <c r="LB52" s="137">
        <f t="shared" si="139"/>
        <v>0</v>
      </c>
      <c r="LC52" s="137">
        <f t="shared" si="139"/>
        <v>1</v>
      </c>
      <c r="LD52" s="137">
        <f t="shared" si="139"/>
        <v>1</v>
      </c>
      <c r="LE52" s="137">
        <f t="shared" si="139"/>
        <v>1</v>
      </c>
      <c r="LF52" s="137">
        <f t="shared" si="139"/>
        <v>1</v>
      </c>
      <c r="LG52" s="137">
        <f t="shared" si="139"/>
        <v>1</v>
      </c>
      <c r="LH52" s="137">
        <f t="shared" si="139"/>
        <v>1</v>
      </c>
      <c r="LI52" s="137">
        <f t="shared" si="139"/>
        <v>1</v>
      </c>
      <c r="LJ52" s="137">
        <f t="shared" si="139"/>
        <v>1</v>
      </c>
      <c r="LK52" s="137">
        <f t="shared" si="139"/>
        <v>1</v>
      </c>
      <c r="LL52" s="137">
        <f t="shared" si="139"/>
        <v>1</v>
      </c>
      <c r="LM52" s="137">
        <f t="shared" si="139"/>
        <v>1</v>
      </c>
      <c r="LN52" s="137">
        <f t="shared" si="139"/>
        <v>1</v>
      </c>
      <c r="LO52" s="137">
        <v>0</v>
      </c>
      <c r="LP52" s="137">
        <f t="shared" si="163"/>
        <v>0</v>
      </c>
      <c r="LQ52"/>
      <c r="LR52" s="173">
        <f t="shared" si="140"/>
        <v>0</v>
      </c>
      <c r="LS52" s="174">
        <f t="shared" si="141"/>
        <v>0</v>
      </c>
      <c r="LT52" s="174">
        <f t="shared" si="153"/>
        <v>0</v>
      </c>
      <c r="LU52" s="174">
        <f t="shared" si="164"/>
        <v>1.3000000000000005E-2</v>
      </c>
      <c r="LV52" s="175">
        <f t="shared" si="154"/>
        <v>1.3000000000000005E-2</v>
      </c>
      <c r="LW52" s="176">
        <f t="shared" si="155"/>
        <v>0</v>
      </c>
      <c r="LX52" s="137">
        <f t="shared" si="142"/>
        <v>0</v>
      </c>
      <c r="LY52" s="137">
        <f t="shared" si="142"/>
        <v>0</v>
      </c>
      <c r="LZ52" s="137">
        <f t="shared" si="142"/>
        <v>0</v>
      </c>
      <c r="MA52" s="137">
        <f t="shared" si="142"/>
        <v>0</v>
      </c>
      <c r="MB52" s="137">
        <f t="shared" si="142"/>
        <v>0</v>
      </c>
      <c r="MC52" s="137">
        <f t="shared" si="142"/>
        <v>0</v>
      </c>
      <c r="MD52" s="137">
        <f t="shared" si="142"/>
        <v>1</v>
      </c>
      <c r="ME52" s="137">
        <f t="shared" si="142"/>
        <v>1</v>
      </c>
      <c r="MF52" s="137">
        <f t="shared" si="142"/>
        <v>1</v>
      </c>
      <c r="MG52" s="137">
        <f t="shared" si="142"/>
        <v>1</v>
      </c>
      <c r="MH52" s="137">
        <f t="shared" si="142"/>
        <v>1</v>
      </c>
      <c r="MI52" s="137">
        <f t="shared" si="142"/>
        <v>1</v>
      </c>
      <c r="MJ52" s="137">
        <f t="shared" si="142"/>
        <v>1</v>
      </c>
      <c r="MK52" s="137">
        <f t="shared" si="142"/>
        <v>1</v>
      </c>
      <c r="ML52" s="137">
        <f t="shared" si="142"/>
        <v>1</v>
      </c>
      <c r="MM52" s="137">
        <v>0</v>
      </c>
      <c r="MN52" s="137">
        <f t="shared" si="165"/>
        <v>0</v>
      </c>
      <c r="MO52" s="125"/>
      <c r="MP52" s="173">
        <f t="shared" si="143"/>
        <v>0</v>
      </c>
      <c r="MQ52" s="174">
        <f t="shared" si="144"/>
        <v>0</v>
      </c>
      <c r="MR52" s="174">
        <f t="shared" si="156"/>
        <v>0</v>
      </c>
      <c r="MS52" s="174">
        <f t="shared" si="166"/>
        <v>1.3000000000000005E-2</v>
      </c>
      <c r="MT52" s="175">
        <f t="shared" si="157"/>
        <v>1.3000000000000005E-2</v>
      </c>
      <c r="MU52" s="176">
        <f t="shared" si="158"/>
        <v>0</v>
      </c>
      <c r="MV52" s="137">
        <f t="shared" si="145"/>
        <v>0</v>
      </c>
      <c r="MW52" s="137">
        <f t="shared" si="145"/>
        <v>0</v>
      </c>
      <c r="MX52" s="137">
        <f t="shared" si="145"/>
        <v>1</v>
      </c>
      <c r="MY52" s="137">
        <f t="shared" si="145"/>
        <v>1</v>
      </c>
      <c r="MZ52" s="137">
        <f t="shared" si="145"/>
        <v>1</v>
      </c>
      <c r="NA52" s="137">
        <f t="shared" si="145"/>
        <v>1</v>
      </c>
      <c r="NB52" s="137">
        <f t="shared" si="145"/>
        <v>1</v>
      </c>
      <c r="NC52" s="137">
        <f t="shared" si="145"/>
        <v>1</v>
      </c>
      <c r="ND52" s="137">
        <f t="shared" si="145"/>
        <v>1</v>
      </c>
      <c r="NE52" s="137">
        <f t="shared" si="145"/>
        <v>1</v>
      </c>
      <c r="NF52" s="137">
        <f t="shared" si="145"/>
        <v>1</v>
      </c>
      <c r="NG52" s="137">
        <f t="shared" si="145"/>
        <v>1</v>
      </c>
      <c r="NH52" s="137">
        <f t="shared" si="145"/>
        <v>1</v>
      </c>
      <c r="NI52" s="137">
        <f t="shared" si="145"/>
        <v>1</v>
      </c>
      <c r="NJ52" s="137">
        <f t="shared" si="145"/>
        <v>1</v>
      </c>
      <c r="NK52" s="137">
        <v>0</v>
      </c>
      <c r="NL52" s="137">
        <f t="shared" si="167"/>
        <v>0</v>
      </c>
      <c r="NM52" s="125"/>
      <c r="NN52" s="173">
        <f t="shared" si="146"/>
        <v>0</v>
      </c>
      <c r="NO52" s="174">
        <f t="shared" si="147"/>
        <v>0</v>
      </c>
      <c r="NP52" s="174">
        <f t="shared" si="159"/>
        <v>0</v>
      </c>
      <c r="NQ52" s="174">
        <f t="shared" si="168"/>
        <v>1.3000000000000005E-2</v>
      </c>
      <c r="NR52" s="175">
        <f t="shared" si="160"/>
        <v>1.3000000000000005E-2</v>
      </c>
      <c r="NS52" s="176">
        <f t="shared" si="161"/>
        <v>0</v>
      </c>
      <c r="NT52" s="137">
        <f t="shared" si="148"/>
        <v>0</v>
      </c>
      <c r="NU52" s="137">
        <f t="shared" si="148"/>
        <v>0</v>
      </c>
      <c r="NV52" s="137">
        <f t="shared" si="148"/>
        <v>1</v>
      </c>
      <c r="NW52" s="137">
        <f t="shared" si="148"/>
        <v>1</v>
      </c>
      <c r="NX52" s="137">
        <f t="shared" si="148"/>
        <v>1</v>
      </c>
      <c r="NY52" s="137">
        <f t="shared" si="148"/>
        <v>1</v>
      </c>
      <c r="NZ52" s="137">
        <f t="shared" si="148"/>
        <v>1</v>
      </c>
      <c r="OA52" s="137">
        <f t="shared" si="148"/>
        <v>1</v>
      </c>
      <c r="OB52" s="137">
        <f t="shared" si="148"/>
        <v>1</v>
      </c>
      <c r="OC52" s="137">
        <f t="shared" si="148"/>
        <v>1</v>
      </c>
      <c r="OD52" s="137">
        <f t="shared" si="148"/>
        <v>1</v>
      </c>
      <c r="OE52" s="137">
        <f t="shared" si="148"/>
        <v>1</v>
      </c>
      <c r="OF52" s="137">
        <f t="shared" si="148"/>
        <v>1</v>
      </c>
      <c r="OG52" s="137">
        <f t="shared" si="148"/>
        <v>1</v>
      </c>
      <c r="OH52" s="137">
        <f t="shared" si="148"/>
        <v>1</v>
      </c>
      <c r="OI52" s="137">
        <v>0</v>
      </c>
      <c r="OJ52" s="137">
        <f t="shared" si="169"/>
        <v>0</v>
      </c>
    </row>
    <row r="53" spans="3:400" ht="14.45" customHeight="1" x14ac:dyDescent="0.25">
      <c r="C53" s="194" t="s">
        <v>53</v>
      </c>
      <c r="D53" s="171">
        <v>0</v>
      </c>
      <c r="E53" s="156"/>
      <c r="F53" s="156"/>
      <c r="G53" s="156"/>
      <c r="H53" s="156"/>
      <c r="I53" s="156"/>
      <c r="J53" s="156"/>
      <c r="K53" s="156"/>
      <c r="L53" s="156"/>
      <c r="M53" s="156"/>
      <c r="N53" s="156"/>
      <c r="O53" s="156"/>
      <c r="P53" s="156"/>
      <c r="Q53" s="156"/>
      <c r="R53" s="156"/>
      <c r="S53" s="156"/>
      <c r="T53" s="156"/>
      <c r="U53" s="156"/>
      <c r="V53" s="156"/>
      <c r="W53" s="156"/>
      <c r="X53" s="156"/>
      <c r="Y53" s="156"/>
      <c r="Z53" s="156"/>
      <c r="AA53" s="156"/>
      <c r="AB53" s="171">
        <v>1</v>
      </c>
      <c r="AC53" s="156"/>
      <c r="AD53" s="156"/>
      <c r="AE53" s="156"/>
      <c r="AF53" s="156"/>
      <c r="AG53" s="156"/>
      <c r="AH53" s="156"/>
      <c r="AI53" s="156"/>
      <c r="AJ53" s="156"/>
      <c r="AK53" s="156"/>
      <c r="AL53" s="156"/>
      <c r="AM53" s="156"/>
      <c r="AN53" s="156"/>
      <c r="AO53" s="156"/>
      <c r="AP53" s="156"/>
      <c r="AQ53" s="156"/>
      <c r="AR53" s="156"/>
      <c r="AS53" s="156"/>
      <c r="AT53" s="156"/>
      <c r="AU53" s="156"/>
      <c r="AV53" s="156"/>
      <c r="AW53" s="156"/>
      <c r="AX53" s="156"/>
      <c r="AY53" s="156"/>
      <c r="AZ53" s="171">
        <v>0</v>
      </c>
      <c r="BA53" s="156"/>
      <c r="BB53" s="156"/>
      <c r="BC53" s="156"/>
      <c r="BD53" s="156"/>
      <c r="BE53" s="156"/>
      <c r="BF53" s="156"/>
      <c r="BG53" s="156"/>
      <c r="BH53" s="156"/>
      <c r="BI53" s="156"/>
      <c r="BJ53" s="156"/>
      <c r="BK53" s="156"/>
      <c r="BL53" s="156"/>
      <c r="BM53" s="156"/>
      <c r="BN53" s="156"/>
      <c r="BO53" s="156"/>
      <c r="BP53" s="156"/>
      <c r="BQ53" s="156"/>
      <c r="BR53" s="156"/>
      <c r="BS53" s="156"/>
      <c r="BT53" s="156"/>
      <c r="BU53" s="156"/>
      <c r="BV53" s="156"/>
      <c r="BW53" s="156"/>
      <c r="BX53" s="171">
        <v>0</v>
      </c>
      <c r="BY53" s="153">
        <f t="shared" si="128"/>
        <v>1</v>
      </c>
      <c r="BZ53" s="120"/>
      <c r="CA53" s="172">
        <f t="shared" si="129"/>
        <v>0</v>
      </c>
      <c r="CB53" s="157"/>
      <c r="CC53" s="157"/>
      <c r="CD53" s="157"/>
      <c r="CE53" s="157"/>
      <c r="CF53" s="157"/>
      <c r="CG53" s="157"/>
      <c r="CH53" s="157"/>
      <c r="CI53" s="157"/>
      <c r="CJ53" s="157"/>
      <c r="CK53" s="157"/>
      <c r="CL53" s="157"/>
      <c r="CM53" s="157"/>
      <c r="CN53" s="157"/>
      <c r="CO53" s="157"/>
      <c r="CP53" s="157"/>
      <c r="CQ53" s="157"/>
      <c r="CR53" s="157"/>
      <c r="CS53" s="157"/>
      <c r="CT53" s="157"/>
      <c r="CU53" s="157"/>
      <c r="CV53" s="157"/>
      <c r="CW53" s="157"/>
      <c r="CX53" s="157"/>
      <c r="CY53" s="172">
        <f t="shared" si="130"/>
        <v>0</v>
      </c>
      <c r="CZ53" s="157"/>
      <c r="DA53" s="157"/>
      <c r="DB53" s="157"/>
      <c r="DC53" s="157"/>
      <c r="DD53" s="157"/>
      <c r="DE53" s="157"/>
      <c r="DF53" s="157"/>
      <c r="DG53" s="157"/>
      <c r="DH53" s="157"/>
      <c r="DI53" s="157"/>
      <c r="DJ53" s="157"/>
      <c r="DK53" s="157"/>
      <c r="DL53" s="157"/>
      <c r="DM53" s="157"/>
      <c r="DN53" s="157"/>
      <c r="DO53" s="157"/>
      <c r="DP53" s="157"/>
      <c r="DQ53" s="157"/>
      <c r="DR53" s="157"/>
      <c r="DS53" s="157"/>
      <c r="DT53" s="157"/>
      <c r="DU53" s="157"/>
      <c r="DV53" s="157"/>
      <c r="DW53" s="172">
        <f t="shared" si="131"/>
        <v>0</v>
      </c>
      <c r="DX53" s="157"/>
      <c r="DY53" s="157"/>
      <c r="DZ53" s="157"/>
      <c r="EA53" s="157"/>
      <c r="EB53" s="157"/>
      <c r="EC53" s="157"/>
      <c r="ED53" s="157"/>
      <c r="EE53" s="157"/>
      <c r="EF53" s="157"/>
      <c r="EG53" s="157"/>
      <c r="EH53" s="157"/>
      <c r="EI53" s="157"/>
      <c r="EJ53" s="157"/>
      <c r="EK53" s="157"/>
      <c r="EL53" s="157"/>
      <c r="EM53" s="157"/>
      <c r="EN53" s="157"/>
      <c r="EO53" s="157"/>
      <c r="EP53" s="157"/>
      <c r="EQ53" s="157"/>
      <c r="ER53" s="157"/>
      <c r="ES53" s="157"/>
      <c r="ET53" s="157"/>
      <c r="EU53" s="172">
        <f t="shared" si="132"/>
        <v>0</v>
      </c>
      <c r="EV53" s="120"/>
      <c r="EW53" s="172">
        <f t="shared" si="133"/>
        <v>0</v>
      </c>
      <c r="EX53" s="157"/>
      <c r="EY53" s="157"/>
      <c r="EZ53" s="157"/>
      <c r="FA53" s="157"/>
      <c r="FB53" s="157"/>
      <c r="FC53" s="157"/>
      <c r="FD53" s="157"/>
      <c r="FE53" s="157"/>
      <c r="FF53" s="157"/>
      <c r="FG53" s="157"/>
      <c r="FH53" s="157"/>
      <c r="FI53" s="157"/>
      <c r="FJ53" s="157"/>
      <c r="FK53" s="157"/>
      <c r="FL53" s="157"/>
      <c r="FM53" s="157"/>
      <c r="FN53" s="157"/>
      <c r="FO53" s="157"/>
      <c r="FP53" s="157"/>
      <c r="FQ53" s="157"/>
      <c r="FR53" s="157"/>
      <c r="FS53" s="157"/>
      <c r="FT53" s="157"/>
      <c r="FU53" s="172">
        <f t="shared" si="134"/>
        <v>1</v>
      </c>
      <c r="FV53" s="157"/>
      <c r="FW53" s="157"/>
      <c r="FX53" s="157"/>
      <c r="FY53" s="157"/>
      <c r="FZ53" s="157"/>
      <c r="GA53" s="157"/>
      <c r="GB53" s="157"/>
      <c r="GC53" s="157"/>
      <c r="GD53" s="157"/>
      <c r="GE53" s="157"/>
      <c r="GF53" s="157"/>
      <c r="GG53" s="157"/>
      <c r="GH53" s="157"/>
      <c r="GI53" s="157"/>
      <c r="GJ53" s="157"/>
      <c r="GK53" s="157"/>
      <c r="GL53" s="157"/>
      <c r="GM53" s="157"/>
      <c r="GN53" s="157"/>
      <c r="GO53" s="157"/>
      <c r="GP53" s="157"/>
      <c r="GQ53" s="157"/>
      <c r="GR53" s="157"/>
      <c r="GS53" s="172">
        <f t="shared" si="135"/>
        <v>0</v>
      </c>
      <c r="GT53" s="157"/>
      <c r="GU53" s="157"/>
      <c r="GV53" s="157"/>
      <c r="GW53" s="157"/>
      <c r="GX53" s="157"/>
      <c r="GY53" s="157"/>
      <c r="GZ53" s="157"/>
      <c r="HA53" s="157"/>
      <c r="HB53" s="157"/>
      <c r="HC53" s="157"/>
      <c r="HD53" s="157"/>
      <c r="HE53" s="157"/>
      <c r="HF53" s="157"/>
      <c r="HG53" s="157"/>
      <c r="HH53" s="157"/>
      <c r="HI53" s="157"/>
      <c r="HJ53" s="157"/>
      <c r="HK53" s="157"/>
      <c r="HL53" s="157"/>
      <c r="HM53" s="157"/>
      <c r="HN53" s="157"/>
      <c r="HO53" s="157"/>
      <c r="HP53" s="157"/>
      <c r="HQ53" s="172">
        <f t="shared" si="136"/>
        <v>0</v>
      </c>
      <c r="HR53" s="126"/>
      <c r="HS53" s="172">
        <f t="shared" si="149"/>
        <v>1</v>
      </c>
      <c r="HT53" s="228"/>
      <c r="HU53" s="136"/>
      <c r="HV53" s="137" t="s">
        <v>214</v>
      </c>
      <c r="HW53" s="137" t="s">
        <v>215</v>
      </c>
      <c r="HX53" s="137" t="s">
        <v>216</v>
      </c>
      <c r="HY53" s="125"/>
      <c r="HZ53" s="125"/>
      <c r="IA53"/>
      <c r="IB53" s="125"/>
      <c r="IC53" s="125"/>
      <c r="ID53"/>
      <c r="IE53"/>
      <c r="IF53"/>
      <c r="IG53"/>
      <c r="IH53"/>
      <c r="II53"/>
      <c r="IJ53"/>
      <c r="IK53"/>
      <c r="IL53"/>
      <c r="IM53"/>
      <c r="IN53"/>
      <c r="IO53"/>
      <c r="IP53"/>
      <c r="IQ53"/>
      <c r="IR53"/>
      <c r="IS53" s="138"/>
      <c r="IT53" s="137" t="s">
        <v>214</v>
      </c>
      <c r="IU53" s="137" t="s">
        <v>215</v>
      </c>
      <c r="IV53" s="137" t="s">
        <v>216</v>
      </c>
      <c r="IW53" s="125"/>
      <c r="IX53" s="125"/>
      <c r="IY53"/>
      <c r="IZ53" s="125"/>
      <c r="JA53" s="125"/>
      <c r="JB53"/>
      <c r="JC53"/>
      <c r="JD53"/>
      <c r="JE53"/>
      <c r="JF53"/>
      <c r="JG53"/>
      <c r="JH53"/>
      <c r="JI53"/>
      <c r="JJ53"/>
      <c r="JK53"/>
      <c r="JL53"/>
      <c r="JM53"/>
      <c r="JN53"/>
      <c r="JO53"/>
      <c r="JP53"/>
      <c r="JQ53" s="138"/>
      <c r="JR53" s="137" t="s">
        <v>214</v>
      </c>
      <c r="JS53" s="137" t="s">
        <v>215</v>
      </c>
      <c r="JT53" s="137" t="s">
        <v>216</v>
      </c>
      <c r="JU53" s="125"/>
      <c r="JV53" s="125"/>
      <c r="JW53"/>
      <c r="JX53" s="125"/>
      <c r="JY53" s="125"/>
      <c r="JZ53"/>
      <c r="KA53"/>
      <c r="KB53"/>
      <c r="KC53"/>
      <c r="KD53"/>
      <c r="KE53"/>
      <c r="KF53"/>
      <c r="KG53"/>
      <c r="KH53"/>
      <c r="KI53"/>
      <c r="KJ53"/>
      <c r="KK53"/>
      <c r="KL53"/>
      <c r="KM53"/>
      <c r="KN53"/>
      <c r="KO53" s="138"/>
      <c r="KP53" s="137" t="s">
        <v>214</v>
      </c>
      <c r="KQ53" s="137" t="s">
        <v>215</v>
      </c>
      <c r="KR53" s="137" t="s">
        <v>216</v>
      </c>
      <c r="KS53"/>
      <c r="KT53" s="173">
        <f t="shared" si="137"/>
        <v>0</v>
      </c>
      <c r="KU53" s="174">
        <f t="shared" si="138"/>
        <v>0</v>
      </c>
      <c r="KV53" s="174">
        <f t="shared" si="150"/>
        <v>0</v>
      </c>
      <c r="KW53" s="174">
        <f t="shared" si="162"/>
        <v>1.4000000000000005E-2</v>
      </c>
      <c r="KX53" s="175">
        <f t="shared" si="151"/>
        <v>1.4000000000000005E-2</v>
      </c>
      <c r="KY53" s="176">
        <f t="shared" si="152"/>
        <v>0</v>
      </c>
      <c r="KZ53" s="137">
        <f t="shared" si="139"/>
        <v>0</v>
      </c>
      <c r="LA53" s="137">
        <f t="shared" si="139"/>
        <v>0</v>
      </c>
      <c r="LB53" s="137">
        <f t="shared" si="139"/>
        <v>0</v>
      </c>
      <c r="LC53" s="137">
        <f t="shared" si="139"/>
        <v>0</v>
      </c>
      <c r="LD53" s="137">
        <f t="shared" si="139"/>
        <v>0</v>
      </c>
      <c r="LE53" s="137">
        <f t="shared" si="139"/>
        <v>1</v>
      </c>
      <c r="LF53" s="137">
        <f t="shared" si="139"/>
        <v>1</v>
      </c>
      <c r="LG53" s="137">
        <f t="shared" si="139"/>
        <v>1</v>
      </c>
      <c r="LH53" s="137">
        <f t="shared" si="139"/>
        <v>1</v>
      </c>
      <c r="LI53" s="137">
        <f t="shared" si="139"/>
        <v>1</v>
      </c>
      <c r="LJ53" s="137">
        <f t="shared" si="139"/>
        <v>1</v>
      </c>
      <c r="LK53" s="137">
        <f t="shared" si="139"/>
        <v>1</v>
      </c>
      <c r="LL53" s="137">
        <f t="shared" si="139"/>
        <v>1</v>
      </c>
      <c r="LM53" s="137">
        <f t="shared" si="139"/>
        <v>1</v>
      </c>
      <c r="LN53" s="137">
        <f t="shared" si="139"/>
        <v>1</v>
      </c>
      <c r="LO53" s="137">
        <v>0</v>
      </c>
      <c r="LP53" s="137">
        <f t="shared" si="163"/>
        <v>0</v>
      </c>
      <c r="LQ53"/>
      <c r="LR53" s="173">
        <f t="shared" si="140"/>
        <v>1</v>
      </c>
      <c r="LS53" s="174">
        <f t="shared" si="141"/>
        <v>2.1276595744680851E-2</v>
      </c>
      <c r="LT53" s="174">
        <f t="shared" si="153"/>
        <v>2.1276595744680851E-2</v>
      </c>
      <c r="LU53" s="174">
        <f t="shared" si="164"/>
        <v>1.4000000000000005E-2</v>
      </c>
      <c r="LV53" s="175">
        <f t="shared" si="154"/>
        <v>3.5276595744680853E-2</v>
      </c>
      <c r="LW53" s="176">
        <f t="shared" si="155"/>
        <v>0</v>
      </c>
      <c r="LX53" s="137">
        <f t="shared" si="142"/>
        <v>0</v>
      </c>
      <c r="LY53" s="137">
        <f t="shared" si="142"/>
        <v>0</v>
      </c>
      <c r="LZ53" s="137">
        <f t="shared" si="142"/>
        <v>0</v>
      </c>
      <c r="MA53" s="137">
        <f t="shared" si="142"/>
        <v>1</v>
      </c>
      <c r="MB53" s="137">
        <f t="shared" si="142"/>
        <v>1</v>
      </c>
      <c r="MC53" s="137">
        <f t="shared" si="142"/>
        <v>1</v>
      </c>
      <c r="MD53" s="137">
        <f t="shared" si="142"/>
        <v>1</v>
      </c>
      <c r="ME53" s="137">
        <f t="shared" si="142"/>
        <v>1</v>
      </c>
      <c r="MF53" s="137">
        <f t="shared" si="142"/>
        <v>1</v>
      </c>
      <c r="MG53" s="137">
        <f t="shared" si="142"/>
        <v>1</v>
      </c>
      <c r="MH53" s="137">
        <f t="shared" si="142"/>
        <v>1</v>
      </c>
      <c r="MI53" s="137">
        <f t="shared" si="142"/>
        <v>1</v>
      </c>
      <c r="MJ53" s="137">
        <f t="shared" si="142"/>
        <v>1</v>
      </c>
      <c r="MK53" s="137">
        <f t="shared" si="142"/>
        <v>1</v>
      </c>
      <c r="ML53" s="137">
        <f t="shared" si="142"/>
        <v>1</v>
      </c>
      <c r="MM53" s="137">
        <v>0</v>
      </c>
      <c r="MN53" s="137">
        <f t="shared" si="165"/>
        <v>0</v>
      </c>
      <c r="MO53" s="125"/>
      <c r="MP53" s="173">
        <f t="shared" si="143"/>
        <v>0</v>
      </c>
      <c r="MQ53" s="174">
        <f t="shared" si="144"/>
        <v>0</v>
      </c>
      <c r="MR53" s="174">
        <f t="shared" si="156"/>
        <v>0</v>
      </c>
      <c r="MS53" s="174">
        <f t="shared" si="166"/>
        <v>1.4000000000000005E-2</v>
      </c>
      <c r="MT53" s="175">
        <f t="shared" si="157"/>
        <v>1.4000000000000005E-2</v>
      </c>
      <c r="MU53" s="176">
        <f t="shared" si="158"/>
        <v>0</v>
      </c>
      <c r="MV53" s="137">
        <f t="shared" si="145"/>
        <v>0</v>
      </c>
      <c r="MW53" s="137">
        <f t="shared" si="145"/>
        <v>1</v>
      </c>
      <c r="MX53" s="137">
        <f t="shared" si="145"/>
        <v>1</v>
      </c>
      <c r="MY53" s="137">
        <f t="shared" si="145"/>
        <v>1</v>
      </c>
      <c r="MZ53" s="137">
        <f t="shared" si="145"/>
        <v>1</v>
      </c>
      <c r="NA53" s="137">
        <f t="shared" si="145"/>
        <v>1</v>
      </c>
      <c r="NB53" s="137">
        <f t="shared" si="145"/>
        <v>1</v>
      </c>
      <c r="NC53" s="137">
        <f t="shared" si="145"/>
        <v>1</v>
      </c>
      <c r="ND53" s="137">
        <f t="shared" si="145"/>
        <v>1</v>
      </c>
      <c r="NE53" s="137">
        <f t="shared" si="145"/>
        <v>1</v>
      </c>
      <c r="NF53" s="137">
        <f t="shared" si="145"/>
        <v>1</v>
      </c>
      <c r="NG53" s="137">
        <f t="shared" si="145"/>
        <v>1</v>
      </c>
      <c r="NH53" s="137">
        <f t="shared" si="145"/>
        <v>1</v>
      </c>
      <c r="NI53" s="137">
        <f t="shared" si="145"/>
        <v>1</v>
      </c>
      <c r="NJ53" s="137">
        <f t="shared" si="145"/>
        <v>1</v>
      </c>
      <c r="NK53" s="137">
        <v>0</v>
      </c>
      <c r="NL53" s="137">
        <f t="shared" si="167"/>
        <v>0</v>
      </c>
      <c r="NM53" s="125"/>
      <c r="NN53" s="173">
        <f t="shared" si="146"/>
        <v>0</v>
      </c>
      <c r="NO53" s="174">
        <f t="shared" si="147"/>
        <v>0</v>
      </c>
      <c r="NP53" s="174">
        <f t="shared" si="159"/>
        <v>0</v>
      </c>
      <c r="NQ53" s="174">
        <f t="shared" si="168"/>
        <v>1.4000000000000005E-2</v>
      </c>
      <c r="NR53" s="175">
        <f t="shared" si="160"/>
        <v>1.4000000000000005E-2</v>
      </c>
      <c r="NS53" s="176">
        <f t="shared" si="161"/>
        <v>0</v>
      </c>
      <c r="NT53" s="137">
        <f t="shared" si="148"/>
        <v>0</v>
      </c>
      <c r="NU53" s="137">
        <f t="shared" si="148"/>
        <v>1</v>
      </c>
      <c r="NV53" s="137">
        <f t="shared" si="148"/>
        <v>1</v>
      </c>
      <c r="NW53" s="137">
        <f t="shared" si="148"/>
        <v>1</v>
      </c>
      <c r="NX53" s="137">
        <f t="shared" si="148"/>
        <v>1</v>
      </c>
      <c r="NY53" s="137">
        <f t="shared" si="148"/>
        <v>1</v>
      </c>
      <c r="NZ53" s="137">
        <f t="shared" si="148"/>
        <v>1</v>
      </c>
      <c r="OA53" s="137">
        <f t="shared" si="148"/>
        <v>1</v>
      </c>
      <c r="OB53" s="137">
        <f t="shared" si="148"/>
        <v>1</v>
      </c>
      <c r="OC53" s="137">
        <f t="shared" si="148"/>
        <v>1</v>
      </c>
      <c r="OD53" s="137">
        <f t="shared" si="148"/>
        <v>1</v>
      </c>
      <c r="OE53" s="137">
        <f t="shared" si="148"/>
        <v>1</v>
      </c>
      <c r="OF53" s="137">
        <f t="shared" si="148"/>
        <v>1</v>
      </c>
      <c r="OG53" s="137">
        <f t="shared" si="148"/>
        <v>1</v>
      </c>
      <c r="OH53" s="137">
        <f t="shared" si="148"/>
        <v>1</v>
      </c>
      <c r="OI53" s="137">
        <v>0</v>
      </c>
      <c r="OJ53" s="137">
        <f t="shared" si="169"/>
        <v>0</v>
      </c>
    </row>
    <row r="54" spans="3:400" ht="14.45" customHeight="1" x14ac:dyDescent="0.25">
      <c r="C54" s="194" t="s">
        <v>54</v>
      </c>
      <c r="D54" s="171">
        <v>4</v>
      </c>
      <c r="E54" s="156"/>
      <c r="F54" s="156"/>
      <c r="G54" s="156"/>
      <c r="H54" s="156"/>
      <c r="I54" s="156"/>
      <c r="J54" s="156"/>
      <c r="K54" s="156"/>
      <c r="L54" s="156"/>
      <c r="M54" s="156"/>
      <c r="N54" s="156"/>
      <c r="O54" s="156"/>
      <c r="P54" s="156"/>
      <c r="Q54" s="156"/>
      <c r="R54" s="156"/>
      <c r="S54" s="156"/>
      <c r="T54" s="156"/>
      <c r="U54" s="156"/>
      <c r="V54" s="156"/>
      <c r="W54" s="156"/>
      <c r="X54" s="156"/>
      <c r="Y54" s="156"/>
      <c r="Z54" s="156"/>
      <c r="AA54" s="156"/>
      <c r="AB54" s="171">
        <v>0</v>
      </c>
      <c r="AC54" s="156"/>
      <c r="AD54" s="156"/>
      <c r="AE54" s="156"/>
      <c r="AF54" s="156"/>
      <c r="AG54" s="156"/>
      <c r="AH54" s="156"/>
      <c r="AI54" s="156"/>
      <c r="AJ54" s="156"/>
      <c r="AK54" s="156"/>
      <c r="AL54" s="156"/>
      <c r="AM54" s="156"/>
      <c r="AN54" s="156"/>
      <c r="AO54" s="156"/>
      <c r="AP54" s="156"/>
      <c r="AQ54" s="156"/>
      <c r="AR54" s="156"/>
      <c r="AS54" s="156"/>
      <c r="AT54" s="156"/>
      <c r="AU54" s="156"/>
      <c r="AV54" s="156"/>
      <c r="AW54" s="156"/>
      <c r="AX54" s="156"/>
      <c r="AY54" s="156"/>
      <c r="AZ54" s="171">
        <v>0</v>
      </c>
      <c r="BA54" s="156"/>
      <c r="BB54" s="156"/>
      <c r="BC54" s="156"/>
      <c r="BD54" s="156"/>
      <c r="BE54" s="156"/>
      <c r="BF54" s="156"/>
      <c r="BG54" s="156"/>
      <c r="BH54" s="156"/>
      <c r="BI54" s="156"/>
      <c r="BJ54" s="156"/>
      <c r="BK54" s="156"/>
      <c r="BL54" s="156"/>
      <c r="BM54" s="156"/>
      <c r="BN54" s="156"/>
      <c r="BO54" s="156"/>
      <c r="BP54" s="156"/>
      <c r="BQ54" s="156"/>
      <c r="BR54" s="156"/>
      <c r="BS54" s="156"/>
      <c r="BT54" s="156"/>
      <c r="BU54" s="156"/>
      <c r="BV54" s="156"/>
      <c r="BW54" s="156"/>
      <c r="BX54" s="171">
        <v>4</v>
      </c>
      <c r="BY54" s="153">
        <f t="shared" si="128"/>
        <v>8</v>
      </c>
      <c r="BZ54" s="120"/>
      <c r="CA54" s="172">
        <f t="shared" si="129"/>
        <v>0</v>
      </c>
      <c r="CB54" s="157"/>
      <c r="CC54" s="157"/>
      <c r="CD54" s="157"/>
      <c r="CE54" s="157"/>
      <c r="CF54" s="157"/>
      <c r="CG54" s="157"/>
      <c r="CH54" s="157"/>
      <c r="CI54" s="157"/>
      <c r="CJ54" s="157"/>
      <c r="CK54" s="157"/>
      <c r="CL54" s="157"/>
      <c r="CM54" s="157"/>
      <c r="CN54" s="157"/>
      <c r="CO54" s="157"/>
      <c r="CP54" s="157"/>
      <c r="CQ54" s="157"/>
      <c r="CR54" s="157"/>
      <c r="CS54" s="157"/>
      <c r="CT54" s="157"/>
      <c r="CU54" s="157"/>
      <c r="CV54" s="157"/>
      <c r="CW54" s="157"/>
      <c r="CX54" s="157"/>
      <c r="CY54" s="172">
        <f t="shared" si="130"/>
        <v>0</v>
      </c>
      <c r="CZ54" s="157"/>
      <c r="DA54" s="157"/>
      <c r="DB54" s="157"/>
      <c r="DC54" s="157"/>
      <c r="DD54" s="157"/>
      <c r="DE54" s="157"/>
      <c r="DF54" s="157"/>
      <c r="DG54" s="157"/>
      <c r="DH54" s="157"/>
      <c r="DI54" s="157"/>
      <c r="DJ54" s="157"/>
      <c r="DK54" s="157"/>
      <c r="DL54" s="157"/>
      <c r="DM54" s="157"/>
      <c r="DN54" s="157"/>
      <c r="DO54" s="157"/>
      <c r="DP54" s="157"/>
      <c r="DQ54" s="157"/>
      <c r="DR54" s="157"/>
      <c r="DS54" s="157"/>
      <c r="DT54" s="157"/>
      <c r="DU54" s="157"/>
      <c r="DV54" s="157"/>
      <c r="DW54" s="172">
        <f t="shared" si="131"/>
        <v>0</v>
      </c>
      <c r="DX54" s="157"/>
      <c r="DY54" s="157"/>
      <c r="DZ54" s="157"/>
      <c r="EA54" s="157"/>
      <c r="EB54" s="157"/>
      <c r="EC54" s="157"/>
      <c r="ED54" s="157"/>
      <c r="EE54" s="157"/>
      <c r="EF54" s="157"/>
      <c r="EG54" s="157"/>
      <c r="EH54" s="157"/>
      <c r="EI54" s="157"/>
      <c r="EJ54" s="157"/>
      <c r="EK54" s="157"/>
      <c r="EL54" s="157"/>
      <c r="EM54" s="157"/>
      <c r="EN54" s="157"/>
      <c r="EO54" s="157"/>
      <c r="EP54" s="157"/>
      <c r="EQ54" s="157"/>
      <c r="ER54" s="157"/>
      <c r="ES54" s="157"/>
      <c r="ET54" s="157"/>
      <c r="EU54" s="172">
        <f t="shared" si="132"/>
        <v>0</v>
      </c>
      <c r="EV54" s="120"/>
      <c r="EW54" s="172">
        <f t="shared" si="133"/>
        <v>4</v>
      </c>
      <c r="EX54" s="157"/>
      <c r="EY54" s="157"/>
      <c r="EZ54" s="157"/>
      <c r="FA54" s="157"/>
      <c r="FB54" s="157"/>
      <c r="FC54" s="157"/>
      <c r="FD54" s="157"/>
      <c r="FE54" s="157"/>
      <c r="FF54" s="157"/>
      <c r="FG54" s="157"/>
      <c r="FH54" s="157"/>
      <c r="FI54" s="157"/>
      <c r="FJ54" s="157"/>
      <c r="FK54" s="157"/>
      <c r="FL54" s="157"/>
      <c r="FM54" s="157"/>
      <c r="FN54" s="157"/>
      <c r="FO54" s="157"/>
      <c r="FP54" s="157"/>
      <c r="FQ54" s="157"/>
      <c r="FR54" s="157"/>
      <c r="FS54" s="157"/>
      <c r="FT54" s="157"/>
      <c r="FU54" s="172">
        <f t="shared" si="134"/>
        <v>0</v>
      </c>
      <c r="FV54" s="157"/>
      <c r="FW54" s="157"/>
      <c r="FX54" s="157"/>
      <c r="FY54" s="157"/>
      <c r="FZ54" s="157"/>
      <c r="GA54" s="157"/>
      <c r="GB54" s="157"/>
      <c r="GC54" s="157"/>
      <c r="GD54" s="157"/>
      <c r="GE54" s="157"/>
      <c r="GF54" s="157"/>
      <c r="GG54" s="157"/>
      <c r="GH54" s="157"/>
      <c r="GI54" s="157"/>
      <c r="GJ54" s="157"/>
      <c r="GK54" s="157"/>
      <c r="GL54" s="157"/>
      <c r="GM54" s="157"/>
      <c r="GN54" s="157"/>
      <c r="GO54" s="157"/>
      <c r="GP54" s="157"/>
      <c r="GQ54" s="157"/>
      <c r="GR54" s="157"/>
      <c r="GS54" s="172">
        <f t="shared" si="135"/>
        <v>0</v>
      </c>
      <c r="GT54" s="157"/>
      <c r="GU54" s="157"/>
      <c r="GV54" s="157"/>
      <c r="GW54" s="157"/>
      <c r="GX54" s="157"/>
      <c r="GY54" s="157"/>
      <c r="GZ54" s="157"/>
      <c r="HA54" s="157"/>
      <c r="HB54" s="157"/>
      <c r="HC54" s="157"/>
      <c r="HD54" s="157"/>
      <c r="HE54" s="157"/>
      <c r="HF54" s="157"/>
      <c r="HG54" s="157"/>
      <c r="HH54" s="157"/>
      <c r="HI54" s="157"/>
      <c r="HJ54" s="157"/>
      <c r="HK54" s="157"/>
      <c r="HL54" s="157"/>
      <c r="HM54" s="157"/>
      <c r="HN54" s="157"/>
      <c r="HO54" s="157"/>
      <c r="HP54" s="157"/>
      <c r="HQ54" s="172">
        <f t="shared" si="136"/>
        <v>4</v>
      </c>
      <c r="HR54" s="126"/>
      <c r="HS54" s="172">
        <f t="shared" si="149"/>
        <v>8</v>
      </c>
      <c r="HT54" s="228"/>
      <c r="HU54" s="143" t="s">
        <v>218</v>
      </c>
      <c r="HV54" s="144" t="s">
        <v>219</v>
      </c>
      <c r="HW54" s="146" t="s">
        <v>246</v>
      </c>
      <c r="HX54" s="146" t="s">
        <v>247</v>
      </c>
      <c r="HY54" s="147"/>
      <c r="HZ54" s="147"/>
      <c r="IA54"/>
      <c r="IB54" s="147"/>
      <c r="IC54" s="147"/>
      <c r="ID54"/>
      <c r="IE54" s="125"/>
      <c r="IF54"/>
      <c r="IG54" s="125"/>
      <c r="IH54" s="125"/>
      <c r="II54"/>
      <c r="IJ54" s="125"/>
      <c r="IK54" s="125"/>
      <c r="IL54" s="125"/>
      <c r="IM54"/>
      <c r="IN54"/>
      <c r="IO54"/>
      <c r="IP54"/>
      <c r="IQ54"/>
      <c r="IR54" s="125"/>
      <c r="IS54" s="148" t="s">
        <v>218</v>
      </c>
      <c r="IT54" s="144" t="s">
        <v>219</v>
      </c>
      <c r="IU54" s="146" t="s">
        <v>246</v>
      </c>
      <c r="IV54" s="146" t="s">
        <v>247</v>
      </c>
      <c r="IW54" s="147"/>
      <c r="IX54" s="147"/>
      <c r="IY54"/>
      <c r="IZ54" s="147"/>
      <c r="JA54" s="147"/>
      <c r="JB54"/>
      <c r="JC54" s="125"/>
      <c r="JD54"/>
      <c r="JE54" s="125"/>
      <c r="JF54" s="125"/>
      <c r="JG54"/>
      <c r="JH54" s="125"/>
      <c r="JI54" s="125"/>
      <c r="JJ54" s="125"/>
      <c r="JK54"/>
      <c r="JL54" s="125"/>
      <c r="JM54" s="125"/>
      <c r="JN54" s="125"/>
      <c r="JO54"/>
      <c r="JP54" s="125"/>
      <c r="JQ54" s="148" t="s">
        <v>218</v>
      </c>
      <c r="JR54" s="144" t="s">
        <v>219</v>
      </c>
      <c r="JS54" s="146" t="s">
        <v>246</v>
      </c>
      <c r="JT54" s="146" t="s">
        <v>247</v>
      </c>
      <c r="JU54" s="147"/>
      <c r="JV54" s="147"/>
      <c r="JW54"/>
      <c r="JX54" s="147"/>
      <c r="JY54" s="147"/>
      <c r="JZ54"/>
      <c r="KA54" s="125"/>
      <c r="KB54"/>
      <c r="KC54" s="125"/>
      <c r="KD54" s="125"/>
      <c r="KE54"/>
      <c r="KF54" s="125"/>
      <c r="KG54" s="125"/>
      <c r="KH54" s="125"/>
      <c r="KI54"/>
      <c r="KJ54" s="125"/>
      <c r="KK54" s="125"/>
      <c r="KL54" s="125"/>
      <c r="KM54"/>
      <c r="KN54" s="125"/>
      <c r="KO54" s="148" t="s">
        <v>218</v>
      </c>
      <c r="KP54" s="144" t="s">
        <v>219</v>
      </c>
      <c r="KQ54" s="146" t="s">
        <v>246</v>
      </c>
      <c r="KR54" s="146" t="s">
        <v>247</v>
      </c>
      <c r="KS54"/>
      <c r="KT54" s="173">
        <f t="shared" si="137"/>
        <v>4</v>
      </c>
      <c r="KU54" s="174">
        <f t="shared" si="138"/>
        <v>3.0534351145038167E-2</v>
      </c>
      <c r="KV54" s="174">
        <f t="shared" si="150"/>
        <v>3.0534351145038167E-2</v>
      </c>
      <c r="KW54" s="174">
        <f t="shared" si="162"/>
        <v>1.5000000000000006E-2</v>
      </c>
      <c r="KX54" s="175">
        <f t="shared" si="151"/>
        <v>4.5534351145038177E-2</v>
      </c>
      <c r="KY54" s="176">
        <f t="shared" si="152"/>
        <v>0</v>
      </c>
      <c r="KZ54" s="137">
        <f t="shared" si="139"/>
        <v>0</v>
      </c>
      <c r="LA54" s="137">
        <f t="shared" si="139"/>
        <v>0</v>
      </c>
      <c r="LB54" s="137">
        <f t="shared" si="139"/>
        <v>1</v>
      </c>
      <c r="LC54" s="137">
        <f t="shared" si="139"/>
        <v>1</v>
      </c>
      <c r="LD54" s="137">
        <f t="shared" si="139"/>
        <v>1</v>
      </c>
      <c r="LE54" s="137">
        <f t="shared" si="139"/>
        <v>1</v>
      </c>
      <c r="LF54" s="137">
        <f t="shared" si="139"/>
        <v>1</v>
      </c>
      <c r="LG54" s="137">
        <f t="shared" si="139"/>
        <v>1</v>
      </c>
      <c r="LH54" s="137">
        <f t="shared" si="139"/>
        <v>1</v>
      </c>
      <c r="LI54" s="137">
        <f t="shared" si="139"/>
        <v>1</v>
      </c>
      <c r="LJ54" s="137">
        <f t="shared" si="139"/>
        <v>1</v>
      </c>
      <c r="LK54" s="137">
        <f t="shared" si="139"/>
        <v>1</v>
      </c>
      <c r="LL54" s="137">
        <f t="shared" si="139"/>
        <v>1</v>
      </c>
      <c r="LM54" s="137">
        <f t="shared" si="139"/>
        <v>1</v>
      </c>
      <c r="LN54" s="137">
        <f t="shared" si="139"/>
        <v>1</v>
      </c>
      <c r="LO54" s="137">
        <v>0</v>
      </c>
      <c r="LP54" s="137">
        <f t="shared" si="163"/>
        <v>0</v>
      </c>
      <c r="LQ54"/>
      <c r="LR54" s="173">
        <f t="shared" si="140"/>
        <v>0</v>
      </c>
      <c r="LS54" s="174">
        <f t="shared" si="141"/>
        <v>0</v>
      </c>
      <c r="LT54" s="174">
        <f t="shared" si="153"/>
        <v>0</v>
      </c>
      <c r="LU54" s="174">
        <f t="shared" si="164"/>
        <v>1.5000000000000006E-2</v>
      </c>
      <c r="LV54" s="175">
        <f t="shared" si="154"/>
        <v>1.5000000000000006E-2</v>
      </c>
      <c r="LW54" s="176">
        <f t="shared" si="155"/>
        <v>0</v>
      </c>
      <c r="LX54" s="137">
        <f t="shared" si="142"/>
        <v>0</v>
      </c>
      <c r="LY54" s="137">
        <f t="shared" si="142"/>
        <v>0</v>
      </c>
      <c r="LZ54" s="137">
        <f t="shared" si="142"/>
        <v>0</v>
      </c>
      <c r="MA54" s="137">
        <f t="shared" si="142"/>
        <v>0</v>
      </c>
      <c r="MB54" s="137">
        <f t="shared" si="142"/>
        <v>0</v>
      </c>
      <c r="MC54" s="137">
        <f t="shared" si="142"/>
        <v>1</v>
      </c>
      <c r="MD54" s="137">
        <f t="shared" si="142"/>
        <v>1</v>
      </c>
      <c r="ME54" s="137">
        <f t="shared" si="142"/>
        <v>1</v>
      </c>
      <c r="MF54" s="137">
        <f t="shared" si="142"/>
        <v>1</v>
      </c>
      <c r="MG54" s="137">
        <f t="shared" si="142"/>
        <v>1</v>
      </c>
      <c r="MH54" s="137">
        <f t="shared" si="142"/>
        <v>1</v>
      </c>
      <c r="MI54" s="137">
        <f t="shared" si="142"/>
        <v>1</v>
      </c>
      <c r="MJ54" s="137">
        <f t="shared" si="142"/>
        <v>1</v>
      </c>
      <c r="MK54" s="137">
        <f t="shared" si="142"/>
        <v>1</v>
      </c>
      <c r="ML54" s="137">
        <f t="shared" si="142"/>
        <v>1</v>
      </c>
      <c r="MM54" s="137">
        <v>0</v>
      </c>
      <c r="MN54" s="137">
        <f t="shared" si="165"/>
        <v>0</v>
      </c>
      <c r="MO54" s="125"/>
      <c r="MP54" s="173">
        <f t="shared" si="143"/>
        <v>0</v>
      </c>
      <c r="MQ54" s="174">
        <f t="shared" si="144"/>
        <v>0</v>
      </c>
      <c r="MR54" s="174">
        <f t="shared" si="156"/>
        <v>0</v>
      </c>
      <c r="MS54" s="174">
        <f t="shared" si="166"/>
        <v>1.5000000000000006E-2</v>
      </c>
      <c r="MT54" s="175">
        <f t="shared" si="157"/>
        <v>1.5000000000000006E-2</v>
      </c>
      <c r="MU54" s="176">
        <f t="shared" si="158"/>
        <v>0</v>
      </c>
      <c r="MV54" s="137">
        <f t="shared" si="145"/>
        <v>1</v>
      </c>
      <c r="MW54" s="137">
        <f t="shared" si="145"/>
        <v>1</v>
      </c>
      <c r="MX54" s="137">
        <f t="shared" si="145"/>
        <v>1</v>
      </c>
      <c r="MY54" s="137">
        <f t="shared" si="145"/>
        <v>1</v>
      </c>
      <c r="MZ54" s="137">
        <f t="shared" si="145"/>
        <v>1</v>
      </c>
      <c r="NA54" s="137">
        <f t="shared" si="145"/>
        <v>1</v>
      </c>
      <c r="NB54" s="137">
        <f t="shared" si="145"/>
        <v>1</v>
      </c>
      <c r="NC54" s="137">
        <f t="shared" si="145"/>
        <v>1</v>
      </c>
      <c r="ND54" s="137">
        <f t="shared" si="145"/>
        <v>1</v>
      </c>
      <c r="NE54" s="137">
        <f t="shared" si="145"/>
        <v>1</v>
      </c>
      <c r="NF54" s="137">
        <f t="shared" si="145"/>
        <v>1</v>
      </c>
      <c r="NG54" s="137">
        <f t="shared" si="145"/>
        <v>1</v>
      </c>
      <c r="NH54" s="137">
        <f t="shared" si="145"/>
        <v>1</v>
      </c>
      <c r="NI54" s="137">
        <f t="shared" si="145"/>
        <v>1</v>
      </c>
      <c r="NJ54" s="137">
        <f t="shared" si="145"/>
        <v>1</v>
      </c>
      <c r="NK54" s="137">
        <v>0</v>
      </c>
      <c r="NL54" s="137">
        <f t="shared" si="167"/>
        <v>0</v>
      </c>
      <c r="NM54" s="125"/>
      <c r="NN54" s="173">
        <f t="shared" si="146"/>
        <v>4</v>
      </c>
      <c r="NO54" s="174">
        <f t="shared" si="147"/>
        <v>0</v>
      </c>
      <c r="NP54" s="174">
        <f t="shared" si="159"/>
        <v>0</v>
      </c>
      <c r="NQ54" s="174">
        <f t="shared" si="168"/>
        <v>1.5000000000000006E-2</v>
      </c>
      <c r="NR54" s="175">
        <f t="shared" si="160"/>
        <v>1.5000000000000006E-2</v>
      </c>
      <c r="NS54" s="176">
        <f t="shared" si="161"/>
        <v>0</v>
      </c>
      <c r="NT54" s="137">
        <f t="shared" si="148"/>
        <v>1</v>
      </c>
      <c r="NU54" s="137">
        <f t="shared" si="148"/>
        <v>1</v>
      </c>
      <c r="NV54" s="137">
        <f t="shared" si="148"/>
        <v>1</v>
      </c>
      <c r="NW54" s="137">
        <f t="shared" si="148"/>
        <v>1</v>
      </c>
      <c r="NX54" s="137">
        <f t="shared" si="148"/>
        <v>1</v>
      </c>
      <c r="NY54" s="137">
        <f t="shared" si="148"/>
        <v>1</v>
      </c>
      <c r="NZ54" s="137">
        <f t="shared" si="148"/>
        <v>1</v>
      </c>
      <c r="OA54" s="137">
        <f t="shared" si="148"/>
        <v>1</v>
      </c>
      <c r="OB54" s="137">
        <f t="shared" si="148"/>
        <v>1</v>
      </c>
      <c r="OC54" s="137">
        <f t="shared" si="148"/>
        <v>1</v>
      </c>
      <c r="OD54" s="137">
        <f t="shared" si="148"/>
        <v>1</v>
      </c>
      <c r="OE54" s="137">
        <f t="shared" si="148"/>
        <v>1</v>
      </c>
      <c r="OF54" s="137">
        <f t="shared" si="148"/>
        <v>1</v>
      </c>
      <c r="OG54" s="137">
        <f t="shared" si="148"/>
        <v>1</v>
      </c>
      <c r="OH54" s="137">
        <f t="shared" si="148"/>
        <v>1</v>
      </c>
      <c r="OI54" s="137">
        <v>0</v>
      </c>
      <c r="OJ54" s="137">
        <f t="shared" si="169"/>
        <v>0</v>
      </c>
    </row>
    <row r="55" spans="3:400" ht="14.45" customHeight="1" x14ac:dyDescent="0.25">
      <c r="C55" s="216" t="s">
        <v>295</v>
      </c>
      <c r="D55" s="184">
        <f>IF(COUNTBLANK(D$40:D$54)&gt;0,"",SUM(D40:D54))</f>
        <v>131</v>
      </c>
      <c r="E55" s="189"/>
      <c r="F55" s="189"/>
      <c r="G55" s="189"/>
      <c r="H55" s="189"/>
      <c r="I55" s="189"/>
      <c r="J55" s="189"/>
      <c r="K55" s="189"/>
      <c r="L55" s="189"/>
      <c r="M55" s="189"/>
      <c r="N55" s="189"/>
      <c r="O55" s="189"/>
      <c r="P55" s="189"/>
      <c r="Q55" s="189"/>
      <c r="R55" s="189"/>
      <c r="S55" s="189"/>
      <c r="T55" s="189"/>
      <c r="U55" s="189"/>
      <c r="V55" s="189"/>
      <c r="W55" s="189"/>
      <c r="X55" s="189"/>
      <c r="Y55" s="189"/>
      <c r="Z55" s="189"/>
      <c r="AA55" s="189"/>
      <c r="AB55" s="184">
        <f>IF(COUNTBLANK(AB$40:AB$54)&gt;0,"",SUM(AB40:AB54))</f>
        <v>47</v>
      </c>
      <c r="AC55" s="189"/>
      <c r="AD55" s="189"/>
      <c r="AE55" s="189"/>
      <c r="AF55" s="189"/>
      <c r="AG55" s="189"/>
      <c r="AH55" s="189"/>
      <c r="AI55" s="189"/>
      <c r="AJ55" s="189"/>
      <c r="AK55" s="189"/>
      <c r="AL55" s="189"/>
      <c r="AM55" s="189"/>
      <c r="AN55" s="189"/>
      <c r="AO55" s="189"/>
      <c r="AP55" s="189"/>
      <c r="AQ55" s="189"/>
      <c r="AR55" s="189"/>
      <c r="AS55" s="189"/>
      <c r="AT55" s="189"/>
      <c r="AU55" s="189"/>
      <c r="AV55" s="189"/>
      <c r="AW55" s="189"/>
      <c r="AX55" s="189"/>
      <c r="AY55" s="189"/>
      <c r="AZ55" s="184">
        <f>IF(COUNTBLANK(AZ$40:AZ$54)&gt;0,"",SUM(AZ40:AZ54))</f>
        <v>12</v>
      </c>
      <c r="BA55" s="189"/>
      <c r="BB55" s="189"/>
      <c r="BC55" s="189"/>
      <c r="BD55" s="189"/>
      <c r="BE55" s="189"/>
      <c r="BF55" s="189"/>
      <c r="BG55" s="189"/>
      <c r="BH55" s="189"/>
      <c r="BI55" s="189"/>
      <c r="BJ55" s="189"/>
      <c r="BK55" s="189"/>
      <c r="BL55" s="189"/>
      <c r="BM55" s="189"/>
      <c r="BN55" s="189"/>
      <c r="BO55" s="189"/>
      <c r="BP55" s="189"/>
      <c r="BQ55" s="189"/>
      <c r="BR55" s="189"/>
      <c r="BS55" s="189"/>
      <c r="BT55" s="189"/>
      <c r="BU55" s="189"/>
      <c r="BV55" s="189"/>
      <c r="BW55" s="189"/>
      <c r="BX55" s="184">
        <f>IF(COUNTBLANK(BX$40:BX$54)&gt;0,"",SUM(BX40:BX54))</f>
        <v>52</v>
      </c>
      <c r="BY55" s="142"/>
      <c r="BZ55" s="120"/>
      <c r="CA55" s="142"/>
      <c r="CB55" s="142"/>
      <c r="CC55" s="142"/>
      <c r="CD55" s="142"/>
      <c r="CE55" s="142"/>
      <c r="CF55" s="142"/>
      <c r="CG55" s="142"/>
      <c r="CH55" s="142"/>
      <c r="CI55" s="142"/>
      <c r="CJ55" s="142"/>
      <c r="CK55" s="142"/>
      <c r="CL55" s="142"/>
      <c r="CM55" s="142"/>
      <c r="CN55" s="142"/>
      <c r="CO55" s="142"/>
      <c r="CP55" s="142"/>
      <c r="CQ55" s="142"/>
      <c r="CR55" s="142"/>
      <c r="CS55" s="142"/>
      <c r="CT55" s="142"/>
      <c r="CU55" s="142"/>
      <c r="CV55" s="142"/>
      <c r="CW55" s="142"/>
      <c r="CX55" s="142"/>
      <c r="CY55" s="142"/>
      <c r="CZ55" s="142"/>
      <c r="DA55" s="142"/>
      <c r="DB55" s="142"/>
      <c r="DC55" s="142"/>
      <c r="DD55" s="142"/>
      <c r="DE55" s="142"/>
      <c r="DF55" s="142"/>
      <c r="DG55" s="142"/>
      <c r="DH55" s="142"/>
      <c r="DI55" s="142"/>
      <c r="DJ55" s="142"/>
      <c r="DK55" s="142"/>
      <c r="DL55" s="142"/>
      <c r="DM55" s="142"/>
      <c r="DN55" s="142"/>
      <c r="DO55" s="142"/>
      <c r="DP55" s="142"/>
      <c r="DQ55" s="142"/>
      <c r="DR55" s="142"/>
      <c r="DS55" s="142"/>
      <c r="DT55" s="142"/>
      <c r="DU55" s="142"/>
      <c r="DV55" s="142"/>
      <c r="DW55" s="142"/>
      <c r="DX55" s="142"/>
      <c r="DY55" s="142"/>
      <c r="DZ55" s="142"/>
      <c r="EA55" s="142"/>
      <c r="EB55" s="142"/>
      <c r="EC55" s="142"/>
      <c r="ED55" s="142"/>
      <c r="EE55" s="142"/>
      <c r="EF55" s="142"/>
      <c r="EG55" s="142"/>
      <c r="EH55" s="142"/>
      <c r="EI55" s="142"/>
      <c r="EJ55" s="142"/>
      <c r="EK55" s="142"/>
      <c r="EL55" s="142"/>
      <c r="EM55" s="142"/>
      <c r="EN55" s="142"/>
      <c r="EO55" s="142"/>
      <c r="EP55" s="142"/>
      <c r="EQ55" s="142"/>
      <c r="ER55" s="142"/>
      <c r="ES55" s="142"/>
      <c r="ET55" s="142"/>
      <c r="EU55" s="142"/>
      <c r="EV55" s="120"/>
      <c r="EW55" s="142"/>
      <c r="EX55" s="142"/>
      <c r="EY55" s="142"/>
      <c r="EZ55" s="142"/>
      <c r="FA55" s="142"/>
      <c r="FB55" s="142"/>
      <c r="FC55" s="142"/>
      <c r="FD55" s="142"/>
      <c r="FE55" s="142"/>
      <c r="FF55" s="142"/>
      <c r="FG55" s="142"/>
      <c r="FH55" s="142"/>
      <c r="FI55" s="142"/>
      <c r="FJ55" s="142"/>
      <c r="FK55" s="142"/>
      <c r="FL55" s="142"/>
      <c r="FM55" s="142"/>
      <c r="FN55" s="142"/>
      <c r="FO55" s="142"/>
      <c r="FP55" s="142"/>
      <c r="FQ55" s="142"/>
      <c r="FR55" s="142"/>
      <c r="FS55" s="142"/>
      <c r="FT55" s="142"/>
      <c r="FU55" s="142"/>
      <c r="FV55" s="142"/>
      <c r="FW55" s="142"/>
      <c r="FX55" s="142"/>
      <c r="FY55" s="142"/>
      <c r="FZ55" s="142"/>
      <c r="GA55" s="142"/>
      <c r="GB55" s="142"/>
      <c r="GC55" s="142"/>
      <c r="GD55" s="142"/>
      <c r="GE55" s="142"/>
      <c r="GF55" s="142"/>
      <c r="GG55" s="142"/>
      <c r="GH55" s="142"/>
      <c r="GI55" s="142"/>
      <c r="GJ55" s="142"/>
      <c r="GK55" s="142"/>
      <c r="GL55" s="142"/>
      <c r="GM55" s="142"/>
      <c r="GN55" s="142"/>
      <c r="GO55" s="142"/>
      <c r="GP55" s="142"/>
      <c r="GQ55" s="142"/>
      <c r="GR55" s="142"/>
      <c r="GS55" s="142"/>
      <c r="GT55" s="142"/>
      <c r="GU55" s="142"/>
      <c r="GV55" s="142"/>
      <c r="GW55" s="142"/>
      <c r="GX55" s="142"/>
      <c r="GY55" s="142"/>
      <c r="GZ55" s="142"/>
      <c r="HA55" s="142"/>
      <c r="HB55" s="142"/>
      <c r="HC55" s="142"/>
      <c r="HD55" s="142"/>
      <c r="HE55" s="142"/>
      <c r="HF55" s="142"/>
      <c r="HG55" s="142"/>
      <c r="HH55" s="142"/>
      <c r="HI55" s="142"/>
      <c r="HJ55" s="142"/>
      <c r="HK55" s="142"/>
      <c r="HL55" s="142"/>
      <c r="HM55" s="142"/>
      <c r="HN55" s="142"/>
      <c r="HO55" s="142"/>
      <c r="HP55" s="142"/>
      <c r="HQ55" s="142"/>
      <c r="HR55" s="142"/>
      <c r="HS55" s="142"/>
      <c r="HT55" s="228"/>
      <c r="HU55" s="143" t="s">
        <v>223</v>
      </c>
      <c r="HV55" s="146" t="str">
        <f>"Please enter the number of number of veterans in each race/ethnicity in "&amp;D7&amp;". Enter 0 where applicable."</f>
        <v>Please enter the number of number of veterans in each race/ethnicity in ES. Enter 0 where applicable.</v>
      </c>
      <c r="HW55" s="146" t="str">
        <f>IFERROR("Percent of "&amp;D7&amp;" veterans with unknown race/ethnicity ("&amp;ROUND(100*D56/D10,1)&amp;"%) is higher than 20%.  This will affect the accuracy of your data.","")</f>
        <v>Percent of ES veterans with unknown race/ethnicity (0.8%) is higher than 20%.  This will affect the accuracy of your data.</v>
      </c>
      <c r="HX55" s="146" t="str">
        <f>"Count of "&amp;D7&amp;" veterans reporting race/ethnicity ("&amp;D55&amp;") cannot be greater than the total number of "&amp;D7&amp;" veterans ("&amp;D10&amp;")"</f>
        <v>Count of ES veterans reporting race/ethnicity (131) cannot be greater than the total number of ES veterans (132)</v>
      </c>
      <c r="HY55" s="147"/>
      <c r="HZ55" s="147"/>
      <c r="IA55"/>
      <c r="IB55" s="147"/>
      <c r="IC55" s="147"/>
      <c r="ID55"/>
      <c r="IE55" s="147"/>
      <c r="IF55"/>
      <c r="IG55" s="147"/>
      <c r="IH55" s="147"/>
      <c r="II55"/>
      <c r="IJ55" s="147"/>
      <c r="IK55" s="147"/>
      <c r="IL55" s="147"/>
      <c r="IM55"/>
      <c r="IN55"/>
      <c r="IO55"/>
      <c r="IP55"/>
      <c r="IQ55"/>
      <c r="IR55" s="147"/>
      <c r="IS55" s="148" t="s">
        <v>223</v>
      </c>
      <c r="IT55" s="146" t="str">
        <f>"Please enter the number of number of veterans in each race/ethnicity in "&amp;AB7&amp;". Enter 0 where applicable."</f>
        <v>Please enter the number of number of veterans in each race/ethnicity in TH. Enter 0 where applicable.</v>
      </c>
      <c r="IU55" s="146" t="str">
        <f>IFERROR("Percent of "&amp;AB7&amp;" veterans with unknown race/ethnicity ("&amp;ROUND(100*AB56/AB10,1)&amp;"%) is higher than 20%.  This will affect the accuracy of your data.","")</f>
        <v>Percent of TH veterans with unknown race/ethnicity (2.1%) is higher than 20%.  This will affect the accuracy of your data.</v>
      </c>
      <c r="IV55" s="146" t="str">
        <f>"Count of "&amp;AB7&amp;" veterans reporting race/ethnicity ("&amp;AB55&amp;") cannot be greater than the total number of "&amp;AB7&amp;" veterans ("&amp;AB10&amp;")"</f>
        <v>Count of TH veterans reporting race/ethnicity (47) cannot be greater than the total number of TH veterans (48)</v>
      </c>
      <c r="IW55" s="147"/>
      <c r="IX55" s="147"/>
      <c r="IY55"/>
      <c r="IZ55" s="147"/>
      <c r="JA55" s="147"/>
      <c r="JB55"/>
      <c r="JC55" s="147"/>
      <c r="JD55"/>
      <c r="JE55" s="147"/>
      <c r="JF55" s="147"/>
      <c r="JG55"/>
      <c r="JH55" s="147"/>
      <c r="JI55" s="147"/>
      <c r="JJ55" s="147"/>
      <c r="JK55"/>
      <c r="JL55" s="147"/>
      <c r="JM55" s="147"/>
      <c r="JN55" s="147"/>
      <c r="JO55"/>
      <c r="JP55" s="147"/>
      <c r="JQ55" s="148" t="s">
        <v>223</v>
      </c>
      <c r="JR55" s="146" t="str">
        <f>"Please enter the number of number of veterans in each race/ethnicity in "&amp;AZ7&amp;". Enter 0 where applicable."</f>
        <v>Please enter the number of number of veterans in each race/ethnicity in SH. Enter 0 where applicable.</v>
      </c>
      <c r="JS55" s="146" t="str">
        <f>IFERROR("Percent of "&amp;AZ7&amp;" veterans with unknown race/ethnicity ("&amp;ROUND(100*AZ56/AZ10,1)&amp;"%) is higher than 20%.  This will affect the accuracy of your data.","")</f>
        <v>Percent of SH veterans with unknown race/ethnicity (0%) is higher than 20%.  This will affect the accuracy of your data.</v>
      </c>
      <c r="JT55" s="146" t="str">
        <f>"Count of "&amp;AZ7&amp;" veterans reporting race/ethnicity ("&amp;AZ55&amp;") cannot be greater than the total number of "&amp;AZ7&amp;" veterans ("&amp;AZ10&amp;")"</f>
        <v>Count of SH veterans reporting race/ethnicity (12) cannot be greater than the total number of SH veterans (12)</v>
      </c>
      <c r="JU55" s="147"/>
      <c r="JV55" s="147"/>
      <c r="JW55"/>
      <c r="JX55" s="147"/>
      <c r="JY55" s="147"/>
      <c r="JZ55"/>
      <c r="KA55" s="147"/>
      <c r="KB55"/>
      <c r="KC55" s="147"/>
      <c r="KD55" s="147"/>
      <c r="KE55"/>
      <c r="KF55" s="147"/>
      <c r="KG55" s="147"/>
      <c r="KH55" s="147"/>
      <c r="KI55"/>
      <c r="KJ55" s="147"/>
      <c r="KK55" s="147"/>
      <c r="KL55" s="147"/>
      <c r="KM55"/>
      <c r="KN55" s="147"/>
      <c r="KO55" s="148" t="s">
        <v>223</v>
      </c>
      <c r="KP55" s="146" t="str">
        <f>"Please enter the number of number of veterans in each race/ethnicity in "&amp;BX7&amp;". Enter 0 where applicable."</f>
        <v>Please enter the number of number of veterans in each race/ethnicity in UN. Enter 0 where applicable.</v>
      </c>
      <c r="KQ55" s="146" t="str">
        <f>IFERROR("Percent of "&amp;BX7&amp;" veterans with unknown race/ethnicity ("&amp;ROUND(100*BX56/BX10,1)&amp;"%) is higher than 20%.  This will affect the accuracy of your data.","")</f>
        <v>Percent of UN veterans with unknown race/ethnicity (0%) is higher than 20%.  This will affect the accuracy of your data.</v>
      </c>
      <c r="KR55" s="146" t="str">
        <f>"Count of "&amp;BX7&amp;" veterans reporting race/ethnicity ("&amp;BX55&amp;") cannot be greater than the total number of "&amp;BX7&amp;" veterans ("&amp;BX10&amp;")"</f>
        <v>Count of UN veterans reporting race/ethnicity (52) cannot be greater than the total number of UN veterans (52)</v>
      </c>
      <c r="KS55"/>
      <c r="KT55" s="187"/>
      <c r="KU55" s="187"/>
      <c r="KV55" s="187"/>
      <c r="KW55" s="178"/>
      <c r="KX55" s="178"/>
      <c r="KY55" s="178">
        <f>SUM(KY40:KY54)</f>
        <v>0</v>
      </c>
      <c r="KZ55" s="178">
        <f t="shared" ref="KZ55:LN55" si="170">SUM(KZ40:KZ54)</f>
        <v>1</v>
      </c>
      <c r="LA55" s="178">
        <f t="shared" si="170"/>
        <v>2</v>
      </c>
      <c r="LB55" s="178">
        <f t="shared" si="170"/>
        <v>3</v>
      </c>
      <c r="LC55" s="178">
        <f t="shared" si="170"/>
        <v>4</v>
      </c>
      <c r="LD55" s="178">
        <f t="shared" si="170"/>
        <v>5</v>
      </c>
      <c r="LE55" s="178">
        <f t="shared" si="170"/>
        <v>6</v>
      </c>
      <c r="LF55" s="178">
        <f t="shared" si="170"/>
        <v>7</v>
      </c>
      <c r="LG55" s="178">
        <f t="shared" si="170"/>
        <v>8</v>
      </c>
      <c r="LH55" s="178">
        <f t="shared" si="170"/>
        <v>9</v>
      </c>
      <c r="LI55" s="178">
        <f t="shared" si="170"/>
        <v>10</v>
      </c>
      <c r="LJ55" s="178">
        <f t="shared" si="170"/>
        <v>11</v>
      </c>
      <c r="LK55" s="178">
        <f t="shared" si="170"/>
        <v>12</v>
      </c>
      <c r="LL55" s="178">
        <f t="shared" si="170"/>
        <v>13</v>
      </c>
      <c r="LM55" s="178">
        <f t="shared" si="170"/>
        <v>14</v>
      </c>
      <c r="LN55" s="178">
        <f t="shared" si="170"/>
        <v>15</v>
      </c>
      <c r="LO55" s="178">
        <v>1</v>
      </c>
      <c r="LP55" s="178"/>
      <c r="LQ55"/>
      <c r="LR55" s="187"/>
      <c r="LS55" s="187"/>
      <c r="LT55" s="187"/>
      <c r="LU55" s="178"/>
      <c r="LV55" s="178"/>
      <c r="LW55" s="178">
        <f>SUM(LW40:LW54)</f>
        <v>0</v>
      </c>
      <c r="LX55" s="178">
        <f t="shared" ref="LX55:ML55" si="171">SUM(LX40:LX54)</f>
        <v>1</v>
      </c>
      <c r="LY55" s="178">
        <f t="shared" si="171"/>
        <v>2</v>
      </c>
      <c r="LZ55" s="178">
        <f t="shared" si="171"/>
        <v>3</v>
      </c>
      <c r="MA55" s="178">
        <f t="shared" si="171"/>
        <v>4</v>
      </c>
      <c r="MB55" s="178">
        <f t="shared" si="171"/>
        <v>5</v>
      </c>
      <c r="MC55" s="178">
        <f t="shared" si="171"/>
        <v>6</v>
      </c>
      <c r="MD55" s="178">
        <f t="shared" si="171"/>
        <v>7</v>
      </c>
      <c r="ME55" s="178">
        <f t="shared" si="171"/>
        <v>8</v>
      </c>
      <c r="MF55" s="178">
        <f t="shared" si="171"/>
        <v>9</v>
      </c>
      <c r="MG55" s="178">
        <f t="shared" si="171"/>
        <v>10</v>
      </c>
      <c r="MH55" s="178">
        <f t="shared" si="171"/>
        <v>11</v>
      </c>
      <c r="MI55" s="178">
        <f t="shared" si="171"/>
        <v>12</v>
      </c>
      <c r="MJ55" s="178">
        <f t="shared" si="171"/>
        <v>13</v>
      </c>
      <c r="MK55" s="178">
        <f t="shared" si="171"/>
        <v>14</v>
      </c>
      <c r="ML55" s="178">
        <f t="shared" si="171"/>
        <v>15</v>
      </c>
      <c r="MM55" s="178">
        <v>1</v>
      </c>
      <c r="MN55" s="178"/>
      <c r="MO55" s="178"/>
      <c r="MP55" s="187"/>
      <c r="MQ55" s="187"/>
      <c r="MR55" s="187"/>
      <c r="MS55" s="178"/>
      <c r="MT55" s="178"/>
      <c r="MU55" s="178">
        <f>SUM(MU40:MU54)</f>
        <v>0</v>
      </c>
      <c r="MV55" s="178">
        <f t="shared" ref="MV55:NJ55" si="172">SUM(MV40:MV54)</f>
        <v>1</v>
      </c>
      <c r="MW55" s="178">
        <f t="shared" si="172"/>
        <v>2</v>
      </c>
      <c r="MX55" s="178">
        <f t="shared" si="172"/>
        <v>3</v>
      </c>
      <c r="MY55" s="178">
        <f t="shared" si="172"/>
        <v>4</v>
      </c>
      <c r="MZ55" s="178">
        <f t="shared" si="172"/>
        <v>5</v>
      </c>
      <c r="NA55" s="178">
        <f t="shared" si="172"/>
        <v>6</v>
      </c>
      <c r="NB55" s="178">
        <f t="shared" si="172"/>
        <v>7</v>
      </c>
      <c r="NC55" s="178">
        <f t="shared" si="172"/>
        <v>8</v>
      </c>
      <c r="ND55" s="178">
        <f t="shared" si="172"/>
        <v>9</v>
      </c>
      <c r="NE55" s="178">
        <f t="shared" si="172"/>
        <v>10</v>
      </c>
      <c r="NF55" s="178">
        <f t="shared" si="172"/>
        <v>11</v>
      </c>
      <c r="NG55" s="178">
        <f t="shared" si="172"/>
        <v>12</v>
      </c>
      <c r="NH55" s="178">
        <f t="shared" si="172"/>
        <v>13</v>
      </c>
      <c r="NI55" s="178">
        <f t="shared" si="172"/>
        <v>14</v>
      </c>
      <c r="NJ55" s="178">
        <f t="shared" si="172"/>
        <v>15</v>
      </c>
      <c r="NK55" s="178">
        <v>0</v>
      </c>
      <c r="NL55" s="178"/>
      <c r="NM55" s="178"/>
      <c r="NN55" s="187"/>
      <c r="NO55" s="187"/>
      <c r="NP55" s="187"/>
      <c r="NQ55" s="178"/>
      <c r="NR55" s="178"/>
      <c r="NS55" s="178">
        <f>SUM(NS40:NS54)</f>
        <v>0</v>
      </c>
      <c r="NT55" s="178">
        <f t="shared" ref="NT55:OH55" si="173">SUM(NT40:NT54)</f>
        <v>1</v>
      </c>
      <c r="NU55" s="178">
        <f t="shared" si="173"/>
        <v>2</v>
      </c>
      <c r="NV55" s="178">
        <f t="shared" si="173"/>
        <v>3</v>
      </c>
      <c r="NW55" s="178">
        <f t="shared" si="173"/>
        <v>4</v>
      </c>
      <c r="NX55" s="178">
        <f t="shared" si="173"/>
        <v>5</v>
      </c>
      <c r="NY55" s="178">
        <f t="shared" si="173"/>
        <v>6</v>
      </c>
      <c r="NZ55" s="178">
        <f t="shared" si="173"/>
        <v>7</v>
      </c>
      <c r="OA55" s="178">
        <f t="shared" si="173"/>
        <v>8</v>
      </c>
      <c r="OB55" s="178">
        <f t="shared" si="173"/>
        <v>9</v>
      </c>
      <c r="OC55" s="178">
        <f t="shared" si="173"/>
        <v>10</v>
      </c>
      <c r="OD55" s="178">
        <f t="shared" si="173"/>
        <v>11</v>
      </c>
      <c r="OE55" s="178">
        <f t="shared" si="173"/>
        <v>12</v>
      </c>
      <c r="OF55" s="178">
        <f t="shared" si="173"/>
        <v>13</v>
      </c>
      <c r="OG55" s="178">
        <f t="shared" si="173"/>
        <v>14</v>
      </c>
      <c r="OH55" s="178">
        <f t="shared" si="173"/>
        <v>15</v>
      </c>
      <c r="OI55" s="178">
        <v>0</v>
      </c>
      <c r="OJ55" s="178"/>
    </row>
    <row r="56" spans="3:400" ht="14.45" customHeight="1" x14ac:dyDescent="0.25">
      <c r="C56" s="216" t="s">
        <v>296</v>
      </c>
      <c r="D56" s="184">
        <f>IF(OR(COUNTBLANK(D$40:D$54)&gt;0,D55&gt;D10),"",D$10-D55)</f>
        <v>1</v>
      </c>
      <c r="E56" s="189"/>
      <c r="F56" s="189"/>
      <c r="G56" s="189"/>
      <c r="H56" s="189"/>
      <c r="I56" s="189"/>
      <c r="J56" s="189"/>
      <c r="K56" s="189"/>
      <c r="L56" s="189"/>
      <c r="M56" s="189"/>
      <c r="N56" s="189"/>
      <c r="O56" s="189"/>
      <c r="P56" s="189"/>
      <c r="Q56" s="189"/>
      <c r="R56" s="189"/>
      <c r="S56" s="189"/>
      <c r="T56" s="189"/>
      <c r="U56" s="189"/>
      <c r="V56" s="189"/>
      <c r="W56" s="189"/>
      <c r="X56" s="189"/>
      <c r="Y56" s="189"/>
      <c r="Z56" s="189"/>
      <c r="AA56" s="189"/>
      <c r="AB56" s="184">
        <f>IF(OR(COUNTBLANK(AB$40:AB$54)&gt;0,AB55&gt;AB10),"",AB$10-AB55)</f>
        <v>1</v>
      </c>
      <c r="AC56" s="189"/>
      <c r="AD56" s="189"/>
      <c r="AE56" s="189"/>
      <c r="AF56" s="189"/>
      <c r="AG56" s="189"/>
      <c r="AH56" s="189"/>
      <c r="AI56" s="189"/>
      <c r="AJ56" s="189"/>
      <c r="AK56" s="189"/>
      <c r="AL56" s="189"/>
      <c r="AM56" s="189"/>
      <c r="AN56" s="189"/>
      <c r="AO56" s="189"/>
      <c r="AP56" s="189"/>
      <c r="AQ56" s="189"/>
      <c r="AR56" s="189"/>
      <c r="AS56" s="189"/>
      <c r="AT56" s="189"/>
      <c r="AU56" s="189"/>
      <c r="AV56" s="189"/>
      <c r="AW56" s="189"/>
      <c r="AX56" s="189"/>
      <c r="AY56" s="189"/>
      <c r="AZ56" s="184">
        <f>IF(OR(COUNTBLANK(AZ$40:AZ$54)&gt;0,AZ55&gt;AZ10),"",AZ$10-AZ55)</f>
        <v>0</v>
      </c>
      <c r="BA56" s="189"/>
      <c r="BB56" s="189"/>
      <c r="BC56" s="189"/>
      <c r="BD56" s="189"/>
      <c r="BE56" s="189"/>
      <c r="BF56" s="189"/>
      <c r="BG56" s="189"/>
      <c r="BH56" s="189"/>
      <c r="BI56" s="189"/>
      <c r="BJ56" s="189"/>
      <c r="BK56" s="189"/>
      <c r="BL56" s="189"/>
      <c r="BM56" s="189"/>
      <c r="BN56" s="189"/>
      <c r="BO56" s="189"/>
      <c r="BP56" s="189"/>
      <c r="BQ56" s="189"/>
      <c r="BR56" s="189"/>
      <c r="BS56" s="189"/>
      <c r="BT56" s="189"/>
      <c r="BU56" s="189"/>
      <c r="BV56" s="189"/>
      <c r="BW56" s="189"/>
      <c r="BX56" s="184">
        <f>IF(OR(COUNTBLANK(BX$40:BX$54)&gt;0,BX55&gt;BX10),"",BX$10-BX55)</f>
        <v>0</v>
      </c>
      <c r="BY56" s="142"/>
      <c r="BZ56" s="120"/>
      <c r="CA56" s="142"/>
      <c r="CB56" s="142"/>
      <c r="CC56" s="142"/>
      <c r="CD56" s="142"/>
      <c r="CE56" s="142"/>
      <c r="CF56" s="142"/>
      <c r="CG56" s="142"/>
      <c r="CH56" s="142"/>
      <c r="CI56" s="142"/>
      <c r="CJ56" s="142"/>
      <c r="CK56" s="142"/>
      <c r="CL56" s="142"/>
      <c r="CM56" s="142"/>
      <c r="CN56" s="142"/>
      <c r="CO56" s="142"/>
      <c r="CP56" s="142"/>
      <c r="CQ56" s="142"/>
      <c r="CR56" s="142"/>
      <c r="CS56" s="142"/>
      <c r="CT56" s="142"/>
      <c r="CU56" s="142"/>
      <c r="CV56" s="142"/>
      <c r="CW56" s="142"/>
      <c r="CX56" s="142"/>
      <c r="CY56" s="142"/>
      <c r="CZ56" s="142"/>
      <c r="DA56" s="142"/>
      <c r="DB56" s="142"/>
      <c r="DC56" s="142"/>
      <c r="DD56" s="142"/>
      <c r="DE56" s="142"/>
      <c r="DF56" s="142"/>
      <c r="DG56" s="142"/>
      <c r="DH56" s="142"/>
      <c r="DI56" s="142"/>
      <c r="DJ56" s="142"/>
      <c r="DK56" s="142"/>
      <c r="DL56" s="142"/>
      <c r="DM56" s="142"/>
      <c r="DN56" s="142"/>
      <c r="DO56" s="142"/>
      <c r="DP56" s="142"/>
      <c r="DQ56" s="142"/>
      <c r="DR56" s="142"/>
      <c r="DS56" s="142"/>
      <c r="DT56" s="142"/>
      <c r="DU56" s="142"/>
      <c r="DV56" s="142"/>
      <c r="DW56" s="142"/>
      <c r="DX56" s="142"/>
      <c r="DY56" s="142"/>
      <c r="DZ56" s="142"/>
      <c r="EA56" s="142"/>
      <c r="EB56" s="142"/>
      <c r="EC56" s="142"/>
      <c r="ED56" s="142"/>
      <c r="EE56" s="142"/>
      <c r="EF56" s="142"/>
      <c r="EG56" s="142"/>
      <c r="EH56" s="142"/>
      <c r="EI56" s="142"/>
      <c r="EJ56" s="142"/>
      <c r="EK56" s="142"/>
      <c r="EL56" s="142"/>
      <c r="EM56" s="142"/>
      <c r="EN56" s="142"/>
      <c r="EO56" s="142"/>
      <c r="EP56" s="142"/>
      <c r="EQ56" s="142"/>
      <c r="ER56" s="142"/>
      <c r="ES56" s="142"/>
      <c r="ET56" s="142"/>
      <c r="EU56" s="142"/>
      <c r="EV56" s="120"/>
      <c r="EW56" s="142"/>
      <c r="EX56" s="142"/>
      <c r="EY56" s="142"/>
      <c r="EZ56" s="142"/>
      <c r="FA56" s="142"/>
      <c r="FB56" s="142"/>
      <c r="FC56" s="142"/>
      <c r="FD56" s="142"/>
      <c r="FE56" s="142"/>
      <c r="FF56" s="142"/>
      <c r="FG56" s="142"/>
      <c r="FH56" s="142"/>
      <c r="FI56" s="142"/>
      <c r="FJ56" s="142"/>
      <c r="FK56" s="142"/>
      <c r="FL56" s="142"/>
      <c r="FM56" s="142"/>
      <c r="FN56" s="142"/>
      <c r="FO56" s="142"/>
      <c r="FP56" s="142"/>
      <c r="FQ56" s="142"/>
      <c r="FR56" s="142"/>
      <c r="FS56" s="142"/>
      <c r="FT56" s="142"/>
      <c r="FU56" s="142"/>
      <c r="FV56" s="142"/>
      <c r="FW56" s="142"/>
      <c r="FX56" s="142"/>
      <c r="FY56" s="142"/>
      <c r="FZ56" s="142"/>
      <c r="GA56" s="142"/>
      <c r="GB56" s="142"/>
      <c r="GC56" s="142"/>
      <c r="GD56" s="142"/>
      <c r="GE56" s="142"/>
      <c r="GF56" s="142"/>
      <c r="GG56" s="142"/>
      <c r="GH56" s="142"/>
      <c r="GI56" s="142"/>
      <c r="GJ56" s="142"/>
      <c r="GK56" s="142"/>
      <c r="GL56" s="142"/>
      <c r="GM56" s="142"/>
      <c r="GN56" s="142"/>
      <c r="GO56" s="142"/>
      <c r="GP56" s="142"/>
      <c r="GQ56" s="142"/>
      <c r="GR56" s="142"/>
      <c r="GS56" s="142"/>
      <c r="GT56" s="142"/>
      <c r="GU56" s="142"/>
      <c r="GV56" s="142"/>
      <c r="GW56" s="142"/>
      <c r="GX56" s="142"/>
      <c r="GY56" s="142"/>
      <c r="GZ56" s="142"/>
      <c r="HA56" s="142"/>
      <c r="HB56" s="142"/>
      <c r="HC56" s="142"/>
      <c r="HD56" s="142"/>
      <c r="HE56" s="142"/>
      <c r="HF56" s="142"/>
      <c r="HG56" s="142"/>
      <c r="HH56" s="142"/>
      <c r="HI56" s="142"/>
      <c r="HJ56" s="142"/>
      <c r="HK56" s="142"/>
      <c r="HL56" s="142"/>
      <c r="HM56" s="142"/>
      <c r="HN56" s="142"/>
      <c r="HO56" s="142"/>
      <c r="HP56" s="142"/>
      <c r="HQ56" s="142"/>
      <c r="HR56" s="142"/>
      <c r="HS56" s="142"/>
      <c r="HT56" s="228"/>
      <c r="HU56" s="143" t="s">
        <v>225</v>
      </c>
      <c r="HV56" s="144" t="str">
        <f>IF(COUNTBLANK(D40:D54)&gt;0,"Yes","No")</f>
        <v>No</v>
      </c>
      <c r="HW56" s="144" t="str">
        <f>IFERROR(IF(AND(COUNTBLANK(D40:D54)=0,D56/D10&gt;0.2),"Yes","No"),"No")</f>
        <v>No</v>
      </c>
      <c r="HX56" s="144" t="str">
        <f>IFERROR(IF(AND(COUNTBLANK(D40:D54)=0,D55&gt;D10),"Yes","No"),"No")</f>
        <v>No</v>
      </c>
      <c r="HY56" s="158"/>
      <c r="HZ56" s="158"/>
      <c r="IA56"/>
      <c r="IB56" s="158"/>
      <c r="IC56" s="158"/>
      <c r="ID56"/>
      <c r="IE56" s="147"/>
      <c r="IF56"/>
      <c r="IG56" s="147"/>
      <c r="IH56" s="147"/>
      <c r="II56"/>
      <c r="IJ56" s="147"/>
      <c r="IK56" s="147"/>
      <c r="IL56" s="147"/>
      <c r="IM56"/>
      <c r="IN56"/>
      <c r="IO56"/>
      <c r="IP56"/>
      <c r="IQ56"/>
      <c r="IR56" s="147"/>
      <c r="IS56" s="148" t="s">
        <v>225</v>
      </c>
      <c r="IT56" s="144" t="str">
        <f>IF(COUNTBLANK(AB40:AB54)&gt;0,"Yes","No")</f>
        <v>No</v>
      </c>
      <c r="IU56" s="144" t="str">
        <f>IFERROR(IF(AND(COUNTBLANK(AB40:AB54)=0,AB56/AB10&gt;0.2),"Yes","No"),"No")</f>
        <v>No</v>
      </c>
      <c r="IV56" s="144" t="str">
        <f>IFERROR(IF(AND(COUNTBLANK(AB40:AB54)=0,AB55&gt;AB10),"Yes","No"),"No")</f>
        <v>No</v>
      </c>
      <c r="IW56" s="158"/>
      <c r="IX56" s="158"/>
      <c r="IY56"/>
      <c r="IZ56" s="158"/>
      <c r="JA56" s="158"/>
      <c r="JB56"/>
      <c r="JC56" s="147"/>
      <c r="JD56"/>
      <c r="JE56" s="147"/>
      <c r="JF56" s="147"/>
      <c r="JG56"/>
      <c r="JH56" s="147"/>
      <c r="JI56" s="147"/>
      <c r="JJ56" s="147"/>
      <c r="JK56"/>
      <c r="JL56" s="147"/>
      <c r="JM56" s="147"/>
      <c r="JN56" s="147"/>
      <c r="JO56"/>
      <c r="JP56" s="147"/>
      <c r="JQ56" s="148" t="s">
        <v>225</v>
      </c>
      <c r="JR56" s="144" t="str">
        <f>IF(COUNTBLANK(AZ40:AZ54)&gt;0,"Yes","No")</f>
        <v>No</v>
      </c>
      <c r="JS56" s="144" t="str">
        <f>IFERROR(IF(AND(COUNTBLANK(AZ40:AZ54)=0,AZ56/AZ10&gt;0.2),"Yes","No"),"No")</f>
        <v>No</v>
      </c>
      <c r="JT56" s="144" t="str">
        <f>IFERROR(IF(AND(COUNTBLANK(AZ40:AZ54)=0,AZ55&gt;AZ10),"Yes","No"),"No")</f>
        <v>No</v>
      </c>
      <c r="JU56" s="158"/>
      <c r="JV56" s="158"/>
      <c r="JW56"/>
      <c r="JX56" s="158"/>
      <c r="JY56" s="158"/>
      <c r="JZ56"/>
      <c r="KA56" s="147"/>
      <c r="KB56"/>
      <c r="KC56" s="147"/>
      <c r="KD56" s="147"/>
      <c r="KE56"/>
      <c r="KF56" s="147"/>
      <c r="KG56" s="147"/>
      <c r="KH56" s="147"/>
      <c r="KI56"/>
      <c r="KJ56" s="147"/>
      <c r="KK56" s="147"/>
      <c r="KL56" s="147"/>
      <c r="KM56"/>
      <c r="KN56" s="147"/>
      <c r="KO56" s="148" t="s">
        <v>225</v>
      </c>
      <c r="KP56" s="144" t="str">
        <f>IF(COUNTBLANK(BX40:BX54)&gt;0,"Yes","No")</f>
        <v>No</v>
      </c>
      <c r="KQ56" s="144" t="str">
        <f>IFERROR(IF(AND(COUNTBLANK(BX40:BX54)=0,BX56/BX10&gt;0.2),"Yes","No"),"No")</f>
        <v>No</v>
      </c>
      <c r="KR56" s="144" t="str">
        <f>IFERROR(IF(AND(COUNTBLANK(BX40:BX54)=0,BX55&gt;BX10),"Yes","No"),"No")</f>
        <v>No</v>
      </c>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row>
    <row r="57" spans="3:400" ht="53.45" customHeight="1" x14ac:dyDescent="0.25">
      <c r="C57" s="217"/>
      <c r="D57" s="164" t="str">
        <f>HV57</f>
        <v/>
      </c>
      <c r="E57" s="142"/>
      <c r="F57" s="142"/>
      <c r="G57" s="142"/>
      <c r="H57" s="142"/>
      <c r="I57" s="142"/>
      <c r="J57" s="142"/>
      <c r="K57" s="142"/>
      <c r="L57" s="142"/>
      <c r="M57" s="142"/>
      <c r="N57" s="142"/>
      <c r="O57" s="142"/>
      <c r="P57" s="142"/>
      <c r="Q57" s="142"/>
      <c r="R57" s="142"/>
      <c r="S57" s="142"/>
      <c r="T57" s="142"/>
      <c r="U57" s="142"/>
      <c r="V57" s="142"/>
      <c r="W57" s="142"/>
      <c r="X57" s="142"/>
      <c r="Y57" s="142"/>
      <c r="Z57" s="142"/>
      <c r="AA57" s="142"/>
      <c r="AB57" s="164" t="str">
        <f>IT57</f>
        <v/>
      </c>
      <c r="AC57" s="142"/>
      <c r="AD57" s="142"/>
      <c r="AE57" s="142"/>
      <c r="AF57" s="142"/>
      <c r="AG57" s="142"/>
      <c r="AH57" s="142"/>
      <c r="AI57" s="142"/>
      <c r="AJ57" s="142"/>
      <c r="AK57" s="142"/>
      <c r="AL57" s="142"/>
      <c r="AM57" s="142"/>
      <c r="AN57" s="142"/>
      <c r="AO57" s="142"/>
      <c r="AP57" s="142"/>
      <c r="AQ57" s="142"/>
      <c r="AR57" s="142"/>
      <c r="AS57" s="142"/>
      <c r="AT57" s="142"/>
      <c r="AU57" s="142"/>
      <c r="AV57" s="142"/>
      <c r="AW57" s="142"/>
      <c r="AX57" s="142"/>
      <c r="AY57" s="142"/>
      <c r="AZ57" s="164" t="str">
        <f>JR57</f>
        <v/>
      </c>
      <c r="BA57" s="142"/>
      <c r="BB57" s="142"/>
      <c r="BC57" s="142"/>
      <c r="BD57" s="142"/>
      <c r="BE57" s="142"/>
      <c r="BF57" s="142"/>
      <c r="BG57" s="142"/>
      <c r="BH57" s="142"/>
      <c r="BI57" s="142"/>
      <c r="BJ57" s="142"/>
      <c r="BK57" s="142"/>
      <c r="BL57" s="142"/>
      <c r="BM57" s="142"/>
      <c r="BN57" s="142"/>
      <c r="BO57" s="142"/>
      <c r="BP57" s="142"/>
      <c r="BQ57" s="142"/>
      <c r="BR57" s="142"/>
      <c r="BS57" s="142"/>
      <c r="BT57" s="142"/>
      <c r="BU57" s="142"/>
      <c r="BV57" s="142"/>
      <c r="BW57" s="142"/>
      <c r="BX57" s="164" t="str">
        <f>KP57</f>
        <v/>
      </c>
      <c r="BY57" s="142"/>
      <c r="BZ57" s="120"/>
      <c r="CA57" s="142"/>
      <c r="CB57" s="142"/>
      <c r="CC57" s="142"/>
      <c r="CD57" s="142"/>
      <c r="CE57" s="142"/>
      <c r="CF57" s="142"/>
      <c r="CG57" s="142"/>
      <c r="CH57" s="142"/>
      <c r="CI57" s="142"/>
      <c r="CJ57" s="142"/>
      <c r="CK57" s="142"/>
      <c r="CL57" s="142"/>
      <c r="CM57" s="142"/>
      <c r="CN57" s="142"/>
      <c r="CO57" s="142"/>
      <c r="CP57" s="142"/>
      <c r="CQ57" s="142"/>
      <c r="CR57" s="142"/>
      <c r="CS57" s="142"/>
      <c r="CT57" s="142"/>
      <c r="CU57" s="142"/>
      <c r="CV57" s="142"/>
      <c r="CW57" s="142"/>
      <c r="CX57" s="142"/>
      <c r="CY57" s="142"/>
      <c r="CZ57" s="142"/>
      <c r="DA57" s="142"/>
      <c r="DB57" s="142"/>
      <c r="DC57" s="142"/>
      <c r="DD57" s="142"/>
      <c r="DE57" s="142"/>
      <c r="DF57" s="142"/>
      <c r="DG57" s="142"/>
      <c r="DH57" s="142"/>
      <c r="DI57" s="142"/>
      <c r="DJ57" s="142"/>
      <c r="DK57" s="142"/>
      <c r="DL57" s="142"/>
      <c r="DM57" s="142"/>
      <c r="DN57" s="142"/>
      <c r="DO57" s="142"/>
      <c r="DP57" s="142"/>
      <c r="DQ57" s="142"/>
      <c r="DR57" s="142"/>
      <c r="DS57" s="142"/>
      <c r="DT57" s="142"/>
      <c r="DU57" s="142"/>
      <c r="DV57" s="142"/>
      <c r="DW57" s="142"/>
      <c r="DX57" s="142"/>
      <c r="DY57" s="142"/>
      <c r="DZ57" s="142"/>
      <c r="EA57" s="142"/>
      <c r="EB57" s="142"/>
      <c r="EC57" s="142"/>
      <c r="ED57" s="142"/>
      <c r="EE57" s="142"/>
      <c r="EF57" s="142"/>
      <c r="EG57" s="142"/>
      <c r="EH57" s="142"/>
      <c r="EI57" s="142"/>
      <c r="EJ57" s="142"/>
      <c r="EK57" s="142"/>
      <c r="EL57" s="142"/>
      <c r="EM57" s="142"/>
      <c r="EN57" s="142"/>
      <c r="EO57" s="142"/>
      <c r="EP57" s="142"/>
      <c r="EQ57" s="142"/>
      <c r="ER57" s="142"/>
      <c r="ES57" s="142"/>
      <c r="ET57" s="142"/>
      <c r="EU57" s="142"/>
      <c r="EV57" s="120"/>
      <c r="EW57" s="142"/>
      <c r="EX57" s="142"/>
      <c r="EY57" s="142"/>
      <c r="EZ57" s="142"/>
      <c r="FA57" s="142"/>
      <c r="FB57" s="142"/>
      <c r="FC57" s="142"/>
      <c r="FD57" s="142"/>
      <c r="FE57" s="142"/>
      <c r="FF57" s="142"/>
      <c r="FG57" s="142"/>
      <c r="FH57" s="142"/>
      <c r="FI57" s="142"/>
      <c r="FJ57" s="142"/>
      <c r="FK57" s="142"/>
      <c r="FL57" s="142"/>
      <c r="FM57" s="142"/>
      <c r="FN57" s="142"/>
      <c r="FO57" s="142"/>
      <c r="FP57" s="142"/>
      <c r="FQ57" s="142"/>
      <c r="FR57" s="142"/>
      <c r="FS57" s="142"/>
      <c r="FT57" s="142"/>
      <c r="FU57" s="142"/>
      <c r="FV57" s="142"/>
      <c r="FW57" s="142"/>
      <c r="FX57" s="142"/>
      <c r="FY57" s="142"/>
      <c r="FZ57" s="142"/>
      <c r="GA57" s="142"/>
      <c r="GB57" s="142"/>
      <c r="GC57" s="142"/>
      <c r="GD57" s="142"/>
      <c r="GE57" s="142"/>
      <c r="GF57" s="142"/>
      <c r="GG57" s="142"/>
      <c r="GH57" s="142"/>
      <c r="GI57" s="142"/>
      <c r="GJ57" s="142"/>
      <c r="GK57" s="142"/>
      <c r="GL57" s="142"/>
      <c r="GM57" s="142"/>
      <c r="GN57" s="142"/>
      <c r="GO57" s="142"/>
      <c r="GP57" s="142"/>
      <c r="GQ57" s="142"/>
      <c r="GR57" s="142"/>
      <c r="GS57" s="142"/>
      <c r="GT57" s="142"/>
      <c r="GU57" s="142"/>
      <c r="GV57" s="142"/>
      <c r="GW57" s="142"/>
      <c r="GX57" s="142"/>
      <c r="GY57" s="142"/>
      <c r="GZ57" s="142"/>
      <c r="HA57" s="142"/>
      <c r="HB57" s="142"/>
      <c r="HC57" s="142"/>
      <c r="HD57" s="142"/>
      <c r="HE57" s="142"/>
      <c r="HF57" s="142"/>
      <c r="HG57" s="142"/>
      <c r="HH57" s="142"/>
      <c r="HI57" s="142"/>
      <c r="HJ57" s="142"/>
      <c r="HK57" s="142"/>
      <c r="HL57" s="142"/>
      <c r="HM57" s="142"/>
      <c r="HN57" s="142"/>
      <c r="HO57" s="142"/>
      <c r="HP57" s="142"/>
      <c r="HQ57" s="142"/>
      <c r="HR57" s="142"/>
      <c r="HS57" s="142"/>
      <c r="HT57" s="228"/>
      <c r="HU57" s="143" t="s">
        <v>230</v>
      </c>
      <c r="HV57" s="165" t="str">
        <f>IF(HV56="Yes", HV55,"")&amp;IF(HW56="Yes",HW55,"")&amp;IF(HX56="Yes",HX55,"")</f>
        <v/>
      </c>
      <c r="HW57" s="165"/>
      <c r="HX57" s="165"/>
      <c r="HY57" s="147"/>
      <c r="HZ57" s="147"/>
      <c r="IA57"/>
      <c r="IB57" s="147"/>
      <c r="IC57" s="147"/>
      <c r="ID57"/>
      <c r="IE57" s="158"/>
      <c r="IF57"/>
      <c r="IG57" s="158"/>
      <c r="IH57" s="158"/>
      <c r="II57"/>
      <c r="IJ57" s="158"/>
      <c r="IK57" s="158"/>
      <c r="IL57" s="158"/>
      <c r="IM57"/>
      <c r="IN57"/>
      <c r="IO57"/>
      <c r="IP57"/>
      <c r="IQ57"/>
      <c r="IR57" s="158"/>
      <c r="IS57" s="148" t="s">
        <v>230</v>
      </c>
      <c r="IT57" s="165" t="str">
        <f>IF(IT56="Yes", IT55,"")&amp;IF(IU56="Yes",IU55,"")&amp;IF(IV56="Yes",IV55,"")</f>
        <v/>
      </c>
      <c r="IU57" s="165"/>
      <c r="IV57" s="165"/>
      <c r="IW57" s="147"/>
      <c r="IX57" s="147"/>
      <c r="IY57"/>
      <c r="IZ57" s="147"/>
      <c r="JA57" s="147"/>
      <c r="JB57"/>
      <c r="JC57" s="158"/>
      <c r="JD57"/>
      <c r="JE57" s="158"/>
      <c r="JF57" s="158"/>
      <c r="JG57"/>
      <c r="JH57" s="158"/>
      <c r="JI57" s="158"/>
      <c r="JJ57" s="158"/>
      <c r="JK57"/>
      <c r="JL57" s="158"/>
      <c r="JM57" s="158"/>
      <c r="JN57" s="158"/>
      <c r="JO57"/>
      <c r="JP57" s="158"/>
      <c r="JQ57" s="148" t="s">
        <v>230</v>
      </c>
      <c r="JR57" s="165" t="str">
        <f>IF(JR56="Yes", JR55,"")&amp;IF(JS56="Yes",JS55,"")&amp;IF(JT56="Yes",JT55,"")</f>
        <v/>
      </c>
      <c r="JS57" s="165"/>
      <c r="JT57" s="165"/>
      <c r="JU57" s="147"/>
      <c r="JV57" s="147"/>
      <c r="JW57"/>
      <c r="JX57" s="147"/>
      <c r="JY57" s="147"/>
      <c r="JZ57"/>
      <c r="KA57" s="158"/>
      <c r="KB57"/>
      <c r="KC57" s="158"/>
      <c r="KD57" s="158"/>
      <c r="KE57"/>
      <c r="KF57" s="158"/>
      <c r="KG57" s="158"/>
      <c r="KH57" s="158"/>
      <c r="KI57"/>
      <c r="KJ57" s="158"/>
      <c r="KK57" s="158"/>
      <c r="KL57" s="158"/>
      <c r="KM57"/>
      <c r="KN57" s="158"/>
      <c r="KO57" s="148" t="s">
        <v>230</v>
      </c>
      <c r="KP57" s="165" t="str">
        <f>IF(KP56="Yes", KP55,"")&amp;IF(KQ56="Yes",KQ55,"")&amp;IF(KR56="Yes",KR55,"")</f>
        <v/>
      </c>
      <c r="KQ57" s="165"/>
      <c r="KR57" s="165"/>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row>
    <row r="58" spans="3:400" x14ac:dyDescent="0.25">
      <c r="C58" s="217"/>
      <c r="HT58" s="228"/>
      <c r="HU58"/>
      <c r="HV58"/>
      <c r="HW58"/>
      <c r="HX58"/>
      <c r="HY58"/>
      <c r="HZ58"/>
      <c r="IA58"/>
      <c r="IB58"/>
      <c r="IC58"/>
      <c r="ID58"/>
      <c r="IE58" s="147"/>
      <c r="IF58"/>
      <c r="IG58" s="147"/>
      <c r="IH58" s="147"/>
      <c r="II58"/>
      <c r="IJ58" s="147"/>
      <c r="IK58" s="147"/>
      <c r="IL58" s="147"/>
      <c r="IM58"/>
      <c r="IN58"/>
      <c r="IO58"/>
      <c r="IP58"/>
      <c r="IQ58"/>
      <c r="IR58" s="147"/>
      <c r="IS58"/>
      <c r="IT58"/>
      <c r="IU58"/>
      <c r="IV58"/>
      <c r="IW58"/>
      <c r="IX58"/>
      <c r="IY58"/>
      <c r="IZ58"/>
      <c r="JA58"/>
      <c r="JB58"/>
      <c r="JC58" s="147"/>
      <c r="JD58"/>
      <c r="JE58" s="147"/>
      <c r="JF58" s="147"/>
      <c r="JG58"/>
      <c r="JH58" s="147"/>
      <c r="JI58" s="147"/>
      <c r="JJ58" s="147"/>
      <c r="JK58"/>
      <c r="JL58" s="147"/>
      <c r="JM58" s="147"/>
      <c r="JN58" s="147"/>
      <c r="JO58"/>
      <c r="JP58" s="147"/>
      <c r="JQ58"/>
      <c r="JR58"/>
      <c r="JS58"/>
      <c r="JT58"/>
      <c r="JU58"/>
      <c r="JV58"/>
      <c r="JW58"/>
      <c r="JX58"/>
      <c r="JY58"/>
      <c r="JZ58"/>
      <c r="KA58" s="147"/>
      <c r="KB58"/>
      <c r="KC58" s="147"/>
      <c r="KD58" s="147"/>
      <c r="KE58"/>
      <c r="KF58" s="147"/>
      <c r="KG58" s="147"/>
      <c r="KH58" s="147"/>
      <c r="KI58"/>
      <c r="KJ58" s="147"/>
      <c r="KK58" s="147"/>
      <c r="KL58" s="147"/>
      <c r="KM58"/>
      <c r="KN58" s="147"/>
      <c r="KO58"/>
      <c r="KP58"/>
      <c r="KQ58"/>
      <c r="KR58"/>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row>
    <row r="59" spans="3:400" ht="15.75" x14ac:dyDescent="0.25">
      <c r="C59" s="168" t="s">
        <v>275</v>
      </c>
      <c r="D59" s="139" t="str">
        <f t="shared" ref="D59:BO59" si="174">D7</f>
        <v>ES</v>
      </c>
      <c r="E59" s="139">
        <f t="shared" si="174"/>
        <v>0</v>
      </c>
      <c r="F59" s="139">
        <f t="shared" si="174"/>
        <v>0</v>
      </c>
      <c r="G59" s="139">
        <f t="shared" si="174"/>
        <v>0</v>
      </c>
      <c r="H59" s="139">
        <f t="shared" si="174"/>
        <v>0</v>
      </c>
      <c r="I59" s="139">
        <f t="shared" si="174"/>
        <v>0</v>
      </c>
      <c r="J59" s="139">
        <f t="shared" si="174"/>
        <v>0</v>
      </c>
      <c r="K59" s="139">
        <f t="shared" si="174"/>
        <v>0</v>
      </c>
      <c r="L59" s="139">
        <f t="shared" si="174"/>
        <v>0</v>
      </c>
      <c r="M59" s="139">
        <f t="shared" si="174"/>
        <v>0</v>
      </c>
      <c r="N59" s="139">
        <f t="shared" si="174"/>
        <v>0</v>
      </c>
      <c r="O59" s="139">
        <f t="shared" si="174"/>
        <v>0</v>
      </c>
      <c r="P59" s="139">
        <f t="shared" si="174"/>
        <v>0</v>
      </c>
      <c r="Q59" s="139">
        <f t="shared" si="174"/>
        <v>0</v>
      </c>
      <c r="R59" s="139">
        <f t="shared" si="174"/>
        <v>0</v>
      </c>
      <c r="S59" s="139">
        <f t="shared" si="174"/>
        <v>0</v>
      </c>
      <c r="T59" s="139">
        <f t="shared" si="174"/>
        <v>0</v>
      </c>
      <c r="U59" s="139">
        <f t="shared" si="174"/>
        <v>0</v>
      </c>
      <c r="V59" s="139">
        <f t="shared" si="174"/>
        <v>0</v>
      </c>
      <c r="W59" s="139">
        <f t="shared" si="174"/>
        <v>0</v>
      </c>
      <c r="X59" s="139">
        <f t="shared" si="174"/>
        <v>0</v>
      </c>
      <c r="Y59" s="139">
        <f t="shared" si="174"/>
        <v>0</v>
      </c>
      <c r="Z59" s="139">
        <f t="shared" si="174"/>
        <v>0</v>
      </c>
      <c r="AA59" s="139">
        <f t="shared" si="174"/>
        <v>0</v>
      </c>
      <c r="AB59" s="139" t="str">
        <f t="shared" si="174"/>
        <v>TH</v>
      </c>
      <c r="AC59" s="139">
        <f t="shared" si="174"/>
        <v>0</v>
      </c>
      <c r="AD59" s="139">
        <f t="shared" si="174"/>
        <v>0</v>
      </c>
      <c r="AE59" s="139">
        <f t="shared" si="174"/>
        <v>0</v>
      </c>
      <c r="AF59" s="139">
        <f t="shared" si="174"/>
        <v>0</v>
      </c>
      <c r="AG59" s="139">
        <f t="shared" si="174"/>
        <v>0</v>
      </c>
      <c r="AH59" s="139">
        <f t="shared" si="174"/>
        <v>0</v>
      </c>
      <c r="AI59" s="139">
        <f t="shared" si="174"/>
        <v>0</v>
      </c>
      <c r="AJ59" s="139">
        <f t="shared" si="174"/>
        <v>0</v>
      </c>
      <c r="AK59" s="139">
        <f t="shared" si="174"/>
        <v>0</v>
      </c>
      <c r="AL59" s="139">
        <f t="shared" si="174"/>
        <v>0</v>
      </c>
      <c r="AM59" s="139">
        <f t="shared" si="174"/>
        <v>0</v>
      </c>
      <c r="AN59" s="139">
        <f t="shared" si="174"/>
        <v>0</v>
      </c>
      <c r="AO59" s="139">
        <f t="shared" si="174"/>
        <v>0</v>
      </c>
      <c r="AP59" s="139">
        <f t="shared" si="174"/>
        <v>0</v>
      </c>
      <c r="AQ59" s="139">
        <f t="shared" si="174"/>
        <v>0</v>
      </c>
      <c r="AR59" s="139">
        <f t="shared" si="174"/>
        <v>0</v>
      </c>
      <c r="AS59" s="139">
        <f t="shared" si="174"/>
        <v>0</v>
      </c>
      <c r="AT59" s="139">
        <f t="shared" si="174"/>
        <v>0</v>
      </c>
      <c r="AU59" s="139">
        <f t="shared" si="174"/>
        <v>0</v>
      </c>
      <c r="AV59" s="139">
        <f t="shared" si="174"/>
        <v>0</v>
      </c>
      <c r="AW59" s="139">
        <f t="shared" si="174"/>
        <v>0</v>
      </c>
      <c r="AX59" s="139">
        <f t="shared" si="174"/>
        <v>0</v>
      </c>
      <c r="AY59" s="139">
        <f t="shared" si="174"/>
        <v>0</v>
      </c>
      <c r="AZ59" s="139" t="str">
        <f t="shared" si="174"/>
        <v>SH</v>
      </c>
      <c r="BA59" s="139">
        <f t="shared" si="174"/>
        <v>0</v>
      </c>
      <c r="BB59" s="139">
        <f t="shared" si="174"/>
        <v>0</v>
      </c>
      <c r="BC59" s="139">
        <f t="shared" si="174"/>
        <v>0</v>
      </c>
      <c r="BD59" s="139">
        <f t="shared" si="174"/>
        <v>0</v>
      </c>
      <c r="BE59" s="139">
        <f t="shared" si="174"/>
        <v>0</v>
      </c>
      <c r="BF59" s="139">
        <f t="shared" si="174"/>
        <v>0</v>
      </c>
      <c r="BG59" s="139">
        <f t="shared" si="174"/>
        <v>0</v>
      </c>
      <c r="BH59" s="139">
        <f t="shared" si="174"/>
        <v>0</v>
      </c>
      <c r="BI59" s="139">
        <f t="shared" si="174"/>
        <v>0</v>
      </c>
      <c r="BJ59" s="139">
        <f t="shared" si="174"/>
        <v>0</v>
      </c>
      <c r="BK59" s="139">
        <f t="shared" si="174"/>
        <v>0</v>
      </c>
      <c r="BL59" s="139">
        <f t="shared" si="174"/>
        <v>0</v>
      </c>
      <c r="BM59" s="139">
        <f t="shared" si="174"/>
        <v>0</v>
      </c>
      <c r="BN59" s="139">
        <f t="shared" si="174"/>
        <v>0</v>
      </c>
      <c r="BO59" s="139">
        <f t="shared" si="174"/>
        <v>0</v>
      </c>
      <c r="BP59" s="139">
        <f t="shared" ref="BP59:BX59" si="175">BP7</f>
        <v>0</v>
      </c>
      <c r="BQ59" s="139">
        <f t="shared" si="175"/>
        <v>0</v>
      </c>
      <c r="BR59" s="139">
        <f t="shared" si="175"/>
        <v>0</v>
      </c>
      <c r="BS59" s="139">
        <f t="shared" si="175"/>
        <v>0</v>
      </c>
      <c r="BT59" s="139">
        <f t="shared" si="175"/>
        <v>0</v>
      </c>
      <c r="BU59" s="139">
        <f t="shared" si="175"/>
        <v>0</v>
      </c>
      <c r="BV59" s="139">
        <f t="shared" si="175"/>
        <v>0</v>
      </c>
      <c r="BW59" s="139">
        <f t="shared" si="175"/>
        <v>0</v>
      </c>
      <c r="BX59" s="139" t="str">
        <f t="shared" si="175"/>
        <v>UN</v>
      </c>
      <c r="BY59" s="126"/>
      <c r="BZ59" s="120"/>
      <c r="CA59" s="139" t="s">
        <v>11</v>
      </c>
      <c r="CB59" s="139"/>
      <c r="CC59" s="139"/>
      <c r="CD59" s="139"/>
      <c r="CE59" s="139"/>
      <c r="CF59" s="139"/>
      <c r="CG59" s="139"/>
      <c r="CH59" s="139"/>
      <c r="CI59" s="139"/>
      <c r="CJ59" s="139"/>
      <c r="CK59" s="139"/>
      <c r="CL59" s="139"/>
      <c r="CM59" s="139"/>
      <c r="CN59" s="139"/>
      <c r="CO59" s="139"/>
      <c r="CP59" s="139"/>
      <c r="CQ59" s="139"/>
      <c r="CR59" s="139"/>
      <c r="CS59" s="139"/>
      <c r="CT59" s="139"/>
      <c r="CU59" s="139"/>
      <c r="CV59" s="139"/>
      <c r="CW59" s="139"/>
      <c r="CX59" s="139"/>
      <c r="CY59" s="140" t="s">
        <v>12</v>
      </c>
      <c r="CZ59" s="139"/>
      <c r="DA59" s="139"/>
      <c r="DB59" s="139"/>
      <c r="DC59" s="139"/>
      <c r="DD59" s="139"/>
      <c r="DE59" s="139"/>
      <c r="DF59" s="139"/>
      <c r="DG59" s="139"/>
      <c r="DH59" s="139"/>
      <c r="DI59" s="139"/>
      <c r="DJ59" s="139"/>
      <c r="DK59" s="139"/>
      <c r="DL59" s="139"/>
      <c r="DM59" s="139"/>
      <c r="DN59" s="139"/>
      <c r="DO59" s="139"/>
      <c r="DP59" s="139"/>
      <c r="DQ59" s="139"/>
      <c r="DR59" s="139"/>
      <c r="DS59" s="139"/>
      <c r="DT59" s="139"/>
      <c r="DU59" s="139"/>
      <c r="DV59" s="139"/>
      <c r="DW59" s="141" t="s">
        <v>217</v>
      </c>
      <c r="DX59" s="139"/>
      <c r="DY59" s="139"/>
      <c r="DZ59" s="139"/>
      <c r="EA59" s="139"/>
      <c r="EB59" s="139"/>
      <c r="EC59" s="139"/>
      <c r="ED59" s="139"/>
      <c r="EE59" s="139"/>
      <c r="EF59" s="139"/>
      <c r="EG59" s="139"/>
      <c r="EH59" s="139"/>
      <c r="EI59" s="139"/>
      <c r="EJ59" s="139"/>
      <c r="EK59" s="139"/>
      <c r="EL59" s="139"/>
      <c r="EM59" s="139"/>
      <c r="EN59" s="139"/>
      <c r="EO59" s="139"/>
      <c r="EP59" s="139"/>
      <c r="EQ59" s="139"/>
      <c r="ER59" s="139"/>
      <c r="ES59" s="139"/>
      <c r="ET59" s="139"/>
      <c r="EU59" s="141" t="s">
        <v>217</v>
      </c>
      <c r="EV59" s="120"/>
      <c r="EW59" s="139" t="str">
        <f>EW$7</f>
        <v>ES</v>
      </c>
      <c r="EX59" s="139">
        <f t="shared" ref="EX59:HI59" si="176">EX$7</f>
        <v>0</v>
      </c>
      <c r="EY59" s="139">
        <f t="shared" si="176"/>
        <v>0</v>
      </c>
      <c r="EZ59" s="139">
        <f t="shared" si="176"/>
        <v>0</v>
      </c>
      <c r="FA59" s="139">
        <f t="shared" si="176"/>
        <v>0</v>
      </c>
      <c r="FB59" s="139">
        <f t="shared" si="176"/>
        <v>0</v>
      </c>
      <c r="FC59" s="139">
        <f t="shared" si="176"/>
        <v>0</v>
      </c>
      <c r="FD59" s="139">
        <f t="shared" si="176"/>
        <v>0</v>
      </c>
      <c r="FE59" s="139">
        <f t="shared" si="176"/>
        <v>0</v>
      </c>
      <c r="FF59" s="139">
        <f t="shared" si="176"/>
        <v>0</v>
      </c>
      <c r="FG59" s="139">
        <f t="shared" si="176"/>
        <v>0</v>
      </c>
      <c r="FH59" s="139">
        <f t="shared" si="176"/>
        <v>0</v>
      </c>
      <c r="FI59" s="139">
        <f t="shared" si="176"/>
        <v>0</v>
      </c>
      <c r="FJ59" s="139">
        <f t="shared" si="176"/>
        <v>0</v>
      </c>
      <c r="FK59" s="139">
        <f t="shared" si="176"/>
        <v>0</v>
      </c>
      <c r="FL59" s="139">
        <f t="shared" si="176"/>
        <v>0</v>
      </c>
      <c r="FM59" s="139">
        <f t="shared" si="176"/>
        <v>0</v>
      </c>
      <c r="FN59" s="139">
        <f t="shared" si="176"/>
        <v>0</v>
      </c>
      <c r="FO59" s="139">
        <f t="shared" si="176"/>
        <v>0</v>
      </c>
      <c r="FP59" s="139">
        <f t="shared" si="176"/>
        <v>0</v>
      </c>
      <c r="FQ59" s="139">
        <f t="shared" si="176"/>
        <v>0</v>
      </c>
      <c r="FR59" s="139">
        <f t="shared" si="176"/>
        <v>0</v>
      </c>
      <c r="FS59" s="139">
        <f t="shared" si="176"/>
        <v>0</v>
      </c>
      <c r="FT59" s="139">
        <f t="shared" si="176"/>
        <v>0</v>
      </c>
      <c r="FU59" s="139" t="str">
        <f t="shared" si="176"/>
        <v>TH</v>
      </c>
      <c r="FV59" s="139">
        <f t="shared" si="176"/>
        <v>0</v>
      </c>
      <c r="FW59" s="139">
        <f t="shared" si="176"/>
        <v>0</v>
      </c>
      <c r="FX59" s="139">
        <f t="shared" si="176"/>
        <v>0</v>
      </c>
      <c r="FY59" s="139">
        <f t="shared" si="176"/>
        <v>0</v>
      </c>
      <c r="FZ59" s="139">
        <f t="shared" si="176"/>
        <v>0</v>
      </c>
      <c r="GA59" s="139">
        <f t="shared" si="176"/>
        <v>0</v>
      </c>
      <c r="GB59" s="139">
        <f t="shared" si="176"/>
        <v>0</v>
      </c>
      <c r="GC59" s="139">
        <f t="shared" si="176"/>
        <v>0</v>
      </c>
      <c r="GD59" s="139">
        <f t="shared" si="176"/>
        <v>0</v>
      </c>
      <c r="GE59" s="139">
        <f t="shared" si="176"/>
        <v>0</v>
      </c>
      <c r="GF59" s="139">
        <f t="shared" si="176"/>
        <v>0</v>
      </c>
      <c r="GG59" s="139">
        <f t="shared" si="176"/>
        <v>0</v>
      </c>
      <c r="GH59" s="139">
        <f t="shared" si="176"/>
        <v>0</v>
      </c>
      <c r="GI59" s="139">
        <f t="shared" si="176"/>
        <v>0</v>
      </c>
      <c r="GJ59" s="139">
        <f t="shared" si="176"/>
        <v>0</v>
      </c>
      <c r="GK59" s="139">
        <f t="shared" si="176"/>
        <v>0</v>
      </c>
      <c r="GL59" s="139">
        <f t="shared" si="176"/>
        <v>0</v>
      </c>
      <c r="GM59" s="139">
        <f t="shared" si="176"/>
        <v>0</v>
      </c>
      <c r="GN59" s="139">
        <f t="shared" si="176"/>
        <v>0</v>
      </c>
      <c r="GO59" s="139">
        <f t="shared" si="176"/>
        <v>0</v>
      </c>
      <c r="GP59" s="139">
        <f t="shared" si="176"/>
        <v>0</v>
      </c>
      <c r="GQ59" s="139">
        <f t="shared" si="176"/>
        <v>0</v>
      </c>
      <c r="GR59" s="139">
        <f t="shared" si="176"/>
        <v>0</v>
      </c>
      <c r="GS59" s="139" t="str">
        <f t="shared" si="176"/>
        <v>SH</v>
      </c>
      <c r="GT59" s="139">
        <f t="shared" si="176"/>
        <v>0</v>
      </c>
      <c r="GU59" s="139">
        <f t="shared" si="176"/>
        <v>0</v>
      </c>
      <c r="GV59" s="139">
        <f t="shared" si="176"/>
        <v>0</v>
      </c>
      <c r="GW59" s="139">
        <f t="shared" si="176"/>
        <v>0</v>
      </c>
      <c r="GX59" s="139">
        <f t="shared" si="176"/>
        <v>0</v>
      </c>
      <c r="GY59" s="139">
        <f t="shared" si="176"/>
        <v>0</v>
      </c>
      <c r="GZ59" s="139">
        <f t="shared" si="176"/>
        <v>0</v>
      </c>
      <c r="HA59" s="139">
        <f t="shared" si="176"/>
        <v>0</v>
      </c>
      <c r="HB59" s="139">
        <f t="shared" si="176"/>
        <v>0</v>
      </c>
      <c r="HC59" s="139">
        <f t="shared" si="176"/>
        <v>0</v>
      </c>
      <c r="HD59" s="139">
        <f t="shared" si="176"/>
        <v>0</v>
      </c>
      <c r="HE59" s="139">
        <f t="shared" si="176"/>
        <v>0</v>
      </c>
      <c r="HF59" s="139">
        <f t="shared" si="176"/>
        <v>0</v>
      </c>
      <c r="HG59" s="139">
        <f t="shared" si="176"/>
        <v>0</v>
      </c>
      <c r="HH59" s="139">
        <f t="shared" si="176"/>
        <v>0</v>
      </c>
      <c r="HI59" s="139">
        <f t="shared" si="176"/>
        <v>0</v>
      </c>
      <c r="HJ59" s="139">
        <f t="shared" ref="HJ59:HQ59" si="177">HJ$7</f>
        <v>0</v>
      </c>
      <c r="HK59" s="139">
        <f t="shared" si="177"/>
        <v>0</v>
      </c>
      <c r="HL59" s="139">
        <f t="shared" si="177"/>
        <v>0</v>
      </c>
      <c r="HM59" s="139">
        <f t="shared" si="177"/>
        <v>0</v>
      </c>
      <c r="HN59" s="139">
        <f t="shared" si="177"/>
        <v>0</v>
      </c>
      <c r="HO59" s="139">
        <f t="shared" si="177"/>
        <v>0</v>
      </c>
      <c r="HP59" s="139">
        <f t="shared" si="177"/>
        <v>0</v>
      </c>
      <c r="HQ59" s="139" t="str">
        <f t="shared" si="177"/>
        <v>UN</v>
      </c>
      <c r="HR59" s="126"/>
      <c r="HS59" s="139" t="s">
        <v>213</v>
      </c>
      <c r="HT59" s="228"/>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c r="JU59"/>
      <c r="JV59"/>
      <c r="JW59"/>
      <c r="JX59"/>
      <c r="JY59"/>
      <c r="JZ59"/>
      <c r="KA59"/>
      <c r="KB59"/>
      <c r="KC59"/>
      <c r="KD59"/>
      <c r="KE59"/>
      <c r="KF59"/>
      <c r="KG59"/>
      <c r="KH59"/>
      <c r="KI59"/>
      <c r="KJ59"/>
      <c r="KK59"/>
      <c r="KL59"/>
      <c r="KM59"/>
      <c r="KN59"/>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row>
    <row r="60" spans="3:400" x14ac:dyDescent="0.25">
      <c r="C60" s="194" t="s">
        <v>297</v>
      </c>
      <c r="D60" s="171">
        <v>32</v>
      </c>
      <c r="E60" s="156"/>
      <c r="F60" s="156"/>
      <c r="G60" s="156"/>
      <c r="H60" s="156"/>
      <c r="I60" s="156"/>
      <c r="J60" s="156"/>
      <c r="K60" s="156"/>
      <c r="L60" s="156"/>
      <c r="M60" s="156"/>
      <c r="N60" s="156"/>
      <c r="O60" s="156"/>
      <c r="P60" s="156"/>
      <c r="Q60" s="156"/>
      <c r="R60" s="156"/>
      <c r="S60" s="156"/>
      <c r="T60" s="156"/>
      <c r="U60" s="156"/>
      <c r="V60" s="156"/>
      <c r="W60" s="156"/>
      <c r="X60" s="156"/>
      <c r="Y60" s="156"/>
      <c r="Z60" s="156"/>
      <c r="AA60" s="156"/>
      <c r="AB60" s="171">
        <v>0</v>
      </c>
      <c r="AC60" s="156"/>
      <c r="AD60" s="156"/>
      <c r="AE60" s="156"/>
      <c r="AF60" s="156"/>
      <c r="AG60" s="156"/>
      <c r="AH60" s="156"/>
      <c r="AI60" s="156"/>
      <c r="AJ60" s="156"/>
      <c r="AK60" s="156"/>
      <c r="AL60" s="156"/>
      <c r="AM60" s="156"/>
      <c r="AN60" s="156"/>
      <c r="AO60" s="156"/>
      <c r="AP60" s="156"/>
      <c r="AQ60" s="156"/>
      <c r="AR60" s="156"/>
      <c r="AS60" s="156"/>
      <c r="AT60" s="156"/>
      <c r="AU60" s="156"/>
      <c r="AV60" s="156"/>
      <c r="AW60" s="156"/>
      <c r="AX60" s="156"/>
      <c r="AY60" s="156"/>
      <c r="AZ60" s="171">
        <v>1</v>
      </c>
      <c r="BA60" s="156"/>
      <c r="BB60" s="156"/>
      <c r="BC60" s="156"/>
      <c r="BD60" s="156"/>
      <c r="BE60" s="156"/>
      <c r="BF60" s="156"/>
      <c r="BG60" s="156"/>
      <c r="BH60" s="156"/>
      <c r="BI60" s="156"/>
      <c r="BJ60" s="156"/>
      <c r="BK60" s="156"/>
      <c r="BL60" s="156"/>
      <c r="BM60" s="156"/>
      <c r="BN60" s="156"/>
      <c r="BO60" s="156"/>
      <c r="BP60" s="156"/>
      <c r="BQ60" s="156"/>
      <c r="BR60" s="156"/>
      <c r="BS60" s="156"/>
      <c r="BT60" s="156"/>
      <c r="BU60" s="156"/>
      <c r="BV60" s="156"/>
      <c r="BW60" s="156"/>
      <c r="BX60" s="171">
        <v>0</v>
      </c>
      <c r="BY60" s="153">
        <f t="shared" ref="BY60" si="178">D60+AB60+AZ60+BX60</f>
        <v>33</v>
      </c>
      <c r="BZ60" s="120"/>
      <c r="CA60" s="153" t="s">
        <v>57</v>
      </c>
      <c r="CB60" s="157"/>
      <c r="CC60" s="157"/>
      <c r="CD60" s="157"/>
      <c r="CE60" s="157"/>
      <c r="CF60" s="157"/>
      <c r="CG60" s="157"/>
      <c r="CH60" s="157"/>
      <c r="CI60" s="157"/>
      <c r="CJ60" s="157"/>
      <c r="CK60" s="157"/>
      <c r="CL60" s="157"/>
      <c r="CM60" s="157"/>
      <c r="CN60" s="157"/>
      <c r="CO60" s="157"/>
      <c r="CP60" s="157"/>
      <c r="CQ60" s="157"/>
      <c r="CR60" s="157"/>
      <c r="CS60" s="157"/>
      <c r="CT60" s="157"/>
      <c r="CU60" s="157"/>
      <c r="CV60" s="157"/>
      <c r="CW60" s="157"/>
      <c r="CX60" s="157"/>
      <c r="CY60" s="153" t="s">
        <v>57</v>
      </c>
      <c r="CZ60" s="157"/>
      <c r="DA60" s="157"/>
      <c r="DB60" s="157"/>
      <c r="DC60" s="157"/>
      <c r="DD60" s="157"/>
      <c r="DE60" s="157"/>
      <c r="DF60" s="157"/>
      <c r="DG60" s="157"/>
      <c r="DH60" s="157"/>
      <c r="DI60" s="157"/>
      <c r="DJ60" s="157"/>
      <c r="DK60" s="157"/>
      <c r="DL60" s="157"/>
      <c r="DM60" s="157"/>
      <c r="DN60" s="157"/>
      <c r="DO60" s="157"/>
      <c r="DP60" s="157"/>
      <c r="DQ60" s="157"/>
      <c r="DR60" s="157"/>
      <c r="DS60" s="157"/>
      <c r="DT60" s="157"/>
      <c r="DU60" s="157"/>
      <c r="DV60" s="157"/>
      <c r="DW60" s="153" t="s">
        <v>57</v>
      </c>
      <c r="DX60" s="157"/>
      <c r="DY60" s="157"/>
      <c r="DZ60" s="157"/>
      <c r="EA60" s="157"/>
      <c r="EB60" s="157"/>
      <c r="EC60" s="157"/>
      <c r="ED60" s="157"/>
      <c r="EE60" s="157"/>
      <c r="EF60" s="157"/>
      <c r="EG60" s="157"/>
      <c r="EH60" s="157"/>
      <c r="EI60" s="157"/>
      <c r="EJ60" s="157"/>
      <c r="EK60" s="157"/>
      <c r="EL60" s="157"/>
      <c r="EM60" s="157"/>
      <c r="EN60" s="157"/>
      <c r="EO60" s="157"/>
      <c r="EP60" s="157"/>
      <c r="EQ60" s="157"/>
      <c r="ER60" s="157"/>
      <c r="ES60" s="157"/>
      <c r="ET60" s="157"/>
      <c r="EU60" s="153" t="s">
        <v>57</v>
      </c>
      <c r="EV60" s="120"/>
      <c r="EW60" s="153">
        <f>IF(D60="","",D60)</f>
        <v>32</v>
      </c>
      <c r="EX60" s="157"/>
      <c r="EY60" s="157"/>
      <c r="EZ60" s="157"/>
      <c r="FA60" s="157"/>
      <c r="FB60" s="157"/>
      <c r="FC60" s="157"/>
      <c r="FD60" s="157"/>
      <c r="FE60" s="157"/>
      <c r="FF60" s="157"/>
      <c r="FG60" s="157"/>
      <c r="FH60" s="157"/>
      <c r="FI60" s="157"/>
      <c r="FJ60" s="157"/>
      <c r="FK60" s="157"/>
      <c r="FL60" s="157"/>
      <c r="FM60" s="157"/>
      <c r="FN60" s="157"/>
      <c r="FO60" s="157"/>
      <c r="FP60" s="157"/>
      <c r="FQ60" s="157"/>
      <c r="FR60" s="157"/>
      <c r="FS60" s="157"/>
      <c r="FT60" s="157"/>
      <c r="FU60" s="153">
        <f>IF(AB60="","",AB60)</f>
        <v>0</v>
      </c>
      <c r="FV60" s="157"/>
      <c r="FW60" s="157"/>
      <c r="FX60" s="157"/>
      <c r="FY60" s="157"/>
      <c r="FZ60" s="157"/>
      <c r="GA60" s="157"/>
      <c r="GB60" s="157"/>
      <c r="GC60" s="157"/>
      <c r="GD60" s="157"/>
      <c r="GE60" s="157"/>
      <c r="GF60" s="157"/>
      <c r="GG60" s="157"/>
      <c r="GH60" s="157"/>
      <c r="GI60" s="157"/>
      <c r="GJ60" s="157"/>
      <c r="GK60" s="157"/>
      <c r="GL60" s="157"/>
      <c r="GM60" s="157"/>
      <c r="GN60" s="157"/>
      <c r="GO60" s="157"/>
      <c r="GP60" s="157"/>
      <c r="GQ60" s="157"/>
      <c r="GR60" s="157"/>
      <c r="GS60" s="153">
        <f>IF(AZ60="","",AZ60)</f>
        <v>1</v>
      </c>
      <c r="GT60" s="157"/>
      <c r="GU60" s="157"/>
      <c r="GV60" s="157"/>
      <c r="GW60" s="157"/>
      <c r="GX60" s="157"/>
      <c r="GY60" s="157"/>
      <c r="GZ60" s="157"/>
      <c r="HA60" s="157"/>
      <c r="HB60" s="157"/>
      <c r="HC60" s="157"/>
      <c r="HD60" s="157"/>
      <c r="HE60" s="157"/>
      <c r="HF60" s="157"/>
      <c r="HG60" s="157"/>
      <c r="HH60" s="157"/>
      <c r="HI60" s="157"/>
      <c r="HJ60" s="157"/>
      <c r="HK60" s="157"/>
      <c r="HL60" s="157"/>
      <c r="HM60" s="157"/>
      <c r="HN60" s="157"/>
      <c r="HO60" s="157"/>
      <c r="HP60" s="157"/>
      <c r="HQ60" s="153">
        <f>IF(BX60="","",BX60)</f>
        <v>0</v>
      </c>
      <c r="HR60" s="142"/>
      <c r="HS60" s="218">
        <f>BY60</f>
        <v>33</v>
      </c>
      <c r="HT60" s="228"/>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row>
    <row r="61" spans="3:400" ht="15.75" thickBot="1" x14ac:dyDescent="0.3">
      <c r="C61" s="266"/>
      <c r="D61" s="267"/>
      <c r="E61" s="267"/>
      <c r="F61" s="267"/>
      <c r="G61" s="267"/>
      <c r="H61" s="267"/>
      <c r="I61" s="267"/>
      <c r="J61" s="267"/>
      <c r="K61" s="267"/>
      <c r="L61" s="267"/>
      <c r="M61" s="267"/>
      <c r="N61" s="267"/>
      <c r="O61" s="267"/>
      <c r="P61" s="267"/>
      <c r="Q61" s="267"/>
      <c r="R61" s="267"/>
      <c r="S61" s="267"/>
      <c r="T61" s="267"/>
      <c r="U61" s="267"/>
      <c r="V61" s="267"/>
      <c r="W61" s="267"/>
      <c r="X61" s="267"/>
      <c r="Y61" s="267"/>
      <c r="Z61" s="267"/>
      <c r="AA61" s="267"/>
      <c r="AB61" s="267"/>
      <c r="AC61" s="267"/>
      <c r="AD61" s="267"/>
      <c r="AE61" s="267"/>
      <c r="AF61" s="267"/>
      <c r="AG61" s="267"/>
      <c r="AH61" s="267"/>
      <c r="AI61" s="267"/>
      <c r="AJ61" s="267"/>
      <c r="AK61" s="267"/>
      <c r="AL61" s="267"/>
      <c r="AM61" s="267"/>
      <c r="AN61" s="267"/>
      <c r="AO61" s="267"/>
      <c r="AP61" s="267"/>
      <c r="AQ61" s="267"/>
      <c r="AR61" s="267"/>
      <c r="AS61" s="267"/>
      <c r="AT61" s="267"/>
      <c r="AU61" s="267"/>
      <c r="AV61" s="267"/>
      <c r="AW61" s="267"/>
      <c r="AX61" s="267"/>
      <c r="AY61" s="267"/>
      <c r="AZ61" s="267"/>
      <c r="BA61" s="267"/>
      <c r="BB61" s="267"/>
      <c r="BC61" s="267"/>
      <c r="BD61" s="267"/>
      <c r="BE61" s="267"/>
      <c r="BF61" s="267"/>
      <c r="BG61" s="267"/>
      <c r="BH61" s="267"/>
      <c r="BI61" s="267"/>
      <c r="BJ61" s="267"/>
      <c r="BK61" s="267"/>
      <c r="BL61" s="267"/>
      <c r="BM61" s="267"/>
      <c r="BN61" s="267"/>
      <c r="BO61" s="267"/>
      <c r="BP61" s="267"/>
      <c r="BQ61" s="267"/>
      <c r="BR61" s="267"/>
      <c r="BS61" s="267"/>
      <c r="BT61" s="267"/>
      <c r="BU61" s="267"/>
      <c r="BV61" s="267"/>
      <c r="BW61" s="267"/>
      <c r="BX61" s="267"/>
      <c r="BY61" s="267"/>
      <c r="BZ61" s="267"/>
      <c r="CA61" s="220"/>
      <c r="CB61" s="220"/>
      <c r="CC61" s="220"/>
      <c r="CD61" s="220"/>
      <c r="CE61" s="220"/>
      <c r="CF61" s="220"/>
      <c r="CG61" s="220"/>
      <c r="CH61" s="220"/>
      <c r="CI61" s="220"/>
      <c r="CJ61" s="220"/>
      <c r="CK61" s="220"/>
      <c r="CL61" s="220"/>
      <c r="CM61" s="220"/>
      <c r="CN61" s="220"/>
      <c r="CO61" s="220"/>
      <c r="CP61" s="220"/>
      <c r="CQ61" s="220"/>
      <c r="CR61" s="220"/>
      <c r="CS61" s="220"/>
      <c r="CT61" s="220"/>
      <c r="CU61" s="220"/>
      <c r="CV61" s="220"/>
      <c r="CW61" s="220"/>
      <c r="CX61" s="220"/>
      <c r="CY61" s="220"/>
      <c r="CZ61" s="220"/>
      <c r="DA61" s="220"/>
      <c r="DB61" s="220"/>
      <c r="DC61" s="220"/>
      <c r="DD61" s="220"/>
      <c r="DE61" s="220"/>
      <c r="DF61" s="220"/>
      <c r="DG61" s="220"/>
      <c r="DH61" s="220"/>
      <c r="DI61" s="220"/>
      <c r="DJ61" s="220"/>
      <c r="DK61" s="220"/>
      <c r="DL61" s="220"/>
      <c r="DM61" s="220"/>
      <c r="DN61" s="220"/>
      <c r="DO61" s="220"/>
      <c r="DP61" s="220"/>
      <c r="DQ61" s="220"/>
      <c r="DR61" s="220"/>
      <c r="DS61" s="220"/>
      <c r="DT61" s="220"/>
      <c r="DU61" s="220"/>
      <c r="DV61" s="220"/>
      <c r="DW61" s="220"/>
      <c r="DX61" s="220"/>
      <c r="DY61" s="220"/>
      <c r="DZ61" s="220"/>
      <c r="EA61" s="220"/>
      <c r="EB61" s="220"/>
      <c r="EC61" s="220"/>
      <c r="ED61" s="220"/>
      <c r="EE61" s="220"/>
      <c r="EF61" s="220"/>
      <c r="EG61" s="220"/>
      <c r="EH61" s="220"/>
      <c r="EI61" s="220"/>
      <c r="EJ61" s="220"/>
      <c r="EK61" s="220"/>
      <c r="EL61" s="220"/>
      <c r="EM61" s="220"/>
      <c r="EN61" s="220"/>
      <c r="EO61" s="220"/>
      <c r="EP61" s="220"/>
      <c r="EQ61" s="220"/>
      <c r="ER61" s="220"/>
      <c r="ES61" s="220"/>
      <c r="ET61" s="220"/>
      <c r="EU61" s="220"/>
      <c r="EV61" s="267"/>
      <c r="EW61" s="220"/>
      <c r="EX61" s="220"/>
      <c r="EY61" s="220"/>
      <c r="EZ61" s="220"/>
      <c r="FA61" s="220"/>
      <c r="FB61" s="220"/>
      <c r="FC61" s="220"/>
      <c r="FD61" s="220"/>
      <c r="FE61" s="220"/>
      <c r="FF61" s="220"/>
      <c r="FG61" s="220"/>
      <c r="FH61" s="220"/>
      <c r="FI61" s="220"/>
      <c r="FJ61" s="220"/>
      <c r="FK61" s="220"/>
      <c r="FL61" s="220"/>
      <c r="FM61" s="220"/>
      <c r="FN61" s="220"/>
      <c r="FO61" s="220"/>
      <c r="FP61" s="220"/>
      <c r="FQ61" s="220"/>
      <c r="FR61" s="220"/>
      <c r="FS61" s="220"/>
      <c r="FT61" s="220"/>
      <c r="FU61" s="220"/>
      <c r="FV61" s="220"/>
      <c r="FW61" s="220"/>
      <c r="FX61" s="220"/>
      <c r="FY61" s="220"/>
      <c r="FZ61" s="220"/>
      <c r="GA61" s="220"/>
      <c r="GB61" s="220"/>
      <c r="GC61" s="220"/>
      <c r="GD61" s="220"/>
      <c r="GE61" s="220"/>
      <c r="GF61" s="220"/>
      <c r="GG61" s="220"/>
      <c r="GH61" s="220"/>
      <c r="GI61" s="220"/>
      <c r="GJ61" s="220"/>
      <c r="GK61" s="220"/>
      <c r="GL61" s="220"/>
      <c r="GM61" s="220"/>
      <c r="GN61" s="220"/>
      <c r="GO61" s="220"/>
      <c r="GP61" s="220"/>
      <c r="GQ61" s="220"/>
      <c r="GR61" s="220"/>
      <c r="GS61" s="220"/>
      <c r="GT61" s="220"/>
      <c r="GU61" s="220"/>
      <c r="GV61" s="220"/>
      <c r="GW61" s="220"/>
      <c r="GX61" s="220"/>
      <c r="GY61" s="220"/>
      <c r="GZ61" s="220"/>
      <c r="HA61" s="220"/>
      <c r="HB61" s="220"/>
      <c r="HC61" s="220"/>
      <c r="HD61" s="220"/>
      <c r="HE61" s="220"/>
      <c r="HF61" s="220"/>
      <c r="HG61" s="220"/>
      <c r="HH61" s="220"/>
      <c r="HI61" s="220"/>
      <c r="HJ61" s="220"/>
      <c r="HK61" s="220"/>
      <c r="HL61" s="220"/>
      <c r="HM61" s="220"/>
      <c r="HN61" s="220"/>
      <c r="HO61" s="220"/>
      <c r="HP61" s="220"/>
      <c r="HQ61" s="220"/>
      <c r="HR61" s="267"/>
      <c r="HS61" s="267"/>
      <c r="HT61" s="268"/>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row>
    <row r="62" spans="3:400" x14ac:dyDescent="0.25">
      <c r="BY62" s="126"/>
      <c r="BZ62" s="120"/>
      <c r="EV62" s="120"/>
      <c r="HR62" s="126"/>
    </row>
  </sheetData>
  <sheetProtection algorithmName="SHA-512" hashValue="L6lzTyw6Xdhzni2iQgmJ8H2tjktvNqZCMjTDle27Tc+CN1/FV7b6PBostKYehaccdP6R7Ksa3GiX0l2cg5TlAw==" saltValue="gB9+GFnYZB0pWd2lCTSsmg==" spinCount="100000" sheet="1" objects="1" scenarios="1"/>
  <mergeCells count="54">
    <mergeCell ref="KT38:KU38"/>
    <mergeCell ref="LR38:LS38"/>
    <mergeCell ref="MP38:MQ38"/>
    <mergeCell ref="NN38:NO38"/>
    <mergeCell ref="HV57:HX57"/>
    <mergeCell ref="IT57:IV57"/>
    <mergeCell ref="JR57:JT57"/>
    <mergeCell ref="KP57:KR57"/>
    <mergeCell ref="MP26:MQ26"/>
    <mergeCell ref="NN26:NO26"/>
    <mergeCell ref="HV37:HX37"/>
    <mergeCell ref="IT37:IV37"/>
    <mergeCell ref="JR37:JT37"/>
    <mergeCell ref="KP37:KR37"/>
    <mergeCell ref="HV26:HX26"/>
    <mergeCell ref="IT26:IV26"/>
    <mergeCell ref="JR26:JT26"/>
    <mergeCell ref="KP26:KR26"/>
    <mergeCell ref="KT26:KU26"/>
    <mergeCell ref="LR26:LS26"/>
    <mergeCell ref="NN11:NO11"/>
    <mergeCell ref="KT12:KU12"/>
    <mergeCell ref="LR12:LS12"/>
    <mergeCell ref="MP12:MQ12"/>
    <mergeCell ref="NN12:NO12"/>
    <mergeCell ref="KT14:KU14"/>
    <mergeCell ref="LR14:LS14"/>
    <mergeCell ref="MP14:MQ14"/>
    <mergeCell ref="NN14:NO14"/>
    <mergeCell ref="LX10:ML10"/>
    <mergeCell ref="MV10:NJ10"/>
    <mergeCell ref="NT10:OH10"/>
    <mergeCell ref="HV11:HX11"/>
    <mergeCell ref="IT11:IV11"/>
    <mergeCell ref="JR11:JT11"/>
    <mergeCell ref="KP11:KR11"/>
    <mergeCell ref="KT11:KU11"/>
    <mergeCell ref="LR11:LS11"/>
    <mergeCell ref="MP11:MQ11"/>
    <mergeCell ref="MP1:NL7"/>
    <mergeCell ref="NN1:OJ7"/>
    <mergeCell ref="D4:AZ4"/>
    <mergeCell ref="CA4:EU4"/>
    <mergeCell ref="EW4:HQ4"/>
    <mergeCell ref="C6:C7"/>
    <mergeCell ref="D6:AZ6"/>
    <mergeCell ref="CA6:DW6"/>
    <mergeCell ref="EW6:GS6"/>
    <mergeCell ref="HU1:HX5"/>
    <mergeCell ref="IS1:IV5"/>
    <mergeCell ref="JQ1:JT5"/>
    <mergeCell ref="KO1:KR5"/>
    <mergeCell ref="KT1:LP7"/>
    <mergeCell ref="LR1:MN7"/>
  </mergeCells>
  <conditionalFormatting sqref="D8:D10 D16:D23 AB16:AB23 AZ16:AZ23 BX16:BX23 D40:D54 AB40:AB54 AZ40:AZ54 BX40:BX54 D60 AB60 AZ60 BX60">
    <cfRule type="notContainsBlanks" dxfId="36" priority="11">
      <formula>LEN(TRIM(D8))&gt;0</formula>
    </cfRule>
  </conditionalFormatting>
  <conditionalFormatting sqref="D28:D34">
    <cfRule type="notContainsBlanks" dxfId="35" priority="12">
      <formula>LEN(TRIM(D28))&gt;0</formula>
    </cfRule>
  </conditionalFormatting>
  <conditionalFormatting sqref="D36 AB36 AZ36 BX36">
    <cfRule type="expression" dxfId="34" priority="13">
      <formula>#REF!</formula>
    </cfRule>
  </conditionalFormatting>
  <conditionalFormatting sqref="AB8:AB10">
    <cfRule type="notContainsBlanks" dxfId="33" priority="10">
      <formula>LEN(TRIM(AB8))&gt;0</formula>
    </cfRule>
  </conditionalFormatting>
  <conditionalFormatting sqref="AB28:AB34 AZ28:AZ34 BX28:BX34">
    <cfRule type="notContainsBlanks" dxfId="32" priority="8">
      <formula>LEN(TRIM(AB28))&gt;0</formula>
    </cfRule>
  </conditionalFormatting>
  <conditionalFormatting sqref="AZ8:AZ10 BX8:BX10">
    <cfRule type="notContainsBlanks" dxfId="31" priority="9">
      <formula>LEN(TRIM(AZ8))&gt;0</formula>
    </cfRule>
  </conditionalFormatting>
  <conditionalFormatting sqref="CA16:EU23">
    <cfRule type="notContainsBlanks" dxfId="30" priority="6">
      <formula>LEN(TRIM(CA16))&gt;0</formula>
    </cfRule>
  </conditionalFormatting>
  <conditionalFormatting sqref="CA28:EU34">
    <cfRule type="notContainsBlanks" dxfId="29" priority="5">
      <formula>LEN(TRIM(CA28))&gt;0</formula>
    </cfRule>
  </conditionalFormatting>
  <conditionalFormatting sqref="CA40:EU54">
    <cfRule type="notContainsBlanks" dxfId="28" priority="1">
      <formula>LEN(TRIM(CA40))&gt;0</formula>
    </cfRule>
  </conditionalFormatting>
  <conditionalFormatting sqref="EW16:HQ23 EW28:HQ34 EW40:HQ54">
    <cfRule type="notContainsBlanks" dxfId="27" priority="7">
      <formula>LEN(TRIM(EW16))&gt;0</formula>
    </cfRule>
  </conditionalFormatting>
  <conditionalFormatting sqref="HS16:HS23">
    <cfRule type="notContainsBlanks" dxfId="26" priority="4">
      <formula>LEN(TRIM(HS16))&gt;0</formula>
    </cfRule>
  </conditionalFormatting>
  <conditionalFormatting sqref="HS28:HS34">
    <cfRule type="notContainsBlanks" dxfId="25" priority="3">
      <formula>LEN(TRIM(HS28))&gt;0</formula>
    </cfRule>
  </conditionalFormatting>
  <conditionalFormatting sqref="HS40:HS54">
    <cfRule type="notContainsBlanks" dxfId="24" priority="2">
      <formula>LEN(TRIM(HS40))&gt;0</formula>
    </cfRule>
  </conditionalFormatting>
  <dataValidations count="20">
    <dataValidation type="custom" allowBlank="1" showInputMessage="1" showErrorMessage="1" error="Please enter a value greater than or equal to the total number of UN households" sqref="BX9" xr:uid="{88A5DB42-1C8F-49D7-AD9D-E930A5784D33}">
      <formula1>IF(BX9&gt;=BX8,TRUE,FALSE)</formula1>
    </dataValidation>
    <dataValidation type="custom" allowBlank="1" showInputMessage="1" showErrorMessage="1" error="Please enter a value greater than or equal to the total number of SH households" sqref="AZ9" xr:uid="{13603560-BB57-490C-A3CA-04FBB360BDE3}">
      <formula1>IF(AZ9&gt;=AZ8,TRUE,FALSE)</formula1>
    </dataValidation>
    <dataValidation type="custom" allowBlank="1" showInputMessage="1" showErrorMessage="1" error="Please enter a value greater than or equal to the total number of TH households" sqref="AB9" xr:uid="{D445BF98-DCD7-4DCF-94D0-4A5D60BD446C}">
      <formula1>IF(AB9&gt;=AB8,TRUE,FALSE)</formula1>
    </dataValidation>
    <dataValidation type="custom" allowBlank="1" showInputMessage="1" showErrorMessage="1" error="Please enter a value greater than or equal to the total number of ES households" sqref="D9" xr:uid="{2E00AC1F-55DD-479E-849B-00A7FD5C4658}">
      <formula1>IF(D9&gt;=D8,TRUE,FALSE)</formula1>
    </dataValidation>
    <dataValidation type="custom" allowBlank="1" showInputMessage="1" showErrorMessage="1" error="Please enter a value less than or equal to the total number of SH veterans" sqref="AZ40:AZ54 AZ16:AZ23" xr:uid="{C8AA86F0-0482-4E7C-9ACD-2FFDC9FFF433}">
      <formula1>IF(AZ16&lt;=AZ$10,TRUE,FALSE)</formula1>
    </dataValidation>
    <dataValidation type="custom" allowBlank="1" showInputMessage="1" showErrorMessage="1" error="Please enter a value greater than or equal to the total number of UN households AND less than or equal to the total number of UN persons" sqref="BX10" xr:uid="{EADC9553-E28E-4E5B-A158-D456F7BC1A8B}">
      <formula1>IF(AND(BX10&lt;=BX9, BX10&gt;=BX8),TRUE,FALSE)</formula1>
    </dataValidation>
    <dataValidation type="custom" allowBlank="1" showInputMessage="1" showErrorMessage="1" error="Please enter a value greater than or equal to the total number of SH households AND less than or equal to the total number of SH persons" sqref="AZ10" xr:uid="{15798E6E-A752-4D2B-9309-BAB148FFCA93}">
      <formula1>IF(AND(AZ10&lt;=AZ9, AZ10&gt;=AZ8),TRUE,FALSE)</formula1>
    </dataValidation>
    <dataValidation type="custom" allowBlank="1" showInputMessage="1" showErrorMessage="1" error="Please enter a value greater than or equal to the total number of TH households AND less than or equal to the total number of TH persons" sqref="AB10" xr:uid="{686928DE-1496-4804-8CDF-E5F0E59B6F7C}">
      <formula1>IF(AND(AB10&lt;=AB9, AB10&gt;=AB8),TRUE,FALSE)</formula1>
    </dataValidation>
    <dataValidation type="custom" allowBlank="1" showInputMessage="1" showErrorMessage="1" error="Please enter a value greater than or equal to the total number of ES households AND less than or equal to the total number of ES persons" sqref="D10" xr:uid="{A4D220FB-4457-4E35-9C13-C2EB8BDFD7BD}">
      <formula1>IF(AND(D10&lt;=D9, D10&gt;=D8),TRUE,FALSE)</formula1>
    </dataValidation>
    <dataValidation type="custom" allowBlank="1" showInputMessage="1" showErrorMessage="1" error="Please enter a value less than or equal to the total number of SH children" sqref="AZ60" xr:uid="{6B4858B5-B36D-4844-BC01-FF900744CC21}">
      <formula1>IF(AZ60&lt;=AZ10,TRUE,FALSE)</formula1>
    </dataValidation>
    <dataValidation type="custom" allowBlank="1" showInputMessage="1" showErrorMessage="1" error="Please enter a value less than or equal to the total number of UN veterans" sqref="BX40:BX54 BX16:BX23" xr:uid="{D40BD9F8-2452-4FC0-AB47-D12E1AA9D355}">
      <formula1>IF(BX16&lt;=BX$10,TRUE,FALSE)</formula1>
    </dataValidation>
    <dataValidation type="custom" allowBlank="1" showInputMessage="1" showErrorMessage="1" error="Please enter a value less than or equal to the total number of ES children" sqref="D60" xr:uid="{74AA60B5-8471-4147-87E0-5A834C279839}">
      <formula1>IF(D60&lt;=D10,TRUE,FALSE)</formula1>
    </dataValidation>
    <dataValidation type="custom" allowBlank="1" showInputMessage="1" showErrorMessage="1" error="Please enter a value less than or equal to the total number of TH children" sqref="AB60" xr:uid="{EBFD6B89-75E7-4ECF-8A76-BDC10AF6FB33}">
      <formula1>IF(AB60&lt;=AB10,TRUE,FALSE)</formula1>
    </dataValidation>
    <dataValidation type="custom" allowBlank="1" showInputMessage="1" showErrorMessage="1" error="Please enter a value less than or equal to the total number of UN children" sqref="BX60" xr:uid="{DF0B605B-A680-479B-9C75-032571685F92}">
      <formula1>IF(BX60&lt;=BX10,TRUE,FALSE)</formula1>
    </dataValidation>
    <dataValidation type="custom" allowBlank="1" showInputMessage="1" showErrorMessage="1" error="Please enter a value less than or equal to the number of ES veterans that reported More Than One Gender" sqref="D28:D34" xr:uid="{ED418F66-8464-445F-9771-3FC8DD9B45B8}">
      <formula1>IF(D28&lt;=D$23,TRUE,FALSE)</formula1>
    </dataValidation>
    <dataValidation type="custom" allowBlank="1" showInputMessage="1" showErrorMessage="1" error="Please enter a value less than or equal to the number of TH veterans that reported More Than One Gender" sqref="AB28:AB34" xr:uid="{EE500AA7-66B8-4BA5-B240-DD6B8CF09374}">
      <formula1>IF(AB28&lt;=AB$23,TRUE,FALSE)</formula1>
    </dataValidation>
    <dataValidation type="custom" allowBlank="1" showInputMessage="1" showErrorMessage="1" error="Please enter a value less than or equal to the number of UN veterans that reported More Than One Gender" sqref="BX28:BX34" xr:uid="{F3AF315A-3FB0-4D19-908E-A1B8BD414284}">
      <formula1>IF(BX28&lt;=BX$23,TRUE,FALSE)</formula1>
    </dataValidation>
    <dataValidation type="custom" allowBlank="1" showInputMessage="1" showErrorMessage="1" error="Please enter a value less than or equal to the total number of ES veterans" sqref="D40:D54 D16:D23" xr:uid="{45A9308B-8FE5-4F36-8855-50BAD9ADF924}">
      <formula1>IF(D16&lt;=D$10,TRUE,FALSE)</formula1>
    </dataValidation>
    <dataValidation type="custom" allowBlank="1" showInputMessage="1" showErrorMessage="1" error="Please enter a value less than or equal to the total number of TH veterans" sqref="AB40:AB54 AB16:AB23" xr:uid="{BFDE0F8E-651E-4757-82FB-56A2C46E88D2}">
      <formula1>IF(AB16&lt;=AB$10,TRUE,FALSE)</formula1>
    </dataValidation>
    <dataValidation type="custom" allowBlank="1" showInputMessage="1" showErrorMessage="1" error="Please enter a value less than or equal to the number of SH veterans that reported More Than One Gender" sqref="AZ28:AZ34" xr:uid="{8A80A8E3-BBF1-4620-9289-B101E323016F}">
      <formula1>IF(AZ28&lt;=AZ$23,TRUE,FALSE)</formula1>
    </dataValidation>
  </dataValidation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BF7A7-C6D7-4127-AA05-8A97C4FC07C3}">
  <sheetPr>
    <tabColor theme="4" tint="0.59999389629810485"/>
  </sheetPr>
  <dimension ref="C1:OK63"/>
  <sheetViews>
    <sheetView topLeftCell="A2" workbookViewId="0">
      <selection activeCell="D75" sqref="D75"/>
    </sheetView>
  </sheetViews>
  <sheetFormatPr defaultRowHeight="15" x14ac:dyDescent="0.25"/>
  <cols>
    <col min="1" max="2" width="1.5703125" style="32" customWidth="1"/>
    <col min="3" max="3" width="53.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75" width="3.140625" style="32" hidden="1" customWidth="1"/>
    <col min="76" max="76" width="23.140625" style="32" customWidth="1"/>
    <col min="77" max="77" width="8.85546875" style="32" customWidth="1"/>
    <col min="78" max="78" width="1.5703125" style="32" customWidth="1"/>
    <col min="79" max="79" width="10.5703125" style="32" customWidth="1"/>
    <col min="80" max="102" width="3.42578125" style="32" hidden="1" customWidth="1"/>
    <col min="103" max="103" width="10.5703125" style="32" customWidth="1"/>
    <col min="104" max="126" width="3.42578125" style="32" hidden="1" customWidth="1"/>
    <col min="127" max="127" width="10.5703125" style="32" customWidth="1"/>
    <col min="128" max="150" width="3.42578125" style="32" hidden="1" customWidth="1"/>
    <col min="151" max="151" width="10.5703125" style="32" customWidth="1"/>
    <col min="152" max="152" width="1.5703125" style="32" customWidth="1"/>
    <col min="153" max="153" width="10.5703125" style="32" customWidth="1"/>
    <col min="154" max="176" width="3.42578125" style="32" hidden="1" customWidth="1"/>
    <col min="177" max="177" width="10.5703125" style="32" customWidth="1"/>
    <col min="178" max="200" width="3.42578125" style="32" hidden="1" customWidth="1"/>
    <col min="201" max="201" width="10.5703125" style="32" customWidth="1"/>
    <col min="202" max="224" width="3.42578125" style="32" hidden="1" customWidth="1"/>
    <col min="225" max="225" width="10.5703125" style="32" customWidth="1"/>
    <col min="226" max="226" width="1.5703125" style="32" customWidth="1"/>
    <col min="227" max="227" width="10.5703125" style="32" customWidth="1"/>
    <col min="228" max="228" width="1.5703125" style="32" customWidth="1"/>
    <col min="229" max="229" width="15.42578125" style="32" hidden="1" customWidth="1"/>
    <col min="230" max="232" width="33.42578125" style="32" hidden="1" customWidth="1"/>
    <col min="233" max="252" width="4.140625" style="32" hidden="1" customWidth="1"/>
    <col min="253" max="253" width="15.42578125" style="32" hidden="1" customWidth="1"/>
    <col min="254" max="256" width="33.42578125" style="32" hidden="1" customWidth="1"/>
    <col min="257" max="261" width="4.140625" style="32" hidden="1" customWidth="1"/>
    <col min="262" max="262" width="4.42578125" style="32" hidden="1" customWidth="1"/>
    <col min="263" max="276" width="4.140625" style="32" hidden="1" customWidth="1"/>
    <col min="277" max="277" width="15.42578125" style="32" hidden="1" customWidth="1"/>
    <col min="278" max="280" width="33.42578125" style="32" hidden="1" customWidth="1"/>
    <col min="281" max="285" width="4.140625" style="32" hidden="1" customWidth="1"/>
    <col min="286" max="286" width="4.42578125" style="32" hidden="1" customWidth="1"/>
    <col min="287" max="300" width="4.140625" style="32" hidden="1" customWidth="1"/>
    <col min="301" max="301" width="15.42578125" style="32" hidden="1" customWidth="1"/>
    <col min="302" max="304" width="33.42578125" style="32" hidden="1" customWidth="1"/>
    <col min="305" max="305" width="8.85546875" style="32" hidden="1" customWidth="1"/>
    <col min="306" max="306" width="12" style="32" hidden="1" customWidth="1"/>
    <col min="307" max="308" width="13.85546875" style="32" hidden="1" customWidth="1"/>
    <col min="309" max="328" width="13.42578125" style="32" hidden="1" customWidth="1"/>
    <col min="329" max="329" width="8.85546875" style="32" hidden="1" customWidth="1"/>
    <col min="330" max="330" width="12" style="32" hidden="1" customWidth="1"/>
    <col min="331" max="332" width="13.85546875" style="32" hidden="1" customWidth="1"/>
    <col min="333" max="353" width="13.42578125" style="32" hidden="1" customWidth="1"/>
    <col min="354" max="354" width="12" style="32" hidden="1" customWidth="1"/>
    <col min="355" max="356" width="13.85546875" style="32" hidden="1" customWidth="1"/>
    <col min="357" max="377" width="13.42578125" style="32" hidden="1" customWidth="1"/>
    <col min="378" max="378" width="12" style="32" hidden="1" customWidth="1"/>
    <col min="379" max="380" width="13.85546875" style="32" hidden="1" customWidth="1"/>
    <col min="381" max="400" width="13.42578125" style="32" hidden="1" customWidth="1"/>
    <col min="401" max="401" width="9.140625" style="32" collapsed="1"/>
    <col min="402" max="16384" width="9.140625" style="32"/>
  </cols>
  <sheetData>
    <row r="1" spans="3:400" ht="30" customHeight="1" x14ac:dyDescent="0.25">
      <c r="HU1" s="109" t="str">
        <f>D$7</f>
        <v>ES</v>
      </c>
      <c r="HV1" s="109"/>
      <c r="HW1" s="109"/>
      <c r="HX1" s="109"/>
      <c r="IS1" s="110" t="str">
        <f>AB$7</f>
        <v>TH</v>
      </c>
      <c r="IT1" s="110"/>
      <c r="IU1" s="110"/>
      <c r="IV1" s="110"/>
      <c r="JQ1" s="111" t="str">
        <f>AZ$7</f>
        <v>SH</v>
      </c>
      <c r="JR1" s="111"/>
      <c r="JS1" s="111"/>
      <c r="JT1" s="111"/>
      <c r="KO1" s="269" t="str">
        <f>BX$7</f>
        <v>UN</v>
      </c>
      <c r="KP1" s="269"/>
      <c r="KQ1" s="269"/>
      <c r="KR1" s="269"/>
      <c r="KT1" s="109" t="str">
        <f>D$7</f>
        <v>ES</v>
      </c>
      <c r="KU1" s="109"/>
      <c r="KV1" s="109"/>
      <c r="KW1" s="109"/>
      <c r="KX1" s="109"/>
      <c r="KY1" s="109"/>
      <c r="KZ1" s="109"/>
      <c r="LA1" s="109"/>
      <c r="LB1" s="109"/>
      <c r="LC1" s="109"/>
      <c r="LD1" s="109"/>
      <c r="LE1" s="109"/>
      <c r="LF1" s="109"/>
      <c r="LG1" s="109"/>
      <c r="LH1" s="109"/>
      <c r="LI1" s="109"/>
      <c r="LJ1" s="109"/>
      <c r="LK1" s="109"/>
      <c r="LL1" s="109"/>
      <c r="LM1" s="109"/>
      <c r="LN1" s="109"/>
      <c r="LO1" s="109"/>
      <c r="LP1" s="109"/>
      <c r="LR1" s="112" t="str">
        <f>AB$7</f>
        <v>TH</v>
      </c>
      <c r="LS1" s="112"/>
      <c r="LT1" s="112"/>
      <c r="LU1" s="112"/>
      <c r="LV1" s="112"/>
      <c r="LW1" s="112"/>
      <c r="LX1" s="112"/>
      <c r="LY1" s="112"/>
      <c r="LZ1" s="112"/>
      <c r="MA1" s="112"/>
      <c r="MB1" s="112"/>
      <c r="MC1" s="112"/>
      <c r="MD1" s="112"/>
      <c r="ME1" s="112"/>
      <c r="MF1" s="112"/>
      <c r="MG1" s="112"/>
      <c r="MH1" s="112"/>
      <c r="MI1" s="112"/>
      <c r="MJ1" s="112"/>
      <c r="MK1" s="112"/>
      <c r="ML1" s="112"/>
      <c r="MM1" s="112"/>
      <c r="MN1" s="112"/>
      <c r="MO1" s="223"/>
      <c r="MP1" s="111" t="str">
        <f>AZ$7</f>
        <v>SH</v>
      </c>
      <c r="MQ1" s="111"/>
      <c r="MR1" s="111"/>
      <c r="MS1" s="111"/>
      <c r="MT1" s="111"/>
      <c r="MU1" s="111"/>
      <c r="MV1" s="111"/>
      <c r="MW1" s="111"/>
      <c r="MX1" s="111"/>
      <c r="MY1" s="111"/>
      <c r="MZ1" s="111"/>
      <c r="NA1" s="111"/>
      <c r="NB1" s="111"/>
      <c r="NC1" s="111"/>
      <c r="ND1" s="111"/>
      <c r="NE1" s="111"/>
      <c r="NF1" s="111"/>
      <c r="NG1" s="111"/>
      <c r="NH1" s="111"/>
      <c r="NI1" s="111"/>
      <c r="NJ1" s="111"/>
      <c r="NK1" s="111"/>
      <c r="NL1" s="111"/>
      <c r="NM1" s="223"/>
      <c r="NN1" s="111" t="str">
        <f>BX$7</f>
        <v>UN</v>
      </c>
      <c r="NO1" s="111"/>
      <c r="NP1" s="111"/>
      <c r="NQ1" s="111"/>
      <c r="NR1" s="111"/>
      <c r="NS1" s="111"/>
      <c r="NT1" s="111"/>
      <c r="NU1" s="111"/>
      <c r="NV1" s="111"/>
      <c r="NW1" s="111"/>
      <c r="NX1" s="111"/>
      <c r="NY1" s="111"/>
      <c r="NZ1" s="111"/>
      <c r="OA1" s="111"/>
      <c r="OB1" s="111"/>
      <c r="OC1" s="111"/>
      <c r="OD1" s="111"/>
      <c r="OE1" s="111"/>
      <c r="OF1" s="111"/>
      <c r="OG1" s="111"/>
      <c r="OH1" s="111"/>
      <c r="OI1" s="111"/>
      <c r="OJ1" s="111"/>
    </row>
    <row r="2" spans="3:400" ht="30" customHeight="1" thickBot="1" x14ac:dyDescent="0.3">
      <c r="HU2" s="109"/>
      <c r="HV2" s="109"/>
      <c r="HW2" s="109"/>
      <c r="HX2" s="109"/>
      <c r="IS2" s="110"/>
      <c r="IT2" s="110"/>
      <c r="IU2" s="110"/>
      <c r="IV2" s="110"/>
      <c r="JQ2" s="111"/>
      <c r="JR2" s="111"/>
      <c r="JS2" s="111"/>
      <c r="JT2" s="111"/>
      <c r="KO2" s="269"/>
      <c r="KP2" s="269"/>
      <c r="KQ2" s="269"/>
      <c r="KR2" s="269"/>
      <c r="KT2" s="109"/>
      <c r="KU2" s="109"/>
      <c r="KV2" s="109"/>
      <c r="KW2" s="109"/>
      <c r="KX2" s="109"/>
      <c r="KY2" s="109"/>
      <c r="KZ2" s="109"/>
      <c r="LA2" s="109"/>
      <c r="LB2" s="109"/>
      <c r="LC2" s="109"/>
      <c r="LD2" s="109"/>
      <c r="LE2" s="109"/>
      <c r="LF2" s="109"/>
      <c r="LG2" s="109"/>
      <c r="LH2" s="109"/>
      <c r="LI2" s="109"/>
      <c r="LJ2" s="109"/>
      <c r="LK2" s="109"/>
      <c r="LL2" s="109"/>
      <c r="LM2" s="109"/>
      <c r="LN2" s="109"/>
      <c r="LO2" s="109"/>
      <c r="LP2" s="109"/>
      <c r="LR2" s="112"/>
      <c r="LS2" s="112"/>
      <c r="LT2" s="112"/>
      <c r="LU2" s="112"/>
      <c r="LV2" s="112"/>
      <c r="LW2" s="112"/>
      <c r="LX2" s="112"/>
      <c r="LY2" s="112"/>
      <c r="LZ2" s="112"/>
      <c r="MA2" s="112"/>
      <c r="MB2" s="112"/>
      <c r="MC2" s="112"/>
      <c r="MD2" s="112"/>
      <c r="ME2" s="112"/>
      <c r="MF2" s="112"/>
      <c r="MG2" s="112"/>
      <c r="MH2" s="112"/>
      <c r="MI2" s="112"/>
      <c r="MJ2" s="112"/>
      <c r="MK2" s="112"/>
      <c r="ML2" s="112"/>
      <c r="MM2" s="112"/>
      <c r="MN2" s="112"/>
      <c r="MO2" s="223"/>
      <c r="MP2" s="111"/>
      <c r="MQ2" s="111"/>
      <c r="MR2" s="111"/>
      <c r="MS2" s="111"/>
      <c r="MT2" s="111"/>
      <c r="MU2" s="111"/>
      <c r="MV2" s="111"/>
      <c r="MW2" s="111"/>
      <c r="MX2" s="111"/>
      <c r="MY2" s="111"/>
      <c r="MZ2" s="111"/>
      <c r="NA2" s="111"/>
      <c r="NB2" s="111"/>
      <c r="NC2" s="111"/>
      <c r="ND2" s="111"/>
      <c r="NE2" s="111"/>
      <c r="NF2" s="111"/>
      <c r="NG2" s="111"/>
      <c r="NH2" s="111"/>
      <c r="NI2" s="111"/>
      <c r="NJ2" s="111"/>
      <c r="NK2" s="111"/>
      <c r="NL2" s="111"/>
      <c r="NM2" s="223"/>
      <c r="NN2" s="111"/>
      <c r="NO2" s="111"/>
      <c r="NP2" s="111"/>
      <c r="NQ2" s="111"/>
      <c r="NR2" s="111"/>
      <c r="NS2" s="111"/>
      <c r="NT2" s="111"/>
      <c r="NU2" s="111"/>
      <c r="NV2" s="111"/>
      <c r="NW2" s="111"/>
      <c r="NX2" s="111"/>
      <c r="NY2" s="111"/>
      <c r="NZ2" s="111"/>
      <c r="OA2" s="111"/>
      <c r="OB2" s="111"/>
      <c r="OC2" s="111"/>
      <c r="OD2" s="111"/>
      <c r="OE2" s="111"/>
      <c r="OF2" s="111"/>
      <c r="OG2" s="111"/>
      <c r="OH2" s="111"/>
      <c r="OI2" s="111"/>
      <c r="OJ2" s="111"/>
    </row>
    <row r="3" spans="3:400" ht="8.4499999999999993" customHeight="1" x14ac:dyDescent="0.25">
      <c r="C3" s="225"/>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c r="AZ3" s="226"/>
      <c r="BA3" s="226"/>
      <c r="BB3" s="226"/>
      <c r="BC3" s="226"/>
      <c r="BD3" s="226"/>
      <c r="BE3" s="226"/>
      <c r="BF3" s="226"/>
      <c r="BG3" s="226"/>
      <c r="BH3" s="226"/>
      <c r="BI3" s="226"/>
      <c r="BJ3" s="226"/>
      <c r="BK3" s="226"/>
      <c r="BL3" s="226"/>
      <c r="BM3" s="226"/>
      <c r="BN3" s="226"/>
      <c r="BO3" s="226"/>
      <c r="BP3" s="226"/>
      <c r="BQ3" s="226"/>
      <c r="BR3" s="226"/>
      <c r="BS3" s="226"/>
      <c r="BT3" s="226"/>
      <c r="BU3" s="226"/>
      <c r="BV3" s="226"/>
      <c r="BW3" s="226"/>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6"/>
      <c r="FA3" s="226"/>
      <c r="FB3" s="226"/>
      <c r="FC3" s="226"/>
      <c r="FD3" s="226"/>
      <c r="FE3" s="226"/>
      <c r="FF3" s="226"/>
      <c r="FG3" s="226"/>
      <c r="FH3" s="226"/>
      <c r="FI3" s="226"/>
      <c r="FJ3" s="226"/>
      <c r="FK3" s="226"/>
      <c r="FL3" s="226"/>
      <c r="FM3" s="226"/>
      <c r="FN3" s="226"/>
      <c r="FO3" s="226"/>
      <c r="FP3" s="226"/>
      <c r="FQ3" s="226"/>
      <c r="FR3" s="226"/>
      <c r="FS3" s="226"/>
      <c r="FT3" s="226"/>
      <c r="FU3" s="226"/>
      <c r="FV3" s="226"/>
      <c r="FW3" s="226"/>
      <c r="FX3" s="226"/>
      <c r="FY3" s="226"/>
      <c r="FZ3" s="226"/>
      <c r="GA3" s="226"/>
      <c r="GB3" s="226"/>
      <c r="GC3" s="226"/>
      <c r="GD3" s="226"/>
      <c r="GE3" s="226"/>
      <c r="GF3" s="226"/>
      <c r="GG3" s="226"/>
      <c r="GH3" s="226"/>
      <c r="GI3" s="226"/>
      <c r="GJ3" s="226"/>
      <c r="GK3" s="226"/>
      <c r="GL3" s="226"/>
      <c r="GM3" s="226"/>
      <c r="GN3" s="226"/>
      <c r="GO3" s="226"/>
      <c r="GP3" s="226"/>
      <c r="GQ3" s="226"/>
      <c r="GR3" s="226"/>
      <c r="GS3" s="226"/>
      <c r="GT3" s="226"/>
      <c r="GU3" s="226"/>
      <c r="GV3" s="226"/>
      <c r="GW3" s="226"/>
      <c r="GX3" s="226"/>
      <c r="GY3" s="226"/>
      <c r="GZ3" s="226"/>
      <c r="HA3" s="226"/>
      <c r="HB3" s="226"/>
      <c r="HC3" s="226"/>
      <c r="HD3" s="226"/>
      <c r="HE3" s="226"/>
      <c r="HF3" s="226"/>
      <c r="HG3" s="226"/>
      <c r="HH3" s="226"/>
      <c r="HI3" s="226"/>
      <c r="HJ3" s="226"/>
      <c r="HK3" s="226"/>
      <c r="HL3" s="226"/>
      <c r="HM3" s="226"/>
      <c r="HN3" s="226"/>
      <c r="HO3" s="226"/>
      <c r="HP3" s="226"/>
      <c r="HQ3" s="226"/>
      <c r="HR3" s="226"/>
      <c r="HS3" s="226"/>
      <c r="HT3" s="227"/>
      <c r="HU3" s="109"/>
      <c r="HV3" s="109"/>
      <c r="HW3" s="109"/>
      <c r="HX3" s="109"/>
      <c r="HY3"/>
      <c r="HZ3"/>
      <c r="IA3"/>
      <c r="IB3"/>
      <c r="IC3"/>
      <c r="ID3"/>
      <c r="IE3"/>
      <c r="IF3"/>
      <c r="IG3"/>
      <c r="IH3"/>
      <c r="II3"/>
      <c r="IJ3"/>
      <c r="IK3"/>
      <c r="IL3"/>
      <c r="IM3"/>
      <c r="IN3"/>
      <c r="IO3"/>
      <c r="IP3"/>
      <c r="IQ3"/>
      <c r="IR3"/>
      <c r="IS3" s="110"/>
      <c r="IT3" s="110"/>
      <c r="IU3" s="110"/>
      <c r="IV3" s="110"/>
      <c r="IW3"/>
      <c r="IX3"/>
      <c r="IY3"/>
      <c r="IZ3"/>
      <c r="JA3"/>
      <c r="JB3"/>
      <c r="JC3"/>
      <c r="JD3"/>
      <c r="JE3"/>
      <c r="JF3"/>
      <c r="JG3"/>
      <c r="JH3"/>
      <c r="JI3"/>
      <c r="JJ3"/>
      <c r="JK3"/>
      <c r="JL3"/>
      <c r="JM3"/>
      <c r="JN3"/>
      <c r="JO3"/>
      <c r="JP3"/>
      <c r="JQ3" s="111"/>
      <c r="JR3" s="111"/>
      <c r="JS3" s="111"/>
      <c r="JT3" s="111"/>
      <c r="JU3"/>
      <c r="JV3"/>
      <c r="JW3"/>
      <c r="JX3"/>
      <c r="JY3"/>
      <c r="JZ3"/>
      <c r="KA3"/>
      <c r="KB3"/>
      <c r="KC3"/>
      <c r="KD3"/>
      <c r="KE3"/>
      <c r="KF3"/>
      <c r="KG3"/>
      <c r="KH3"/>
      <c r="KI3"/>
      <c r="KJ3"/>
      <c r="KK3"/>
      <c r="KL3"/>
      <c r="KM3"/>
      <c r="KN3"/>
      <c r="KO3" s="269"/>
      <c r="KP3" s="269"/>
      <c r="KQ3" s="269"/>
      <c r="KR3" s="269"/>
      <c r="KS3"/>
      <c r="KT3" s="109"/>
      <c r="KU3" s="109"/>
      <c r="KV3" s="109"/>
      <c r="KW3" s="109"/>
      <c r="KX3" s="109"/>
      <c r="KY3" s="109"/>
      <c r="KZ3" s="109"/>
      <c r="LA3" s="109"/>
      <c r="LB3" s="109"/>
      <c r="LC3" s="109"/>
      <c r="LD3" s="109"/>
      <c r="LE3" s="109"/>
      <c r="LF3" s="109"/>
      <c r="LG3" s="109"/>
      <c r="LH3" s="109"/>
      <c r="LI3" s="109"/>
      <c r="LJ3" s="109"/>
      <c r="LK3" s="109"/>
      <c r="LL3" s="109"/>
      <c r="LM3" s="109"/>
      <c r="LN3" s="109"/>
      <c r="LO3" s="109"/>
      <c r="LP3" s="109"/>
      <c r="LQ3"/>
      <c r="LR3" s="112"/>
      <c r="LS3" s="112"/>
      <c r="LT3" s="112"/>
      <c r="LU3" s="112"/>
      <c r="LV3" s="112"/>
      <c r="LW3" s="112"/>
      <c r="LX3" s="112"/>
      <c r="LY3" s="112"/>
      <c r="LZ3" s="112"/>
      <c r="MA3" s="112"/>
      <c r="MB3" s="112"/>
      <c r="MC3" s="112"/>
      <c r="MD3" s="112"/>
      <c r="ME3" s="112"/>
      <c r="MF3" s="112"/>
      <c r="MG3" s="112"/>
      <c r="MH3" s="112"/>
      <c r="MI3" s="112"/>
      <c r="MJ3" s="112"/>
      <c r="MK3" s="112"/>
      <c r="ML3" s="112"/>
      <c r="MM3" s="112"/>
      <c r="MN3" s="112"/>
      <c r="MO3" s="113"/>
      <c r="MP3" s="111"/>
      <c r="MQ3" s="111"/>
      <c r="MR3" s="111"/>
      <c r="MS3" s="111"/>
      <c r="MT3" s="111"/>
      <c r="MU3" s="111"/>
      <c r="MV3" s="111"/>
      <c r="MW3" s="111"/>
      <c r="MX3" s="111"/>
      <c r="MY3" s="111"/>
      <c r="MZ3" s="111"/>
      <c r="NA3" s="111"/>
      <c r="NB3" s="111"/>
      <c r="NC3" s="111"/>
      <c r="ND3" s="111"/>
      <c r="NE3" s="111"/>
      <c r="NF3" s="111"/>
      <c r="NG3" s="111"/>
      <c r="NH3" s="111"/>
      <c r="NI3" s="111"/>
      <c r="NJ3" s="111"/>
      <c r="NK3" s="111"/>
      <c r="NL3" s="111"/>
      <c r="NM3" s="113"/>
      <c r="NN3" s="111"/>
      <c r="NO3" s="111"/>
      <c r="NP3" s="111"/>
      <c r="NQ3" s="111"/>
      <c r="NR3" s="111"/>
      <c r="NS3" s="111"/>
      <c r="NT3" s="111"/>
      <c r="NU3" s="111"/>
      <c r="NV3" s="111"/>
      <c r="NW3" s="111"/>
      <c r="NX3" s="111"/>
      <c r="NY3" s="111"/>
      <c r="NZ3" s="111"/>
      <c r="OA3" s="111"/>
      <c r="OB3" s="111"/>
      <c r="OC3" s="111"/>
      <c r="OD3" s="111"/>
      <c r="OE3" s="111"/>
      <c r="OF3" s="111"/>
      <c r="OG3" s="111"/>
      <c r="OH3" s="111"/>
      <c r="OI3" s="111"/>
      <c r="OJ3" s="111"/>
    </row>
    <row r="4" spans="3:40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31"/>
      <c r="BB4" s="131"/>
      <c r="BC4" s="131"/>
      <c r="BD4" s="131"/>
      <c r="BE4" s="131"/>
      <c r="BF4" s="131"/>
      <c r="BG4" s="131"/>
      <c r="BH4" s="131"/>
      <c r="BI4" s="131"/>
      <c r="BJ4" s="131"/>
      <c r="BK4" s="131"/>
      <c r="BL4" s="131"/>
      <c r="BM4" s="131"/>
      <c r="BN4" s="131"/>
      <c r="BO4" s="131"/>
      <c r="BP4" s="131"/>
      <c r="BQ4" s="131"/>
      <c r="BR4" s="131"/>
      <c r="BS4" s="131"/>
      <c r="BT4" s="131"/>
      <c r="BU4" s="131"/>
      <c r="BV4" s="131"/>
      <c r="BW4" s="131"/>
      <c r="BX4" s="131"/>
      <c r="BY4" s="118"/>
      <c r="BZ4" s="118"/>
      <c r="CA4" s="119" t="s">
        <v>212</v>
      </c>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19"/>
      <c r="DA4" s="119"/>
      <c r="DB4" s="119"/>
      <c r="DC4" s="119"/>
      <c r="DD4" s="119"/>
      <c r="DE4" s="119"/>
      <c r="DF4" s="119"/>
      <c r="DG4" s="119"/>
      <c r="DH4" s="119"/>
      <c r="DI4" s="119"/>
      <c r="DJ4" s="119"/>
      <c r="DK4" s="119"/>
      <c r="DL4" s="119"/>
      <c r="DM4" s="119"/>
      <c r="DN4" s="119"/>
      <c r="DO4" s="119"/>
      <c r="DP4" s="119"/>
      <c r="DQ4" s="119"/>
      <c r="DR4" s="119"/>
      <c r="DS4" s="119"/>
      <c r="DT4" s="119"/>
      <c r="DU4" s="119"/>
      <c r="DV4" s="119"/>
      <c r="DW4" s="119"/>
      <c r="DX4" s="119"/>
      <c r="DY4" s="119"/>
      <c r="DZ4" s="119"/>
      <c r="EA4" s="119"/>
      <c r="EB4" s="119"/>
      <c r="EC4" s="119"/>
      <c r="ED4" s="119"/>
      <c r="EE4" s="119"/>
      <c r="EF4" s="119"/>
      <c r="EG4" s="119"/>
      <c r="EH4" s="119"/>
      <c r="EI4" s="119"/>
      <c r="EJ4" s="119"/>
      <c r="EK4" s="119"/>
      <c r="EL4" s="119"/>
      <c r="EM4" s="119"/>
      <c r="EN4" s="119"/>
      <c r="EO4" s="119"/>
      <c r="EP4" s="119"/>
      <c r="EQ4" s="119"/>
      <c r="ER4" s="119"/>
      <c r="ES4" s="119"/>
      <c r="ET4" s="119"/>
      <c r="EU4" s="119"/>
      <c r="EV4" s="120"/>
      <c r="EW4" s="121" t="s">
        <v>213</v>
      </c>
      <c r="EX4" s="121"/>
      <c r="EY4" s="121"/>
      <c r="EZ4" s="121"/>
      <c r="FA4" s="121"/>
      <c r="FB4" s="121"/>
      <c r="FC4" s="121"/>
      <c r="FD4" s="121"/>
      <c r="FE4" s="121"/>
      <c r="FF4" s="121"/>
      <c r="FG4" s="121"/>
      <c r="FH4" s="121"/>
      <c r="FI4" s="121"/>
      <c r="FJ4" s="121"/>
      <c r="FK4" s="121"/>
      <c r="FL4" s="121"/>
      <c r="FM4" s="121"/>
      <c r="FN4" s="121"/>
      <c r="FO4" s="121"/>
      <c r="FP4" s="121"/>
      <c r="FQ4" s="121"/>
      <c r="FR4" s="121"/>
      <c r="FS4" s="121"/>
      <c r="FT4" s="121"/>
      <c r="FU4" s="121"/>
      <c r="FV4" s="121"/>
      <c r="FW4" s="121"/>
      <c r="FX4" s="121"/>
      <c r="FY4" s="121"/>
      <c r="FZ4" s="121"/>
      <c r="GA4" s="121"/>
      <c r="GB4" s="121"/>
      <c r="GC4" s="121"/>
      <c r="GD4" s="121"/>
      <c r="GE4" s="121"/>
      <c r="GF4" s="121"/>
      <c r="GG4" s="121"/>
      <c r="GH4" s="121"/>
      <c r="GI4" s="121"/>
      <c r="GJ4" s="121"/>
      <c r="GK4" s="121"/>
      <c r="GL4" s="121"/>
      <c r="GM4" s="121"/>
      <c r="GN4" s="121"/>
      <c r="GO4" s="121"/>
      <c r="GP4" s="121"/>
      <c r="GQ4" s="121"/>
      <c r="GR4" s="121"/>
      <c r="GS4" s="121"/>
      <c r="GT4" s="121"/>
      <c r="GU4" s="121"/>
      <c r="GV4" s="121"/>
      <c r="GW4" s="121"/>
      <c r="GX4" s="121"/>
      <c r="GY4" s="121"/>
      <c r="GZ4" s="121"/>
      <c r="HA4" s="121"/>
      <c r="HB4" s="121"/>
      <c r="HC4" s="121"/>
      <c r="HD4" s="121"/>
      <c r="HE4" s="121"/>
      <c r="HF4" s="121"/>
      <c r="HG4" s="121"/>
      <c r="HH4" s="121"/>
      <c r="HI4" s="121"/>
      <c r="HJ4" s="121"/>
      <c r="HK4" s="121"/>
      <c r="HL4" s="121"/>
      <c r="HM4" s="121"/>
      <c r="HN4" s="121"/>
      <c r="HO4" s="121"/>
      <c r="HP4" s="121"/>
      <c r="HQ4" s="121"/>
      <c r="HR4" s="122"/>
      <c r="HS4" s="123"/>
      <c r="HT4" s="228"/>
      <c r="HU4" s="109"/>
      <c r="HV4" s="109"/>
      <c r="HW4" s="109"/>
      <c r="HX4" s="109"/>
      <c r="HY4">
        <v>1</v>
      </c>
      <c r="HZ4">
        <v>2</v>
      </c>
      <c r="IA4">
        <v>3</v>
      </c>
      <c r="IB4">
        <v>4</v>
      </c>
      <c r="IC4">
        <v>5</v>
      </c>
      <c r="ID4">
        <v>6</v>
      </c>
      <c r="IE4">
        <v>7</v>
      </c>
      <c r="IF4">
        <v>8</v>
      </c>
      <c r="IG4" s="125">
        <v>9</v>
      </c>
      <c r="IH4">
        <v>10</v>
      </c>
      <c r="II4" s="125">
        <v>11</v>
      </c>
      <c r="IJ4">
        <v>12</v>
      </c>
      <c r="IK4" s="125">
        <v>13</v>
      </c>
      <c r="IL4">
        <v>14</v>
      </c>
      <c r="IM4" s="125">
        <v>15</v>
      </c>
      <c r="IN4">
        <v>16</v>
      </c>
      <c r="IO4" s="125">
        <v>17</v>
      </c>
      <c r="IP4">
        <v>18</v>
      </c>
      <c r="IQ4" s="125">
        <v>19</v>
      </c>
      <c r="IR4">
        <v>20</v>
      </c>
      <c r="IS4" s="110"/>
      <c r="IT4" s="110"/>
      <c r="IU4" s="110"/>
      <c r="IV4" s="110"/>
      <c r="IW4">
        <v>1</v>
      </c>
      <c r="IX4">
        <v>2</v>
      </c>
      <c r="IY4">
        <v>3</v>
      </c>
      <c r="IZ4">
        <v>4</v>
      </c>
      <c r="JA4">
        <v>5</v>
      </c>
      <c r="JB4">
        <v>6</v>
      </c>
      <c r="JC4">
        <v>7</v>
      </c>
      <c r="JD4">
        <v>8</v>
      </c>
      <c r="JE4" s="125">
        <v>9</v>
      </c>
      <c r="JF4">
        <v>10</v>
      </c>
      <c r="JG4" s="125">
        <v>11</v>
      </c>
      <c r="JH4">
        <v>12</v>
      </c>
      <c r="JI4" s="125">
        <v>13</v>
      </c>
      <c r="JJ4">
        <v>14</v>
      </c>
      <c r="JK4" s="125">
        <v>15</v>
      </c>
      <c r="JL4">
        <v>16</v>
      </c>
      <c r="JM4" s="125">
        <v>17</v>
      </c>
      <c r="JN4">
        <v>18</v>
      </c>
      <c r="JO4" s="125">
        <v>19</v>
      </c>
      <c r="JP4">
        <v>20</v>
      </c>
      <c r="JQ4" s="111"/>
      <c r="JR4" s="111"/>
      <c r="JS4" s="111"/>
      <c r="JT4" s="111"/>
      <c r="JU4">
        <v>1</v>
      </c>
      <c r="JV4">
        <v>2</v>
      </c>
      <c r="JW4">
        <v>3</v>
      </c>
      <c r="JX4">
        <v>4</v>
      </c>
      <c r="JY4">
        <v>5</v>
      </c>
      <c r="JZ4">
        <v>6</v>
      </c>
      <c r="KA4">
        <v>7</v>
      </c>
      <c r="KB4">
        <v>8</v>
      </c>
      <c r="KC4" s="125">
        <v>9</v>
      </c>
      <c r="KD4">
        <v>10</v>
      </c>
      <c r="KE4" s="125">
        <v>11</v>
      </c>
      <c r="KF4">
        <v>12</v>
      </c>
      <c r="KG4" s="125">
        <v>13</v>
      </c>
      <c r="KH4">
        <v>14</v>
      </c>
      <c r="KI4" s="125">
        <v>15</v>
      </c>
      <c r="KJ4">
        <v>16</v>
      </c>
      <c r="KK4" s="125">
        <v>17</v>
      </c>
      <c r="KL4">
        <v>18</v>
      </c>
      <c r="KM4" s="125">
        <v>19</v>
      </c>
      <c r="KN4">
        <v>20</v>
      </c>
      <c r="KO4" s="269"/>
      <c r="KP4" s="269"/>
      <c r="KQ4" s="269"/>
      <c r="KR4" s="269"/>
      <c r="KS4"/>
      <c r="KT4" s="109"/>
      <c r="KU4" s="109"/>
      <c r="KV4" s="109"/>
      <c r="KW4" s="109"/>
      <c r="KX4" s="109"/>
      <c r="KY4" s="109"/>
      <c r="KZ4" s="109"/>
      <c r="LA4" s="109"/>
      <c r="LB4" s="109"/>
      <c r="LC4" s="109"/>
      <c r="LD4" s="109"/>
      <c r="LE4" s="109"/>
      <c r="LF4" s="109"/>
      <c r="LG4" s="109"/>
      <c r="LH4" s="109"/>
      <c r="LI4" s="109"/>
      <c r="LJ4" s="109"/>
      <c r="LK4" s="109"/>
      <c r="LL4" s="109"/>
      <c r="LM4" s="109"/>
      <c r="LN4" s="109"/>
      <c r="LO4" s="109"/>
      <c r="LP4" s="109"/>
      <c r="LQ4"/>
      <c r="LR4" s="112"/>
      <c r="LS4" s="112"/>
      <c r="LT4" s="112"/>
      <c r="LU4" s="112"/>
      <c r="LV4" s="112"/>
      <c r="LW4" s="112"/>
      <c r="LX4" s="112"/>
      <c r="LY4" s="112"/>
      <c r="LZ4" s="112"/>
      <c r="MA4" s="112"/>
      <c r="MB4" s="112"/>
      <c r="MC4" s="112"/>
      <c r="MD4" s="112"/>
      <c r="ME4" s="112"/>
      <c r="MF4" s="112"/>
      <c r="MG4" s="112"/>
      <c r="MH4" s="112"/>
      <c r="MI4" s="112"/>
      <c r="MJ4" s="112"/>
      <c r="MK4" s="112"/>
      <c r="ML4" s="112"/>
      <c r="MM4" s="112"/>
      <c r="MN4" s="112"/>
      <c r="MO4" s="113"/>
      <c r="MP4" s="111"/>
      <c r="MQ4" s="111"/>
      <c r="MR4" s="111"/>
      <c r="MS4" s="111"/>
      <c r="MT4" s="111"/>
      <c r="MU4" s="111"/>
      <c r="MV4" s="111"/>
      <c r="MW4" s="111"/>
      <c r="MX4" s="111"/>
      <c r="MY4" s="111"/>
      <c r="MZ4" s="111"/>
      <c r="NA4" s="111"/>
      <c r="NB4" s="111"/>
      <c r="NC4" s="111"/>
      <c r="ND4" s="111"/>
      <c r="NE4" s="111"/>
      <c r="NF4" s="111"/>
      <c r="NG4" s="111"/>
      <c r="NH4" s="111"/>
      <c r="NI4" s="111"/>
      <c r="NJ4" s="111"/>
      <c r="NK4" s="111"/>
      <c r="NL4" s="111"/>
      <c r="NM4" s="113"/>
      <c r="NN4" s="111"/>
      <c r="NO4" s="111"/>
      <c r="NP4" s="111"/>
      <c r="NQ4" s="111"/>
      <c r="NR4" s="111"/>
      <c r="NS4" s="111"/>
      <c r="NT4" s="111"/>
      <c r="NU4" s="111"/>
      <c r="NV4" s="111"/>
      <c r="NW4" s="111"/>
      <c r="NX4" s="111"/>
      <c r="NY4" s="111"/>
      <c r="NZ4" s="111"/>
      <c r="OA4" s="111"/>
      <c r="OB4" s="111"/>
      <c r="OC4" s="111"/>
      <c r="OD4" s="111"/>
      <c r="OE4" s="111"/>
      <c r="OF4" s="111"/>
      <c r="OG4" s="111"/>
      <c r="OH4" s="111"/>
      <c r="OI4" s="111"/>
      <c r="OJ4" s="111"/>
    </row>
    <row r="5" spans="3:40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6"/>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0"/>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6"/>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0"/>
      <c r="EW5" s="126"/>
      <c r="EX5" s="126"/>
      <c r="EY5" s="126"/>
      <c r="EZ5" s="126"/>
      <c r="FA5" s="126"/>
      <c r="FB5" s="126"/>
      <c r="FC5" s="126"/>
      <c r="FD5" s="126"/>
      <c r="FE5" s="126"/>
      <c r="FF5" s="126"/>
      <c r="FG5" s="126"/>
      <c r="FH5" s="126"/>
      <c r="FI5" s="126"/>
      <c r="FJ5" s="126"/>
      <c r="FK5" s="126"/>
      <c r="FL5" s="126"/>
      <c r="FM5" s="126"/>
      <c r="FN5" s="126"/>
      <c r="FO5" s="126"/>
      <c r="FP5" s="126"/>
      <c r="FQ5" s="126"/>
      <c r="FR5" s="126"/>
      <c r="FS5" s="126"/>
      <c r="FT5" s="126"/>
      <c r="FU5" s="126"/>
      <c r="FV5" s="126"/>
      <c r="FW5" s="126"/>
      <c r="FX5" s="126"/>
      <c r="FY5" s="126"/>
      <c r="FZ5" s="126"/>
      <c r="GA5" s="126"/>
      <c r="GB5" s="126"/>
      <c r="GC5" s="126"/>
      <c r="GD5" s="126"/>
      <c r="GE5" s="126"/>
      <c r="GF5" s="126"/>
      <c r="GG5" s="126"/>
      <c r="GH5" s="126"/>
      <c r="GI5" s="126"/>
      <c r="GJ5" s="126"/>
      <c r="GK5" s="126"/>
      <c r="GL5" s="126"/>
      <c r="GM5" s="126"/>
      <c r="GN5" s="126"/>
      <c r="GO5" s="126"/>
      <c r="GP5" s="126"/>
      <c r="GQ5" s="126"/>
      <c r="GR5" s="126"/>
      <c r="GS5" s="126"/>
      <c r="GT5" s="126"/>
      <c r="GU5" s="126"/>
      <c r="GV5" s="126"/>
      <c r="GW5" s="126"/>
      <c r="GX5" s="126"/>
      <c r="GY5" s="126"/>
      <c r="GZ5" s="126"/>
      <c r="HA5" s="126"/>
      <c r="HB5" s="126"/>
      <c r="HC5" s="126"/>
      <c r="HD5" s="126"/>
      <c r="HE5" s="126"/>
      <c r="HF5" s="126"/>
      <c r="HG5" s="126"/>
      <c r="HH5" s="126"/>
      <c r="HI5" s="126"/>
      <c r="HJ5" s="126"/>
      <c r="HK5" s="126"/>
      <c r="HL5" s="126"/>
      <c r="HM5" s="126"/>
      <c r="HN5" s="126"/>
      <c r="HO5" s="126"/>
      <c r="HP5" s="126"/>
      <c r="HQ5" s="126"/>
      <c r="HR5" s="126"/>
      <c r="HS5" s="126"/>
      <c r="HT5" s="228"/>
      <c r="HU5" s="127"/>
      <c r="HV5" s="127"/>
      <c r="HW5" s="127"/>
      <c r="HX5" s="127"/>
      <c r="HY5"/>
      <c r="HZ5"/>
      <c r="IA5"/>
      <c r="IB5"/>
      <c r="IC5"/>
      <c r="ID5"/>
      <c r="IE5"/>
      <c r="IF5"/>
      <c r="IG5"/>
      <c r="IH5"/>
      <c r="II5"/>
      <c r="IJ5"/>
      <c r="IK5"/>
      <c r="IL5"/>
      <c r="IM5"/>
      <c r="IN5"/>
      <c r="IO5"/>
      <c r="IP5"/>
      <c r="IQ5"/>
      <c r="IR5"/>
      <c r="IS5" s="128"/>
      <c r="IT5" s="128"/>
      <c r="IU5" s="128"/>
      <c r="IV5" s="128"/>
      <c r="IW5"/>
      <c r="IX5"/>
      <c r="IY5"/>
      <c r="IZ5"/>
      <c r="JA5"/>
      <c r="JB5"/>
      <c r="JC5"/>
      <c r="JD5"/>
      <c r="JE5"/>
      <c r="JF5"/>
      <c r="JG5"/>
      <c r="JH5"/>
      <c r="JI5"/>
      <c r="JJ5"/>
      <c r="JK5"/>
      <c r="JL5"/>
      <c r="JM5"/>
      <c r="JN5"/>
      <c r="JO5"/>
      <c r="JP5"/>
      <c r="JQ5" s="129"/>
      <c r="JR5" s="129"/>
      <c r="JS5" s="129"/>
      <c r="JT5" s="129"/>
      <c r="JU5"/>
      <c r="JV5"/>
      <c r="JW5"/>
      <c r="JX5"/>
      <c r="JY5"/>
      <c r="JZ5"/>
      <c r="KA5"/>
      <c r="KB5"/>
      <c r="KC5"/>
      <c r="KD5"/>
      <c r="KE5"/>
      <c r="KF5"/>
      <c r="KG5"/>
      <c r="KH5"/>
      <c r="KI5"/>
      <c r="KJ5"/>
      <c r="KK5"/>
      <c r="KL5"/>
      <c r="KM5"/>
      <c r="KN5"/>
      <c r="KO5" s="270"/>
      <c r="KP5" s="270"/>
      <c r="KQ5" s="270"/>
      <c r="KR5" s="270"/>
      <c r="KS5"/>
      <c r="KT5" s="109"/>
      <c r="KU5" s="109"/>
      <c r="KV5" s="109"/>
      <c r="KW5" s="109"/>
      <c r="KX5" s="109"/>
      <c r="KY5" s="109"/>
      <c r="KZ5" s="109"/>
      <c r="LA5" s="109"/>
      <c r="LB5" s="109"/>
      <c r="LC5" s="109"/>
      <c r="LD5" s="109"/>
      <c r="LE5" s="109"/>
      <c r="LF5" s="109"/>
      <c r="LG5" s="109"/>
      <c r="LH5" s="109"/>
      <c r="LI5" s="109"/>
      <c r="LJ5" s="109"/>
      <c r="LK5" s="109"/>
      <c r="LL5" s="109"/>
      <c r="LM5" s="109"/>
      <c r="LN5" s="109"/>
      <c r="LO5" s="109"/>
      <c r="LP5" s="109"/>
      <c r="LQ5"/>
      <c r="LR5" s="112"/>
      <c r="LS5" s="112"/>
      <c r="LT5" s="112"/>
      <c r="LU5" s="112"/>
      <c r="LV5" s="112"/>
      <c r="LW5" s="112"/>
      <c r="LX5" s="112"/>
      <c r="LY5" s="112"/>
      <c r="LZ5" s="112"/>
      <c r="MA5" s="112"/>
      <c r="MB5" s="112"/>
      <c r="MC5" s="112"/>
      <c r="MD5" s="112"/>
      <c r="ME5" s="112"/>
      <c r="MF5" s="112"/>
      <c r="MG5" s="112"/>
      <c r="MH5" s="112"/>
      <c r="MI5" s="112"/>
      <c r="MJ5" s="112"/>
      <c r="MK5" s="112"/>
      <c r="ML5" s="112"/>
      <c r="MM5" s="112"/>
      <c r="MN5" s="112"/>
      <c r="MO5" s="113"/>
      <c r="MP5" s="111"/>
      <c r="MQ5" s="111"/>
      <c r="MR5" s="111"/>
      <c r="MS5" s="111"/>
      <c r="MT5" s="111"/>
      <c r="MU5" s="111"/>
      <c r="MV5" s="111"/>
      <c r="MW5" s="111"/>
      <c r="MX5" s="111"/>
      <c r="MY5" s="111"/>
      <c r="MZ5" s="111"/>
      <c r="NA5" s="111"/>
      <c r="NB5" s="111"/>
      <c r="NC5" s="111"/>
      <c r="ND5" s="111"/>
      <c r="NE5" s="111"/>
      <c r="NF5" s="111"/>
      <c r="NG5" s="111"/>
      <c r="NH5" s="111"/>
      <c r="NI5" s="111"/>
      <c r="NJ5" s="111"/>
      <c r="NK5" s="111"/>
      <c r="NL5" s="111"/>
      <c r="NM5" s="113"/>
      <c r="NN5" s="111"/>
      <c r="NO5" s="111"/>
      <c r="NP5" s="111"/>
      <c r="NQ5" s="111"/>
      <c r="NR5" s="111"/>
      <c r="NS5" s="111"/>
      <c r="NT5" s="111"/>
      <c r="NU5" s="111"/>
      <c r="NV5" s="111"/>
      <c r="NW5" s="111"/>
      <c r="NX5" s="111"/>
      <c r="NY5" s="111"/>
      <c r="NZ5" s="111"/>
      <c r="OA5" s="111"/>
      <c r="OB5" s="111"/>
      <c r="OC5" s="111"/>
      <c r="OD5" s="111"/>
      <c r="OE5" s="111"/>
      <c r="OF5" s="111"/>
      <c r="OG5" s="111"/>
      <c r="OH5" s="111"/>
      <c r="OI5" s="111"/>
      <c r="OJ5" s="111"/>
    </row>
    <row r="6" spans="3:400" ht="20.100000000000001" customHeight="1" x14ac:dyDescent="0.25">
      <c r="C6" s="130" t="s">
        <v>298</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17"/>
      <c r="AD6" s="117"/>
      <c r="AE6" s="117"/>
      <c r="AF6" s="117"/>
      <c r="AG6" s="117"/>
      <c r="AH6" s="117"/>
      <c r="AI6" s="117"/>
      <c r="AJ6" s="117"/>
      <c r="AK6" s="117"/>
      <c r="AL6" s="117"/>
      <c r="AM6" s="117"/>
      <c r="AN6" s="117"/>
      <c r="AO6" s="117"/>
      <c r="AP6" s="117"/>
      <c r="AQ6" s="117"/>
      <c r="AR6" s="117"/>
      <c r="AS6" s="117"/>
      <c r="AT6" s="117"/>
      <c r="AU6" s="117"/>
      <c r="AV6" s="117"/>
      <c r="AW6" s="117"/>
      <c r="AX6" s="117"/>
      <c r="AY6" s="117"/>
      <c r="AZ6" s="117"/>
      <c r="BA6" s="131"/>
      <c r="BB6" s="131"/>
      <c r="BC6" s="131"/>
      <c r="BD6" s="131"/>
      <c r="BE6" s="131"/>
      <c r="BF6" s="131"/>
      <c r="BG6" s="131"/>
      <c r="BH6" s="131"/>
      <c r="BI6" s="131"/>
      <c r="BJ6" s="131"/>
      <c r="BK6" s="131"/>
      <c r="BL6" s="131"/>
      <c r="BM6" s="131"/>
      <c r="BN6" s="131"/>
      <c r="BO6" s="131"/>
      <c r="BP6" s="131"/>
      <c r="BQ6" s="131"/>
      <c r="BR6" s="131"/>
      <c r="BS6" s="131"/>
      <c r="BT6" s="131"/>
      <c r="BU6" s="131"/>
      <c r="BV6" s="131"/>
      <c r="BW6" s="131"/>
      <c r="BX6" s="131" t="s">
        <v>3</v>
      </c>
      <c r="BY6" s="132" t="s">
        <v>213</v>
      </c>
      <c r="BZ6" s="120"/>
      <c r="CA6" s="133" t="s">
        <v>2</v>
      </c>
      <c r="CB6" s="133"/>
      <c r="CC6" s="133"/>
      <c r="CD6" s="133"/>
      <c r="CE6" s="133"/>
      <c r="CF6" s="133"/>
      <c r="CG6" s="133"/>
      <c r="CH6" s="133"/>
      <c r="CI6" s="133"/>
      <c r="CJ6" s="133"/>
      <c r="CK6" s="133"/>
      <c r="CL6" s="133"/>
      <c r="CM6" s="133"/>
      <c r="CN6" s="133"/>
      <c r="CO6" s="133"/>
      <c r="CP6" s="133"/>
      <c r="CQ6" s="133"/>
      <c r="CR6" s="133"/>
      <c r="CS6" s="133"/>
      <c r="CT6" s="133"/>
      <c r="CU6" s="133"/>
      <c r="CV6" s="133"/>
      <c r="CW6" s="133"/>
      <c r="CX6" s="133"/>
      <c r="CY6" s="133"/>
      <c r="CZ6" s="133"/>
      <c r="DA6" s="133"/>
      <c r="DB6" s="133"/>
      <c r="DC6" s="133"/>
      <c r="DD6" s="133"/>
      <c r="DE6" s="133"/>
      <c r="DF6" s="133"/>
      <c r="DG6" s="133"/>
      <c r="DH6" s="133"/>
      <c r="DI6" s="133"/>
      <c r="DJ6" s="133"/>
      <c r="DK6" s="133"/>
      <c r="DL6" s="133"/>
      <c r="DM6" s="133"/>
      <c r="DN6" s="133"/>
      <c r="DO6" s="133"/>
      <c r="DP6" s="133"/>
      <c r="DQ6" s="133"/>
      <c r="DR6" s="133"/>
      <c r="DS6" s="133"/>
      <c r="DT6" s="133"/>
      <c r="DU6" s="133"/>
      <c r="DV6" s="133"/>
      <c r="DW6" s="133"/>
      <c r="DX6" s="134"/>
      <c r="DY6" s="134"/>
      <c r="DZ6" s="134"/>
      <c r="EA6" s="134"/>
      <c r="EB6" s="134"/>
      <c r="EC6" s="134"/>
      <c r="ED6" s="134"/>
      <c r="EE6" s="134"/>
      <c r="EF6" s="134"/>
      <c r="EG6" s="134"/>
      <c r="EH6" s="134"/>
      <c r="EI6" s="134"/>
      <c r="EJ6" s="134"/>
      <c r="EK6" s="134"/>
      <c r="EL6" s="134"/>
      <c r="EM6" s="134"/>
      <c r="EN6" s="134"/>
      <c r="EO6" s="134"/>
      <c r="EP6" s="134"/>
      <c r="EQ6" s="134"/>
      <c r="ER6" s="134"/>
      <c r="ES6" s="134"/>
      <c r="ET6" s="134"/>
      <c r="EU6" s="134" t="s">
        <v>3</v>
      </c>
      <c r="EV6" s="120"/>
      <c r="EW6" s="121" t="s">
        <v>2</v>
      </c>
      <c r="EX6" s="121"/>
      <c r="EY6" s="121"/>
      <c r="EZ6" s="121"/>
      <c r="FA6" s="121"/>
      <c r="FB6" s="121"/>
      <c r="FC6" s="121"/>
      <c r="FD6" s="121"/>
      <c r="FE6" s="121"/>
      <c r="FF6" s="121"/>
      <c r="FG6" s="121"/>
      <c r="FH6" s="121"/>
      <c r="FI6" s="121"/>
      <c r="FJ6" s="121"/>
      <c r="FK6" s="121"/>
      <c r="FL6" s="121"/>
      <c r="FM6" s="121"/>
      <c r="FN6" s="121"/>
      <c r="FO6" s="121"/>
      <c r="FP6" s="121"/>
      <c r="FQ6" s="121"/>
      <c r="FR6" s="121"/>
      <c r="FS6" s="121"/>
      <c r="FT6" s="121"/>
      <c r="FU6" s="121"/>
      <c r="FV6" s="121"/>
      <c r="FW6" s="121"/>
      <c r="FX6" s="121"/>
      <c r="FY6" s="121"/>
      <c r="FZ6" s="121"/>
      <c r="GA6" s="121"/>
      <c r="GB6" s="121"/>
      <c r="GC6" s="121"/>
      <c r="GD6" s="121"/>
      <c r="GE6" s="121"/>
      <c r="GF6" s="121"/>
      <c r="GG6" s="121"/>
      <c r="GH6" s="121"/>
      <c r="GI6" s="121"/>
      <c r="GJ6" s="121"/>
      <c r="GK6" s="121"/>
      <c r="GL6" s="121"/>
      <c r="GM6" s="121"/>
      <c r="GN6" s="121"/>
      <c r="GO6" s="121"/>
      <c r="GP6" s="121"/>
      <c r="GQ6" s="121"/>
      <c r="GR6" s="121"/>
      <c r="GS6" s="121"/>
      <c r="GT6" s="135"/>
      <c r="GU6" s="135"/>
      <c r="GV6" s="135"/>
      <c r="GW6" s="135"/>
      <c r="GX6" s="135"/>
      <c r="GY6" s="135"/>
      <c r="GZ6" s="135"/>
      <c r="HA6" s="135"/>
      <c r="HB6" s="135"/>
      <c r="HC6" s="135"/>
      <c r="HD6" s="135"/>
      <c r="HE6" s="135"/>
      <c r="HF6" s="135"/>
      <c r="HG6" s="135"/>
      <c r="HH6" s="135"/>
      <c r="HI6" s="135"/>
      <c r="HJ6" s="135"/>
      <c r="HK6" s="135"/>
      <c r="HL6" s="135"/>
      <c r="HM6" s="135"/>
      <c r="HN6" s="135"/>
      <c r="HO6" s="135"/>
      <c r="HP6" s="135"/>
      <c r="HQ6" s="135" t="s">
        <v>3</v>
      </c>
      <c r="HR6" s="122"/>
      <c r="HS6" s="131" t="s">
        <v>213</v>
      </c>
      <c r="HT6" s="228"/>
      <c r="HU6" s="136"/>
      <c r="HV6" s="137" t="s">
        <v>214</v>
      </c>
      <c r="HW6" s="137" t="s">
        <v>215</v>
      </c>
      <c r="HX6" s="137" t="s">
        <v>216</v>
      </c>
      <c r="HY6" s="125"/>
      <c r="HZ6" s="125"/>
      <c r="IA6"/>
      <c r="IB6" s="125"/>
      <c r="IC6" s="125"/>
      <c r="ID6"/>
      <c r="IE6" s="125"/>
      <c r="IF6"/>
      <c r="IG6" s="125"/>
      <c r="IH6" s="125"/>
      <c r="II6"/>
      <c r="IJ6" s="125"/>
      <c r="IK6" s="125"/>
      <c r="IL6" s="125"/>
      <c r="IM6"/>
      <c r="IN6"/>
      <c r="IO6"/>
      <c r="IP6"/>
      <c r="IQ6"/>
      <c r="IR6" s="125"/>
      <c r="IS6" s="138"/>
      <c r="IT6" s="137" t="s">
        <v>214</v>
      </c>
      <c r="IU6" s="137" t="s">
        <v>215</v>
      </c>
      <c r="IV6" s="137" t="s">
        <v>216</v>
      </c>
      <c r="IW6" s="125"/>
      <c r="IX6" s="125"/>
      <c r="IY6"/>
      <c r="IZ6" s="125"/>
      <c r="JA6" s="125"/>
      <c r="JB6"/>
      <c r="JC6" s="125"/>
      <c r="JD6"/>
      <c r="JE6" s="125"/>
      <c r="JF6" s="125"/>
      <c r="JG6"/>
      <c r="JH6" s="125"/>
      <c r="JI6" s="125"/>
      <c r="JJ6" s="125"/>
      <c r="JK6"/>
      <c r="JL6" s="125"/>
      <c r="JM6" s="125"/>
      <c r="JN6" s="125"/>
      <c r="JO6"/>
      <c r="JP6" s="125"/>
      <c r="JQ6" s="138"/>
      <c r="JR6" s="137" t="s">
        <v>214</v>
      </c>
      <c r="JS6" s="137" t="s">
        <v>215</v>
      </c>
      <c r="JT6" s="137" t="s">
        <v>216</v>
      </c>
      <c r="JU6" s="125"/>
      <c r="JV6" s="125"/>
      <c r="JW6"/>
      <c r="JX6" s="125"/>
      <c r="JY6" s="125"/>
      <c r="JZ6"/>
      <c r="KA6" s="125"/>
      <c r="KB6"/>
      <c r="KC6" s="125"/>
      <c r="KD6" s="125"/>
      <c r="KE6"/>
      <c r="KF6" s="125"/>
      <c r="KG6" s="125"/>
      <c r="KH6" s="125"/>
      <c r="KI6"/>
      <c r="KJ6" s="125"/>
      <c r="KK6" s="125"/>
      <c r="KL6" s="125"/>
      <c r="KM6"/>
      <c r="KN6" s="125"/>
      <c r="KO6" s="138"/>
      <c r="KP6" s="137" t="s">
        <v>214</v>
      </c>
      <c r="KQ6" s="137" t="s">
        <v>215</v>
      </c>
      <c r="KR6" s="137" t="s">
        <v>216</v>
      </c>
      <c r="KS6"/>
      <c r="KT6" s="109"/>
      <c r="KU6" s="109"/>
      <c r="KV6" s="109"/>
      <c r="KW6" s="109"/>
      <c r="KX6" s="109"/>
      <c r="KY6" s="109"/>
      <c r="KZ6" s="109"/>
      <c r="LA6" s="109"/>
      <c r="LB6" s="109"/>
      <c r="LC6" s="109"/>
      <c r="LD6" s="109"/>
      <c r="LE6" s="109"/>
      <c r="LF6" s="109"/>
      <c r="LG6" s="109"/>
      <c r="LH6" s="109"/>
      <c r="LI6" s="109"/>
      <c r="LJ6" s="109"/>
      <c r="LK6" s="109"/>
      <c r="LL6" s="109"/>
      <c r="LM6" s="109"/>
      <c r="LN6" s="109"/>
      <c r="LO6" s="109"/>
      <c r="LP6" s="109"/>
      <c r="LQ6"/>
      <c r="LR6" s="112"/>
      <c r="LS6" s="112"/>
      <c r="LT6" s="112"/>
      <c r="LU6" s="112"/>
      <c r="LV6" s="112"/>
      <c r="LW6" s="112"/>
      <c r="LX6" s="112"/>
      <c r="LY6" s="112"/>
      <c r="LZ6" s="112"/>
      <c r="MA6" s="112"/>
      <c r="MB6" s="112"/>
      <c r="MC6" s="112"/>
      <c r="MD6" s="112"/>
      <c r="ME6" s="112"/>
      <c r="MF6" s="112"/>
      <c r="MG6" s="112"/>
      <c r="MH6" s="112"/>
      <c r="MI6" s="112"/>
      <c r="MJ6" s="112"/>
      <c r="MK6" s="112"/>
      <c r="ML6" s="112"/>
      <c r="MM6" s="112"/>
      <c r="MN6" s="112"/>
      <c r="MO6" s="113"/>
      <c r="MP6" s="111"/>
      <c r="MQ6" s="111"/>
      <c r="MR6" s="111"/>
      <c r="MS6" s="111"/>
      <c r="MT6" s="111"/>
      <c r="MU6" s="111"/>
      <c r="MV6" s="111"/>
      <c r="MW6" s="111"/>
      <c r="MX6" s="111"/>
      <c r="MY6" s="111"/>
      <c r="MZ6" s="111"/>
      <c r="NA6" s="111"/>
      <c r="NB6" s="111"/>
      <c r="NC6" s="111"/>
      <c r="ND6" s="111"/>
      <c r="NE6" s="111"/>
      <c r="NF6" s="111"/>
      <c r="NG6" s="111"/>
      <c r="NH6" s="111"/>
      <c r="NI6" s="111"/>
      <c r="NJ6" s="111"/>
      <c r="NK6" s="111"/>
      <c r="NL6" s="111"/>
      <c r="NM6" s="113"/>
      <c r="NN6" s="111"/>
      <c r="NO6" s="111"/>
      <c r="NP6" s="111"/>
      <c r="NQ6" s="111"/>
      <c r="NR6" s="111"/>
      <c r="NS6" s="111"/>
      <c r="NT6" s="111"/>
      <c r="NU6" s="111"/>
      <c r="NV6" s="111"/>
      <c r="NW6" s="111"/>
      <c r="NX6" s="111"/>
      <c r="NY6" s="111"/>
      <c r="NZ6" s="111"/>
      <c r="OA6" s="111"/>
      <c r="OB6" s="111"/>
      <c r="OC6" s="111"/>
      <c r="OD6" s="111"/>
      <c r="OE6" s="111"/>
      <c r="OF6" s="111"/>
      <c r="OG6" s="111"/>
      <c r="OH6" s="111"/>
      <c r="OI6" s="111"/>
      <c r="OJ6" s="111"/>
    </row>
    <row r="7" spans="3:40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60</v>
      </c>
      <c r="BA7" s="139"/>
      <c r="BB7" s="139"/>
      <c r="BC7" s="139"/>
      <c r="BD7" s="139"/>
      <c r="BE7" s="139"/>
      <c r="BF7" s="139"/>
      <c r="BG7" s="139"/>
      <c r="BH7" s="139"/>
      <c r="BI7" s="139"/>
      <c r="BJ7" s="139"/>
      <c r="BK7" s="139"/>
      <c r="BL7" s="139"/>
      <c r="BM7" s="139"/>
      <c r="BN7" s="139"/>
      <c r="BO7" s="139"/>
      <c r="BP7" s="139"/>
      <c r="BQ7" s="139"/>
      <c r="BR7" s="139"/>
      <c r="BS7" s="139"/>
      <c r="BT7" s="139"/>
      <c r="BU7" s="139"/>
      <c r="BV7" s="139"/>
      <c r="BW7" s="139"/>
      <c r="BX7" s="141" t="s">
        <v>217</v>
      </c>
      <c r="BY7" s="126"/>
      <c r="BZ7" s="120"/>
      <c r="CA7" s="139" t="s">
        <v>11</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40" t="s">
        <v>12</v>
      </c>
      <c r="CZ7" s="139"/>
      <c r="DA7" s="139"/>
      <c r="DB7" s="139"/>
      <c r="DC7" s="139"/>
      <c r="DD7" s="139"/>
      <c r="DE7" s="139"/>
      <c r="DF7" s="139"/>
      <c r="DG7" s="139"/>
      <c r="DH7" s="139"/>
      <c r="DI7" s="139"/>
      <c r="DJ7" s="139"/>
      <c r="DK7" s="139"/>
      <c r="DL7" s="139"/>
      <c r="DM7" s="139"/>
      <c r="DN7" s="139"/>
      <c r="DO7" s="139"/>
      <c r="DP7" s="139"/>
      <c r="DQ7" s="139"/>
      <c r="DR7" s="139"/>
      <c r="DS7" s="139"/>
      <c r="DT7" s="139"/>
      <c r="DU7" s="139"/>
      <c r="DV7" s="139"/>
      <c r="DW7" s="141" t="s">
        <v>60</v>
      </c>
      <c r="DX7" s="139"/>
      <c r="DY7" s="139"/>
      <c r="DZ7" s="139"/>
      <c r="EA7" s="139"/>
      <c r="EB7" s="139"/>
      <c r="EC7" s="139"/>
      <c r="ED7" s="139"/>
      <c r="EE7" s="139"/>
      <c r="EF7" s="139"/>
      <c r="EG7" s="139"/>
      <c r="EH7" s="139"/>
      <c r="EI7" s="139"/>
      <c r="EJ7" s="139"/>
      <c r="EK7" s="139"/>
      <c r="EL7" s="139"/>
      <c r="EM7" s="139"/>
      <c r="EN7" s="139"/>
      <c r="EO7" s="139"/>
      <c r="EP7" s="139"/>
      <c r="EQ7" s="139"/>
      <c r="ER7" s="139"/>
      <c r="ES7" s="139"/>
      <c r="ET7" s="139"/>
      <c r="EU7" s="141" t="s">
        <v>217</v>
      </c>
      <c r="EV7" s="142"/>
      <c r="EW7" s="139" t="s">
        <v>11</v>
      </c>
      <c r="EX7" s="139"/>
      <c r="EY7" s="139"/>
      <c r="EZ7" s="139"/>
      <c r="FA7" s="139"/>
      <c r="FB7" s="139"/>
      <c r="FC7" s="139"/>
      <c r="FD7" s="139"/>
      <c r="FE7" s="139"/>
      <c r="FF7" s="139"/>
      <c r="FG7" s="139"/>
      <c r="FH7" s="139"/>
      <c r="FI7" s="139"/>
      <c r="FJ7" s="139"/>
      <c r="FK7" s="139"/>
      <c r="FL7" s="139"/>
      <c r="FM7" s="139"/>
      <c r="FN7" s="139"/>
      <c r="FO7" s="139"/>
      <c r="FP7" s="139"/>
      <c r="FQ7" s="139"/>
      <c r="FR7" s="139"/>
      <c r="FS7" s="139"/>
      <c r="FT7" s="139"/>
      <c r="FU7" s="140" t="s">
        <v>12</v>
      </c>
      <c r="FV7" s="139"/>
      <c r="FW7" s="139"/>
      <c r="FX7" s="139"/>
      <c r="FY7" s="139"/>
      <c r="FZ7" s="139"/>
      <c r="GA7" s="139"/>
      <c r="GB7" s="139"/>
      <c r="GC7" s="139"/>
      <c r="GD7" s="139"/>
      <c r="GE7" s="139"/>
      <c r="GF7" s="139"/>
      <c r="GG7" s="139"/>
      <c r="GH7" s="139"/>
      <c r="GI7" s="139"/>
      <c r="GJ7" s="139"/>
      <c r="GK7" s="139"/>
      <c r="GL7" s="139"/>
      <c r="GM7" s="139"/>
      <c r="GN7" s="139"/>
      <c r="GO7" s="139"/>
      <c r="GP7" s="139"/>
      <c r="GQ7" s="139"/>
      <c r="GR7" s="139"/>
      <c r="GS7" s="141" t="s">
        <v>60</v>
      </c>
      <c r="GT7" s="139"/>
      <c r="GU7" s="139"/>
      <c r="GV7" s="139"/>
      <c r="GW7" s="139"/>
      <c r="GX7" s="139"/>
      <c r="GY7" s="139"/>
      <c r="GZ7" s="139"/>
      <c r="HA7" s="139"/>
      <c r="HB7" s="139"/>
      <c r="HC7" s="139"/>
      <c r="HD7" s="139"/>
      <c r="HE7" s="139"/>
      <c r="HF7" s="139"/>
      <c r="HG7" s="139"/>
      <c r="HH7" s="139"/>
      <c r="HI7" s="139"/>
      <c r="HJ7" s="139"/>
      <c r="HK7" s="139"/>
      <c r="HL7" s="139"/>
      <c r="HM7" s="139"/>
      <c r="HN7" s="139"/>
      <c r="HO7" s="139"/>
      <c r="HP7" s="139"/>
      <c r="HQ7" s="141" t="s">
        <v>217</v>
      </c>
      <c r="HR7" s="126"/>
      <c r="HS7" s="139" t="s">
        <v>213</v>
      </c>
      <c r="HT7" s="228"/>
      <c r="HU7" s="143" t="s">
        <v>218</v>
      </c>
      <c r="HV7" s="144" t="s">
        <v>219</v>
      </c>
      <c r="HW7" s="145" t="s">
        <v>299</v>
      </c>
      <c r="HX7" s="146" t="s">
        <v>300</v>
      </c>
      <c r="HY7" s="147"/>
      <c r="HZ7" s="147"/>
      <c r="IA7"/>
      <c r="IB7" s="147"/>
      <c r="IC7" s="147"/>
      <c r="ID7"/>
      <c r="IE7" s="147"/>
      <c r="IF7"/>
      <c r="IG7" s="147"/>
      <c r="IH7" s="147"/>
      <c r="II7"/>
      <c r="IJ7" s="147"/>
      <c r="IK7" s="147"/>
      <c r="IL7" s="147"/>
      <c r="IM7"/>
      <c r="IN7"/>
      <c r="IO7"/>
      <c r="IP7"/>
      <c r="IQ7"/>
      <c r="IR7" s="147"/>
      <c r="IS7" s="148" t="s">
        <v>218</v>
      </c>
      <c r="IT7" s="144" t="s">
        <v>219</v>
      </c>
      <c r="IU7" s="145" t="s">
        <v>299</v>
      </c>
      <c r="IV7" s="146" t="s">
        <v>300</v>
      </c>
      <c r="IW7" s="147"/>
      <c r="IX7" s="147"/>
      <c r="IY7"/>
      <c r="IZ7" s="147"/>
      <c r="JA7" s="147"/>
      <c r="JB7"/>
      <c r="JC7" s="147"/>
      <c r="JD7"/>
      <c r="JE7" s="147"/>
      <c r="JF7" s="147"/>
      <c r="JG7"/>
      <c r="JH7" s="147"/>
      <c r="JI7" s="147"/>
      <c r="JJ7" s="147"/>
      <c r="JK7"/>
      <c r="JL7" s="147"/>
      <c r="JM7" s="147"/>
      <c r="JN7" s="147"/>
      <c r="JO7"/>
      <c r="JP7" s="147"/>
      <c r="JQ7" s="148" t="s">
        <v>218</v>
      </c>
      <c r="JR7" s="144" t="s">
        <v>219</v>
      </c>
      <c r="JS7" s="145" t="s">
        <v>299</v>
      </c>
      <c r="JT7" s="146" t="s">
        <v>300</v>
      </c>
      <c r="JU7" s="147"/>
      <c r="JV7" s="147"/>
      <c r="JW7"/>
      <c r="JX7" s="147"/>
      <c r="JY7" s="147"/>
      <c r="JZ7"/>
      <c r="KA7" s="147"/>
      <c r="KB7"/>
      <c r="KC7" s="147"/>
      <c r="KD7" s="147"/>
      <c r="KE7"/>
      <c r="KF7" s="147"/>
      <c r="KG7" s="147"/>
      <c r="KH7" s="147"/>
      <c r="KI7"/>
      <c r="KJ7" s="147"/>
      <c r="KK7" s="147"/>
      <c r="KL7" s="147"/>
      <c r="KM7"/>
      <c r="KN7" s="147"/>
      <c r="KO7" s="148" t="s">
        <v>218</v>
      </c>
      <c r="KP7" s="144" t="s">
        <v>219</v>
      </c>
      <c r="KQ7" s="145" t="s">
        <v>299</v>
      </c>
      <c r="KR7" s="146" t="s">
        <v>300</v>
      </c>
      <c r="KS7"/>
      <c r="KT7" s="127"/>
      <c r="KU7" s="127"/>
      <c r="KV7" s="127"/>
      <c r="KW7" s="127"/>
      <c r="KX7" s="127"/>
      <c r="KY7" s="127"/>
      <c r="KZ7" s="127"/>
      <c r="LA7" s="127"/>
      <c r="LB7" s="127"/>
      <c r="LC7" s="127"/>
      <c r="LD7" s="127"/>
      <c r="LE7" s="127"/>
      <c r="LF7" s="127"/>
      <c r="LG7" s="127"/>
      <c r="LH7" s="127"/>
      <c r="LI7" s="127"/>
      <c r="LJ7" s="127"/>
      <c r="LK7" s="127"/>
      <c r="LL7" s="127"/>
      <c r="LM7" s="127"/>
      <c r="LN7" s="127"/>
      <c r="LO7" s="127"/>
      <c r="LP7" s="127"/>
      <c r="LQ7"/>
      <c r="LR7" s="149"/>
      <c r="LS7" s="149"/>
      <c r="LT7" s="149"/>
      <c r="LU7" s="149"/>
      <c r="LV7" s="149"/>
      <c r="LW7" s="149"/>
      <c r="LX7" s="149"/>
      <c r="LY7" s="149"/>
      <c r="LZ7" s="149"/>
      <c r="MA7" s="149"/>
      <c r="MB7" s="149"/>
      <c r="MC7" s="149"/>
      <c r="MD7" s="149"/>
      <c r="ME7" s="149"/>
      <c r="MF7" s="149"/>
      <c r="MG7" s="149"/>
      <c r="MH7" s="149"/>
      <c r="MI7" s="149"/>
      <c r="MJ7" s="149"/>
      <c r="MK7" s="149"/>
      <c r="ML7" s="149"/>
      <c r="MM7" s="149"/>
      <c r="MN7" s="149"/>
      <c r="MO7" s="113"/>
      <c r="MP7" s="129"/>
      <c r="MQ7" s="129"/>
      <c r="MR7" s="129"/>
      <c r="MS7" s="129"/>
      <c r="MT7" s="129"/>
      <c r="MU7" s="129"/>
      <c r="MV7" s="129"/>
      <c r="MW7" s="129"/>
      <c r="MX7" s="129"/>
      <c r="MY7" s="129"/>
      <c r="MZ7" s="129"/>
      <c r="NA7" s="129"/>
      <c r="NB7" s="129"/>
      <c r="NC7" s="129"/>
      <c r="ND7" s="129"/>
      <c r="NE7" s="129"/>
      <c r="NF7" s="129"/>
      <c r="NG7" s="129"/>
      <c r="NH7" s="129"/>
      <c r="NI7" s="129"/>
      <c r="NJ7" s="129"/>
      <c r="NK7" s="129"/>
      <c r="NL7" s="129"/>
      <c r="NM7" s="113"/>
      <c r="NN7" s="129"/>
      <c r="NO7" s="129"/>
      <c r="NP7" s="129"/>
      <c r="NQ7" s="129"/>
      <c r="NR7" s="129"/>
      <c r="NS7" s="129"/>
      <c r="NT7" s="129"/>
      <c r="NU7" s="129"/>
      <c r="NV7" s="129"/>
      <c r="NW7" s="129"/>
      <c r="NX7" s="129"/>
      <c r="NY7" s="129"/>
      <c r="NZ7" s="129"/>
      <c r="OA7" s="129"/>
      <c r="OB7" s="129"/>
      <c r="OC7" s="129"/>
      <c r="OD7" s="129"/>
      <c r="OE7" s="129"/>
      <c r="OF7" s="129"/>
      <c r="OG7" s="129"/>
      <c r="OH7" s="129"/>
      <c r="OI7" s="129"/>
      <c r="OJ7" s="129"/>
    </row>
    <row r="8" spans="3:400" ht="22.35" customHeight="1" x14ac:dyDescent="0.25">
      <c r="C8" s="150" t="s">
        <v>301</v>
      </c>
      <c r="D8" s="151">
        <v>107</v>
      </c>
      <c r="E8" s="152"/>
      <c r="F8" s="152"/>
      <c r="G8" s="152"/>
      <c r="H8" s="152"/>
      <c r="I8" s="152"/>
      <c r="J8" s="152"/>
      <c r="K8" s="152"/>
      <c r="L8" s="152"/>
      <c r="M8" s="152"/>
      <c r="N8" s="152"/>
      <c r="O8" s="152"/>
      <c r="P8" s="152"/>
      <c r="Q8" s="152"/>
      <c r="R8" s="152"/>
      <c r="S8" s="152"/>
      <c r="T8" s="152"/>
      <c r="U8" s="152"/>
      <c r="V8" s="152"/>
      <c r="W8" s="152"/>
      <c r="X8" s="152"/>
      <c r="Y8" s="152"/>
      <c r="Z8" s="152"/>
      <c r="AA8" s="152"/>
      <c r="AB8" s="151">
        <v>26</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0</v>
      </c>
      <c r="BA8" s="152"/>
      <c r="BB8" s="152"/>
      <c r="BC8" s="152"/>
      <c r="BD8" s="152"/>
      <c r="BE8" s="152"/>
      <c r="BF8" s="152"/>
      <c r="BG8" s="152"/>
      <c r="BH8" s="152"/>
      <c r="BI8" s="152"/>
      <c r="BJ8" s="152"/>
      <c r="BK8" s="152"/>
      <c r="BL8" s="152"/>
      <c r="BM8" s="152"/>
      <c r="BN8" s="152"/>
      <c r="BO8" s="152"/>
      <c r="BP8" s="152"/>
      <c r="BQ8" s="152"/>
      <c r="BR8" s="152"/>
      <c r="BS8" s="152"/>
      <c r="BT8" s="152"/>
      <c r="BU8" s="152"/>
      <c r="BV8" s="152"/>
      <c r="BW8" s="152"/>
      <c r="BX8" s="151">
        <v>57</v>
      </c>
      <c r="BY8" s="153">
        <f>D8+AB8+AZ8+BX8</f>
        <v>190</v>
      </c>
      <c r="BZ8" s="120"/>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54">
        <v>1</v>
      </c>
      <c r="DA8" s="154">
        <v>2</v>
      </c>
      <c r="DB8" s="154">
        <v>3</v>
      </c>
      <c r="DC8" s="154">
        <v>4</v>
      </c>
      <c r="DD8" s="154">
        <v>5</v>
      </c>
      <c r="DE8" s="154">
        <v>6</v>
      </c>
      <c r="DF8" s="154">
        <v>7</v>
      </c>
      <c r="DG8" s="154">
        <v>8</v>
      </c>
      <c r="DH8" s="154">
        <v>9</v>
      </c>
      <c r="DI8" s="154">
        <v>10</v>
      </c>
      <c r="DJ8" s="154">
        <v>11</v>
      </c>
      <c r="DK8" s="154">
        <v>12</v>
      </c>
      <c r="DL8" s="154">
        <v>13</v>
      </c>
      <c r="DM8" s="154">
        <v>14</v>
      </c>
      <c r="DN8" s="154">
        <v>15</v>
      </c>
      <c r="DO8" s="154">
        <v>16</v>
      </c>
      <c r="DP8" s="154">
        <v>17</v>
      </c>
      <c r="DQ8" s="154">
        <v>18</v>
      </c>
      <c r="DR8" s="154">
        <v>19</v>
      </c>
      <c r="DS8" s="154">
        <v>20</v>
      </c>
      <c r="DT8" s="154">
        <v>21</v>
      </c>
      <c r="DU8" s="154">
        <v>22</v>
      </c>
      <c r="DV8" s="154">
        <v>23</v>
      </c>
      <c r="DW8" s="153" t="s">
        <v>57</v>
      </c>
      <c r="DX8" s="154">
        <v>1</v>
      </c>
      <c r="DY8" s="154">
        <v>2</v>
      </c>
      <c r="DZ8" s="154">
        <v>3</v>
      </c>
      <c r="EA8" s="154">
        <v>4</v>
      </c>
      <c r="EB8" s="154">
        <v>5</v>
      </c>
      <c r="EC8" s="154">
        <v>6</v>
      </c>
      <c r="ED8" s="154">
        <v>7</v>
      </c>
      <c r="EE8" s="154">
        <v>8</v>
      </c>
      <c r="EF8" s="154">
        <v>9</v>
      </c>
      <c r="EG8" s="154">
        <v>10</v>
      </c>
      <c r="EH8" s="154">
        <v>11</v>
      </c>
      <c r="EI8" s="154">
        <v>12</v>
      </c>
      <c r="EJ8" s="154">
        <v>13</v>
      </c>
      <c r="EK8" s="154">
        <v>14</v>
      </c>
      <c r="EL8" s="154">
        <v>15</v>
      </c>
      <c r="EM8" s="154">
        <v>16</v>
      </c>
      <c r="EN8" s="154">
        <v>17</v>
      </c>
      <c r="EO8" s="154">
        <v>18</v>
      </c>
      <c r="EP8" s="154">
        <v>19</v>
      </c>
      <c r="EQ8" s="154">
        <v>20</v>
      </c>
      <c r="ER8" s="154">
        <v>21</v>
      </c>
      <c r="ES8" s="154">
        <v>22</v>
      </c>
      <c r="ET8" s="154">
        <v>23</v>
      </c>
      <c r="EU8" s="153" t="s">
        <v>57</v>
      </c>
      <c r="EV8" s="120"/>
      <c r="EW8" s="153">
        <f>IF(D8="","",D8)</f>
        <v>107</v>
      </c>
      <c r="EX8" s="154">
        <v>1</v>
      </c>
      <c r="EY8" s="154">
        <v>2</v>
      </c>
      <c r="EZ8" s="154">
        <v>3</v>
      </c>
      <c r="FA8" s="154">
        <v>4</v>
      </c>
      <c r="FB8" s="154">
        <v>5</v>
      </c>
      <c r="FC8" s="154">
        <v>6</v>
      </c>
      <c r="FD8" s="154">
        <v>7</v>
      </c>
      <c r="FE8" s="154">
        <v>8</v>
      </c>
      <c r="FF8" s="154">
        <v>9</v>
      </c>
      <c r="FG8" s="154">
        <v>10</v>
      </c>
      <c r="FH8" s="154">
        <v>11</v>
      </c>
      <c r="FI8" s="154">
        <v>12</v>
      </c>
      <c r="FJ8" s="154">
        <v>13</v>
      </c>
      <c r="FK8" s="154">
        <v>14</v>
      </c>
      <c r="FL8" s="154">
        <v>15</v>
      </c>
      <c r="FM8" s="154">
        <v>16</v>
      </c>
      <c r="FN8" s="154">
        <v>17</v>
      </c>
      <c r="FO8" s="154">
        <v>18</v>
      </c>
      <c r="FP8" s="154">
        <v>19</v>
      </c>
      <c r="FQ8" s="154">
        <v>20</v>
      </c>
      <c r="FR8" s="154">
        <v>21</v>
      </c>
      <c r="FS8" s="154">
        <v>22</v>
      </c>
      <c r="FT8" s="154">
        <v>23</v>
      </c>
      <c r="FU8" s="153">
        <f>IF(AB8="","",AB8)</f>
        <v>26</v>
      </c>
      <c r="FV8" s="154">
        <v>1</v>
      </c>
      <c r="FW8" s="154">
        <v>2</v>
      </c>
      <c r="FX8" s="154">
        <v>3</v>
      </c>
      <c r="FY8" s="154">
        <v>4</v>
      </c>
      <c r="FZ8" s="154">
        <v>5</v>
      </c>
      <c r="GA8" s="154">
        <v>6</v>
      </c>
      <c r="GB8" s="154">
        <v>7</v>
      </c>
      <c r="GC8" s="154">
        <v>8</v>
      </c>
      <c r="GD8" s="154">
        <v>9</v>
      </c>
      <c r="GE8" s="154">
        <v>10</v>
      </c>
      <c r="GF8" s="154">
        <v>11</v>
      </c>
      <c r="GG8" s="154">
        <v>12</v>
      </c>
      <c r="GH8" s="154">
        <v>13</v>
      </c>
      <c r="GI8" s="154">
        <v>14</v>
      </c>
      <c r="GJ8" s="154">
        <v>15</v>
      </c>
      <c r="GK8" s="154">
        <v>16</v>
      </c>
      <c r="GL8" s="154">
        <v>17</v>
      </c>
      <c r="GM8" s="154">
        <v>18</v>
      </c>
      <c r="GN8" s="154">
        <v>19</v>
      </c>
      <c r="GO8" s="154">
        <v>20</v>
      </c>
      <c r="GP8" s="154">
        <v>21</v>
      </c>
      <c r="GQ8" s="154">
        <v>22</v>
      </c>
      <c r="GR8" s="154">
        <v>23</v>
      </c>
      <c r="GS8" s="153">
        <f>IF(AZ8="","",AZ8)</f>
        <v>0</v>
      </c>
      <c r="GT8" s="154">
        <v>1</v>
      </c>
      <c r="GU8" s="154">
        <v>2</v>
      </c>
      <c r="GV8" s="154">
        <v>3</v>
      </c>
      <c r="GW8" s="154">
        <v>4</v>
      </c>
      <c r="GX8" s="154">
        <v>5</v>
      </c>
      <c r="GY8" s="154">
        <v>6</v>
      </c>
      <c r="GZ8" s="154">
        <v>7</v>
      </c>
      <c r="HA8" s="154">
        <v>8</v>
      </c>
      <c r="HB8" s="154">
        <v>9</v>
      </c>
      <c r="HC8" s="154">
        <v>10</v>
      </c>
      <c r="HD8" s="154">
        <v>11</v>
      </c>
      <c r="HE8" s="154">
        <v>12</v>
      </c>
      <c r="HF8" s="154">
        <v>13</v>
      </c>
      <c r="HG8" s="154">
        <v>14</v>
      </c>
      <c r="HH8" s="154">
        <v>15</v>
      </c>
      <c r="HI8" s="154">
        <v>16</v>
      </c>
      <c r="HJ8" s="154">
        <v>17</v>
      </c>
      <c r="HK8" s="154">
        <v>18</v>
      </c>
      <c r="HL8" s="154">
        <v>19</v>
      </c>
      <c r="HM8" s="154">
        <v>20</v>
      </c>
      <c r="HN8" s="154">
        <v>21</v>
      </c>
      <c r="HO8" s="154">
        <v>22</v>
      </c>
      <c r="HP8" s="154">
        <v>23</v>
      </c>
      <c r="HQ8" s="153">
        <f>IF(BX8="","",BX8)</f>
        <v>57</v>
      </c>
      <c r="HR8" s="155"/>
      <c r="HS8" s="153">
        <f>BY8</f>
        <v>190</v>
      </c>
      <c r="HT8" s="228"/>
      <c r="HU8" s="143" t="s">
        <v>223</v>
      </c>
      <c r="HV8" s="146" t="str">
        <f>"Please enter the total number of households and youth in "&amp;D7</f>
        <v>Please enter the total number of households and youth in ES</v>
      </c>
      <c r="HW8" s="283" t="str">
        <f>"Total number of "&amp;D7&amp;" youth ("&amp;D9&amp;") needs to be greater than or equal to the number of "&amp;D7&amp;" households ("&amp;D8&amp;")."</f>
        <v>Total number of ES youth (108) needs to be greater than or equal to the number of ES households (107).</v>
      </c>
      <c r="HX8" s="146" t="str">
        <f>"The average household size for "&amp;D7&amp;" households is very high ("&amp;ROUND(D9/D8,1)&amp;" persons per household).  Please confirm this is accurate"</f>
        <v>The average household size for ES households is very high (1 persons per household).  Please confirm this is accurate</v>
      </c>
      <c r="HY8" s="147"/>
      <c r="HZ8" s="147"/>
      <c r="IA8"/>
      <c r="IB8" s="147"/>
      <c r="IC8" s="147"/>
      <c r="ID8"/>
      <c r="IE8" s="147"/>
      <c r="IF8"/>
      <c r="IG8" s="147"/>
      <c r="IH8" s="147"/>
      <c r="II8"/>
      <c r="IJ8" s="147"/>
      <c r="IK8" s="147"/>
      <c r="IL8" s="147"/>
      <c r="IM8"/>
      <c r="IN8"/>
      <c r="IO8"/>
      <c r="IP8"/>
      <c r="IQ8"/>
      <c r="IR8" s="147"/>
      <c r="IS8" s="148" t="s">
        <v>223</v>
      </c>
      <c r="IT8" s="146" t="str">
        <f>"Please enter the total number of households and youth in "&amp;AB7</f>
        <v>Please enter the total number of households and youth in TH</v>
      </c>
      <c r="IU8" s="283" t="str">
        <f>"Total number of "&amp;AB7&amp;" youth ("&amp;AB9&amp;") needs to be greater than or equal to the number of "&amp;AB7&amp;" households ("&amp;AB8&amp;")."</f>
        <v>Total number of TH youth (26) needs to be greater than or equal to the number of TH households (26).</v>
      </c>
      <c r="IV8" s="146" t="str">
        <f>"The average household size for "&amp;AB7&amp;" households is very high ("&amp;ROUND(AB9/AB8,1)&amp;" persons per household).  Please confirm this is accurate"</f>
        <v>The average household size for TH households is very high (1 persons per household).  Please confirm this is accurate</v>
      </c>
      <c r="IW8" s="147"/>
      <c r="IX8" s="147"/>
      <c r="IY8"/>
      <c r="IZ8" s="147"/>
      <c r="JA8" s="147"/>
      <c r="JB8"/>
      <c r="JC8" s="147"/>
      <c r="JD8"/>
      <c r="JE8" s="147"/>
      <c r="JF8" s="147"/>
      <c r="JG8"/>
      <c r="JH8" s="147"/>
      <c r="JI8" s="147"/>
      <c r="JJ8" s="147"/>
      <c r="JK8"/>
      <c r="JL8" s="147"/>
      <c r="JM8" s="147"/>
      <c r="JN8" s="147"/>
      <c r="JO8"/>
      <c r="JP8" s="147"/>
      <c r="JQ8" s="148" t="s">
        <v>223</v>
      </c>
      <c r="JR8" s="146" t="str">
        <f>"Please enter the total number of households and youth in "&amp;AZ7</f>
        <v>Please enter the total number of households and youth in SH</v>
      </c>
      <c r="JS8" s="283" t="str">
        <f>"Total number of "&amp;AZ7&amp;" youth ("&amp;AZ9&amp;") needs to be greater than or equal to the number of "&amp;AZ7&amp;" households ("&amp;AZ8&amp;")."</f>
        <v>Total number of SH youth (0) needs to be greater than or equal to the number of SH households (0).</v>
      </c>
      <c r="JT8" s="146" t="e">
        <f>"The average household size for "&amp;AZ7&amp;" households is very high ("&amp;ROUND(AZ9/AZ8,1)&amp;" persons per household).  Please confirm this is accurate"</f>
        <v>#DIV/0!</v>
      </c>
      <c r="JU8" s="147"/>
      <c r="JV8" s="147"/>
      <c r="JW8"/>
      <c r="JX8" s="147"/>
      <c r="JY8" s="147"/>
      <c r="JZ8"/>
      <c r="KA8" s="147"/>
      <c r="KB8"/>
      <c r="KC8" s="147"/>
      <c r="KD8" s="147"/>
      <c r="KE8"/>
      <c r="KF8" s="147"/>
      <c r="KG8" s="147"/>
      <c r="KH8" s="147"/>
      <c r="KI8"/>
      <c r="KJ8" s="147"/>
      <c r="KK8" s="147"/>
      <c r="KL8" s="147"/>
      <c r="KM8"/>
      <c r="KN8" s="147"/>
      <c r="KO8" s="148" t="s">
        <v>223</v>
      </c>
      <c r="KP8" s="146" t="str">
        <f>"Please enter the total number of households and youth in "&amp;BX7</f>
        <v>Please enter the total number of households and youth in UN</v>
      </c>
      <c r="KQ8" s="283" t="str">
        <f>"Total number of "&amp;BX7&amp;" youth ("&amp;BX9&amp;") needs to be greater than or equal to the number of "&amp;BX7&amp;" households ("&amp;BX8&amp;")."</f>
        <v>Total number of UN youth (60) needs to be greater than or equal to the number of UN households (57).</v>
      </c>
      <c r="KR8" s="146" t="str">
        <f>"The average household size for "&amp;BX7&amp;" households is very high ("&amp;ROUND(BX9/BX8,1)&amp;" persons per household).  Please confirm this is accurate"</f>
        <v>The average household size for UN households is very high (1.1 persons per household).  Please confirm this is accurate</v>
      </c>
      <c r="KS8"/>
      <c r="KT8">
        <v>1</v>
      </c>
      <c r="KU8">
        <v>2</v>
      </c>
      <c r="KV8">
        <v>3</v>
      </c>
      <c r="KW8">
        <v>4</v>
      </c>
      <c r="KX8">
        <v>5</v>
      </c>
      <c r="KY8">
        <v>6</v>
      </c>
      <c r="KZ8">
        <v>7</v>
      </c>
      <c r="LA8">
        <v>8</v>
      </c>
      <c r="LB8">
        <v>9</v>
      </c>
      <c r="LC8">
        <v>10</v>
      </c>
      <c r="LD8">
        <v>11</v>
      </c>
      <c r="LE8">
        <v>12</v>
      </c>
      <c r="LF8">
        <v>13</v>
      </c>
      <c r="LG8">
        <v>14</v>
      </c>
      <c r="LH8">
        <v>15</v>
      </c>
      <c r="LI8">
        <v>16</v>
      </c>
      <c r="LJ8">
        <v>17</v>
      </c>
      <c r="LK8">
        <v>18</v>
      </c>
      <c r="LL8">
        <v>19</v>
      </c>
      <c r="LM8">
        <v>20</v>
      </c>
      <c r="LN8">
        <v>21</v>
      </c>
      <c r="LO8">
        <v>22</v>
      </c>
      <c r="LP8">
        <v>23</v>
      </c>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row>
    <row r="9" spans="3:400" ht="22.35" customHeight="1" x14ac:dyDescent="0.25">
      <c r="C9" s="150" t="s">
        <v>75</v>
      </c>
      <c r="D9" s="284">
        <f>SUM(D10,D11)</f>
        <v>108</v>
      </c>
      <c r="E9" s="284"/>
      <c r="F9" s="284"/>
      <c r="G9" s="284"/>
      <c r="H9" s="284"/>
      <c r="I9" s="284"/>
      <c r="J9" s="284"/>
      <c r="K9" s="284"/>
      <c r="L9" s="284"/>
      <c r="M9" s="284"/>
      <c r="N9" s="284"/>
      <c r="O9" s="284"/>
      <c r="P9" s="284"/>
      <c r="Q9" s="284"/>
      <c r="R9" s="284"/>
      <c r="S9" s="284"/>
      <c r="T9" s="284"/>
      <c r="U9" s="284"/>
      <c r="V9" s="284"/>
      <c r="W9" s="284"/>
      <c r="X9" s="284"/>
      <c r="Y9" s="284"/>
      <c r="Z9" s="284"/>
      <c r="AA9" s="284"/>
      <c r="AB9" s="284">
        <f>SUM(AB10,AB11)</f>
        <v>26</v>
      </c>
      <c r="AC9" s="284"/>
      <c r="AD9" s="284"/>
      <c r="AE9" s="284"/>
      <c r="AF9" s="284"/>
      <c r="AG9" s="284"/>
      <c r="AH9" s="284"/>
      <c r="AI9" s="284"/>
      <c r="AJ9" s="284"/>
      <c r="AK9" s="284"/>
      <c r="AL9" s="284"/>
      <c r="AM9" s="284"/>
      <c r="AN9" s="284"/>
      <c r="AO9" s="284"/>
      <c r="AP9" s="284"/>
      <c r="AQ9" s="284"/>
      <c r="AR9" s="284"/>
      <c r="AS9" s="284"/>
      <c r="AT9" s="284"/>
      <c r="AU9" s="284"/>
      <c r="AV9" s="284"/>
      <c r="AW9" s="284"/>
      <c r="AX9" s="284"/>
      <c r="AY9" s="284"/>
      <c r="AZ9" s="284">
        <f>SUM(AZ10,AZ11)</f>
        <v>0</v>
      </c>
      <c r="BA9" s="284"/>
      <c r="BB9" s="284"/>
      <c r="BC9" s="284"/>
      <c r="BD9" s="284"/>
      <c r="BE9" s="284"/>
      <c r="BF9" s="284"/>
      <c r="BG9" s="284"/>
      <c r="BH9" s="284"/>
      <c r="BI9" s="284"/>
      <c r="BJ9" s="284"/>
      <c r="BK9" s="284"/>
      <c r="BL9" s="284"/>
      <c r="BM9" s="284"/>
      <c r="BN9" s="284"/>
      <c r="BO9" s="284"/>
      <c r="BP9" s="284"/>
      <c r="BQ9" s="284"/>
      <c r="BR9" s="284"/>
      <c r="BS9" s="284"/>
      <c r="BT9" s="284"/>
      <c r="BU9" s="284"/>
      <c r="BV9" s="284"/>
      <c r="BW9" s="284"/>
      <c r="BX9" s="284">
        <f>SUM(BX10,BX11)</f>
        <v>60</v>
      </c>
      <c r="BY9" s="153">
        <f>D9+AB9+AZ9+BX9</f>
        <v>194</v>
      </c>
      <c r="BZ9" s="120"/>
      <c r="CA9" s="153" t="s">
        <v>57</v>
      </c>
      <c r="CB9" s="154">
        <v>1</v>
      </c>
      <c r="CC9" s="154">
        <v>2</v>
      </c>
      <c r="CD9" s="154">
        <v>3</v>
      </c>
      <c r="CE9" s="154">
        <v>4</v>
      </c>
      <c r="CF9" s="154">
        <v>5</v>
      </c>
      <c r="CG9" s="154">
        <v>6</v>
      </c>
      <c r="CH9" s="154">
        <v>7</v>
      </c>
      <c r="CI9" s="154">
        <v>8</v>
      </c>
      <c r="CJ9" s="154">
        <v>9</v>
      </c>
      <c r="CK9" s="154">
        <v>10</v>
      </c>
      <c r="CL9" s="154">
        <v>11</v>
      </c>
      <c r="CM9" s="154">
        <v>12</v>
      </c>
      <c r="CN9" s="154">
        <v>13</v>
      </c>
      <c r="CO9" s="154">
        <v>14</v>
      </c>
      <c r="CP9" s="154">
        <v>15</v>
      </c>
      <c r="CQ9" s="154">
        <v>16</v>
      </c>
      <c r="CR9" s="154">
        <v>17</v>
      </c>
      <c r="CS9" s="154">
        <v>18</v>
      </c>
      <c r="CT9" s="154">
        <v>19</v>
      </c>
      <c r="CU9" s="154">
        <v>20</v>
      </c>
      <c r="CV9" s="154">
        <v>21</v>
      </c>
      <c r="CW9" s="154">
        <v>22</v>
      </c>
      <c r="CX9" s="154">
        <v>23</v>
      </c>
      <c r="CY9" s="153" t="s">
        <v>57</v>
      </c>
      <c r="CZ9" s="154">
        <v>1</v>
      </c>
      <c r="DA9" s="154">
        <v>2</v>
      </c>
      <c r="DB9" s="154">
        <v>3</v>
      </c>
      <c r="DC9" s="154">
        <v>4</v>
      </c>
      <c r="DD9" s="154">
        <v>5</v>
      </c>
      <c r="DE9" s="154">
        <v>6</v>
      </c>
      <c r="DF9" s="154">
        <v>7</v>
      </c>
      <c r="DG9" s="154">
        <v>8</v>
      </c>
      <c r="DH9" s="154">
        <v>9</v>
      </c>
      <c r="DI9" s="154">
        <v>10</v>
      </c>
      <c r="DJ9" s="154">
        <v>11</v>
      </c>
      <c r="DK9" s="154">
        <v>12</v>
      </c>
      <c r="DL9" s="154">
        <v>13</v>
      </c>
      <c r="DM9" s="154">
        <v>14</v>
      </c>
      <c r="DN9" s="154">
        <v>15</v>
      </c>
      <c r="DO9" s="154">
        <v>16</v>
      </c>
      <c r="DP9" s="154">
        <v>17</v>
      </c>
      <c r="DQ9" s="154">
        <v>18</v>
      </c>
      <c r="DR9" s="154">
        <v>19</v>
      </c>
      <c r="DS9" s="154">
        <v>20</v>
      </c>
      <c r="DT9" s="154">
        <v>21</v>
      </c>
      <c r="DU9" s="154">
        <v>22</v>
      </c>
      <c r="DV9" s="154">
        <v>23</v>
      </c>
      <c r="DW9" s="153" t="s">
        <v>57</v>
      </c>
      <c r="DX9" s="154">
        <v>1</v>
      </c>
      <c r="DY9" s="154">
        <v>2</v>
      </c>
      <c r="DZ9" s="154">
        <v>3</v>
      </c>
      <c r="EA9" s="154">
        <v>4</v>
      </c>
      <c r="EB9" s="154">
        <v>5</v>
      </c>
      <c r="EC9" s="154">
        <v>6</v>
      </c>
      <c r="ED9" s="154">
        <v>7</v>
      </c>
      <c r="EE9" s="154">
        <v>8</v>
      </c>
      <c r="EF9" s="154">
        <v>9</v>
      </c>
      <c r="EG9" s="154">
        <v>10</v>
      </c>
      <c r="EH9" s="154">
        <v>11</v>
      </c>
      <c r="EI9" s="154">
        <v>12</v>
      </c>
      <c r="EJ9" s="154">
        <v>13</v>
      </c>
      <c r="EK9" s="154">
        <v>14</v>
      </c>
      <c r="EL9" s="154">
        <v>15</v>
      </c>
      <c r="EM9" s="154">
        <v>16</v>
      </c>
      <c r="EN9" s="154">
        <v>17</v>
      </c>
      <c r="EO9" s="154">
        <v>18</v>
      </c>
      <c r="EP9" s="154">
        <v>19</v>
      </c>
      <c r="EQ9" s="154">
        <v>20</v>
      </c>
      <c r="ER9" s="154">
        <v>21</v>
      </c>
      <c r="ES9" s="154">
        <v>22</v>
      </c>
      <c r="ET9" s="154">
        <v>23</v>
      </c>
      <c r="EU9" s="153" t="s">
        <v>57</v>
      </c>
      <c r="EV9" s="120"/>
      <c r="EW9" s="153">
        <f t="shared" ref="EW9:EW11" si="0">IF(D9="","",D9)</f>
        <v>108</v>
      </c>
      <c r="EX9" s="154">
        <v>1</v>
      </c>
      <c r="EY9" s="154">
        <v>2</v>
      </c>
      <c r="EZ9" s="154">
        <v>3</v>
      </c>
      <c r="FA9" s="154">
        <v>4</v>
      </c>
      <c r="FB9" s="154">
        <v>5</v>
      </c>
      <c r="FC9" s="154">
        <v>6</v>
      </c>
      <c r="FD9" s="154">
        <v>7</v>
      </c>
      <c r="FE9" s="154">
        <v>8</v>
      </c>
      <c r="FF9" s="154">
        <v>9</v>
      </c>
      <c r="FG9" s="154">
        <v>10</v>
      </c>
      <c r="FH9" s="154">
        <v>11</v>
      </c>
      <c r="FI9" s="154">
        <v>12</v>
      </c>
      <c r="FJ9" s="154">
        <v>13</v>
      </c>
      <c r="FK9" s="154">
        <v>14</v>
      </c>
      <c r="FL9" s="154">
        <v>15</v>
      </c>
      <c r="FM9" s="154">
        <v>16</v>
      </c>
      <c r="FN9" s="154">
        <v>17</v>
      </c>
      <c r="FO9" s="154">
        <v>18</v>
      </c>
      <c r="FP9" s="154">
        <v>19</v>
      </c>
      <c r="FQ9" s="154">
        <v>20</v>
      </c>
      <c r="FR9" s="154">
        <v>21</v>
      </c>
      <c r="FS9" s="154">
        <v>22</v>
      </c>
      <c r="FT9" s="154">
        <v>23</v>
      </c>
      <c r="FU9" s="153">
        <f t="shared" ref="FU9:FU11" si="1">IF(AB9="","",AB9)</f>
        <v>26</v>
      </c>
      <c r="FV9" s="154">
        <v>1</v>
      </c>
      <c r="FW9" s="154">
        <v>2</v>
      </c>
      <c r="FX9" s="154">
        <v>3</v>
      </c>
      <c r="FY9" s="154">
        <v>4</v>
      </c>
      <c r="FZ9" s="154">
        <v>5</v>
      </c>
      <c r="GA9" s="154">
        <v>6</v>
      </c>
      <c r="GB9" s="154">
        <v>7</v>
      </c>
      <c r="GC9" s="154">
        <v>8</v>
      </c>
      <c r="GD9" s="154">
        <v>9</v>
      </c>
      <c r="GE9" s="154">
        <v>10</v>
      </c>
      <c r="GF9" s="154">
        <v>11</v>
      </c>
      <c r="GG9" s="154">
        <v>12</v>
      </c>
      <c r="GH9" s="154">
        <v>13</v>
      </c>
      <c r="GI9" s="154">
        <v>14</v>
      </c>
      <c r="GJ9" s="154">
        <v>15</v>
      </c>
      <c r="GK9" s="154">
        <v>16</v>
      </c>
      <c r="GL9" s="154">
        <v>17</v>
      </c>
      <c r="GM9" s="154">
        <v>18</v>
      </c>
      <c r="GN9" s="154">
        <v>19</v>
      </c>
      <c r="GO9" s="154">
        <v>20</v>
      </c>
      <c r="GP9" s="154">
        <v>21</v>
      </c>
      <c r="GQ9" s="154">
        <v>22</v>
      </c>
      <c r="GR9" s="154">
        <v>23</v>
      </c>
      <c r="GS9" s="153">
        <f t="shared" ref="GS9:GS11" si="2">IF(AZ9="","",AZ9)</f>
        <v>0</v>
      </c>
      <c r="GT9" s="154">
        <v>1</v>
      </c>
      <c r="GU9" s="154">
        <v>2</v>
      </c>
      <c r="GV9" s="154">
        <v>3</v>
      </c>
      <c r="GW9" s="154">
        <v>4</v>
      </c>
      <c r="GX9" s="154">
        <v>5</v>
      </c>
      <c r="GY9" s="154">
        <v>6</v>
      </c>
      <c r="GZ9" s="154">
        <v>7</v>
      </c>
      <c r="HA9" s="154">
        <v>8</v>
      </c>
      <c r="HB9" s="154">
        <v>9</v>
      </c>
      <c r="HC9" s="154">
        <v>10</v>
      </c>
      <c r="HD9" s="154">
        <v>11</v>
      </c>
      <c r="HE9" s="154">
        <v>12</v>
      </c>
      <c r="HF9" s="154">
        <v>13</v>
      </c>
      <c r="HG9" s="154">
        <v>14</v>
      </c>
      <c r="HH9" s="154">
        <v>15</v>
      </c>
      <c r="HI9" s="154">
        <v>16</v>
      </c>
      <c r="HJ9" s="154">
        <v>17</v>
      </c>
      <c r="HK9" s="154">
        <v>18</v>
      </c>
      <c r="HL9" s="154">
        <v>19</v>
      </c>
      <c r="HM9" s="154">
        <v>20</v>
      </c>
      <c r="HN9" s="154">
        <v>21</v>
      </c>
      <c r="HO9" s="154">
        <v>22</v>
      </c>
      <c r="HP9" s="154">
        <v>23</v>
      </c>
      <c r="HQ9" s="153">
        <f t="shared" ref="HQ9:HQ11" si="3">IF(BX9="","",BX9)</f>
        <v>60</v>
      </c>
      <c r="HR9" s="155"/>
      <c r="HS9" s="153">
        <f>BY9</f>
        <v>194</v>
      </c>
      <c r="HT9" s="228"/>
      <c r="HU9" s="143"/>
      <c r="HV9" s="146"/>
      <c r="HW9" s="146"/>
      <c r="HX9" s="146"/>
      <c r="HY9" s="147"/>
      <c r="HZ9" s="147"/>
      <c r="IA9"/>
      <c r="IB9" s="147"/>
      <c r="IC9" s="147"/>
      <c r="ID9"/>
      <c r="IE9" s="147"/>
      <c r="IF9"/>
      <c r="IG9" s="147"/>
      <c r="IH9" s="147"/>
      <c r="II9"/>
      <c r="IJ9" s="147"/>
      <c r="IK9" s="147"/>
      <c r="IL9" s="147"/>
      <c r="IM9"/>
      <c r="IN9"/>
      <c r="IO9"/>
      <c r="IP9"/>
      <c r="IQ9"/>
      <c r="IR9" s="147"/>
      <c r="IS9" s="148"/>
      <c r="IT9" s="146"/>
      <c r="IU9" s="146"/>
      <c r="IV9" s="146"/>
      <c r="IW9" s="147"/>
      <c r="IX9" s="147"/>
      <c r="IY9"/>
      <c r="IZ9" s="147"/>
      <c r="JA9" s="147"/>
      <c r="JB9"/>
      <c r="JC9" s="147"/>
      <c r="JD9"/>
      <c r="JE9" s="147"/>
      <c r="JF9" s="147"/>
      <c r="JG9"/>
      <c r="JH9" s="147"/>
      <c r="JI9" s="147"/>
      <c r="JJ9" s="147"/>
      <c r="JK9"/>
      <c r="JL9" s="147"/>
      <c r="JM9" s="147"/>
      <c r="JN9" s="147"/>
      <c r="JO9"/>
      <c r="JP9" s="147"/>
      <c r="JQ9" s="148"/>
      <c r="JR9" s="146"/>
      <c r="JS9" s="146"/>
      <c r="JT9" s="146"/>
      <c r="JU9" s="147"/>
      <c r="JV9" s="147"/>
      <c r="JW9"/>
      <c r="JX9" s="147"/>
      <c r="JY9" s="147"/>
      <c r="JZ9"/>
      <c r="KA9" s="147"/>
      <c r="KB9"/>
      <c r="KC9" s="147"/>
      <c r="KD9" s="147"/>
      <c r="KE9"/>
      <c r="KF9" s="147"/>
      <c r="KG9" s="147"/>
      <c r="KH9" s="147"/>
      <c r="KI9"/>
      <c r="KJ9" s="147"/>
      <c r="KK9" s="147"/>
      <c r="KL9" s="147"/>
      <c r="KM9"/>
      <c r="KN9" s="147"/>
      <c r="KO9" s="148"/>
      <c r="KP9" s="146"/>
      <c r="KQ9" s="146"/>
      <c r="KR9" s="146"/>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row>
    <row r="10" spans="3:400" ht="22.35" customHeight="1" x14ac:dyDescent="0.25">
      <c r="C10" s="285" t="s">
        <v>302</v>
      </c>
      <c r="D10" s="151">
        <v>6</v>
      </c>
      <c r="E10" s="156"/>
      <c r="F10" s="156"/>
      <c r="G10" s="156"/>
      <c r="H10" s="156"/>
      <c r="I10" s="156"/>
      <c r="J10" s="156"/>
      <c r="K10" s="156"/>
      <c r="L10" s="156"/>
      <c r="M10" s="156"/>
      <c r="N10" s="156"/>
      <c r="O10" s="156"/>
      <c r="P10" s="156"/>
      <c r="Q10" s="156"/>
      <c r="R10" s="156"/>
      <c r="S10" s="156"/>
      <c r="T10" s="156"/>
      <c r="U10" s="156"/>
      <c r="V10" s="156"/>
      <c r="W10" s="156"/>
      <c r="X10" s="156"/>
      <c r="Y10" s="156"/>
      <c r="Z10" s="156"/>
      <c r="AA10" s="156"/>
      <c r="AB10" s="151">
        <v>0</v>
      </c>
      <c r="AC10" s="156"/>
      <c r="AD10" s="156"/>
      <c r="AE10" s="156"/>
      <c r="AF10" s="156"/>
      <c r="AG10" s="156"/>
      <c r="AH10" s="156"/>
      <c r="AI10" s="156"/>
      <c r="AJ10" s="156"/>
      <c r="AK10" s="156"/>
      <c r="AL10" s="156"/>
      <c r="AM10" s="156"/>
      <c r="AN10" s="156"/>
      <c r="AO10" s="156"/>
      <c r="AP10" s="156"/>
      <c r="AQ10" s="156"/>
      <c r="AR10" s="156"/>
      <c r="AS10" s="156"/>
      <c r="AT10" s="156"/>
      <c r="AU10" s="156"/>
      <c r="AV10" s="156"/>
      <c r="AW10" s="156"/>
      <c r="AX10" s="156"/>
      <c r="AY10" s="156"/>
      <c r="AZ10" s="151">
        <v>0</v>
      </c>
      <c r="BA10" s="156"/>
      <c r="BB10" s="156"/>
      <c r="BC10" s="156"/>
      <c r="BD10" s="156"/>
      <c r="BE10" s="156"/>
      <c r="BF10" s="156"/>
      <c r="BG10" s="156"/>
      <c r="BH10" s="156"/>
      <c r="BI10" s="156"/>
      <c r="BJ10" s="156"/>
      <c r="BK10" s="156"/>
      <c r="BL10" s="156"/>
      <c r="BM10" s="156"/>
      <c r="BN10" s="156"/>
      <c r="BO10" s="156"/>
      <c r="BP10" s="156"/>
      <c r="BQ10" s="156"/>
      <c r="BR10" s="156"/>
      <c r="BS10" s="156"/>
      <c r="BT10" s="156"/>
      <c r="BU10" s="156"/>
      <c r="BV10" s="156"/>
      <c r="BW10" s="156"/>
      <c r="BX10" s="151">
        <v>0</v>
      </c>
      <c r="BY10" s="153">
        <f>D10+AB10+AZ10+BX10</f>
        <v>6</v>
      </c>
      <c r="BZ10" s="120"/>
      <c r="CA10" s="153" t="s">
        <v>57</v>
      </c>
      <c r="CB10" s="157"/>
      <c r="CC10" s="157"/>
      <c r="CD10" s="157"/>
      <c r="CE10" s="157"/>
      <c r="CF10" s="157"/>
      <c r="CG10" s="157"/>
      <c r="CH10" s="157"/>
      <c r="CI10" s="157"/>
      <c r="CJ10" s="157"/>
      <c r="CK10" s="157"/>
      <c r="CL10" s="157"/>
      <c r="CM10" s="157"/>
      <c r="CN10" s="157"/>
      <c r="CO10" s="157"/>
      <c r="CP10" s="157"/>
      <c r="CQ10" s="157"/>
      <c r="CR10" s="157"/>
      <c r="CS10" s="157"/>
      <c r="CT10" s="157"/>
      <c r="CU10" s="157"/>
      <c r="CV10" s="157"/>
      <c r="CW10" s="157"/>
      <c r="CX10" s="157"/>
      <c r="CY10" s="153" t="s">
        <v>57</v>
      </c>
      <c r="CZ10" s="157"/>
      <c r="DA10" s="157"/>
      <c r="DB10" s="157"/>
      <c r="DC10" s="157"/>
      <c r="DD10" s="157"/>
      <c r="DE10" s="157"/>
      <c r="DF10" s="157"/>
      <c r="DG10" s="157"/>
      <c r="DH10" s="157"/>
      <c r="DI10" s="157"/>
      <c r="DJ10" s="157"/>
      <c r="DK10" s="157"/>
      <c r="DL10" s="157"/>
      <c r="DM10" s="157"/>
      <c r="DN10" s="157"/>
      <c r="DO10" s="157"/>
      <c r="DP10" s="157"/>
      <c r="DQ10" s="157"/>
      <c r="DR10" s="157"/>
      <c r="DS10" s="157"/>
      <c r="DT10" s="157"/>
      <c r="DU10" s="157"/>
      <c r="DV10" s="157"/>
      <c r="DW10" s="153" t="s">
        <v>57</v>
      </c>
      <c r="DX10" s="157"/>
      <c r="DY10" s="157"/>
      <c r="DZ10" s="157"/>
      <c r="EA10" s="157"/>
      <c r="EB10" s="157"/>
      <c r="EC10" s="157"/>
      <c r="ED10" s="157"/>
      <c r="EE10" s="157"/>
      <c r="EF10" s="157"/>
      <c r="EG10" s="157"/>
      <c r="EH10" s="157"/>
      <c r="EI10" s="157"/>
      <c r="EJ10" s="157"/>
      <c r="EK10" s="157"/>
      <c r="EL10" s="157"/>
      <c r="EM10" s="157"/>
      <c r="EN10" s="157"/>
      <c r="EO10" s="157"/>
      <c r="EP10" s="157"/>
      <c r="EQ10" s="157"/>
      <c r="ER10" s="157"/>
      <c r="ES10" s="157"/>
      <c r="ET10" s="157"/>
      <c r="EU10" s="153" t="s">
        <v>57</v>
      </c>
      <c r="EV10" s="120"/>
      <c r="EW10" s="153">
        <f t="shared" si="0"/>
        <v>6</v>
      </c>
      <c r="EX10" s="154">
        <v>1</v>
      </c>
      <c r="EY10" s="154">
        <v>2</v>
      </c>
      <c r="EZ10" s="154">
        <v>3</v>
      </c>
      <c r="FA10" s="154">
        <v>4</v>
      </c>
      <c r="FB10" s="154">
        <v>5</v>
      </c>
      <c r="FC10" s="154">
        <v>6</v>
      </c>
      <c r="FD10" s="154">
        <v>7</v>
      </c>
      <c r="FE10" s="154">
        <v>8</v>
      </c>
      <c r="FF10" s="154">
        <v>9</v>
      </c>
      <c r="FG10" s="154">
        <v>10</v>
      </c>
      <c r="FH10" s="154">
        <v>11</v>
      </c>
      <c r="FI10" s="154">
        <v>12</v>
      </c>
      <c r="FJ10" s="154">
        <v>13</v>
      </c>
      <c r="FK10" s="154">
        <v>14</v>
      </c>
      <c r="FL10" s="154">
        <v>15</v>
      </c>
      <c r="FM10" s="154">
        <v>16</v>
      </c>
      <c r="FN10" s="154">
        <v>17</v>
      </c>
      <c r="FO10" s="154">
        <v>18</v>
      </c>
      <c r="FP10" s="154">
        <v>19</v>
      </c>
      <c r="FQ10" s="154">
        <v>20</v>
      </c>
      <c r="FR10" s="154">
        <v>21</v>
      </c>
      <c r="FS10" s="154">
        <v>22</v>
      </c>
      <c r="FT10" s="154">
        <v>23</v>
      </c>
      <c r="FU10" s="153">
        <f t="shared" si="1"/>
        <v>0</v>
      </c>
      <c r="FV10" s="154">
        <v>1</v>
      </c>
      <c r="FW10" s="154">
        <v>2</v>
      </c>
      <c r="FX10" s="154">
        <v>3</v>
      </c>
      <c r="FY10" s="154">
        <v>4</v>
      </c>
      <c r="FZ10" s="154">
        <v>5</v>
      </c>
      <c r="GA10" s="154">
        <v>6</v>
      </c>
      <c r="GB10" s="154">
        <v>7</v>
      </c>
      <c r="GC10" s="154">
        <v>8</v>
      </c>
      <c r="GD10" s="154">
        <v>9</v>
      </c>
      <c r="GE10" s="154">
        <v>10</v>
      </c>
      <c r="GF10" s="154">
        <v>11</v>
      </c>
      <c r="GG10" s="154">
        <v>12</v>
      </c>
      <c r="GH10" s="154">
        <v>13</v>
      </c>
      <c r="GI10" s="154">
        <v>14</v>
      </c>
      <c r="GJ10" s="154">
        <v>15</v>
      </c>
      <c r="GK10" s="154">
        <v>16</v>
      </c>
      <c r="GL10" s="154">
        <v>17</v>
      </c>
      <c r="GM10" s="154">
        <v>18</v>
      </c>
      <c r="GN10" s="154">
        <v>19</v>
      </c>
      <c r="GO10" s="154">
        <v>20</v>
      </c>
      <c r="GP10" s="154">
        <v>21</v>
      </c>
      <c r="GQ10" s="154">
        <v>22</v>
      </c>
      <c r="GR10" s="154">
        <v>23</v>
      </c>
      <c r="GS10" s="153">
        <f t="shared" si="2"/>
        <v>0</v>
      </c>
      <c r="GT10" s="154">
        <v>1</v>
      </c>
      <c r="GU10" s="154">
        <v>2</v>
      </c>
      <c r="GV10" s="154">
        <v>3</v>
      </c>
      <c r="GW10" s="154">
        <v>4</v>
      </c>
      <c r="GX10" s="154">
        <v>5</v>
      </c>
      <c r="GY10" s="154">
        <v>6</v>
      </c>
      <c r="GZ10" s="154">
        <v>7</v>
      </c>
      <c r="HA10" s="154">
        <v>8</v>
      </c>
      <c r="HB10" s="154">
        <v>9</v>
      </c>
      <c r="HC10" s="154">
        <v>10</v>
      </c>
      <c r="HD10" s="154">
        <v>11</v>
      </c>
      <c r="HE10" s="154">
        <v>12</v>
      </c>
      <c r="HF10" s="154">
        <v>13</v>
      </c>
      <c r="HG10" s="154">
        <v>14</v>
      </c>
      <c r="HH10" s="154">
        <v>15</v>
      </c>
      <c r="HI10" s="154">
        <v>16</v>
      </c>
      <c r="HJ10" s="154">
        <v>17</v>
      </c>
      <c r="HK10" s="154">
        <v>18</v>
      </c>
      <c r="HL10" s="154">
        <v>19</v>
      </c>
      <c r="HM10" s="154">
        <v>20</v>
      </c>
      <c r="HN10" s="154">
        <v>21</v>
      </c>
      <c r="HO10" s="154">
        <v>22</v>
      </c>
      <c r="HP10" s="154">
        <v>23</v>
      </c>
      <c r="HQ10" s="153">
        <f t="shared" si="3"/>
        <v>0</v>
      </c>
      <c r="HR10" s="126"/>
      <c r="HS10" s="153">
        <f>BY10</f>
        <v>6</v>
      </c>
      <c r="HT10" s="228"/>
      <c r="HU10" s="143" t="s">
        <v>225</v>
      </c>
      <c r="HV10" s="145" t="str">
        <f>IF(COUNTBLANK(D8:D11)&gt;0,"Yes","No")</f>
        <v>No</v>
      </c>
      <c r="HW10" s="145" t="str">
        <f>IFERROR(IF(AND(COUNTBLANK(D8:D11)=0,D9&lt;D8),"Yes","No"),"No")</f>
        <v>No</v>
      </c>
      <c r="HX10" s="144" t="str">
        <f>IFERROR(IF(AND(COUNTBLANK(D8:D11)=0,D9/D8&gt;3),"Yes","No"),"No")</f>
        <v>No</v>
      </c>
      <c r="HY10" s="158"/>
      <c r="HZ10" s="158"/>
      <c r="IA10"/>
      <c r="IB10" s="158"/>
      <c r="IC10" s="158"/>
      <c r="ID10"/>
      <c r="IE10" s="158"/>
      <c r="IF10"/>
      <c r="IG10" s="158"/>
      <c r="IH10" s="158"/>
      <c r="II10"/>
      <c r="IJ10" s="158"/>
      <c r="IK10" s="158"/>
      <c r="IL10" s="158"/>
      <c r="IM10"/>
      <c r="IN10"/>
      <c r="IO10"/>
      <c r="IP10"/>
      <c r="IQ10"/>
      <c r="IR10" s="158"/>
      <c r="IS10" s="148" t="s">
        <v>225</v>
      </c>
      <c r="IT10" s="145" t="str">
        <f>IF(COUNTBLANK(AB8:AB11)&gt;0,"Yes","No")</f>
        <v>No</v>
      </c>
      <c r="IU10" s="145" t="str">
        <f>IFERROR(IF(AND(COUNTBLANK(AB8:AB11)=0,AB9&lt;AB8),"Yes","No"),"No")</f>
        <v>No</v>
      </c>
      <c r="IV10" s="144" t="str">
        <f>IFERROR(IF(AND(COUNTBLANK(AB8:AB11)=0,AB9/AB8&gt;3),"Yes","No"),"No")</f>
        <v>No</v>
      </c>
      <c r="IW10" s="158"/>
      <c r="IX10" s="158"/>
      <c r="IY10"/>
      <c r="IZ10" s="158"/>
      <c r="JA10" s="158"/>
      <c r="JB10"/>
      <c r="JC10" s="158"/>
      <c r="JD10"/>
      <c r="JE10" s="158"/>
      <c r="JF10" s="158"/>
      <c r="JG10"/>
      <c r="JH10" s="158"/>
      <c r="JI10" s="158"/>
      <c r="JJ10" s="158"/>
      <c r="JK10"/>
      <c r="JL10" s="158"/>
      <c r="JM10" s="158"/>
      <c r="JN10" s="158"/>
      <c r="JO10"/>
      <c r="JP10" s="158"/>
      <c r="JQ10" s="148" t="s">
        <v>225</v>
      </c>
      <c r="JR10" s="145" t="str">
        <f>IF(COUNTBLANK(AZ8:AZ11)&gt;0,"Yes","No")</f>
        <v>No</v>
      </c>
      <c r="JS10" s="145" t="str">
        <f>IFERROR(IF(AND(COUNTBLANK(AZ8:AZ11)=0,AZ9&lt;AZ8),"Yes","No"),"No")</f>
        <v>No</v>
      </c>
      <c r="JT10" s="144" t="str">
        <f>IFERROR(IF(AND(COUNTBLANK(AZ8:AZ11)=0,AZ9/AZ8&gt;3),"Yes","No"),"No")</f>
        <v>No</v>
      </c>
      <c r="JU10" s="158"/>
      <c r="JV10" s="158"/>
      <c r="JW10"/>
      <c r="JX10" s="158"/>
      <c r="JY10" s="158"/>
      <c r="JZ10"/>
      <c r="KA10" s="158"/>
      <c r="KB10"/>
      <c r="KC10" s="158"/>
      <c r="KD10" s="158"/>
      <c r="KE10"/>
      <c r="KF10" s="158"/>
      <c r="KG10" s="158"/>
      <c r="KH10" s="158"/>
      <c r="KI10"/>
      <c r="KJ10" s="158"/>
      <c r="KK10" s="158"/>
      <c r="KL10" s="158"/>
      <c r="KM10"/>
      <c r="KN10" s="158"/>
      <c r="KO10" s="148" t="s">
        <v>225</v>
      </c>
      <c r="KP10" s="145" t="str">
        <f>IF(COUNTBLANK(BX8:BX11)&gt;0,"Yes","No")</f>
        <v>No</v>
      </c>
      <c r="KQ10" s="145" t="str">
        <f>IFERROR(IF(AND(COUNTBLANK(BX8:BX11)=0,BX9&lt;BX8),"Yes","No"),"No")</f>
        <v>No</v>
      </c>
      <c r="KR10" s="144" t="str">
        <f>IFERROR(IF(AND(COUNTBLANK(BX8:BX11)=0,BX9/BX8&gt;3),"Yes","No"),"No")</f>
        <v>No</v>
      </c>
      <c r="KS10"/>
      <c r="KT10" s="159" t="s">
        <v>226</v>
      </c>
      <c r="KU10"/>
      <c r="KV10"/>
      <c r="KW10"/>
      <c r="KX10"/>
      <c r="KY10"/>
      <c r="KZ10"/>
      <c r="LA10"/>
      <c r="LB10"/>
      <c r="LC10"/>
      <c r="LD10"/>
      <c r="LE10"/>
      <c r="LF10"/>
      <c r="LG10"/>
      <c r="LH10"/>
      <c r="LI10"/>
      <c r="LJ10"/>
      <c r="LK10"/>
      <c r="LL10"/>
      <c r="LM10"/>
      <c r="LN10"/>
      <c r="LO10"/>
      <c r="LP10" s="160"/>
      <c r="LQ10"/>
      <c r="LR10" s="159" t="s">
        <v>226</v>
      </c>
      <c r="LS10"/>
      <c r="LT10"/>
      <c r="LU10"/>
      <c r="LV10"/>
      <c r="LW10"/>
      <c r="LX10" s="161" t="s">
        <v>227</v>
      </c>
      <c r="LY10" s="161"/>
      <c r="LZ10" s="161"/>
      <c r="MA10" s="161"/>
      <c r="MB10" s="161"/>
      <c r="MC10" s="161"/>
      <c r="MD10" s="161"/>
      <c r="ME10" s="161"/>
      <c r="MF10" s="161"/>
      <c r="MG10" s="161"/>
      <c r="MH10" s="161"/>
      <c r="MI10" s="161"/>
      <c r="MJ10" s="161"/>
      <c r="MK10" s="161"/>
      <c r="ML10" s="161"/>
      <c r="MM10" s="162"/>
      <c r="MN10" s="160"/>
      <c r="MO10" s="160"/>
      <c r="MP10" s="159" t="s">
        <v>226</v>
      </c>
      <c r="MQ10"/>
      <c r="MR10"/>
      <c r="MS10"/>
      <c r="MT10"/>
      <c r="MU10"/>
      <c r="MV10" s="161" t="s">
        <v>228</v>
      </c>
      <c r="MW10" s="161"/>
      <c r="MX10" s="161"/>
      <c r="MY10" s="161"/>
      <c r="MZ10" s="161"/>
      <c r="NA10" s="161"/>
      <c r="NB10" s="161"/>
      <c r="NC10" s="161"/>
      <c r="ND10" s="161"/>
      <c r="NE10" s="161"/>
      <c r="NF10" s="161"/>
      <c r="NG10" s="161"/>
      <c r="NH10" s="161"/>
      <c r="NI10" s="161"/>
      <c r="NJ10" s="161"/>
      <c r="NK10" s="162"/>
      <c r="NL10" s="160"/>
      <c r="NM10" s="160"/>
      <c r="NN10" s="159" t="s">
        <v>226</v>
      </c>
      <c r="NO10"/>
      <c r="NP10"/>
      <c r="NQ10"/>
      <c r="NR10"/>
      <c r="NS10"/>
      <c r="NT10" s="161" t="s">
        <v>228</v>
      </c>
      <c r="NU10" s="161"/>
      <c r="NV10" s="161"/>
      <c r="NW10" s="161"/>
      <c r="NX10" s="161"/>
      <c r="NY10" s="161"/>
      <c r="NZ10" s="161"/>
      <c r="OA10" s="161"/>
      <c r="OB10" s="161"/>
      <c r="OC10" s="161"/>
      <c r="OD10" s="161"/>
      <c r="OE10" s="161"/>
      <c r="OF10" s="161"/>
      <c r="OG10" s="161"/>
      <c r="OH10" s="161"/>
      <c r="OI10" s="162"/>
      <c r="OJ10" s="160"/>
    </row>
    <row r="11" spans="3:400" ht="22.35" customHeight="1" x14ac:dyDescent="0.25">
      <c r="C11" s="285" t="s">
        <v>303</v>
      </c>
      <c r="D11" s="151">
        <v>102</v>
      </c>
      <c r="E11" s="156"/>
      <c r="F11" s="156"/>
      <c r="G11" s="156"/>
      <c r="H11" s="156"/>
      <c r="I11" s="156"/>
      <c r="J11" s="156"/>
      <c r="K11" s="156"/>
      <c r="L11" s="156"/>
      <c r="M11" s="156"/>
      <c r="N11" s="156"/>
      <c r="O11" s="156"/>
      <c r="P11" s="156"/>
      <c r="Q11" s="156"/>
      <c r="R11" s="156"/>
      <c r="S11" s="156"/>
      <c r="T11" s="156"/>
      <c r="U11" s="156"/>
      <c r="V11" s="156"/>
      <c r="W11" s="156"/>
      <c r="X11" s="156"/>
      <c r="Y11" s="156"/>
      <c r="Z11" s="156"/>
      <c r="AA11" s="156"/>
      <c r="AB11" s="151">
        <v>26</v>
      </c>
      <c r="AC11" s="156"/>
      <c r="AD11" s="156"/>
      <c r="AE11" s="156"/>
      <c r="AF11" s="156"/>
      <c r="AG11" s="156"/>
      <c r="AH11" s="156"/>
      <c r="AI11" s="156"/>
      <c r="AJ11" s="156"/>
      <c r="AK11" s="156"/>
      <c r="AL11" s="156"/>
      <c r="AM11" s="156"/>
      <c r="AN11" s="156"/>
      <c r="AO11" s="156"/>
      <c r="AP11" s="156"/>
      <c r="AQ11" s="156"/>
      <c r="AR11" s="156"/>
      <c r="AS11" s="156"/>
      <c r="AT11" s="156"/>
      <c r="AU11" s="156"/>
      <c r="AV11" s="156"/>
      <c r="AW11" s="156"/>
      <c r="AX11" s="156"/>
      <c r="AY11" s="156"/>
      <c r="AZ11" s="151">
        <v>0</v>
      </c>
      <c r="BA11" s="156"/>
      <c r="BB11" s="156"/>
      <c r="BC11" s="156"/>
      <c r="BD11" s="156"/>
      <c r="BE11" s="156"/>
      <c r="BF11" s="156"/>
      <c r="BG11" s="156"/>
      <c r="BH11" s="156"/>
      <c r="BI11" s="156"/>
      <c r="BJ11" s="156"/>
      <c r="BK11" s="156"/>
      <c r="BL11" s="156"/>
      <c r="BM11" s="156"/>
      <c r="BN11" s="156"/>
      <c r="BO11" s="156"/>
      <c r="BP11" s="156"/>
      <c r="BQ11" s="156"/>
      <c r="BR11" s="156"/>
      <c r="BS11" s="156"/>
      <c r="BT11" s="156"/>
      <c r="BU11" s="156"/>
      <c r="BV11" s="156"/>
      <c r="BW11" s="156"/>
      <c r="BX11" s="151">
        <v>60</v>
      </c>
      <c r="BY11" s="153">
        <f>D11+AB11+AZ11+BX11</f>
        <v>188</v>
      </c>
      <c r="BZ11" s="120"/>
      <c r="CA11" s="153" t="s">
        <v>57</v>
      </c>
      <c r="CB11" s="157"/>
      <c r="CC11" s="157"/>
      <c r="CD11" s="157"/>
      <c r="CE11" s="157"/>
      <c r="CF11" s="157"/>
      <c r="CG11" s="157"/>
      <c r="CH11" s="157"/>
      <c r="CI11" s="157"/>
      <c r="CJ11" s="157"/>
      <c r="CK11" s="157"/>
      <c r="CL11" s="157"/>
      <c r="CM11" s="157"/>
      <c r="CN11" s="157"/>
      <c r="CO11" s="157"/>
      <c r="CP11" s="157"/>
      <c r="CQ11" s="157"/>
      <c r="CR11" s="157"/>
      <c r="CS11" s="157"/>
      <c r="CT11" s="157"/>
      <c r="CU11" s="157"/>
      <c r="CV11" s="157"/>
      <c r="CW11" s="157"/>
      <c r="CX11" s="157"/>
      <c r="CY11" s="153" t="s">
        <v>57</v>
      </c>
      <c r="CZ11" s="157"/>
      <c r="DA11" s="157"/>
      <c r="DB11" s="157"/>
      <c r="DC11" s="157"/>
      <c r="DD11" s="157"/>
      <c r="DE11" s="157"/>
      <c r="DF11" s="157"/>
      <c r="DG11" s="157"/>
      <c r="DH11" s="157"/>
      <c r="DI11" s="157"/>
      <c r="DJ11" s="157"/>
      <c r="DK11" s="157"/>
      <c r="DL11" s="157"/>
      <c r="DM11" s="157"/>
      <c r="DN11" s="157"/>
      <c r="DO11" s="157"/>
      <c r="DP11" s="157"/>
      <c r="DQ11" s="157"/>
      <c r="DR11" s="157"/>
      <c r="DS11" s="157"/>
      <c r="DT11" s="157"/>
      <c r="DU11" s="157"/>
      <c r="DV11" s="157"/>
      <c r="DW11" s="153" t="s">
        <v>57</v>
      </c>
      <c r="DX11" s="157"/>
      <c r="DY11" s="157"/>
      <c r="DZ11" s="157"/>
      <c r="EA11" s="157"/>
      <c r="EB11" s="157"/>
      <c r="EC11" s="157"/>
      <c r="ED11" s="157"/>
      <c r="EE11" s="157"/>
      <c r="EF11" s="157"/>
      <c r="EG11" s="157"/>
      <c r="EH11" s="157"/>
      <c r="EI11" s="157"/>
      <c r="EJ11" s="157"/>
      <c r="EK11" s="157"/>
      <c r="EL11" s="157"/>
      <c r="EM11" s="157"/>
      <c r="EN11" s="157"/>
      <c r="EO11" s="157"/>
      <c r="EP11" s="157"/>
      <c r="EQ11" s="157"/>
      <c r="ER11" s="157"/>
      <c r="ES11" s="157"/>
      <c r="ET11" s="157"/>
      <c r="EU11" s="153" t="s">
        <v>57</v>
      </c>
      <c r="EV11" s="120"/>
      <c r="EW11" s="153">
        <f t="shared" si="0"/>
        <v>102</v>
      </c>
      <c r="EX11" s="154">
        <v>1</v>
      </c>
      <c r="EY11" s="154">
        <v>2</v>
      </c>
      <c r="EZ11" s="154">
        <v>3</v>
      </c>
      <c r="FA11" s="154">
        <v>4</v>
      </c>
      <c r="FB11" s="154">
        <v>5</v>
      </c>
      <c r="FC11" s="154">
        <v>6</v>
      </c>
      <c r="FD11" s="154">
        <v>7</v>
      </c>
      <c r="FE11" s="154">
        <v>8</v>
      </c>
      <c r="FF11" s="154">
        <v>9</v>
      </c>
      <c r="FG11" s="154">
        <v>10</v>
      </c>
      <c r="FH11" s="154">
        <v>11</v>
      </c>
      <c r="FI11" s="154">
        <v>12</v>
      </c>
      <c r="FJ11" s="154">
        <v>13</v>
      </c>
      <c r="FK11" s="154">
        <v>14</v>
      </c>
      <c r="FL11" s="154">
        <v>15</v>
      </c>
      <c r="FM11" s="154">
        <v>16</v>
      </c>
      <c r="FN11" s="154">
        <v>17</v>
      </c>
      <c r="FO11" s="154">
        <v>18</v>
      </c>
      <c r="FP11" s="154">
        <v>19</v>
      </c>
      <c r="FQ11" s="154">
        <v>20</v>
      </c>
      <c r="FR11" s="154">
        <v>21</v>
      </c>
      <c r="FS11" s="154">
        <v>22</v>
      </c>
      <c r="FT11" s="154">
        <v>23</v>
      </c>
      <c r="FU11" s="153">
        <f t="shared" si="1"/>
        <v>26</v>
      </c>
      <c r="FV11" s="154">
        <v>1</v>
      </c>
      <c r="FW11" s="154">
        <v>2</v>
      </c>
      <c r="FX11" s="154">
        <v>3</v>
      </c>
      <c r="FY11" s="154">
        <v>4</v>
      </c>
      <c r="FZ11" s="154">
        <v>5</v>
      </c>
      <c r="GA11" s="154">
        <v>6</v>
      </c>
      <c r="GB11" s="154">
        <v>7</v>
      </c>
      <c r="GC11" s="154">
        <v>8</v>
      </c>
      <c r="GD11" s="154">
        <v>9</v>
      </c>
      <c r="GE11" s="154">
        <v>10</v>
      </c>
      <c r="GF11" s="154">
        <v>11</v>
      </c>
      <c r="GG11" s="154">
        <v>12</v>
      </c>
      <c r="GH11" s="154">
        <v>13</v>
      </c>
      <c r="GI11" s="154">
        <v>14</v>
      </c>
      <c r="GJ11" s="154">
        <v>15</v>
      </c>
      <c r="GK11" s="154">
        <v>16</v>
      </c>
      <c r="GL11" s="154">
        <v>17</v>
      </c>
      <c r="GM11" s="154">
        <v>18</v>
      </c>
      <c r="GN11" s="154">
        <v>19</v>
      </c>
      <c r="GO11" s="154">
        <v>20</v>
      </c>
      <c r="GP11" s="154">
        <v>21</v>
      </c>
      <c r="GQ11" s="154">
        <v>22</v>
      </c>
      <c r="GR11" s="154">
        <v>23</v>
      </c>
      <c r="GS11" s="153">
        <f t="shared" si="2"/>
        <v>0</v>
      </c>
      <c r="GT11" s="154">
        <v>1</v>
      </c>
      <c r="GU11" s="154">
        <v>2</v>
      </c>
      <c r="GV11" s="154">
        <v>3</v>
      </c>
      <c r="GW11" s="154">
        <v>4</v>
      </c>
      <c r="GX11" s="154">
        <v>5</v>
      </c>
      <c r="GY11" s="154">
        <v>6</v>
      </c>
      <c r="GZ11" s="154">
        <v>7</v>
      </c>
      <c r="HA11" s="154">
        <v>8</v>
      </c>
      <c r="HB11" s="154">
        <v>9</v>
      </c>
      <c r="HC11" s="154">
        <v>10</v>
      </c>
      <c r="HD11" s="154">
        <v>11</v>
      </c>
      <c r="HE11" s="154">
        <v>12</v>
      </c>
      <c r="HF11" s="154">
        <v>13</v>
      </c>
      <c r="HG11" s="154">
        <v>14</v>
      </c>
      <c r="HH11" s="154">
        <v>15</v>
      </c>
      <c r="HI11" s="154">
        <v>16</v>
      </c>
      <c r="HJ11" s="154">
        <v>17</v>
      </c>
      <c r="HK11" s="154">
        <v>18</v>
      </c>
      <c r="HL11" s="154">
        <v>19</v>
      </c>
      <c r="HM11" s="154">
        <v>20</v>
      </c>
      <c r="HN11" s="154">
        <v>21</v>
      </c>
      <c r="HO11" s="154">
        <v>22</v>
      </c>
      <c r="HP11" s="154">
        <v>23</v>
      </c>
      <c r="HQ11" s="153">
        <f t="shared" si="3"/>
        <v>60</v>
      </c>
      <c r="HR11" s="126"/>
      <c r="HS11" s="153">
        <f>BY11</f>
        <v>188</v>
      </c>
      <c r="HT11" s="228"/>
      <c r="HU11" s="143"/>
      <c r="HV11" s="145"/>
      <c r="HW11" s="145"/>
      <c r="HX11" s="144"/>
      <c r="HY11" s="158"/>
      <c r="HZ11" s="158"/>
      <c r="IA11"/>
      <c r="IB11" s="158"/>
      <c r="IC11" s="158"/>
      <c r="ID11"/>
      <c r="IE11" s="158"/>
      <c r="IF11"/>
      <c r="IG11" s="158"/>
      <c r="IH11" s="158"/>
      <c r="II11"/>
      <c r="IJ11" s="158"/>
      <c r="IK11" s="158"/>
      <c r="IL11" s="158"/>
      <c r="IM11"/>
      <c r="IN11"/>
      <c r="IO11"/>
      <c r="IP11"/>
      <c r="IQ11"/>
      <c r="IR11" s="158"/>
      <c r="IS11" s="148"/>
      <c r="IT11" s="145"/>
      <c r="IU11" s="145"/>
      <c r="IV11" s="144"/>
      <c r="IW11" s="158"/>
      <c r="IX11" s="158"/>
      <c r="IY11"/>
      <c r="IZ11" s="158"/>
      <c r="JA11" s="158"/>
      <c r="JB11"/>
      <c r="JC11" s="158"/>
      <c r="JD11"/>
      <c r="JE11" s="158"/>
      <c r="JF11" s="158"/>
      <c r="JG11"/>
      <c r="JH11" s="158"/>
      <c r="JI11" s="158"/>
      <c r="JJ11" s="158"/>
      <c r="JK11"/>
      <c r="JL11" s="158"/>
      <c r="JM11" s="158"/>
      <c r="JN11" s="158"/>
      <c r="JO11"/>
      <c r="JP11" s="158"/>
      <c r="JQ11" s="148"/>
      <c r="JR11" s="145"/>
      <c r="JS11" s="145"/>
      <c r="JT11" s="144"/>
      <c r="JU11" s="158"/>
      <c r="JV11" s="158"/>
      <c r="JW11"/>
      <c r="JX11" s="158"/>
      <c r="JY11" s="158"/>
      <c r="JZ11"/>
      <c r="KA11" s="158"/>
      <c r="KB11"/>
      <c r="KC11" s="158"/>
      <c r="KD11" s="158"/>
      <c r="KE11"/>
      <c r="KF11" s="158"/>
      <c r="KG11" s="158"/>
      <c r="KH11" s="158"/>
      <c r="KI11"/>
      <c r="KJ11" s="158"/>
      <c r="KK11" s="158"/>
      <c r="KL11" s="158"/>
      <c r="KM11"/>
      <c r="KN11" s="158"/>
      <c r="KO11" s="148"/>
      <c r="KP11" s="145"/>
      <c r="KQ11" s="145"/>
      <c r="KR11" s="144"/>
      <c r="KS11"/>
      <c r="KT11" s="159"/>
      <c r="KU11"/>
      <c r="KV11"/>
      <c r="KW11"/>
      <c r="KX11"/>
      <c r="KY11"/>
      <c r="KZ11"/>
      <c r="LA11"/>
      <c r="LB11"/>
      <c r="LC11"/>
      <c r="LD11"/>
      <c r="LE11"/>
      <c r="LF11"/>
      <c r="LG11"/>
      <c r="LH11"/>
      <c r="LI11"/>
      <c r="LJ11"/>
      <c r="LK11"/>
      <c r="LL11"/>
      <c r="LM11"/>
      <c r="LN11"/>
      <c r="LO11"/>
      <c r="LP11" s="160"/>
      <c r="LQ11"/>
      <c r="LR11" s="159"/>
      <c r="LS11"/>
      <c r="LT11"/>
      <c r="LU11"/>
      <c r="LV11"/>
      <c r="LW11"/>
      <c r="LX11" s="286"/>
      <c r="LY11" s="286"/>
      <c r="LZ11" s="286"/>
      <c r="MA11" s="286"/>
      <c r="MB11" s="286"/>
      <c r="MC11" s="286"/>
      <c r="MD11" s="286"/>
      <c r="ME11" s="286"/>
      <c r="MF11" s="286"/>
      <c r="MG11" s="286"/>
      <c r="MH11" s="286"/>
      <c r="MI11" s="286"/>
      <c r="MJ11" s="286"/>
      <c r="MK11" s="286"/>
      <c r="ML11" s="286"/>
      <c r="MM11" s="162"/>
      <c r="MN11" s="160"/>
      <c r="MO11" s="160"/>
      <c r="MP11" s="159"/>
      <c r="MQ11"/>
      <c r="MR11"/>
      <c r="MS11"/>
      <c r="MT11"/>
      <c r="MU11"/>
      <c r="MV11" s="286"/>
      <c r="MW11" s="286"/>
      <c r="MX11" s="286"/>
      <c r="MY11" s="286"/>
      <c r="MZ11" s="286"/>
      <c r="NA11" s="286"/>
      <c r="NB11" s="286"/>
      <c r="NC11" s="286"/>
      <c r="ND11" s="286"/>
      <c r="NE11" s="286"/>
      <c r="NF11" s="286"/>
      <c r="NG11" s="286"/>
      <c r="NH11" s="286"/>
      <c r="NI11" s="286"/>
      <c r="NJ11" s="286"/>
      <c r="NK11" s="162"/>
      <c r="NL11" s="160"/>
      <c r="NM11" s="160"/>
      <c r="NN11" s="159"/>
      <c r="NO11"/>
      <c r="NP11"/>
      <c r="NQ11"/>
      <c r="NR11"/>
      <c r="NS11"/>
      <c r="NT11" s="286"/>
      <c r="NU11" s="286"/>
      <c r="NV11" s="286"/>
      <c r="NW11" s="286"/>
      <c r="NX11" s="286"/>
      <c r="NY11" s="286"/>
      <c r="NZ11" s="286"/>
      <c r="OA11" s="286"/>
      <c r="OB11" s="286"/>
      <c r="OC11" s="286"/>
      <c r="OD11" s="286"/>
      <c r="OE11" s="286"/>
      <c r="OF11" s="286"/>
      <c r="OG11" s="286"/>
      <c r="OH11" s="286"/>
      <c r="OI11" s="162"/>
      <c r="OJ11" s="160"/>
    </row>
    <row r="12" spans="3:400" ht="68.45" customHeight="1" x14ac:dyDescent="0.25">
      <c r="C12" s="163" t="s">
        <v>229</v>
      </c>
      <c r="D12" s="164" t="str">
        <f>HV12</f>
        <v/>
      </c>
      <c r="E12" s="189"/>
      <c r="F12" s="189"/>
      <c r="G12" s="189"/>
      <c r="H12" s="189"/>
      <c r="I12" s="189"/>
      <c r="J12" s="189"/>
      <c r="K12" s="189"/>
      <c r="L12" s="189"/>
      <c r="M12" s="189"/>
      <c r="N12" s="189"/>
      <c r="O12" s="189"/>
      <c r="P12" s="189"/>
      <c r="Q12" s="189"/>
      <c r="R12" s="189"/>
      <c r="S12" s="189"/>
      <c r="T12" s="189"/>
      <c r="U12" s="189"/>
      <c r="V12" s="189"/>
      <c r="W12" s="189"/>
      <c r="X12" s="189"/>
      <c r="Y12" s="189"/>
      <c r="Z12" s="189"/>
      <c r="AA12" s="189"/>
      <c r="AB12" s="164" t="str">
        <f>IT12</f>
        <v/>
      </c>
      <c r="AC12" s="189"/>
      <c r="AD12" s="189"/>
      <c r="AE12" s="189"/>
      <c r="AF12" s="189"/>
      <c r="AG12" s="189"/>
      <c r="AH12" s="189"/>
      <c r="AI12" s="189"/>
      <c r="AJ12" s="189"/>
      <c r="AK12" s="189"/>
      <c r="AL12" s="189"/>
      <c r="AM12" s="189"/>
      <c r="AN12" s="189"/>
      <c r="AO12" s="189"/>
      <c r="AP12" s="189"/>
      <c r="AQ12" s="189"/>
      <c r="AR12" s="189"/>
      <c r="AS12" s="189"/>
      <c r="AT12" s="189"/>
      <c r="AU12" s="189"/>
      <c r="AV12" s="189"/>
      <c r="AW12" s="189"/>
      <c r="AX12" s="189"/>
      <c r="AY12" s="189"/>
      <c r="AZ12" s="164" t="str">
        <f>JR12</f>
        <v/>
      </c>
      <c r="BA12" s="189"/>
      <c r="BB12" s="189"/>
      <c r="BC12" s="189"/>
      <c r="BD12" s="189"/>
      <c r="BE12" s="189"/>
      <c r="BF12" s="189"/>
      <c r="BG12" s="189"/>
      <c r="BH12" s="189"/>
      <c r="BI12" s="189"/>
      <c r="BJ12" s="189"/>
      <c r="BK12" s="189"/>
      <c r="BL12" s="189"/>
      <c r="BM12" s="189"/>
      <c r="BN12" s="189"/>
      <c r="BO12" s="189"/>
      <c r="BP12" s="189"/>
      <c r="BQ12" s="189"/>
      <c r="BR12" s="189"/>
      <c r="BS12" s="189"/>
      <c r="BT12" s="189"/>
      <c r="BU12" s="189"/>
      <c r="BV12" s="189"/>
      <c r="BW12" s="189"/>
      <c r="BX12" s="164" t="str">
        <f>KP12</f>
        <v/>
      </c>
      <c r="BZ12" s="120"/>
      <c r="CB12" s="189"/>
      <c r="CC12" s="189"/>
      <c r="CD12" s="189"/>
      <c r="CE12" s="189"/>
      <c r="CF12" s="189"/>
      <c r="CG12" s="189"/>
      <c r="CH12" s="189"/>
      <c r="CI12" s="189"/>
      <c r="CJ12" s="189"/>
      <c r="CK12" s="189"/>
      <c r="CL12" s="189"/>
      <c r="CM12" s="189"/>
      <c r="CN12" s="189"/>
      <c r="CO12" s="189"/>
      <c r="CP12" s="189"/>
      <c r="CQ12" s="189"/>
      <c r="CR12" s="189"/>
      <c r="CS12" s="189"/>
      <c r="CT12" s="189"/>
      <c r="CU12" s="189"/>
      <c r="CV12" s="189"/>
      <c r="CW12" s="189"/>
      <c r="CX12" s="189"/>
      <c r="CZ12" s="189"/>
      <c r="DA12" s="189"/>
      <c r="DB12" s="189"/>
      <c r="DC12" s="189"/>
      <c r="DD12" s="189"/>
      <c r="DE12" s="189"/>
      <c r="DF12" s="189"/>
      <c r="DG12" s="189"/>
      <c r="DH12" s="189"/>
      <c r="DI12" s="189"/>
      <c r="DJ12" s="189"/>
      <c r="DK12" s="189"/>
      <c r="DL12" s="189"/>
      <c r="DM12" s="189"/>
      <c r="DN12" s="189"/>
      <c r="DO12" s="189"/>
      <c r="DP12" s="189"/>
      <c r="DQ12" s="189"/>
      <c r="DR12" s="189"/>
      <c r="DS12" s="189"/>
      <c r="DT12" s="189"/>
      <c r="DU12" s="189"/>
      <c r="DV12" s="189"/>
      <c r="DX12" s="189"/>
      <c r="DY12" s="189"/>
      <c r="DZ12" s="189"/>
      <c r="EA12" s="189"/>
      <c r="EB12" s="189"/>
      <c r="EC12" s="189"/>
      <c r="ED12" s="189"/>
      <c r="EE12" s="189"/>
      <c r="EF12" s="189"/>
      <c r="EG12" s="189"/>
      <c r="EH12" s="189"/>
      <c r="EI12" s="189"/>
      <c r="EJ12" s="189"/>
      <c r="EK12" s="189"/>
      <c r="EL12" s="189"/>
      <c r="EM12" s="189"/>
      <c r="EN12" s="189"/>
      <c r="EO12" s="189"/>
      <c r="EP12" s="189"/>
      <c r="EQ12" s="189"/>
      <c r="ER12" s="189"/>
      <c r="ES12" s="189"/>
      <c r="ET12" s="189"/>
      <c r="EV12" s="142"/>
      <c r="EX12" s="189"/>
      <c r="EY12" s="189"/>
      <c r="EZ12" s="189"/>
      <c r="FA12" s="189"/>
      <c r="FB12" s="189"/>
      <c r="FC12" s="189"/>
      <c r="FD12" s="189"/>
      <c r="FE12" s="189"/>
      <c r="FF12" s="189"/>
      <c r="FG12" s="189"/>
      <c r="FH12" s="189"/>
      <c r="FI12" s="189"/>
      <c r="FJ12" s="189"/>
      <c r="FK12" s="189"/>
      <c r="FL12" s="189"/>
      <c r="FM12" s="189"/>
      <c r="FN12" s="189"/>
      <c r="FO12" s="189"/>
      <c r="FP12" s="189"/>
      <c r="FQ12" s="189"/>
      <c r="FR12" s="189"/>
      <c r="FS12" s="189"/>
      <c r="FT12" s="189"/>
      <c r="FV12" s="189"/>
      <c r="FW12" s="189"/>
      <c r="FX12" s="189"/>
      <c r="FY12" s="189"/>
      <c r="FZ12" s="189"/>
      <c r="GA12" s="189"/>
      <c r="GB12" s="189"/>
      <c r="GC12" s="189"/>
      <c r="GD12" s="189"/>
      <c r="GE12" s="189"/>
      <c r="GF12" s="189"/>
      <c r="GG12" s="189"/>
      <c r="GH12" s="189"/>
      <c r="GI12" s="189"/>
      <c r="GJ12" s="189"/>
      <c r="GK12" s="189"/>
      <c r="GL12" s="189"/>
      <c r="GM12" s="189"/>
      <c r="GN12" s="189"/>
      <c r="GO12" s="189"/>
      <c r="GP12" s="189"/>
      <c r="GQ12" s="189"/>
      <c r="GR12" s="189"/>
      <c r="GT12" s="189"/>
      <c r="GU12" s="189"/>
      <c r="GV12" s="189"/>
      <c r="GW12" s="189"/>
      <c r="GX12" s="189"/>
      <c r="GY12" s="189"/>
      <c r="GZ12" s="189"/>
      <c r="HA12" s="189"/>
      <c r="HB12" s="189"/>
      <c r="HC12" s="189"/>
      <c r="HD12" s="189"/>
      <c r="HE12" s="189"/>
      <c r="HF12" s="189"/>
      <c r="HG12" s="189"/>
      <c r="HH12" s="189"/>
      <c r="HI12" s="189"/>
      <c r="HJ12" s="189"/>
      <c r="HK12" s="189"/>
      <c r="HL12" s="189"/>
      <c r="HM12" s="189"/>
      <c r="HN12" s="189"/>
      <c r="HO12" s="189"/>
      <c r="HP12" s="189"/>
      <c r="HR12" s="126"/>
      <c r="HT12" s="228"/>
      <c r="HU12" s="143" t="s">
        <v>230</v>
      </c>
      <c r="HV12" s="165" t="str">
        <f>IF(HV10="Yes", HV8,"")&amp;IF(HW10="Yes", HW8,"")&amp;IF(HX10="Yes", HX8,"")</f>
        <v/>
      </c>
      <c r="HW12" s="165"/>
      <c r="HX12" s="165"/>
      <c r="HY12" s="147"/>
      <c r="HZ12" s="147"/>
      <c r="IA12"/>
      <c r="IB12" s="147"/>
      <c r="IC12" s="147"/>
      <c r="ID12"/>
      <c r="IE12" s="158"/>
      <c r="IF12"/>
      <c r="IG12" s="158"/>
      <c r="IH12" s="158"/>
      <c r="II12"/>
      <c r="IJ12" s="158"/>
      <c r="IK12" s="158"/>
      <c r="IL12" s="158"/>
      <c r="IM12"/>
      <c r="IN12"/>
      <c r="IO12"/>
      <c r="IP12"/>
      <c r="IQ12"/>
      <c r="IR12" s="158"/>
      <c r="IS12" s="148" t="s">
        <v>230</v>
      </c>
      <c r="IT12" s="165" t="str">
        <f>IF(IT10="Yes", IT8,"")&amp;IF(IU10="Yes", IU8,"")&amp;IF(IV10="Yes", IV8,"")</f>
        <v/>
      </c>
      <c r="IU12" s="165"/>
      <c r="IV12" s="165"/>
      <c r="IW12" s="147"/>
      <c r="IX12" s="147"/>
      <c r="IY12"/>
      <c r="IZ12" s="147"/>
      <c r="JA12" s="147"/>
      <c r="JB12"/>
      <c r="JC12" s="158"/>
      <c r="JD12"/>
      <c r="JE12" s="158"/>
      <c r="JF12" s="158"/>
      <c r="JG12"/>
      <c r="JH12" s="158"/>
      <c r="JI12" s="158"/>
      <c r="JJ12" s="158"/>
      <c r="JK12"/>
      <c r="JL12" s="158"/>
      <c r="JM12" s="158"/>
      <c r="JN12" s="158"/>
      <c r="JO12"/>
      <c r="JP12" s="158"/>
      <c r="JQ12" s="148" t="s">
        <v>230</v>
      </c>
      <c r="JR12" s="165" t="str">
        <f>IF(JR10="Yes", JR8,"")&amp;IF(JS10="Yes", JS8,"")&amp;IF(JT10="Yes", JT8,"")</f>
        <v/>
      </c>
      <c r="JS12" s="165"/>
      <c r="JT12" s="165"/>
      <c r="JU12" s="147"/>
      <c r="JV12" s="147"/>
      <c r="JW12"/>
      <c r="JX12" s="147"/>
      <c r="JY12" s="147"/>
      <c r="JZ12"/>
      <c r="KA12" s="158"/>
      <c r="KB12"/>
      <c r="KC12" s="158"/>
      <c r="KD12" s="158"/>
      <c r="KE12"/>
      <c r="KF12" s="158"/>
      <c r="KG12" s="158"/>
      <c r="KH12" s="158"/>
      <c r="KI12"/>
      <c r="KJ12" s="158"/>
      <c r="KK12" s="158"/>
      <c r="KL12" s="158"/>
      <c r="KM12"/>
      <c r="KN12" s="158"/>
      <c r="KO12" s="148" t="s">
        <v>230</v>
      </c>
      <c r="KP12" s="165" t="str">
        <f>IF(KP10="Yes", KP8,"")&amp;IF(KQ10="Yes", KQ8,"")&amp;IF(KR10="Yes", KR8,"")</f>
        <v/>
      </c>
      <c r="KQ12" s="165"/>
      <c r="KR12" s="165"/>
      <c r="KS12"/>
      <c r="KT12" s="166" t="s">
        <v>304</v>
      </c>
      <c r="KU12" s="166"/>
      <c r="KV12" s="167" t="e">
        <f>#REF!</f>
        <v>#REF!</v>
      </c>
      <c r="KW12"/>
      <c r="KX12"/>
      <c r="KY12" s="125"/>
      <c r="KZ12" s="125">
        <v>1</v>
      </c>
      <c r="LA12" s="125">
        <f t="shared" ref="LA12:LN12" si="4">KZ12+1</f>
        <v>2</v>
      </c>
      <c r="LB12" s="125">
        <f t="shared" si="4"/>
        <v>3</v>
      </c>
      <c r="LC12" s="125">
        <f t="shared" si="4"/>
        <v>4</v>
      </c>
      <c r="LD12" s="125">
        <f t="shared" si="4"/>
        <v>5</v>
      </c>
      <c r="LE12" s="125">
        <f t="shared" si="4"/>
        <v>6</v>
      </c>
      <c r="LF12" s="125">
        <f t="shared" si="4"/>
        <v>7</v>
      </c>
      <c r="LG12" s="125">
        <f t="shared" si="4"/>
        <v>8</v>
      </c>
      <c r="LH12" s="125">
        <f t="shared" si="4"/>
        <v>9</v>
      </c>
      <c r="LI12" s="125">
        <f t="shared" si="4"/>
        <v>10</v>
      </c>
      <c r="LJ12" s="125">
        <f t="shared" si="4"/>
        <v>11</v>
      </c>
      <c r="LK12" s="125">
        <f t="shared" si="4"/>
        <v>12</v>
      </c>
      <c r="LL12" s="125">
        <f t="shared" si="4"/>
        <v>13</v>
      </c>
      <c r="LM12" s="125">
        <f t="shared" si="4"/>
        <v>14</v>
      </c>
      <c r="LN12" s="125">
        <f t="shared" si="4"/>
        <v>15</v>
      </c>
      <c r="LO12" s="125"/>
      <c r="LP12"/>
      <c r="LQ12"/>
      <c r="LR12" s="166" t="s">
        <v>304</v>
      </c>
      <c r="LS12" s="166"/>
      <c r="LT12" s="167" t="e">
        <f>#REF!</f>
        <v>#REF!</v>
      </c>
      <c r="LU12"/>
      <c r="LV12"/>
      <c r="LW12" s="125"/>
      <c r="LX12" s="125">
        <v>1</v>
      </c>
      <c r="LY12" s="125">
        <f t="shared" ref="LY12:ML12" si="5">LX12+1</f>
        <v>2</v>
      </c>
      <c r="LZ12" s="125">
        <f t="shared" si="5"/>
        <v>3</v>
      </c>
      <c r="MA12" s="125">
        <f t="shared" si="5"/>
        <v>4</v>
      </c>
      <c r="MB12" s="125">
        <f t="shared" si="5"/>
        <v>5</v>
      </c>
      <c r="MC12" s="125">
        <f t="shared" si="5"/>
        <v>6</v>
      </c>
      <c r="MD12" s="125">
        <f t="shared" si="5"/>
        <v>7</v>
      </c>
      <c r="ME12" s="125">
        <f t="shared" si="5"/>
        <v>8</v>
      </c>
      <c r="MF12" s="125">
        <f t="shared" si="5"/>
        <v>9</v>
      </c>
      <c r="MG12" s="125">
        <f t="shared" si="5"/>
        <v>10</v>
      </c>
      <c r="MH12" s="125">
        <f t="shared" si="5"/>
        <v>11</v>
      </c>
      <c r="MI12" s="125">
        <f t="shared" si="5"/>
        <v>12</v>
      </c>
      <c r="MJ12" s="125">
        <f t="shared" si="5"/>
        <v>13</v>
      </c>
      <c r="MK12" s="125">
        <f t="shared" si="5"/>
        <v>14</v>
      </c>
      <c r="ML12" s="125">
        <f t="shared" si="5"/>
        <v>15</v>
      </c>
      <c r="MM12" s="125"/>
      <c r="MN12"/>
      <c r="MO12"/>
      <c r="MP12" s="166" t="s">
        <v>304</v>
      </c>
      <c r="MQ12" s="166"/>
      <c r="MR12" s="167" t="e">
        <f>#REF!</f>
        <v>#REF!</v>
      </c>
      <c r="MS12"/>
      <c r="MT12"/>
      <c r="MU12" s="125"/>
      <c r="MV12" s="125">
        <v>1</v>
      </c>
      <c r="MW12" s="125">
        <f t="shared" ref="MW12:NJ12" si="6">MV12+1</f>
        <v>2</v>
      </c>
      <c r="MX12" s="125">
        <f t="shared" si="6"/>
        <v>3</v>
      </c>
      <c r="MY12" s="125">
        <f t="shared" si="6"/>
        <v>4</v>
      </c>
      <c r="MZ12" s="125">
        <f t="shared" si="6"/>
        <v>5</v>
      </c>
      <c r="NA12" s="125">
        <f t="shared" si="6"/>
        <v>6</v>
      </c>
      <c r="NB12" s="125">
        <f t="shared" si="6"/>
        <v>7</v>
      </c>
      <c r="NC12" s="125">
        <f t="shared" si="6"/>
        <v>8</v>
      </c>
      <c r="ND12" s="125">
        <f t="shared" si="6"/>
        <v>9</v>
      </c>
      <c r="NE12" s="125">
        <f t="shared" si="6"/>
        <v>10</v>
      </c>
      <c r="NF12" s="125">
        <f t="shared" si="6"/>
        <v>11</v>
      </c>
      <c r="NG12" s="125">
        <f t="shared" si="6"/>
        <v>12</v>
      </c>
      <c r="NH12" s="125">
        <f t="shared" si="6"/>
        <v>13</v>
      </c>
      <c r="NI12" s="125">
        <f t="shared" si="6"/>
        <v>14</v>
      </c>
      <c r="NJ12" s="125">
        <f t="shared" si="6"/>
        <v>15</v>
      </c>
      <c r="NK12" s="125"/>
      <c r="NL12"/>
      <c r="NM12"/>
      <c r="NN12" s="166" t="s">
        <v>304</v>
      </c>
      <c r="NO12" s="166"/>
      <c r="NP12" s="167" t="e">
        <f>#REF!</f>
        <v>#REF!</v>
      </c>
      <c r="NQ12"/>
      <c r="NR12"/>
      <c r="NS12" s="125"/>
      <c r="NT12" s="125">
        <v>1</v>
      </c>
      <c r="NU12" s="125">
        <f t="shared" ref="NU12:OH12" si="7">NT12+1</f>
        <v>2</v>
      </c>
      <c r="NV12" s="125">
        <f t="shared" si="7"/>
        <v>3</v>
      </c>
      <c r="NW12" s="125">
        <f t="shared" si="7"/>
        <v>4</v>
      </c>
      <c r="NX12" s="125">
        <f t="shared" si="7"/>
        <v>5</v>
      </c>
      <c r="NY12" s="125">
        <f t="shared" si="7"/>
        <v>6</v>
      </c>
      <c r="NZ12" s="125">
        <f t="shared" si="7"/>
        <v>7</v>
      </c>
      <c r="OA12" s="125">
        <f t="shared" si="7"/>
        <v>8</v>
      </c>
      <c r="OB12" s="125">
        <f t="shared" si="7"/>
        <v>9</v>
      </c>
      <c r="OC12" s="125">
        <f t="shared" si="7"/>
        <v>10</v>
      </c>
      <c r="OD12" s="125">
        <f t="shared" si="7"/>
        <v>11</v>
      </c>
      <c r="OE12" s="125">
        <f t="shared" si="7"/>
        <v>12</v>
      </c>
      <c r="OF12" s="125">
        <f t="shared" si="7"/>
        <v>13</v>
      </c>
      <c r="OG12" s="125">
        <f t="shared" si="7"/>
        <v>14</v>
      </c>
      <c r="OH12" s="125">
        <f t="shared" si="7"/>
        <v>15</v>
      </c>
      <c r="OI12" s="125"/>
      <c r="OJ12"/>
    </row>
    <row r="13" spans="3:400" ht="8.4499999999999993" customHeight="1" x14ac:dyDescent="0.25">
      <c r="C13" s="194"/>
      <c r="D13" s="195"/>
      <c r="E13" s="195"/>
      <c r="F13" s="195"/>
      <c r="G13" s="195"/>
      <c r="H13" s="195"/>
      <c r="I13" s="195"/>
      <c r="J13" s="195"/>
      <c r="K13" s="195"/>
      <c r="L13" s="195"/>
      <c r="M13" s="195"/>
      <c r="N13" s="195"/>
      <c r="O13" s="195"/>
      <c r="P13" s="195"/>
      <c r="Q13" s="195"/>
      <c r="R13" s="195"/>
      <c r="S13" s="195"/>
      <c r="T13" s="195"/>
      <c r="U13" s="195"/>
      <c r="V13" s="195"/>
      <c r="W13" s="195"/>
      <c r="X13" s="195"/>
      <c r="Y13" s="195"/>
      <c r="Z13" s="195"/>
      <c r="AA13" s="195"/>
      <c r="AB13" s="195"/>
      <c r="AC13" s="195"/>
      <c r="AD13" s="195"/>
      <c r="AE13" s="195"/>
      <c r="AF13" s="195"/>
      <c r="AG13" s="195"/>
      <c r="AH13" s="195"/>
      <c r="AI13" s="195"/>
      <c r="AJ13" s="195"/>
      <c r="AK13" s="195"/>
      <c r="AL13" s="195"/>
      <c r="AM13" s="195"/>
      <c r="AN13" s="195"/>
      <c r="AO13" s="195"/>
      <c r="AP13" s="195"/>
      <c r="AQ13" s="195"/>
      <c r="AR13" s="195"/>
      <c r="AS13" s="195"/>
      <c r="AT13" s="195"/>
      <c r="AU13" s="195"/>
      <c r="AV13" s="195"/>
      <c r="AW13" s="195"/>
      <c r="AX13" s="195"/>
      <c r="AY13" s="195"/>
      <c r="AZ13" s="195"/>
      <c r="BA13" s="195"/>
      <c r="BB13" s="195"/>
      <c r="BC13" s="195"/>
      <c r="BD13" s="195"/>
      <c r="BE13" s="195"/>
      <c r="BF13" s="195"/>
      <c r="BG13" s="195"/>
      <c r="BH13" s="195"/>
      <c r="BI13" s="195"/>
      <c r="BJ13" s="195"/>
      <c r="BK13" s="195"/>
      <c r="BL13" s="195"/>
      <c r="BM13" s="195"/>
      <c r="BN13" s="195"/>
      <c r="BO13" s="195"/>
      <c r="BP13" s="195"/>
      <c r="BQ13" s="195"/>
      <c r="BR13" s="195"/>
      <c r="BS13" s="195"/>
      <c r="BT13" s="195"/>
      <c r="BU13" s="195"/>
      <c r="BV13" s="195"/>
      <c r="BW13" s="195"/>
      <c r="BX13" s="195"/>
      <c r="BY13" s="195"/>
      <c r="BZ13" s="195"/>
      <c r="CA13" s="195"/>
      <c r="CB13" s="195"/>
      <c r="CC13" s="195"/>
      <c r="CD13" s="195"/>
      <c r="CE13" s="195"/>
      <c r="CF13" s="195"/>
      <c r="CG13" s="195"/>
      <c r="CH13" s="195"/>
      <c r="CI13" s="195"/>
      <c r="CJ13" s="195"/>
      <c r="CK13" s="195"/>
      <c r="CL13" s="195"/>
      <c r="CM13" s="195"/>
      <c r="CN13" s="195"/>
      <c r="CO13" s="195"/>
      <c r="CP13" s="195"/>
      <c r="CQ13" s="195"/>
      <c r="CR13" s="195"/>
      <c r="CS13" s="195"/>
      <c r="CT13" s="195"/>
      <c r="CU13" s="195"/>
      <c r="CV13" s="195"/>
      <c r="CW13" s="195"/>
      <c r="CX13" s="195"/>
      <c r="CY13" s="195"/>
      <c r="CZ13" s="195"/>
      <c r="DA13" s="195"/>
      <c r="DB13" s="195"/>
      <c r="DC13" s="195"/>
      <c r="DD13" s="195"/>
      <c r="DE13" s="195"/>
      <c r="DF13" s="195"/>
      <c r="DG13" s="195"/>
      <c r="DH13" s="195"/>
      <c r="DI13" s="195"/>
      <c r="DJ13" s="195"/>
      <c r="DK13" s="195"/>
      <c r="DL13" s="195"/>
      <c r="DM13" s="195"/>
      <c r="DN13" s="195"/>
      <c r="DO13" s="195"/>
      <c r="DP13" s="195"/>
      <c r="DQ13" s="195"/>
      <c r="DR13" s="195"/>
      <c r="DS13" s="195"/>
      <c r="DT13" s="195"/>
      <c r="DU13" s="195"/>
      <c r="DV13" s="195"/>
      <c r="DW13" s="195"/>
      <c r="DX13" s="195"/>
      <c r="DY13" s="195"/>
      <c r="DZ13" s="195"/>
      <c r="EA13" s="195"/>
      <c r="EB13" s="195"/>
      <c r="EC13" s="195"/>
      <c r="ED13" s="195"/>
      <c r="EE13" s="195"/>
      <c r="EF13" s="195"/>
      <c r="EG13" s="195"/>
      <c r="EH13" s="195"/>
      <c r="EI13" s="195"/>
      <c r="EJ13" s="195"/>
      <c r="EK13" s="195"/>
      <c r="EL13" s="195"/>
      <c r="EM13" s="195"/>
      <c r="EN13" s="195"/>
      <c r="EO13" s="195"/>
      <c r="EP13" s="195"/>
      <c r="EQ13" s="195"/>
      <c r="ER13" s="195"/>
      <c r="ES13" s="195"/>
      <c r="ET13" s="195"/>
      <c r="EU13" s="195"/>
      <c r="EV13" s="195"/>
      <c r="EW13" s="195"/>
      <c r="EX13" s="195"/>
      <c r="EY13" s="195"/>
      <c r="EZ13" s="195"/>
      <c r="FA13" s="195"/>
      <c r="FB13" s="195"/>
      <c r="FC13" s="195"/>
      <c r="FD13" s="195"/>
      <c r="FE13" s="195"/>
      <c r="FF13" s="195"/>
      <c r="FG13" s="195"/>
      <c r="FH13" s="195"/>
      <c r="FI13" s="195"/>
      <c r="FJ13" s="195"/>
      <c r="FK13" s="195"/>
      <c r="FL13" s="195"/>
      <c r="FM13" s="195"/>
      <c r="FN13" s="195"/>
      <c r="FO13" s="195"/>
      <c r="FP13" s="195"/>
      <c r="FQ13" s="195"/>
      <c r="FR13" s="195"/>
      <c r="FS13" s="195"/>
      <c r="FT13" s="195"/>
      <c r="FU13" s="195"/>
      <c r="FV13" s="195"/>
      <c r="FW13" s="195"/>
      <c r="FX13" s="195"/>
      <c r="FY13" s="195"/>
      <c r="FZ13" s="195"/>
      <c r="GA13" s="195"/>
      <c r="GB13" s="195"/>
      <c r="GC13" s="195"/>
      <c r="GD13" s="195"/>
      <c r="GE13" s="195"/>
      <c r="GF13" s="195"/>
      <c r="GG13" s="195"/>
      <c r="GH13" s="195"/>
      <c r="GI13" s="195"/>
      <c r="GJ13" s="195"/>
      <c r="GK13" s="195"/>
      <c r="GL13" s="195"/>
      <c r="GM13" s="195"/>
      <c r="GN13" s="195"/>
      <c r="GO13" s="195"/>
      <c r="GP13" s="195"/>
      <c r="GQ13" s="195"/>
      <c r="GR13" s="195"/>
      <c r="GS13" s="195"/>
      <c r="GT13" s="195"/>
      <c r="GU13" s="195"/>
      <c r="GV13" s="195"/>
      <c r="GW13" s="195"/>
      <c r="GX13" s="195"/>
      <c r="GY13" s="195"/>
      <c r="GZ13" s="195"/>
      <c r="HA13" s="195"/>
      <c r="HB13" s="195"/>
      <c r="HC13" s="195"/>
      <c r="HD13" s="195"/>
      <c r="HE13" s="195"/>
      <c r="HF13" s="195"/>
      <c r="HG13" s="195"/>
      <c r="HH13" s="195"/>
      <c r="HI13" s="195"/>
      <c r="HJ13" s="195"/>
      <c r="HK13" s="195"/>
      <c r="HL13" s="195"/>
      <c r="HM13" s="195"/>
      <c r="HN13" s="195"/>
      <c r="HO13" s="195"/>
      <c r="HP13" s="195"/>
      <c r="HQ13" s="195"/>
      <c r="HR13" s="195"/>
      <c r="HS13" s="195"/>
      <c r="HT13" s="228"/>
      <c r="HU13"/>
      <c r="HV13"/>
      <c r="HW13"/>
      <c r="HX13"/>
      <c r="HY13"/>
      <c r="HZ13"/>
      <c r="IA13"/>
      <c r="IB13"/>
      <c r="IC13"/>
      <c r="ID13"/>
      <c r="IE13" s="147"/>
      <c r="IF13" s="160"/>
      <c r="IG13" s="147"/>
      <c r="IH13" s="147"/>
      <c r="II13" s="160"/>
      <c r="IJ13" s="147"/>
      <c r="IK13" s="147"/>
      <c r="IL13" s="147"/>
      <c r="IM13" s="160"/>
      <c r="IN13" s="160"/>
      <c r="IO13" s="160"/>
      <c r="IP13" s="160"/>
      <c r="IQ13" s="160"/>
      <c r="IR13" s="147"/>
      <c r="IS13"/>
      <c r="IT13"/>
      <c r="IU13"/>
      <c r="IV13"/>
      <c r="IW13"/>
      <c r="IX13"/>
      <c r="IY13"/>
      <c r="IZ13"/>
      <c r="JA13"/>
      <c r="JB13"/>
      <c r="JC13" s="147"/>
      <c r="JD13" s="160"/>
      <c r="JE13" s="147"/>
      <c r="JF13" s="147"/>
      <c r="JG13" s="160"/>
      <c r="JH13" s="147"/>
      <c r="JI13" s="147"/>
      <c r="JJ13" s="147"/>
      <c r="JK13" s="160"/>
      <c r="JL13" s="147"/>
      <c r="JM13" s="147"/>
      <c r="JN13" s="147"/>
      <c r="JO13" s="160"/>
      <c r="JP13" s="147"/>
      <c r="JQ13"/>
      <c r="JR13"/>
      <c r="JS13"/>
      <c r="JT13"/>
      <c r="JU13"/>
      <c r="JV13"/>
      <c r="JW13"/>
      <c r="JX13"/>
      <c r="JY13"/>
      <c r="JZ13"/>
      <c r="KA13" s="147"/>
      <c r="KB13" s="160"/>
      <c r="KC13" s="147"/>
      <c r="KD13" s="147"/>
      <c r="KE13" s="160"/>
      <c r="KF13" s="147"/>
      <c r="KG13" s="147"/>
      <c r="KH13" s="147"/>
      <c r="KI13" s="160"/>
      <c r="KJ13" s="147"/>
      <c r="KK13" s="147"/>
      <c r="KL13" s="147"/>
      <c r="KM13" s="160"/>
      <c r="KN13" s="147"/>
      <c r="KO13"/>
      <c r="KP13"/>
      <c r="KQ13"/>
      <c r="KR13"/>
      <c r="KS13"/>
      <c r="KT13" s="196"/>
      <c r="KU13" s="196"/>
      <c r="KV13"/>
      <c r="KW13"/>
      <c r="KX13"/>
      <c r="KY13"/>
      <c r="KZ13"/>
      <c r="LA13"/>
      <c r="LB13"/>
      <c r="LC13"/>
      <c r="LD13"/>
      <c r="LE13"/>
      <c r="LF13"/>
      <c r="LG13"/>
      <c r="LH13"/>
      <c r="LI13"/>
      <c r="LJ13"/>
      <c r="LK13"/>
      <c r="LL13"/>
      <c r="LM13"/>
      <c r="LN13"/>
      <c r="LO13"/>
      <c r="LP13"/>
      <c r="LQ13"/>
      <c r="LR13" s="196"/>
      <c r="LS13" s="196"/>
      <c r="LT13"/>
      <c r="LU13"/>
      <c r="LV13"/>
      <c r="LW13"/>
      <c r="LX13"/>
      <c r="LY13"/>
      <c r="LZ13"/>
      <c r="MA13"/>
      <c r="MB13"/>
      <c r="MC13"/>
      <c r="MD13"/>
      <c r="ME13"/>
      <c r="MF13"/>
      <c r="MG13"/>
      <c r="MH13"/>
      <c r="MI13"/>
      <c r="MJ13"/>
      <c r="MK13"/>
      <c r="ML13"/>
      <c r="MM13"/>
      <c r="MN13"/>
      <c r="MO13"/>
      <c r="MP13" s="196"/>
      <c r="MQ13" s="196"/>
      <c r="MR13"/>
      <c r="MS13"/>
      <c r="MT13"/>
      <c r="MU13"/>
      <c r="MV13"/>
      <c r="MW13"/>
      <c r="MX13"/>
      <c r="MY13"/>
      <c r="MZ13"/>
      <c r="NA13"/>
      <c r="NB13"/>
      <c r="NC13"/>
      <c r="ND13"/>
      <c r="NE13"/>
      <c r="NF13"/>
      <c r="NG13"/>
      <c r="NH13"/>
      <c r="NI13"/>
      <c r="NJ13"/>
      <c r="NK13"/>
      <c r="NL13"/>
      <c r="NM13"/>
      <c r="NN13" s="196"/>
      <c r="NO13" s="196"/>
      <c r="NP13"/>
      <c r="NQ13"/>
      <c r="NR13"/>
      <c r="NS13"/>
      <c r="NT13"/>
      <c r="NU13"/>
      <c r="NV13"/>
      <c r="NW13"/>
      <c r="NX13"/>
      <c r="NY13"/>
      <c r="NZ13"/>
      <c r="OA13"/>
      <c r="OB13"/>
      <c r="OC13"/>
      <c r="OD13"/>
      <c r="OE13"/>
      <c r="OF13"/>
      <c r="OG13"/>
      <c r="OH13"/>
      <c r="OI13"/>
      <c r="OJ13"/>
    </row>
    <row r="14" spans="3:400" ht="8.4499999999999993" customHeight="1" x14ac:dyDescent="0.25">
      <c r="C14" s="194"/>
      <c r="D14" s="126"/>
      <c r="E14" s="126"/>
      <c r="F14" s="126"/>
      <c r="G14" s="126"/>
      <c r="H14" s="126"/>
      <c r="I14" s="126"/>
      <c r="J14" s="126"/>
      <c r="K14" s="126"/>
      <c r="L14" s="126"/>
      <c r="M14" s="126"/>
      <c r="N14" s="126"/>
      <c r="O14" s="126"/>
      <c r="P14" s="126"/>
      <c r="Q14" s="126"/>
      <c r="R14" s="126"/>
      <c r="S14" s="126"/>
      <c r="T14" s="126"/>
      <c r="U14" s="126"/>
      <c r="V14" s="126"/>
      <c r="W14" s="126"/>
      <c r="X14" s="126"/>
      <c r="Y14" s="126"/>
      <c r="Z14" s="126"/>
      <c r="AA14" s="126"/>
      <c r="AB14" s="126"/>
      <c r="AC14" s="126"/>
      <c r="AD14" s="126"/>
      <c r="AE14" s="126"/>
      <c r="AF14" s="126"/>
      <c r="AG14" s="126"/>
      <c r="AH14" s="126"/>
      <c r="AI14" s="126"/>
      <c r="AJ14" s="126"/>
      <c r="AK14" s="126"/>
      <c r="AL14" s="126"/>
      <c r="AM14" s="126"/>
      <c r="AN14" s="126"/>
      <c r="AO14" s="126"/>
      <c r="AP14" s="126"/>
      <c r="AQ14" s="126"/>
      <c r="AR14" s="126"/>
      <c r="AS14" s="126"/>
      <c r="AT14" s="126"/>
      <c r="AU14" s="126"/>
      <c r="AV14" s="126"/>
      <c r="AW14" s="126"/>
      <c r="AX14" s="126"/>
      <c r="AY14" s="126"/>
      <c r="AZ14" s="126"/>
      <c r="BA14" s="126"/>
      <c r="BB14" s="126"/>
      <c r="BC14" s="126"/>
      <c r="BD14" s="126"/>
      <c r="BE14" s="126"/>
      <c r="BF14" s="126"/>
      <c r="BG14" s="126"/>
      <c r="BH14" s="126"/>
      <c r="BI14" s="126"/>
      <c r="BJ14" s="126"/>
      <c r="BK14" s="126"/>
      <c r="BL14" s="126"/>
      <c r="BM14" s="126"/>
      <c r="BN14" s="126"/>
      <c r="BO14" s="126"/>
      <c r="BP14" s="126"/>
      <c r="BQ14" s="126"/>
      <c r="BR14" s="126"/>
      <c r="BS14" s="126"/>
      <c r="BT14" s="126"/>
      <c r="BU14" s="126"/>
      <c r="BV14" s="126"/>
      <c r="BW14" s="126"/>
      <c r="BX14" s="126"/>
      <c r="BY14" s="126"/>
      <c r="BZ14" s="120"/>
      <c r="CA14" s="126"/>
      <c r="CB14" s="126"/>
      <c r="CC14" s="126"/>
      <c r="CD14" s="126"/>
      <c r="CE14" s="126"/>
      <c r="CF14" s="126"/>
      <c r="CG14" s="126"/>
      <c r="CH14" s="126"/>
      <c r="CI14" s="126"/>
      <c r="CJ14" s="126"/>
      <c r="CK14" s="126"/>
      <c r="CL14" s="126"/>
      <c r="CM14" s="126"/>
      <c r="CN14" s="126"/>
      <c r="CO14" s="126"/>
      <c r="CP14" s="126"/>
      <c r="CQ14" s="126"/>
      <c r="CR14" s="126"/>
      <c r="CS14" s="126"/>
      <c r="CT14" s="126"/>
      <c r="CU14" s="126"/>
      <c r="CV14" s="126"/>
      <c r="CW14" s="126"/>
      <c r="CX14" s="126"/>
      <c r="CY14" s="126"/>
      <c r="CZ14" s="126"/>
      <c r="DA14" s="126"/>
      <c r="DB14" s="126"/>
      <c r="DC14" s="126"/>
      <c r="DD14" s="126"/>
      <c r="DE14" s="126"/>
      <c r="DF14" s="126"/>
      <c r="DG14" s="126"/>
      <c r="DH14" s="126"/>
      <c r="DI14" s="126"/>
      <c r="DJ14" s="126"/>
      <c r="DK14" s="126"/>
      <c r="DL14" s="126"/>
      <c r="DM14" s="126"/>
      <c r="DN14" s="126"/>
      <c r="DO14" s="126"/>
      <c r="DP14" s="126"/>
      <c r="DQ14" s="126"/>
      <c r="DR14" s="126"/>
      <c r="DS14" s="126"/>
      <c r="DT14" s="126"/>
      <c r="DU14" s="126"/>
      <c r="DV14" s="126"/>
      <c r="DW14" s="126"/>
      <c r="DX14" s="126"/>
      <c r="DY14" s="126"/>
      <c r="DZ14" s="126"/>
      <c r="EA14" s="126"/>
      <c r="EB14" s="126"/>
      <c r="EC14" s="126"/>
      <c r="ED14" s="126"/>
      <c r="EE14" s="126"/>
      <c r="EF14" s="126"/>
      <c r="EG14" s="126"/>
      <c r="EH14" s="126"/>
      <c r="EI14" s="126"/>
      <c r="EJ14" s="126"/>
      <c r="EK14" s="126"/>
      <c r="EL14" s="126"/>
      <c r="EM14" s="126"/>
      <c r="EN14" s="126"/>
      <c r="EO14" s="126"/>
      <c r="EP14" s="126"/>
      <c r="EQ14" s="126"/>
      <c r="ER14" s="126"/>
      <c r="ES14" s="126"/>
      <c r="ET14" s="126"/>
      <c r="EU14" s="126"/>
      <c r="EV14" s="120"/>
      <c r="EW14" s="126"/>
      <c r="EX14" s="126"/>
      <c r="EY14" s="126"/>
      <c r="EZ14" s="126"/>
      <c r="FA14" s="126"/>
      <c r="FB14" s="126"/>
      <c r="FC14" s="126"/>
      <c r="FD14" s="126"/>
      <c r="FE14" s="126"/>
      <c r="FF14" s="126"/>
      <c r="FG14" s="126"/>
      <c r="FH14" s="126"/>
      <c r="FI14" s="126"/>
      <c r="FJ14" s="126"/>
      <c r="FK14" s="126"/>
      <c r="FL14" s="126"/>
      <c r="FM14" s="126"/>
      <c r="FN14" s="126"/>
      <c r="FO14" s="126"/>
      <c r="FP14" s="126"/>
      <c r="FQ14" s="126"/>
      <c r="FR14" s="126"/>
      <c r="FS14" s="126"/>
      <c r="FT14" s="126"/>
      <c r="FU14" s="126"/>
      <c r="FV14" s="126"/>
      <c r="FW14" s="126"/>
      <c r="FX14" s="126"/>
      <c r="FY14" s="126"/>
      <c r="FZ14" s="126"/>
      <c r="GA14" s="126"/>
      <c r="GB14" s="126"/>
      <c r="GC14" s="126"/>
      <c r="GD14" s="126"/>
      <c r="GE14" s="126"/>
      <c r="GF14" s="126"/>
      <c r="GG14" s="126"/>
      <c r="GH14" s="126"/>
      <c r="GI14" s="126"/>
      <c r="GJ14" s="126"/>
      <c r="GK14" s="126"/>
      <c r="GL14" s="126"/>
      <c r="GM14" s="126"/>
      <c r="GN14" s="126"/>
      <c r="GO14" s="126"/>
      <c r="GP14" s="126"/>
      <c r="GQ14" s="126"/>
      <c r="GR14" s="126"/>
      <c r="GS14" s="126"/>
      <c r="GT14" s="126"/>
      <c r="GU14" s="126"/>
      <c r="GV14" s="126"/>
      <c r="GW14" s="126"/>
      <c r="GX14" s="126"/>
      <c r="GY14" s="126"/>
      <c r="GZ14" s="126"/>
      <c r="HA14" s="126"/>
      <c r="HB14" s="126"/>
      <c r="HC14" s="126"/>
      <c r="HD14" s="126"/>
      <c r="HE14" s="126"/>
      <c r="HF14" s="126"/>
      <c r="HG14" s="126"/>
      <c r="HH14" s="126"/>
      <c r="HI14" s="126"/>
      <c r="HJ14" s="126"/>
      <c r="HK14" s="126"/>
      <c r="HL14" s="126"/>
      <c r="HM14" s="126"/>
      <c r="HN14" s="126"/>
      <c r="HO14" s="126"/>
      <c r="HP14" s="126"/>
      <c r="HQ14" s="126"/>
      <c r="HR14" s="126"/>
      <c r="HS14" s="126"/>
      <c r="HT14" s="228"/>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s="159" t="s">
        <v>250</v>
      </c>
      <c r="KU14"/>
      <c r="KV14"/>
      <c r="KW14"/>
      <c r="KX14"/>
      <c r="KY14"/>
      <c r="KZ14"/>
      <c r="LA14"/>
      <c r="LB14"/>
      <c r="LC14"/>
      <c r="LD14"/>
      <c r="LE14"/>
      <c r="LF14"/>
      <c r="LG14"/>
      <c r="LH14"/>
      <c r="LI14"/>
      <c r="LJ14"/>
      <c r="LK14"/>
      <c r="LL14"/>
      <c r="LM14"/>
      <c r="LN14"/>
      <c r="LO14"/>
      <c r="LP14" s="160"/>
      <c r="LQ14"/>
      <c r="LR14" s="159" t="s">
        <v>250</v>
      </c>
      <c r="LS14"/>
      <c r="LT14"/>
      <c r="LU14"/>
      <c r="LV14"/>
      <c r="LW14"/>
      <c r="LX14"/>
      <c r="LY14"/>
      <c r="LZ14"/>
      <c r="MA14"/>
      <c r="MB14"/>
      <c r="MC14"/>
      <c r="MD14"/>
      <c r="ME14"/>
      <c r="MF14"/>
      <c r="MG14"/>
      <c r="MH14"/>
      <c r="MI14"/>
      <c r="MJ14"/>
      <c r="MK14"/>
      <c r="ML14"/>
      <c r="MM14"/>
      <c r="MN14" s="160"/>
      <c r="MO14" s="160"/>
      <c r="MP14" s="159" t="s">
        <v>250</v>
      </c>
      <c r="MQ14"/>
      <c r="MR14"/>
      <c r="MS14"/>
      <c r="MT14"/>
      <c r="MU14"/>
      <c r="MV14"/>
      <c r="MW14"/>
      <c r="MX14"/>
      <c r="MY14"/>
      <c r="MZ14"/>
      <c r="NA14"/>
      <c r="NB14"/>
      <c r="NC14"/>
      <c r="ND14"/>
      <c r="NE14"/>
      <c r="NF14"/>
      <c r="NG14"/>
      <c r="NH14"/>
      <c r="NI14"/>
      <c r="NJ14"/>
      <c r="NK14"/>
      <c r="NL14" s="160"/>
      <c r="NM14" s="160"/>
      <c r="NN14" s="159" t="s">
        <v>250</v>
      </c>
      <c r="NO14"/>
      <c r="NP14"/>
      <c r="NQ14"/>
      <c r="NR14"/>
      <c r="NS14"/>
      <c r="NT14"/>
      <c r="NU14"/>
      <c r="NV14"/>
      <c r="NW14"/>
      <c r="NX14"/>
      <c r="NY14"/>
      <c r="NZ14"/>
      <c r="OA14"/>
      <c r="OB14"/>
      <c r="OC14"/>
      <c r="OD14"/>
      <c r="OE14"/>
      <c r="OF14"/>
      <c r="OG14"/>
      <c r="OH14"/>
      <c r="OI14"/>
      <c r="OJ14" s="160"/>
    </row>
    <row r="15" spans="3:400" ht="8.4499999999999993" customHeight="1" x14ac:dyDescent="0.25">
      <c r="C15" s="197"/>
      <c r="D15" s="198"/>
      <c r="E15" s="198"/>
      <c r="F15" s="198"/>
      <c r="G15" s="198"/>
      <c r="H15" s="198"/>
      <c r="I15" s="198"/>
      <c r="J15" s="198"/>
      <c r="K15" s="198"/>
      <c r="L15" s="198"/>
      <c r="M15" s="198"/>
      <c r="N15" s="198"/>
      <c r="O15" s="198"/>
      <c r="P15" s="198"/>
      <c r="Q15" s="198"/>
      <c r="R15" s="198"/>
      <c r="S15" s="198"/>
      <c r="T15" s="198"/>
      <c r="U15" s="198"/>
      <c r="V15" s="198"/>
      <c r="W15" s="198"/>
      <c r="X15" s="198"/>
      <c r="Y15" s="198"/>
      <c r="Z15" s="198"/>
      <c r="AA15" s="198"/>
      <c r="AB15" s="198"/>
      <c r="AC15" s="198"/>
      <c r="AD15" s="198"/>
      <c r="AE15" s="198"/>
      <c r="AF15" s="198"/>
      <c r="AG15" s="198"/>
      <c r="AH15" s="198"/>
      <c r="AI15" s="198"/>
      <c r="AJ15" s="198"/>
      <c r="AK15" s="198"/>
      <c r="AL15" s="198"/>
      <c r="AM15" s="198"/>
      <c r="AN15" s="198"/>
      <c r="AO15" s="198"/>
      <c r="AP15" s="198"/>
      <c r="AQ15" s="198"/>
      <c r="AR15" s="198"/>
      <c r="AS15" s="198"/>
      <c r="AT15" s="198"/>
      <c r="AU15" s="198"/>
      <c r="AV15" s="198"/>
      <c r="AW15" s="198"/>
      <c r="AX15" s="198"/>
      <c r="AY15" s="198"/>
      <c r="AZ15" s="198"/>
      <c r="BA15" s="198"/>
      <c r="BB15" s="198"/>
      <c r="BC15" s="198"/>
      <c r="BD15" s="198"/>
      <c r="BE15" s="198"/>
      <c r="BF15" s="198"/>
      <c r="BG15" s="198"/>
      <c r="BH15" s="198"/>
      <c r="BI15" s="198"/>
      <c r="BJ15" s="198"/>
      <c r="BK15" s="198"/>
      <c r="BL15" s="198"/>
      <c r="BM15" s="198"/>
      <c r="BN15" s="198"/>
      <c r="BO15" s="198"/>
      <c r="BP15" s="198"/>
      <c r="BQ15" s="198"/>
      <c r="BR15" s="198"/>
      <c r="BS15" s="198"/>
      <c r="BT15" s="198"/>
      <c r="BU15" s="198"/>
      <c r="BV15" s="198"/>
      <c r="BW15" s="198"/>
      <c r="BX15" s="198"/>
      <c r="BY15" s="198"/>
      <c r="BZ15" s="120"/>
      <c r="CA15" s="198"/>
      <c r="CB15" s="198"/>
      <c r="CC15" s="198"/>
      <c r="CD15" s="198"/>
      <c r="CE15" s="198"/>
      <c r="CF15" s="198"/>
      <c r="CG15" s="198"/>
      <c r="CH15" s="198"/>
      <c r="CI15" s="198"/>
      <c r="CJ15" s="198"/>
      <c r="CK15" s="198"/>
      <c r="CL15" s="198"/>
      <c r="CM15" s="198"/>
      <c r="CN15" s="198"/>
      <c r="CO15" s="198"/>
      <c r="CP15" s="198"/>
      <c r="CQ15" s="198"/>
      <c r="CR15" s="198"/>
      <c r="CS15" s="198"/>
      <c r="CT15" s="198"/>
      <c r="CU15" s="198"/>
      <c r="CV15" s="198"/>
      <c r="CW15" s="198"/>
      <c r="CX15" s="198"/>
      <c r="CY15" s="198"/>
      <c r="CZ15" s="198"/>
      <c r="DA15" s="198"/>
      <c r="DB15" s="198"/>
      <c r="DC15" s="198"/>
      <c r="DD15" s="198"/>
      <c r="DE15" s="198"/>
      <c r="DF15" s="198"/>
      <c r="DG15" s="198"/>
      <c r="DH15" s="198"/>
      <c r="DI15" s="198"/>
      <c r="DJ15" s="198"/>
      <c r="DK15" s="198"/>
      <c r="DL15" s="198"/>
      <c r="DM15" s="198"/>
      <c r="DN15" s="198"/>
      <c r="DO15" s="198"/>
      <c r="DP15" s="198"/>
      <c r="DQ15" s="198"/>
      <c r="DR15" s="198"/>
      <c r="DS15" s="198"/>
      <c r="DT15" s="198"/>
      <c r="DU15" s="198"/>
      <c r="DV15" s="198"/>
      <c r="DW15" s="198"/>
      <c r="DX15" s="198"/>
      <c r="DY15" s="198"/>
      <c r="DZ15" s="198"/>
      <c r="EA15" s="198"/>
      <c r="EB15" s="198"/>
      <c r="EC15" s="198"/>
      <c r="ED15" s="198"/>
      <c r="EE15" s="198"/>
      <c r="EF15" s="198"/>
      <c r="EG15" s="198"/>
      <c r="EH15" s="198"/>
      <c r="EI15" s="198"/>
      <c r="EJ15" s="198"/>
      <c r="EK15" s="198"/>
      <c r="EL15" s="198"/>
      <c r="EM15" s="198"/>
      <c r="EN15" s="198"/>
      <c r="EO15" s="198"/>
      <c r="EP15" s="198"/>
      <c r="EQ15" s="198"/>
      <c r="ER15" s="198"/>
      <c r="ES15" s="198"/>
      <c r="ET15" s="198"/>
      <c r="EU15" s="198"/>
      <c r="EV15" s="120"/>
      <c r="EW15" s="198"/>
      <c r="EX15" s="198"/>
      <c r="EY15" s="198"/>
      <c r="EZ15" s="198"/>
      <c r="FA15" s="198"/>
      <c r="FB15" s="198"/>
      <c r="FC15" s="198"/>
      <c r="FD15" s="198"/>
      <c r="FE15" s="198"/>
      <c r="FF15" s="198"/>
      <c r="FG15" s="198"/>
      <c r="FH15" s="198"/>
      <c r="FI15" s="198"/>
      <c r="FJ15" s="198"/>
      <c r="FK15" s="198"/>
      <c r="FL15" s="198"/>
      <c r="FM15" s="198"/>
      <c r="FN15" s="198"/>
      <c r="FO15" s="198"/>
      <c r="FP15" s="198"/>
      <c r="FQ15" s="198"/>
      <c r="FR15" s="198"/>
      <c r="FS15" s="198"/>
      <c r="FT15" s="198"/>
      <c r="FU15" s="198"/>
      <c r="FV15" s="198"/>
      <c r="FW15" s="198"/>
      <c r="FX15" s="198"/>
      <c r="FY15" s="198"/>
      <c r="FZ15" s="198"/>
      <c r="GA15" s="198"/>
      <c r="GB15" s="198"/>
      <c r="GC15" s="198"/>
      <c r="GD15" s="198"/>
      <c r="GE15" s="198"/>
      <c r="GF15" s="198"/>
      <c r="GG15" s="198"/>
      <c r="GH15" s="198"/>
      <c r="GI15" s="198"/>
      <c r="GJ15" s="198"/>
      <c r="GK15" s="198"/>
      <c r="GL15" s="198"/>
      <c r="GM15" s="198"/>
      <c r="GN15" s="198"/>
      <c r="GO15" s="198"/>
      <c r="GP15" s="198"/>
      <c r="GQ15" s="198"/>
      <c r="GR15" s="198"/>
      <c r="GS15" s="198"/>
      <c r="GT15" s="198"/>
      <c r="GU15" s="198"/>
      <c r="GV15" s="198"/>
      <c r="GW15" s="198"/>
      <c r="GX15" s="198"/>
      <c r="GY15" s="198"/>
      <c r="GZ15" s="198"/>
      <c r="HA15" s="198"/>
      <c r="HB15" s="198"/>
      <c r="HC15" s="198"/>
      <c r="HD15" s="198"/>
      <c r="HE15" s="198"/>
      <c r="HF15" s="198"/>
      <c r="HG15" s="198"/>
      <c r="HH15" s="198"/>
      <c r="HI15" s="198"/>
      <c r="HJ15" s="198"/>
      <c r="HK15" s="198"/>
      <c r="HL15" s="198"/>
      <c r="HM15" s="198"/>
      <c r="HN15" s="198"/>
      <c r="HO15" s="198"/>
      <c r="HP15" s="198"/>
      <c r="HQ15" s="198"/>
      <c r="HR15" s="126"/>
      <c r="HS15" s="199"/>
      <c r="HT15" s="228"/>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s="166" t="s">
        <v>304</v>
      </c>
      <c r="KU15" s="166"/>
      <c r="KV15" s="167">
        <f>D26</f>
        <v>0</v>
      </c>
      <c r="KW15"/>
      <c r="KX15"/>
      <c r="KY15" s="125"/>
      <c r="KZ15" s="125">
        <v>1</v>
      </c>
      <c r="LA15" s="125">
        <f t="shared" ref="LA15:LN15" si="8">KZ15+1</f>
        <v>2</v>
      </c>
      <c r="LB15" s="125">
        <f t="shared" si="8"/>
        <v>3</v>
      </c>
      <c r="LC15" s="125">
        <f t="shared" si="8"/>
        <v>4</v>
      </c>
      <c r="LD15" s="125">
        <f t="shared" si="8"/>
        <v>5</v>
      </c>
      <c r="LE15" s="125">
        <f t="shared" si="8"/>
        <v>6</v>
      </c>
      <c r="LF15" s="125">
        <f t="shared" si="8"/>
        <v>7</v>
      </c>
      <c r="LG15" s="125">
        <f t="shared" si="8"/>
        <v>8</v>
      </c>
      <c r="LH15" s="125">
        <f t="shared" si="8"/>
        <v>9</v>
      </c>
      <c r="LI15" s="125">
        <f t="shared" si="8"/>
        <v>10</v>
      </c>
      <c r="LJ15" s="125">
        <f t="shared" si="8"/>
        <v>11</v>
      </c>
      <c r="LK15" s="125">
        <f t="shared" si="8"/>
        <v>12</v>
      </c>
      <c r="LL15" s="125">
        <f t="shared" si="8"/>
        <v>13</v>
      </c>
      <c r="LM15" s="125">
        <f t="shared" si="8"/>
        <v>14</v>
      </c>
      <c r="LN15" s="125">
        <f t="shared" si="8"/>
        <v>15</v>
      </c>
      <c r="LO15" s="125"/>
      <c r="LP15"/>
      <c r="LQ15"/>
      <c r="LR15" s="166" t="s">
        <v>304</v>
      </c>
      <c r="LS15" s="166"/>
      <c r="LT15" s="167">
        <f>AB26</f>
        <v>0</v>
      </c>
      <c r="LU15"/>
      <c r="LV15"/>
      <c r="LW15" s="125"/>
      <c r="LX15" s="125">
        <v>1</v>
      </c>
      <c r="LY15" s="125">
        <f t="shared" ref="LY15:ML15" si="9">LX15+1</f>
        <v>2</v>
      </c>
      <c r="LZ15" s="125">
        <f t="shared" si="9"/>
        <v>3</v>
      </c>
      <c r="MA15" s="125">
        <f t="shared" si="9"/>
        <v>4</v>
      </c>
      <c r="MB15" s="125">
        <f t="shared" si="9"/>
        <v>5</v>
      </c>
      <c r="MC15" s="125">
        <f t="shared" si="9"/>
        <v>6</v>
      </c>
      <c r="MD15" s="125">
        <f t="shared" si="9"/>
        <v>7</v>
      </c>
      <c r="ME15" s="125">
        <f t="shared" si="9"/>
        <v>8</v>
      </c>
      <c r="MF15" s="125">
        <f t="shared" si="9"/>
        <v>9</v>
      </c>
      <c r="MG15" s="125">
        <f t="shared" si="9"/>
        <v>10</v>
      </c>
      <c r="MH15" s="125">
        <f t="shared" si="9"/>
        <v>11</v>
      </c>
      <c r="MI15" s="125">
        <f t="shared" si="9"/>
        <v>12</v>
      </c>
      <c r="MJ15" s="125">
        <f t="shared" si="9"/>
        <v>13</v>
      </c>
      <c r="MK15" s="125">
        <f t="shared" si="9"/>
        <v>14</v>
      </c>
      <c r="ML15" s="125">
        <f t="shared" si="9"/>
        <v>15</v>
      </c>
      <c r="MM15" s="125"/>
      <c r="MN15"/>
      <c r="MO15"/>
      <c r="MP15" s="166" t="s">
        <v>304</v>
      </c>
      <c r="MQ15" s="166"/>
      <c r="MR15" s="167">
        <f>AZ26</f>
        <v>0</v>
      </c>
      <c r="MS15"/>
      <c r="MT15"/>
      <c r="MU15" s="125"/>
      <c r="MV15" s="125">
        <v>1</v>
      </c>
      <c r="MW15" s="125">
        <f t="shared" ref="MW15:NJ15" si="10">MV15+1</f>
        <v>2</v>
      </c>
      <c r="MX15" s="125">
        <f t="shared" si="10"/>
        <v>3</v>
      </c>
      <c r="MY15" s="125">
        <f t="shared" si="10"/>
        <v>4</v>
      </c>
      <c r="MZ15" s="125">
        <f t="shared" si="10"/>
        <v>5</v>
      </c>
      <c r="NA15" s="125">
        <f t="shared" si="10"/>
        <v>6</v>
      </c>
      <c r="NB15" s="125">
        <f t="shared" si="10"/>
        <v>7</v>
      </c>
      <c r="NC15" s="125">
        <f t="shared" si="10"/>
        <v>8</v>
      </c>
      <c r="ND15" s="125">
        <f t="shared" si="10"/>
        <v>9</v>
      </c>
      <c r="NE15" s="125">
        <f t="shared" si="10"/>
        <v>10</v>
      </c>
      <c r="NF15" s="125">
        <f t="shared" si="10"/>
        <v>11</v>
      </c>
      <c r="NG15" s="125">
        <f t="shared" si="10"/>
        <v>12</v>
      </c>
      <c r="NH15" s="125">
        <f t="shared" si="10"/>
        <v>13</v>
      </c>
      <c r="NI15" s="125">
        <f t="shared" si="10"/>
        <v>14</v>
      </c>
      <c r="NJ15" s="125">
        <f t="shared" si="10"/>
        <v>15</v>
      </c>
      <c r="NK15" s="125"/>
      <c r="NL15"/>
      <c r="NM15"/>
      <c r="NN15" s="166" t="s">
        <v>304</v>
      </c>
      <c r="NO15" s="166"/>
      <c r="NP15" s="167">
        <f>BX26</f>
        <v>3</v>
      </c>
      <c r="NQ15"/>
      <c r="NR15"/>
      <c r="NS15" s="125"/>
      <c r="NT15" s="125">
        <v>1</v>
      </c>
      <c r="NU15" s="125">
        <f t="shared" ref="NU15:OH15" si="11">NT15+1</f>
        <v>2</v>
      </c>
      <c r="NV15" s="125">
        <f t="shared" si="11"/>
        <v>3</v>
      </c>
      <c r="NW15" s="125">
        <f t="shared" si="11"/>
        <v>4</v>
      </c>
      <c r="NX15" s="125">
        <f t="shared" si="11"/>
        <v>5</v>
      </c>
      <c r="NY15" s="125">
        <f t="shared" si="11"/>
        <v>6</v>
      </c>
      <c r="NZ15" s="125">
        <f t="shared" si="11"/>
        <v>7</v>
      </c>
      <c r="OA15" s="125">
        <f t="shared" si="11"/>
        <v>8</v>
      </c>
      <c r="OB15" s="125">
        <f t="shared" si="11"/>
        <v>9</v>
      </c>
      <c r="OC15" s="125">
        <f t="shared" si="11"/>
        <v>10</v>
      </c>
      <c r="OD15" s="125">
        <f t="shared" si="11"/>
        <v>11</v>
      </c>
      <c r="OE15" s="125">
        <f t="shared" si="11"/>
        <v>12</v>
      </c>
      <c r="OF15" s="125">
        <f t="shared" si="11"/>
        <v>13</v>
      </c>
      <c r="OG15" s="125">
        <f t="shared" si="11"/>
        <v>14</v>
      </c>
      <c r="OH15" s="125">
        <f t="shared" si="11"/>
        <v>15</v>
      </c>
      <c r="OI15" s="125"/>
      <c r="OJ15"/>
    </row>
    <row r="16" spans="3:400" ht="23.45" customHeight="1" x14ac:dyDescent="0.25">
      <c r="C16" s="168" t="s">
        <v>305</v>
      </c>
      <c r="D16" s="139" t="str">
        <f t="shared" ref="D16:BO16" si="12">D7</f>
        <v>ES</v>
      </c>
      <c r="E16" s="139">
        <f t="shared" si="12"/>
        <v>0</v>
      </c>
      <c r="F16" s="139">
        <f t="shared" si="12"/>
        <v>0</v>
      </c>
      <c r="G16" s="139">
        <f t="shared" si="12"/>
        <v>0</v>
      </c>
      <c r="H16" s="139">
        <f t="shared" si="12"/>
        <v>0</v>
      </c>
      <c r="I16" s="139">
        <f t="shared" si="12"/>
        <v>0</v>
      </c>
      <c r="J16" s="139">
        <f t="shared" si="12"/>
        <v>0</v>
      </c>
      <c r="K16" s="139">
        <f t="shared" si="12"/>
        <v>0</v>
      </c>
      <c r="L16" s="139">
        <f t="shared" si="12"/>
        <v>0</v>
      </c>
      <c r="M16" s="139">
        <f t="shared" si="12"/>
        <v>0</v>
      </c>
      <c r="N16" s="139">
        <f t="shared" si="12"/>
        <v>0</v>
      </c>
      <c r="O16" s="139">
        <f t="shared" si="12"/>
        <v>0</v>
      </c>
      <c r="P16" s="139">
        <f t="shared" si="12"/>
        <v>0</v>
      </c>
      <c r="Q16" s="139">
        <f t="shared" si="12"/>
        <v>0</v>
      </c>
      <c r="R16" s="139">
        <f t="shared" si="12"/>
        <v>0</v>
      </c>
      <c r="S16" s="139">
        <f t="shared" si="12"/>
        <v>0</v>
      </c>
      <c r="T16" s="139">
        <f t="shared" si="12"/>
        <v>0</v>
      </c>
      <c r="U16" s="139">
        <f t="shared" si="12"/>
        <v>0</v>
      </c>
      <c r="V16" s="139">
        <f t="shared" si="12"/>
        <v>0</v>
      </c>
      <c r="W16" s="139">
        <f t="shared" si="12"/>
        <v>0</v>
      </c>
      <c r="X16" s="139">
        <f t="shared" si="12"/>
        <v>0</v>
      </c>
      <c r="Y16" s="139">
        <f t="shared" si="12"/>
        <v>0</v>
      </c>
      <c r="Z16" s="139">
        <f t="shared" si="12"/>
        <v>0</v>
      </c>
      <c r="AA16" s="139">
        <f t="shared" si="12"/>
        <v>0</v>
      </c>
      <c r="AB16" s="139" t="str">
        <f t="shared" si="12"/>
        <v>TH</v>
      </c>
      <c r="AC16" s="139">
        <f t="shared" si="12"/>
        <v>0</v>
      </c>
      <c r="AD16" s="139">
        <f t="shared" si="12"/>
        <v>0</v>
      </c>
      <c r="AE16" s="139">
        <f t="shared" si="12"/>
        <v>0</v>
      </c>
      <c r="AF16" s="139">
        <f t="shared" si="12"/>
        <v>0</v>
      </c>
      <c r="AG16" s="139">
        <f t="shared" si="12"/>
        <v>0</v>
      </c>
      <c r="AH16" s="139">
        <f t="shared" si="12"/>
        <v>0</v>
      </c>
      <c r="AI16" s="139">
        <f t="shared" si="12"/>
        <v>0</v>
      </c>
      <c r="AJ16" s="139">
        <f t="shared" si="12"/>
        <v>0</v>
      </c>
      <c r="AK16" s="139">
        <f t="shared" si="12"/>
        <v>0</v>
      </c>
      <c r="AL16" s="139">
        <f t="shared" si="12"/>
        <v>0</v>
      </c>
      <c r="AM16" s="139">
        <f t="shared" si="12"/>
        <v>0</v>
      </c>
      <c r="AN16" s="139">
        <f t="shared" si="12"/>
        <v>0</v>
      </c>
      <c r="AO16" s="139">
        <f t="shared" si="12"/>
        <v>0</v>
      </c>
      <c r="AP16" s="139">
        <f t="shared" si="12"/>
        <v>0</v>
      </c>
      <c r="AQ16" s="139">
        <f t="shared" si="12"/>
        <v>0</v>
      </c>
      <c r="AR16" s="139">
        <f t="shared" si="12"/>
        <v>0</v>
      </c>
      <c r="AS16" s="139">
        <f t="shared" si="12"/>
        <v>0</v>
      </c>
      <c r="AT16" s="139">
        <f t="shared" si="12"/>
        <v>0</v>
      </c>
      <c r="AU16" s="139">
        <f t="shared" si="12"/>
        <v>0</v>
      </c>
      <c r="AV16" s="139">
        <f t="shared" si="12"/>
        <v>0</v>
      </c>
      <c r="AW16" s="139">
        <f t="shared" si="12"/>
        <v>0</v>
      </c>
      <c r="AX16" s="139">
        <f t="shared" si="12"/>
        <v>0</v>
      </c>
      <c r="AY16" s="139">
        <f t="shared" si="12"/>
        <v>0</v>
      </c>
      <c r="AZ16" s="139" t="str">
        <f t="shared" si="12"/>
        <v>SH</v>
      </c>
      <c r="BA16" s="139">
        <f t="shared" si="12"/>
        <v>0</v>
      </c>
      <c r="BB16" s="139">
        <f t="shared" si="12"/>
        <v>0</v>
      </c>
      <c r="BC16" s="139">
        <f t="shared" si="12"/>
        <v>0</v>
      </c>
      <c r="BD16" s="139">
        <f t="shared" si="12"/>
        <v>0</v>
      </c>
      <c r="BE16" s="139">
        <f t="shared" si="12"/>
        <v>0</v>
      </c>
      <c r="BF16" s="139">
        <f t="shared" si="12"/>
        <v>0</v>
      </c>
      <c r="BG16" s="139">
        <f t="shared" si="12"/>
        <v>0</v>
      </c>
      <c r="BH16" s="139">
        <f t="shared" si="12"/>
        <v>0</v>
      </c>
      <c r="BI16" s="139">
        <f t="shared" si="12"/>
        <v>0</v>
      </c>
      <c r="BJ16" s="139">
        <f t="shared" si="12"/>
        <v>0</v>
      </c>
      <c r="BK16" s="139">
        <f t="shared" si="12"/>
        <v>0</v>
      </c>
      <c r="BL16" s="139">
        <f t="shared" si="12"/>
        <v>0</v>
      </c>
      <c r="BM16" s="139">
        <f t="shared" si="12"/>
        <v>0</v>
      </c>
      <c r="BN16" s="139">
        <f t="shared" si="12"/>
        <v>0</v>
      </c>
      <c r="BO16" s="139">
        <f t="shared" si="12"/>
        <v>0</v>
      </c>
      <c r="BP16" s="139">
        <f t="shared" ref="BP16:BX16" si="13">BP7</f>
        <v>0</v>
      </c>
      <c r="BQ16" s="139">
        <f t="shared" si="13"/>
        <v>0</v>
      </c>
      <c r="BR16" s="139">
        <f t="shared" si="13"/>
        <v>0</v>
      </c>
      <c r="BS16" s="139">
        <f t="shared" si="13"/>
        <v>0</v>
      </c>
      <c r="BT16" s="139">
        <f t="shared" si="13"/>
        <v>0</v>
      </c>
      <c r="BU16" s="139">
        <f t="shared" si="13"/>
        <v>0</v>
      </c>
      <c r="BV16" s="139">
        <f t="shared" si="13"/>
        <v>0</v>
      </c>
      <c r="BW16" s="139">
        <f t="shared" si="13"/>
        <v>0</v>
      </c>
      <c r="BX16" s="139" t="str">
        <f t="shared" si="13"/>
        <v>UN</v>
      </c>
      <c r="BY16" s="126"/>
      <c r="BZ16" s="120"/>
      <c r="CA16" s="139" t="str">
        <f>CA$7</f>
        <v>ES</v>
      </c>
      <c r="CB16" s="139">
        <f t="shared" ref="CB16:EM16" si="14">CB$7</f>
        <v>0</v>
      </c>
      <c r="CC16" s="139">
        <f t="shared" si="14"/>
        <v>0</v>
      </c>
      <c r="CD16" s="139">
        <f t="shared" si="14"/>
        <v>0</v>
      </c>
      <c r="CE16" s="139">
        <f t="shared" si="14"/>
        <v>0</v>
      </c>
      <c r="CF16" s="139">
        <f t="shared" si="14"/>
        <v>0</v>
      </c>
      <c r="CG16" s="139">
        <f t="shared" si="14"/>
        <v>0</v>
      </c>
      <c r="CH16" s="139">
        <f t="shared" si="14"/>
        <v>0</v>
      </c>
      <c r="CI16" s="139">
        <f t="shared" si="14"/>
        <v>0</v>
      </c>
      <c r="CJ16" s="139">
        <f t="shared" si="14"/>
        <v>0</v>
      </c>
      <c r="CK16" s="139">
        <f t="shared" si="14"/>
        <v>0</v>
      </c>
      <c r="CL16" s="139">
        <f t="shared" si="14"/>
        <v>0</v>
      </c>
      <c r="CM16" s="139">
        <f t="shared" si="14"/>
        <v>0</v>
      </c>
      <c r="CN16" s="139">
        <f t="shared" si="14"/>
        <v>0</v>
      </c>
      <c r="CO16" s="139">
        <f t="shared" si="14"/>
        <v>0</v>
      </c>
      <c r="CP16" s="139">
        <f t="shared" si="14"/>
        <v>0</v>
      </c>
      <c r="CQ16" s="139">
        <f t="shared" si="14"/>
        <v>0</v>
      </c>
      <c r="CR16" s="139">
        <f t="shared" si="14"/>
        <v>0</v>
      </c>
      <c r="CS16" s="139">
        <f t="shared" si="14"/>
        <v>0</v>
      </c>
      <c r="CT16" s="139">
        <f t="shared" si="14"/>
        <v>0</v>
      </c>
      <c r="CU16" s="139">
        <f t="shared" si="14"/>
        <v>0</v>
      </c>
      <c r="CV16" s="139">
        <f t="shared" si="14"/>
        <v>0</v>
      </c>
      <c r="CW16" s="139">
        <f t="shared" si="14"/>
        <v>0</v>
      </c>
      <c r="CX16" s="139">
        <f t="shared" si="14"/>
        <v>0</v>
      </c>
      <c r="CY16" s="139" t="str">
        <f t="shared" si="14"/>
        <v>TH</v>
      </c>
      <c r="CZ16" s="139">
        <f t="shared" si="14"/>
        <v>0</v>
      </c>
      <c r="DA16" s="139">
        <f t="shared" si="14"/>
        <v>0</v>
      </c>
      <c r="DB16" s="139">
        <f t="shared" si="14"/>
        <v>0</v>
      </c>
      <c r="DC16" s="139">
        <f t="shared" si="14"/>
        <v>0</v>
      </c>
      <c r="DD16" s="139">
        <f t="shared" si="14"/>
        <v>0</v>
      </c>
      <c r="DE16" s="139">
        <f t="shared" si="14"/>
        <v>0</v>
      </c>
      <c r="DF16" s="139">
        <f t="shared" si="14"/>
        <v>0</v>
      </c>
      <c r="DG16" s="139">
        <f t="shared" si="14"/>
        <v>0</v>
      </c>
      <c r="DH16" s="139">
        <f t="shared" si="14"/>
        <v>0</v>
      </c>
      <c r="DI16" s="139">
        <f t="shared" si="14"/>
        <v>0</v>
      </c>
      <c r="DJ16" s="139">
        <f t="shared" si="14"/>
        <v>0</v>
      </c>
      <c r="DK16" s="139">
        <f t="shared" si="14"/>
        <v>0</v>
      </c>
      <c r="DL16" s="139">
        <f t="shared" si="14"/>
        <v>0</v>
      </c>
      <c r="DM16" s="139">
        <f t="shared" si="14"/>
        <v>0</v>
      </c>
      <c r="DN16" s="139">
        <f t="shared" si="14"/>
        <v>0</v>
      </c>
      <c r="DO16" s="139">
        <f t="shared" si="14"/>
        <v>0</v>
      </c>
      <c r="DP16" s="139">
        <f t="shared" si="14"/>
        <v>0</v>
      </c>
      <c r="DQ16" s="139">
        <f t="shared" si="14"/>
        <v>0</v>
      </c>
      <c r="DR16" s="139">
        <f t="shared" si="14"/>
        <v>0</v>
      </c>
      <c r="DS16" s="139">
        <f t="shared" si="14"/>
        <v>0</v>
      </c>
      <c r="DT16" s="139">
        <f t="shared" si="14"/>
        <v>0</v>
      </c>
      <c r="DU16" s="139">
        <f t="shared" si="14"/>
        <v>0</v>
      </c>
      <c r="DV16" s="139">
        <f t="shared" si="14"/>
        <v>0</v>
      </c>
      <c r="DW16" s="139" t="str">
        <f t="shared" si="14"/>
        <v>SH</v>
      </c>
      <c r="DX16" s="139">
        <f t="shared" si="14"/>
        <v>0</v>
      </c>
      <c r="DY16" s="139">
        <f t="shared" si="14"/>
        <v>0</v>
      </c>
      <c r="DZ16" s="139">
        <f t="shared" si="14"/>
        <v>0</v>
      </c>
      <c r="EA16" s="139">
        <f t="shared" si="14"/>
        <v>0</v>
      </c>
      <c r="EB16" s="139">
        <f t="shared" si="14"/>
        <v>0</v>
      </c>
      <c r="EC16" s="139">
        <f t="shared" si="14"/>
        <v>0</v>
      </c>
      <c r="ED16" s="139">
        <f t="shared" si="14"/>
        <v>0</v>
      </c>
      <c r="EE16" s="139">
        <f t="shared" si="14"/>
        <v>0</v>
      </c>
      <c r="EF16" s="139">
        <f t="shared" si="14"/>
        <v>0</v>
      </c>
      <c r="EG16" s="139">
        <f t="shared" si="14"/>
        <v>0</v>
      </c>
      <c r="EH16" s="139">
        <f t="shared" si="14"/>
        <v>0</v>
      </c>
      <c r="EI16" s="139">
        <f t="shared" si="14"/>
        <v>0</v>
      </c>
      <c r="EJ16" s="139">
        <f t="shared" si="14"/>
        <v>0</v>
      </c>
      <c r="EK16" s="139">
        <f t="shared" si="14"/>
        <v>0</v>
      </c>
      <c r="EL16" s="139">
        <f t="shared" si="14"/>
        <v>0</v>
      </c>
      <c r="EM16" s="139">
        <f t="shared" si="14"/>
        <v>0</v>
      </c>
      <c r="EN16" s="139">
        <f t="shared" ref="EN16:EU16" si="15">EN$7</f>
        <v>0</v>
      </c>
      <c r="EO16" s="139">
        <f t="shared" si="15"/>
        <v>0</v>
      </c>
      <c r="EP16" s="139">
        <f t="shared" si="15"/>
        <v>0</v>
      </c>
      <c r="EQ16" s="139">
        <f t="shared" si="15"/>
        <v>0</v>
      </c>
      <c r="ER16" s="139">
        <f t="shared" si="15"/>
        <v>0</v>
      </c>
      <c r="ES16" s="139">
        <f t="shared" si="15"/>
        <v>0</v>
      </c>
      <c r="ET16" s="139">
        <f t="shared" si="15"/>
        <v>0</v>
      </c>
      <c r="EU16" s="139" t="str">
        <f t="shared" si="15"/>
        <v>UN</v>
      </c>
      <c r="EV16" s="120"/>
      <c r="EW16" s="139" t="str">
        <f>EW$7</f>
        <v>ES</v>
      </c>
      <c r="EX16" s="139">
        <f t="shared" ref="EX16:HI16" si="16">EX$7</f>
        <v>0</v>
      </c>
      <c r="EY16" s="139">
        <f t="shared" si="16"/>
        <v>0</v>
      </c>
      <c r="EZ16" s="139">
        <f t="shared" si="16"/>
        <v>0</v>
      </c>
      <c r="FA16" s="139">
        <f t="shared" si="16"/>
        <v>0</v>
      </c>
      <c r="FB16" s="139">
        <f t="shared" si="16"/>
        <v>0</v>
      </c>
      <c r="FC16" s="139">
        <f t="shared" si="16"/>
        <v>0</v>
      </c>
      <c r="FD16" s="139">
        <f t="shared" si="16"/>
        <v>0</v>
      </c>
      <c r="FE16" s="139">
        <f t="shared" si="16"/>
        <v>0</v>
      </c>
      <c r="FF16" s="139">
        <f t="shared" si="16"/>
        <v>0</v>
      </c>
      <c r="FG16" s="139">
        <f t="shared" si="16"/>
        <v>0</v>
      </c>
      <c r="FH16" s="139">
        <f t="shared" si="16"/>
        <v>0</v>
      </c>
      <c r="FI16" s="139">
        <f t="shared" si="16"/>
        <v>0</v>
      </c>
      <c r="FJ16" s="139">
        <f t="shared" si="16"/>
        <v>0</v>
      </c>
      <c r="FK16" s="139">
        <f t="shared" si="16"/>
        <v>0</v>
      </c>
      <c r="FL16" s="139">
        <f t="shared" si="16"/>
        <v>0</v>
      </c>
      <c r="FM16" s="139">
        <f t="shared" si="16"/>
        <v>0</v>
      </c>
      <c r="FN16" s="139">
        <f t="shared" si="16"/>
        <v>0</v>
      </c>
      <c r="FO16" s="139">
        <f t="shared" si="16"/>
        <v>0</v>
      </c>
      <c r="FP16" s="139">
        <f t="shared" si="16"/>
        <v>0</v>
      </c>
      <c r="FQ16" s="139">
        <f t="shared" si="16"/>
        <v>0</v>
      </c>
      <c r="FR16" s="139">
        <f t="shared" si="16"/>
        <v>0</v>
      </c>
      <c r="FS16" s="139">
        <f t="shared" si="16"/>
        <v>0</v>
      </c>
      <c r="FT16" s="139">
        <f t="shared" si="16"/>
        <v>0</v>
      </c>
      <c r="FU16" s="139" t="str">
        <f t="shared" si="16"/>
        <v>TH</v>
      </c>
      <c r="FV16" s="139">
        <f t="shared" si="16"/>
        <v>0</v>
      </c>
      <c r="FW16" s="139">
        <f t="shared" si="16"/>
        <v>0</v>
      </c>
      <c r="FX16" s="139">
        <f t="shared" si="16"/>
        <v>0</v>
      </c>
      <c r="FY16" s="139">
        <f t="shared" si="16"/>
        <v>0</v>
      </c>
      <c r="FZ16" s="139">
        <f t="shared" si="16"/>
        <v>0</v>
      </c>
      <c r="GA16" s="139">
        <f t="shared" si="16"/>
        <v>0</v>
      </c>
      <c r="GB16" s="139">
        <f t="shared" si="16"/>
        <v>0</v>
      </c>
      <c r="GC16" s="139">
        <f t="shared" si="16"/>
        <v>0</v>
      </c>
      <c r="GD16" s="139">
        <f t="shared" si="16"/>
        <v>0</v>
      </c>
      <c r="GE16" s="139">
        <f t="shared" si="16"/>
        <v>0</v>
      </c>
      <c r="GF16" s="139">
        <f t="shared" si="16"/>
        <v>0</v>
      </c>
      <c r="GG16" s="139">
        <f t="shared" si="16"/>
        <v>0</v>
      </c>
      <c r="GH16" s="139">
        <f t="shared" si="16"/>
        <v>0</v>
      </c>
      <c r="GI16" s="139">
        <f t="shared" si="16"/>
        <v>0</v>
      </c>
      <c r="GJ16" s="139">
        <f t="shared" si="16"/>
        <v>0</v>
      </c>
      <c r="GK16" s="139">
        <f t="shared" si="16"/>
        <v>0</v>
      </c>
      <c r="GL16" s="139">
        <f t="shared" si="16"/>
        <v>0</v>
      </c>
      <c r="GM16" s="139">
        <f t="shared" si="16"/>
        <v>0</v>
      </c>
      <c r="GN16" s="139">
        <f t="shared" si="16"/>
        <v>0</v>
      </c>
      <c r="GO16" s="139">
        <f t="shared" si="16"/>
        <v>0</v>
      </c>
      <c r="GP16" s="139">
        <f t="shared" si="16"/>
        <v>0</v>
      </c>
      <c r="GQ16" s="139">
        <f t="shared" si="16"/>
        <v>0</v>
      </c>
      <c r="GR16" s="139">
        <f t="shared" si="16"/>
        <v>0</v>
      </c>
      <c r="GS16" s="139" t="str">
        <f t="shared" si="16"/>
        <v>SH</v>
      </c>
      <c r="GT16" s="139">
        <f t="shared" si="16"/>
        <v>0</v>
      </c>
      <c r="GU16" s="139">
        <f t="shared" si="16"/>
        <v>0</v>
      </c>
      <c r="GV16" s="139">
        <f t="shared" si="16"/>
        <v>0</v>
      </c>
      <c r="GW16" s="139">
        <f t="shared" si="16"/>
        <v>0</v>
      </c>
      <c r="GX16" s="139">
        <f t="shared" si="16"/>
        <v>0</v>
      </c>
      <c r="GY16" s="139">
        <f t="shared" si="16"/>
        <v>0</v>
      </c>
      <c r="GZ16" s="139">
        <f t="shared" si="16"/>
        <v>0</v>
      </c>
      <c r="HA16" s="139">
        <f t="shared" si="16"/>
        <v>0</v>
      </c>
      <c r="HB16" s="139">
        <f t="shared" si="16"/>
        <v>0</v>
      </c>
      <c r="HC16" s="139">
        <f t="shared" si="16"/>
        <v>0</v>
      </c>
      <c r="HD16" s="139">
        <f t="shared" si="16"/>
        <v>0</v>
      </c>
      <c r="HE16" s="139">
        <f t="shared" si="16"/>
        <v>0</v>
      </c>
      <c r="HF16" s="139">
        <f t="shared" si="16"/>
        <v>0</v>
      </c>
      <c r="HG16" s="139">
        <f t="shared" si="16"/>
        <v>0</v>
      </c>
      <c r="HH16" s="139">
        <f t="shared" si="16"/>
        <v>0</v>
      </c>
      <c r="HI16" s="139">
        <f t="shared" si="16"/>
        <v>0</v>
      </c>
      <c r="HJ16" s="139">
        <f t="shared" ref="HJ16:HQ16" si="17">HJ$7</f>
        <v>0</v>
      </c>
      <c r="HK16" s="139">
        <f t="shared" si="17"/>
        <v>0</v>
      </c>
      <c r="HL16" s="139">
        <f t="shared" si="17"/>
        <v>0</v>
      </c>
      <c r="HM16" s="139">
        <f t="shared" si="17"/>
        <v>0</v>
      </c>
      <c r="HN16" s="139">
        <f t="shared" si="17"/>
        <v>0</v>
      </c>
      <c r="HO16" s="139">
        <f t="shared" si="17"/>
        <v>0</v>
      </c>
      <c r="HP16" s="139">
        <f t="shared" si="17"/>
        <v>0</v>
      </c>
      <c r="HQ16" s="139" t="str">
        <f t="shared" si="17"/>
        <v>UN</v>
      </c>
      <c r="HR16" s="126"/>
      <c r="HS16" s="139" t="s">
        <v>213</v>
      </c>
      <c r="HT16" s="228"/>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s="169" t="str">
        <f>"# of youth with known "&amp;KT14</f>
        <v># of youth with known gender</v>
      </c>
      <c r="KU16" s="169" t="str">
        <f>"distribution of youth with no known "&amp;KT14</f>
        <v>distribution of youth with no known gender</v>
      </c>
      <c r="KV16" s="169" t="s">
        <v>233</v>
      </c>
      <c r="KW16" s="169" t="s">
        <v>234</v>
      </c>
      <c r="KX16" s="169" t="s">
        <v>235</v>
      </c>
      <c r="KY16" s="169" t="s">
        <v>236</v>
      </c>
      <c r="KZ16" s="169" t="str">
        <f t="shared" ref="KZ16:LN16" si="18">"add 1 to nth largest decimal (n="&amp;KZ15&amp;") and all previous"</f>
        <v>add 1 to nth largest decimal (n=1) and all previous</v>
      </c>
      <c r="LA16" s="169" t="str">
        <f t="shared" si="18"/>
        <v>add 1 to nth largest decimal (n=2) and all previous</v>
      </c>
      <c r="LB16" s="169" t="str">
        <f t="shared" si="18"/>
        <v>add 1 to nth largest decimal (n=3) and all previous</v>
      </c>
      <c r="LC16" s="169" t="str">
        <f t="shared" si="18"/>
        <v>add 1 to nth largest decimal (n=4) and all previous</v>
      </c>
      <c r="LD16" s="169" t="str">
        <f t="shared" si="18"/>
        <v>add 1 to nth largest decimal (n=5) and all previous</v>
      </c>
      <c r="LE16" s="169" t="str">
        <f t="shared" si="18"/>
        <v>add 1 to nth largest decimal (n=6) and all previous</v>
      </c>
      <c r="LF16" s="169" t="str">
        <f t="shared" si="18"/>
        <v>add 1 to nth largest decimal (n=7) and all previous</v>
      </c>
      <c r="LG16" s="169" t="str">
        <f t="shared" si="18"/>
        <v>add 1 to nth largest decimal (n=8) and all previous</v>
      </c>
      <c r="LH16" s="169" t="str">
        <f t="shared" si="18"/>
        <v>add 1 to nth largest decimal (n=9) and all previous</v>
      </c>
      <c r="LI16" s="169" t="str">
        <f t="shared" si="18"/>
        <v>add 1 to nth largest decimal (n=10) and all previous</v>
      </c>
      <c r="LJ16" s="169" t="str">
        <f t="shared" si="18"/>
        <v>add 1 to nth largest decimal (n=11) and all previous</v>
      </c>
      <c r="LK16" s="169" t="str">
        <f t="shared" si="18"/>
        <v>add 1 to nth largest decimal (n=12) and all previous</v>
      </c>
      <c r="LL16" s="169" t="str">
        <f t="shared" si="18"/>
        <v>add 1 to nth largest decimal (n=13) and all previous</v>
      </c>
      <c r="LM16" s="169" t="str">
        <f t="shared" si="18"/>
        <v>add 1 to nth largest decimal (n=14) and all previous</v>
      </c>
      <c r="LN16" s="169" t="str">
        <f t="shared" si="18"/>
        <v>add 1 to nth largest decimal (n=15) and all previous</v>
      </c>
      <c r="LO16" s="169" t="s">
        <v>237</v>
      </c>
      <c r="LP16" s="125" t="s">
        <v>238</v>
      </c>
      <c r="LQ16"/>
      <c r="LR16" s="169" t="str">
        <f>"# of youth with known "&amp;LR14</f>
        <v># of youth with known gender</v>
      </c>
      <c r="LS16" s="169" t="str">
        <f>"distribution of youth with no known "&amp;LR14</f>
        <v>distribution of youth with no known gender</v>
      </c>
      <c r="LT16" s="169" t="s">
        <v>233</v>
      </c>
      <c r="LU16" s="169" t="s">
        <v>234</v>
      </c>
      <c r="LV16" s="169" t="s">
        <v>235</v>
      </c>
      <c r="LW16" s="169" t="s">
        <v>236</v>
      </c>
      <c r="LX16" s="169" t="str">
        <f t="shared" ref="LX16:ML16" si="19">"add 1 to nth largest decimal (n="&amp;LX15&amp;") and all previous"</f>
        <v>add 1 to nth largest decimal (n=1) and all previous</v>
      </c>
      <c r="LY16" s="169" t="str">
        <f t="shared" si="19"/>
        <v>add 1 to nth largest decimal (n=2) and all previous</v>
      </c>
      <c r="LZ16" s="169" t="str">
        <f t="shared" si="19"/>
        <v>add 1 to nth largest decimal (n=3) and all previous</v>
      </c>
      <c r="MA16" s="169" t="str">
        <f t="shared" si="19"/>
        <v>add 1 to nth largest decimal (n=4) and all previous</v>
      </c>
      <c r="MB16" s="169" t="str">
        <f t="shared" si="19"/>
        <v>add 1 to nth largest decimal (n=5) and all previous</v>
      </c>
      <c r="MC16" s="169" t="str">
        <f t="shared" si="19"/>
        <v>add 1 to nth largest decimal (n=6) and all previous</v>
      </c>
      <c r="MD16" s="169" t="str">
        <f t="shared" si="19"/>
        <v>add 1 to nth largest decimal (n=7) and all previous</v>
      </c>
      <c r="ME16" s="169" t="str">
        <f t="shared" si="19"/>
        <v>add 1 to nth largest decimal (n=8) and all previous</v>
      </c>
      <c r="MF16" s="169" t="str">
        <f t="shared" si="19"/>
        <v>add 1 to nth largest decimal (n=9) and all previous</v>
      </c>
      <c r="MG16" s="169" t="str">
        <f t="shared" si="19"/>
        <v>add 1 to nth largest decimal (n=10) and all previous</v>
      </c>
      <c r="MH16" s="169" t="str">
        <f t="shared" si="19"/>
        <v>add 1 to nth largest decimal (n=11) and all previous</v>
      </c>
      <c r="MI16" s="169" t="str">
        <f t="shared" si="19"/>
        <v>add 1 to nth largest decimal (n=12) and all previous</v>
      </c>
      <c r="MJ16" s="169" t="str">
        <f t="shared" si="19"/>
        <v>add 1 to nth largest decimal (n=13) and all previous</v>
      </c>
      <c r="MK16" s="169" t="str">
        <f t="shared" si="19"/>
        <v>add 1 to nth largest decimal (n=14) and all previous</v>
      </c>
      <c r="ML16" s="169" t="str">
        <f t="shared" si="19"/>
        <v>add 1 to nth largest decimal (n=15) and all previous</v>
      </c>
      <c r="MM16" s="169" t="s">
        <v>237</v>
      </c>
      <c r="MN16" s="125" t="s">
        <v>238</v>
      </c>
      <c r="MO16" s="125"/>
      <c r="MP16" s="169" t="str">
        <f>"# of youth with known "&amp;MP14</f>
        <v># of youth with known gender</v>
      </c>
      <c r="MQ16" s="169" t="str">
        <f>"distribution of youth with no known "&amp;MP14</f>
        <v>distribution of youth with no known gender</v>
      </c>
      <c r="MR16" s="169" t="s">
        <v>233</v>
      </c>
      <c r="MS16" s="169" t="s">
        <v>234</v>
      </c>
      <c r="MT16" s="169" t="s">
        <v>235</v>
      </c>
      <c r="MU16" s="169" t="s">
        <v>236</v>
      </c>
      <c r="MV16" s="169" t="str">
        <f t="shared" ref="MV16:NJ16" si="20">"add 1 to nth largest decimal (n="&amp;MV15&amp;") and all previous"</f>
        <v>add 1 to nth largest decimal (n=1) and all previous</v>
      </c>
      <c r="MW16" s="169" t="str">
        <f t="shared" si="20"/>
        <v>add 1 to nth largest decimal (n=2) and all previous</v>
      </c>
      <c r="MX16" s="169" t="str">
        <f t="shared" si="20"/>
        <v>add 1 to nth largest decimal (n=3) and all previous</v>
      </c>
      <c r="MY16" s="169" t="str">
        <f t="shared" si="20"/>
        <v>add 1 to nth largest decimal (n=4) and all previous</v>
      </c>
      <c r="MZ16" s="169" t="str">
        <f t="shared" si="20"/>
        <v>add 1 to nth largest decimal (n=5) and all previous</v>
      </c>
      <c r="NA16" s="169" t="str">
        <f t="shared" si="20"/>
        <v>add 1 to nth largest decimal (n=6) and all previous</v>
      </c>
      <c r="NB16" s="169" t="str">
        <f t="shared" si="20"/>
        <v>add 1 to nth largest decimal (n=7) and all previous</v>
      </c>
      <c r="NC16" s="169" t="str">
        <f t="shared" si="20"/>
        <v>add 1 to nth largest decimal (n=8) and all previous</v>
      </c>
      <c r="ND16" s="169" t="str">
        <f t="shared" si="20"/>
        <v>add 1 to nth largest decimal (n=9) and all previous</v>
      </c>
      <c r="NE16" s="169" t="str">
        <f t="shared" si="20"/>
        <v>add 1 to nth largest decimal (n=10) and all previous</v>
      </c>
      <c r="NF16" s="169" t="str">
        <f t="shared" si="20"/>
        <v>add 1 to nth largest decimal (n=11) and all previous</v>
      </c>
      <c r="NG16" s="169" t="str">
        <f t="shared" si="20"/>
        <v>add 1 to nth largest decimal (n=12) and all previous</v>
      </c>
      <c r="NH16" s="169" t="str">
        <f t="shared" si="20"/>
        <v>add 1 to nth largest decimal (n=13) and all previous</v>
      </c>
      <c r="NI16" s="169" t="str">
        <f t="shared" si="20"/>
        <v>add 1 to nth largest decimal (n=14) and all previous</v>
      </c>
      <c r="NJ16" s="169" t="str">
        <f t="shared" si="20"/>
        <v>add 1 to nth largest decimal (n=15) and all previous</v>
      </c>
      <c r="NK16" s="169" t="s">
        <v>237</v>
      </c>
      <c r="NL16" s="125" t="s">
        <v>238</v>
      </c>
      <c r="NM16" s="125"/>
      <c r="NN16" s="169" t="str">
        <f>"# of youth with known "&amp;NN14</f>
        <v># of youth with known gender</v>
      </c>
      <c r="NO16" s="169" t="str">
        <f>"distribution of youth with no known "&amp;NN14</f>
        <v>distribution of youth with no known gender</v>
      </c>
      <c r="NP16" s="169" t="s">
        <v>233</v>
      </c>
      <c r="NQ16" s="169" t="s">
        <v>234</v>
      </c>
      <c r="NR16" s="169" t="s">
        <v>235</v>
      </c>
      <c r="NS16" s="169" t="s">
        <v>236</v>
      </c>
      <c r="NT16" s="169" t="str">
        <f t="shared" ref="NT16:OH16" si="21">"add 1 to nth largest decimal (n="&amp;NT15&amp;") and all previous"</f>
        <v>add 1 to nth largest decimal (n=1) and all previous</v>
      </c>
      <c r="NU16" s="169" t="str">
        <f t="shared" si="21"/>
        <v>add 1 to nth largest decimal (n=2) and all previous</v>
      </c>
      <c r="NV16" s="169" t="str">
        <f t="shared" si="21"/>
        <v>add 1 to nth largest decimal (n=3) and all previous</v>
      </c>
      <c r="NW16" s="169" t="str">
        <f t="shared" si="21"/>
        <v>add 1 to nth largest decimal (n=4) and all previous</v>
      </c>
      <c r="NX16" s="169" t="str">
        <f t="shared" si="21"/>
        <v>add 1 to nth largest decimal (n=5) and all previous</v>
      </c>
      <c r="NY16" s="169" t="str">
        <f t="shared" si="21"/>
        <v>add 1 to nth largest decimal (n=6) and all previous</v>
      </c>
      <c r="NZ16" s="169" t="str">
        <f t="shared" si="21"/>
        <v>add 1 to nth largest decimal (n=7) and all previous</v>
      </c>
      <c r="OA16" s="169" t="str">
        <f t="shared" si="21"/>
        <v>add 1 to nth largest decimal (n=8) and all previous</v>
      </c>
      <c r="OB16" s="169" t="str">
        <f t="shared" si="21"/>
        <v>add 1 to nth largest decimal (n=9) and all previous</v>
      </c>
      <c r="OC16" s="169" t="str">
        <f t="shared" si="21"/>
        <v>add 1 to nth largest decimal (n=10) and all previous</v>
      </c>
      <c r="OD16" s="169" t="str">
        <f t="shared" si="21"/>
        <v>add 1 to nth largest decimal (n=11) and all previous</v>
      </c>
      <c r="OE16" s="169" t="str">
        <f t="shared" si="21"/>
        <v>add 1 to nth largest decimal (n=12) and all previous</v>
      </c>
      <c r="OF16" s="169" t="str">
        <f t="shared" si="21"/>
        <v>add 1 to nth largest decimal (n=13) and all previous</v>
      </c>
      <c r="OG16" s="169" t="str">
        <f t="shared" si="21"/>
        <v>add 1 to nth largest decimal (n=14) and all previous</v>
      </c>
      <c r="OH16" s="169" t="str">
        <f t="shared" si="21"/>
        <v>add 1 to nth largest decimal (n=15) and all previous</v>
      </c>
      <c r="OI16" s="169" t="s">
        <v>237</v>
      </c>
      <c r="OJ16" s="125" t="s">
        <v>238</v>
      </c>
    </row>
    <row r="17" spans="3:400" x14ac:dyDescent="0.25">
      <c r="C17" s="194" t="s">
        <v>251</v>
      </c>
      <c r="D17" s="171">
        <v>48</v>
      </c>
      <c r="E17" s="156"/>
      <c r="F17" s="156"/>
      <c r="G17" s="156"/>
      <c r="H17" s="156"/>
      <c r="I17" s="156"/>
      <c r="J17" s="156"/>
      <c r="K17" s="156"/>
      <c r="L17" s="156"/>
      <c r="M17" s="156"/>
      <c r="N17" s="156"/>
      <c r="O17" s="156"/>
      <c r="P17" s="156"/>
      <c r="Q17" s="156"/>
      <c r="R17" s="156"/>
      <c r="S17" s="156"/>
      <c r="T17" s="156"/>
      <c r="U17" s="156"/>
      <c r="V17" s="156"/>
      <c r="W17" s="156"/>
      <c r="X17" s="156"/>
      <c r="Y17" s="156"/>
      <c r="Z17" s="156"/>
      <c r="AA17" s="156"/>
      <c r="AB17" s="171">
        <v>18</v>
      </c>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6"/>
      <c r="AY17" s="156"/>
      <c r="AZ17" s="171">
        <v>0</v>
      </c>
      <c r="BA17" s="156"/>
      <c r="BB17" s="156"/>
      <c r="BC17" s="156"/>
      <c r="BD17" s="156"/>
      <c r="BE17" s="156"/>
      <c r="BF17" s="156"/>
      <c r="BG17" s="156"/>
      <c r="BH17" s="156"/>
      <c r="BI17" s="156"/>
      <c r="BJ17" s="156"/>
      <c r="BK17" s="156"/>
      <c r="BL17" s="156"/>
      <c r="BM17" s="156"/>
      <c r="BN17" s="156"/>
      <c r="BO17" s="156"/>
      <c r="BP17" s="156"/>
      <c r="BQ17" s="156"/>
      <c r="BR17" s="156"/>
      <c r="BS17" s="156"/>
      <c r="BT17" s="156"/>
      <c r="BU17" s="156"/>
      <c r="BV17" s="156"/>
      <c r="BW17" s="156"/>
      <c r="BX17" s="171">
        <v>22</v>
      </c>
      <c r="BY17" s="153">
        <f>D17+AB17+AZ17+BX17</f>
        <v>88</v>
      </c>
      <c r="BZ17" s="120"/>
      <c r="CA17" s="172">
        <f>LP17</f>
        <v>0</v>
      </c>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72">
        <f>MN17</f>
        <v>0</v>
      </c>
      <c r="CZ17" s="157"/>
      <c r="DA17" s="157"/>
      <c r="DB17" s="157"/>
      <c r="DC17" s="157"/>
      <c r="DD17" s="157"/>
      <c r="DE17" s="157"/>
      <c r="DF17" s="157"/>
      <c r="DG17" s="157"/>
      <c r="DH17" s="157"/>
      <c r="DI17" s="157"/>
      <c r="DJ17" s="157"/>
      <c r="DK17" s="157"/>
      <c r="DL17" s="157"/>
      <c r="DM17" s="157"/>
      <c r="DN17" s="157"/>
      <c r="DO17" s="157"/>
      <c r="DP17" s="157"/>
      <c r="DQ17" s="157"/>
      <c r="DR17" s="157"/>
      <c r="DS17" s="157"/>
      <c r="DT17" s="157"/>
      <c r="DU17" s="157"/>
      <c r="DV17" s="157"/>
      <c r="DW17" s="172">
        <f>NL17</f>
        <v>0</v>
      </c>
      <c r="DX17" s="157"/>
      <c r="DY17" s="157"/>
      <c r="DZ17" s="157"/>
      <c r="EA17" s="157"/>
      <c r="EB17" s="157"/>
      <c r="EC17" s="157"/>
      <c r="ED17" s="157"/>
      <c r="EE17" s="157"/>
      <c r="EF17" s="157"/>
      <c r="EG17" s="157"/>
      <c r="EH17" s="157"/>
      <c r="EI17" s="157"/>
      <c r="EJ17" s="157"/>
      <c r="EK17" s="157"/>
      <c r="EL17" s="157"/>
      <c r="EM17" s="157"/>
      <c r="EN17" s="157"/>
      <c r="EO17" s="157"/>
      <c r="EP17" s="157"/>
      <c r="EQ17" s="157"/>
      <c r="ER17" s="157"/>
      <c r="ES17" s="157"/>
      <c r="ET17" s="157"/>
      <c r="EU17" s="172">
        <f>OJ17</f>
        <v>1</v>
      </c>
      <c r="EV17" s="120"/>
      <c r="EW17" s="172">
        <f>IFERROR(IF(COUNTBLANK(D$17:D$24)&gt;0,"",D17+CA17),"")</f>
        <v>48</v>
      </c>
      <c r="EX17" s="157"/>
      <c r="EY17" s="157"/>
      <c r="EZ17" s="157"/>
      <c r="FA17" s="157"/>
      <c r="FB17" s="157"/>
      <c r="FC17" s="157"/>
      <c r="FD17" s="157"/>
      <c r="FE17" s="157"/>
      <c r="FF17" s="157"/>
      <c r="FG17" s="157"/>
      <c r="FH17" s="157"/>
      <c r="FI17" s="157"/>
      <c r="FJ17" s="157"/>
      <c r="FK17" s="157"/>
      <c r="FL17" s="157"/>
      <c r="FM17" s="157"/>
      <c r="FN17" s="157"/>
      <c r="FO17" s="157"/>
      <c r="FP17" s="157"/>
      <c r="FQ17" s="157"/>
      <c r="FR17" s="157"/>
      <c r="FS17" s="157"/>
      <c r="FT17" s="157"/>
      <c r="FU17" s="172">
        <f>IFERROR(IF(COUNTBLANK(AB$17:AB$24)&gt;0,"",AB17+CY17),"")</f>
        <v>18</v>
      </c>
      <c r="FV17" s="157"/>
      <c r="FW17" s="157"/>
      <c r="FX17" s="157"/>
      <c r="FY17" s="157"/>
      <c r="FZ17" s="157"/>
      <c r="GA17" s="157"/>
      <c r="GB17" s="157"/>
      <c r="GC17" s="157"/>
      <c r="GD17" s="157"/>
      <c r="GE17" s="157"/>
      <c r="GF17" s="157"/>
      <c r="GG17" s="157"/>
      <c r="GH17" s="157"/>
      <c r="GI17" s="157"/>
      <c r="GJ17" s="157"/>
      <c r="GK17" s="157"/>
      <c r="GL17" s="157"/>
      <c r="GM17" s="157"/>
      <c r="GN17" s="157"/>
      <c r="GO17" s="157"/>
      <c r="GP17" s="157"/>
      <c r="GQ17" s="157"/>
      <c r="GR17" s="157"/>
      <c r="GS17" s="172">
        <f>IFERROR(IF(COUNTBLANK(AZ$17:AZ$24)&gt;0,"",AZ17+DW17),"")</f>
        <v>0</v>
      </c>
      <c r="GT17" s="157"/>
      <c r="GU17" s="157"/>
      <c r="GV17" s="157"/>
      <c r="GW17" s="157"/>
      <c r="GX17" s="157"/>
      <c r="GY17" s="157"/>
      <c r="GZ17" s="157"/>
      <c r="HA17" s="157"/>
      <c r="HB17" s="157"/>
      <c r="HC17" s="157"/>
      <c r="HD17" s="157"/>
      <c r="HE17" s="157"/>
      <c r="HF17" s="157"/>
      <c r="HG17" s="157"/>
      <c r="HH17" s="157"/>
      <c r="HI17" s="157"/>
      <c r="HJ17" s="157"/>
      <c r="HK17" s="157"/>
      <c r="HL17" s="157"/>
      <c r="HM17" s="157"/>
      <c r="HN17" s="157"/>
      <c r="HO17" s="157"/>
      <c r="HP17" s="157"/>
      <c r="HQ17" s="172">
        <f>IFERROR(IF(COUNTBLANK(BX$17:BX$24)&gt;0,"",BX17+EU17),"")</f>
        <v>23</v>
      </c>
      <c r="HR17" s="126"/>
      <c r="HS17" s="172">
        <f>IFERROR(IF(AND(COUNTBLANK(D$17:D$24)&gt;0,COUNTBLANK(AB$17:AB$24)&gt;0,COUNTBLANK(AZ$17:AZ$24)&gt;0,COUNTBLANK(BX$17:BX$24)&gt;0),"",EW17+FU17+GS17+HQ17),"")</f>
        <v>89</v>
      </c>
      <c r="HT17" s="228"/>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s="173">
        <f t="shared" ref="KT17:KT24" si="22">D17</f>
        <v>48</v>
      </c>
      <c r="KU17" s="174">
        <f t="shared" ref="KU17:KU24" si="23">KV$15*(D17/D$25)</f>
        <v>0</v>
      </c>
      <c r="KV17" s="174">
        <f>KU17-TRUNC(KU17)</f>
        <v>0</v>
      </c>
      <c r="KW17" s="174">
        <v>1E-3</v>
      </c>
      <c r="KX17" s="175">
        <f>KV17+KW17</f>
        <v>1E-3</v>
      </c>
      <c r="KY17" s="176">
        <f>ROUNDDOWN(KU17,0)</f>
        <v>0</v>
      </c>
      <c r="KZ17" s="137">
        <f t="shared" ref="KZ17:LG24" si="24">IF($KX17&gt;=LARGE($KX$17:$KX$24,KZ$12),ROUNDDOWN($KU17,0)+1,ROUNDDOWN($KU17,0))</f>
        <v>0</v>
      </c>
      <c r="LA17" s="137">
        <f t="shared" si="24"/>
        <v>0</v>
      </c>
      <c r="LB17" s="137">
        <f t="shared" si="24"/>
        <v>0</v>
      </c>
      <c r="LC17" s="137">
        <f t="shared" si="24"/>
        <v>0</v>
      </c>
      <c r="LD17" s="137">
        <f t="shared" si="24"/>
        <v>0</v>
      </c>
      <c r="LE17" s="137">
        <f t="shared" si="24"/>
        <v>0</v>
      </c>
      <c r="LF17" s="137">
        <f t="shared" si="24"/>
        <v>0</v>
      </c>
      <c r="LG17" s="137">
        <f t="shared" si="24"/>
        <v>1</v>
      </c>
      <c r="LH17" s="177"/>
      <c r="LI17" s="177"/>
      <c r="LJ17" s="177"/>
      <c r="LK17" s="177"/>
      <c r="LL17" s="177"/>
      <c r="LM17" s="177"/>
      <c r="LN17" s="177"/>
      <c r="LO17" s="137" t="e" cm="1" vm="2">
        <f t="array" aca="1" ref="LO17" ca="1">_xlfn._xlws.FILTER(KY17:LN25,KY25:LN25=KV15)</f>
        <v>#VALUE!</v>
      </c>
      <c r="LP17" s="137">
        <f>IF(KV15=0,0,IFERROR(LO17,""))</f>
        <v>0</v>
      </c>
      <c r="LQ17"/>
      <c r="LR17" s="173">
        <f t="shared" ref="LR17:LR24" si="25">AB17</f>
        <v>18</v>
      </c>
      <c r="LS17" s="174">
        <f t="shared" ref="LS17:LS24" si="26">LT$15*(AB17/AB$25)</f>
        <v>0</v>
      </c>
      <c r="LT17" s="174">
        <f>LS17-TRUNC(LS17)</f>
        <v>0</v>
      </c>
      <c r="LU17" s="174">
        <v>1E-3</v>
      </c>
      <c r="LV17" s="175">
        <f>LT17+LU17</f>
        <v>1E-3</v>
      </c>
      <c r="LW17" s="176">
        <f>ROUNDDOWN(LS17,0)</f>
        <v>0</v>
      </c>
      <c r="LX17" s="137">
        <f t="shared" ref="LX17:ME24" si="27">IF($LV17&gt;=LARGE($LV$17:$LV$24,LX$12),ROUNDDOWN($LS17,0)+1,ROUNDDOWN($LS17,0))</f>
        <v>0</v>
      </c>
      <c r="LY17" s="137">
        <f t="shared" si="27"/>
        <v>0</v>
      </c>
      <c r="LZ17" s="137">
        <f t="shared" si="27"/>
        <v>0</v>
      </c>
      <c r="MA17" s="137">
        <f t="shared" si="27"/>
        <v>0</v>
      </c>
      <c r="MB17" s="137">
        <f t="shared" si="27"/>
        <v>0</v>
      </c>
      <c r="MC17" s="137">
        <f t="shared" si="27"/>
        <v>0</v>
      </c>
      <c r="MD17" s="137">
        <f t="shared" si="27"/>
        <v>0</v>
      </c>
      <c r="ME17" s="137">
        <f t="shared" si="27"/>
        <v>1</v>
      </c>
      <c r="MF17" s="177"/>
      <c r="MG17" s="177"/>
      <c r="MH17" s="177"/>
      <c r="MI17" s="177"/>
      <c r="MJ17" s="177"/>
      <c r="MK17" s="177"/>
      <c r="ML17" s="177"/>
      <c r="MM17" s="137" t="e" cm="1" vm="2">
        <f t="array" aca="1" ref="MM17" ca="1">_xlfn._xlws.FILTER(LW17:ML25,LW25:ML25=LT15)</f>
        <v>#VALUE!</v>
      </c>
      <c r="MN17" s="137">
        <f>IF(LT15=0,0,IFERROR(MM17,""))</f>
        <v>0</v>
      </c>
      <c r="MO17" s="125"/>
      <c r="MP17" s="173">
        <f t="shared" ref="MP17:MP24" si="28">AZ17</f>
        <v>0</v>
      </c>
      <c r="MQ17" s="174" t="e">
        <f t="shared" ref="MQ17:MQ24" si="29">MR$15*(AZ17/AZ$25)</f>
        <v>#DIV/0!</v>
      </c>
      <c r="MR17" s="174" t="e">
        <f>MQ17-TRUNC(MQ17)</f>
        <v>#DIV/0!</v>
      </c>
      <c r="MS17" s="174">
        <v>1E-3</v>
      </c>
      <c r="MT17" s="175" t="e">
        <f>MR17+MS17</f>
        <v>#DIV/0!</v>
      </c>
      <c r="MU17" s="176" t="e">
        <f>ROUNDDOWN(MQ17,0)</f>
        <v>#DIV/0!</v>
      </c>
      <c r="MV17" s="137" t="e">
        <f t="shared" ref="MV17:NC24" si="30">IF($MT17&gt;=LARGE($MT$17:$MT$24,MV$12),ROUNDDOWN($MQ17,0)+1,ROUNDDOWN($MQ17,0))</f>
        <v>#DIV/0!</v>
      </c>
      <c r="MW17" s="137" t="e">
        <f t="shared" si="30"/>
        <v>#DIV/0!</v>
      </c>
      <c r="MX17" s="137" t="e">
        <f t="shared" si="30"/>
        <v>#DIV/0!</v>
      </c>
      <c r="MY17" s="137" t="e">
        <f t="shared" si="30"/>
        <v>#DIV/0!</v>
      </c>
      <c r="MZ17" s="137" t="e">
        <f t="shared" si="30"/>
        <v>#DIV/0!</v>
      </c>
      <c r="NA17" s="137" t="e">
        <f t="shared" si="30"/>
        <v>#DIV/0!</v>
      </c>
      <c r="NB17" s="137" t="e">
        <f t="shared" si="30"/>
        <v>#DIV/0!</v>
      </c>
      <c r="NC17" s="137" t="e">
        <f t="shared" si="30"/>
        <v>#DIV/0!</v>
      </c>
      <c r="ND17" s="177"/>
      <c r="NE17" s="177"/>
      <c r="NF17" s="177"/>
      <c r="NG17" s="177"/>
      <c r="NH17" s="177"/>
      <c r="NI17" s="177"/>
      <c r="NJ17" s="177"/>
      <c r="NK17" s="137" t="e" cm="1">
        <f t="array" ref="NK17">_xlfn._xlws.FILTER(MU17:NJ25,MU25:NJ25=MR15)</f>
        <v>#DIV/0!</v>
      </c>
      <c r="NL17" s="137">
        <f>IF(MR15=0,0,IFERROR(NK17,""))</f>
        <v>0</v>
      </c>
      <c r="NM17" s="125"/>
      <c r="NN17" s="173">
        <f t="shared" ref="NN17:NN24" si="31">BX17</f>
        <v>22</v>
      </c>
      <c r="NO17" s="174">
        <f t="shared" ref="NO17:NO24" si="32">NP$15*(BX17/BX$25)</f>
        <v>1.1578947368421053</v>
      </c>
      <c r="NP17" s="174">
        <f>NO17-TRUNC(NO17)</f>
        <v>0.15789473684210531</v>
      </c>
      <c r="NQ17" s="174">
        <v>1E-3</v>
      </c>
      <c r="NR17" s="175">
        <f>NP17+NQ17</f>
        <v>0.15889473684210531</v>
      </c>
      <c r="NS17" s="176">
        <f>ROUNDDOWN(NO17,0)</f>
        <v>1</v>
      </c>
      <c r="NT17" s="137">
        <f t="shared" ref="NT17:OA24" si="33">IF($NR17&gt;=LARGE($NR$17:$NR$24,NT$12),ROUNDDOWN($NO17,0)+1,ROUNDDOWN($NO17,0))</f>
        <v>1</v>
      </c>
      <c r="NU17" s="137">
        <f t="shared" si="33"/>
        <v>2</v>
      </c>
      <c r="NV17" s="137">
        <f t="shared" si="33"/>
        <v>2</v>
      </c>
      <c r="NW17" s="137">
        <f t="shared" si="33"/>
        <v>2</v>
      </c>
      <c r="NX17" s="137">
        <f t="shared" si="33"/>
        <v>2</v>
      </c>
      <c r="NY17" s="137">
        <f t="shared" si="33"/>
        <v>2</v>
      </c>
      <c r="NZ17" s="137">
        <f t="shared" si="33"/>
        <v>2</v>
      </c>
      <c r="OA17" s="137">
        <f t="shared" si="33"/>
        <v>2</v>
      </c>
      <c r="OB17" s="177"/>
      <c r="OC17" s="177"/>
      <c r="OD17" s="177"/>
      <c r="OE17" s="177"/>
      <c r="OF17" s="177"/>
      <c r="OG17" s="177"/>
      <c r="OH17" s="177"/>
      <c r="OI17" s="137" cm="1">
        <f t="array" ref="OI17:OI25">_xlfn._xlws.FILTER(NS17:OH25,NS25:OH25=NP15)</f>
        <v>1</v>
      </c>
      <c r="OJ17" s="137">
        <f>IF(NP15=0,0,IFERROR(OI17,""))</f>
        <v>1</v>
      </c>
    </row>
    <row r="18" spans="3:400" x14ac:dyDescent="0.25">
      <c r="C18" s="194" t="s">
        <v>252</v>
      </c>
      <c r="D18" s="171">
        <v>57</v>
      </c>
      <c r="E18" s="156"/>
      <c r="F18" s="156"/>
      <c r="G18" s="156"/>
      <c r="H18" s="156"/>
      <c r="I18" s="156"/>
      <c r="J18" s="156"/>
      <c r="K18" s="156"/>
      <c r="L18" s="156"/>
      <c r="M18" s="156"/>
      <c r="N18" s="156"/>
      <c r="O18" s="156"/>
      <c r="P18" s="156"/>
      <c r="Q18" s="156"/>
      <c r="R18" s="156"/>
      <c r="S18" s="156"/>
      <c r="T18" s="156"/>
      <c r="U18" s="156"/>
      <c r="V18" s="156"/>
      <c r="W18" s="156"/>
      <c r="X18" s="156"/>
      <c r="Y18" s="156"/>
      <c r="Z18" s="156"/>
      <c r="AA18" s="156"/>
      <c r="AB18" s="171">
        <v>8</v>
      </c>
      <c r="AC18" s="156"/>
      <c r="AD18" s="156"/>
      <c r="AE18" s="156"/>
      <c r="AF18" s="156"/>
      <c r="AG18" s="156"/>
      <c r="AH18" s="156"/>
      <c r="AI18" s="156"/>
      <c r="AJ18" s="156"/>
      <c r="AK18" s="156"/>
      <c r="AL18" s="156"/>
      <c r="AM18" s="156"/>
      <c r="AN18" s="156"/>
      <c r="AO18" s="156"/>
      <c r="AP18" s="156"/>
      <c r="AQ18" s="156"/>
      <c r="AR18" s="156"/>
      <c r="AS18" s="156"/>
      <c r="AT18" s="156"/>
      <c r="AU18" s="156"/>
      <c r="AV18" s="156"/>
      <c r="AW18" s="156"/>
      <c r="AX18" s="156"/>
      <c r="AY18" s="156"/>
      <c r="AZ18" s="171">
        <v>0</v>
      </c>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71">
        <v>34</v>
      </c>
      <c r="BY18" s="153">
        <f t="shared" ref="BY18:BY24" si="34">D18+AB18+AZ18+BX18</f>
        <v>99</v>
      </c>
      <c r="BZ18" s="120"/>
      <c r="CA18" s="172">
        <f t="shared" ref="CA18:CA24" si="35">LP18</f>
        <v>0</v>
      </c>
      <c r="CB18" s="157"/>
      <c r="CC18" s="157"/>
      <c r="CD18" s="157"/>
      <c r="CE18" s="157"/>
      <c r="CF18" s="157"/>
      <c r="CG18" s="157"/>
      <c r="CH18" s="157"/>
      <c r="CI18" s="157"/>
      <c r="CJ18" s="157"/>
      <c r="CK18" s="157"/>
      <c r="CL18" s="157"/>
      <c r="CM18" s="157"/>
      <c r="CN18" s="157"/>
      <c r="CO18" s="157"/>
      <c r="CP18" s="157"/>
      <c r="CQ18" s="157"/>
      <c r="CR18" s="157"/>
      <c r="CS18" s="157"/>
      <c r="CT18" s="157"/>
      <c r="CU18" s="157"/>
      <c r="CV18" s="157"/>
      <c r="CW18" s="157"/>
      <c r="CX18" s="157"/>
      <c r="CY18" s="172">
        <f t="shared" ref="CY18:CY24" si="36">MN18</f>
        <v>0</v>
      </c>
      <c r="CZ18" s="157"/>
      <c r="DA18" s="157"/>
      <c r="DB18" s="157"/>
      <c r="DC18" s="157"/>
      <c r="DD18" s="157"/>
      <c r="DE18" s="157"/>
      <c r="DF18" s="157"/>
      <c r="DG18" s="157"/>
      <c r="DH18" s="157"/>
      <c r="DI18" s="157"/>
      <c r="DJ18" s="157"/>
      <c r="DK18" s="157"/>
      <c r="DL18" s="157"/>
      <c r="DM18" s="157"/>
      <c r="DN18" s="157"/>
      <c r="DO18" s="157"/>
      <c r="DP18" s="157"/>
      <c r="DQ18" s="157"/>
      <c r="DR18" s="157"/>
      <c r="DS18" s="157"/>
      <c r="DT18" s="157"/>
      <c r="DU18" s="157"/>
      <c r="DV18" s="157"/>
      <c r="DW18" s="172">
        <f t="shared" ref="DW18:DW24" si="37">NL18</f>
        <v>0</v>
      </c>
      <c r="DX18" s="157"/>
      <c r="DY18" s="157"/>
      <c r="DZ18" s="157"/>
      <c r="EA18" s="157"/>
      <c r="EB18" s="157"/>
      <c r="EC18" s="157"/>
      <c r="ED18" s="157"/>
      <c r="EE18" s="157"/>
      <c r="EF18" s="157"/>
      <c r="EG18" s="157"/>
      <c r="EH18" s="157"/>
      <c r="EI18" s="157"/>
      <c r="EJ18" s="157"/>
      <c r="EK18" s="157"/>
      <c r="EL18" s="157"/>
      <c r="EM18" s="157"/>
      <c r="EN18" s="157"/>
      <c r="EO18" s="157"/>
      <c r="EP18" s="157"/>
      <c r="EQ18" s="157"/>
      <c r="ER18" s="157"/>
      <c r="ES18" s="157"/>
      <c r="ET18" s="157"/>
      <c r="EU18" s="172">
        <f t="shared" ref="EU18:EU24" si="38">OJ18</f>
        <v>2</v>
      </c>
      <c r="EV18" s="120"/>
      <c r="EW18" s="172">
        <f t="shared" ref="EW18:EW24" si="39">IFERROR(IF(COUNTBLANK(D$17:D$24)&gt;0,"",D18+CA18),"")</f>
        <v>57</v>
      </c>
      <c r="EX18" s="157"/>
      <c r="EY18" s="157"/>
      <c r="EZ18" s="157"/>
      <c r="FA18" s="157"/>
      <c r="FB18" s="157"/>
      <c r="FC18" s="157"/>
      <c r="FD18" s="157"/>
      <c r="FE18" s="157"/>
      <c r="FF18" s="157"/>
      <c r="FG18" s="157"/>
      <c r="FH18" s="157"/>
      <c r="FI18" s="157"/>
      <c r="FJ18" s="157"/>
      <c r="FK18" s="157"/>
      <c r="FL18" s="157"/>
      <c r="FM18" s="157"/>
      <c r="FN18" s="157"/>
      <c r="FO18" s="157"/>
      <c r="FP18" s="157"/>
      <c r="FQ18" s="157"/>
      <c r="FR18" s="157"/>
      <c r="FS18" s="157"/>
      <c r="FT18" s="157"/>
      <c r="FU18" s="172">
        <f t="shared" ref="FU18:FU24" si="40">IFERROR(IF(COUNTBLANK(AB$17:AB$24)&gt;0,"",AB18+CY18),"")</f>
        <v>8</v>
      </c>
      <c r="FV18" s="157"/>
      <c r="FW18" s="157"/>
      <c r="FX18" s="157"/>
      <c r="FY18" s="157"/>
      <c r="FZ18" s="157"/>
      <c r="GA18" s="157"/>
      <c r="GB18" s="157"/>
      <c r="GC18" s="157"/>
      <c r="GD18" s="157"/>
      <c r="GE18" s="157"/>
      <c r="GF18" s="157"/>
      <c r="GG18" s="157"/>
      <c r="GH18" s="157"/>
      <c r="GI18" s="157"/>
      <c r="GJ18" s="157"/>
      <c r="GK18" s="157"/>
      <c r="GL18" s="157"/>
      <c r="GM18" s="157"/>
      <c r="GN18" s="157"/>
      <c r="GO18" s="157"/>
      <c r="GP18" s="157"/>
      <c r="GQ18" s="157"/>
      <c r="GR18" s="157"/>
      <c r="GS18" s="172">
        <f t="shared" ref="GS18:GS24" si="41">IFERROR(IF(COUNTBLANK(AZ$17:AZ$24)&gt;0,"",AZ18+DW18),"")</f>
        <v>0</v>
      </c>
      <c r="GT18" s="157"/>
      <c r="GU18" s="157"/>
      <c r="GV18" s="157"/>
      <c r="GW18" s="157"/>
      <c r="GX18" s="157"/>
      <c r="GY18" s="157"/>
      <c r="GZ18" s="157"/>
      <c r="HA18" s="157"/>
      <c r="HB18" s="157"/>
      <c r="HC18" s="157"/>
      <c r="HD18" s="157"/>
      <c r="HE18" s="157"/>
      <c r="HF18" s="157"/>
      <c r="HG18" s="157"/>
      <c r="HH18" s="157"/>
      <c r="HI18" s="157"/>
      <c r="HJ18" s="157"/>
      <c r="HK18" s="157"/>
      <c r="HL18" s="157"/>
      <c r="HM18" s="157"/>
      <c r="HN18" s="157"/>
      <c r="HO18" s="157"/>
      <c r="HP18" s="157"/>
      <c r="HQ18" s="172">
        <f t="shared" ref="HQ18:HQ24" si="42">IFERROR(IF(COUNTBLANK(BX$17:BX$24)&gt;0,"",BX18+EU18),"")</f>
        <v>36</v>
      </c>
      <c r="HR18" s="126"/>
      <c r="HS18" s="172">
        <f t="shared" ref="HS18:HS24" si="43">IFERROR(IF(AND(COUNTBLANK(D$17:D$24)&gt;0,COUNTBLANK(AB$17:AB$24)&gt;0,COUNTBLANK(AZ$17:AZ$24)&gt;0,COUNTBLANK(BX$17:BX$24)&gt;0),"",EW18+FU18+GS18+HQ18),"")</f>
        <v>101</v>
      </c>
      <c r="HT18" s="22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s="173">
        <f t="shared" si="22"/>
        <v>57</v>
      </c>
      <c r="KU18" s="174">
        <f t="shared" si="23"/>
        <v>0</v>
      </c>
      <c r="KV18" s="174">
        <f t="shared" ref="KV18:KV24" si="44">KU18-TRUNC(KU18)</f>
        <v>0</v>
      </c>
      <c r="KW18" s="174">
        <f>KW17+0.001</f>
        <v>2E-3</v>
      </c>
      <c r="KX18" s="175">
        <f t="shared" ref="KX18:KX24" si="45">KV18+KW18</f>
        <v>2E-3</v>
      </c>
      <c r="KY18" s="176">
        <f t="shared" ref="KY18:KY24" si="46">ROUNDDOWN(KU18,0)</f>
        <v>0</v>
      </c>
      <c r="KZ18" s="137">
        <f t="shared" si="24"/>
        <v>0</v>
      </c>
      <c r="LA18" s="137">
        <f t="shared" si="24"/>
        <v>0</v>
      </c>
      <c r="LB18" s="137">
        <f t="shared" si="24"/>
        <v>0</v>
      </c>
      <c r="LC18" s="137">
        <f t="shared" si="24"/>
        <v>0</v>
      </c>
      <c r="LD18" s="137">
        <f t="shared" si="24"/>
        <v>0</v>
      </c>
      <c r="LE18" s="137">
        <f t="shared" si="24"/>
        <v>0</v>
      </c>
      <c r="LF18" s="137">
        <f t="shared" si="24"/>
        <v>1</v>
      </c>
      <c r="LG18" s="137">
        <f t="shared" si="24"/>
        <v>1</v>
      </c>
      <c r="LH18" s="177"/>
      <c r="LI18" s="177"/>
      <c r="LJ18" s="177"/>
      <c r="LK18" s="177"/>
      <c r="LL18" s="177"/>
      <c r="LM18" s="177"/>
      <c r="LN18" s="177"/>
      <c r="LO18" s="137"/>
      <c r="LP18" s="137">
        <f>IF(LP17="","",LO18)</f>
        <v>0</v>
      </c>
      <c r="LQ18"/>
      <c r="LR18" s="173">
        <f t="shared" si="25"/>
        <v>8</v>
      </c>
      <c r="LS18" s="174">
        <f t="shared" si="26"/>
        <v>0</v>
      </c>
      <c r="LT18" s="174">
        <f t="shared" ref="LT18:LT24" si="47">LS18-TRUNC(LS18)</f>
        <v>0</v>
      </c>
      <c r="LU18" s="174">
        <f>LU17+0.001</f>
        <v>2E-3</v>
      </c>
      <c r="LV18" s="175">
        <f t="shared" ref="LV18:LV24" si="48">LT18+LU18</f>
        <v>2E-3</v>
      </c>
      <c r="LW18" s="176">
        <f t="shared" ref="LW18:LW24" si="49">ROUNDDOWN(LS18,0)</f>
        <v>0</v>
      </c>
      <c r="LX18" s="137">
        <f t="shared" si="27"/>
        <v>0</v>
      </c>
      <c r="LY18" s="137">
        <f t="shared" si="27"/>
        <v>0</v>
      </c>
      <c r="LZ18" s="137">
        <f t="shared" si="27"/>
        <v>0</v>
      </c>
      <c r="MA18" s="137">
        <f t="shared" si="27"/>
        <v>0</v>
      </c>
      <c r="MB18" s="137">
        <f t="shared" si="27"/>
        <v>0</v>
      </c>
      <c r="MC18" s="137">
        <f t="shared" si="27"/>
        <v>0</v>
      </c>
      <c r="MD18" s="137">
        <f t="shared" si="27"/>
        <v>1</v>
      </c>
      <c r="ME18" s="137">
        <f t="shared" si="27"/>
        <v>1</v>
      </c>
      <c r="MF18" s="177"/>
      <c r="MG18" s="177"/>
      <c r="MH18" s="177"/>
      <c r="MI18" s="177"/>
      <c r="MJ18" s="177"/>
      <c r="MK18" s="177"/>
      <c r="ML18" s="177"/>
      <c r="MM18" s="137"/>
      <c r="MN18" s="137">
        <f>IF(MN17="","",MM18)</f>
        <v>0</v>
      </c>
      <c r="MO18" s="125"/>
      <c r="MP18" s="173">
        <f t="shared" si="28"/>
        <v>0</v>
      </c>
      <c r="MQ18" s="174" t="e">
        <f t="shared" si="29"/>
        <v>#DIV/0!</v>
      </c>
      <c r="MR18" s="174" t="e">
        <f t="shared" ref="MR18:MR24" si="50">MQ18-TRUNC(MQ18)</f>
        <v>#DIV/0!</v>
      </c>
      <c r="MS18" s="174">
        <f>MS17+0.001</f>
        <v>2E-3</v>
      </c>
      <c r="MT18" s="175" t="e">
        <f t="shared" ref="MT18:MT24" si="51">MR18+MS18</f>
        <v>#DIV/0!</v>
      </c>
      <c r="MU18" s="176" t="e">
        <f t="shared" ref="MU18:MU24" si="52">ROUNDDOWN(MQ18,0)</f>
        <v>#DIV/0!</v>
      </c>
      <c r="MV18" s="137" t="e">
        <f t="shared" si="30"/>
        <v>#DIV/0!</v>
      </c>
      <c r="MW18" s="137" t="e">
        <f t="shared" si="30"/>
        <v>#DIV/0!</v>
      </c>
      <c r="MX18" s="137" t="e">
        <f t="shared" si="30"/>
        <v>#DIV/0!</v>
      </c>
      <c r="MY18" s="137" t="e">
        <f t="shared" si="30"/>
        <v>#DIV/0!</v>
      </c>
      <c r="MZ18" s="137" t="e">
        <f t="shared" si="30"/>
        <v>#DIV/0!</v>
      </c>
      <c r="NA18" s="137" t="e">
        <f t="shared" si="30"/>
        <v>#DIV/0!</v>
      </c>
      <c r="NB18" s="137" t="e">
        <f t="shared" si="30"/>
        <v>#DIV/0!</v>
      </c>
      <c r="NC18" s="137" t="e">
        <f t="shared" si="30"/>
        <v>#DIV/0!</v>
      </c>
      <c r="ND18" s="177"/>
      <c r="NE18" s="177"/>
      <c r="NF18" s="177"/>
      <c r="NG18" s="177"/>
      <c r="NH18" s="177"/>
      <c r="NI18" s="177"/>
      <c r="NJ18" s="177"/>
      <c r="NK18" s="137"/>
      <c r="NL18" s="137">
        <f>IF(NL17="","",NK18)</f>
        <v>0</v>
      </c>
      <c r="NM18" s="125"/>
      <c r="NN18" s="173">
        <f t="shared" si="31"/>
        <v>34</v>
      </c>
      <c r="NO18" s="174">
        <f t="shared" si="32"/>
        <v>1.7894736842105261</v>
      </c>
      <c r="NP18" s="174">
        <f t="shared" ref="NP18:NP24" si="53">NO18-TRUNC(NO18)</f>
        <v>0.78947368421052611</v>
      </c>
      <c r="NQ18" s="174">
        <f>NQ17+0.001</f>
        <v>2E-3</v>
      </c>
      <c r="NR18" s="175">
        <f t="shared" ref="NR18:NR24" si="54">NP18+NQ18</f>
        <v>0.79147368421052611</v>
      </c>
      <c r="NS18" s="176">
        <f t="shared" ref="NS18:NS24" si="55">ROUNDDOWN(NO18,0)</f>
        <v>1</v>
      </c>
      <c r="NT18" s="137">
        <f t="shared" si="33"/>
        <v>2</v>
      </c>
      <c r="NU18" s="137">
        <f t="shared" si="33"/>
        <v>2</v>
      </c>
      <c r="NV18" s="137">
        <f t="shared" si="33"/>
        <v>2</v>
      </c>
      <c r="NW18" s="137">
        <f t="shared" si="33"/>
        <v>2</v>
      </c>
      <c r="NX18" s="137">
        <f t="shared" si="33"/>
        <v>2</v>
      </c>
      <c r="NY18" s="137">
        <f t="shared" si="33"/>
        <v>2</v>
      </c>
      <c r="NZ18" s="137">
        <f t="shared" si="33"/>
        <v>2</v>
      </c>
      <c r="OA18" s="137">
        <f t="shared" si="33"/>
        <v>2</v>
      </c>
      <c r="OB18" s="177"/>
      <c r="OC18" s="177"/>
      <c r="OD18" s="177"/>
      <c r="OE18" s="177"/>
      <c r="OF18" s="177"/>
      <c r="OG18" s="177"/>
      <c r="OH18" s="177"/>
      <c r="OI18" s="137">
        <v>2</v>
      </c>
      <c r="OJ18" s="137">
        <f>IF(OJ17="","",OI18)</f>
        <v>2</v>
      </c>
    </row>
    <row r="19" spans="3:400" x14ac:dyDescent="0.25">
      <c r="C19" s="194" t="s">
        <v>253</v>
      </c>
      <c r="D19" s="171">
        <v>0</v>
      </c>
      <c r="E19" s="156"/>
      <c r="F19" s="156"/>
      <c r="G19" s="156"/>
      <c r="H19" s="156"/>
      <c r="I19" s="156"/>
      <c r="J19" s="156"/>
      <c r="K19" s="156"/>
      <c r="L19" s="156"/>
      <c r="M19" s="156"/>
      <c r="N19" s="156"/>
      <c r="O19" s="156"/>
      <c r="P19" s="156"/>
      <c r="Q19" s="156"/>
      <c r="R19" s="156"/>
      <c r="S19" s="156"/>
      <c r="T19" s="156"/>
      <c r="U19" s="156"/>
      <c r="V19" s="156"/>
      <c r="W19" s="156"/>
      <c r="X19" s="156"/>
      <c r="Y19" s="156"/>
      <c r="Z19" s="156"/>
      <c r="AA19" s="156"/>
      <c r="AB19" s="171">
        <v>0</v>
      </c>
      <c r="AC19" s="156"/>
      <c r="AD19" s="156"/>
      <c r="AE19" s="156"/>
      <c r="AF19" s="156"/>
      <c r="AG19" s="156"/>
      <c r="AH19" s="156"/>
      <c r="AI19" s="156"/>
      <c r="AJ19" s="156"/>
      <c r="AK19" s="156"/>
      <c r="AL19" s="156"/>
      <c r="AM19" s="156"/>
      <c r="AN19" s="156"/>
      <c r="AO19" s="156"/>
      <c r="AP19" s="156"/>
      <c r="AQ19" s="156"/>
      <c r="AR19" s="156"/>
      <c r="AS19" s="156"/>
      <c r="AT19" s="156"/>
      <c r="AU19" s="156"/>
      <c r="AV19" s="156"/>
      <c r="AW19" s="156"/>
      <c r="AX19" s="156"/>
      <c r="AY19" s="156"/>
      <c r="AZ19" s="171">
        <v>0</v>
      </c>
      <c r="BA19" s="156"/>
      <c r="BB19" s="156"/>
      <c r="BC19" s="156"/>
      <c r="BD19" s="156"/>
      <c r="BE19" s="156"/>
      <c r="BF19" s="156"/>
      <c r="BG19" s="156"/>
      <c r="BH19" s="156"/>
      <c r="BI19" s="156"/>
      <c r="BJ19" s="156"/>
      <c r="BK19" s="156"/>
      <c r="BL19" s="156"/>
      <c r="BM19" s="156"/>
      <c r="BN19" s="156"/>
      <c r="BO19" s="156"/>
      <c r="BP19" s="156"/>
      <c r="BQ19" s="156"/>
      <c r="BR19" s="156"/>
      <c r="BS19" s="156"/>
      <c r="BT19" s="156"/>
      <c r="BU19" s="156"/>
      <c r="BV19" s="156"/>
      <c r="BW19" s="156"/>
      <c r="BX19" s="171">
        <v>0</v>
      </c>
      <c r="BY19" s="153">
        <f t="shared" si="34"/>
        <v>0</v>
      </c>
      <c r="BZ19" s="120"/>
      <c r="CA19" s="172">
        <f t="shared" si="35"/>
        <v>0</v>
      </c>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72">
        <f t="shared" si="36"/>
        <v>0</v>
      </c>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72">
        <f t="shared" si="37"/>
        <v>0</v>
      </c>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72">
        <f t="shared" si="38"/>
        <v>0</v>
      </c>
      <c r="EV19" s="120"/>
      <c r="EW19" s="172">
        <f t="shared" si="39"/>
        <v>0</v>
      </c>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72">
        <f t="shared" si="40"/>
        <v>0</v>
      </c>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72">
        <f t="shared" si="41"/>
        <v>0</v>
      </c>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72">
        <f t="shared" si="42"/>
        <v>0</v>
      </c>
      <c r="HR19" s="126"/>
      <c r="HS19" s="172">
        <f t="shared" si="43"/>
        <v>0</v>
      </c>
      <c r="HT19" s="228"/>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s="173">
        <f t="shared" si="22"/>
        <v>0</v>
      </c>
      <c r="KU19" s="174">
        <f t="shared" si="23"/>
        <v>0</v>
      </c>
      <c r="KV19" s="174">
        <f t="shared" si="44"/>
        <v>0</v>
      </c>
      <c r="KW19" s="174">
        <f t="shared" ref="KW19:KW24" si="56">KW18+0.001</f>
        <v>3.0000000000000001E-3</v>
      </c>
      <c r="KX19" s="175">
        <f t="shared" si="45"/>
        <v>3.0000000000000001E-3</v>
      </c>
      <c r="KY19" s="176">
        <f t="shared" si="46"/>
        <v>0</v>
      </c>
      <c r="KZ19" s="137">
        <f t="shared" si="24"/>
        <v>0</v>
      </c>
      <c r="LA19" s="137">
        <f t="shared" si="24"/>
        <v>0</v>
      </c>
      <c r="LB19" s="137">
        <f t="shared" si="24"/>
        <v>0</v>
      </c>
      <c r="LC19" s="137">
        <f t="shared" si="24"/>
        <v>0</v>
      </c>
      <c r="LD19" s="137">
        <f t="shared" si="24"/>
        <v>0</v>
      </c>
      <c r="LE19" s="137">
        <f t="shared" si="24"/>
        <v>1</v>
      </c>
      <c r="LF19" s="137">
        <f t="shared" si="24"/>
        <v>1</v>
      </c>
      <c r="LG19" s="137">
        <f t="shared" si="24"/>
        <v>1</v>
      </c>
      <c r="LH19" s="177"/>
      <c r="LI19" s="177"/>
      <c r="LJ19" s="177"/>
      <c r="LK19" s="177"/>
      <c r="LL19" s="177"/>
      <c r="LM19" s="177"/>
      <c r="LN19" s="177"/>
      <c r="LO19" s="137"/>
      <c r="LP19" s="137">
        <f t="shared" ref="LP19:LP24" si="57">IF(LP18="","",LO19)</f>
        <v>0</v>
      </c>
      <c r="LQ19"/>
      <c r="LR19" s="173">
        <f t="shared" si="25"/>
        <v>0</v>
      </c>
      <c r="LS19" s="174">
        <f t="shared" si="26"/>
        <v>0</v>
      </c>
      <c r="LT19" s="174">
        <f t="shared" si="47"/>
        <v>0</v>
      </c>
      <c r="LU19" s="174">
        <f t="shared" ref="LU19:LU24" si="58">LU18+0.001</f>
        <v>3.0000000000000001E-3</v>
      </c>
      <c r="LV19" s="175">
        <f t="shared" si="48"/>
        <v>3.0000000000000001E-3</v>
      </c>
      <c r="LW19" s="176">
        <f t="shared" si="49"/>
        <v>0</v>
      </c>
      <c r="LX19" s="137">
        <f t="shared" si="27"/>
        <v>0</v>
      </c>
      <c r="LY19" s="137">
        <f t="shared" si="27"/>
        <v>0</v>
      </c>
      <c r="LZ19" s="137">
        <f t="shared" si="27"/>
        <v>0</v>
      </c>
      <c r="MA19" s="137">
        <f t="shared" si="27"/>
        <v>0</v>
      </c>
      <c r="MB19" s="137">
        <f t="shared" si="27"/>
        <v>0</v>
      </c>
      <c r="MC19" s="137">
        <f t="shared" si="27"/>
        <v>1</v>
      </c>
      <c r="MD19" s="137">
        <f t="shared" si="27"/>
        <v>1</v>
      </c>
      <c r="ME19" s="137">
        <f t="shared" si="27"/>
        <v>1</v>
      </c>
      <c r="MF19" s="177"/>
      <c r="MG19" s="177"/>
      <c r="MH19" s="177"/>
      <c r="MI19" s="177"/>
      <c r="MJ19" s="177"/>
      <c r="MK19" s="177"/>
      <c r="ML19" s="177"/>
      <c r="MM19" s="137"/>
      <c r="MN19" s="137">
        <f t="shared" ref="MN19:MN24" si="59">IF(MN18="","",MM19)</f>
        <v>0</v>
      </c>
      <c r="MO19" s="125"/>
      <c r="MP19" s="173">
        <f t="shared" si="28"/>
        <v>0</v>
      </c>
      <c r="MQ19" s="174" t="e">
        <f t="shared" si="29"/>
        <v>#DIV/0!</v>
      </c>
      <c r="MR19" s="174" t="e">
        <f t="shared" si="50"/>
        <v>#DIV/0!</v>
      </c>
      <c r="MS19" s="174">
        <f t="shared" ref="MS19:MS24" si="60">MS18+0.001</f>
        <v>3.0000000000000001E-3</v>
      </c>
      <c r="MT19" s="175" t="e">
        <f t="shared" si="51"/>
        <v>#DIV/0!</v>
      </c>
      <c r="MU19" s="176" t="e">
        <f t="shared" si="52"/>
        <v>#DIV/0!</v>
      </c>
      <c r="MV19" s="137" t="e">
        <f t="shared" si="30"/>
        <v>#DIV/0!</v>
      </c>
      <c r="MW19" s="137" t="e">
        <f t="shared" si="30"/>
        <v>#DIV/0!</v>
      </c>
      <c r="MX19" s="137" t="e">
        <f t="shared" si="30"/>
        <v>#DIV/0!</v>
      </c>
      <c r="MY19" s="137" t="e">
        <f t="shared" si="30"/>
        <v>#DIV/0!</v>
      </c>
      <c r="MZ19" s="137" t="e">
        <f t="shared" si="30"/>
        <v>#DIV/0!</v>
      </c>
      <c r="NA19" s="137" t="e">
        <f t="shared" si="30"/>
        <v>#DIV/0!</v>
      </c>
      <c r="NB19" s="137" t="e">
        <f t="shared" si="30"/>
        <v>#DIV/0!</v>
      </c>
      <c r="NC19" s="137" t="e">
        <f t="shared" si="30"/>
        <v>#DIV/0!</v>
      </c>
      <c r="ND19" s="177"/>
      <c r="NE19" s="177"/>
      <c r="NF19" s="177"/>
      <c r="NG19" s="177"/>
      <c r="NH19" s="177"/>
      <c r="NI19" s="177"/>
      <c r="NJ19" s="177"/>
      <c r="NK19" s="137"/>
      <c r="NL19" s="137">
        <f t="shared" ref="NL19:NL24" si="61">IF(NL18="","",NK19)</f>
        <v>0</v>
      </c>
      <c r="NM19" s="125"/>
      <c r="NN19" s="173">
        <f t="shared" si="31"/>
        <v>0</v>
      </c>
      <c r="NO19" s="174">
        <f t="shared" si="32"/>
        <v>0</v>
      </c>
      <c r="NP19" s="174">
        <f t="shared" si="53"/>
        <v>0</v>
      </c>
      <c r="NQ19" s="174">
        <f t="shared" ref="NQ19:NQ24" si="62">NQ18+0.001</f>
        <v>3.0000000000000001E-3</v>
      </c>
      <c r="NR19" s="175">
        <f t="shared" si="54"/>
        <v>3.0000000000000001E-3</v>
      </c>
      <c r="NS19" s="176">
        <f t="shared" si="55"/>
        <v>0</v>
      </c>
      <c r="NT19" s="137">
        <f t="shared" si="33"/>
        <v>0</v>
      </c>
      <c r="NU19" s="137">
        <f t="shared" si="33"/>
        <v>0</v>
      </c>
      <c r="NV19" s="137">
        <f t="shared" si="33"/>
        <v>0</v>
      </c>
      <c r="NW19" s="137">
        <f t="shared" si="33"/>
        <v>0</v>
      </c>
      <c r="NX19" s="137">
        <f t="shared" si="33"/>
        <v>0</v>
      </c>
      <c r="NY19" s="137">
        <f t="shared" si="33"/>
        <v>0</v>
      </c>
      <c r="NZ19" s="137">
        <f t="shared" si="33"/>
        <v>0</v>
      </c>
      <c r="OA19" s="137">
        <f t="shared" si="33"/>
        <v>1</v>
      </c>
      <c r="OB19" s="177"/>
      <c r="OC19" s="177"/>
      <c r="OD19" s="177"/>
      <c r="OE19" s="177"/>
      <c r="OF19" s="177"/>
      <c r="OG19" s="177"/>
      <c r="OH19" s="177"/>
      <c r="OI19" s="137">
        <v>0</v>
      </c>
      <c r="OJ19" s="137">
        <f t="shared" ref="OJ19:OJ24" si="63">IF(OJ18="","",OI19)</f>
        <v>0</v>
      </c>
    </row>
    <row r="20" spans="3:400" ht="19.350000000000001" customHeight="1" x14ac:dyDescent="0.25">
      <c r="C20" s="194" t="s">
        <v>26</v>
      </c>
      <c r="D20" s="171">
        <v>1</v>
      </c>
      <c r="E20" s="156"/>
      <c r="F20" s="156"/>
      <c r="G20" s="156"/>
      <c r="H20" s="156"/>
      <c r="I20" s="156"/>
      <c r="J20" s="156"/>
      <c r="K20" s="156"/>
      <c r="L20" s="156"/>
      <c r="M20" s="156"/>
      <c r="N20" s="156"/>
      <c r="O20" s="156"/>
      <c r="P20" s="156"/>
      <c r="Q20" s="156"/>
      <c r="R20" s="156"/>
      <c r="S20" s="156"/>
      <c r="T20" s="156"/>
      <c r="U20" s="156"/>
      <c r="V20" s="156"/>
      <c r="W20" s="156"/>
      <c r="X20" s="156"/>
      <c r="Y20" s="156"/>
      <c r="Z20" s="156"/>
      <c r="AA20" s="156"/>
      <c r="AB20" s="171">
        <v>0</v>
      </c>
      <c r="AC20" s="156"/>
      <c r="AD20" s="156"/>
      <c r="AE20" s="156"/>
      <c r="AF20" s="156"/>
      <c r="AG20" s="156"/>
      <c r="AH20" s="156"/>
      <c r="AI20" s="156"/>
      <c r="AJ20" s="156"/>
      <c r="AK20" s="156"/>
      <c r="AL20" s="156"/>
      <c r="AM20" s="156"/>
      <c r="AN20" s="156"/>
      <c r="AO20" s="156"/>
      <c r="AP20" s="156"/>
      <c r="AQ20" s="156"/>
      <c r="AR20" s="156"/>
      <c r="AS20" s="156"/>
      <c r="AT20" s="156"/>
      <c r="AU20" s="156"/>
      <c r="AV20" s="156"/>
      <c r="AW20" s="156"/>
      <c r="AX20" s="156"/>
      <c r="AY20" s="156"/>
      <c r="AZ20" s="171">
        <v>0</v>
      </c>
      <c r="BA20" s="156"/>
      <c r="BB20" s="156"/>
      <c r="BC20" s="156"/>
      <c r="BD20" s="156"/>
      <c r="BE20" s="156"/>
      <c r="BF20" s="156"/>
      <c r="BG20" s="156"/>
      <c r="BH20" s="156"/>
      <c r="BI20" s="156"/>
      <c r="BJ20" s="156"/>
      <c r="BK20" s="156"/>
      <c r="BL20" s="156"/>
      <c r="BM20" s="156"/>
      <c r="BN20" s="156"/>
      <c r="BO20" s="156"/>
      <c r="BP20" s="156"/>
      <c r="BQ20" s="156"/>
      <c r="BR20" s="156"/>
      <c r="BS20" s="156"/>
      <c r="BT20" s="156"/>
      <c r="BU20" s="156"/>
      <c r="BV20" s="156"/>
      <c r="BW20" s="156"/>
      <c r="BX20" s="171">
        <v>1</v>
      </c>
      <c r="BY20" s="153">
        <f t="shared" si="34"/>
        <v>2</v>
      </c>
      <c r="BZ20" s="120"/>
      <c r="CA20" s="172">
        <f t="shared" si="35"/>
        <v>0</v>
      </c>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72">
        <f t="shared" si="36"/>
        <v>0</v>
      </c>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72">
        <f t="shared" si="37"/>
        <v>0</v>
      </c>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72">
        <f t="shared" si="38"/>
        <v>0</v>
      </c>
      <c r="EV20" s="120"/>
      <c r="EW20" s="172">
        <f t="shared" si="39"/>
        <v>1</v>
      </c>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72">
        <f t="shared" si="40"/>
        <v>0</v>
      </c>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72">
        <f t="shared" si="41"/>
        <v>0</v>
      </c>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72">
        <f t="shared" si="42"/>
        <v>1</v>
      </c>
      <c r="HR20" s="126"/>
      <c r="HS20" s="172">
        <f t="shared" si="43"/>
        <v>2</v>
      </c>
      <c r="HT20" s="228"/>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s="173">
        <f t="shared" si="22"/>
        <v>1</v>
      </c>
      <c r="KU20" s="174">
        <f t="shared" si="23"/>
        <v>0</v>
      </c>
      <c r="KV20" s="174">
        <f t="shared" si="44"/>
        <v>0</v>
      </c>
      <c r="KW20" s="174">
        <f t="shared" si="56"/>
        <v>4.0000000000000001E-3</v>
      </c>
      <c r="KX20" s="175">
        <f t="shared" si="45"/>
        <v>4.0000000000000001E-3</v>
      </c>
      <c r="KY20" s="176">
        <f t="shared" si="46"/>
        <v>0</v>
      </c>
      <c r="KZ20" s="137">
        <f t="shared" si="24"/>
        <v>0</v>
      </c>
      <c r="LA20" s="137">
        <f t="shared" si="24"/>
        <v>0</v>
      </c>
      <c r="LB20" s="137">
        <f t="shared" si="24"/>
        <v>0</v>
      </c>
      <c r="LC20" s="137">
        <f t="shared" si="24"/>
        <v>0</v>
      </c>
      <c r="LD20" s="137">
        <f t="shared" si="24"/>
        <v>1</v>
      </c>
      <c r="LE20" s="137">
        <f t="shared" si="24"/>
        <v>1</v>
      </c>
      <c r="LF20" s="137">
        <f t="shared" si="24"/>
        <v>1</v>
      </c>
      <c r="LG20" s="137">
        <f t="shared" si="24"/>
        <v>1</v>
      </c>
      <c r="LH20" s="177"/>
      <c r="LI20" s="177"/>
      <c r="LJ20" s="177"/>
      <c r="LK20" s="177"/>
      <c r="LL20" s="177"/>
      <c r="LM20" s="177"/>
      <c r="LN20" s="177"/>
      <c r="LO20" s="137"/>
      <c r="LP20" s="137">
        <f t="shared" si="57"/>
        <v>0</v>
      </c>
      <c r="LQ20"/>
      <c r="LR20" s="173">
        <f t="shared" si="25"/>
        <v>0</v>
      </c>
      <c r="LS20" s="174">
        <f t="shared" si="26"/>
        <v>0</v>
      </c>
      <c r="LT20" s="174">
        <f t="shared" si="47"/>
        <v>0</v>
      </c>
      <c r="LU20" s="174">
        <f t="shared" si="58"/>
        <v>4.0000000000000001E-3</v>
      </c>
      <c r="LV20" s="175">
        <f t="shared" si="48"/>
        <v>4.0000000000000001E-3</v>
      </c>
      <c r="LW20" s="176">
        <f t="shared" si="49"/>
        <v>0</v>
      </c>
      <c r="LX20" s="137">
        <f t="shared" si="27"/>
        <v>0</v>
      </c>
      <c r="LY20" s="137">
        <f t="shared" si="27"/>
        <v>0</v>
      </c>
      <c r="LZ20" s="137">
        <f t="shared" si="27"/>
        <v>0</v>
      </c>
      <c r="MA20" s="137">
        <f t="shared" si="27"/>
        <v>0</v>
      </c>
      <c r="MB20" s="137">
        <f t="shared" si="27"/>
        <v>1</v>
      </c>
      <c r="MC20" s="137">
        <f t="shared" si="27"/>
        <v>1</v>
      </c>
      <c r="MD20" s="137">
        <f t="shared" si="27"/>
        <v>1</v>
      </c>
      <c r="ME20" s="137">
        <f t="shared" si="27"/>
        <v>1</v>
      </c>
      <c r="MF20" s="177"/>
      <c r="MG20" s="177"/>
      <c r="MH20" s="177"/>
      <c r="MI20" s="177"/>
      <c r="MJ20" s="177"/>
      <c r="MK20" s="177"/>
      <c r="ML20" s="177"/>
      <c r="MM20" s="137"/>
      <c r="MN20" s="137">
        <f t="shared" si="59"/>
        <v>0</v>
      </c>
      <c r="MO20" s="125"/>
      <c r="MP20" s="173">
        <f t="shared" si="28"/>
        <v>0</v>
      </c>
      <c r="MQ20" s="174" t="e">
        <f t="shared" si="29"/>
        <v>#DIV/0!</v>
      </c>
      <c r="MR20" s="174" t="e">
        <f t="shared" si="50"/>
        <v>#DIV/0!</v>
      </c>
      <c r="MS20" s="174">
        <f t="shared" si="60"/>
        <v>4.0000000000000001E-3</v>
      </c>
      <c r="MT20" s="175" t="e">
        <f t="shared" si="51"/>
        <v>#DIV/0!</v>
      </c>
      <c r="MU20" s="176" t="e">
        <f t="shared" si="52"/>
        <v>#DIV/0!</v>
      </c>
      <c r="MV20" s="137" t="e">
        <f t="shared" si="30"/>
        <v>#DIV/0!</v>
      </c>
      <c r="MW20" s="137" t="e">
        <f t="shared" si="30"/>
        <v>#DIV/0!</v>
      </c>
      <c r="MX20" s="137" t="e">
        <f t="shared" si="30"/>
        <v>#DIV/0!</v>
      </c>
      <c r="MY20" s="137" t="e">
        <f t="shared" si="30"/>
        <v>#DIV/0!</v>
      </c>
      <c r="MZ20" s="137" t="e">
        <f t="shared" si="30"/>
        <v>#DIV/0!</v>
      </c>
      <c r="NA20" s="137" t="e">
        <f t="shared" si="30"/>
        <v>#DIV/0!</v>
      </c>
      <c r="NB20" s="137" t="e">
        <f t="shared" si="30"/>
        <v>#DIV/0!</v>
      </c>
      <c r="NC20" s="137" t="e">
        <f t="shared" si="30"/>
        <v>#DIV/0!</v>
      </c>
      <c r="ND20" s="177"/>
      <c r="NE20" s="177"/>
      <c r="NF20" s="177"/>
      <c r="NG20" s="177"/>
      <c r="NH20" s="177"/>
      <c r="NI20" s="177"/>
      <c r="NJ20" s="177"/>
      <c r="NK20" s="137"/>
      <c r="NL20" s="137">
        <f t="shared" si="61"/>
        <v>0</v>
      </c>
      <c r="NM20" s="125"/>
      <c r="NN20" s="173">
        <f t="shared" si="31"/>
        <v>1</v>
      </c>
      <c r="NO20" s="174">
        <f t="shared" si="32"/>
        <v>5.2631578947368418E-2</v>
      </c>
      <c r="NP20" s="174">
        <f t="shared" si="53"/>
        <v>5.2631578947368418E-2</v>
      </c>
      <c r="NQ20" s="174">
        <f t="shared" si="62"/>
        <v>4.0000000000000001E-3</v>
      </c>
      <c r="NR20" s="175">
        <f t="shared" si="54"/>
        <v>5.6631578947368422E-2</v>
      </c>
      <c r="NS20" s="176">
        <f t="shared" si="55"/>
        <v>0</v>
      </c>
      <c r="NT20" s="137">
        <f t="shared" si="33"/>
        <v>0</v>
      </c>
      <c r="NU20" s="137">
        <f t="shared" si="33"/>
        <v>0</v>
      </c>
      <c r="NV20" s="137">
        <f t="shared" si="33"/>
        <v>1</v>
      </c>
      <c r="NW20" s="137">
        <f t="shared" si="33"/>
        <v>1</v>
      </c>
      <c r="NX20" s="137">
        <f t="shared" si="33"/>
        <v>1</v>
      </c>
      <c r="NY20" s="137">
        <f t="shared" si="33"/>
        <v>1</v>
      </c>
      <c r="NZ20" s="137">
        <f t="shared" si="33"/>
        <v>1</v>
      </c>
      <c r="OA20" s="137">
        <f t="shared" si="33"/>
        <v>1</v>
      </c>
      <c r="OB20" s="177"/>
      <c r="OC20" s="177"/>
      <c r="OD20" s="177"/>
      <c r="OE20" s="177"/>
      <c r="OF20" s="177"/>
      <c r="OG20" s="177"/>
      <c r="OH20" s="177"/>
      <c r="OI20" s="137">
        <v>0</v>
      </c>
      <c r="OJ20" s="137">
        <f t="shared" si="63"/>
        <v>0</v>
      </c>
    </row>
    <row r="21" spans="3:400" x14ac:dyDescent="0.25">
      <c r="C21" s="194" t="s">
        <v>27</v>
      </c>
      <c r="D21" s="171">
        <v>2</v>
      </c>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71">
        <v>0</v>
      </c>
      <c r="AC21" s="156"/>
      <c r="AD21" s="156"/>
      <c r="AE21" s="156"/>
      <c r="AF21" s="156"/>
      <c r="AG21" s="156"/>
      <c r="AH21" s="156"/>
      <c r="AI21" s="156"/>
      <c r="AJ21" s="156"/>
      <c r="AK21" s="156"/>
      <c r="AL21" s="156"/>
      <c r="AM21" s="156"/>
      <c r="AN21" s="156"/>
      <c r="AO21" s="156"/>
      <c r="AP21" s="156"/>
      <c r="AQ21" s="156"/>
      <c r="AR21" s="156"/>
      <c r="AS21" s="156"/>
      <c r="AT21" s="156"/>
      <c r="AU21" s="156"/>
      <c r="AV21" s="156"/>
      <c r="AW21" s="156"/>
      <c r="AX21" s="156"/>
      <c r="AY21" s="156"/>
      <c r="AZ21" s="171">
        <v>0</v>
      </c>
      <c r="BA21" s="156"/>
      <c r="BB21" s="156"/>
      <c r="BC21" s="156"/>
      <c r="BD21" s="156"/>
      <c r="BE21" s="156"/>
      <c r="BF21" s="156"/>
      <c r="BG21" s="156"/>
      <c r="BH21" s="156"/>
      <c r="BI21" s="156"/>
      <c r="BJ21" s="156"/>
      <c r="BK21" s="156"/>
      <c r="BL21" s="156"/>
      <c r="BM21" s="156"/>
      <c r="BN21" s="156"/>
      <c r="BO21" s="156"/>
      <c r="BP21" s="156"/>
      <c r="BQ21" s="156"/>
      <c r="BR21" s="156"/>
      <c r="BS21" s="156"/>
      <c r="BT21" s="156"/>
      <c r="BU21" s="156"/>
      <c r="BV21" s="156"/>
      <c r="BW21" s="156"/>
      <c r="BX21" s="171">
        <v>0</v>
      </c>
      <c r="BY21" s="153">
        <f t="shared" si="34"/>
        <v>2</v>
      </c>
      <c r="BZ21" s="120"/>
      <c r="CA21" s="172">
        <f t="shared" si="35"/>
        <v>0</v>
      </c>
      <c r="CB21" s="157"/>
      <c r="CC21" s="157"/>
      <c r="CD21" s="157"/>
      <c r="CE21" s="157"/>
      <c r="CF21" s="157"/>
      <c r="CG21" s="157"/>
      <c r="CH21" s="157"/>
      <c r="CI21" s="157"/>
      <c r="CJ21" s="157"/>
      <c r="CK21" s="157"/>
      <c r="CL21" s="157"/>
      <c r="CM21" s="157"/>
      <c r="CN21" s="157"/>
      <c r="CO21" s="157"/>
      <c r="CP21" s="157"/>
      <c r="CQ21" s="157"/>
      <c r="CR21" s="157"/>
      <c r="CS21" s="157"/>
      <c r="CT21" s="157"/>
      <c r="CU21" s="157"/>
      <c r="CV21" s="157"/>
      <c r="CW21" s="157"/>
      <c r="CX21" s="157"/>
      <c r="CY21" s="172">
        <f t="shared" si="36"/>
        <v>0</v>
      </c>
      <c r="CZ21" s="157"/>
      <c r="DA21" s="157"/>
      <c r="DB21" s="157"/>
      <c r="DC21" s="157"/>
      <c r="DD21" s="157"/>
      <c r="DE21" s="157"/>
      <c r="DF21" s="157"/>
      <c r="DG21" s="157"/>
      <c r="DH21" s="157"/>
      <c r="DI21" s="157"/>
      <c r="DJ21" s="157"/>
      <c r="DK21" s="157"/>
      <c r="DL21" s="157"/>
      <c r="DM21" s="157"/>
      <c r="DN21" s="157"/>
      <c r="DO21" s="157"/>
      <c r="DP21" s="157"/>
      <c r="DQ21" s="157"/>
      <c r="DR21" s="157"/>
      <c r="DS21" s="157"/>
      <c r="DT21" s="157"/>
      <c r="DU21" s="157"/>
      <c r="DV21" s="157"/>
      <c r="DW21" s="172">
        <f t="shared" si="37"/>
        <v>0</v>
      </c>
      <c r="DX21" s="157"/>
      <c r="DY21" s="157"/>
      <c r="DZ21" s="157"/>
      <c r="EA21" s="157"/>
      <c r="EB21" s="157"/>
      <c r="EC21" s="157"/>
      <c r="ED21" s="157"/>
      <c r="EE21" s="157"/>
      <c r="EF21" s="157"/>
      <c r="EG21" s="157"/>
      <c r="EH21" s="157"/>
      <c r="EI21" s="157"/>
      <c r="EJ21" s="157"/>
      <c r="EK21" s="157"/>
      <c r="EL21" s="157"/>
      <c r="EM21" s="157"/>
      <c r="EN21" s="157"/>
      <c r="EO21" s="157"/>
      <c r="EP21" s="157"/>
      <c r="EQ21" s="157"/>
      <c r="ER21" s="157"/>
      <c r="ES21" s="157"/>
      <c r="ET21" s="157"/>
      <c r="EU21" s="172">
        <f t="shared" si="38"/>
        <v>0</v>
      </c>
      <c r="EV21" s="120"/>
      <c r="EW21" s="172">
        <f t="shared" si="39"/>
        <v>2</v>
      </c>
      <c r="EX21" s="157"/>
      <c r="EY21" s="157"/>
      <c r="EZ21" s="157"/>
      <c r="FA21" s="157"/>
      <c r="FB21" s="157"/>
      <c r="FC21" s="157"/>
      <c r="FD21" s="157"/>
      <c r="FE21" s="157"/>
      <c r="FF21" s="157"/>
      <c r="FG21" s="157"/>
      <c r="FH21" s="157"/>
      <c r="FI21" s="157"/>
      <c r="FJ21" s="157"/>
      <c r="FK21" s="157"/>
      <c r="FL21" s="157"/>
      <c r="FM21" s="157"/>
      <c r="FN21" s="157"/>
      <c r="FO21" s="157"/>
      <c r="FP21" s="157"/>
      <c r="FQ21" s="157"/>
      <c r="FR21" s="157"/>
      <c r="FS21" s="157"/>
      <c r="FT21" s="157"/>
      <c r="FU21" s="172">
        <f t="shared" si="40"/>
        <v>0</v>
      </c>
      <c r="FV21" s="157"/>
      <c r="FW21" s="157"/>
      <c r="FX21" s="157"/>
      <c r="FY21" s="157"/>
      <c r="FZ21" s="157"/>
      <c r="GA21" s="157"/>
      <c r="GB21" s="157"/>
      <c r="GC21" s="157"/>
      <c r="GD21" s="157"/>
      <c r="GE21" s="157"/>
      <c r="GF21" s="157"/>
      <c r="GG21" s="157"/>
      <c r="GH21" s="157"/>
      <c r="GI21" s="157"/>
      <c r="GJ21" s="157"/>
      <c r="GK21" s="157"/>
      <c r="GL21" s="157"/>
      <c r="GM21" s="157"/>
      <c r="GN21" s="157"/>
      <c r="GO21" s="157"/>
      <c r="GP21" s="157"/>
      <c r="GQ21" s="157"/>
      <c r="GR21" s="157"/>
      <c r="GS21" s="172">
        <f t="shared" si="41"/>
        <v>0</v>
      </c>
      <c r="GT21" s="157"/>
      <c r="GU21" s="157"/>
      <c r="GV21" s="157"/>
      <c r="GW21" s="157"/>
      <c r="GX21" s="157"/>
      <c r="GY21" s="157"/>
      <c r="GZ21" s="157"/>
      <c r="HA21" s="157"/>
      <c r="HB21" s="157"/>
      <c r="HC21" s="157"/>
      <c r="HD21" s="157"/>
      <c r="HE21" s="157"/>
      <c r="HF21" s="157"/>
      <c r="HG21" s="157"/>
      <c r="HH21" s="157"/>
      <c r="HI21" s="157"/>
      <c r="HJ21" s="157"/>
      <c r="HK21" s="157"/>
      <c r="HL21" s="157"/>
      <c r="HM21" s="157"/>
      <c r="HN21" s="157"/>
      <c r="HO21" s="157"/>
      <c r="HP21" s="157"/>
      <c r="HQ21" s="172">
        <f t="shared" si="42"/>
        <v>0</v>
      </c>
      <c r="HR21" s="126"/>
      <c r="HS21" s="172">
        <f t="shared" si="43"/>
        <v>2</v>
      </c>
      <c r="HT21" s="228"/>
      <c r="HU21" s="181"/>
      <c r="HV21"/>
      <c r="HW21"/>
      <c r="HX21"/>
      <c r="HY21"/>
      <c r="HZ21"/>
      <c r="IA21"/>
      <c r="IB21"/>
      <c r="IC21"/>
      <c r="ID21"/>
      <c r="IE21"/>
      <c r="IF21"/>
      <c r="IG21"/>
      <c r="IH21"/>
      <c r="II21"/>
      <c r="IJ21"/>
      <c r="IK21"/>
      <c r="IL21"/>
      <c r="IM21"/>
      <c r="IN21"/>
      <c r="IO21"/>
      <c r="IP21"/>
      <c r="IQ21"/>
      <c r="IR21"/>
      <c r="IS21" s="181"/>
      <c r="IT21"/>
      <c r="IU21"/>
      <c r="IV21"/>
      <c r="IW21"/>
      <c r="IX21"/>
      <c r="IY21"/>
      <c r="IZ21"/>
      <c r="JA21"/>
      <c r="JB21"/>
      <c r="JC21"/>
      <c r="JD21"/>
      <c r="JE21"/>
      <c r="JF21"/>
      <c r="JG21"/>
      <c r="JH21"/>
      <c r="JI21"/>
      <c r="JJ21"/>
      <c r="JK21"/>
      <c r="JL21"/>
      <c r="JM21"/>
      <c r="JN21"/>
      <c r="JO21"/>
      <c r="JP21"/>
      <c r="JQ21" s="181"/>
      <c r="JR21"/>
      <c r="JS21"/>
      <c r="JT21"/>
      <c r="JU21"/>
      <c r="JV21"/>
      <c r="JW21"/>
      <c r="JX21"/>
      <c r="JY21"/>
      <c r="JZ21"/>
      <c r="KA21"/>
      <c r="KB21"/>
      <c r="KC21"/>
      <c r="KD21"/>
      <c r="KE21"/>
      <c r="KF21"/>
      <c r="KG21"/>
      <c r="KH21"/>
      <c r="KI21"/>
      <c r="KJ21"/>
      <c r="KK21"/>
      <c r="KL21"/>
      <c r="KM21"/>
      <c r="KN21"/>
      <c r="KO21" s="181"/>
      <c r="KP21"/>
      <c r="KQ21"/>
      <c r="KR21"/>
      <c r="KS21"/>
      <c r="KT21" s="173">
        <f t="shared" si="22"/>
        <v>2</v>
      </c>
      <c r="KU21" s="174">
        <f t="shared" si="23"/>
        <v>0</v>
      </c>
      <c r="KV21" s="174">
        <f t="shared" si="44"/>
        <v>0</v>
      </c>
      <c r="KW21" s="174">
        <f t="shared" si="56"/>
        <v>5.0000000000000001E-3</v>
      </c>
      <c r="KX21" s="175">
        <f t="shared" si="45"/>
        <v>5.0000000000000001E-3</v>
      </c>
      <c r="KY21" s="176">
        <f t="shared" si="46"/>
        <v>0</v>
      </c>
      <c r="KZ21" s="137">
        <f t="shared" si="24"/>
        <v>0</v>
      </c>
      <c r="LA21" s="137">
        <f t="shared" si="24"/>
        <v>0</v>
      </c>
      <c r="LB21" s="137">
        <f t="shared" si="24"/>
        <v>0</v>
      </c>
      <c r="LC21" s="137">
        <f t="shared" si="24"/>
        <v>1</v>
      </c>
      <c r="LD21" s="137">
        <f t="shared" si="24"/>
        <v>1</v>
      </c>
      <c r="LE21" s="137">
        <f t="shared" si="24"/>
        <v>1</v>
      </c>
      <c r="LF21" s="137">
        <f t="shared" si="24"/>
        <v>1</v>
      </c>
      <c r="LG21" s="137">
        <f t="shared" si="24"/>
        <v>1</v>
      </c>
      <c r="LH21" s="177"/>
      <c r="LI21" s="177"/>
      <c r="LJ21" s="177"/>
      <c r="LK21" s="177"/>
      <c r="LL21" s="177"/>
      <c r="LM21" s="177"/>
      <c r="LN21" s="177"/>
      <c r="LO21" s="137"/>
      <c r="LP21" s="137">
        <f t="shared" si="57"/>
        <v>0</v>
      </c>
      <c r="LQ21"/>
      <c r="LR21" s="173">
        <f t="shared" si="25"/>
        <v>0</v>
      </c>
      <c r="LS21" s="174">
        <f t="shared" si="26"/>
        <v>0</v>
      </c>
      <c r="LT21" s="174">
        <f t="shared" si="47"/>
        <v>0</v>
      </c>
      <c r="LU21" s="174">
        <f t="shared" si="58"/>
        <v>5.0000000000000001E-3</v>
      </c>
      <c r="LV21" s="175">
        <f t="shared" si="48"/>
        <v>5.0000000000000001E-3</v>
      </c>
      <c r="LW21" s="176">
        <f t="shared" si="49"/>
        <v>0</v>
      </c>
      <c r="LX21" s="137">
        <f t="shared" si="27"/>
        <v>0</v>
      </c>
      <c r="LY21" s="137">
        <f t="shared" si="27"/>
        <v>0</v>
      </c>
      <c r="LZ21" s="137">
        <f t="shared" si="27"/>
        <v>0</v>
      </c>
      <c r="MA21" s="137">
        <f t="shared" si="27"/>
        <v>1</v>
      </c>
      <c r="MB21" s="137">
        <f t="shared" si="27"/>
        <v>1</v>
      </c>
      <c r="MC21" s="137">
        <f t="shared" si="27"/>
        <v>1</v>
      </c>
      <c r="MD21" s="137">
        <f t="shared" si="27"/>
        <v>1</v>
      </c>
      <c r="ME21" s="137">
        <f t="shared" si="27"/>
        <v>1</v>
      </c>
      <c r="MF21" s="177"/>
      <c r="MG21" s="177"/>
      <c r="MH21" s="177"/>
      <c r="MI21" s="177"/>
      <c r="MJ21" s="177"/>
      <c r="MK21" s="177"/>
      <c r="ML21" s="177"/>
      <c r="MM21" s="137"/>
      <c r="MN21" s="137">
        <f t="shared" si="59"/>
        <v>0</v>
      </c>
      <c r="MO21" s="125"/>
      <c r="MP21" s="173">
        <f t="shared" si="28"/>
        <v>0</v>
      </c>
      <c r="MQ21" s="174" t="e">
        <f t="shared" si="29"/>
        <v>#DIV/0!</v>
      </c>
      <c r="MR21" s="174" t="e">
        <f t="shared" si="50"/>
        <v>#DIV/0!</v>
      </c>
      <c r="MS21" s="174">
        <f t="shared" si="60"/>
        <v>5.0000000000000001E-3</v>
      </c>
      <c r="MT21" s="175" t="e">
        <f t="shared" si="51"/>
        <v>#DIV/0!</v>
      </c>
      <c r="MU21" s="176" t="e">
        <f t="shared" si="52"/>
        <v>#DIV/0!</v>
      </c>
      <c r="MV21" s="137" t="e">
        <f t="shared" si="30"/>
        <v>#DIV/0!</v>
      </c>
      <c r="MW21" s="137" t="e">
        <f t="shared" si="30"/>
        <v>#DIV/0!</v>
      </c>
      <c r="MX21" s="137" t="e">
        <f t="shared" si="30"/>
        <v>#DIV/0!</v>
      </c>
      <c r="MY21" s="137" t="e">
        <f t="shared" si="30"/>
        <v>#DIV/0!</v>
      </c>
      <c r="MZ21" s="137" t="e">
        <f t="shared" si="30"/>
        <v>#DIV/0!</v>
      </c>
      <c r="NA21" s="137" t="e">
        <f t="shared" si="30"/>
        <v>#DIV/0!</v>
      </c>
      <c r="NB21" s="137" t="e">
        <f t="shared" si="30"/>
        <v>#DIV/0!</v>
      </c>
      <c r="NC21" s="137" t="e">
        <f t="shared" si="30"/>
        <v>#DIV/0!</v>
      </c>
      <c r="ND21" s="177"/>
      <c r="NE21" s="177"/>
      <c r="NF21" s="177"/>
      <c r="NG21" s="177"/>
      <c r="NH21" s="177"/>
      <c r="NI21" s="177"/>
      <c r="NJ21" s="177"/>
      <c r="NK21" s="137"/>
      <c r="NL21" s="137">
        <f t="shared" si="61"/>
        <v>0</v>
      </c>
      <c r="NM21" s="125"/>
      <c r="NN21" s="173">
        <f t="shared" si="31"/>
        <v>0</v>
      </c>
      <c r="NO21" s="174">
        <f t="shared" si="32"/>
        <v>0</v>
      </c>
      <c r="NP21" s="174">
        <f t="shared" si="53"/>
        <v>0</v>
      </c>
      <c r="NQ21" s="174">
        <f t="shared" si="62"/>
        <v>5.0000000000000001E-3</v>
      </c>
      <c r="NR21" s="175">
        <f t="shared" si="54"/>
        <v>5.0000000000000001E-3</v>
      </c>
      <c r="NS21" s="176">
        <f t="shared" si="55"/>
        <v>0</v>
      </c>
      <c r="NT21" s="137">
        <f t="shared" si="33"/>
        <v>0</v>
      </c>
      <c r="NU21" s="137">
        <f t="shared" si="33"/>
        <v>0</v>
      </c>
      <c r="NV21" s="137">
        <f t="shared" si="33"/>
        <v>0</v>
      </c>
      <c r="NW21" s="137">
        <f t="shared" si="33"/>
        <v>0</v>
      </c>
      <c r="NX21" s="137">
        <f t="shared" si="33"/>
        <v>0</v>
      </c>
      <c r="NY21" s="137">
        <f t="shared" si="33"/>
        <v>0</v>
      </c>
      <c r="NZ21" s="137">
        <f t="shared" si="33"/>
        <v>1</v>
      </c>
      <c r="OA21" s="137">
        <f t="shared" si="33"/>
        <v>1</v>
      </c>
      <c r="OB21" s="177"/>
      <c r="OC21" s="177"/>
      <c r="OD21" s="177"/>
      <c r="OE21" s="177"/>
      <c r="OF21" s="177"/>
      <c r="OG21" s="177"/>
      <c r="OH21" s="177"/>
      <c r="OI21" s="137">
        <v>0</v>
      </c>
      <c r="OJ21" s="137">
        <f t="shared" si="63"/>
        <v>0</v>
      </c>
    </row>
    <row r="22" spans="3:400" ht="14.45" customHeight="1" x14ac:dyDescent="0.25">
      <c r="C22" s="194" t="s">
        <v>254</v>
      </c>
      <c r="D22" s="171">
        <v>0</v>
      </c>
      <c r="E22" s="156"/>
      <c r="F22" s="156"/>
      <c r="G22" s="156"/>
      <c r="H22" s="156"/>
      <c r="I22" s="156"/>
      <c r="J22" s="156"/>
      <c r="K22" s="156"/>
      <c r="L22" s="156"/>
      <c r="M22" s="156"/>
      <c r="N22" s="156"/>
      <c r="O22" s="156"/>
      <c r="P22" s="156"/>
      <c r="Q22" s="156"/>
      <c r="R22" s="156"/>
      <c r="S22" s="156"/>
      <c r="T22" s="156"/>
      <c r="U22" s="156"/>
      <c r="V22" s="156"/>
      <c r="W22" s="156"/>
      <c r="X22" s="156"/>
      <c r="Y22" s="156"/>
      <c r="Z22" s="156"/>
      <c r="AA22" s="156"/>
      <c r="AB22" s="171">
        <v>0</v>
      </c>
      <c r="AC22" s="156"/>
      <c r="AD22" s="156"/>
      <c r="AE22" s="156"/>
      <c r="AF22" s="156"/>
      <c r="AG22" s="156"/>
      <c r="AH22" s="156"/>
      <c r="AI22" s="156"/>
      <c r="AJ22" s="156"/>
      <c r="AK22" s="156"/>
      <c r="AL22" s="156"/>
      <c r="AM22" s="156"/>
      <c r="AN22" s="156"/>
      <c r="AO22" s="156"/>
      <c r="AP22" s="156"/>
      <c r="AQ22" s="156"/>
      <c r="AR22" s="156"/>
      <c r="AS22" s="156"/>
      <c r="AT22" s="156"/>
      <c r="AU22" s="156"/>
      <c r="AV22" s="156"/>
      <c r="AW22" s="156"/>
      <c r="AX22" s="156"/>
      <c r="AY22" s="156"/>
      <c r="AZ22" s="171">
        <v>0</v>
      </c>
      <c r="BA22" s="156"/>
      <c r="BB22" s="156"/>
      <c r="BC22" s="156"/>
      <c r="BD22" s="156"/>
      <c r="BE22" s="156"/>
      <c r="BF22" s="156"/>
      <c r="BG22" s="156"/>
      <c r="BH22" s="156"/>
      <c r="BI22" s="156"/>
      <c r="BJ22" s="156"/>
      <c r="BK22" s="156"/>
      <c r="BL22" s="156"/>
      <c r="BM22" s="156"/>
      <c r="BN22" s="156"/>
      <c r="BO22" s="156"/>
      <c r="BP22" s="156"/>
      <c r="BQ22" s="156"/>
      <c r="BR22" s="156"/>
      <c r="BS22" s="156"/>
      <c r="BT22" s="156"/>
      <c r="BU22" s="156"/>
      <c r="BV22" s="156"/>
      <c r="BW22" s="156"/>
      <c r="BX22" s="171">
        <v>0</v>
      </c>
      <c r="BY22" s="153">
        <f t="shared" si="34"/>
        <v>0</v>
      </c>
      <c r="BZ22" s="120"/>
      <c r="CA22" s="172">
        <f t="shared" si="35"/>
        <v>0</v>
      </c>
      <c r="CB22" s="157"/>
      <c r="CC22" s="157"/>
      <c r="CD22" s="157"/>
      <c r="CE22" s="157"/>
      <c r="CF22" s="157"/>
      <c r="CG22" s="157"/>
      <c r="CH22" s="157"/>
      <c r="CI22" s="157"/>
      <c r="CJ22" s="157"/>
      <c r="CK22" s="157"/>
      <c r="CL22" s="157"/>
      <c r="CM22" s="157"/>
      <c r="CN22" s="157"/>
      <c r="CO22" s="157"/>
      <c r="CP22" s="157"/>
      <c r="CQ22" s="157"/>
      <c r="CR22" s="157"/>
      <c r="CS22" s="157"/>
      <c r="CT22" s="157"/>
      <c r="CU22" s="157"/>
      <c r="CV22" s="157"/>
      <c r="CW22" s="157"/>
      <c r="CX22" s="157"/>
      <c r="CY22" s="172">
        <f t="shared" si="36"/>
        <v>0</v>
      </c>
      <c r="CZ22" s="157"/>
      <c r="DA22" s="157"/>
      <c r="DB22" s="157"/>
      <c r="DC22" s="157"/>
      <c r="DD22" s="157"/>
      <c r="DE22" s="157"/>
      <c r="DF22" s="157"/>
      <c r="DG22" s="157"/>
      <c r="DH22" s="157"/>
      <c r="DI22" s="157"/>
      <c r="DJ22" s="157"/>
      <c r="DK22" s="157"/>
      <c r="DL22" s="157"/>
      <c r="DM22" s="157"/>
      <c r="DN22" s="157"/>
      <c r="DO22" s="157"/>
      <c r="DP22" s="157"/>
      <c r="DQ22" s="157"/>
      <c r="DR22" s="157"/>
      <c r="DS22" s="157"/>
      <c r="DT22" s="157"/>
      <c r="DU22" s="157"/>
      <c r="DV22" s="157"/>
      <c r="DW22" s="172">
        <f t="shared" si="37"/>
        <v>0</v>
      </c>
      <c r="DX22" s="157"/>
      <c r="DY22" s="157"/>
      <c r="DZ22" s="157"/>
      <c r="EA22" s="157"/>
      <c r="EB22" s="157"/>
      <c r="EC22" s="157"/>
      <c r="ED22" s="157"/>
      <c r="EE22" s="157"/>
      <c r="EF22" s="157"/>
      <c r="EG22" s="157"/>
      <c r="EH22" s="157"/>
      <c r="EI22" s="157"/>
      <c r="EJ22" s="157"/>
      <c r="EK22" s="157"/>
      <c r="EL22" s="157"/>
      <c r="EM22" s="157"/>
      <c r="EN22" s="157"/>
      <c r="EO22" s="157"/>
      <c r="EP22" s="157"/>
      <c r="EQ22" s="157"/>
      <c r="ER22" s="157"/>
      <c r="ES22" s="157"/>
      <c r="ET22" s="157"/>
      <c r="EU22" s="172">
        <f t="shared" si="38"/>
        <v>0</v>
      </c>
      <c r="EV22" s="120"/>
      <c r="EW22" s="172">
        <f t="shared" si="39"/>
        <v>0</v>
      </c>
      <c r="EX22" s="157"/>
      <c r="EY22" s="157"/>
      <c r="EZ22" s="157"/>
      <c r="FA22" s="157"/>
      <c r="FB22" s="157"/>
      <c r="FC22" s="157"/>
      <c r="FD22" s="157"/>
      <c r="FE22" s="157"/>
      <c r="FF22" s="157"/>
      <c r="FG22" s="157"/>
      <c r="FH22" s="157"/>
      <c r="FI22" s="157"/>
      <c r="FJ22" s="157"/>
      <c r="FK22" s="157"/>
      <c r="FL22" s="157"/>
      <c r="FM22" s="157"/>
      <c r="FN22" s="157"/>
      <c r="FO22" s="157"/>
      <c r="FP22" s="157"/>
      <c r="FQ22" s="157"/>
      <c r="FR22" s="157"/>
      <c r="FS22" s="157"/>
      <c r="FT22" s="157"/>
      <c r="FU22" s="172">
        <f t="shared" si="40"/>
        <v>0</v>
      </c>
      <c r="FV22" s="157"/>
      <c r="FW22" s="157"/>
      <c r="FX22" s="157"/>
      <c r="FY22" s="157"/>
      <c r="FZ22" s="157"/>
      <c r="GA22" s="157"/>
      <c r="GB22" s="157"/>
      <c r="GC22" s="157"/>
      <c r="GD22" s="157"/>
      <c r="GE22" s="157"/>
      <c r="GF22" s="157"/>
      <c r="GG22" s="157"/>
      <c r="GH22" s="157"/>
      <c r="GI22" s="157"/>
      <c r="GJ22" s="157"/>
      <c r="GK22" s="157"/>
      <c r="GL22" s="157"/>
      <c r="GM22" s="157"/>
      <c r="GN22" s="157"/>
      <c r="GO22" s="157"/>
      <c r="GP22" s="157"/>
      <c r="GQ22" s="157"/>
      <c r="GR22" s="157"/>
      <c r="GS22" s="172">
        <f t="shared" si="41"/>
        <v>0</v>
      </c>
      <c r="GT22" s="157"/>
      <c r="GU22" s="157"/>
      <c r="GV22" s="157"/>
      <c r="GW22" s="157"/>
      <c r="GX22" s="157"/>
      <c r="GY22" s="157"/>
      <c r="GZ22" s="157"/>
      <c r="HA22" s="157"/>
      <c r="HB22" s="157"/>
      <c r="HC22" s="157"/>
      <c r="HD22" s="157"/>
      <c r="HE22" s="157"/>
      <c r="HF22" s="157"/>
      <c r="HG22" s="157"/>
      <c r="HH22" s="157"/>
      <c r="HI22" s="157"/>
      <c r="HJ22" s="157"/>
      <c r="HK22" s="157"/>
      <c r="HL22" s="157"/>
      <c r="HM22" s="157"/>
      <c r="HN22" s="157"/>
      <c r="HO22" s="157"/>
      <c r="HP22" s="157"/>
      <c r="HQ22" s="172">
        <f t="shared" si="42"/>
        <v>0</v>
      </c>
      <c r="HR22" s="126"/>
      <c r="HS22" s="172">
        <f t="shared" si="43"/>
        <v>0</v>
      </c>
      <c r="HT22" s="228"/>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s="173">
        <f t="shared" si="22"/>
        <v>0</v>
      </c>
      <c r="KU22" s="174">
        <f t="shared" si="23"/>
        <v>0</v>
      </c>
      <c r="KV22" s="174">
        <f t="shared" si="44"/>
        <v>0</v>
      </c>
      <c r="KW22" s="174">
        <f t="shared" si="56"/>
        <v>6.0000000000000001E-3</v>
      </c>
      <c r="KX22" s="175">
        <f t="shared" si="45"/>
        <v>6.0000000000000001E-3</v>
      </c>
      <c r="KY22" s="176">
        <f t="shared" si="46"/>
        <v>0</v>
      </c>
      <c r="KZ22" s="137">
        <f t="shared" si="24"/>
        <v>0</v>
      </c>
      <c r="LA22" s="137">
        <f t="shared" si="24"/>
        <v>0</v>
      </c>
      <c r="LB22" s="137">
        <f t="shared" si="24"/>
        <v>1</v>
      </c>
      <c r="LC22" s="137">
        <f t="shared" si="24"/>
        <v>1</v>
      </c>
      <c r="LD22" s="137">
        <f t="shared" si="24"/>
        <v>1</v>
      </c>
      <c r="LE22" s="137">
        <f t="shared" si="24"/>
        <v>1</v>
      </c>
      <c r="LF22" s="137">
        <f t="shared" si="24"/>
        <v>1</v>
      </c>
      <c r="LG22" s="137">
        <f t="shared" si="24"/>
        <v>1</v>
      </c>
      <c r="LH22" s="177"/>
      <c r="LI22" s="177"/>
      <c r="LJ22" s="177"/>
      <c r="LK22" s="177"/>
      <c r="LL22" s="177"/>
      <c r="LM22" s="177"/>
      <c r="LN22" s="177"/>
      <c r="LO22" s="137"/>
      <c r="LP22" s="137">
        <f t="shared" si="57"/>
        <v>0</v>
      </c>
      <c r="LQ22"/>
      <c r="LR22" s="173">
        <f t="shared" si="25"/>
        <v>0</v>
      </c>
      <c r="LS22" s="174">
        <f t="shared" si="26"/>
        <v>0</v>
      </c>
      <c r="LT22" s="174">
        <f t="shared" si="47"/>
        <v>0</v>
      </c>
      <c r="LU22" s="174">
        <f t="shared" si="58"/>
        <v>6.0000000000000001E-3</v>
      </c>
      <c r="LV22" s="175">
        <f t="shared" si="48"/>
        <v>6.0000000000000001E-3</v>
      </c>
      <c r="LW22" s="176">
        <f t="shared" si="49"/>
        <v>0</v>
      </c>
      <c r="LX22" s="137">
        <f t="shared" si="27"/>
        <v>0</v>
      </c>
      <c r="LY22" s="137">
        <f t="shared" si="27"/>
        <v>0</v>
      </c>
      <c r="LZ22" s="137">
        <f t="shared" si="27"/>
        <v>1</v>
      </c>
      <c r="MA22" s="137">
        <f t="shared" si="27"/>
        <v>1</v>
      </c>
      <c r="MB22" s="137">
        <f t="shared" si="27"/>
        <v>1</v>
      </c>
      <c r="MC22" s="137">
        <f t="shared" si="27"/>
        <v>1</v>
      </c>
      <c r="MD22" s="137">
        <f t="shared" si="27"/>
        <v>1</v>
      </c>
      <c r="ME22" s="137">
        <f t="shared" si="27"/>
        <v>1</v>
      </c>
      <c r="MF22" s="177"/>
      <c r="MG22" s="177"/>
      <c r="MH22" s="177"/>
      <c r="MI22" s="177"/>
      <c r="MJ22" s="177"/>
      <c r="MK22" s="177"/>
      <c r="ML22" s="177"/>
      <c r="MM22" s="137"/>
      <c r="MN22" s="137">
        <f t="shared" si="59"/>
        <v>0</v>
      </c>
      <c r="MO22" s="125"/>
      <c r="MP22" s="173">
        <f t="shared" si="28"/>
        <v>0</v>
      </c>
      <c r="MQ22" s="174" t="e">
        <f t="shared" si="29"/>
        <v>#DIV/0!</v>
      </c>
      <c r="MR22" s="174" t="e">
        <f t="shared" si="50"/>
        <v>#DIV/0!</v>
      </c>
      <c r="MS22" s="174">
        <f t="shared" si="60"/>
        <v>6.0000000000000001E-3</v>
      </c>
      <c r="MT22" s="175" t="e">
        <f t="shared" si="51"/>
        <v>#DIV/0!</v>
      </c>
      <c r="MU22" s="176" t="e">
        <f t="shared" si="52"/>
        <v>#DIV/0!</v>
      </c>
      <c r="MV22" s="137" t="e">
        <f t="shared" si="30"/>
        <v>#DIV/0!</v>
      </c>
      <c r="MW22" s="137" t="e">
        <f t="shared" si="30"/>
        <v>#DIV/0!</v>
      </c>
      <c r="MX22" s="137" t="e">
        <f t="shared" si="30"/>
        <v>#DIV/0!</v>
      </c>
      <c r="MY22" s="137" t="e">
        <f t="shared" si="30"/>
        <v>#DIV/0!</v>
      </c>
      <c r="MZ22" s="137" t="e">
        <f t="shared" si="30"/>
        <v>#DIV/0!</v>
      </c>
      <c r="NA22" s="137" t="e">
        <f t="shared" si="30"/>
        <v>#DIV/0!</v>
      </c>
      <c r="NB22" s="137" t="e">
        <f t="shared" si="30"/>
        <v>#DIV/0!</v>
      </c>
      <c r="NC22" s="137" t="e">
        <f t="shared" si="30"/>
        <v>#DIV/0!</v>
      </c>
      <c r="ND22" s="177"/>
      <c r="NE22" s="177"/>
      <c r="NF22" s="177"/>
      <c r="NG22" s="177"/>
      <c r="NH22" s="177"/>
      <c r="NI22" s="177"/>
      <c r="NJ22" s="177"/>
      <c r="NK22" s="137"/>
      <c r="NL22" s="137">
        <f t="shared" si="61"/>
        <v>0</v>
      </c>
      <c r="NM22" s="125"/>
      <c r="NN22" s="173">
        <f t="shared" si="31"/>
        <v>0</v>
      </c>
      <c r="NO22" s="174">
        <f t="shared" si="32"/>
        <v>0</v>
      </c>
      <c r="NP22" s="174">
        <f t="shared" si="53"/>
        <v>0</v>
      </c>
      <c r="NQ22" s="174">
        <f t="shared" si="62"/>
        <v>6.0000000000000001E-3</v>
      </c>
      <c r="NR22" s="175">
        <f t="shared" si="54"/>
        <v>6.0000000000000001E-3</v>
      </c>
      <c r="NS22" s="176">
        <f t="shared" si="55"/>
        <v>0</v>
      </c>
      <c r="NT22" s="137">
        <f t="shared" si="33"/>
        <v>0</v>
      </c>
      <c r="NU22" s="137">
        <f t="shared" si="33"/>
        <v>0</v>
      </c>
      <c r="NV22" s="137">
        <f t="shared" si="33"/>
        <v>0</v>
      </c>
      <c r="NW22" s="137">
        <f t="shared" si="33"/>
        <v>0</v>
      </c>
      <c r="NX22" s="137">
        <f t="shared" si="33"/>
        <v>0</v>
      </c>
      <c r="NY22" s="137">
        <f t="shared" si="33"/>
        <v>1</v>
      </c>
      <c r="NZ22" s="137">
        <f t="shared" si="33"/>
        <v>1</v>
      </c>
      <c r="OA22" s="137">
        <f t="shared" si="33"/>
        <v>1</v>
      </c>
      <c r="OB22" s="177"/>
      <c r="OC22" s="177"/>
      <c r="OD22" s="177"/>
      <c r="OE22" s="177"/>
      <c r="OF22" s="177"/>
      <c r="OG22" s="177"/>
      <c r="OH22" s="177"/>
      <c r="OI22" s="137">
        <v>0</v>
      </c>
      <c r="OJ22" s="137">
        <f t="shared" si="63"/>
        <v>0</v>
      </c>
    </row>
    <row r="23" spans="3:400" x14ac:dyDescent="0.25">
      <c r="C23" s="194" t="s">
        <v>29</v>
      </c>
      <c r="D23" s="171">
        <v>0</v>
      </c>
      <c r="E23" s="156"/>
      <c r="F23" s="156"/>
      <c r="G23" s="156"/>
      <c r="H23" s="156"/>
      <c r="I23" s="156"/>
      <c r="J23" s="156"/>
      <c r="K23" s="156"/>
      <c r="L23" s="156"/>
      <c r="M23" s="156"/>
      <c r="N23" s="156"/>
      <c r="O23" s="156"/>
      <c r="P23" s="156"/>
      <c r="Q23" s="156"/>
      <c r="R23" s="156"/>
      <c r="S23" s="156"/>
      <c r="T23" s="156"/>
      <c r="U23" s="156"/>
      <c r="V23" s="156"/>
      <c r="W23" s="156"/>
      <c r="X23" s="156"/>
      <c r="Y23" s="156"/>
      <c r="Z23" s="156"/>
      <c r="AA23" s="156"/>
      <c r="AB23" s="171">
        <v>0</v>
      </c>
      <c r="AC23" s="156"/>
      <c r="AD23" s="156"/>
      <c r="AE23" s="156"/>
      <c r="AF23" s="156"/>
      <c r="AG23" s="156"/>
      <c r="AH23" s="156"/>
      <c r="AI23" s="156"/>
      <c r="AJ23" s="156"/>
      <c r="AK23" s="156"/>
      <c r="AL23" s="156"/>
      <c r="AM23" s="156"/>
      <c r="AN23" s="156"/>
      <c r="AO23" s="156"/>
      <c r="AP23" s="156"/>
      <c r="AQ23" s="156"/>
      <c r="AR23" s="156"/>
      <c r="AS23" s="156"/>
      <c r="AT23" s="156"/>
      <c r="AU23" s="156"/>
      <c r="AV23" s="156"/>
      <c r="AW23" s="156"/>
      <c r="AX23" s="156"/>
      <c r="AY23" s="156"/>
      <c r="AZ23" s="171">
        <v>0</v>
      </c>
      <c r="BA23" s="156"/>
      <c r="BB23" s="156"/>
      <c r="BC23" s="156"/>
      <c r="BD23" s="156"/>
      <c r="BE23" s="156"/>
      <c r="BF23" s="156"/>
      <c r="BG23" s="156"/>
      <c r="BH23" s="156"/>
      <c r="BI23" s="156"/>
      <c r="BJ23" s="156"/>
      <c r="BK23" s="156"/>
      <c r="BL23" s="156"/>
      <c r="BM23" s="156"/>
      <c r="BN23" s="156"/>
      <c r="BO23" s="156"/>
      <c r="BP23" s="156"/>
      <c r="BQ23" s="156"/>
      <c r="BR23" s="156"/>
      <c r="BS23" s="156"/>
      <c r="BT23" s="156"/>
      <c r="BU23" s="156"/>
      <c r="BV23" s="156"/>
      <c r="BW23" s="156"/>
      <c r="BX23" s="171">
        <v>0</v>
      </c>
      <c r="BY23" s="153">
        <f t="shared" si="34"/>
        <v>0</v>
      </c>
      <c r="BZ23" s="120"/>
      <c r="CA23" s="172">
        <f t="shared" si="35"/>
        <v>0</v>
      </c>
      <c r="CB23" s="157"/>
      <c r="CC23" s="157"/>
      <c r="CD23" s="157"/>
      <c r="CE23" s="157"/>
      <c r="CF23" s="157"/>
      <c r="CG23" s="157"/>
      <c r="CH23" s="157"/>
      <c r="CI23" s="157"/>
      <c r="CJ23" s="157"/>
      <c r="CK23" s="157"/>
      <c r="CL23" s="157"/>
      <c r="CM23" s="157"/>
      <c r="CN23" s="157"/>
      <c r="CO23" s="157"/>
      <c r="CP23" s="157"/>
      <c r="CQ23" s="157"/>
      <c r="CR23" s="157"/>
      <c r="CS23" s="157"/>
      <c r="CT23" s="157"/>
      <c r="CU23" s="157"/>
      <c r="CV23" s="157"/>
      <c r="CW23" s="157"/>
      <c r="CX23" s="157"/>
      <c r="CY23" s="172">
        <f t="shared" si="36"/>
        <v>0</v>
      </c>
      <c r="CZ23" s="157"/>
      <c r="DA23" s="157"/>
      <c r="DB23" s="157"/>
      <c r="DC23" s="157"/>
      <c r="DD23" s="157"/>
      <c r="DE23" s="157"/>
      <c r="DF23" s="157"/>
      <c r="DG23" s="157"/>
      <c r="DH23" s="157"/>
      <c r="DI23" s="157"/>
      <c r="DJ23" s="157"/>
      <c r="DK23" s="157"/>
      <c r="DL23" s="157"/>
      <c r="DM23" s="157"/>
      <c r="DN23" s="157"/>
      <c r="DO23" s="157"/>
      <c r="DP23" s="157"/>
      <c r="DQ23" s="157"/>
      <c r="DR23" s="157"/>
      <c r="DS23" s="157"/>
      <c r="DT23" s="157"/>
      <c r="DU23" s="157"/>
      <c r="DV23" s="157"/>
      <c r="DW23" s="172">
        <f t="shared" si="37"/>
        <v>0</v>
      </c>
      <c r="DX23" s="157"/>
      <c r="DY23" s="157"/>
      <c r="DZ23" s="157"/>
      <c r="EA23" s="157"/>
      <c r="EB23" s="157"/>
      <c r="EC23" s="157"/>
      <c r="ED23" s="157"/>
      <c r="EE23" s="157"/>
      <c r="EF23" s="157"/>
      <c r="EG23" s="157"/>
      <c r="EH23" s="157"/>
      <c r="EI23" s="157"/>
      <c r="EJ23" s="157"/>
      <c r="EK23" s="157"/>
      <c r="EL23" s="157"/>
      <c r="EM23" s="157"/>
      <c r="EN23" s="157"/>
      <c r="EO23" s="157"/>
      <c r="EP23" s="157"/>
      <c r="EQ23" s="157"/>
      <c r="ER23" s="157"/>
      <c r="ES23" s="157"/>
      <c r="ET23" s="157"/>
      <c r="EU23" s="172">
        <f t="shared" si="38"/>
        <v>0</v>
      </c>
      <c r="EV23" s="120"/>
      <c r="EW23" s="172">
        <f t="shared" si="39"/>
        <v>0</v>
      </c>
      <c r="EX23" s="157"/>
      <c r="EY23" s="157"/>
      <c r="EZ23" s="157"/>
      <c r="FA23" s="157"/>
      <c r="FB23" s="157"/>
      <c r="FC23" s="157"/>
      <c r="FD23" s="157"/>
      <c r="FE23" s="157"/>
      <c r="FF23" s="157"/>
      <c r="FG23" s="157"/>
      <c r="FH23" s="157"/>
      <c r="FI23" s="157"/>
      <c r="FJ23" s="157"/>
      <c r="FK23" s="157"/>
      <c r="FL23" s="157"/>
      <c r="FM23" s="157"/>
      <c r="FN23" s="157"/>
      <c r="FO23" s="157"/>
      <c r="FP23" s="157"/>
      <c r="FQ23" s="157"/>
      <c r="FR23" s="157"/>
      <c r="FS23" s="157"/>
      <c r="FT23" s="157"/>
      <c r="FU23" s="172">
        <f t="shared" si="40"/>
        <v>0</v>
      </c>
      <c r="FV23" s="157"/>
      <c r="FW23" s="157"/>
      <c r="FX23" s="157"/>
      <c r="FY23" s="157"/>
      <c r="FZ23" s="157"/>
      <c r="GA23" s="157"/>
      <c r="GB23" s="157"/>
      <c r="GC23" s="157"/>
      <c r="GD23" s="157"/>
      <c r="GE23" s="157"/>
      <c r="GF23" s="157"/>
      <c r="GG23" s="157"/>
      <c r="GH23" s="157"/>
      <c r="GI23" s="157"/>
      <c r="GJ23" s="157"/>
      <c r="GK23" s="157"/>
      <c r="GL23" s="157"/>
      <c r="GM23" s="157"/>
      <c r="GN23" s="157"/>
      <c r="GO23" s="157"/>
      <c r="GP23" s="157"/>
      <c r="GQ23" s="157"/>
      <c r="GR23" s="157"/>
      <c r="GS23" s="172">
        <f t="shared" si="41"/>
        <v>0</v>
      </c>
      <c r="GT23" s="157"/>
      <c r="GU23" s="157"/>
      <c r="GV23" s="157"/>
      <c r="GW23" s="157"/>
      <c r="GX23" s="157"/>
      <c r="GY23" s="157"/>
      <c r="GZ23" s="157"/>
      <c r="HA23" s="157"/>
      <c r="HB23" s="157"/>
      <c r="HC23" s="157"/>
      <c r="HD23" s="157"/>
      <c r="HE23" s="157"/>
      <c r="HF23" s="157"/>
      <c r="HG23" s="157"/>
      <c r="HH23" s="157"/>
      <c r="HI23" s="157"/>
      <c r="HJ23" s="157"/>
      <c r="HK23" s="157"/>
      <c r="HL23" s="157"/>
      <c r="HM23" s="157"/>
      <c r="HN23" s="157"/>
      <c r="HO23" s="157"/>
      <c r="HP23" s="157"/>
      <c r="HQ23" s="172">
        <f t="shared" si="42"/>
        <v>0</v>
      </c>
      <c r="HR23" s="126"/>
      <c r="HS23" s="172">
        <f t="shared" si="43"/>
        <v>0</v>
      </c>
      <c r="HT23" s="228"/>
      <c r="HU23" s="136"/>
      <c r="HV23" s="137" t="s">
        <v>214</v>
      </c>
      <c r="HW23" s="137" t="s">
        <v>215</v>
      </c>
      <c r="HX23" s="137" t="s">
        <v>216</v>
      </c>
      <c r="HY23" s="125"/>
      <c r="HZ23" s="125"/>
      <c r="IA23"/>
      <c r="IB23" s="125"/>
      <c r="IC23" s="125"/>
      <c r="ID23"/>
      <c r="IE23"/>
      <c r="IF23"/>
      <c r="IG23"/>
      <c r="IH23"/>
      <c r="II23"/>
      <c r="IJ23"/>
      <c r="IK23"/>
      <c r="IL23"/>
      <c r="IM23"/>
      <c r="IN23"/>
      <c r="IO23"/>
      <c r="IP23"/>
      <c r="IQ23"/>
      <c r="IR23"/>
      <c r="IS23" s="138"/>
      <c r="IT23" s="137" t="s">
        <v>214</v>
      </c>
      <c r="IU23" s="137" t="s">
        <v>215</v>
      </c>
      <c r="IV23" s="137" t="s">
        <v>216</v>
      </c>
      <c r="IW23" s="125"/>
      <c r="IX23" s="125"/>
      <c r="IY23"/>
      <c r="IZ23" s="125"/>
      <c r="JA23" s="125"/>
      <c r="JB23"/>
      <c r="JC23"/>
      <c r="JD23"/>
      <c r="JE23"/>
      <c r="JF23"/>
      <c r="JG23"/>
      <c r="JH23"/>
      <c r="JI23"/>
      <c r="JJ23"/>
      <c r="JK23"/>
      <c r="JL23"/>
      <c r="JM23"/>
      <c r="JN23"/>
      <c r="JO23"/>
      <c r="JP23"/>
      <c r="JQ23" s="138"/>
      <c r="JR23" s="137" t="s">
        <v>214</v>
      </c>
      <c r="JS23" s="137" t="s">
        <v>215</v>
      </c>
      <c r="JT23" s="137" t="s">
        <v>216</v>
      </c>
      <c r="JU23" s="125"/>
      <c r="JV23" s="125"/>
      <c r="JW23"/>
      <c r="JX23" s="125"/>
      <c r="JY23" s="125"/>
      <c r="JZ23"/>
      <c r="KA23"/>
      <c r="KB23"/>
      <c r="KC23"/>
      <c r="KD23"/>
      <c r="KE23"/>
      <c r="KF23"/>
      <c r="KG23"/>
      <c r="KH23"/>
      <c r="KI23"/>
      <c r="KJ23"/>
      <c r="KK23"/>
      <c r="KL23"/>
      <c r="KM23"/>
      <c r="KN23"/>
      <c r="KO23" s="138"/>
      <c r="KP23" s="137" t="s">
        <v>214</v>
      </c>
      <c r="KQ23" s="137" t="s">
        <v>215</v>
      </c>
      <c r="KR23" s="137" t="s">
        <v>216</v>
      </c>
      <c r="KS23"/>
      <c r="KT23" s="173">
        <f t="shared" si="22"/>
        <v>0</v>
      </c>
      <c r="KU23" s="174">
        <f t="shared" si="23"/>
        <v>0</v>
      </c>
      <c r="KV23" s="174">
        <f t="shared" si="44"/>
        <v>0</v>
      </c>
      <c r="KW23" s="174">
        <f t="shared" si="56"/>
        <v>7.0000000000000001E-3</v>
      </c>
      <c r="KX23" s="175">
        <f t="shared" si="45"/>
        <v>7.0000000000000001E-3</v>
      </c>
      <c r="KY23" s="176">
        <f t="shared" si="46"/>
        <v>0</v>
      </c>
      <c r="KZ23" s="137">
        <f t="shared" si="24"/>
        <v>0</v>
      </c>
      <c r="LA23" s="137">
        <f t="shared" si="24"/>
        <v>1</v>
      </c>
      <c r="LB23" s="137">
        <f t="shared" si="24"/>
        <v>1</v>
      </c>
      <c r="LC23" s="137">
        <f t="shared" si="24"/>
        <v>1</v>
      </c>
      <c r="LD23" s="137">
        <f t="shared" si="24"/>
        <v>1</v>
      </c>
      <c r="LE23" s="137">
        <f t="shared" si="24"/>
        <v>1</v>
      </c>
      <c r="LF23" s="137">
        <f t="shared" si="24"/>
        <v>1</v>
      </c>
      <c r="LG23" s="137">
        <f t="shared" si="24"/>
        <v>1</v>
      </c>
      <c r="LH23" s="177"/>
      <c r="LI23" s="177"/>
      <c r="LJ23" s="177"/>
      <c r="LK23" s="177"/>
      <c r="LL23" s="177"/>
      <c r="LM23" s="177"/>
      <c r="LN23" s="177"/>
      <c r="LO23" s="137"/>
      <c r="LP23" s="137">
        <f t="shared" si="57"/>
        <v>0</v>
      </c>
      <c r="LQ23"/>
      <c r="LR23" s="173">
        <f t="shared" si="25"/>
        <v>0</v>
      </c>
      <c r="LS23" s="174">
        <f t="shared" si="26"/>
        <v>0</v>
      </c>
      <c r="LT23" s="174">
        <f t="shared" si="47"/>
        <v>0</v>
      </c>
      <c r="LU23" s="174">
        <f t="shared" si="58"/>
        <v>7.0000000000000001E-3</v>
      </c>
      <c r="LV23" s="175">
        <f t="shared" si="48"/>
        <v>7.0000000000000001E-3</v>
      </c>
      <c r="LW23" s="176">
        <f t="shared" si="49"/>
        <v>0</v>
      </c>
      <c r="LX23" s="137">
        <f t="shared" si="27"/>
        <v>0</v>
      </c>
      <c r="LY23" s="137">
        <f t="shared" si="27"/>
        <v>1</v>
      </c>
      <c r="LZ23" s="137">
        <f t="shared" si="27"/>
        <v>1</v>
      </c>
      <c r="MA23" s="137">
        <f t="shared" si="27"/>
        <v>1</v>
      </c>
      <c r="MB23" s="137">
        <f t="shared" si="27"/>
        <v>1</v>
      </c>
      <c r="MC23" s="137">
        <f t="shared" si="27"/>
        <v>1</v>
      </c>
      <c r="MD23" s="137">
        <f t="shared" si="27"/>
        <v>1</v>
      </c>
      <c r="ME23" s="137">
        <f t="shared" si="27"/>
        <v>1</v>
      </c>
      <c r="MF23" s="177"/>
      <c r="MG23" s="177"/>
      <c r="MH23" s="177"/>
      <c r="MI23" s="177"/>
      <c r="MJ23" s="177"/>
      <c r="MK23" s="177"/>
      <c r="ML23" s="177"/>
      <c r="MM23" s="137"/>
      <c r="MN23" s="137">
        <f t="shared" si="59"/>
        <v>0</v>
      </c>
      <c r="MO23" s="125"/>
      <c r="MP23" s="173">
        <f t="shared" si="28"/>
        <v>0</v>
      </c>
      <c r="MQ23" s="174" t="e">
        <f t="shared" si="29"/>
        <v>#DIV/0!</v>
      </c>
      <c r="MR23" s="174" t="e">
        <f t="shared" si="50"/>
        <v>#DIV/0!</v>
      </c>
      <c r="MS23" s="174">
        <f t="shared" si="60"/>
        <v>7.0000000000000001E-3</v>
      </c>
      <c r="MT23" s="175" t="e">
        <f t="shared" si="51"/>
        <v>#DIV/0!</v>
      </c>
      <c r="MU23" s="176" t="e">
        <f t="shared" si="52"/>
        <v>#DIV/0!</v>
      </c>
      <c r="MV23" s="137" t="e">
        <f t="shared" si="30"/>
        <v>#DIV/0!</v>
      </c>
      <c r="MW23" s="137" t="e">
        <f t="shared" si="30"/>
        <v>#DIV/0!</v>
      </c>
      <c r="MX23" s="137" t="e">
        <f t="shared" si="30"/>
        <v>#DIV/0!</v>
      </c>
      <c r="MY23" s="137" t="e">
        <f t="shared" si="30"/>
        <v>#DIV/0!</v>
      </c>
      <c r="MZ23" s="137" t="e">
        <f t="shared" si="30"/>
        <v>#DIV/0!</v>
      </c>
      <c r="NA23" s="137" t="e">
        <f t="shared" si="30"/>
        <v>#DIV/0!</v>
      </c>
      <c r="NB23" s="137" t="e">
        <f t="shared" si="30"/>
        <v>#DIV/0!</v>
      </c>
      <c r="NC23" s="137" t="e">
        <f t="shared" si="30"/>
        <v>#DIV/0!</v>
      </c>
      <c r="ND23" s="177"/>
      <c r="NE23" s="177"/>
      <c r="NF23" s="177"/>
      <c r="NG23" s="177"/>
      <c r="NH23" s="177"/>
      <c r="NI23" s="177"/>
      <c r="NJ23" s="177"/>
      <c r="NK23" s="137"/>
      <c r="NL23" s="137">
        <f t="shared" si="61"/>
        <v>0</v>
      </c>
      <c r="NM23" s="125"/>
      <c r="NN23" s="173">
        <f t="shared" si="31"/>
        <v>0</v>
      </c>
      <c r="NO23" s="174">
        <f t="shared" si="32"/>
        <v>0</v>
      </c>
      <c r="NP23" s="174">
        <f t="shared" si="53"/>
        <v>0</v>
      </c>
      <c r="NQ23" s="174">
        <f t="shared" si="62"/>
        <v>7.0000000000000001E-3</v>
      </c>
      <c r="NR23" s="175">
        <f t="shared" si="54"/>
        <v>7.0000000000000001E-3</v>
      </c>
      <c r="NS23" s="176">
        <f t="shared" si="55"/>
        <v>0</v>
      </c>
      <c r="NT23" s="137">
        <f t="shared" si="33"/>
        <v>0</v>
      </c>
      <c r="NU23" s="137">
        <f t="shared" si="33"/>
        <v>0</v>
      </c>
      <c r="NV23" s="137">
        <f t="shared" si="33"/>
        <v>0</v>
      </c>
      <c r="NW23" s="137">
        <f t="shared" si="33"/>
        <v>0</v>
      </c>
      <c r="NX23" s="137">
        <f t="shared" si="33"/>
        <v>1</v>
      </c>
      <c r="NY23" s="137">
        <f t="shared" si="33"/>
        <v>1</v>
      </c>
      <c r="NZ23" s="137">
        <f t="shared" si="33"/>
        <v>1</v>
      </c>
      <c r="OA23" s="137">
        <f t="shared" si="33"/>
        <v>1</v>
      </c>
      <c r="OB23" s="177"/>
      <c r="OC23" s="177"/>
      <c r="OD23" s="177"/>
      <c r="OE23" s="177"/>
      <c r="OF23" s="177"/>
      <c r="OG23" s="177"/>
      <c r="OH23" s="177"/>
      <c r="OI23" s="137">
        <v>0</v>
      </c>
      <c r="OJ23" s="137">
        <f t="shared" si="63"/>
        <v>0</v>
      </c>
    </row>
    <row r="24" spans="3:400" ht="30" x14ac:dyDescent="0.25">
      <c r="C24" s="200" t="s">
        <v>255</v>
      </c>
      <c r="D24" s="171">
        <v>0</v>
      </c>
      <c r="E24" s="156"/>
      <c r="F24" s="156"/>
      <c r="G24" s="156"/>
      <c r="H24" s="156"/>
      <c r="I24" s="156"/>
      <c r="J24" s="156"/>
      <c r="K24" s="156"/>
      <c r="L24" s="156"/>
      <c r="M24" s="156"/>
      <c r="N24" s="156"/>
      <c r="O24" s="156"/>
      <c r="P24" s="156"/>
      <c r="Q24" s="156"/>
      <c r="R24" s="156"/>
      <c r="S24" s="156"/>
      <c r="T24" s="156"/>
      <c r="U24" s="156"/>
      <c r="V24" s="156"/>
      <c r="W24" s="156"/>
      <c r="X24" s="156"/>
      <c r="Y24" s="156"/>
      <c r="Z24" s="156"/>
      <c r="AA24" s="156"/>
      <c r="AB24" s="171">
        <v>0</v>
      </c>
      <c r="AC24" s="156"/>
      <c r="AD24" s="156"/>
      <c r="AE24" s="156"/>
      <c r="AF24" s="156"/>
      <c r="AG24" s="156"/>
      <c r="AH24" s="156"/>
      <c r="AI24" s="156"/>
      <c r="AJ24" s="156"/>
      <c r="AK24" s="156"/>
      <c r="AL24" s="156"/>
      <c r="AM24" s="156"/>
      <c r="AN24" s="156"/>
      <c r="AO24" s="156"/>
      <c r="AP24" s="156"/>
      <c r="AQ24" s="156"/>
      <c r="AR24" s="156"/>
      <c r="AS24" s="156"/>
      <c r="AT24" s="156"/>
      <c r="AU24" s="156"/>
      <c r="AV24" s="156"/>
      <c r="AW24" s="156"/>
      <c r="AX24" s="156"/>
      <c r="AY24" s="156"/>
      <c r="AZ24" s="171">
        <v>0</v>
      </c>
      <c r="BA24" s="156"/>
      <c r="BB24" s="156"/>
      <c r="BC24" s="156"/>
      <c r="BD24" s="156"/>
      <c r="BE24" s="156"/>
      <c r="BF24" s="156"/>
      <c r="BG24" s="156"/>
      <c r="BH24" s="156"/>
      <c r="BI24" s="156"/>
      <c r="BJ24" s="156"/>
      <c r="BK24" s="156"/>
      <c r="BL24" s="156"/>
      <c r="BM24" s="156"/>
      <c r="BN24" s="156"/>
      <c r="BO24" s="156"/>
      <c r="BP24" s="156"/>
      <c r="BQ24" s="156"/>
      <c r="BR24" s="156"/>
      <c r="BS24" s="156"/>
      <c r="BT24" s="156"/>
      <c r="BU24" s="156"/>
      <c r="BV24" s="156"/>
      <c r="BW24" s="156"/>
      <c r="BX24" s="171">
        <v>0</v>
      </c>
      <c r="BY24" s="153">
        <f t="shared" si="34"/>
        <v>0</v>
      </c>
      <c r="BZ24" s="120"/>
      <c r="CA24" s="172">
        <f t="shared" si="35"/>
        <v>0</v>
      </c>
      <c r="CB24" s="157"/>
      <c r="CC24" s="157"/>
      <c r="CD24" s="157"/>
      <c r="CE24" s="157"/>
      <c r="CF24" s="157"/>
      <c r="CG24" s="157"/>
      <c r="CH24" s="157"/>
      <c r="CI24" s="157"/>
      <c r="CJ24" s="157"/>
      <c r="CK24" s="157"/>
      <c r="CL24" s="157"/>
      <c r="CM24" s="157"/>
      <c r="CN24" s="157"/>
      <c r="CO24" s="157"/>
      <c r="CP24" s="157"/>
      <c r="CQ24" s="157"/>
      <c r="CR24" s="157"/>
      <c r="CS24" s="157"/>
      <c r="CT24" s="157"/>
      <c r="CU24" s="157"/>
      <c r="CV24" s="157"/>
      <c r="CW24" s="157"/>
      <c r="CX24" s="157"/>
      <c r="CY24" s="172">
        <f t="shared" si="36"/>
        <v>0</v>
      </c>
      <c r="CZ24" s="157"/>
      <c r="DA24" s="157"/>
      <c r="DB24" s="157"/>
      <c r="DC24" s="157"/>
      <c r="DD24" s="157"/>
      <c r="DE24" s="157"/>
      <c r="DF24" s="157"/>
      <c r="DG24" s="157"/>
      <c r="DH24" s="157"/>
      <c r="DI24" s="157"/>
      <c r="DJ24" s="157"/>
      <c r="DK24" s="157"/>
      <c r="DL24" s="157"/>
      <c r="DM24" s="157"/>
      <c r="DN24" s="157"/>
      <c r="DO24" s="157"/>
      <c r="DP24" s="157"/>
      <c r="DQ24" s="157"/>
      <c r="DR24" s="157"/>
      <c r="DS24" s="157"/>
      <c r="DT24" s="157"/>
      <c r="DU24" s="157"/>
      <c r="DV24" s="157"/>
      <c r="DW24" s="172">
        <f t="shared" si="37"/>
        <v>0</v>
      </c>
      <c r="DX24" s="157"/>
      <c r="DY24" s="157"/>
      <c r="DZ24" s="157"/>
      <c r="EA24" s="157"/>
      <c r="EB24" s="157"/>
      <c r="EC24" s="157"/>
      <c r="ED24" s="157"/>
      <c r="EE24" s="157"/>
      <c r="EF24" s="157"/>
      <c r="EG24" s="157"/>
      <c r="EH24" s="157"/>
      <c r="EI24" s="157"/>
      <c r="EJ24" s="157"/>
      <c r="EK24" s="157"/>
      <c r="EL24" s="157"/>
      <c r="EM24" s="157"/>
      <c r="EN24" s="157"/>
      <c r="EO24" s="157"/>
      <c r="EP24" s="157"/>
      <c r="EQ24" s="157"/>
      <c r="ER24" s="157"/>
      <c r="ES24" s="157"/>
      <c r="ET24" s="157"/>
      <c r="EU24" s="172">
        <f t="shared" si="38"/>
        <v>0</v>
      </c>
      <c r="EV24" s="120"/>
      <c r="EW24" s="172">
        <f t="shared" si="39"/>
        <v>0</v>
      </c>
      <c r="EX24" s="157"/>
      <c r="EY24" s="157"/>
      <c r="EZ24" s="157"/>
      <c r="FA24" s="157"/>
      <c r="FB24" s="157"/>
      <c r="FC24" s="157"/>
      <c r="FD24" s="157"/>
      <c r="FE24" s="157"/>
      <c r="FF24" s="157"/>
      <c r="FG24" s="157"/>
      <c r="FH24" s="157"/>
      <c r="FI24" s="157"/>
      <c r="FJ24" s="157"/>
      <c r="FK24" s="157"/>
      <c r="FL24" s="157"/>
      <c r="FM24" s="157"/>
      <c r="FN24" s="157"/>
      <c r="FO24" s="157"/>
      <c r="FP24" s="157"/>
      <c r="FQ24" s="157"/>
      <c r="FR24" s="157"/>
      <c r="FS24" s="157"/>
      <c r="FT24" s="157"/>
      <c r="FU24" s="172">
        <f t="shared" si="40"/>
        <v>0</v>
      </c>
      <c r="FV24" s="157"/>
      <c r="FW24" s="157"/>
      <c r="FX24" s="157"/>
      <c r="FY24" s="157"/>
      <c r="FZ24" s="157"/>
      <c r="GA24" s="157"/>
      <c r="GB24" s="157"/>
      <c r="GC24" s="157"/>
      <c r="GD24" s="157"/>
      <c r="GE24" s="157"/>
      <c r="GF24" s="157"/>
      <c r="GG24" s="157"/>
      <c r="GH24" s="157"/>
      <c r="GI24" s="157"/>
      <c r="GJ24" s="157"/>
      <c r="GK24" s="157"/>
      <c r="GL24" s="157"/>
      <c r="GM24" s="157"/>
      <c r="GN24" s="157"/>
      <c r="GO24" s="157"/>
      <c r="GP24" s="157"/>
      <c r="GQ24" s="157"/>
      <c r="GR24" s="157"/>
      <c r="GS24" s="172">
        <f t="shared" si="41"/>
        <v>0</v>
      </c>
      <c r="GT24" s="157"/>
      <c r="GU24" s="157"/>
      <c r="GV24" s="157"/>
      <c r="GW24" s="157"/>
      <c r="GX24" s="157"/>
      <c r="GY24" s="157"/>
      <c r="GZ24" s="157"/>
      <c r="HA24" s="157"/>
      <c r="HB24" s="157"/>
      <c r="HC24" s="157"/>
      <c r="HD24" s="157"/>
      <c r="HE24" s="157"/>
      <c r="HF24" s="157"/>
      <c r="HG24" s="157"/>
      <c r="HH24" s="157"/>
      <c r="HI24" s="157"/>
      <c r="HJ24" s="157"/>
      <c r="HK24" s="157"/>
      <c r="HL24" s="157"/>
      <c r="HM24" s="157"/>
      <c r="HN24" s="157"/>
      <c r="HO24" s="157"/>
      <c r="HP24" s="157"/>
      <c r="HQ24" s="172">
        <f t="shared" si="42"/>
        <v>0</v>
      </c>
      <c r="HR24" s="126"/>
      <c r="HS24" s="172">
        <f t="shared" si="43"/>
        <v>0</v>
      </c>
      <c r="HT24" s="228"/>
      <c r="HU24" s="136" t="s">
        <v>218</v>
      </c>
      <c r="HV24" s="137" t="s">
        <v>219</v>
      </c>
      <c r="HW24" s="201" t="s">
        <v>246</v>
      </c>
      <c r="HX24" s="201" t="s">
        <v>256</v>
      </c>
      <c r="HY24" s="169"/>
      <c r="HZ24" s="169"/>
      <c r="IA24"/>
      <c r="IB24" s="169"/>
      <c r="IC24" s="169"/>
      <c r="ID24"/>
      <c r="IE24" s="125"/>
      <c r="IF24"/>
      <c r="IG24" s="125"/>
      <c r="IH24" s="125"/>
      <c r="II24"/>
      <c r="IJ24" s="125"/>
      <c r="IK24" s="125"/>
      <c r="IL24" s="125"/>
      <c r="IM24"/>
      <c r="IN24"/>
      <c r="IO24"/>
      <c r="IP24"/>
      <c r="IQ24"/>
      <c r="IR24" s="125"/>
      <c r="IS24" s="138" t="s">
        <v>218</v>
      </c>
      <c r="IT24" s="137" t="s">
        <v>219</v>
      </c>
      <c r="IU24" s="201" t="s">
        <v>246</v>
      </c>
      <c r="IV24" s="201" t="s">
        <v>256</v>
      </c>
      <c r="IW24" s="169"/>
      <c r="IX24" s="169"/>
      <c r="IY24"/>
      <c r="IZ24" s="169"/>
      <c r="JA24" s="169"/>
      <c r="JB24"/>
      <c r="JC24" s="125"/>
      <c r="JD24"/>
      <c r="JE24" s="125"/>
      <c r="JF24" s="125"/>
      <c r="JG24"/>
      <c r="JH24" s="125"/>
      <c r="JI24" s="125"/>
      <c r="JJ24" s="125"/>
      <c r="JK24"/>
      <c r="JL24" s="125"/>
      <c r="JM24" s="125"/>
      <c r="JN24" s="125"/>
      <c r="JO24"/>
      <c r="JP24" s="125"/>
      <c r="JQ24" s="138" t="s">
        <v>218</v>
      </c>
      <c r="JR24" s="137" t="s">
        <v>219</v>
      </c>
      <c r="JS24" s="201" t="s">
        <v>246</v>
      </c>
      <c r="JT24" s="201" t="s">
        <v>256</v>
      </c>
      <c r="JU24" s="169"/>
      <c r="JV24" s="169"/>
      <c r="JW24"/>
      <c r="JX24" s="169"/>
      <c r="JY24" s="169"/>
      <c r="JZ24"/>
      <c r="KA24" s="125"/>
      <c r="KB24"/>
      <c r="KC24" s="125"/>
      <c r="KD24" s="125"/>
      <c r="KE24"/>
      <c r="KF24" s="125"/>
      <c r="KG24" s="125"/>
      <c r="KH24" s="125"/>
      <c r="KI24"/>
      <c r="KJ24" s="125"/>
      <c r="KK24" s="125"/>
      <c r="KL24" s="125"/>
      <c r="KM24"/>
      <c r="KN24" s="125"/>
      <c r="KO24" s="138" t="s">
        <v>218</v>
      </c>
      <c r="KP24" s="137" t="s">
        <v>219</v>
      </c>
      <c r="KQ24" s="201" t="s">
        <v>246</v>
      </c>
      <c r="KR24" s="201" t="s">
        <v>256</v>
      </c>
      <c r="KS24"/>
      <c r="KT24" s="173">
        <f t="shared" si="22"/>
        <v>0</v>
      </c>
      <c r="KU24" s="174">
        <f t="shared" si="23"/>
        <v>0</v>
      </c>
      <c r="KV24" s="174">
        <f t="shared" si="44"/>
        <v>0</v>
      </c>
      <c r="KW24" s="174">
        <f t="shared" si="56"/>
        <v>8.0000000000000002E-3</v>
      </c>
      <c r="KX24" s="175">
        <f t="shared" si="45"/>
        <v>8.0000000000000002E-3</v>
      </c>
      <c r="KY24" s="176">
        <f t="shared" si="46"/>
        <v>0</v>
      </c>
      <c r="KZ24" s="137">
        <f t="shared" si="24"/>
        <v>1</v>
      </c>
      <c r="LA24" s="137">
        <f t="shared" si="24"/>
        <v>1</v>
      </c>
      <c r="LB24" s="137">
        <f t="shared" si="24"/>
        <v>1</v>
      </c>
      <c r="LC24" s="137">
        <f t="shared" si="24"/>
        <v>1</v>
      </c>
      <c r="LD24" s="137">
        <f t="shared" si="24"/>
        <v>1</v>
      </c>
      <c r="LE24" s="137">
        <f t="shared" si="24"/>
        <v>1</v>
      </c>
      <c r="LF24" s="137">
        <f t="shared" si="24"/>
        <v>1</v>
      </c>
      <c r="LG24" s="137">
        <f t="shared" si="24"/>
        <v>1</v>
      </c>
      <c r="LH24" s="177"/>
      <c r="LI24" s="177"/>
      <c r="LJ24" s="177"/>
      <c r="LK24" s="177"/>
      <c r="LL24" s="177"/>
      <c r="LM24" s="177"/>
      <c r="LN24" s="177"/>
      <c r="LO24" s="137"/>
      <c r="LP24" s="137">
        <f t="shared" si="57"/>
        <v>0</v>
      </c>
      <c r="LQ24"/>
      <c r="LR24" s="173">
        <f t="shared" si="25"/>
        <v>0</v>
      </c>
      <c r="LS24" s="174">
        <f t="shared" si="26"/>
        <v>0</v>
      </c>
      <c r="LT24" s="174">
        <f t="shared" si="47"/>
        <v>0</v>
      </c>
      <c r="LU24" s="174">
        <f t="shared" si="58"/>
        <v>8.0000000000000002E-3</v>
      </c>
      <c r="LV24" s="175">
        <f t="shared" si="48"/>
        <v>8.0000000000000002E-3</v>
      </c>
      <c r="LW24" s="176">
        <f t="shared" si="49"/>
        <v>0</v>
      </c>
      <c r="LX24" s="137">
        <f t="shared" si="27"/>
        <v>1</v>
      </c>
      <c r="LY24" s="137">
        <f t="shared" si="27"/>
        <v>1</v>
      </c>
      <c r="LZ24" s="137">
        <f t="shared" si="27"/>
        <v>1</v>
      </c>
      <c r="MA24" s="137">
        <f t="shared" si="27"/>
        <v>1</v>
      </c>
      <c r="MB24" s="137">
        <f t="shared" si="27"/>
        <v>1</v>
      </c>
      <c r="MC24" s="137">
        <f t="shared" si="27"/>
        <v>1</v>
      </c>
      <c r="MD24" s="137">
        <f t="shared" si="27"/>
        <v>1</v>
      </c>
      <c r="ME24" s="137">
        <f t="shared" si="27"/>
        <v>1</v>
      </c>
      <c r="MF24" s="177"/>
      <c r="MG24" s="177"/>
      <c r="MH24" s="177"/>
      <c r="MI24" s="177"/>
      <c r="MJ24" s="177"/>
      <c r="MK24" s="177"/>
      <c r="ML24" s="177"/>
      <c r="MM24" s="137"/>
      <c r="MN24" s="137">
        <f t="shared" si="59"/>
        <v>0</v>
      </c>
      <c r="MO24" s="125"/>
      <c r="MP24" s="173">
        <f t="shared" si="28"/>
        <v>0</v>
      </c>
      <c r="MQ24" s="174" t="e">
        <f t="shared" si="29"/>
        <v>#DIV/0!</v>
      </c>
      <c r="MR24" s="174" t="e">
        <f t="shared" si="50"/>
        <v>#DIV/0!</v>
      </c>
      <c r="MS24" s="174">
        <f t="shared" si="60"/>
        <v>8.0000000000000002E-3</v>
      </c>
      <c r="MT24" s="175" t="e">
        <f t="shared" si="51"/>
        <v>#DIV/0!</v>
      </c>
      <c r="MU24" s="176" t="e">
        <f t="shared" si="52"/>
        <v>#DIV/0!</v>
      </c>
      <c r="MV24" s="137" t="e">
        <f t="shared" si="30"/>
        <v>#DIV/0!</v>
      </c>
      <c r="MW24" s="137" t="e">
        <f t="shared" si="30"/>
        <v>#DIV/0!</v>
      </c>
      <c r="MX24" s="137" t="e">
        <f t="shared" si="30"/>
        <v>#DIV/0!</v>
      </c>
      <c r="MY24" s="137" t="e">
        <f t="shared" si="30"/>
        <v>#DIV/0!</v>
      </c>
      <c r="MZ24" s="137" t="e">
        <f t="shared" si="30"/>
        <v>#DIV/0!</v>
      </c>
      <c r="NA24" s="137" t="e">
        <f t="shared" si="30"/>
        <v>#DIV/0!</v>
      </c>
      <c r="NB24" s="137" t="e">
        <f t="shared" si="30"/>
        <v>#DIV/0!</v>
      </c>
      <c r="NC24" s="137" t="e">
        <f t="shared" si="30"/>
        <v>#DIV/0!</v>
      </c>
      <c r="ND24" s="177"/>
      <c r="NE24" s="177"/>
      <c r="NF24" s="177"/>
      <c r="NG24" s="177"/>
      <c r="NH24" s="177"/>
      <c r="NI24" s="177"/>
      <c r="NJ24" s="177"/>
      <c r="NK24" s="137"/>
      <c r="NL24" s="137">
        <f t="shared" si="61"/>
        <v>0</v>
      </c>
      <c r="NM24" s="125"/>
      <c r="NN24" s="173">
        <f t="shared" si="31"/>
        <v>0</v>
      </c>
      <c r="NO24" s="174">
        <f t="shared" si="32"/>
        <v>0</v>
      </c>
      <c r="NP24" s="174">
        <f t="shared" si="53"/>
        <v>0</v>
      </c>
      <c r="NQ24" s="174">
        <f t="shared" si="62"/>
        <v>8.0000000000000002E-3</v>
      </c>
      <c r="NR24" s="175">
        <f t="shared" si="54"/>
        <v>8.0000000000000002E-3</v>
      </c>
      <c r="NS24" s="176">
        <f t="shared" si="55"/>
        <v>0</v>
      </c>
      <c r="NT24" s="137">
        <f t="shared" si="33"/>
        <v>0</v>
      </c>
      <c r="NU24" s="137">
        <f t="shared" si="33"/>
        <v>0</v>
      </c>
      <c r="NV24" s="137">
        <f t="shared" si="33"/>
        <v>0</v>
      </c>
      <c r="NW24" s="137">
        <f t="shared" si="33"/>
        <v>1</v>
      </c>
      <c r="NX24" s="137">
        <f t="shared" si="33"/>
        <v>1</v>
      </c>
      <c r="NY24" s="137">
        <f t="shared" si="33"/>
        <v>1</v>
      </c>
      <c r="NZ24" s="137">
        <f t="shared" si="33"/>
        <v>1</v>
      </c>
      <c r="OA24" s="137">
        <f t="shared" si="33"/>
        <v>1</v>
      </c>
      <c r="OB24" s="177"/>
      <c r="OC24" s="177"/>
      <c r="OD24" s="177"/>
      <c r="OE24" s="177"/>
      <c r="OF24" s="177"/>
      <c r="OG24" s="177"/>
      <c r="OH24" s="177"/>
      <c r="OI24" s="137">
        <v>0</v>
      </c>
      <c r="OJ24" s="137">
        <f t="shared" si="63"/>
        <v>0</v>
      </c>
    </row>
    <row r="25" spans="3:400" ht="18" customHeight="1" x14ac:dyDescent="0.25">
      <c r="C25" s="183" t="s">
        <v>306</v>
      </c>
      <c r="D25" s="184">
        <f>IF(COUNTBLANK(D$17:D$24)&gt;0,"",SUM(D17:D24))</f>
        <v>108</v>
      </c>
      <c r="E25" s="157"/>
      <c r="F25" s="157"/>
      <c r="G25" s="157"/>
      <c r="H25" s="157"/>
      <c r="I25" s="157"/>
      <c r="J25" s="157"/>
      <c r="K25" s="157"/>
      <c r="L25" s="157"/>
      <c r="M25" s="157"/>
      <c r="N25" s="157"/>
      <c r="O25" s="157"/>
      <c r="P25" s="157"/>
      <c r="Q25" s="157"/>
      <c r="R25" s="157"/>
      <c r="S25" s="157"/>
      <c r="T25" s="157"/>
      <c r="U25" s="157"/>
      <c r="V25" s="157"/>
      <c r="W25" s="157"/>
      <c r="X25" s="157"/>
      <c r="Y25" s="157"/>
      <c r="Z25" s="157"/>
      <c r="AA25" s="157"/>
      <c r="AB25" s="184">
        <f>IF(COUNTBLANK(AB$17:AB$24)&gt;0,"",SUM(AB17:AB24))</f>
        <v>26</v>
      </c>
      <c r="AC25" s="157"/>
      <c r="AD25" s="157"/>
      <c r="AE25" s="157"/>
      <c r="AF25" s="157"/>
      <c r="AG25" s="157"/>
      <c r="AH25" s="157"/>
      <c r="AI25" s="157"/>
      <c r="AJ25" s="157"/>
      <c r="AK25" s="157"/>
      <c r="AL25" s="157"/>
      <c r="AM25" s="157"/>
      <c r="AN25" s="157"/>
      <c r="AO25" s="157"/>
      <c r="AP25" s="157"/>
      <c r="AQ25" s="157"/>
      <c r="AR25" s="157"/>
      <c r="AS25" s="157"/>
      <c r="AT25" s="157"/>
      <c r="AU25" s="157"/>
      <c r="AV25" s="157"/>
      <c r="AW25" s="157"/>
      <c r="AX25" s="157"/>
      <c r="AY25" s="157"/>
      <c r="AZ25" s="184">
        <f>IF(COUNTBLANK(AZ$17:AZ$24)&gt;0,"",SUM(AZ17:AZ24))</f>
        <v>0</v>
      </c>
      <c r="BA25" s="157"/>
      <c r="BB25" s="157"/>
      <c r="BC25" s="157"/>
      <c r="BD25" s="157"/>
      <c r="BE25" s="157"/>
      <c r="BF25" s="157"/>
      <c r="BG25" s="157"/>
      <c r="BH25" s="157"/>
      <c r="BI25" s="157"/>
      <c r="BJ25" s="157"/>
      <c r="BK25" s="157"/>
      <c r="BL25" s="157"/>
      <c r="BM25" s="157"/>
      <c r="BN25" s="157"/>
      <c r="BO25" s="157"/>
      <c r="BP25" s="157"/>
      <c r="BQ25" s="157"/>
      <c r="BR25" s="157"/>
      <c r="BS25" s="157"/>
      <c r="BT25" s="157"/>
      <c r="BU25" s="157"/>
      <c r="BV25" s="157"/>
      <c r="BW25" s="157"/>
      <c r="BX25" s="184">
        <f>IF(COUNTBLANK(BX$17:BX$24)&gt;0,"",SUM(BX17:BX24))</f>
        <v>57</v>
      </c>
      <c r="BY25" s="185"/>
      <c r="BZ25" s="120"/>
      <c r="CA25" s="198"/>
      <c r="CB25" s="198"/>
      <c r="CC25" s="198"/>
      <c r="CD25" s="198"/>
      <c r="CE25" s="198"/>
      <c r="CF25" s="198"/>
      <c r="CG25" s="198"/>
      <c r="CH25" s="198"/>
      <c r="CI25" s="198"/>
      <c r="CJ25" s="198"/>
      <c r="CK25" s="198"/>
      <c r="CL25" s="198"/>
      <c r="CM25" s="198"/>
      <c r="CN25" s="198"/>
      <c r="CO25" s="198"/>
      <c r="CP25" s="198"/>
      <c r="CQ25" s="198"/>
      <c r="CR25" s="198"/>
      <c r="CS25" s="198"/>
      <c r="CT25" s="198"/>
      <c r="CU25" s="198"/>
      <c r="CV25" s="198"/>
      <c r="CW25" s="198"/>
      <c r="CX25" s="198"/>
      <c r="CY25" s="198"/>
      <c r="CZ25" s="198"/>
      <c r="DA25" s="198"/>
      <c r="DB25" s="198"/>
      <c r="DC25" s="198"/>
      <c r="DD25" s="198"/>
      <c r="DE25" s="198"/>
      <c r="DF25" s="198"/>
      <c r="DG25" s="198"/>
      <c r="DH25" s="198"/>
      <c r="DI25" s="198"/>
      <c r="DJ25" s="198"/>
      <c r="DK25" s="198"/>
      <c r="DL25" s="198"/>
      <c r="DM25" s="198"/>
      <c r="DN25" s="198"/>
      <c r="DO25" s="198"/>
      <c r="DP25" s="198"/>
      <c r="DQ25" s="198"/>
      <c r="DR25" s="198"/>
      <c r="DS25" s="198"/>
      <c r="DT25" s="198"/>
      <c r="DU25" s="198"/>
      <c r="DV25" s="198"/>
      <c r="DW25" s="198"/>
      <c r="DX25" s="198"/>
      <c r="DY25" s="198"/>
      <c r="DZ25" s="198"/>
      <c r="EA25" s="198"/>
      <c r="EB25" s="198"/>
      <c r="EC25" s="198"/>
      <c r="ED25" s="198"/>
      <c r="EE25" s="198"/>
      <c r="EF25" s="198"/>
      <c r="EG25" s="198"/>
      <c r="EH25" s="198"/>
      <c r="EI25" s="198"/>
      <c r="EJ25" s="198"/>
      <c r="EK25" s="198"/>
      <c r="EL25" s="198"/>
      <c r="EM25" s="198"/>
      <c r="EN25" s="198"/>
      <c r="EO25" s="198"/>
      <c r="EP25" s="198"/>
      <c r="EQ25" s="198"/>
      <c r="ER25" s="198"/>
      <c r="ES25" s="198"/>
      <c r="ET25" s="198"/>
      <c r="EU25" s="198"/>
      <c r="EV25" s="120"/>
      <c r="EW25" s="198"/>
      <c r="EX25" s="198"/>
      <c r="EY25" s="198"/>
      <c r="EZ25" s="198"/>
      <c r="FA25" s="198"/>
      <c r="FB25" s="198"/>
      <c r="FC25" s="198"/>
      <c r="FD25" s="198"/>
      <c r="FE25" s="198"/>
      <c r="FF25" s="198"/>
      <c r="FG25" s="198"/>
      <c r="FH25" s="198"/>
      <c r="FI25" s="198"/>
      <c r="FJ25" s="198"/>
      <c r="FK25" s="198"/>
      <c r="FL25" s="198"/>
      <c r="FM25" s="198"/>
      <c r="FN25" s="198"/>
      <c r="FO25" s="198"/>
      <c r="FP25" s="198"/>
      <c r="FQ25" s="198"/>
      <c r="FR25" s="198"/>
      <c r="FS25" s="198"/>
      <c r="FT25" s="198"/>
      <c r="FU25" s="198"/>
      <c r="FV25" s="198"/>
      <c r="FW25" s="198"/>
      <c r="FX25" s="198"/>
      <c r="FY25" s="198"/>
      <c r="FZ25" s="198"/>
      <c r="GA25" s="198"/>
      <c r="GB25" s="198"/>
      <c r="GC25" s="198"/>
      <c r="GD25" s="198"/>
      <c r="GE25" s="198"/>
      <c r="GF25" s="198"/>
      <c r="GG25" s="198"/>
      <c r="GH25" s="198"/>
      <c r="GI25" s="198"/>
      <c r="GJ25" s="198"/>
      <c r="GK25" s="198"/>
      <c r="GL25" s="198"/>
      <c r="GM25" s="198"/>
      <c r="GN25" s="198"/>
      <c r="GO25" s="198"/>
      <c r="GP25" s="198"/>
      <c r="GQ25" s="198"/>
      <c r="GR25" s="198"/>
      <c r="GS25" s="198"/>
      <c r="GT25" s="198"/>
      <c r="GU25" s="198"/>
      <c r="GV25" s="198"/>
      <c r="GW25" s="198"/>
      <c r="GX25" s="198"/>
      <c r="GY25" s="198"/>
      <c r="GZ25" s="198"/>
      <c r="HA25" s="198"/>
      <c r="HB25" s="198"/>
      <c r="HC25" s="198"/>
      <c r="HD25" s="198"/>
      <c r="HE25" s="198"/>
      <c r="HF25" s="198"/>
      <c r="HG25" s="198"/>
      <c r="HH25" s="198"/>
      <c r="HI25" s="198"/>
      <c r="HJ25" s="198"/>
      <c r="HK25" s="198"/>
      <c r="HL25" s="198"/>
      <c r="HM25" s="198"/>
      <c r="HN25" s="198"/>
      <c r="HO25" s="198"/>
      <c r="HP25" s="198"/>
      <c r="HQ25" s="198"/>
      <c r="HR25" s="126"/>
      <c r="HS25" s="198"/>
      <c r="HT25" s="228"/>
      <c r="HU25" s="143" t="s">
        <v>223</v>
      </c>
      <c r="HV25" s="202" t="str">
        <f>"Please enter the number of people in each gender category in "&amp;D7&amp;". Enter 0 where applicable."</f>
        <v>Please enter the number of people in each gender category in ES. Enter 0 where applicable.</v>
      </c>
      <c r="HW25" s="146" t="str">
        <f>IFERROR("Percent of "&amp;D7&amp;" youth with unknown gender ("&amp;ROUND(100*D26/(D10+D11),1)&amp;"%) is higher than 20%.  This will affect the accuracy of your data.","")</f>
        <v>Percent of ES youth with unknown gender (0%) is higher than 20%.  This will affect the accuracy of your data.</v>
      </c>
      <c r="HX25" s="146" t="str">
        <f>"Count of "&amp;D7&amp;" youth reporting gender ("&amp;D25&amp;") cannot be greater than the total number of "&amp;HU22&amp;" youth ("&amp;(D10+D11)&amp;")"</f>
        <v>Count of ES youth reporting gender (108) cannot be greater than the total number of  youth (108)</v>
      </c>
      <c r="HY25" s="147"/>
      <c r="HZ25" s="147"/>
      <c r="IA25"/>
      <c r="IB25" s="147"/>
      <c r="IC25" s="147"/>
      <c r="ID25"/>
      <c r="IE25" s="169"/>
      <c r="IF25"/>
      <c r="IG25" s="169"/>
      <c r="IH25" s="169"/>
      <c r="II25"/>
      <c r="IJ25" s="169"/>
      <c r="IK25" s="169"/>
      <c r="IL25" s="169"/>
      <c r="IM25"/>
      <c r="IN25"/>
      <c r="IO25"/>
      <c r="IP25"/>
      <c r="IQ25"/>
      <c r="IR25" s="169"/>
      <c r="IS25" s="148" t="s">
        <v>223</v>
      </c>
      <c r="IT25" s="202" t="str">
        <f>"Please enter the number of people in each gender category in "&amp;AB7&amp;". Enter 0 where applicable."</f>
        <v>Please enter the number of people in each gender category in TH. Enter 0 where applicable.</v>
      </c>
      <c r="IU25" s="146" t="str">
        <f>IFERROR("Percent of "&amp;AB7&amp;" youth with unknown gender ("&amp;ROUND(100*AB26/(AB10+AB11),1)&amp;"%) is higher than 20%.  This will affect the accuracy of your data.","")</f>
        <v>Percent of TH youth with unknown gender (0%) is higher than 20%.  This will affect the accuracy of your data.</v>
      </c>
      <c r="IV25" s="146" t="str">
        <f>"Count of "&amp;AB7&amp;" youth reporting gender ("&amp;AB25&amp;") cannot be greater than the total number of "&amp;IS22&amp;" youth ("&amp;(AB10+AB11)&amp;")"</f>
        <v>Count of TH youth reporting gender (26) cannot be greater than the total number of  youth (26)</v>
      </c>
      <c r="IW25" s="147"/>
      <c r="IX25" s="147"/>
      <c r="IY25"/>
      <c r="IZ25" s="147"/>
      <c r="JA25" s="147"/>
      <c r="JB25"/>
      <c r="JC25" s="169"/>
      <c r="JD25"/>
      <c r="JE25" s="169"/>
      <c r="JF25" s="169"/>
      <c r="JG25"/>
      <c r="JH25" s="169"/>
      <c r="JI25" s="169"/>
      <c r="JJ25" s="169"/>
      <c r="JK25"/>
      <c r="JL25" s="169"/>
      <c r="JM25" s="169"/>
      <c r="JN25" s="169"/>
      <c r="JO25"/>
      <c r="JP25" s="169"/>
      <c r="JQ25" s="148" t="s">
        <v>223</v>
      </c>
      <c r="JR25" s="202" t="str">
        <f>"Please enter the number of people in each gender category in "&amp;AZ7&amp;". Enter 0 where applicable."</f>
        <v>Please enter the number of people in each gender category in SH. Enter 0 where applicable.</v>
      </c>
      <c r="JS25" s="146" t="str">
        <f>IFERROR("Percent of "&amp;AZ7&amp;" youth with unknown gender ("&amp;ROUND(100*AZ26/(AZ10+AZ11),1)&amp;"%) is higher than 20%.  This will affect the accuracy of your data.","")</f>
        <v/>
      </c>
      <c r="JT25" s="146" t="str">
        <f>"Count of "&amp;AZ7&amp;" youth reporting gender ("&amp;AZ25&amp;") cannot be greater than the total number of "&amp;JQ22&amp;" youth ("&amp;(AZ10+AZ11)&amp;")"</f>
        <v>Count of SH youth reporting gender (0) cannot be greater than the total number of  youth (0)</v>
      </c>
      <c r="JU25" s="147"/>
      <c r="JV25" s="147"/>
      <c r="JW25"/>
      <c r="JX25" s="147"/>
      <c r="JY25" s="147"/>
      <c r="JZ25"/>
      <c r="KA25" s="169"/>
      <c r="KB25"/>
      <c r="KC25" s="169"/>
      <c r="KD25" s="169"/>
      <c r="KE25"/>
      <c r="KF25" s="169"/>
      <c r="KG25" s="169"/>
      <c r="KH25" s="169"/>
      <c r="KI25"/>
      <c r="KJ25" s="169"/>
      <c r="KK25" s="169"/>
      <c r="KL25" s="169"/>
      <c r="KM25"/>
      <c r="KN25" s="169"/>
      <c r="KO25" s="148" t="s">
        <v>223</v>
      </c>
      <c r="KP25" s="202" t="str">
        <f>"Please enter the number of people in each gender category in "&amp;BX7&amp;". Enter 0 where applicable."</f>
        <v>Please enter the number of people in each gender category in UN. Enter 0 where applicable.</v>
      </c>
      <c r="KQ25" s="146" t="str">
        <f>IFERROR("Percent of "&amp;BX7&amp;" youth with unknown gender ("&amp;ROUND(100*BX26/(BX10+BX11),1)&amp;"%) is higher than 20%.  This will affect the accuracy of your data.","")</f>
        <v>Percent of UN youth with unknown gender (5%) is higher than 20%.  This will affect the accuracy of your data.</v>
      </c>
      <c r="KR25" s="146" t="str">
        <f>"Count of "&amp;BX7&amp;" youth reporting gender ("&amp;BX25&amp;") cannot be greater than the total number of "&amp;KO22&amp;" youth ("&amp;(BX10+BX11)&amp;")"</f>
        <v>Count of UN youth reporting gender (57) cannot be greater than the total number of  youth (60)</v>
      </c>
      <c r="KS25"/>
      <c r="KT25" s="187"/>
      <c r="KU25" s="187"/>
      <c r="KV25" s="187"/>
      <c r="KW25" s="178"/>
      <c r="KX25" s="178"/>
      <c r="KY25" s="178">
        <f>SUM(KY17:KY24)</f>
        <v>0</v>
      </c>
      <c r="KZ25" s="178">
        <f t="shared" ref="KZ25:LG25" si="64">SUM(KZ17:KZ24)</f>
        <v>1</v>
      </c>
      <c r="LA25" s="178">
        <f t="shared" si="64"/>
        <v>2</v>
      </c>
      <c r="LB25" s="178">
        <f t="shared" si="64"/>
        <v>3</v>
      </c>
      <c r="LC25" s="178">
        <f t="shared" si="64"/>
        <v>4</v>
      </c>
      <c r="LD25" s="178">
        <f t="shared" si="64"/>
        <v>5</v>
      </c>
      <c r="LE25" s="178">
        <f t="shared" si="64"/>
        <v>6</v>
      </c>
      <c r="LF25" s="178">
        <f t="shared" si="64"/>
        <v>7</v>
      </c>
      <c r="LG25" s="178">
        <f t="shared" si="64"/>
        <v>8</v>
      </c>
      <c r="LH25" s="178"/>
      <c r="LI25" s="178"/>
      <c r="LJ25" s="178"/>
      <c r="LK25" s="178"/>
      <c r="LL25" s="178"/>
      <c r="LM25" s="178"/>
      <c r="LN25" s="178"/>
      <c r="LO25" s="178"/>
      <c r="LP25" s="178"/>
      <c r="LQ25"/>
      <c r="LR25" s="187"/>
      <c r="LS25" s="187"/>
      <c r="LT25" s="187"/>
      <c r="LU25" s="178"/>
      <c r="LV25" s="178"/>
      <c r="LW25" s="178">
        <f>SUM(LW17:LW24)</f>
        <v>0</v>
      </c>
      <c r="LX25" s="178">
        <f t="shared" ref="LX25:ME25" si="65">SUM(LX17:LX24)</f>
        <v>1</v>
      </c>
      <c r="LY25" s="178">
        <f t="shared" si="65"/>
        <v>2</v>
      </c>
      <c r="LZ25" s="178">
        <f t="shared" si="65"/>
        <v>3</v>
      </c>
      <c r="MA25" s="178">
        <f t="shared" si="65"/>
        <v>4</v>
      </c>
      <c r="MB25" s="178">
        <f t="shared" si="65"/>
        <v>5</v>
      </c>
      <c r="MC25" s="178">
        <f t="shared" si="65"/>
        <v>6</v>
      </c>
      <c r="MD25" s="178">
        <f t="shared" si="65"/>
        <v>7</v>
      </c>
      <c r="ME25" s="178">
        <f t="shared" si="65"/>
        <v>8</v>
      </c>
      <c r="MF25" s="178"/>
      <c r="MG25" s="178"/>
      <c r="MH25" s="178"/>
      <c r="MI25" s="178"/>
      <c r="MJ25" s="178"/>
      <c r="MK25" s="178"/>
      <c r="ML25" s="178"/>
      <c r="MM25" s="178"/>
      <c r="MN25" s="178"/>
      <c r="MO25" s="178"/>
      <c r="MP25" s="187"/>
      <c r="MQ25" s="187"/>
      <c r="MR25" s="187"/>
      <c r="MS25" s="178"/>
      <c r="MT25" s="178"/>
      <c r="MU25" s="178" t="e">
        <f>SUM(MU17:MU24)</f>
        <v>#DIV/0!</v>
      </c>
      <c r="MV25" s="178" t="e">
        <f t="shared" ref="MV25:NC25" si="66">SUM(MV17:MV24)</f>
        <v>#DIV/0!</v>
      </c>
      <c r="MW25" s="178" t="e">
        <f t="shared" si="66"/>
        <v>#DIV/0!</v>
      </c>
      <c r="MX25" s="178" t="e">
        <f t="shared" si="66"/>
        <v>#DIV/0!</v>
      </c>
      <c r="MY25" s="178" t="e">
        <f t="shared" si="66"/>
        <v>#DIV/0!</v>
      </c>
      <c r="MZ25" s="178" t="e">
        <f t="shared" si="66"/>
        <v>#DIV/0!</v>
      </c>
      <c r="NA25" s="178" t="e">
        <f t="shared" si="66"/>
        <v>#DIV/0!</v>
      </c>
      <c r="NB25" s="178" t="e">
        <f t="shared" si="66"/>
        <v>#DIV/0!</v>
      </c>
      <c r="NC25" s="178" t="e">
        <f t="shared" si="66"/>
        <v>#DIV/0!</v>
      </c>
      <c r="ND25" s="178"/>
      <c r="NE25" s="178"/>
      <c r="NF25" s="178"/>
      <c r="NG25" s="178"/>
      <c r="NH25" s="178"/>
      <c r="NI25" s="178"/>
      <c r="NJ25" s="178"/>
      <c r="NK25" s="178"/>
      <c r="NL25" s="178"/>
      <c r="NM25" s="178"/>
      <c r="NN25" s="187"/>
      <c r="NO25" s="187"/>
      <c r="NP25" s="187"/>
      <c r="NQ25" s="178"/>
      <c r="NR25" s="178"/>
      <c r="NS25" s="178">
        <f>SUM(NS17:NS24)</f>
        <v>2</v>
      </c>
      <c r="NT25" s="178">
        <f t="shared" ref="NT25:OA25" si="67">SUM(NT17:NT24)</f>
        <v>3</v>
      </c>
      <c r="NU25" s="178">
        <f t="shared" si="67"/>
        <v>4</v>
      </c>
      <c r="NV25" s="178">
        <f t="shared" si="67"/>
        <v>5</v>
      </c>
      <c r="NW25" s="178">
        <f t="shared" si="67"/>
        <v>6</v>
      </c>
      <c r="NX25" s="178">
        <f t="shared" si="67"/>
        <v>7</v>
      </c>
      <c r="NY25" s="178">
        <f t="shared" si="67"/>
        <v>8</v>
      </c>
      <c r="NZ25" s="178">
        <f t="shared" si="67"/>
        <v>9</v>
      </c>
      <c r="OA25" s="178">
        <f t="shared" si="67"/>
        <v>10</v>
      </c>
      <c r="OB25" s="178"/>
      <c r="OC25" s="178"/>
      <c r="OD25" s="178"/>
      <c r="OE25" s="178"/>
      <c r="OF25" s="178"/>
      <c r="OG25" s="178"/>
      <c r="OH25" s="178"/>
      <c r="OI25" s="178">
        <v>3</v>
      </c>
      <c r="OJ25" s="178"/>
    </row>
    <row r="26" spans="3:400" x14ac:dyDescent="0.25">
      <c r="C26" s="183" t="s">
        <v>307</v>
      </c>
      <c r="D26" s="184">
        <f>IF(OR(COUNTBLANK(D$17:D$24)&gt;0,D25&gt;(D10+D11)),"",(D10+D11)-D25)</f>
        <v>0</v>
      </c>
      <c r="E26" s="157"/>
      <c r="F26" s="157"/>
      <c r="G26" s="157"/>
      <c r="H26" s="157"/>
      <c r="I26" s="157"/>
      <c r="J26" s="157"/>
      <c r="K26" s="157"/>
      <c r="L26" s="157"/>
      <c r="M26" s="157"/>
      <c r="N26" s="157"/>
      <c r="O26" s="157"/>
      <c r="P26" s="157"/>
      <c r="Q26" s="157"/>
      <c r="R26" s="157"/>
      <c r="S26" s="157"/>
      <c r="T26" s="157"/>
      <c r="U26" s="157"/>
      <c r="V26" s="157"/>
      <c r="W26" s="157"/>
      <c r="X26" s="157"/>
      <c r="Y26" s="157"/>
      <c r="Z26" s="157"/>
      <c r="AA26" s="157"/>
      <c r="AB26" s="184">
        <f>IF(OR(COUNTBLANK(AB$17:AB$24)&gt;0,AB25&gt;(AB10+AB11)),"",(AB10+AB11)-AB25)</f>
        <v>0</v>
      </c>
      <c r="AC26" s="157"/>
      <c r="AD26" s="157"/>
      <c r="AE26" s="157"/>
      <c r="AF26" s="157"/>
      <c r="AG26" s="157"/>
      <c r="AH26" s="157"/>
      <c r="AI26" s="157"/>
      <c r="AJ26" s="157"/>
      <c r="AK26" s="157"/>
      <c r="AL26" s="157"/>
      <c r="AM26" s="157"/>
      <c r="AN26" s="157"/>
      <c r="AO26" s="157"/>
      <c r="AP26" s="157"/>
      <c r="AQ26" s="157"/>
      <c r="AR26" s="157"/>
      <c r="AS26" s="157"/>
      <c r="AT26" s="157"/>
      <c r="AU26" s="157"/>
      <c r="AV26" s="157"/>
      <c r="AW26" s="157"/>
      <c r="AX26" s="157"/>
      <c r="AY26" s="157"/>
      <c r="AZ26" s="184">
        <f>IF(OR(COUNTBLANK(AZ$17:AZ$24)&gt;0,AZ25&gt;(AZ10+AZ11)),"",(AZ10+AZ11)-AZ25)</f>
        <v>0</v>
      </c>
      <c r="BA26" s="157"/>
      <c r="BB26" s="157"/>
      <c r="BC26" s="157"/>
      <c r="BD26" s="157"/>
      <c r="BE26" s="157"/>
      <c r="BF26" s="157"/>
      <c r="BG26" s="157"/>
      <c r="BH26" s="157"/>
      <c r="BI26" s="157"/>
      <c r="BJ26" s="157"/>
      <c r="BK26" s="157"/>
      <c r="BL26" s="157"/>
      <c r="BM26" s="157"/>
      <c r="BN26" s="157"/>
      <c r="BO26" s="157"/>
      <c r="BP26" s="157"/>
      <c r="BQ26" s="157"/>
      <c r="BR26" s="157"/>
      <c r="BS26" s="157"/>
      <c r="BT26" s="157"/>
      <c r="BU26" s="157"/>
      <c r="BV26" s="157"/>
      <c r="BW26" s="157"/>
      <c r="BX26" s="184">
        <f>IF(OR(COUNTBLANK(BX$17:BX$24)&gt;0,BX25&gt;(BX10+BX11)),"",(BX10+BX11)-BX25)</f>
        <v>3</v>
      </c>
      <c r="BY26" s="185"/>
      <c r="BZ26" s="120"/>
      <c r="CA26" s="198"/>
      <c r="CB26" s="198"/>
      <c r="CC26" s="198"/>
      <c r="CD26" s="198"/>
      <c r="CE26" s="198"/>
      <c r="CF26" s="198"/>
      <c r="CG26" s="198"/>
      <c r="CH26" s="198"/>
      <c r="CI26" s="198"/>
      <c r="CJ26" s="198"/>
      <c r="CK26" s="198"/>
      <c r="CL26" s="198"/>
      <c r="CM26" s="198"/>
      <c r="CN26" s="198"/>
      <c r="CO26" s="198"/>
      <c r="CP26" s="198"/>
      <c r="CQ26" s="198"/>
      <c r="CR26" s="198"/>
      <c r="CS26" s="198"/>
      <c r="CT26" s="198"/>
      <c r="CU26" s="198"/>
      <c r="CV26" s="198"/>
      <c r="CW26" s="198"/>
      <c r="CX26" s="198"/>
      <c r="CY26" s="198"/>
      <c r="CZ26" s="198"/>
      <c r="DA26" s="198"/>
      <c r="DB26" s="198"/>
      <c r="DC26" s="198"/>
      <c r="DD26" s="198"/>
      <c r="DE26" s="198"/>
      <c r="DF26" s="198"/>
      <c r="DG26" s="198"/>
      <c r="DH26" s="198"/>
      <c r="DI26" s="198"/>
      <c r="DJ26" s="198"/>
      <c r="DK26" s="198"/>
      <c r="DL26" s="198"/>
      <c r="DM26" s="198"/>
      <c r="DN26" s="198"/>
      <c r="DO26" s="198"/>
      <c r="DP26" s="198"/>
      <c r="DQ26" s="198"/>
      <c r="DR26" s="198"/>
      <c r="DS26" s="198"/>
      <c r="DT26" s="198"/>
      <c r="DU26" s="198"/>
      <c r="DV26" s="198"/>
      <c r="DW26" s="198"/>
      <c r="DX26" s="198"/>
      <c r="DY26" s="198"/>
      <c r="DZ26" s="198"/>
      <c r="EA26" s="198"/>
      <c r="EB26" s="198"/>
      <c r="EC26" s="198"/>
      <c r="ED26" s="198"/>
      <c r="EE26" s="198"/>
      <c r="EF26" s="198"/>
      <c r="EG26" s="198"/>
      <c r="EH26" s="198"/>
      <c r="EI26" s="198"/>
      <c r="EJ26" s="198"/>
      <c r="EK26" s="198"/>
      <c r="EL26" s="198"/>
      <c r="EM26" s="198"/>
      <c r="EN26" s="198"/>
      <c r="EO26" s="198"/>
      <c r="EP26" s="198"/>
      <c r="EQ26" s="198"/>
      <c r="ER26" s="198"/>
      <c r="ES26" s="198"/>
      <c r="ET26" s="198"/>
      <c r="EU26" s="198"/>
      <c r="EV26" s="120"/>
      <c r="EW26" s="198"/>
      <c r="EX26" s="198"/>
      <c r="EY26" s="198"/>
      <c r="EZ26" s="198"/>
      <c r="FA26" s="198"/>
      <c r="FB26" s="198"/>
      <c r="FC26" s="198"/>
      <c r="FD26" s="198"/>
      <c r="FE26" s="198"/>
      <c r="FF26" s="198"/>
      <c r="FG26" s="198"/>
      <c r="FH26" s="198"/>
      <c r="FI26" s="198"/>
      <c r="FJ26" s="198"/>
      <c r="FK26" s="198"/>
      <c r="FL26" s="198"/>
      <c r="FM26" s="198"/>
      <c r="FN26" s="198"/>
      <c r="FO26" s="198"/>
      <c r="FP26" s="198"/>
      <c r="FQ26" s="198"/>
      <c r="FR26" s="198"/>
      <c r="FS26" s="198"/>
      <c r="FT26" s="198"/>
      <c r="FU26" s="198"/>
      <c r="FV26" s="198"/>
      <c r="FW26" s="198"/>
      <c r="FX26" s="198"/>
      <c r="FY26" s="198"/>
      <c r="FZ26" s="198"/>
      <c r="GA26" s="198"/>
      <c r="GB26" s="198"/>
      <c r="GC26" s="198"/>
      <c r="GD26" s="198"/>
      <c r="GE26" s="198"/>
      <c r="GF26" s="198"/>
      <c r="GG26" s="198"/>
      <c r="GH26" s="198"/>
      <c r="GI26" s="198"/>
      <c r="GJ26" s="198"/>
      <c r="GK26" s="198"/>
      <c r="GL26" s="198"/>
      <c r="GM26" s="198"/>
      <c r="GN26" s="198"/>
      <c r="GO26" s="198"/>
      <c r="GP26" s="198"/>
      <c r="GQ26" s="198"/>
      <c r="GR26" s="198"/>
      <c r="GS26" s="198"/>
      <c r="GT26" s="198"/>
      <c r="GU26" s="198"/>
      <c r="GV26" s="198"/>
      <c r="GW26" s="198"/>
      <c r="GX26" s="198"/>
      <c r="GY26" s="198"/>
      <c r="GZ26" s="198"/>
      <c r="HA26" s="198"/>
      <c r="HB26" s="198"/>
      <c r="HC26" s="198"/>
      <c r="HD26" s="198"/>
      <c r="HE26" s="198"/>
      <c r="HF26" s="198"/>
      <c r="HG26" s="198"/>
      <c r="HH26" s="198"/>
      <c r="HI26" s="198"/>
      <c r="HJ26" s="198"/>
      <c r="HK26" s="198"/>
      <c r="HL26" s="198"/>
      <c r="HM26" s="198"/>
      <c r="HN26" s="198"/>
      <c r="HO26" s="198"/>
      <c r="HP26" s="198"/>
      <c r="HQ26" s="198"/>
      <c r="HR26" s="126"/>
      <c r="HS26" s="198"/>
      <c r="HT26" s="228"/>
      <c r="HU26" s="143" t="s">
        <v>225</v>
      </c>
      <c r="HV26" s="144" t="str">
        <f>IF(COUNTBLANK(D17:D24)&gt;0,"Yes","No")</f>
        <v>No</v>
      </c>
      <c r="HW26" s="144" t="str">
        <f>IFERROR(IF(AND(COUNTBLANK(D17:D24)=0,(D26/(D10+D11))&gt;0.2),"Yes","No"),"No")</f>
        <v>No</v>
      </c>
      <c r="HX26" s="144" t="str">
        <f>IFERROR(IF(AND(COUNTBLANK(D17:D24)=0,D25&gt;(D10+D11)),"Yes","No"),"No")</f>
        <v>No</v>
      </c>
      <c r="HY26" s="158"/>
      <c r="HZ26" s="158"/>
      <c r="IA26"/>
      <c r="IB26" s="158"/>
      <c r="IC26" s="158"/>
      <c r="ID26"/>
      <c r="IE26" s="147"/>
      <c r="IF26"/>
      <c r="IG26" s="147"/>
      <c r="IH26" s="147"/>
      <c r="II26"/>
      <c r="IJ26" s="147"/>
      <c r="IK26" s="147"/>
      <c r="IL26" s="147"/>
      <c r="IM26"/>
      <c r="IN26"/>
      <c r="IO26"/>
      <c r="IP26"/>
      <c r="IQ26"/>
      <c r="IR26" s="147"/>
      <c r="IS26" s="148" t="s">
        <v>225</v>
      </c>
      <c r="IT26" s="144" t="str">
        <f>IF(COUNTBLANK(AB17:AB24)&gt;0,"Yes","No")</f>
        <v>No</v>
      </c>
      <c r="IU26" s="144" t="str">
        <f>IFERROR(IF(AND(COUNTBLANK(AB17:AB24)=0,(AB26/(AB10+AB11))&gt;0.2),"Yes","No"),"No")</f>
        <v>No</v>
      </c>
      <c r="IV26" s="144" t="str">
        <f>IFERROR(IF(AND(COUNTBLANK(AB17:AB24)=0,AB25&gt;(AB10+AB11)),"Yes","No"),"No")</f>
        <v>No</v>
      </c>
      <c r="IW26" s="158"/>
      <c r="IX26" s="158"/>
      <c r="IY26"/>
      <c r="IZ26" s="158"/>
      <c r="JA26" s="158"/>
      <c r="JB26"/>
      <c r="JC26" s="147"/>
      <c r="JD26"/>
      <c r="JE26" s="147"/>
      <c r="JF26" s="147"/>
      <c r="JG26"/>
      <c r="JH26" s="147"/>
      <c r="JI26" s="147"/>
      <c r="JJ26" s="147"/>
      <c r="JK26"/>
      <c r="JL26" s="147"/>
      <c r="JM26" s="147"/>
      <c r="JN26" s="147"/>
      <c r="JO26"/>
      <c r="JP26" s="147"/>
      <c r="JQ26" s="148" t="s">
        <v>225</v>
      </c>
      <c r="JR26" s="144" t="str">
        <f>IF(COUNTBLANK(AZ17:AZ24)&gt;0,"Yes","No")</f>
        <v>No</v>
      </c>
      <c r="JS26" s="144" t="str">
        <f>IFERROR(IF(AND(COUNTBLANK(AZ17:AZ24)=0,(AZ26/(AZ10+AZ11))&gt;0.2),"Yes","No"),"No")</f>
        <v>No</v>
      </c>
      <c r="JT26" s="144" t="str">
        <f>IFERROR(IF(AND(COUNTBLANK(AZ17:AZ24)=0,AZ25&gt;(AZ10+AZ11)),"Yes","No"),"No")</f>
        <v>No</v>
      </c>
      <c r="JU26" s="158"/>
      <c r="JV26" s="158"/>
      <c r="JW26"/>
      <c r="JX26" s="158"/>
      <c r="JY26" s="158"/>
      <c r="JZ26"/>
      <c r="KA26" s="147"/>
      <c r="KB26"/>
      <c r="KC26" s="147"/>
      <c r="KD26" s="147"/>
      <c r="KE26"/>
      <c r="KF26" s="147"/>
      <c r="KG26" s="147"/>
      <c r="KH26" s="147"/>
      <c r="KI26"/>
      <c r="KJ26" s="147"/>
      <c r="KK26" s="147"/>
      <c r="KL26" s="147"/>
      <c r="KM26"/>
      <c r="KN26" s="147"/>
      <c r="KO26" s="148" t="s">
        <v>225</v>
      </c>
      <c r="KP26" s="144" t="str">
        <f>IF(COUNTBLANK(BX17:BX24)&gt;0,"Yes","No")</f>
        <v>No</v>
      </c>
      <c r="KQ26" s="144" t="str">
        <f>IFERROR(IF(AND(COUNTBLANK(BX17:BX24)=0,(BX26/(BX10+BX11))&gt;0.2),"Yes","No"),"No")</f>
        <v>No</v>
      </c>
      <c r="KR26" s="144" t="str">
        <f>IFERROR(IF(AND(COUNTBLANK(BX17:BX24)=0,BX25&gt;(BX10+BX11)),"Yes","No"),"No")</f>
        <v>No</v>
      </c>
      <c r="KS26"/>
      <c r="KT26" s="159" t="s">
        <v>259</v>
      </c>
      <c r="KU26"/>
      <c r="KV26"/>
      <c r="KW26"/>
      <c r="KX26"/>
      <c r="KY26"/>
      <c r="KZ26"/>
      <c r="LA26"/>
      <c r="LB26"/>
      <c r="LC26"/>
      <c r="LD26"/>
      <c r="LE26"/>
      <c r="LF26"/>
      <c r="LG26"/>
      <c r="LH26"/>
      <c r="LI26"/>
      <c r="LJ26"/>
      <c r="LK26"/>
      <c r="LL26"/>
      <c r="LM26"/>
      <c r="LN26"/>
      <c r="LO26"/>
      <c r="LP26"/>
      <c r="LQ26"/>
      <c r="LR26" s="159" t="s">
        <v>259</v>
      </c>
      <c r="LS26"/>
      <c r="LT26"/>
      <c r="LU26"/>
      <c r="LV26"/>
      <c r="LW26"/>
      <c r="LX26"/>
      <c r="LY26"/>
      <c r="LZ26"/>
      <c r="MA26"/>
      <c r="MB26"/>
      <c r="MC26"/>
      <c r="MD26"/>
      <c r="ME26"/>
      <c r="MF26"/>
      <c r="MG26"/>
      <c r="MH26"/>
      <c r="MI26"/>
      <c r="MJ26"/>
      <c r="MK26"/>
      <c r="ML26"/>
      <c r="MM26"/>
      <c r="MN26"/>
      <c r="MO26"/>
      <c r="MP26" s="159" t="s">
        <v>259</v>
      </c>
      <c r="MQ26"/>
      <c r="MR26"/>
      <c r="MS26"/>
      <c r="MT26"/>
      <c r="MU26"/>
      <c r="MV26"/>
      <c r="MW26"/>
      <c r="MX26"/>
      <c r="MY26"/>
      <c r="MZ26"/>
      <c r="NA26"/>
      <c r="NB26"/>
      <c r="NC26"/>
      <c r="ND26"/>
      <c r="NE26"/>
      <c r="NF26"/>
      <c r="NG26"/>
      <c r="NH26"/>
      <c r="NI26"/>
      <c r="NJ26"/>
      <c r="NK26"/>
      <c r="NL26"/>
      <c r="NM26"/>
      <c r="NN26" s="159" t="s">
        <v>259</v>
      </c>
      <c r="NO26"/>
      <c r="NP26"/>
      <c r="NQ26"/>
      <c r="NR26"/>
      <c r="NS26"/>
      <c r="NT26"/>
      <c r="NU26"/>
      <c r="NV26"/>
      <c r="NW26"/>
      <c r="NX26"/>
      <c r="NY26"/>
      <c r="NZ26"/>
      <c r="OA26"/>
      <c r="OB26"/>
      <c r="OC26"/>
      <c r="OD26"/>
      <c r="OE26"/>
      <c r="OF26"/>
      <c r="OG26"/>
      <c r="OH26"/>
      <c r="OI26"/>
      <c r="OJ26"/>
    </row>
    <row r="27" spans="3:400" ht="87.6" customHeight="1" x14ac:dyDescent="0.25">
      <c r="C27" s="194"/>
      <c r="D27" s="203" t="str">
        <f>HV27</f>
        <v/>
      </c>
      <c r="E27" s="204"/>
      <c r="F27" s="204"/>
      <c r="G27" s="204"/>
      <c r="H27" s="204"/>
      <c r="I27" s="204"/>
      <c r="J27" s="204"/>
      <c r="K27" s="204"/>
      <c r="L27" s="204"/>
      <c r="M27" s="204"/>
      <c r="N27" s="204"/>
      <c r="O27" s="204"/>
      <c r="P27" s="204"/>
      <c r="Q27" s="204"/>
      <c r="R27" s="204"/>
      <c r="S27" s="204"/>
      <c r="T27" s="204"/>
      <c r="U27" s="204"/>
      <c r="V27" s="204"/>
      <c r="W27" s="204"/>
      <c r="X27" s="204"/>
      <c r="Y27" s="204"/>
      <c r="Z27" s="204"/>
      <c r="AA27" s="204"/>
      <c r="AB27" s="203" t="str">
        <f>IT27</f>
        <v/>
      </c>
      <c r="AC27" s="204"/>
      <c r="AD27" s="204"/>
      <c r="AE27" s="204"/>
      <c r="AF27" s="204"/>
      <c r="AG27" s="204"/>
      <c r="AH27" s="204"/>
      <c r="AI27" s="204"/>
      <c r="AJ27" s="204"/>
      <c r="AK27" s="204"/>
      <c r="AL27" s="204"/>
      <c r="AM27" s="204"/>
      <c r="AN27" s="204"/>
      <c r="AO27" s="204"/>
      <c r="AP27" s="204"/>
      <c r="AQ27" s="204"/>
      <c r="AR27" s="204"/>
      <c r="AS27" s="204"/>
      <c r="AT27" s="204"/>
      <c r="AU27" s="204"/>
      <c r="AV27" s="204"/>
      <c r="AW27" s="204"/>
      <c r="AX27" s="204"/>
      <c r="AY27" s="204"/>
      <c r="AZ27" s="203" t="str">
        <f>JR27</f>
        <v/>
      </c>
      <c r="BA27" s="204"/>
      <c r="BB27" s="204"/>
      <c r="BC27" s="204"/>
      <c r="BD27" s="204"/>
      <c r="BE27" s="204"/>
      <c r="BF27" s="204"/>
      <c r="BG27" s="204"/>
      <c r="BH27" s="204"/>
      <c r="BI27" s="204"/>
      <c r="BJ27" s="204"/>
      <c r="BK27" s="204"/>
      <c r="BL27" s="204"/>
      <c r="BM27" s="204"/>
      <c r="BN27" s="204"/>
      <c r="BO27" s="204"/>
      <c r="BP27" s="204"/>
      <c r="BQ27" s="204"/>
      <c r="BR27" s="204"/>
      <c r="BS27" s="204"/>
      <c r="BT27" s="204"/>
      <c r="BU27" s="204"/>
      <c r="BV27" s="204"/>
      <c r="BW27" s="204"/>
      <c r="BX27" s="203" t="str">
        <f>KP27</f>
        <v/>
      </c>
      <c r="BY27" s="198"/>
      <c r="BZ27" s="120"/>
      <c r="CA27" s="198"/>
      <c r="CB27" s="198"/>
      <c r="CC27" s="198"/>
      <c r="CD27" s="198"/>
      <c r="CE27" s="198"/>
      <c r="CF27" s="198"/>
      <c r="CG27" s="198"/>
      <c r="CH27" s="198"/>
      <c r="CI27" s="198"/>
      <c r="CJ27" s="198"/>
      <c r="CK27" s="198"/>
      <c r="CL27" s="198"/>
      <c r="CM27" s="198"/>
      <c r="CN27" s="198"/>
      <c r="CO27" s="198"/>
      <c r="CP27" s="198"/>
      <c r="CQ27" s="198"/>
      <c r="CR27" s="198"/>
      <c r="CS27" s="198"/>
      <c r="CT27" s="198"/>
      <c r="CU27" s="198"/>
      <c r="CV27" s="198"/>
      <c r="CW27" s="198"/>
      <c r="CX27" s="198"/>
      <c r="CY27" s="198"/>
      <c r="CZ27" s="198"/>
      <c r="DA27" s="198"/>
      <c r="DB27" s="198"/>
      <c r="DC27" s="198"/>
      <c r="DD27" s="198"/>
      <c r="DE27" s="198"/>
      <c r="DF27" s="198"/>
      <c r="DG27" s="198"/>
      <c r="DH27" s="198"/>
      <c r="DI27" s="198"/>
      <c r="DJ27" s="198"/>
      <c r="DK27" s="198"/>
      <c r="DL27" s="198"/>
      <c r="DM27" s="198"/>
      <c r="DN27" s="198"/>
      <c r="DO27" s="198"/>
      <c r="DP27" s="198"/>
      <c r="DQ27" s="198"/>
      <c r="DR27" s="198"/>
      <c r="DS27" s="198"/>
      <c r="DT27" s="198"/>
      <c r="DU27" s="198"/>
      <c r="DV27" s="198"/>
      <c r="DW27" s="198"/>
      <c r="DX27" s="198"/>
      <c r="DY27" s="198"/>
      <c r="DZ27" s="198"/>
      <c r="EA27" s="198"/>
      <c r="EB27" s="198"/>
      <c r="EC27" s="198"/>
      <c r="ED27" s="198"/>
      <c r="EE27" s="198"/>
      <c r="EF27" s="198"/>
      <c r="EG27" s="198"/>
      <c r="EH27" s="198"/>
      <c r="EI27" s="198"/>
      <c r="EJ27" s="198"/>
      <c r="EK27" s="198"/>
      <c r="EL27" s="198"/>
      <c r="EM27" s="198"/>
      <c r="EN27" s="198"/>
      <c r="EO27" s="198"/>
      <c r="EP27" s="198"/>
      <c r="EQ27" s="198"/>
      <c r="ER27" s="198"/>
      <c r="ES27" s="198"/>
      <c r="ET27" s="198"/>
      <c r="EU27" s="198"/>
      <c r="EV27" s="120"/>
      <c r="EW27" s="198"/>
      <c r="EX27" s="198"/>
      <c r="EY27" s="198"/>
      <c r="EZ27" s="198"/>
      <c r="FA27" s="198"/>
      <c r="FB27" s="198"/>
      <c r="FC27" s="198"/>
      <c r="FD27" s="198"/>
      <c r="FE27" s="198"/>
      <c r="FF27" s="198"/>
      <c r="FG27" s="198"/>
      <c r="FH27" s="198"/>
      <c r="FI27" s="198"/>
      <c r="FJ27" s="198"/>
      <c r="FK27" s="198"/>
      <c r="FL27" s="198"/>
      <c r="FM27" s="198"/>
      <c r="FN27" s="198"/>
      <c r="FO27" s="198"/>
      <c r="FP27" s="198"/>
      <c r="FQ27" s="198"/>
      <c r="FR27" s="198"/>
      <c r="FS27" s="198"/>
      <c r="FT27" s="198"/>
      <c r="FU27" s="198"/>
      <c r="FV27" s="198"/>
      <c r="FW27" s="198"/>
      <c r="FX27" s="198"/>
      <c r="FY27" s="198"/>
      <c r="FZ27" s="198"/>
      <c r="GA27" s="198"/>
      <c r="GB27" s="198"/>
      <c r="GC27" s="198"/>
      <c r="GD27" s="198"/>
      <c r="GE27" s="198"/>
      <c r="GF27" s="198"/>
      <c r="GG27" s="198"/>
      <c r="GH27" s="198"/>
      <c r="GI27" s="198"/>
      <c r="GJ27" s="198"/>
      <c r="GK27" s="198"/>
      <c r="GL27" s="198"/>
      <c r="GM27" s="198"/>
      <c r="GN27" s="198"/>
      <c r="GO27" s="198"/>
      <c r="GP27" s="198"/>
      <c r="GQ27" s="198"/>
      <c r="GR27" s="198"/>
      <c r="GS27" s="198"/>
      <c r="GT27" s="198"/>
      <c r="GU27" s="198"/>
      <c r="GV27" s="198"/>
      <c r="GW27" s="198"/>
      <c r="GX27" s="198"/>
      <c r="GY27" s="198"/>
      <c r="GZ27" s="198"/>
      <c r="HA27" s="198"/>
      <c r="HB27" s="198"/>
      <c r="HC27" s="198"/>
      <c r="HD27" s="198"/>
      <c r="HE27" s="198"/>
      <c r="HF27" s="198"/>
      <c r="HG27" s="198"/>
      <c r="HH27" s="198"/>
      <c r="HI27" s="198"/>
      <c r="HJ27" s="198"/>
      <c r="HK27" s="198"/>
      <c r="HL27" s="198"/>
      <c r="HM27" s="198"/>
      <c r="HN27" s="198"/>
      <c r="HO27" s="198"/>
      <c r="HP27" s="198"/>
      <c r="HQ27" s="198"/>
      <c r="HR27" s="126"/>
      <c r="HS27" s="199"/>
      <c r="HT27" s="228"/>
      <c r="HU27" s="205" t="s">
        <v>230</v>
      </c>
      <c r="HV27" s="206" t="str">
        <f>IF(HV26="Yes", HV25,"")&amp;IF(HW26="Yes",HW25,"")&amp;IF(HX26="Yes",HX25,"")</f>
        <v/>
      </c>
      <c r="HW27" s="207"/>
      <c r="HX27" s="208"/>
      <c r="HY27" s="209"/>
      <c r="HZ27" s="209"/>
      <c r="IA27"/>
      <c r="IB27" s="209"/>
      <c r="IC27" s="209"/>
      <c r="ID27"/>
      <c r="IE27" s="158"/>
      <c r="IF27"/>
      <c r="IG27" s="158"/>
      <c r="IH27" s="158"/>
      <c r="II27"/>
      <c r="IJ27" s="158"/>
      <c r="IK27" s="158"/>
      <c r="IL27" s="158"/>
      <c r="IM27"/>
      <c r="IN27"/>
      <c r="IO27"/>
      <c r="IP27"/>
      <c r="IQ27"/>
      <c r="IR27" s="158"/>
      <c r="IS27" s="210" t="s">
        <v>230</v>
      </c>
      <c r="IT27" s="206" t="str">
        <f>IF(IT26="Yes", IT25,"")&amp;IF(IU26="Yes",IU25,"")&amp;IF(IV26="Yes",IV25,"")</f>
        <v/>
      </c>
      <c r="IU27" s="207"/>
      <c r="IV27" s="208"/>
      <c r="IW27" s="209"/>
      <c r="IX27" s="209"/>
      <c r="IY27"/>
      <c r="IZ27" s="209"/>
      <c r="JA27" s="209"/>
      <c r="JB27"/>
      <c r="JC27" s="158"/>
      <c r="JD27"/>
      <c r="JE27" s="158"/>
      <c r="JF27" s="158"/>
      <c r="JG27"/>
      <c r="JH27" s="158"/>
      <c r="JI27" s="158"/>
      <c r="JJ27" s="158"/>
      <c r="JK27"/>
      <c r="JL27" s="158"/>
      <c r="JM27" s="158"/>
      <c r="JN27" s="158"/>
      <c r="JO27"/>
      <c r="JP27" s="158"/>
      <c r="JQ27" s="210" t="s">
        <v>230</v>
      </c>
      <c r="JR27" s="206" t="str">
        <f>IF(JR26="Yes", JR25,"")&amp;IF(JS26="Yes",JS25,"")&amp;IF(JT26="Yes",JT25,"")</f>
        <v/>
      </c>
      <c r="JS27" s="207"/>
      <c r="JT27" s="208"/>
      <c r="JU27" s="209"/>
      <c r="JV27" s="209"/>
      <c r="JW27"/>
      <c r="JX27" s="209"/>
      <c r="JY27" s="209"/>
      <c r="JZ27"/>
      <c r="KA27" s="158"/>
      <c r="KB27"/>
      <c r="KC27" s="158"/>
      <c r="KD27" s="158"/>
      <c r="KE27"/>
      <c r="KF27" s="158"/>
      <c r="KG27" s="158"/>
      <c r="KH27" s="158"/>
      <c r="KI27"/>
      <c r="KJ27" s="158"/>
      <c r="KK27" s="158"/>
      <c r="KL27" s="158"/>
      <c r="KM27"/>
      <c r="KN27" s="158"/>
      <c r="KO27" s="210" t="s">
        <v>230</v>
      </c>
      <c r="KP27" s="206" t="str">
        <f>IF(KP26="Yes", KP25,"")&amp;IF(KQ26="Yes",KQ25,"")&amp;IF(KR26="Yes",KR25,"")</f>
        <v/>
      </c>
      <c r="KQ27" s="207"/>
      <c r="KR27" s="208"/>
      <c r="KS27"/>
      <c r="KT27" s="166" t="s">
        <v>304</v>
      </c>
      <c r="KU27" s="166"/>
      <c r="KV27" s="167" t="str">
        <f>D37</f>
        <v/>
      </c>
      <c r="KW27"/>
      <c r="KX27"/>
      <c r="KY27" s="125"/>
      <c r="KZ27" s="125">
        <v>1</v>
      </c>
      <c r="LA27" s="125">
        <f t="shared" ref="LA27:LN27" si="68">KZ27+1</f>
        <v>2</v>
      </c>
      <c r="LB27" s="125">
        <f t="shared" si="68"/>
        <v>3</v>
      </c>
      <c r="LC27" s="125">
        <f t="shared" si="68"/>
        <v>4</v>
      </c>
      <c r="LD27" s="125">
        <f t="shared" si="68"/>
        <v>5</v>
      </c>
      <c r="LE27" s="125">
        <f t="shared" si="68"/>
        <v>6</v>
      </c>
      <c r="LF27" s="125">
        <f t="shared" si="68"/>
        <v>7</v>
      </c>
      <c r="LG27" s="125">
        <f t="shared" si="68"/>
        <v>8</v>
      </c>
      <c r="LH27" s="125">
        <f t="shared" si="68"/>
        <v>9</v>
      </c>
      <c r="LI27" s="125">
        <f t="shared" si="68"/>
        <v>10</v>
      </c>
      <c r="LJ27" s="125">
        <f t="shared" si="68"/>
        <v>11</v>
      </c>
      <c r="LK27" s="125">
        <f t="shared" si="68"/>
        <v>12</v>
      </c>
      <c r="LL27" s="125">
        <f t="shared" si="68"/>
        <v>13</v>
      </c>
      <c r="LM27" s="125">
        <f t="shared" si="68"/>
        <v>14</v>
      </c>
      <c r="LN27" s="125">
        <f t="shared" si="68"/>
        <v>15</v>
      </c>
      <c r="LO27" s="125"/>
      <c r="LP27"/>
      <c r="LQ27"/>
      <c r="LR27" s="166" t="s">
        <v>304</v>
      </c>
      <c r="LS27" s="166"/>
      <c r="LT27" s="167" t="str">
        <f>AB37</f>
        <v/>
      </c>
      <c r="LU27"/>
      <c r="LV27"/>
      <c r="LW27" s="125"/>
      <c r="LX27" s="125">
        <v>1</v>
      </c>
      <c r="LY27" s="125">
        <f t="shared" ref="LY27:ML27" si="69">LX27+1</f>
        <v>2</v>
      </c>
      <c r="LZ27" s="125">
        <f t="shared" si="69"/>
        <v>3</v>
      </c>
      <c r="MA27" s="125">
        <f t="shared" si="69"/>
        <v>4</v>
      </c>
      <c r="MB27" s="125">
        <f t="shared" si="69"/>
        <v>5</v>
      </c>
      <c r="MC27" s="125">
        <f t="shared" si="69"/>
        <v>6</v>
      </c>
      <c r="MD27" s="125">
        <f t="shared" si="69"/>
        <v>7</v>
      </c>
      <c r="ME27" s="125">
        <f t="shared" si="69"/>
        <v>8</v>
      </c>
      <c r="MF27" s="125">
        <f t="shared" si="69"/>
        <v>9</v>
      </c>
      <c r="MG27" s="125">
        <f t="shared" si="69"/>
        <v>10</v>
      </c>
      <c r="MH27" s="125">
        <f t="shared" si="69"/>
        <v>11</v>
      </c>
      <c r="MI27" s="125">
        <f t="shared" si="69"/>
        <v>12</v>
      </c>
      <c r="MJ27" s="125">
        <f t="shared" si="69"/>
        <v>13</v>
      </c>
      <c r="MK27" s="125">
        <f t="shared" si="69"/>
        <v>14</v>
      </c>
      <c r="ML27" s="125">
        <f t="shared" si="69"/>
        <v>15</v>
      </c>
      <c r="MM27" s="125"/>
      <c r="MN27"/>
      <c r="MO27"/>
      <c r="MP27" s="166" t="s">
        <v>304</v>
      </c>
      <c r="MQ27" s="166"/>
      <c r="MR27" s="167" t="str">
        <f>AZ37</f>
        <v/>
      </c>
      <c r="MS27"/>
      <c r="MT27"/>
      <c r="MU27" s="125"/>
      <c r="MV27" s="125">
        <v>1</v>
      </c>
      <c r="MW27" s="125">
        <f t="shared" ref="MW27:NJ27" si="70">MV27+1</f>
        <v>2</v>
      </c>
      <c r="MX27" s="125">
        <f t="shared" si="70"/>
        <v>3</v>
      </c>
      <c r="MY27" s="125">
        <f t="shared" si="70"/>
        <v>4</v>
      </c>
      <c r="MZ27" s="125">
        <f t="shared" si="70"/>
        <v>5</v>
      </c>
      <c r="NA27" s="125">
        <f t="shared" si="70"/>
        <v>6</v>
      </c>
      <c r="NB27" s="125">
        <f t="shared" si="70"/>
        <v>7</v>
      </c>
      <c r="NC27" s="125">
        <f t="shared" si="70"/>
        <v>8</v>
      </c>
      <c r="ND27" s="125">
        <f t="shared" si="70"/>
        <v>9</v>
      </c>
      <c r="NE27" s="125">
        <f t="shared" si="70"/>
        <v>10</v>
      </c>
      <c r="NF27" s="125">
        <f t="shared" si="70"/>
        <v>11</v>
      </c>
      <c r="NG27" s="125">
        <f t="shared" si="70"/>
        <v>12</v>
      </c>
      <c r="NH27" s="125">
        <f t="shared" si="70"/>
        <v>13</v>
      </c>
      <c r="NI27" s="125">
        <f t="shared" si="70"/>
        <v>14</v>
      </c>
      <c r="NJ27" s="125">
        <f t="shared" si="70"/>
        <v>15</v>
      </c>
      <c r="NK27" s="125"/>
      <c r="NL27"/>
      <c r="NM27"/>
      <c r="NN27" s="166" t="s">
        <v>304</v>
      </c>
      <c r="NO27" s="166"/>
      <c r="NP27" s="167" t="str">
        <f>BX37</f>
        <v/>
      </c>
      <c r="NQ27"/>
      <c r="NR27"/>
      <c r="NS27" s="125"/>
      <c r="NT27" s="125">
        <v>1</v>
      </c>
      <c r="NU27" s="125">
        <f t="shared" ref="NU27:OH27" si="71">NT27+1</f>
        <v>2</v>
      </c>
      <c r="NV27" s="125">
        <f t="shared" si="71"/>
        <v>3</v>
      </c>
      <c r="NW27" s="125">
        <f t="shared" si="71"/>
        <v>4</v>
      </c>
      <c r="NX27" s="125">
        <f t="shared" si="71"/>
        <v>5</v>
      </c>
      <c r="NY27" s="125">
        <f t="shared" si="71"/>
        <v>6</v>
      </c>
      <c r="NZ27" s="125">
        <f t="shared" si="71"/>
        <v>7</v>
      </c>
      <c r="OA27" s="125">
        <f t="shared" si="71"/>
        <v>8</v>
      </c>
      <c r="OB27" s="125">
        <f t="shared" si="71"/>
        <v>9</v>
      </c>
      <c r="OC27" s="125">
        <f t="shared" si="71"/>
        <v>10</v>
      </c>
      <c r="OD27" s="125">
        <f t="shared" si="71"/>
        <v>11</v>
      </c>
      <c r="OE27" s="125">
        <f t="shared" si="71"/>
        <v>12</v>
      </c>
      <c r="OF27" s="125">
        <f t="shared" si="71"/>
        <v>13</v>
      </c>
      <c r="OG27" s="125">
        <f t="shared" si="71"/>
        <v>14</v>
      </c>
      <c r="OH27" s="125">
        <f t="shared" si="71"/>
        <v>15</v>
      </c>
      <c r="OI27" s="125"/>
      <c r="OJ27"/>
    </row>
    <row r="28" spans="3:400" ht="18" customHeight="1" x14ac:dyDescent="0.25">
      <c r="C28" s="194" t="s">
        <v>260</v>
      </c>
      <c r="D28" s="198"/>
      <c r="E28" s="198"/>
      <c r="F28" s="198"/>
      <c r="G28" s="198"/>
      <c r="H28" s="198"/>
      <c r="I28" s="198"/>
      <c r="J28" s="198"/>
      <c r="K28" s="198"/>
      <c r="L28" s="198"/>
      <c r="M28" s="198"/>
      <c r="N28" s="198"/>
      <c r="O28" s="198"/>
      <c r="P28" s="198"/>
      <c r="Q28" s="198"/>
      <c r="R28" s="198"/>
      <c r="S28" s="198"/>
      <c r="T28" s="198"/>
      <c r="U28" s="198"/>
      <c r="V28" s="198"/>
      <c r="W28" s="198"/>
      <c r="X28" s="198"/>
      <c r="Y28" s="198"/>
      <c r="Z28" s="198"/>
      <c r="AA28" s="198"/>
      <c r="AB28" s="198"/>
      <c r="AC28" s="198"/>
      <c r="AD28" s="198"/>
      <c r="AE28" s="198"/>
      <c r="AF28" s="198"/>
      <c r="AG28" s="198"/>
      <c r="AH28" s="198"/>
      <c r="AI28" s="198"/>
      <c r="AJ28" s="198"/>
      <c r="AK28" s="198"/>
      <c r="AL28" s="198"/>
      <c r="AM28" s="198"/>
      <c r="AN28" s="198"/>
      <c r="AO28" s="198"/>
      <c r="AP28" s="198"/>
      <c r="AQ28" s="198"/>
      <c r="AR28" s="198"/>
      <c r="AS28" s="198"/>
      <c r="AT28" s="198"/>
      <c r="AU28" s="198"/>
      <c r="AV28" s="198"/>
      <c r="AW28" s="198"/>
      <c r="AX28" s="198"/>
      <c r="AY28" s="198"/>
      <c r="AZ28" s="198"/>
      <c r="BA28" s="198"/>
      <c r="BB28" s="198"/>
      <c r="BC28" s="198"/>
      <c r="BD28" s="198"/>
      <c r="BE28" s="198"/>
      <c r="BF28" s="198"/>
      <c r="BG28" s="198"/>
      <c r="BH28" s="198"/>
      <c r="BI28" s="198"/>
      <c r="BJ28" s="198"/>
      <c r="BK28" s="198"/>
      <c r="BL28" s="198"/>
      <c r="BM28" s="198"/>
      <c r="BN28" s="198"/>
      <c r="BO28" s="198"/>
      <c r="BP28" s="198"/>
      <c r="BQ28" s="198"/>
      <c r="BR28" s="198"/>
      <c r="BS28" s="198"/>
      <c r="BT28" s="198"/>
      <c r="BU28" s="198"/>
      <c r="BV28" s="198"/>
      <c r="BW28" s="198"/>
      <c r="BX28" s="198"/>
      <c r="BY28" s="198"/>
      <c r="BZ28" s="120"/>
      <c r="CA28" s="198"/>
      <c r="CB28" s="198"/>
      <c r="CC28" s="198"/>
      <c r="CD28" s="198"/>
      <c r="CE28" s="198"/>
      <c r="CF28" s="198"/>
      <c r="CG28" s="198"/>
      <c r="CH28" s="198"/>
      <c r="CI28" s="198"/>
      <c r="CJ28" s="198"/>
      <c r="CK28" s="198"/>
      <c r="CL28" s="198"/>
      <c r="CM28" s="198"/>
      <c r="CN28" s="198"/>
      <c r="CO28" s="198"/>
      <c r="CP28" s="198"/>
      <c r="CQ28" s="198"/>
      <c r="CR28" s="198"/>
      <c r="CS28" s="198"/>
      <c r="CT28" s="198"/>
      <c r="CU28" s="198"/>
      <c r="CV28" s="198"/>
      <c r="CW28" s="198"/>
      <c r="CX28" s="198"/>
      <c r="CY28" s="198"/>
      <c r="CZ28" s="198"/>
      <c r="DA28" s="198"/>
      <c r="DB28" s="198"/>
      <c r="DC28" s="198"/>
      <c r="DD28" s="198"/>
      <c r="DE28" s="198"/>
      <c r="DF28" s="198"/>
      <c r="DG28" s="198"/>
      <c r="DH28" s="198"/>
      <c r="DI28" s="198"/>
      <c r="DJ28" s="198"/>
      <c r="DK28" s="198"/>
      <c r="DL28" s="198"/>
      <c r="DM28" s="198"/>
      <c r="DN28" s="198"/>
      <c r="DO28" s="198"/>
      <c r="DP28" s="198"/>
      <c r="DQ28" s="198"/>
      <c r="DR28" s="198"/>
      <c r="DS28" s="198"/>
      <c r="DT28" s="198"/>
      <c r="DU28" s="198"/>
      <c r="DV28" s="198"/>
      <c r="DW28" s="198"/>
      <c r="DX28" s="198"/>
      <c r="DY28" s="198"/>
      <c r="DZ28" s="198"/>
      <c r="EA28" s="198"/>
      <c r="EB28" s="198"/>
      <c r="EC28" s="198"/>
      <c r="ED28" s="198"/>
      <c r="EE28" s="198"/>
      <c r="EF28" s="198"/>
      <c r="EG28" s="198"/>
      <c r="EH28" s="198"/>
      <c r="EI28" s="198"/>
      <c r="EJ28" s="198"/>
      <c r="EK28" s="198"/>
      <c r="EL28" s="198"/>
      <c r="EM28" s="198"/>
      <c r="EN28" s="198"/>
      <c r="EO28" s="198"/>
      <c r="EP28" s="198"/>
      <c r="EQ28" s="198"/>
      <c r="ER28" s="198"/>
      <c r="ES28" s="198"/>
      <c r="ET28" s="198"/>
      <c r="EU28" s="198"/>
      <c r="EV28" s="120"/>
      <c r="EW28" s="198"/>
      <c r="EX28" s="198"/>
      <c r="EY28" s="198"/>
      <c r="EZ28" s="198"/>
      <c r="FA28" s="198"/>
      <c r="FB28" s="198"/>
      <c r="FC28" s="198"/>
      <c r="FD28" s="198"/>
      <c r="FE28" s="198"/>
      <c r="FF28" s="198"/>
      <c r="FG28" s="198"/>
      <c r="FH28" s="198"/>
      <c r="FI28" s="198"/>
      <c r="FJ28" s="198"/>
      <c r="FK28" s="198"/>
      <c r="FL28" s="198"/>
      <c r="FM28" s="198"/>
      <c r="FN28" s="198"/>
      <c r="FO28" s="198"/>
      <c r="FP28" s="198"/>
      <c r="FQ28" s="198"/>
      <c r="FR28" s="198"/>
      <c r="FS28" s="198"/>
      <c r="FT28" s="198"/>
      <c r="FU28" s="198"/>
      <c r="FV28" s="198"/>
      <c r="FW28" s="198"/>
      <c r="FX28" s="198"/>
      <c r="FY28" s="198"/>
      <c r="FZ28" s="198"/>
      <c r="GA28" s="198"/>
      <c r="GB28" s="198"/>
      <c r="GC28" s="198"/>
      <c r="GD28" s="198"/>
      <c r="GE28" s="198"/>
      <c r="GF28" s="198"/>
      <c r="GG28" s="198"/>
      <c r="GH28" s="198"/>
      <c r="GI28" s="198"/>
      <c r="GJ28" s="198"/>
      <c r="GK28" s="198"/>
      <c r="GL28" s="198"/>
      <c r="GM28" s="198"/>
      <c r="GN28" s="198"/>
      <c r="GO28" s="198"/>
      <c r="GP28" s="198"/>
      <c r="GQ28" s="198"/>
      <c r="GR28" s="198"/>
      <c r="GS28" s="198"/>
      <c r="GT28" s="198"/>
      <c r="GU28" s="198"/>
      <c r="GV28" s="198"/>
      <c r="GW28" s="198"/>
      <c r="GX28" s="198"/>
      <c r="GY28" s="198"/>
      <c r="GZ28" s="198"/>
      <c r="HA28" s="198"/>
      <c r="HB28" s="198"/>
      <c r="HC28" s="198"/>
      <c r="HD28" s="198"/>
      <c r="HE28" s="198"/>
      <c r="HF28" s="198"/>
      <c r="HG28" s="198"/>
      <c r="HH28" s="198"/>
      <c r="HI28" s="198"/>
      <c r="HJ28" s="198"/>
      <c r="HK28" s="198"/>
      <c r="HL28" s="198"/>
      <c r="HM28" s="198"/>
      <c r="HN28" s="198"/>
      <c r="HO28" s="198"/>
      <c r="HP28" s="198"/>
      <c r="HQ28" s="198"/>
      <c r="HR28" s="126"/>
      <c r="HS28" s="199"/>
      <c r="HT28" s="228"/>
      <c r="HU28"/>
      <c r="HV28"/>
      <c r="HW28"/>
      <c r="HX28"/>
      <c r="HY28"/>
      <c r="HZ28"/>
      <c r="IA28"/>
      <c r="IB28"/>
      <c r="IC28"/>
      <c r="ID28"/>
      <c r="IE28" s="209"/>
      <c r="IF28"/>
      <c r="IG28" s="209"/>
      <c r="IH28" s="209"/>
      <c r="II28"/>
      <c r="IJ28" s="209"/>
      <c r="IK28" s="209"/>
      <c r="IL28" s="209"/>
      <c r="IM28"/>
      <c r="IN28"/>
      <c r="IO28"/>
      <c r="IP28"/>
      <c r="IQ28"/>
      <c r="IR28" s="209"/>
      <c r="IS28"/>
      <c r="IT28"/>
      <c r="IU28"/>
      <c r="IV28"/>
      <c r="IW28"/>
      <c r="IX28"/>
      <c r="IY28"/>
      <c r="IZ28"/>
      <c r="JA28"/>
      <c r="JB28"/>
      <c r="JC28" s="209"/>
      <c r="JD28"/>
      <c r="JE28" s="209"/>
      <c r="JF28" s="209"/>
      <c r="JG28"/>
      <c r="JH28" s="209"/>
      <c r="JI28" s="209"/>
      <c r="JJ28" s="209"/>
      <c r="JK28"/>
      <c r="JL28" s="209"/>
      <c r="JM28" s="209"/>
      <c r="JN28" s="209"/>
      <c r="JO28"/>
      <c r="JP28" s="209"/>
      <c r="JQ28"/>
      <c r="JR28"/>
      <c r="JS28"/>
      <c r="JT28"/>
      <c r="JU28"/>
      <c r="JV28"/>
      <c r="JW28"/>
      <c r="JX28"/>
      <c r="JY28"/>
      <c r="JZ28"/>
      <c r="KA28" s="209"/>
      <c r="KB28"/>
      <c r="KC28" s="209"/>
      <c r="KD28" s="209"/>
      <c r="KE28"/>
      <c r="KF28" s="209"/>
      <c r="KG28" s="209"/>
      <c r="KH28" s="209"/>
      <c r="KI28"/>
      <c r="KJ28" s="209"/>
      <c r="KK28" s="209"/>
      <c r="KL28" s="209"/>
      <c r="KM28"/>
      <c r="KN28" s="209"/>
      <c r="KO28"/>
      <c r="KP28"/>
      <c r="KQ28"/>
      <c r="KR28"/>
      <c r="KS28"/>
      <c r="KT28" s="169" t="str">
        <f>"# of youth with known "&amp;KT26</f>
        <v># of youth with known multi-gender</v>
      </c>
      <c r="KU28" s="169" t="str">
        <f>"distribution of youth with no known "&amp;KT26</f>
        <v>distribution of youth with no known multi-gender</v>
      </c>
      <c r="KV28" s="169" t="s">
        <v>233</v>
      </c>
      <c r="KW28" s="169" t="s">
        <v>234</v>
      </c>
      <c r="KX28" s="169" t="s">
        <v>235</v>
      </c>
      <c r="KY28" s="169" t="s">
        <v>236</v>
      </c>
      <c r="KZ28" s="169" t="str">
        <f t="shared" ref="KZ28:LN28" si="72">"add 1 to nth largest decimal (n="&amp;KZ27&amp;") and all previous"</f>
        <v>add 1 to nth largest decimal (n=1) and all previous</v>
      </c>
      <c r="LA28" s="169" t="str">
        <f t="shared" si="72"/>
        <v>add 1 to nth largest decimal (n=2) and all previous</v>
      </c>
      <c r="LB28" s="169" t="str">
        <f t="shared" si="72"/>
        <v>add 1 to nth largest decimal (n=3) and all previous</v>
      </c>
      <c r="LC28" s="169" t="str">
        <f t="shared" si="72"/>
        <v>add 1 to nth largest decimal (n=4) and all previous</v>
      </c>
      <c r="LD28" s="169" t="str">
        <f t="shared" si="72"/>
        <v>add 1 to nth largest decimal (n=5) and all previous</v>
      </c>
      <c r="LE28" s="169" t="str">
        <f t="shared" si="72"/>
        <v>add 1 to nth largest decimal (n=6) and all previous</v>
      </c>
      <c r="LF28" s="169" t="str">
        <f t="shared" si="72"/>
        <v>add 1 to nth largest decimal (n=7) and all previous</v>
      </c>
      <c r="LG28" s="169" t="str">
        <f t="shared" si="72"/>
        <v>add 1 to nth largest decimal (n=8) and all previous</v>
      </c>
      <c r="LH28" s="169" t="str">
        <f t="shared" si="72"/>
        <v>add 1 to nth largest decimal (n=9) and all previous</v>
      </c>
      <c r="LI28" s="169" t="str">
        <f t="shared" si="72"/>
        <v>add 1 to nth largest decimal (n=10) and all previous</v>
      </c>
      <c r="LJ28" s="169" t="str">
        <f t="shared" si="72"/>
        <v>add 1 to nth largest decimal (n=11) and all previous</v>
      </c>
      <c r="LK28" s="169" t="str">
        <f t="shared" si="72"/>
        <v>add 1 to nth largest decimal (n=12) and all previous</v>
      </c>
      <c r="LL28" s="169" t="str">
        <f t="shared" si="72"/>
        <v>add 1 to nth largest decimal (n=13) and all previous</v>
      </c>
      <c r="LM28" s="169" t="str">
        <f t="shared" si="72"/>
        <v>add 1 to nth largest decimal (n=14) and all previous</v>
      </c>
      <c r="LN28" s="169" t="str">
        <f t="shared" si="72"/>
        <v>add 1 to nth largest decimal (n=15) and all previous</v>
      </c>
      <c r="LO28" s="169" t="s">
        <v>237</v>
      </c>
      <c r="LP28" s="125" t="s">
        <v>238</v>
      </c>
      <c r="LQ28"/>
      <c r="LR28" s="169" t="str">
        <f>"# of youth with known "&amp;LR26</f>
        <v># of youth with known multi-gender</v>
      </c>
      <c r="LS28" s="169" t="str">
        <f>"distribution of youth with no known "&amp;LR26</f>
        <v>distribution of youth with no known multi-gender</v>
      </c>
      <c r="LT28" s="169" t="s">
        <v>233</v>
      </c>
      <c r="LU28" s="169" t="s">
        <v>234</v>
      </c>
      <c r="LV28" s="169" t="s">
        <v>235</v>
      </c>
      <c r="LW28" s="169" t="s">
        <v>236</v>
      </c>
      <c r="LX28" s="169" t="str">
        <f t="shared" ref="LX28:ML28" si="73">"add 1 to nth largest decimal (n="&amp;LX27&amp;") and all previous"</f>
        <v>add 1 to nth largest decimal (n=1) and all previous</v>
      </c>
      <c r="LY28" s="169" t="str">
        <f t="shared" si="73"/>
        <v>add 1 to nth largest decimal (n=2) and all previous</v>
      </c>
      <c r="LZ28" s="169" t="str">
        <f t="shared" si="73"/>
        <v>add 1 to nth largest decimal (n=3) and all previous</v>
      </c>
      <c r="MA28" s="169" t="str">
        <f t="shared" si="73"/>
        <v>add 1 to nth largest decimal (n=4) and all previous</v>
      </c>
      <c r="MB28" s="169" t="str">
        <f t="shared" si="73"/>
        <v>add 1 to nth largest decimal (n=5) and all previous</v>
      </c>
      <c r="MC28" s="169" t="str">
        <f t="shared" si="73"/>
        <v>add 1 to nth largest decimal (n=6) and all previous</v>
      </c>
      <c r="MD28" s="169" t="str">
        <f t="shared" si="73"/>
        <v>add 1 to nth largest decimal (n=7) and all previous</v>
      </c>
      <c r="ME28" s="169" t="str">
        <f t="shared" si="73"/>
        <v>add 1 to nth largest decimal (n=8) and all previous</v>
      </c>
      <c r="MF28" s="169" t="str">
        <f t="shared" si="73"/>
        <v>add 1 to nth largest decimal (n=9) and all previous</v>
      </c>
      <c r="MG28" s="169" t="str">
        <f t="shared" si="73"/>
        <v>add 1 to nth largest decimal (n=10) and all previous</v>
      </c>
      <c r="MH28" s="169" t="str">
        <f t="shared" si="73"/>
        <v>add 1 to nth largest decimal (n=11) and all previous</v>
      </c>
      <c r="MI28" s="169" t="str">
        <f t="shared" si="73"/>
        <v>add 1 to nth largest decimal (n=12) and all previous</v>
      </c>
      <c r="MJ28" s="169" t="str">
        <f t="shared" si="73"/>
        <v>add 1 to nth largest decimal (n=13) and all previous</v>
      </c>
      <c r="MK28" s="169" t="str">
        <f t="shared" si="73"/>
        <v>add 1 to nth largest decimal (n=14) and all previous</v>
      </c>
      <c r="ML28" s="169" t="str">
        <f t="shared" si="73"/>
        <v>add 1 to nth largest decimal (n=15) and all previous</v>
      </c>
      <c r="MM28" s="169" t="s">
        <v>237</v>
      </c>
      <c r="MN28" s="125" t="s">
        <v>238</v>
      </c>
      <c r="MO28"/>
      <c r="MP28" s="169" t="str">
        <f>"# of youth with known "&amp;MP26</f>
        <v># of youth with known multi-gender</v>
      </c>
      <c r="MQ28" s="169" t="str">
        <f>"distribution of youth with no known "&amp;MP26</f>
        <v>distribution of youth with no known multi-gender</v>
      </c>
      <c r="MR28" s="169" t="s">
        <v>233</v>
      </c>
      <c r="MS28" s="169" t="s">
        <v>234</v>
      </c>
      <c r="MT28" s="169" t="s">
        <v>235</v>
      </c>
      <c r="MU28" s="169" t="s">
        <v>236</v>
      </c>
      <c r="MV28" s="169" t="str">
        <f t="shared" ref="MV28:NJ28" si="74">"add 1 to nth largest decimal (n="&amp;MV27&amp;") and all previous"</f>
        <v>add 1 to nth largest decimal (n=1) and all previous</v>
      </c>
      <c r="MW28" s="169" t="str">
        <f t="shared" si="74"/>
        <v>add 1 to nth largest decimal (n=2) and all previous</v>
      </c>
      <c r="MX28" s="169" t="str">
        <f t="shared" si="74"/>
        <v>add 1 to nth largest decimal (n=3) and all previous</v>
      </c>
      <c r="MY28" s="169" t="str">
        <f t="shared" si="74"/>
        <v>add 1 to nth largest decimal (n=4) and all previous</v>
      </c>
      <c r="MZ28" s="169" t="str">
        <f t="shared" si="74"/>
        <v>add 1 to nth largest decimal (n=5) and all previous</v>
      </c>
      <c r="NA28" s="169" t="str">
        <f t="shared" si="74"/>
        <v>add 1 to nth largest decimal (n=6) and all previous</v>
      </c>
      <c r="NB28" s="169" t="str">
        <f t="shared" si="74"/>
        <v>add 1 to nth largest decimal (n=7) and all previous</v>
      </c>
      <c r="NC28" s="169" t="str">
        <f t="shared" si="74"/>
        <v>add 1 to nth largest decimal (n=8) and all previous</v>
      </c>
      <c r="ND28" s="169" t="str">
        <f t="shared" si="74"/>
        <v>add 1 to nth largest decimal (n=9) and all previous</v>
      </c>
      <c r="NE28" s="169" t="str">
        <f t="shared" si="74"/>
        <v>add 1 to nth largest decimal (n=10) and all previous</v>
      </c>
      <c r="NF28" s="169" t="str">
        <f t="shared" si="74"/>
        <v>add 1 to nth largest decimal (n=11) and all previous</v>
      </c>
      <c r="NG28" s="169" t="str">
        <f t="shared" si="74"/>
        <v>add 1 to nth largest decimal (n=12) and all previous</v>
      </c>
      <c r="NH28" s="169" t="str">
        <f t="shared" si="74"/>
        <v>add 1 to nth largest decimal (n=13) and all previous</v>
      </c>
      <c r="NI28" s="169" t="str">
        <f t="shared" si="74"/>
        <v>add 1 to nth largest decimal (n=14) and all previous</v>
      </c>
      <c r="NJ28" s="169" t="str">
        <f t="shared" si="74"/>
        <v>add 1 to nth largest decimal (n=15) and all previous</v>
      </c>
      <c r="NK28" s="169" t="s">
        <v>237</v>
      </c>
      <c r="NL28" s="125" t="s">
        <v>238</v>
      </c>
      <c r="NM28"/>
      <c r="NN28" s="169" t="str">
        <f>"# of youth with known "&amp;NN26</f>
        <v># of youth with known multi-gender</v>
      </c>
      <c r="NO28" s="169" t="str">
        <f>"distribution of youth with no known "&amp;NN26</f>
        <v>distribution of youth with no known multi-gender</v>
      </c>
      <c r="NP28" s="169" t="s">
        <v>233</v>
      </c>
      <c r="NQ28" s="169" t="s">
        <v>234</v>
      </c>
      <c r="NR28" s="169" t="s">
        <v>235</v>
      </c>
      <c r="NS28" s="169" t="s">
        <v>236</v>
      </c>
      <c r="NT28" s="169" t="str">
        <f t="shared" ref="NT28:OH28" si="75">"add 1 to nth largest decimal (n="&amp;NT27&amp;") and all previous"</f>
        <v>add 1 to nth largest decimal (n=1) and all previous</v>
      </c>
      <c r="NU28" s="169" t="str">
        <f t="shared" si="75"/>
        <v>add 1 to nth largest decimal (n=2) and all previous</v>
      </c>
      <c r="NV28" s="169" t="str">
        <f t="shared" si="75"/>
        <v>add 1 to nth largest decimal (n=3) and all previous</v>
      </c>
      <c r="NW28" s="169" t="str">
        <f t="shared" si="75"/>
        <v>add 1 to nth largest decimal (n=4) and all previous</v>
      </c>
      <c r="NX28" s="169" t="str">
        <f t="shared" si="75"/>
        <v>add 1 to nth largest decimal (n=5) and all previous</v>
      </c>
      <c r="NY28" s="169" t="str">
        <f t="shared" si="75"/>
        <v>add 1 to nth largest decimal (n=6) and all previous</v>
      </c>
      <c r="NZ28" s="169" t="str">
        <f t="shared" si="75"/>
        <v>add 1 to nth largest decimal (n=7) and all previous</v>
      </c>
      <c r="OA28" s="169" t="str">
        <f t="shared" si="75"/>
        <v>add 1 to nth largest decimal (n=8) and all previous</v>
      </c>
      <c r="OB28" s="169" t="str">
        <f t="shared" si="75"/>
        <v>add 1 to nth largest decimal (n=9) and all previous</v>
      </c>
      <c r="OC28" s="169" t="str">
        <f t="shared" si="75"/>
        <v>add 1 to nth largest decimal (n=10) and all previous</v>
      </c>
      <c r="OD28" s="169" t="str">
        <f t="shared" si="75"/>
        <v>add 1 to nth largest decimal (n=11) and all previous</v>
      </c>
      <c r="OE28" s="169" t="str">
        <f t="shared" si="75"/>
        <v>add 1 to nth largest decimal (n=12) and all previous</v>
      </c>
      <c r="OF28" s="169" t="str">
        <f t="shared" si="75"/>
        <v>add 1 to nth largest decimal (n=13) and all previous</v>
      </c>
      <c r="OG28" s="169" t="str">
        <f t="shared" si="75"/>
        <v>add 1 to nth largest decimal (n=14) and all previous</v>
      </c>
      <c r="OH28" s="169" t="str">
        <f t="shared" si="75"/>
        <v>add 1 to nth largest decimal (n=15) and all previous</v>
      </c>
      <c r="OI28" s="169" t="s">
        <v>237</v>
      </c>
      <c r="OJ28" s="125" t="s">
        <v>238</v>
      </c>
    </row>
    <row r="29" spans="3:400" x14ac:dyDescent="0.25">
      <c r="C29" s="183" t="s">
        <v>261</v>
      </c>
      <c r="D29" s="171">
        <v>0</v>
      </c>
      <c r="E29" s="156"/>
      <c r="F29" s="156"/>
      <c r="G29" s="156"/>
      <c r="H29" s="156"/>
      <c r="I29" s="156"/>
      <c r="J29" s="156"/>
      <c r="K29" s="156"/>
      <c r="L29" s="156"/>
      <c r="M29" s="156"/>
      <c r="N29" s="156"/>
      <c r="O29" s="156"/>
      <c r="P29" s="156"/>
      <c r="Q29" s="156"/>
      <c r="R29" s="156"/>
      <c r="S29" s="156"/>
      <c r="T29" s="156"/>
      <c r="U29" s="156"/>
      <c r="V29" s="156"/>
      <c r="W29" s="156"/>
      <c r="X29" s="156"/>
      <c r="Y29" s="156"/>
      <c r="Z29" s="156"/>
      <c r="AA29" s="156"/>
      <c r="AB29" s="171">
        <v>0</v>
      </c>
      <c r="AC29" s="156"/>
      <c r="AD29" s="156"/>
      <c r="AE29" s="156"/>
      <c r="AF29" s="156"/>
      <c r="AG29" s="156"/>
      <c r="AH29" s="156"/>
      <c r="AI29" s="156"/>
      <c r="AJ29" s="156"/>
      <c r="AK29" s="156"/>
      <c r="AL29" s="156"/>
      <c r="AM29" s="156"/>
      <c r="AN29" s="156"/>
      <c r="AO29" s="156"/>
      <c r="AP29" s="156"/>
      <c r="AQ29" s="156"/>
      <c r="AR29" s="156"/>
      <c r="AS29" s="156"/>
      <c r="AT29" s="156"/>
      <c r="AU29" s="156"/>
      <c r="AV29" s="156"/>
      <c r="AW29" s="156"/>
      <c r="AX29" s="156"/>
      <c r="AY29" s="156"/>
      <c r="AZ29" s="171">
        <v>0</v>
      </c>
      <c r="BA29" s="156"/>
      <c r="BB29" s="156"/>
      <c r="BC29" s="156"/>
      <c r="BD29" s="156"/>
      <c r="BE29" s="156"/>
      <c r="BF29" s="156"/>
      <c r="BG29" s="156"/>
      <c r="BH29" s="156"/>
      <c r="BI29" s="156"/>
      <c r="BJ29" s="156"/>
      <c r="BK29" s="156"/>
      <c r="BL29" s="156"/>
      <c r="BM29" s="156"/>
      <c r="BN29" s="156"/>
      <c r="BO29" s="156"/>
      <c r="BP29" s="156"/>
      <c r="BQ29" s="156"/>
      <c r="BR29" s="156"/>
      <c r="BS29" s="156"/>
      <c r="BT29" s="156"/>
      <c r="BU29" s="156"/>
      <c r="BV29" s="156"/>
      <c r="BW29" s="156"/>
      <c r="BX29" s="171">
        <v>0</v>
      </c>
      <c r="BY29" s="153">
        <f t="shared" ref="BY29:BY35" si="76">D29+AB29+AZ29+BX29</f>
        <v>0</v>
      </c>
      <c r="BZ29" s="120"/>
      <c r="CA29" s="172" t="str">
        <f t="shared" ref="CA29:CA35" si="77">LP29</f>
        <v/>
      </c>
      <c r="CB29" s="157"/>
      <c r="CC29" s="157"/>
      <c r="CD29" s="157"/>
      <c r="CE29" s="157"/>
      <c r="CF29" s="157"/>
      <c r="CG29" s="157"/>
      <c r="CH29" s="157"/>
      <c r="CI29" s="157"/>
      <c r="CJ29" s="157"/>
      <c r="CK29" s="157"/>
      <c r="CL29" s="157"/>
      <c r="CM29" s="157"/>
      <c r="CN29" s="157"/>
      <c r="CO29" s="157"/>
      <c r="CP29" s="157"/>
      <c r="CQ29" s="157"/>
      <c r="CR29" s="157"/>
      <c r="CS29" s="157"/>
      <c r="CT29" s="157"/>
      <c r="CU29" s="157"/>
      <c r="CV29" s="157"/>
      <c r="CW29" s="157"/>
      <c r="CX29" s="157"/>
      <c r="CY29" s="172" t="str">
        <f t="shared" ref="CY29:CY35" si="78">MN29</f>
        <v/>
      </c>
      <c r="CZ29" s="157"/>
      <c r="DA29" s="157"/>
      <c r="DB29" s="157"/>
      <c r="DC29" s="157"/>
      <c r="DD29" s="157"/>
      <c r="DE29" s="157"/>
      <c r="DF29" s="157"/>
      <c r="DG29" s="157"/>
      <c r="DH29" s="157"/>
      <c r="DI29" s="157"/>
      <c r="DJ29" s="157"/>
      <c r="DK29" s="157"/>
      <c r="DL29" s="157"/>
      <c r="DM29" s="157"/>
      <c r="DN29" s="157"/>
      <c r="DO29" s="157"/>
      <c r="DP29" s="157"/>
      <c r="DQ29" s="157"/>
      <c r="DR29" s="157"/>
      <c r="DS29" s="157"/>
      <c r="DT29" s="157"/>
      <c r="DU29" s="157"/>
      <c r="DV29" s="157"/>
      <c r="DW29" s="172" t="str">
        <f t="shared" ref="DW29:DW35" si="79">NL29</f>
        <v/>
      </c>
      <c r="DX29" s="157"/>
      <c r="DY29" s="157"/>
      <c r="DZ29" s="157"/>
      <c r="EA29" s="157"/>
      <c r="EB29" s="157"/>
      <c r="EC29" s="157"/>
      <c r="ED29" s="157"/>
      <c r="EE29" s="157"/>
      <c r="EF29" s="157"/>
      <c r="EG29" s="157"/>
      <c r="EH29" s="157"/>
      <c r="EI29" s="157"/>
      <c r="EJ29" s="157"/>
      <c r="EK29" s="157"/>
      <c r="EL29" s="157"/>
      <c r="EM29" s="157"/>
      <c r="EN29" s="157"/>
      <c r="EO29" s="157"/>
      <c r="EP29" s="157"/>
      <c r="EQ29" s="157"/>
      <c r="ER29" s="157"/>
      <c r="ES29" s="157"/>
      <c r="ET29" s="157"/>
      <c r="EU29" s="172" t="str">
        <f t="shared" ref="EU29:EU35" si="80">OJ29</f>
        <v/>
      </c>
      <c r="EV29" s="120"/>
      <c r="EW29" s="172" t="str">
        <f t="shared" ref="EW29:EW35" si="81">IFERROR(IF(COUNTBLANK(D$29:D$35)&gt;0,"",D29+CA29),"")</f>
        <v/>
      </c>
      <c r="EX29" s="157"/>
      <c r="EY29" s="157"/>
      <c r="EZ29" s="157"/>
      <c r="FA29" s="157"/>
      <c r="FB29" s="157"/>
      <c r="FC29" s="157"/>
      <c r="FD29" s="157"/>
      <c r="FE29" s="157"/>
      <c r="FF29" s="157"/>
      <c r="FG29" s="157"/>
      <c r="FH29" s="157"/>
      <c r="FI29" s="157"/>
      <c r="FJ29" s="157"/>
      <c r="FK29" s="157"/>
      <c r="FL29" s="157"/>
      <c r="FM29" s="157"/>
      <c r="FN29" s="157"/>
      <c r="FO29" s="157"/>
      <c r="FP29" s="157"/>
      <c r="FQ29" s="157"/>
      <c r="FR29" s="157"/>
      <c r="FS29" s="157"/>
      <c r="FT29" s="157"/>
      <c r="FU29" s="172" t="str">
        <f t="shared" ref="FU29:FU35" si="82">IFERROR(IF(COUNTBLANK(AB$29:AB$35)&gt;0,"",AB29+CY29),"")</f>
        <v/>
      </c>
      <c r="FV29" s="157"/>
      <c r="FW29" s="157"/>
      <c r="FX29" s="157"/>
      <c r="FY29" s="157"/>
      <c r="FZ29" s="157"/>
      <c r="GA29" s="157"/>
      <c r="GB29" s="157"/>
      <c r="GC29" s="157"/>
      <c r="GD29" s="157"/>
      <c r="GE29" s="157"/>
      <c r="GF29" s="157"/>
      <c r="GG29" s="157"/>
      <c r="GH29" s="157"/>
      <c r="GI29" s="157"/>
      <c r="GJ29" s="157"/>
      <c r="GK29" s="157"/>
      <c r="GL29" s="157"/>
      <c r="GM29" s="157"/>
      <c r="GN29" s="157"/>
      <c r="GO29" s="157"/>
      <c r="GP29" s="157"/>
      <c r="GQ29" s="157"/>
      <c r="GR29" s="157"/>
      <c r="GS29" s="172" t="str">
        <f t="shared" ref="GS29:GS35" si="83">IFERROR(IF(COUNTBLANK(AZ$29:AZ$35)&gt;0,"",AZ29+DW29),"")</f>
        <v/>
      </c>
      <c r="GT29" s="157"/>
      <c r="GU29" s="157"/>
      <c r="GV29" s="157"/>
      <c r="GW29" s="157"/>
      <c r="GX29" s="157"/>
      <c r="GY29" s="157"/>
      <c r="GZ29" s="157"/>
      <c r="HA29" s="157"/>
      <c r="HB29" s="157"/>
      <c r="HC29" s="157"/>
      <c r="HD29" s="157"/>
      <c r="HE29" s="157"/>
      <c r="HF29" s="157"/>
      <c r="HG29" s="157"/>
      <c r="HH29" s="157"/>
      <c r="HI29" s="157"/>
      <c r="HJ29" s="157"/>
      <c r="HK29" s="157"/>
      <c r="HL29" s="157"/>
      <c r="HM29" s="157"/>
      <c r="HN29" s="157"/>
      <c r="HO29" s="157"/>
      <c r="HP29" s="157"/>
      <c r="HQ29" s="172" t="str">
        <f t="shared" ref="HQ29:HQ35" si="84">IFERROR(IF(COUNTBLANK(BX$29:BX$35)&gt;0,"",BX29+EU29),"")</f>
        <v/>
      </c>
      <c r="HR29" s="126"/>
      <c r="HS29" s="172" t="str">
        <f>IFERROR(IF(AND(COUNTBLANK(D$29:D$35)&gt;0,COUNTBLANK(AB$29:AB$35)&gt;0,COUNTBLANK(AZ$29:AZ$35)&gt;0,COUNTBLANK(BX$29:BX$35)&gt;0),"",EW29+FU29+GS29+HQ29),"")</f>
        <v/>
      </c>
      <c r="HT29" s="228"/>
      <c r="HU29"/>
      <c r="HV29"/>
      <c r="HW29"/>
      <c r="HX29"/>
      <c r="HY29"/>
      <c r="HZ29"/>
      <c r="IA29"/>
      <c r="IB29"/>
      <c r="IC29"/>
      <c r="ID29"/>
      <c r="IE29"/>
      <c r="IF29"/>
      <c r="IG29"/>
      <c r="IH29"/>
      <c r="II29"/>
      <c r="IJ29"/>
      <c r="IK29"/>
      <c r="IL29"/>
      <c r="IM29"/>
      <c r="IN29"/>
      <c r="IO29"/>
      <c r="IP29"/>
      <c r="IQ29"/>
      <c r="IR29"/>
      <c r="IS29"/>
      <c r="IT29"/>
      <c r="IU29"/>
      <c r="IV29"/>
      <c r="IW29"/>
      <c r="IX29"/>
      <c r="IY29"/>
      <c r="IZ29"/>
      <c r="JA29"/>
      <c r="JB29"/>
      <c r="JC29"/>
      <c r="JD29"/>
      <c r="JE29"/>
      <c r="JF29"/>
      <c r="JG29"/>
      <c r="JH29"/>
      <c r="JI29"/>
      <c r="JJ29"/>
      <c r="JK29"/>
      <c r="JL29"/>
      <c r="JM29"/>
      <c r="JN29"/>
      <c r="JO29"/>
      <c r="JP29"/>
      <c r="JQ29"/>
      <c r="JR29"/>
      <c r="JS29"/>
      <c r="JT29"/>
      <c r="JU29"/>
      <c r="JV29"/>
      <c r="JW29"/>
      <c r="JX29"/>
      <c r="JY29"/>
      <c r="JZ29"/>
      <c r="KA29"/>
      <c r="KB29"/>
      <c r="KC29"/>
      <c r="KD29"/>
      <c r="KE29"/>
      <c r="KF29"/>
      <c r="KG29"/>
      <c r="KH29"/>
      <c r="KI29"/>
      <c r="KJ29"/>
      <c r="KK29"/>
      <c r="KL29"/>
      <c r="KM29"/>
      <c r="KN29"/>
      <c r="KO29"/>
      <c r="KP29"/>
      <c r="KQ29"/>
      <c r="KR29"/>
      <c r="KS29"/>
      <c r="KT29" s="173">
        <f t="shared" ref="KT29:KT35" si="85">D29</f>
        <v>0</v>
      </c>
      <c r="KU29" s="174" t="e">
        <f t="shared" ref="KU29:KU35" si="86">KV$27*(D29/D$36)</f>
        <v>#VALUE!</v>
      </c>
      <c r="KV29" s="174" t="e">
        <f>KU29-TRUNC(KU29)</f>
        <v>#VALUE!</v>
      </c>
      <c r="KW29" s="174">
        <v>1E-3</v>
      </c>
      <c r="KX29" s="175" t="e">
        <f>KV29+KW29</f>
        <v>#VALUE!</v>
      </c>
      <c r="KY29" s="176" t="e">
        <f>ROUNDDOWN(KU29,0)</f>
        <v>#VALUE!</v>
      </c>
      <c r="KZ29" s="137" t="e">
        <f t="shared" ref="KZ29:LF35" si="87">IF($KX29&gt;=LARGE($KX$29:$KX$35,KZ$12),ROUNDDOWN($KU29,0)+1,ROUNDDOWN($KU29,0))</f>
        <v>#VALUE!</v>
      </c>
      <c r="LA29" s="137" t="e">
        <f t="shared" si="87"/>
        <v>#VALUE!</v>
      </c>
      <c r="LB29" s="137" t="e">
        <f t="shared" si="87"/>
        <v>#VALUE!</v>
      </c>
      <c r="LC29" s="137" t="e">
        <f t="shared" si="87"/>
        <v>#VALUE!</v>
      </c>
      <c r="LD29" s="137" t="e">
        <f t="shared" si="87"/>
        <v>#VALUE!</v>
      </c>
      <c r="LE29" s="137" t="e">
        <f t="shared" si="87"/>
        <v>#VALUE!</v>
      </c>
      <c r="LF29" s="137" t="e">
        <f t="shared" si="87"/>
        <v>#VALUE!</v>
      </c>
      <c r="LG29" s="177"/>
      <c r="LH29" s="177"/>
      <c r="LI29" s="177"/>
      <c r="LJ29" s="177"/>
      <c r="LK29" s="177"/>
      <c r="LL29" s="177"/>
      <c r="LM29" s="177"/>
      <c r="LN29" s="177"/>
      <c r="LO29" s="137" t="e" cm="1">
        <f t="array" ref="LO29">_xlfn._xlws.FILTER(KY29:LN36,KY36:LN36=KV27)</f>
        <v>#VALUE!</v>
      </c>
      <c r="LP29" s="137" t="str">
        <f>IF(KV27=0,0,IFERROR(LO29,""))</f>
        <v/>
      </c>
      <c r="LQ29"/>
      <c r="LR29" s="173">
        <f t="shared" ref="LR29:LR35" si="88">AB29</f>
        <v>0</v>
      </c>
      <c r="LS29" s="174" t="e">
        <f t="shared" ref="LS29:LS35" si="89">LT$27*(AB29/AB$36)</f>
        <v>#VALUE!</v>
      </c>
      <c r="LT29" s="174" t="e">
        <f>LS29-TRUNC(LS29)</f>
        <v>#VALUE!</v>
      </c>
      <c r="LU29" s="174">
        <v>1E-3</v>
      </c>
      <c r="LV29" s="175" t="e">
        <f>LT29+LU29</f>
        <v>#VALUE!</v>
      </c>
      <c r="LW29" s="176" t="e">
        <f>ROUNDDOWN(LS29,0)</f>
        <v>#VALUE!</v>
      </c>
      <c r="LX29" s="137" t="e">
        <f t="shared" ref="LX29:MD35" si="90">IF($LV29&gt;=LARGE($LV$29:$LV$35,LX$12),ROUNDDOWN($LS29,0)+1,ROUNDDOWN($LS29,0))</f>
        <v>#VALUE!</v>
      </c>
      <c r="LY29" s="137" t="e">
        <f t="shared" si="90"/>
        <v>#VALUE!</v>
      </c>
      <c r="LZ29" s="137" t="e">
        <f t="shared" si="90"/>
        <v>#VALUE!</v>
      </c>
      <c r="MA29" s="137" t="e">
        <f t="shared" si="90"/>
        <v>#VALUE!</v>
      </c>
      <c r="MB29" s="137" t="e">
        <f t="shared" si="90"/>
        <v>#VALUE!</v>
      </c>
      <c r="MC29" s="137" t="e">
        <f t="shared" si="90"/>
        <v>#VALUE!</v>
      </c>
      <c r="MD29" s="137" t="e">
        <f t="shared" si="90"/>
        <v>#VALUE!</v>
      </c>
      <c r="ME29" s="177"/>
      <c r="MF29" s="177"/>
      <c r="MG29" s="177"/>
      <c r="MH29" s="177"/>
      <c r="MI29" s="177"/>
      <c r="MJ29" s="177"/>
      <c r="MK29" s="177"/>
      <c r="ML29" s="177"/>
      <c r="MM29" s="137" t="e" cm="1">
        <f t="array" ref="MM29">_xlfn._xlws.FILTER(LW29:ML36,LW36:ML36=LT27)</f>
        <v>#VALUE!</v>
      </c>
      <c r="MN29" s="137" t="str">
        <f>IF(LT27=0,0,IFERROR(MM29,""))</f>
        <v/>
      </c>
      <c r="MO29" s="125"/>
      <c r="MP29" s="173">
        <f t="shared" ref="MP29:MP35" si="91">AZ29</f>
        <v>0</v>
      </c>
      <c r="MQ29" s="174" t="e">
        <f t="shared" ref="MQ29:MQ35" si="92">MR$27*(AZ29/AZ$36)</f>
        <v>#VALUE!</v>
      </c>
      <c r="MR29" s="174" t="e">
        <f>MQ29-TRUNC(MQ29)</f>
        <v>#VALUE!</v>
      </c>
      <c r="MS29" s="174">
        <v>1E-3</v>
      </c>
      <c r="MT29" s="175" t="e">
        <f>MR29+MS29</f>
        <v>#VALUE!</v>
      </c>
      <c r="MU29" s="176" t="e">
        <f>ROUNDDOWN(MQ29,0)</f>
        <v>#VALUE!</v>
      </c>
      <c r="MV29" s="137" t="e">
        <f t="shared" ref="MV29:NB35" si="93">IF($MT29&gt;=LARGE($MT$29:$MT$35,MV$12),ROUNDDOWN($MQ29,0)+1,ROUNDDOWN($MQ29,0))</f>
        <v>#VALUE!</v>
      </c>
      <c r="MW29" s="137" t="e">
        <f t="shared" si="93"/>
        <v>#VALUE!</v>
      </c>
      <c r="MX29" s="137" t="e">
        <f t="shared" si="93"/>
        <v>#VALUE!</v>
      </c>
      <c r="MY29" s="137" t="e">
        <f t="shared" si="93"/>
        <v>#VALUE!</v>
      </c>
      <c r="MZ29" s="137" t="e">
        <f t="shared" si="93"/>
        <v>#VALUE!</v>
      </c>
      <c r="NA29" s="137" t="e">
        <f t="shared" si="93"/>
        <v>#VALUE!</v>
      </c>
      <c r="NB29" s="137" t="e">
        <f t="shared" si="93"/>
        <v>#VALUE!</v>
      </c>
      <c r="NC29" s="177"/>
      <c r="ND29" s="177"/>
      <c r="NE29" s="177"/>
      <c r="NF29" s="177"/>
      <c r="NG29" s="177"/>
      <c r="NH29" s="177"/>
      <c r="NI29" s="177"/>
      <c r="NJ29" s="177"/>
      <c r="NK29" s="137" t="e" cm="1">
        <f t="array" ref="NK29">_xlfn._xlws.FILTER(MU29:NJ36,MU36:NJ36=MR27)</f>
        <v>#VALUE!</v>
      </c>
      <c r="NL29" s="137" t="str">
        <f>IF(MR27=0,0,IFERROR(NK29,""))</f>
        <v/>
      </c>
      <c r="NM29" s="125"/>
      <c r="NN29" s="173">
        <f t="shared" ref="NN29:NN35" si="94">BX29</f>
        <v>0</v>
      </c>
      <c r="NO29" s="174" t="e">
        <f t="shared" ref="NO29:NO35" si="95">NP$27*(BX29/BX$36)</f>
        <v>#VALUE!</v>
      </c>
      <c r="NP29" s="174" t="e">
        <f>NO29-TRUNC(NO29)</f>
        <v>#VALUE!</v>
      </c>
      <c r="NQ29" s="174">
        <v>1E-3</v>
      </c>
      <c r="NR29" s="175" t="e">
        <f>NP29+NQ29</f>
        <v>#VALUE!</v>
      </c>
      <c r="NS29" s="176" t="e">
        <f>ROUNDDOWN(NO29,0)</f>
        <v>#VALUE!</v>
      </c>
      <c r="NT29" s="137" t="e">
        <f t="shared" ref="NT29:NZ35" si="96">IF($NR29&gt;=LARGE($NR$29:$NR$35,NT$12),ROUNDDOWN($NO29,0)+1,ROUNDDOWN($NO29,0))</f>
        <v>#VALUE!</v>
      </c>
      <c r="NU29" s="137" t="e">
        <f t="shared" si="96"/>
        <v>#VALUE!</v>
      </c>
      <c r="NV29" s="137" t="e">
        <f t="shared" si="96"/>
        <v>#VALUE!</v>
      </c>
      <c r="NW29" s="137" t="e">
        <f t="shared" si="96"/>
        <v>#VALUE!</v>
      </c>
      <c r="NX29" s="137" t="e">
        <f t="shared" si="96"/>
        <v>#VALUE!</v>
      </c>
      <c r="NY29" s="137" t="e">
        <f t="shared" si="96"/>
        <v>#VALUE!</v>
      </c>
      <c r="NZ29" s="137" t="e">
        <f t="shared" si="96"/>
        <v>#VALUE!</v>
      </c>
      <c r="OA29" s="177"/>
      <c r="OB29" s="177"/>
      <c r="OC29" s="177"/>
      <c r="OD29" s="177"/>
      <c r="OE29" s="177"/>
      <c r="OF29" s="177"/>
      <c r="OG29" s="177"/>
      <c r="OH29" s="177"/>
      <c r="OI29" s="137" t="e" cm="1">
        <f t="array" ref="OI29">_xlfn._xlws.FILTER(NS29:OH36,NS36:OH36=NP27)</f>
        <v>#VALUE!</v>
      </c>
      <c r="OJ29" s="137" t="str">
        <f>IF(NP27=0,0,IFERROR(OI29,""))</f>
        <v/>
      </c>
    </row>
    <row r="30" spans="3:400" x14ac:dyDescent="0.25">
      <c r="C30" s="183" t="s">
        <v>262</v>
      </c>
      <c r="D30" s="171">
        <v>0</v>
      </c>
      <c r="E30" s="156"/>
      <c r="F30" s="156"/>
      <c r="G30" s="156"/>
      <c r="H30" s="156"/>
      <c r="I30" s="156"/>
      <c r="J30" s="156"/>
      <c r="K30" s="156"/>
      <c r="L30" s="156"/>
      <c r="M30" s="156"/>
      <c r="N30" s="156"/>
      <c r="O30" s="156"/>
      <c r="P30" s="156"/>
      <c r="Q30" s="156"/>
      <c r="R30" s="156"/>
      <c r="S30" s="156"/>
      <c r="T30" s="156"/>
      <c r="U30" s="156"/>
      <c r="V30" s="156"/>
      <c r="W30" s="156"/>
      <c r="X30" s="156"/>
      <c r="Y30" s="156"/>
      <c r="Z30" s="156"/>
      <c r="AA30" s="156"/>
      <c r="AB30" s="171">
        <v>0</v>
      </c>
      <c r="AC30" s="156"/>
      <c r="AD30" s="156"/>
      <c r="AE30" s="156"/>
      <c r="AF30" s="156"/>
      <c r="AG30" s="156"/>
      <c r="AH30" s="156"/>
      <c r="AI30" s="156"/>
      <c r="AJ30" s="156"/>
      <c r="AK30" s="156"/>
      <c r="AL30" s="156"/>
      <c r="AM30" s="156"/>
      <c r="AN30" s="156"/>
      <c r="AO30" s="156"/>
      <c r="AP30" s="156"/>
      <c r="AQ30" s="156"/>
      <c r="AR30" s="156"/>
      <c r="AS30" s="156"/>
      <c r="AT30" s="156"/>
      <c r="AU30" s="156"/>
      <c r="AV30" s="156"/>
      <c r="AW30" s="156"/>
      <c r="AX30" s="156"/>
      <c r="AY30" s="156"/>
      <c r="AZ30" s="171">
        <v>0</v>
      </c>
      <c r="BA30" s="156"/>
      <c r="BB30" s="156"/>
      <c r="BC30" s="156"/>
      <c r="BD30" s="156"/>
      <c r="BE30" s="156"/>
      <c r="BF30" s="156"/>
      <c r="BG30" s="156"/>
      <c r="BH30" s="156"/>
      <c r="BI30" s="156"/>
      <c r="BJ30" s="156"/>
      <c r="BK30" s="156"/>
      <c r="BL30" s="156"/>
      <c r="BM30" s="156"/>
      <c r="BN30" s="156"/>
      <c r="BO30" s="156"/>
      <c r="BP30" s="156"/>
      <c r="BQ30" s="156"/>
      <c r="BR30" s="156"/>
      <c r="BS30" s="156"/>
      <c r="BT30" s="156"/>
      <c r="BU30" s="156"/>
      <c r="BV30" s="156"/>
      <c r="BW30" s="156"/>
      <c r="BX30" s="171">
        <v>0</v>
      </c>
      <c r="BY30" s="153">
        <f t="shared" si="76"/>
        <v>0</v>
      </c>
      <c r="BZ30" s="120"/>
      <c r="CA30" s="172" t="str">
        <f t="shared" si="77"/>
        <v/>
      </c>
      <c r="CB30" s="157"/>
      <c r="CC30" s="157"/>
      <c r="CD30" s="157"/>
      <c r="CE30" s="157"/>
      <c r="CF30" s="157"/>
      <c r="CG30" s="157"/>
      <c r="CH30" s="157"/>
      <c r="CI30" s="157"/>
      <c r="CJ30" s="157"/>
      <c r="CK30" s="157"/>
      <c r="CL30" s="157"/>
      <c r="CM30" s="157"/>
      <c r="CN30" s="157"/>
      <c r="CO30" s="157"/>
      <c r="CP30" s="157"/>
      <c r="CQ30" s="157"/>
      <c r="CR30" s="157"/>
      <c r="CS30" s="157"/>
      <c r="CT30" s="157"/>
      <c r="CU30" s="157"/>
      <c r="CV30" s="157"/>
      <c r="CW30" s="157"/>
      <c r="CX30" s="157"/>
      <c r="CY30" s="172" t="str">
        <f t="shared" si="78"/>
        <v/>
      </c>
      <c r="CZ30" s="157"/>
      <c r="DA30" s="157"/>
      <c r="DB30" s="157"/>
      <c r="DC30" s="157"/>
      <c r="DD30" s="157"/>
      <c r="DE30" s="157"/>
      <c r="DF30" s="157"/>
      <c r="DG30" s="157"/>
      <c r="DH30" s="157"/>
      <c r="DI30" s="157"/>
      <c r="DJ30" s="157"/>
      <c r="DK30" s="157"/>
      <c r="DL30" s="157"/>
      <c r="DM30" s="157"/>
      <c r="DN30" s="157"/>
      <c r="DO30" s="157"/>
      <c r="DP30" s="157"/>
      <c r="DQ30" s="157"/>
      <c r="DR30" s="157"/>
      <c r="DS30" s="157"/>
      <c r="DT30" s="157"/>
      <c r="DU30" s="157"/>
      <c r="DV30" s="157"/>
      <c r="DW30" s="172" t="str">
        <f t="shared" si="79"/>
        <v/>
      </c>
      <c r="DX30" s="157"/>
      <c r="DY30" s="157"/>
      <c r="DZ30" s="157"/>
      <c r="EA30" s="157"/>
      <c r="EB30" s="157"/>
      <c r="EC30" s="157"/>
      <c r="ED30" s="157"/>
      <c r="EE30" s="157"/>
      <c r="EF30" s="157"/>
      <c r="EG30" s="157"/>
      <c r="EH30" s="157"/>
      <c r="EI30" s="157"/>
      <c r="EJ30" s="157"/>
      <c r="EK30" s="157"/>
      <c r="EL30" s="157"/>
      <c r="EM30" s="157"/>
      <c r="EN30" s="157"/>
      <c r="EO30" s="157"/>
      <c r="EP30" s="157"/>
      <c r="EQ30" s="157"/>
      <c r="ER30" s="157"/>
      <c r="ES30" s="157"/>
      <c r="ET30" s="157"/>
      <c r="EU30" s="172" t="str">
        <f t="shared" si="80"/>
        <v/>
      </c>
      <c r="EV30" s="120"/>
      <c r="EW30" s="172" t="str">
        <f t="shared" si="81"/>
        <v/>
      </c>
      <c r="EX30" s="157"/>
      <c r="EY30" s="157"/>
      <c r="EZ30" s="157"/>
      <c r="FA30" s="157"/>
      <c r="FB30" s="157"/>
      <c r="FC30" s="157"/>
      <c r="FD30" s="157"/>
      <c r="FE30" s="157"/>
      <c r="FF30" s="157"/>
      <c r="FG30" s="157"/>
      <c r="FH30" s="157"/>
      <c r="FI30" s="157"/>
      <c r="FJ30" s="157"/>
      <c r="FK30" s="157"/>
      <c r="FL30" s="157"/>
      <c r="FM30" s="157"/>
      <c r="FN30" s="157"/>
      <c r="FO30" s="157"/>
      <c r="FP30" s="157"/>
      <c r="FQ30" s="157"/>
      <c r="FR30" s="157"/>
      <c r="FS30" s="157"/>
      <c r="FT30" s="157"/>
      <c r="FU30" s="172" t="str">
        <f t="shared" si="82"/>
        <v/>
      </c>
      <c r="FV30" s="157"/>
      <c r="FW30" s="157"/>
      <c r="FX30" s="157"/>
      <c r="FY30" s="157"/>
      <c r="FZ30" s="157"/>
      <c r="GA30" s="157"/>
      <c r="GB30" s="157"/>
      <c r="GC30" s="157"/>
      <c r="GD30" s="157"/>
      <c r="GE30" s="157"/>
      <c r="GF30" s="157"/>
      <c r="GG30" s="157"/>
      <c r="GH30" s="157"/>
      <c r="GI30" s="157"/>
      <c r="GJ30" s="157"/>
      <c r="GK30" s="157"/>
      <c r="GL30" s="157"/>
      <c r="GM30" s="157"/>
      <c r="GN30" s="157"/>
      <c r="GO30" s="157"/>
      <c r="GP30" s="157"/>
      <c r="GQ30" s="157"/>
      <c r="GR30" s="157"/>
      <c r="GS30" s="172" t="str">
        <f t="shared" si="83"/>
        <v/>
      </c>
      <c r="GT30" s="157"/>
      <c r="GU30" s="157"/>
      <c r="GV30" s="157"/>
      <c r="GW30" s="157"/>
      <c r="GX30" s="157"/>
      <c r="GY30" s="157"/>
      <c r="GZ30" s="157"/>
      <c r="HA30" s="157"/>
      <c r="HB30" s="157"/>
      <c r="HC30" s="157"/>
      <c r="HD30" s="157"/>
      <c r="HE30" s="157"/>
      <c r="HF30" s="157"/>
      <c r="HG30" s="157"/>
      <c r="HH30" s="157"/>
      <c r="HI30" s="157"/>
      <c r="HJ30" s="157"/>
      <c r="HK30" s="157"/>
      <c r="HL30" s="157"/>
      <c r="HM30" s="157"/>
      <c r="HN30" s="157"/>
      <c r="HO30" s="157"/>
      <c r="HP30" s="157"/>
      <c r="HQ30" s="172" t="str">
        <f t="shared" si="84"/>
        <v/>
      </c>
      <c r="HR30" s="126"/>
      <c r="HS30" s="172" t="str">
        <f t="shared" ref="HS30:HS35" si="97">IFERROR(IF(AND(COUNTBLANK(D$29:D$35)&gt;0,COUNTBLANK(AB$29:AB$35)&gt;0,COUNTBLANK(AZ$29:AZ$35)&gt;0,COUNTBLANK(BX$29:BX$35)&gt;0),"",EW30+FU30+GS30+HQ30),"")</f>
        <v/>
      </c>
      <c r="HT30" s="228"/>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s="173">
        <f t="shared" si="85"/>
        <v>0</v>
      </c>
      <c r="KU30" s="174" t="e">
        <f t="shared" si="86"/>
        <v>#VALUE!</v>
      </c>
      <c r="KV30" s="174" t="e">
        <f t="shared" ref="KV30:KV35" si="98">KU30-TRUNC(KU30)</f>
        <v>#VALUE!</v>
      </c>
      <c r="KW30" s="174">
        <f>KW29+0.001</f>
        <v>2E-3</v>
      </c>
      <c r="KX30" s="175" t="e">
        <f t="shared" ref="KX30:KX35" si="99">KV30+KW30</f>
        <v>#VALUE!</v>
      </c>
      <c r="KY30" s="176" t="e">
        <f t="shared" ref="KY30:KY35" si="100">ROUNDDOWN(KU30,0)</f>
        <v>#VALUE!</v>
      </c>
      <c r="KZ30" s="137" t="e">
        <f t="shared" si="87"/>
        <v>#VALUE!</v>
      </c>
      <c r="LA30" s="137" t="e">
        <f t="shared" si="87"/>
        <v>#VALUE!</v>
      </c>
      <c r="LB30" s="137" t="e">
        <f t="shared" si="87"/>
        <v>#VALUE!</v>
      </c>
      <c r="LC30" s="137" t="e">
        <f t="shared" si="87"/>
        <v>#VALUE!</v>
      </c>
      <c r="LD30" s="137" t="e">
        <f t="shared" si="87"/>
        <v>#VALUE!</v>
      </c>
      <c r="LE30" s="137" t="e">
        <f t="shared" si="87"/>
        <v>#VALUE!</v>
      </c>
      <c r="LF30" s="137" t="e">
        <f t="shared" si="87"/>
        <v>#VALUE!</v>
      </c>
      <c r="LG30" s="177"/>
      <c r="LH30" s="177"/>
      <c r="LI30" s="177"/>
      <c r="LJ30" s="177"/>
      <c r="LK30" s="177"/>
      <c r="LL30" s="177"/>
      <c r="LM30" s="177"/>
      <c r="LN30" s="177"/>
      <c r="LO30" s="137"/>
      <c r="LP30" s="137" t="str">
        <f>IF(LP29="","",LO30)</f>
        <v/>
      </c>
      <c r="LQ30"/>
      <c r="LR30" s="173">
        <f t="shared" si="88"/>
        <v>0</v>
      </c>
      <c r="LS30" s="174" t="e">
        <f t="shared" si="89"/>
        <v>#VALUE!</v>
      </c>
      <c r="LT30" s="174" t="e">
        <f t="shared" ref="LT30:LT35" si="101">LS30-TRUNC(LS30)</f>
        <v>#VALUE!</v>
      </c>
      <c r="LU30" s="174">
        <f>LU29+0.001</f>
        <v>2E-3</v>
      </c>
      <c r="LV30" s="175" t="e">
        <f t="shared" ref="LV30:LV35" si="102">LT30+LU30</f>
        <v>#VALUE!</v>
      </c>
      <c r="LW30" s="176" t="e">
        <f t="shared" ref="LW30:LW35" si="103">ROUNDDOWN(LS30,0)</f>
        <v>#VALUE!</v>
      </c>
      <c r="LX30" s="137" t="e">
        <f t="shared" si="90"/>
        <v>#VALUE!</v>
      </c>
      <c r="LY30" s="137" t="e">
        <f t="shared" si="90"/>
        <v>#VALUE!</v>
      </c>
      <c r="LZ30" s="137" t="e">
        <f t="shared" si="90"/>
        <v>#VALUE!</v>
      </c>
      <c r="MA30" s="137" t="e">
        <f t="shared" si="90"/>
        <v>#VALUE!</v>
      </c>
      <c r="MB30" s="137" t="e">
        <f t="shared" si="90"/>
        <v>#VALUE!</v>
      </c>
      <c r="MC30" s="137" t="e">
        <f t="shared" si="90"/>
        <v>#VALUE!</v>
      </c>
      <c r="MD30" s="137" t="e">
        <f t="shared" si="90"/>
        <v>#VALUE!</v>
      </c>
      <c r="ME30" s="177"/>
      <c r="MF30" s="177"/>
      <c r="MG30" s="177"/>
      <c r="MH30" s="177"/>
      <c r="MI30" s="177"/>
      <c r="MJ30" s="177"/>
      <c r="MK30" s="177"/>
      <c r="ML30" s="177"/>
      <c r="MM30" s="137"/>
      <c r="MN30" s="137" t="str">
        <f>IF(MN29="","",MM30)</f>
        <v/>
      </c>
      <c r="MO30" s="125"/>
      <c r="MP30" s="173">
        <f t="shared" si="91"/>
        <v>0</v>
      </c>
      <c r="MQ30" s="174" t="e">
        <f t="shared" si="92"/>
        <v>#VALUE!</v>
      </c>
      <c r="MR30" s="174" t="e">
        <f t="shared" ref="MR30:MR35" si="104">MQ30-TRUNC(MQ30)</f>
        <v>#VALUE!</v>
      </c>
      <c r="MS30" s="174">
        <f>MS29+0.001</f>
        <v>2E-3</v>
      </c>
      <c r="MT30" s="175" t="e">
        <f t="shared" ref="MT30:MT35" si="105">MR30+MS30</f>
        <v>#VALUE!</v>
      </c>
      <c r="MU30" s="176" t="e">
        <f t="shared" ref="MU30:MU35" si="106">ROUNDDOWN(MQ30,0)</f>
        <v>#VALUE!</v>
      </c>
      <c r="MV30" s="137" t="e">
        <f t="shared" si="93"/>
        <v>#VALUE!</v>
      </c>
      <c r="MW30" s="137" t="e">
        <f t="shared" si="93"/>
        <v>#VALUE!</v>
      </c>
      <c r="MX30" s="137" t="e">
        <f t="shared" si="93"/>
        <v>#VALUE!</v>
      </c>
      <c r="MY30" s="137" t="e">
        <f t="shared" si="93"/>
        <v>#VALUE!</v>
      </c>
      <c r="MZ30" s="137" t="e">
        <f t="shared" si="93"/>
        <v>#VALUE!</v>
      </c>
      <c r="NA30" s="137" t="e">
        <f t="shared" si="93"/>
        <v>#VALUE!</v>
      </c>
      <c r="NB30" s="137" t="e">
        <f t="shared" si="93"/>
        <v>#VALUE!</v>
      </c>
      <c r="NC30" s="177"/>
      <c r="ND30" s="177"/>
      <c r="NE30" s="177"/>
      <c r="NF30" s="177"/>
      <c r="NG30" s="177"/>
      <c r="NH30" s="177"/>
      <c r="NI30" s="177"/>
      <c r="NJ30" s="177"/>
      <c r="NK30" s="137"/>
      <c r="NL30" s="137" t="str">
        <f>IF(NL29="","",NK30)</f>
        <v/>
      </c>
      <c r="NM30" s="125"/>
      <c r="NN30" s="173">
        <f t="shared" si="94"/>
        <v>0</v>
      </c>
      <c r="NO30" s="174" t="e">
        <f t="shared" si="95"/>
        <v>#VALUE!</v>
      </c>
      <c r="NP30" s="174" t="e">
        <f t="shared" ref="NP30:NP35" si="107">NO30-TRUNC(NO30)</f>
        <v>#VALUE!</v>
      </c>
      <c r="NQ30" s="174">
        <f>NQ29+0.001</f>
        <v>2E-3</v>
      </c>
      <c r="NR30" s="175" t="e">
        <f t="shared" ref="NR30:NR35" si="108">NP30+NQ30</f>
        <v>#VALUE!</v>
      </c>
      <c r="NS30" s="176" t="e">
        <f t="shared" ref="NS30:NS35" si="109">ROUNDDOWN(NO30,0)</f>
        <v>#VALUE!</v>
      </c>
      <c r="NT30" s="137" t="e">
        <f t="shared" si="96"/>
        <v>#VALUE!</v>
      </c>
      <c r="NU30" s="137" t="e">
        <f t="shared" si="96"/>
        <v>#VALUE!</v>
      </c>
      <c r="NV30" s="137" t="e">
        <f t="shared" si="96"/>
        <v>#VALUE!</v>
      </c>
      <c r="NW30" s="137" t="e">
        <f t="shared" si="96"/>
        <v>#VALUE!</v>
      </c>
      <c r="NX30" s="137" t="e">
        <f t="shared" si="96"/>
        <v>#VALUE!</v>
      </c>
      <c r="NY30" s="137" t="e">
        <f t="shared" si="96"/>
        <v>#VALUE!</v>
      </c>
      <c r="NZ30" s="137" t="e">
        <f t="shared" si="96"/>
        <v>#VALUE!</v>
      </c>
      <c r="OA30" s="177"/>
      <c r="OB30" s="177"/>
      <c r="OC30" s="177"/>
      <c r="OD30" s="177"/>
      <c r="OE30" s="177"/>
      <c r="OF30" s="177"/>
      <c r="OG30" s="177"/>
      <c r="OH30" s="177"/>
      <c r="OI30" s="137"/>
      <c r="OJ30" s="137" t="str">
        <f>IF(OJ29="","",OI30)</f>
        <v/>
      </c>
    </row>
    <row r="31" spans="3:400" x14ac:dyDescent="0.25">
      <c r="C31" s="183" t="s">
        <v>34</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0</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6"/>
      <c r="BB31" s="156"/>
      <c r="BC31" s="156"/>
      <c r="BD31" s="156"/>
      <c r="BE31" s="156"/>
      <c r="BF31" s="156"/>
      <c r="BG31" s="156"/>
      <c r="BH31" s="156"/>
      <c r="BI31" s="156"/>
      <c r="BJ31" s="156"/>
      <c r="BK31" s="156"/>
      <c r="BL31" s="156"/>
      <c r="BM31" s="156"/>
      <c r="BN31" s="156"/>
      <c r="BO31" s="156"/>
      <c r="BP31" s="156"/>
      <c r="BQ31" s="156"/>
      <c r="BR31" s="156"/>
      <c r="BS31" s="156"/>
      <c r="BT31" s="156"/>
      <c r="BU31" s="156"/>
      <c r="BV31" s="156"/>
      <c r="BW31" s="156"/>
      <c r="BX31" s="171">
        <v>0</v>
      </c>
      <c r="BY31" s="153">
        <f t="shared" si="76"/>
        <v>0</v>
      </c>
      <c r="BZ31" s="120"/>
      <c r="CA31" s="172" t="str">
        <f t="shared" si="77"/>
        <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t="str">
        <f t="shared" si="78"/>
        <v/>
      </c>
      <c r="CZ31" s="157"/>
      <c r="DA31" s="157"/>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72" t="str">
        <f t="shared" si="79"/>
        <v/>
      </c>
      <c r="DX31" s="157"/>
      <c r="DY31" s="157"/>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72" t="str">
        <f t="shared" si="80"/>
        <v/>
      </c>
      <c r="EV31" s="120"/>
      <c r="EW31" s="172" t="str">
        <f t="shared" si="81"/>
        <v/>
      </c>
      <c r="EX31" s="157"/>
      <c r="EY31" s="157"/>
      <c r="EZ31" s="157"/>
      <c r="FA31" s="157"/>
      <c r="FB31" s="157"/>
      <c r="FC31" s="157"/>
      <c r="FD31" s="157"/>
      <c r="FE31" s="157"/>
      <c r="FF31" s="157"/>
      <c r="FG31" s="157"/>
      <c r="FH31" s="157"/>
      <c r="FI31" s="157"/>
      <c r="FJ31" s="157"/>
      <c r="FK31" s="157"/>
      <c r="FL31" s="157"/>
      <c r="FM31" s="157"/>
      <c r="FN31" s="157"/>
      <c r="FO31" s="157"/>
      <c r="FP31" s="157"/>
      <c r="FQ31" s="157"/>
      <c r="FR31" s="157"/>
      <c r="FS31" s="157"/>
      <c r="FT31" s="157"/>
      <c r="FU31" s="172" t="str">
        <f t="shared" si="82"/>
        <v/>
      </c>
      <c r="FV31" s="157"/>
      <c r="FW31" s="157"/>
      <c r="FX31" s="157"/>
      <c r="FY31" s="157"/>
      <c r="FZ31" s="157"/>
      <c r="GA31" s="157"/>
      <c r="GB31" s="157"/>
      <c r="GC31" s="157"/>
      <c r="GD31" s="157"/>
      <c r="GE31" s="157"/>
      <c r="GF31" s="157"/>
      <c r="GG31" s="157"/>
      <c r="GH31" s="157"/>
      <c r="GI31" s="157"/>
      <c r="GJ31" s="157"/>
      <c r="GK31" s="157"/>
      <c r="GL31" s="157"/>
      <c r="GM31" s="157"/>
      <c r="GN31" s="157"/>
      <c r="GO31" s="157"/>
      <c r="GP31" s="157"/>
      <c r="GQ31" s="157"/>
      <c r="GR31" s="157"/>
      <c r="GS31" s="172" t="str">
        <f t="shared" si="83"/>
        <v/>
      </c>
      <c r="GT31" s="157"/>
      <c r="GU31" s="157"/>
      <c r="GV31" s="157"/>
      <c r="GW31" s="157"/>
      <c r="GX31" s="157"/>
      <c r="GY31" s="157"/>
      <c r="GZ31" s="157"/>
      <c r="HA31" s="157"/>
      <c r="HB31" s="157"/>
      <c r="HC31" s="157"/>
      <c r="HD31" s="157"/>
      <c r="HE31" s="157"/>
      <c r="HF31" s="157"/>
      <c r="HG31" s="157"/>
      <c r="HH31" s="157"/>
      <c r="HI31" s="157"/>
      <c r="HJ31" s="157"/>
      <c r="HK31" s="157"/>
      <c r="HL31" s="157"/>
      <c r="HM31" s="157"/>
      <c r="HN31" s="157"/>
      <c r="HO31" s="157"/>
      <c r="HP31" s="157"/>
      <c r="HQ31" s="172" t="str">
        <f t="shared" si="84"/>
        <v/>
      </c>
      <c r="HR31" s="126"/>
      <c r="HS31" s="172" t="str">
        <f t="shared" si="97"/>
        <v/>
      </c>
      <c r="HT31" s="228"/>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s="173">
        <f t="shared" si="85"/>
        <v>0</v>
      </c>
      <c r="KU31" s="174" t="e">
        <f t="shared" si="86"/>
        <v>#VALUE!</v>
      </c>
      <c r="KV31" s="174" t="e">
        <f t="shared" si="98"/>
        <v>#VALUE!</v>
      </c>
      <c r="KW31" s="174">
        <f t="shared" ref="KW31:KW35" si="110">KW30+0.001</f>
        <v>3.0000000000000001E-3</v>
      </c>
      <c r="KX31" s="175" t="e">
        <f t="shared" si="99"/>
        <v>#VALUE!</v>
      </c>
      <c r="KY31" s="176" t="e">
        <f t="shared" si="100"/>
        <v>#VALUE!</v>
      </c>
      <c r="KZ31" s="137" t="e">
        <f t="shared" si="87"/>
        <v>#VALUE!</v>
      </c>
      <c r="LA31" s="137" t="e">
        <f t="shared" si="87"/>
        <v>#VALUE!</v>
      </c>
      <c r="LB31" s="137" t="e">
        <f t="shared" si="87"/>
        <v>#VALUE!</v>
      </c>
      <c r="LC31" s="137" t="e">
        <f t="shared" si="87"/>
        <v>#VALUE!</v>
      </c>
      <c r="LD31" s="137" t="e">
        <f t="shared" si="87"/>
        <v>#VALUE!</v>
      </c>
      <c r="LE31" s="137" t="e">
        <f t="shared" si="87"/>
        <v>#VALUE!</v>
      </c>
      <c r="LF31" s="137" t="e">
        <f t="shared" si="87"/>
        <v>#VALUE!</v>
      </c>
      <c r="LG31" s="177"/>
      <c r="LH31" s="177"/>
      <c r="LI31" s="177"/>
      <c r="LJ31" s="177"/>
      <c r="LK31" s="177"/>
      <c r="LL31" s="177"/>
      <c r="LM31" s="177"/>
      <c r="LN31" s="177"/>
      <c r="LO31" s="137"/>
      <c r="LP31" s="137" t="str">
        <f t="shared" ref="LP31:LP35" si="111">IF(LP30="","",LO31)</f>
        <v/>
      </c>
      <c r="LQ31"/>
      <c r="LR31" s="173">
        <f t="shared" si="88"/>
        <v>0</v>
      </c>
      <c r="LS31" s="174" t="e">
        <f t="shared" si="89"/>
        <v>#VALUE!</v>
      </c>
      <c r="LT31" s="174" t="e">
        <f t="shared" si="101"/>
        <v>#VALUE!</v>
      </c>
      <c r="LU31" s="174">
        <f t="shared" ref="LU31:LU35" si="112">LU30+0.001</f>
        <v>3.0000000000000001E-3</v>
      </c>
      <c r="LV31" s="175" t="e">
        <f t="shared" si="102"/>
        <v>#VALUE!</v>
      </c>
      <c r="LW31" s="176" t="e">
        <f t="shared" si="103"/>
        <v>#VALUE!</v>
      </c>
      <c r="LX31" s="137" t="e">
        <f t="shared" si="90"/>
        <v>#VALUE!</v>
      </c>
      <c r="LY31" s="137" t="e">
        <f t="shared" si="90"/>
        <v>#VALUE!</v>
      </c>
      <c r="LZ31" s="137" t="e">
        <f t="shared" si="90"/>
        <v>#VALUE!</v>
      </c>
      <c r="MA31" s="137" t="e">
        <f t="shared" si="90"/>
        <v>#VALUE!</v>
      </c>
      <c r="MB31" s="137" t="e">
        <f t="shared" si="90"/>
        <v>#VALUE!</v>
      </c>
      <c r="MC31" s="137" t="e">
        <f t="shared" si="90"/>
        <v>#VALUE!</v>
      </c>
      <c r="MD31" s="137" t="e">
        <f t="shared" si="90"/>
        <v>#VALUE!</v>
      </c>
      <c r="ME31" s="177"/>
      <c r="MF31" s="177"/>
      <c r="MG31" s="177"/>
      <c r="MH31" s="177"/>
      <c r="MI31" s="177"/>
      <c r="MJ31" s="177"/>
      <c r="MK31" s="177"/>
      <c r="ML31" s="177"/>
      <c r="MM31" s="137"/>
      <c r="MN31" s="137" t="str">
        <f t="shared" ref="MN31:MN35" si="113">IF(MN30="","",MM31)</f>
        <v/>
      </c>
      <c r="MO31" s="125"/>
      <c r="MP31" s="173">
        <f t="shared" si="91"/>
        <v>0</v>
      </c>
      <c r="MQ31" s="174" t="e">
        <f t="shared" si="92"/>
        <v>#VALUE!</v>
      </c>
      <c r="MR31" s="174" t="e">
        <f t="shared" si="104"/>
        <v>#VALUE!</v>
      </c>
      <c r="MS31" s="174">
        <f t="shared" ref="MS31:MS35" si="114">MS30+0.001</f>
        <v>3.0000000000000001E-3</v>
      </c>
      <c r="MT31" s="175" t="e">
        <f t="shared" si="105"/>
        <v>#VALUE!</v>
      </c>
      <c r="MU31" s="176" t="e">
        <f t="shared" si="106"/>
        <v>#VALUE!</v>
      </c>
      <c r="MV31" s="137" t="e">
        <f t="shared" si="93"/>
        <v>#VALUE!</v>
      </c>
      <c r="MW31" s="137" t="e">
        <f t="shared" si="93"/>
        <v>#VALUE!</v>
      </c>
      <c r="MX31" s="137" t="e">
        <f t="shared" si="93"/>
        <v>#VALUE!</v>
      </c>
      <c r="MY31" s="137" t="e">
        <f t="shared" si="93"/>
        <v>#VALUE!</v>
      </c>
      <c r="MZ31" s="137" t="e">
        <f t="shared" si="93"/>
        <v>#VALUE!</v>
      </c>
      <c r="NA31" s="137" t="e">
        <f t="shared" si="93"/>
        <v>#VALUE!</v>
      </c>
      <c r="NB31" s="137" t="e">
        <f t="shared" si="93"/>
        <v>#VALUE!</v>
      </c>
      <c r="NC31" s="177"/>
      <c r="ND31" s="177"/>
      <c r="NE31" s="177"/>
      <c r="NF31" s="177"/>
      <c r="NG31" s="177"/>
      <c r="NH31" s="177"/>
      <c r="NI31" s="177"/>
      <c r="NJ31" s="177"/>
      <c r="NK31" s="137"/>
      <c r="NL31" s="137" t="str">
        <f t="shared" ref="NL31:NL35" si="115">IF(NL30="","",NK31)</f>
        <v/>
      </c>
      <c r="NM31" s="125"/>
      <c r="NN31" s="173">
        <f t="shared" si="94"/>
        <v>0</v>
      </c>
      <c r="NO31" s="174" t="e">
        <f t="shared" si="95"/>
        <v>#VALUE!</v>
      </c>
      <c r="NP31" s="174" t="e">
        <f t="shared" si="107"/>
        <v>#VALUE!</v>
      </c>
      <c r="NQ31" s="174">
        <f t="shared" ref="NQ31:NQ35" si="116">NQ30+0.001</f>
        <v>3.0000000000000001E-3</v>
      </c>
      <c r="NR31" s="175" t="e">
        <f t="shared" si="108"/>
        <v>#VALUE!</v>
      </c>
      <c r="NS31" s="176" t="e">
        <f t="shared" si="109"/>
        <v>#VALUE!</v>
      </c>
      <c r="NT31" s="137" t="e">
        <f t="shared" si="96"/>
        <v>#VALUE!</v>
      </c>
      <c r="NU31" s="137" t="e">
        <f t="shared" si="96"/>
        <v>#VALUE!</v>
      </c>
      <c r="NV31" s="137" t="e">
        <f t="shared" si="96"/>
        <v>#VALUE!</v>
      </c>
      <c r="NW31" s="137" t="e">
        <f t="shared" si="96"/>
        <v>#VALUE!</v>
      </c>
      <c r="NX31" s="137" t="e">
        <f t="shared" si="96"/>
        <v>#VALUE!</v>
      </c>
      <c r="NY31" s="137" t="e">
        <f t="shared" si="96"/>
        <v>#VALUE!</v>
      </c>
      <c r="NZ31" s="137" t="e">
        <f t="shared" si="96"/>
        <v>#VALUE!</v>
      </c>
      <c r="OA31" s="177"/>
      <c r="OB31" s="177"/>
      <c r="OC31" s="177"/>
      <c r="OD31" s="177"/>
      <c r="OE31" s="177"/>
      <c r="OF31" s="177"/>
      <c r="OG31" s="177"/>
      <c r="OH31" s="177"/>
      <c r="OI31" s="137"/>
      <c r="OJ31" s="137" t="str">
        <f t="shared" ref="OJ31:OJ35" si="117">IF(OJ30="","",OI31)</f>
        <v/>
      </c>
    </row>
    <row r="32" spans="3:400" x14ac:dyDescent="0.25">
      <c r="C32" s="183" t="s">
        <v>35</v>
      </c>
      <c r="D32" s="171">
        <v>0</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6"/>
      <c r="BB32" s="156"/>
      <c r="BC32" s="156"/>
      <c r="BD32" s="156"/>
      <c r="BE32" s="156"/>
      <c r="BF32" s="156"/>
      <c r="BG32" s="156"/>
      <c r="BH32" s="156"/>
      <c r="BI32" s="156"/>
      <c r="BJ32" s="156"/>
      <c r="BK32" s="156"/>
      <c r="BL32" s="156"/>
      <c r="BM32" s="156"/>
      <c r="BN32" s="156"/>
      <c r="BO32" s="156"/>
      <c r="BP32" s="156"/>
      <c r="BQ32" s="156"/>
      <c r="BR32" s="156"/>
      <c r="BS32" s="156"/>
      <c r="BT32" s="156"/>
      <c r="BU32" s="156"/>
      <c r="BV32" s="156"/>
      <c r="BW32" s="156"/>
      <c r="BX32" s="171">
        <v>0</v>
      </c>
      <c r="BY32" s="153">
        <f t="shared" si="76"/>
        <v>0</v>
      </c>
      <c r="BZ32" s="120"/>
      <c r="CA32" s="172" t="str">
        <f t="shared" si="77"/>
        <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t="str">
        <f t="shared" si="78"/>
        <v/>
      </c>
      <c r="CZ32" s="157"/>
      <c r="DA32" s="157"/>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72" t="str">
        <f t="shared" si="79"/>
        <v/>
      </c>
      <c r="DX32" s="157"/>
      <c r="DY32" s="157"/>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72" t="str">
        <f t="shared" si="80"/>
        <v/>
      </c>
      <c r="EV32" s="120"/>
      <c r="EW32" s="172" t="str">
        <f t="shared" si="81"/>
        <v/>
      </c>
      <c r="EX32" s="157"/>
      <c r="EY32" s="157"/>
      <c r="EZ32" s="157"/>
      <c r="FA32" s="157"/>
      <c r="FB32" s="157"/>
      <c r="FC32" s="157"/>
      <c r="FD32" s="157"/>
      <c r="FE32" s="157"/>
      <c r="FF32" s="157"/>
      <c r="FG32" s="157"/>
      <c r="FH32" s="157"/>
      <c r="FI32" s="157"/>
      <c r="FJ32" s="157"/>
      <c r="FK32" s="157"/>
      <c r="FL32" s="157"/>
      <c r="FM32" s="157"/>
      <c r="FN32" s="157"/>
      <c r="FO32" s="157"/>
      <c r="FP32" s="157"/>
      <c r="FQ32" s="157"/>
      <c r="FR32" s="157"/>
      <c r="FS32" s="157"/>
      <c r="FT32" s="157"/>
      <c r="FU32" s="172" t="str">
        <f t="shared" si="82"/>
        <v/>
      </c>
      <c r="FV32" s="157"/>
      <c r="FW32" s="157"/>
      <c r="FX32" s="157"/>
      <c r="FY32" s="157"/>
      <c r="FZ32" s="157"/>
      <c r="GA32" s="157"/>
      <c r="GB32" s="157"/>
      <c r="GC32" s="157"/>
      <c r="GD32" s="157"/>
      <c r="GE32" s="157"/>
      <c r="GF32" s="157"/>
      <c r="GG32" s="157"/>
      <c r="GH32" s="157"/>
      <c r="GI32" s="157"/>
      <c r="GJ32" s="157"/>
      <c r="GK32" s="157"/>
      <c r="GL32" s="157"/>
      <c r="GM32" s="157"/>
      <c r="GN32" s="157"/>
      <c r="GO32" s="157"/>
      <c r="GP32" s="157"/>
      <c r="GQ32" s="157"/>
      <c r="GR32" s="157"/>
      <c r="GS32" s="172" t="str">
        <f t="shared" si="83"/>
        <v/>
      </c>
      <c r="GT32" s="157"/>
      <c r="GU32" s="157"/>
      <c r="GV32" s="157"/>
      <c r="GW32" s="157"/>
      <c r="GX32" s="157"/>
      <c r="GY32" s="157"/>
      <c r="GZ32" s="157"/>
      <c r="HA32" s="157"/>
      <c r="HB32" s="157"/>
      <c r="HC32" s="157"/>
      <c r="HD32" s="157"/>
      <c r="HE32" s="157"/>
      <c r="HF32" s="157"/>
      <c r="HG32" s="157"/>
      <c r="HH32" s="157"/>
      <c r="HI32" s="157"/>
      <c r="HJ32" s="157"/>
      <c r="HK32" s="157"/>
      <c r="HL32" s="157"/>
      <c r="HM32" s="157"/>
      <c r="HN32" s="157"/>
      <c r="HO32" s="157"/>
      <c r="HP32" s="157"/>
      <c r="HQ32" s="172" t="str">
        <f t="shared" si="84"/>
        <v/>
      </c>
      <c r="HR32" s="126"/>
      <c r="HS32" s="172" t="str">
        <f t="shared" si="97"/>
        <v/>
      </c>
      <c r="HT32" s="228"/>
      <c r="HU32" s="181"/>
      <c r="HV32"/>
      <c r="HW32"/>
      <c r="HX32"/>
      <c r="HY32"/>
      <c r="HZ32"/>
      <c r="IA32"/>
      <c r="IB32"/>
      <c r="IC32"/>
      <c r="ID32"/>
      <c r="IE32"/>
      <c r="IF32"/>
      <c r="IG32"/>
      <c r="IH32"/>
      <c r="II32"/>
      <c r="IJ32"/>
      <c r="IK32"/>
      <c r="IL32"/>
      <c r="IM32"/>
      <c r="IN32"/>
      <c r="IO32"/>
      <c r="IP32"/>
      <c r="IQ32"/>
      <c r="IR32"/>
      <c r="IS32" s="181"/>
      <c r="IT32"/>
      <c r="IU32"/>
      <c r="IV32"/>
      <c r="IW32"/>
      <c r="IX32"/>
      <c r="IY32"/>
      <c r="IZ32"/>
      <c r="JA32"/>
      <c r="JB32"/>
      <c r="JC32"/>
      <c r="JD32"/>
      <c r="JE32"/>
      <c r="JF32"/>
      <c r="JG32"/>
      <c r="JH32"/>
      <c r="JI32"/>
      <c r="JJ32"/>
      <c r="JK32"/>
      <c r="JL32"/>
      <c r="JM32"/>
      <c r="JN32"/>
      <c r="JO32"/>
      <c r="JP32"/>
      <c r="JQ32" s="181"/>
      <c r="JR32"/>
      <c r="JS32"/>
      <c r="JT32"/>
      <c r="JU32"/>
      <c r="JV32"/>
      <c r="JW32"/>
      <c r="JX32"/>
      <c r="JY32"/>
      <c r="JZ32"/>
      <c r="KA32"/>
      <c r="KB32"/>
      <c r="KC32"/>
      <c r="KD32"/>
      <c r="KE32"/>
      <c r="KF32"/>
      <c r="KG32"/>
      <c r="KH32"/>
      <c r="KI32"/>
      <c r="KJ32"/>
      <c r="KK32"/>
      <c r="KL32"/>
      <c r="KM32"/>
      <c r="KN32"/>
      <c r="KO32" s="181"/>
      <c r="KP32"/>
      <c r="KQ32"/>
      <c r="KR32"/>
      <c r="KS32"/>
      <c r="KT32" s="173">
        <f t="shared" si="85"/>
        <v>0</v>
      </c>
      <c r="KU32" s="174" t="e">
        <f t="shared" si="86"/>
        <v>#VALUE!</v>
      </c>
      <c r="KV32" s="174" t="e">
        <f t="shared" si="98"/>
        <v>#VALUE!</v>
      </c>
      <c r="KW32" s="174">
        <f t="shared" si="110"/>
        <v>4.0000000000000001E-3</v>
      </c>
      <c r="KX32" s="175" t="e">
        <f t="shared" si="99"/>
        <v>#VALUE!</v>
      </c>
      <c r="KY32" s="176" t="e">
        <f t="shared" si="100"/>
        <v>#VALUE!</v>
      </c>
      <c r="KZ32" s="137" t="e">
        <f t="shared" si="87"/>
        <v>#VALUE!</v>
      </c>
      <c r="LA32" s="137" t="e">
        <f t="shared" si="87"/>
        <v>#VALUE!</v>
      </c>
      <c r="LB32" s="137" t="e">
        <f t="shared" si="87"/>
        <v>#VALUE!</v>
      </c>
      <c r="LC32" s="137" t="e">
        <f t="shared" si="87"/>
        <v>#VALUE!</v>
      </c>
      <c r="LD32" s="137" t="e">
        <f t="shared" si="87"/>
        <v>#VALUE!</v>
      </c>
      <c r="LE32" s="137" t="e">
        <f t="shared" si="87"/>
        <v>#VALUE!</v>
      </c>
      <c r="LF32" s="137" t="e">
        <f t="shared" si="87"/>
        <v>#VALUE!</v>
      </c>
      <c r="LG32" s="177"/>
      <c r="LH32" s="177"/>
      <c r="LI32" s="177"/>
      <c r="LJ32" s="177"/>
      <c r="LK32" s="177"/>
      <c r="LL32" s="177"/>
      <c r="LM32" s="177"/>
      <c r="LN32" s="177"/>
      <c r="LO32" s="137"/>
      <c r="LP32" s="137" t="str">
        <f t="shared" si="111"/>
        <v/>
      </c>
      <c r="LQ32"/>
      <c r="LR32" s="173">
        <f t="shared" si="88"/>
        <v>0</v>
      </c>
      <c r="LS32" s="174" t="e">
        <f t="shared" si="89"/>
        <v>#VALUE!</v>
      </c>
      <c r="LT32" s="174" t="e">
        <f t="shared" si="101"/>
        <v>#VALUE!</v>
      </c>
      <c r="LU32" s="174">
        <f t="shared" si="112"/>
        <v>4.0000000000000001E-3</v>
      </c>
      <c r="LV32" s="175" t="e">
        <f t="shared" si="102"/>
        <v>#VALUE!</v>
      </c>
      <c r="LW32" s="176" t="e">
        <f t="shared" si="103"/>
        <v>#VALUE!</v>
      </c>
      <c r="LX32" s="137" t="e">
        <f t="shared" si="90"/>
        <v>#VALUE!</v>
      </c>
      <c r="LY32" s="137" t="e">
        <f t="shared" si="90"/>
        <v>#VALUE!</v>
      </c>
      <c r="LZ32" s="137" t="e">
        <f t="shared" si="90"/>
        <v>#VALUE!</v>
      </c>
      <c r="MA32" s="137" t="e">
        <f t="shared" si="90"/>
        <v>#VALUE!</v>
      </c>
      <c r="MB32" s="137" t="e">
        <f t="shared" si="90"/>
        <v>#VALUE!</v>
      </c>
      <c r="MC32" s="137" t="e">
        <f t="shared" si="90"/>
        <v>#VALUE!</v>
      </c>
      <c r="MD32" s="137" t="e">
        <f t="shared" si="90"/>
        <v>#VALUE!</v>
      </c>
      <c r="ME32" s="177"/>
      <c r="MF32" s="177"/>
      <c r="MG32" s="177"/>
      <c r="MH32" s="177"/>
      <c r="MI32" s="177"/>
      <c r="MJ32" s="177"/>
      <c r="MK32" s="177"/>
      <c r="ML32" s="177"/>
      <c r="MM32" s="137"/>
      <c r="MN32" s="137" t="str">
        <f t="shared" si="113"/>
        <v/>
      </c>
      <c r="MO32" s="125"/>
      <c r="MP32" s="173">
        <f t="shared" si="91"/>
        <v>0</v>
      </c>
      <c r="MQ32" s="174" t="e">
        <f t="shared" si="92"/>
        <v>#VALUE!</v>
      </c>
      <c r="MR32" s="174" t="e">
        <f t="shared" si="104"/>
        <v>#VALUE!</v>
      </c>
      <c r="MS32" s="174">
        <f t="shared" si="114"/>
        <v>4.0000000000000001E-3</v>
      </c>
      <c r="MT32" s="175" t="e">
        <f t="shared" si="105"/>
        <v>#VALUE!</v>
      </c>
      <c r="MU32" s="176" t="e">
        <f t="shared" si="106"/>
        <v>#VALUE!</v>
      </c>
      <c r="MV32" s="137" t="e">
        <f t="shared" si="93"/>
        <v>#VALUE!</v>
      </c>
      <c r="MW32" s="137" t="e">
        <f t="shared" si="93"/>
        <v>#VALUE!</v>
      </c>
      <c r="MX32" s="137" t="e">
        <f t="shared" si="93"/>
        <v>#VALUE!</v>
      </c>
      <c r="MY32" s="137" t="e">
        <f t="shared" si="93"/>
        <v>#VALUE!</v>
      </c>
      <c r="MZ32" s="137" t="e">
        <f t="shared" si="93"/>
        <v>#VALUE!</v>
      </c>
      <c r="NA32" s="137" t="e">
        <f t="shared" si="93"/>
        <v>#VALUE!</v>
      </c>
      <c r="NB32" s="137" t="e">
        <f t="shared" si="93"/>
        <v>#VALUE!</v>
      </c>
      <c r="NC32" s="177"/>
      <c r="ND32" s="177"/>
      <c r="NE32" s="177"/>
      <c r="NF32" s="177"/>
      <c r="NG32" s="177"/>
      <c r="NH32" s="177"/>
      <c r="NI32" s="177"/>
      <c r="NJ32" s="177"/>
      <c r="NK32" s="137"/>
      <c r="NL32" s="137" t="str">
        <f t="shared" si="115"/>
        <v/>
      </c>
      <c r="NM32" s="125"/>
      <c r="NN32" s="173">
        <f t="shared" si="94"/>
        <v>0</v>
      </c>
      <c r="NO32" s="174" t="e">
        <f t="shared" si="95"/>
        <v>#VALUE!</v>
      </c>
      <c r="NP32" s="174" t="e">
        <f t="shared" si="107"/>
        <v>#VALUE!</v>
      </c>
      <c r="NQ32" s="174">
        <f t="shared" si="116"/>
        <v>4.0000000000000001E-3</v>
      </c>
      <c r="NR32" s="175" t="e">
        <f t="shared" si="108"/>
        <v>#VALUE!</v>
      </c>
      <c r="NS32" s="176" t="e">
        <f t="shared" si="109"/>
        <v>#VALUE!</v>
      </c>
      <c r="NT32" s="137" t="e">
        <f t="shared" si="96"/>
        <v>#VALUE!</v>
      </c>
      <c r="NU32" s="137" t="e">
        <f t="shared" si="96"/>
        <v>#VALUE!</v>
      </c>
      <c r="NV32" s="137" t="e">
        <f t="shared" si="96"/>
        <v>#VALUE!</v>
      </c>
      <c r="NW32" s="137" t="e">
        <f t="shared" si="96"/>
        <v>#VALUE!</v>
      </c>
      <c r="NX32" s="137" t="e">
        <f t="shared" si="96"/>
        <v>#VALUE!</v>
      </c>
      <c r="NY32" s="137" t="e">
        <f t="shared" si="96"/>
        <v>#VALUE!</v>
      </c>
      <c r="NZ32" s="137" t="e">
        <f t="shared" si="96"/>
        <v>#VALUE!</v>
      </c>
      <c r="OA32" s="177"/>
      <c r="OB32" s="177"/>
      <c r="OC32" s="177"/>
      <c r="OD32" s="177"/>
      <c r="OE32" s="177"/>
      <c r="OF32" s="177"/>
      <c r="OG32" s="177"/>
      <c r="OH32" s="177"/>
      <c r="OI32" s="137"/>
      <c r="OJ32" s="137" t="str">
        <f t="shared" si="117"/>
        <v/>
      </c>
    </row>
    <row r="33" spans="3:400" x14ac:dyDescent="0.25">
      <c r="C33" s="183" t="s">
        <v>36</v>
      </c>
      <c r="D33" s="171">
        <v>0</v>
      </c>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71">
        <v>0</v>
      </c>
      <c r="AC33" s="156"/>
      <c r="AD33" s="156"/>
      <c r="AE33" s="156"/>
      <c r="AF33" s="156"/>
      <c r="AG33" s="156"/>
      <c r="AH33" s="156"/>
      <c r="AI33" s="156"/>
      <c r="AJ33" s="156"/>
      <c r="AK33" s="156"/>
      <c r="AL33" s="156"/>
      <c r="AM33" s="156"/>
      <c r="AN33" s="156"/>
      <c r="AO33" s="156"/>
      <c r="AP33" s="156"/>
      <c r="AQ33" s="156"/>
      <c r="AR33" s="156"/>
      <c r="AS33" s="156"/>
      <c r="AT33" s="156"/>
      <c r="AU33" s="156"/>
      <c r="AV33" s="156"/>
      <c r="AW33" s="156"/>
      <c r="AX33" s="156"/>
      <c r="AY33" s="156"/>
      <c r="AZ33" s="171">
        <v>0</v>
      </c>
      <c r="BA33" s="156"/>
      <c r="BB33" s="156"/>
      <c r="BC33" s="156"/>
      <c r="BD33" s="156"/>
      <c r="BE33" s="156"/>
      <c r="BF33" s="156"/>
      <c r="BG33" s="156"/>
      <c r="BH33" s="156"/>
      <c r="BI33" s="156"/>
      <c r="BJ33" s="156"/>
      <c r="BK33" s="156"/>
      <c r="BL33" s="156"/>
      <c r="BM33" s="156"/>
      <c r="BN33" s="156"/>
      <c r="BO33" s="156"/>
      <c r="BP33" s="156"/>
      <c r="BQ33" s="156"/>
      <c r="BR33" s="156"/>
      <c r="BS33" s="156"/>
      <c r="BT33" s="156"/>
      <c r="BU33" s="156"/>
      <c r="BV33" s="156"/>
      <c r="BW33" s="156"/>
      <c r="BX33" s="171">
        <v>0</v>
      </c>
      <c r="BY33" s="153">
        <f t="shared" si="76"/>
        <v>0</v>
      </c>
      <c r="BZ33" s="120"/>
      <c r="CA33" s="172" t="str">
        <f t="shared" si="77"/>
        <v/>
      </c>
      <c r="CB33" s="157"/>
      <c r="CC33" s="157"/>
      <c r="CD33" s="157"/>
      <c r="CE33" s="157"/>
      <c r="CF33" s="157"/>
      <c r="CG33" s="157"/>
      <c r="CH33" s="157"/>
      <c r="CI33" s="157"/>
      <c r="CJ33" s="157"/>
      <c r="CK33" s="157"/>
      <c r="CL33" s="157"/>
      <c r="CM33" s="157"/>
      <c r="CN33" s="157"/>
      <c r="CO33" s="157"/>
      <c r="CP33" s="157"/>
      <c r="CQ33" s="157"/>
      <c r="CR33" s="157"/>
      <c r="CS33" s="157"/>
      <c r="CT33" s="157"/>
      <c r="CU33" s="157"/>
      <c r="CV33" s="157"/>
      <c r="CW33" s="157"/>
      <c r="CX33" s="157"/>
      <c r="CY33" s="172" t="str">
        <f t="shared" si="78"/>
        <v/>
      </c>
      <c r="CZ33" s="157"/>
      <c r="DA33" s="157"/>
      <c r="DB33" s="157"/>
      <c r="DC33" s="157"/>
      <c r="DD33" s="157"/>
      <c r="DE33" s="157"/>
      <c r="DF33" s="157"/>
      <c r="DG33" s="157"/>
      <c r="DH33" s="157"/>
      <c r="DI33" s="157"/>
      <c r="DJ33" s="157"/>
      <c r="DK33" s="157"/>
      <c r="DL33" s="157"/>
      <c r="DM33" s="157"/>
      <c r="DN33" s="157"/>
      <c r="DO33" s="157"/>
      <c r="DP33" s="157"/>
      <c r="DQ33" s="157"/>
      <c r="DR33" s="157"/>
      <c r="DS33" s="157"/>
      <c r="DT33" s="157"/>
      <c r="DU33" s="157"/>
      <c r="DV33" s="157"/>
      <c r="DW33" s="172" t="str">
        <f t="shared" si="79"/>
        <v/>
      </c>
      <c r="DX33" s="157"/>
      <c r="DY33" s="157"/>
      <c r="DZ33" s="157"/>
      <c r="EA33" s="157"/>
      <c r="EB33" s="157"/>
      <c r="EC33" s="157"/>
      <c r="ED33" s="157"/>
      <c r="EE33" s="157"/>
      <c r="EF33" s="157"/>
      <c r="EG33" s="157"/>
      <c r="EH33" s="157"/>
      <c r="EI33" s="157"/>
      <c r="EJ33" s="157"/>
      <c r="EK33" s="157"/>
      <c r="EL33" s="157"/>
      <c r="EM33" s="157"/>
      <c r="EN33" s="157"/>
      <c r="EO33" s="157"/>
      <c r="EP33" s="157"/>
      <c r="EQ33" s="157"/>
      <c r="ER33" s="157"/>
      <c r="ES33" s="157"/>
      <c r="ET33" s="157"/>
      <c r="EU33" s="172" t="str">
        <f t="shared" si="80"/>
        <v/>
      </c>
      <c r="EV33" s="120"/>
      <c r="EW33" s="172" t="str">
        <f t="shared" si="81"/>
        <v/>
      </c>
      <c r="EX33" s="157"/>
      <c r="EY33" s="157"/>
      <c r="EZ33" s="157"/>
      <c r="FA33" s="157"/>
      <c r="FB33" s="157"/>
      <c r="FC33" s="157"/>
      <c r="FD33" s="157"/>
      <c r="FE33" s="157"/>
      <c r="FF33" s="157"/>
      <c r="FG33" s="157"/>
      <c r="FH33" s="157"/>
      <c r="FI33" s="157"/>
      <c r="FJ33" s="157"/>
      <c r="FK33" s="157"/>
      <c r="FL33" s="157"/>
      <c r="FM33" s="157"/>
      <c r="FN33" s="157"/>
      <c r="FO33" s="157"/>
      <c r="FP33" s="157"/>
      <c r="FQ33" s="157"/>
      <c r="FR33" s="157"/>
      <c r="FS33" s="157"/>
      <c r="FT33" s="157"/>
      <c r="FU33" s="172" t="str">
        <f t="shared" si="82"/>
        <v/>
      </c>
      <c r="FV33" s="157"/>
      <c r="FW33" s="157"/>
      <c r="FX33" s="157"/>
      <c r="FY33" s="157"/>
      <c r="FZ33" s="157"/>
      <c r="GA33" s="157"/>
      <c r="GB33" s="157"/>
      <c r="GC33" s="157"/>
      <c r="GD33" s="157"/>
      <c r="GE33" s="157"/>
      <c r="GF33" s="157"/>
      <c r="GG33" s="157"/>
      <c r="GH33" s="157"/>
      <c r="GI33" s="157"/>
      <c r="GJ33" s="157"/>
      <c r="GK33" s="157"/>
      <c r="GL33" s="157"/>
      <c r="GM33" s="157"/>
      <c r="GN33" s="157"/>
      <c r="GO33" s="157"/>
      <c r="GP33" s="157"/>
      <c r="GQ33" s="157"/>
      <c r="GR33" s="157"/>
      <c r="GS33" s="172" t="str">
        <f t="shared" si="83"/>
        <v/>
      </c>
      <c r="GT33" s="157"/>
      <c r="GU33" s="157"/>
      <c r="GV33" s="157"/>
      <c r="GW33" s="157"/>
      <c r="GX33" s="157"/>
      <c r="GY33" s="157"/>
      <c r="GZ33" s="157"/>
      <c r="HA33" s="157"/>
      <c r="HB33" s="157"/>
      <c r="HC33" s="157"/>
      <c r="HD33" s="157"/>
      <c r="HE33" s="157"/>
      <c r="HF33" s="157"/>
      <c r="HG33" s="157"/>
      <c r="HH33" s="157"/>
      <c r="HI33" s="157"/>
      <c r="HJ33" s="157"/>
      <c r="HK33" s="157"/>
      <c r="HL33" s="157"/>
      <c r="HM33" s="157"/>
      <c r="HN33" s="157"/>
      <c r="HO33" s="157"/>
      <c r="HP33" s="157"/>
      <c r="HQ33" s="172" t="str">
        <f t="shared" si="84"/>
        <v/>
      </c>
      <c r="HR33" s="126"/>
      <c r="HS33" s="172" t="str">
        <f t="shared" si="97"/>
        <v/>
      </c>
      <c r="HT33" s="228"/>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s="173">
        <f t="shared" si="85"/>
        <v>0</v>
      </c>
      <c r="KU33" s="174" t="e">
        <f t="shared" si="86"/>
        <v>#VALUE!</v>
      </c>
      <c r="KV33" s="174" t="e">
        <f t="shared" si="98"/>
        <v>#VALUE!</v>
      </c>
      <c r="KW33" s="174">
        <f t="shared" si="110"/>
        <v>5.0000000000000001E-3</v>
      </c>
      <c r="KX33" s="175" t="e">
        <f t="shared" si="99"/>
        <v>#VALUE!</v>
      </c>
      <c r="KY33" s="176" t="e">
        <f t="shared" si="100"/>
        <v>#VALUE!</v>
      </c>
      <c r="KZ33" s="137" t="e">
        <f t="shared" si="87"/>
        <v>#VALUE!</v>
      </c>
      <c r="LA33" s="137" t="e">
        <f t="shared" si="87"/>
        <v>#VALUE!</v>
      </c>
      <c r="LB33" s="137" t="e">
        <f t="shared" si="87"/>
        <v>#VALUE!</v>
      </c>
      <c r="LC33" s="137" t="e">
        <f t="shared" si="87"/>
        <v>#VALUE!</v>
      </c>
      <c r="LD33" s="137" t="e">
        <f t="shared" si="87"/>
        <v>#VALUE!</v>
      </c>
      <c r="LE33" s="137" t="e">
        <f t="shared" si="87"/>
        <v>#VALUE!</v>
      </c>
      <c r="LF33" s="137" t="e">
        <f t="shared" si="87"/>
        <v>#VALUE!</v>
      </c>
      <c r="LG33" s="177"/>
      <c r="LH33" s="177"/>
      <c r="LI33" s="177"/>
      <c r="LJ33" s="177"/>
      <c r="LK33" s="177"/>
      <c r="LL33" s="177"/>
      <c r="LM33" s="177"/>
      <c r="LN33" s="177"/>
      <c r="LO33" s="137"/>
      <c r="LP33" s="137" t="str">
        <f t="shared" si="111"/>
        <v/>
      </c>
      <c r="LQ33"/>
      <c r="LR33" s="173">
        <f t="shared" si="88"/>
        <v>0</v>
      </c>
      <c r="LS33" s="174" t="e">
        <f t="shared" si="89"/>
        <v>#VALUE!</v>
      </c>
      <c r="LT33" s="174" t="e">
        <f t="shared" si="101"/>
        <v>#VALUE!</v>
      </c>
      <c r="LU33" s="174">
        <f t="shared" si="112"/>
        <v>5.0000000000000001E-3</v>
      </c>
      <c r="LV33" s="175" t="e">
        <f t="shared" si="102"/>
        <v>#VALUE!</v>
      </c>
      <c r="LW33" s="176" t="e">
        <f t="shared" si="103"/>
        <v>#VALUE!</v>
      </c>
      <c r="LX33" s="137" t="e">
        <f t="shared" si="90"/>
        <v>#VALUE!</v>
      </c>
      <c r="LY33" s="137" t="e">
        <f t="shared" si="90"/>
        <v>#VALUE!</v>
      </c>
      <c r="LZ33" s="137" t="e">
        <f t="shared" si="90"/>
        <v>#VALUE!</v>
      </c>
      <c r="MA33" s="137" t="e">
        <f t="shared" si="90"/>
        <v>#VALUE!</v>
      </c>
      <c r="MB33" s="137" t="e">
        <f t="shared" si="90"/>
        <v>#VALUE!</v>
      </c>
      <c r="MC33" s="137" t="e">
        <f t="shared" si="90"/>
        <v>#VALUE!</v>
      </c>
      <c r="MD33" s="137" t="e">
        <f t="shared" si="90"/>
        <v>#VALUE!</v>
      </c>
      <c r="ME33" s="177"/>
      <c r="MF33" s="177"/>
      <c r="MG33" s="177"/>
      <c r="MH33" s="177"/>
      <c r="MI33" s="177"/>
      <c r="MJ33" s="177"/>
      <c r="MK33" s="177"/>
      <c r="ML33" s="177"/>
      <c r="MM33" s="137"/>
      <c r="MN33" s="137" t="str">
        <f t="shared" si="113"/>
        <v/>
      </c>
      <c r="MO33" s="125"/>
      <c r="MP33" s="173">
        <f t="shared" si="91"/>
        <v>0</v>
      </c>
      <c r="MQ33" s="174" t="e">
        <f t="shared" si="92"/>
        <v>#VALUE!</v>
      </c>
      <c r="MR33" s="174" t="e">
        <f t="shared" si="104"/>
        <v>#VALUE!</v>
      </c>
      <c r="MS33" s="174">
        <f t="shared" si="114"/>
        <v>5.0000000000000001E-3</v>
      </c>
      <c r="MT33" s="175" t="e">
        <f t="shared" si="105"/>
        <v>#VALUE!</v>
      </c>
      <c r="MU33" s="176" t="e">
        <f t="shared" si="106"/>
        <v>#VALUE!</v>
      </c>
      <c r="MV33" s="137" t="e">
        <f t="shared" si="93"/>
        <v>#VALUE!</v>
      </c>
      <c r="MW33" s="137" t="e">
        <f t="shared" si="93"/>
        <v>#VALUE!</v>
      </c>
      <c r="MX33" s="137" t="e">
        <f t="shared" si="93"/>
        <v>#VALUE!</v>
      </c>
      <c r="MY33" s="137" t="e">
        <f t="shared" si="93"/>
        <v>#VALUE!</v>
      </c>
      <c r="MZ33" s="137" t="e">
        <f t="shared" si="93"/>
        <v>#VALUE!</v>
      </c>
      <c r="NA33" s="137" t="e">
        <f t="shared" si="93"/>
        <v>#VALUE!</v>
      </c>
      <c r="NB33" s="137" t="e">
        <f t="shared" si="93"/>
        <v>#VALUE!</v>
      </c>
      <c r="NC33" s="177"/>
      <c r="ND33" s="177"/>
      <c r="NE33" s="177"/>
      <c r="NF33" s="177"/>
      <c r="NG33" s="177"/>
      <c r="NH33" s="177"/>
      <c r="NI33" s="177"/>
      <c r="NJ33" s="177"/>
      <c r="NK33" s="137"/>
      <c r="NL33" s="137" t="str">
        <f t="shared" si="115"/>
        <v/>
      </c>
      <c r="NM33" s="125"/>
      <c r="NN33" s="173">
        <f t="shared" si="94"/>
        <v>0</v>
      </c>
      <c r="NO33" s="174" t="e">
        <f t="shared" si="95"/>
        <v>#VALUE!</v>
      </c>
      <c r="NP33" s="174" t="e">
        <f t="shared" si="107"/>
        <v>#VALUE!</v>
      </c>
      <c r="NQ33" s="174">
        <f t="shared" si="116"/>
        <v>5.0000000000000001E-3</v>
      </c>
      <c r="NR33" s="175" t="e">
        <f t="shared" si="108"/>
        <v>#VALUE!</v>
      </c>
      <c r="NS33" s="176" t="e">
        <f t="shared" si="109"/>
        <v>#VALUE!</v>
      </c>
      <c r="NT33" s="137" t="e">
        <f t="shared" si="96"/>
        <v>#VALUE!</v>
      </c>
      <c r="NU33" s="137" t="e">
        <f t="shared" si="96"/>
        <v>#VALUE!</v>
      </c>
      <c r="NV33" s="137" t="e">
        <f t="shared" si="96"/>
        <v>#VALUE!</v>
      </c>
      <c r="NW33" s="137" t="e">
        <f t="shared" si="96"/>
        <v>#VALUE!</v>
      </c>
      <c r="NX33" s="137" t="e">
        <f t="shared" si="96"/>
        <v>#VALUE!</v>
      </c>
      <c r="NY33" s="137" t="e">
        <f t="shared" si="96"/>
        <v>#VALUE!</v>
      </c>
      <c r="NZ33" s="137" t="e">
        <f t="shared" si="96"/>
        <v>#VALUE!</v>
      </c>
      <c r="OA33" s="177"/>
      <c r="OB33" s="177"/>
      <c r="OC33" s="177"/>
      <c r="OD33" s="177"/>
      <c r="OE33" s="177"/>
      <c r="OF33" s="177"/>
      <c r="OG33" s="177"/>
      <c r="OH33" s="177"/>
      <c r="OI33" s="137"/>
      <c r="OJ33" s="137" t="str">
        <f t="shared" si="117"/>
        <v/>
      </c>
    </row>
    <row r="34" spans="3:400" x14ac:dyDescent="0.25">
      <c r="C34" s="183" t="s">
        <v>37</v>
      </c>
      <c r="D34" s="171">
        <v>0</v>
      </c>
      <c r="E34" s="156"/>
      <c r="F34" s="156"/>
      <c r="G34" s="156"/>
      <c r="H34" s="156"/>
      <c r="I34" s="156"/>
      <c r="J34" s="156"/>
      <c r="K34" s="156"/>
      <c r="L34" s="156"/>
      <c r="M34" s="156"/>
      <c r="N34" s="156"/>
      <c r="O34" s="156"/>
      <c r="P34" s="156"/>
      <c r="Q34" s="156"/>
      <c r="R34" s="156"/>
      <c r="S34" s="156"/>
      <c r="T34" s="156"/>
      <c r="U34" s="156"/>
      <c r="V34" s="156"/>
      <c r="W34" s="156"/>
      <c r="X34" s="156"/>
      <c r="Y34" s="156"/>
      <c r="Z34" s="156"/>
      <c r="AA34" s="156"/>
      <c r="AB34" s="171">
        <v>0</v>
      </c>
      <c r="AC34" s="156"/>
      <c r="AD34" s="156"/>
      <c r="AE34" s="156"/>
      <c r="AF34" s="156"/>
      <c r="AG34" s="156"/>
      <c r="AH34" s="156"/>
      <c r="AI34" s="156"/>
      <c r="AJ34" s="156"/>
      <c r="AK34" s="156"/>
      <c r="AL34" s="156"/>
      <c r="AM34" s="156"/>
      <c r="AN34" s="156"/>
      <c r="AO34" s="156"/>
      <c r="AP34" s="156"/>
      <c r="AQ34" s="156"/>
      <c r="AR34" s="156"/>
      <c r="AS34" s="156"/>
      <c r="AT34" s="156"/>
      <c r="AU34" s="156"/>
      <c r="AV34" s="156"/>
      <c r="AW34" s="156"/>
      <c r="AX34" s="156"/>
      <c r="AY34" s="156"/>
      <c r="AZ34" s="171">
        <v>0</v>
      </c>
      <c r="BA34" s="156"/>
      <c r="BB34" s="156"/>
      <c r="BC34" s="156"/>
      <c r="BD34" s="156"/>
      <c r="BE34" s="156"/>
      <c r="BF34" s="156"/>
      <c r="BG34" s="156"/>
      <c r="BH34" s="156"/>
      <c r="BI34" s="156"/>
      <c r="BJ34" s="156"/>
      <c r="BK34" s="156"/>
      <c r="BL34" s="156"/>
      <c r="BM34" s="156"/>
      <c r="BN34" s="156"/>
      <c r="BO34" s="156"/>
      <c r="BP34" s="156"/>
      <c r="BQ34" s="156"/>
      <c r="BR34" s="156"/>
      <c r="BS34" s="156"/>
      <c r="BT34" s="156"/>
      <c r="BU34" s="156"/>
      <c r="BV34" s="156"/>
      <c r="BW34" s="156"/>
      <c r="BX34" s="171">
        <v>0</v>
      </c>
      <c r="BY34" s="153">
        <f t="shared" si="76"/>
        <v>0</v>
      </c>
      <c r="BZ34" s="120"/>
      <c r="CA34" s="172" t="str">
        <f t="shared" si="77"/>
        <v/>
      </c>
      <c r="CB34" s="157"/>
      <c r="CC34" s="157"/>
      <c r="CD34" s="157"/>
      <c r="CE34" s="157"/>
      <c r="CF34" s="157"/>
      <c r="CG34" s="157"/>
      <c r="CH34" s="157"/>
      <c r="CI34" s="157"/>
      <c r="CJ34" s="157"/>
      <c r="CK34" s="157"/>
      <c r="CL34" s="157"/>
      <c r="CM34" s="157"/>
      <c r="CN34" s="157"/>
      <c r="CO34" s="157"/>
      <c r="CP34" s="157"/>
      <c r="CQ34" s="157"/>
      <c r="CR34" s="157"/>
      <c r="CS34" s="157"/>
      <c r="CT34" s="157"/>
      <c r="CU34" s="157"/>
      <c r="CV34" s="157"/>
      <c r="CW34" s="157"/>
      <c r="CX34" s="157"/>
      <c r="CY34" s="172" t="str">
        <f t="shared" si="78"/>
        <v/>
      </c>
      <c r="CZ34" s="157"/>
      <c r="DA34" s="157"/>
      <c r="DB34" s="157"/>
      <c r="DC34" s="157"/>
      <c r="DD34" s="157"/>
      <c r="DE34" s="157"/>
      <c r="DF34" s="157"/>
      <c r="DG34" s="157"/>
      <c r="DH34" s="157"/>
      <c r="DI34" s="157"/>
      <c r="DJ34" s="157"/>
      <c r="DK34" s="157"/>
      <c r="DL34" s="157"/>
      <c r="DM34" s="157"/>
      <c r="DN34" s="157"/>
      <c r="DO34" s="157"/>
      <c r="DP34" s="157"/>
      <c r="DQ34" s="157"/>
      <c r="DR34" s="157"/>
      <c r="DS34" s="157"/>
      <c r="DT34" s="157"/>
      <c r="DU34" s="157"/>
      <c r="DV34" s="157"/>
      <c r="DW34" s="172" t="str">
        <f t="shared" si="79"/>
        <v/>
      </c>
      <c r="DX34" s="157"/>
      <c r="DY34" s="157"/>
      <c r="DZ34" s="157"/>
      <c r="EA34" s="157"/>
      <c r="EB34" s="157"/>
      <c r="EC34" s="157"/>
      <c r="ED34" s="157"/>
      <c r="EE34" s="157"/>
      <c r="EF34" s="157"/>
      <c r="EG34" s="157"/>
      <c r="EH34" s="157"/>
      <c r="EI34" s="157"/>
      <c r="EJ34" s="157"/>
      <c r="EK34" s="157"/>
      <c r="EL34" s="157"/>
      <c r="EM34" s="157"/>
      <c r="EN34" s="157"/>
      <c r="EO34" s="157"/>
      <c r="EP34" s="157"/>
      <c r="EQ34" s="157"/>
      <c r="ER34" s="157"/>
      <c r="ES34" s="157"/>
      <c r="ET34" s="157"/>
      <c r="EU34" s="172" t="str">
        <f t="shared" si="80"/>
        <v/>
      </c>
      <c r="EV34" s="120"/>
      <c r="EW34" s="172" t="str">
        <f t="shared" si="81"/>
        <v/>
      </c>
      <c r="EX34" s="157"/>
      <c r="EY34" s="157"/>
      <c r="EZ34" s="157"/>
      <c r="FA34" s="157"/>
      <c r="FB34" s="157"/>
      <c r="FC34" s="157"/>
      <c r="FD34" s="157"/>
      <c r="FE34" s="157"/>
      <c r="FF34" s="157"/>
      <c r="FG34" s="157"/>
      <c r="FH34" s="157"/>
      <c r="FI34" s="157"/>
      <c r="FJ34" s="157"/>
      <c r="FK34" s="157"/>
      <c r="FL34" s="157"/>
      <c r="FM34" s="157"/>
      <c r="FN34" s="157"/>
      <c r="FO34" s="157"/>
      <c r="FP34" s="157"/>
      <c r="FQ34" s="157"/>
      <c r="FR34" s="157"/>
      <c r="FS34" s="157"/>
      <c r="FT34" s="157"/>
      <c r="FU34" s="172" t="str">
        <f t="shared" si="82"/>
        <v/>
      </c>
      <c r="FV34" s="157"/>
      <c r="FW34" s="157"/>
      <c r="FX34" s="157"/>
      <c r="FY34" s="157"/>
      <c r="FZ34" s="157"/>
      <c r="GA34" s="157"/>
      <c r="GB34" s="157"/>
      <c r="GC34" s="157"/>
      <c r="GD34" s="157"/>
      <c r="GE34" s="157"/>
      <c r="GF34" s="157"/>
      <c r="GG34" s="157"/>
      <c r="GH34" s="157"/>
      <c r="GI34" s="157"/>
      <c r="GJ34" s="157"/>
      <c r="GK34" s="157"/>
      <c r="GL34" s="157"/>
      <c r="GM34" s="157"/>
      <c r="GN34" s="157"/>
      <c r="GO34" s="157"/>
      <c r="GP34" s="157"/>
      <c r="GQ34" s="157"/>
      <c r="GR34" s="157"/>
      <c r="GS34" s="172" t="str">
        <f t="shared" si="83"/>
        <v/>
      </c>
      <c r="GT34" s="157"/>
      <c r="GU34" s="157"/>
      <c r="GV34" s="157"/>
      <c r="GW34" s="157"/>
      <c r="GX34" s="157"/>
      <c r="GY34" s="157"/>
      <c r="GZ34" s="157"/>
      <c r="HA34" s="157"/>
      <c r="HB34" s="157"/>
      <c r="HC34" s="157"/>
      <c r="HD34" s="157"/>
      <c r="HE34" s="157"/>
      <c r="HF34" s="157"/>
      <c r="HG34" s="157"/>
      <c r="HH34" s="157"/>
      <c r="HI34" s="157"/>
      <c r="HJ34" s="157"/>
      <c r="HK34" s="157"/>
      <c r="HL34" s="157"/>
      <c r="HM34" s="157"/>
      <c r="HN34" s="157"/>
      <c r="HO34" s="157"/>
      <c r="HP34" s="157"/>
      <c r="HQ34" s="172" t="str">
        <f t="shared" si="84"/>
        <v/>
      </c>
      <c r="HR34" s="126"/>
      <c r="HS34" s="172" t="str">
        <f t="shared" si="97"/>
        <v/>
      </c>
      <c r="HT34" s="228"/>
      <c r="HU34" s="136"/>
      <c r="HV34" s="137" t="s">
        <v>214</v>
      </c>
      <c r="HW34" s="137" t="s">
        <v>215</v>
      </c>
      <c r="HX34" s="137"/>
      <c r="HY34" s="125"/>
      <c r="HZ34" s="125"/>
      <c r="IA34"/>
      <c r="IB34" s="125"/>
      <c r="IC34" s="125"/>
      <c r="ID34"/>
      <c r="IE34"/>
      <c r="IF34"/>
      <c r="IG34"/>
      <c r="IH34"/>
      <c r="II34"/>
      <c r="IJ34"/>
      <c r="IK34"/>
      <c r="IL34"/>
      <c r="IM34"/>
      <c r="IN34"/>
      <c r="IO34"/>
      <c r="IP34"/>
      <c r="IQ34"/>
      <c r="IR34"/>
      <c r="IS34" s="138"/>
      <c r="IT34" s="137" t="s">
        <v>214</v>
      </c>
      <c r="IU34" s="137" t="s">
        <v>215</v>
      </c>
      <c r="IV34" s="137"/>
      <c r="IW34" s="125"/>
      <c r="IX34" s="125"/>
      <c r="IY34"/>
      <c r="IZ34" s="125"/>
      <c r="JA34" s="125"/>
      <c r="JB34"/>
      <c r="JC34"/>
      <c r="JD34"/>
      <c r="JE34"/>
      <c r="JF34"/>
      <c r="JG34"/>
      <c r="JH34"/>
      <c r="JI34"/>
      <c r="JJ34"/>
      <c r="JK34"/>
      <c r="JL34"/>
      <c r="JM34"/>
      <c r="JN34"/>
      <c r="JO34"/>
      <c r="JP34"/>
      <c r="JQ34" s="138"/>
      <c r="JR34" s="137" t="s">
        <v>214</v>
      </c>
      <c r="JS34" s="137" t="s">
        <v>215</v>
      </c>
      <c r="JT34" s="137"/>
      <c r="JU34" s="125"/>
      <c r="JV34" s="125"/>
      <c r="JW34"/>
      <c r="JX34" s="125"/>
      <c r="JY34" s="125"/>
      <c r="JZ34"/>
      <c r="KA34"/>
      <c r="KB34"/>
      <c r="KC34"/>
      <c r="KD34"/>
      <c r="KE34"/>
      <c r="KF34"/>
      <c r="KG34"/>
      <c r="KH34"/>
      <c r="KI34"/>
      <c r="KJ34"/>
      <c r="KK34"/>
      <c r="KL34"/>
      <c r="KM34"/>
      <c r="KN34"/>
      <c r="KO34" s="138"/>
      <c r="KP34" s="137" t="s">
        <v>214</v>
      </c>
      <c r="KQ34" s="137" t="s">
        <v>215</v>
      </c>
      <c r="KR34" s="137"/>
      <c r="KS34"/>
      <c r="KT34" s="173">
        <f t="shared" si="85"/>
        <v>0</v>
      </c>
      <c r="KU34" s="174" t="e">
        <f t="shared" si="86"/>
        <v>#VALUE!</v>
      </c>
      <c r="KV34" s="174" t="e">
        <f t="shared" si="98"/>
        <v>#VALUE!</v>
      </c>
      <c r="KW34" s="174">
        <f t="shared" si="110"/>
        <v>6.0000000000000001E-3</v>
      </c>
      <c r="KX34" s="175" t="e">
        <f t="shared" si="99"/>
        <v>#VALUE!</v>
      </c>
      <c r="KY34" s="176" t="e">
        <f t="shared" si="100"/>
        <v>#VALUE!</v>
      </c>
      <c r="KZ34" s="137" t="e">
        <f t="shared" si="87"/>
        <v>#VALUE!</v>
      </c>
      <c r="LA34" s="137" t="e">
        <f t="shared" si="87"/>
        <v>#VALUE!</v>
      </c>
      <c r="LB34" s="137" t="e">
        <f t="shared" si="87"/>
        <v>#VALUE!</v>
      </c>
      <c r="LC34" s="137" t="e">
        <f t="shared" si="87"/>
        <v>#VALUE!</v>
      </c>
      <c r="LD34" s="137" t="e">
        <f t="shared" si="87"/>
        <v>#VALUE!</v>
      </c>
      <c r="LE34" s="137" t="e">
        <f t="shared" si="87"/>
        <v>#VALUE!</v>
      </c>
      <c r="LF34" s="137" t="e">
        <f t="shared" si="87"/>
        <v>#VALUE!</v>
      </c>
      <c r="LG34" s="177"/>
      <c r="LH34" s="177"/>
      <c r="LI34" s="177"/>
      <c r="LJ34" s="177"/>
      <c r="LK34" s="177"/>
      <c r="LL34" s="177"/>
      <c r="LM34" s="177"/>
      <c r="LN34" s="177"/>
      <c r="LO34" s="137"/>
      <c r="LP34" s="137" t="str">
        <f t="shared" si="111"/>
        <v/>
      </c>
      <c r="LQ34"/>
      <c r="LR34" s="173">
        <f t="shared" si="88"/>
        <v>0</v>
      </c>
      <c r="LS34" s="174" t="e">
        <f t="shared" si="89"/>
        <v>#VALUE!</v>
      </c>
      <c r="LT34" s="174" t="e">
        <f t="shared" si="101"/>
        <v>#VALUE!</v>
      </c>
      <c r="LU34" s="174">
        <f t="shared" si="112"/>
        <v>6.0000000000000001E-3</v>
      </c>
      <c r="LV34" s="175" t="e">
        <f t="shared" si="102"/>
        <v>#VALUE!</v>
      </c>
      <c r="LW34" s="176" t="e">
        <f t="shared" si="103"/>
        <v>#VALUE!</v>
      </c>
      <c r="LX34" s="137" t="e">
        <f t="shared" si="90"/>
        <v>#VALUE!</v>
      </c>
      <c r="LY34" s="137" t="e">
        <f t="shared" si="90"/>
        <v>#VALUE!</v>
      </c>
      <c r="LZ34" s="137" t="e">
        <f t="shared" si="90"/>
        <v>#VALUE!</v>
      </c>
      <c r="MA34" s="137" t="e">
        <f t="shared" si="90"/>
        <v>#VALUE!</v>
      </c>
      <c r="MB34" s="137" t="e">
        <f t="shared" si="90"/>
        <v>#VALUE!</v>
      </c>
      <c r="MC34" s="137" t="e">
        <f t="shared" si="90"/>
        <v>#VALUE!</v>
      </c>
      <c r="MD34" s="137" t="e">
        <f t="shared" si="90"/>
        <v>#VALUE!</v>
      </c>
      <c r="ME34" s="177"/>
      <c r="MF34" s="177"/>
      <c r="MG34" s="177"/>
      <c r="MH34" s="177"/>
      <c r="MI34" s="177"/>
      <c r="MJ34" s="177"/>
      <c r="MK34" s="177"/>
      <c r="ML34" s="177"/>
      <c r="MM34" s="137"/>
      <c r="MN34" s="137" t="str">
        <f t="shared" si="113"/>
        <v/>
      </c>
      <c r="MO34" s="125"/>
      <c r="MP34" s="173">
        <f t="shared" si="91"/>
        <v>0</v>
      </c>
      <c r="MQ34" s="174" t="e">
        <f t="shared" si="92"/>
        <v>#VALUE!</v>
      </c>
      <c r="MR34" s="174" t="e">
        <f t="shared" si="104"/>
        <v>#VALUE!</v>
      </c>
      <c r="MS34" s="174">
        <f t="shared" si="114"/>
        <v>6.0000000000000001E-3</v>
      </c>
      <c r="MT34" s="175" t="e">
        <f t="shared" si="105"/>
        <v>#VALUE!</v>
      </c>
      <c r="MU34" s="176" t="e">
        <f t="shared" si="106"/>
        <v>#VALUE!</v>
      </c>
      <c r="MV34" s="137" t="e">
        <f t="shared" si="93"/>
        <v>#VALUE!</v>
      </c>
      <c r="MW34" s="137" t="e">
        <f t="shared" si="93"/>
        <v>#VALUE!</v>
      </c>
      <c r="MX34" s="137" t="e">
        <f t="shared" si="93"/>
        <v>#VALUE!</v>
      </c>
      <c r="MY34" s="137" t="e">
        <f t="shared" si="93"/>
        <v>#VALUE!</v>
      </c>
      <c r="MZ34" s="137" t="e">
        <f t="shared" si="93"/>
        <v>#VALUE!</v>
      </c>
      <c r="NA34" s="137" t="e">
        <f t="shared" si="93"/>
        <v>#VALUE!</v>
      </c>
      <c r="NB34" s="137" t="e">
        <f t="shared" si="93"/>
        <v>#VALUE!</v>
      </c>
      <c r="NC34" s="177"/>
      <c r="ND34" s="177"/>
      <c r="NE34" s="177"/>
      <c r="NF34" s="177"/>
      <c r="NG34" s="177"/>
      <c r="NH34" s="177"/>
      <c r="NI34" s="177"/>
      <c r="NJ34" s="177"/>
      <c r="NK34" s="137"/>
      <c r="NL34" s="137" t="str">
        <f t="shared" si="115"/>
        <v/>
      </c>
      <c r="NM34" s="125"/>
      <c r="NN34" s="173">
        <f t="shared" si="94"/>
        <v>0</v>
      </c>
      <c r="NO34" s="174" t="e">
        <f t="shared" si="95"/>
        <v>#VALUE!</v>
      </c>
      <c r="NP34" s="174" t="e">
        <f t="shared" si="107"/>
        <v>#VALUE!</v>
      </c>
      <c r="NQ34" s="174">
        <f t="shared" si="116"/>
        <v>6.0000000000000001E-3</v>
      </c>
      <c r="NR34" s="175" t="e">
        <f t="shared" si="108"/>
        <v>#VALUE!</v>
      </c>
      <c r="NS34" s="176" t="e">
        <f t="shared" si="109"/>
        <v>#VALUE!</v>
      </c>
      <c r="NT34" s="137" t="e">
        <f t="shared" si="96"/>
        <v>#VALUE!</v>
      </c>
      <c r="NU34" s="137" t="e">
        <f t="shared" si="96"/>
        <v>#VALUE!</v>
      </c>
      <c r="NV34" s="137" t="e">
        <f t="shared" si="96"/>
        <v>#VALUE!</v>
      </c>
      <c r="NW34" s="137" t="e">
        <f t="shared" si="96"/>
        <v>#VALUE!</v>
      </c>
      <c r="NX34" s="137" t="e">
        <f t="shared" si="96"/>
        <v>#VALUE!</v>
      </c>
      <c r="NY34" s="137" t="e">
        <f t="shared" si="96"/>
        <v>#VALUE!</v>
      </c>
      <c r="NZ34" s="137" t="e">
        <f t="shared" si="96"/>
        <v>#VALUE!</v>
      </c>
      <c r="OA34" s="177"/>
      <c r="OB34" s="177"/>
      <c r="OC34" s="177"/>
      <c r="OD34" s="177"/>
      <c r="OE34" s="177"/>
      <c r="OF34" s="177"/>
      <c r="OG34" s="177"/>
      <c r="OH34" s="177"/>
      <c r="OI34" s="137"/>
      <c r="OJ34" s="137" t="str">
        <f t="shared" si="117"/>
        <v/>
      </c>
    </row>
    <row r="35" spans="3:400" ht="20.100000000000001" customHeight="1" x14ac:dyDescent="0.25">
      <c r="C35" s="183" t="s">
        <v>38</v>
      </c>
      <c r="D35" s="171">
        <v>0</v>
      </c>
      <c r="E35" s="156"/>
      <c r="F35" s="156"/>
      <c r="G35" s="156"/>
      <c r="H35" s="156"/>
      <c r="I35" s="156"/>
      <c r="J35" s="156"/>
      <c r="K35" s="156"/>
      <c r="L35" s="156"/>
      <c r="M35" s="156"/>
      <c r="N35" s="156"/>
      <c r="O35" s="156"/>
      <c r="P35" s="156"/>
      <c r="Q35" s="156"/>
      <c r="R35" s="156"/>
      <c r="S35" s="156"/>
      <c r="T35" s="156"/>
      <c r="U35" s="156"/>
      <c r="V35" s="156"/>
      <c r="W35" s="156"/>
      <c r="X35" s="156"/>
      <c r="Y35" s="156"/>
      <c r="Z35" s="156"/>
      <c r="AA35" s="156"/>
      <c r="AB35" s="171">
        <v>0</v>
      </c>
      <c r="AC35" s="156"/>
      <c r="AD35" s="156"/>
      <c r="AE35" s="156"/>
      <c r="AF35" s="156"/>
      <c r="AG35" s="156"/>
      <c r="AH35" s="156"/>
      <c r="AI35" s="156"/>
      <c r="AJ35" s="156"/>
      <c r="AK35" s="156"/>
      <c r="AL35" s="156"/>
      <c r="AM35" s="156"/>
      <c r="AN35" s="156"/>
      <c r="AO35" s="156"/>
      <c r="AP35" s="156"/>
      <c r="AQ35" s="156"/>
      <c r="AR35" s="156"/>
      <c r="AS35" s="156"/>
      <c r="AT35" s="156"/>
      <c r="AU35" s="156"/>
      <c r="AV35" s="156"/>
      <c r="AW35" s="156"/>
      <c r="AX35" s="156"/>
      <c r="AY35" s="156"/>
      <c r="AZ35" s="171">
        <v>0</v>
      </c>
      <c r="BA35" s="156"/>
      <c r="BB35" s="156"/>
      <c r="BC35" s="156"/>
      <c r="BD35" s="156"/>
      <c r="BE35" s="156"/>
      <c r="BF35" s="156"/>
      <c r="BG35" s="156"/>
      <c r="BH35" s="156"/>
      <c r="BI35" s="156"/>
      <c r="BJ35" s="156"/>
      <c r="BK35" s="156"/>
      <c r="BL35" s="156"/>
      <c r="BM35" s="156"/>
      <c r="BN35" s="156"/>
      <c r="BO35" s="156"/>
      <c r="BP35" s="156"/>
      <c r="BQ35" s="156"/>
      <c r="BR35" s="156"/>
      <c r="BS35" s="156"/>
      <c r="BT35" s="156"/>
      <c r="BU35" s="156"/>
      <c r="BV35" s="156"/>
      <c r="BW35" s="156"/>
      <c r="BX35" s="171">
        <v>0</v>
      </c>
      <c r="BY35" s="153">
        <f t="shared" si="76"/>
        <v>0</v>
      </c>
      <c r="BZ35" s="120"/>
      <c r="CA35" s="172" t="str">
        <f t="shared" si="77"/>
        <v/>
      </c>
      <c r="CB35" s="157"/>
      <c r="CC35" s="157"/>
      <c r="CD35" s="157"/>
      <c r="CE35" s="157"/>
      <c r="CF35" s="157"/>
      <c r="CG35" s="157"/>
      <c r="CH35" s="157"/>
      <c r="CI35" s="157"/>
      <c r="CJ35" s="157"/>
      <c r="CK35" s="157"/>
      <c r="CL35" s="157"/>
      <c r="CM35" s="157"/>
      <c r="CN35" s="157"/>
      <c r="CO35" s="157"/>
      <c r="CP35" s="157"/>
      <c r="CQ35" s="157"/>
      <c r="CR35" s="157"/>
      <c r="CS35" s="157"/>
      <c r="CT35" s="157"/>
      <c r="CU35" s="157"/>
      <c r="CV35" s="157"/>
      <c r="CW35" s="157"/>
      <c r="CX35" s="157"/>
      <c r="CY35" s="172" t="str">
        <f t="shared" si="78"/>
        <v/>
      </c>
      <c r="CZ35" s="157"/>
      <c r="DA35" s="157"/>
      <c r="DB35" s="157"/>
      <c r="DC35" s="157"/>
      <c r="DD35" s="157"/>
      <c r="DE35" s="157"/>
      <c r="DF35" s="157"/>
      <c r="DG35" s="157"/>
      <c r="DH35" s="157"/>
      <c r="DI35" s="157"/>
      <c r="DJ35" s="157"/>
      <c r="DK35" s="157"/>
      <c r="DL35" s="157"/>
      <c r="DM35" s="157"/>
      <c r="DN35" s="157"/>
      <c r="DO35" s="157"/>
      <c r="DP35" s="157"/>
      <c r="DQ35" s="157"/>
      <c r="DR35" s="157"/>
      <c r="DS35" s="157"/>
      <c r="DT35" s="157"/>
      <c r="DU35" s="157"/>
      <c r="DV35" s="157"/>
      <c r="DW35" s="172" t="str">
        <f t="shared" si="79"/>
        <v/>
      </c>
      <c r="DX35" s="157"/>
      <c r="DY35" s="157"/>
      <c r="DZ35" s="157"/>
      <c r="EA35" s="157"/>
      <c r="EB35" s="157"/>
      <c r="EC35" s="157"/>
      <c r="ED35" s="157"/>
      <c r="EE35" s="157"/>
      <c r="EF35" s="157"/>
      <c r="EG35" s="157"/>
      <c r="EH35" s="157"/>
      <c r="EI35" s="157"/>
      <c r="EJ35" s="157"/>
      <c r="EK35" s="157"/>
      <c r="EL35" s="157"/>
      <c r="EM35" s="157"/>
      <c r="EN35" s="157"/>
      <c r="EO35" s="157"/>
      <c r="EP35" s="157"/>
      <c r="EQ35" s="157"/>
      <c r="ER35" s="157"/>
      <c r="ES35" s="157"/>
      <c r="ET35" s="157"/>
      <c r="EU35" s="172" t="str">
        <f t="shared" si="80"/>
        <v/>
      </c>
      <c r="EV35" s="120"/>
      <c r="EW35" s="172" t="str">
        <f t="shared" si="81"/>
        <v/>
      </c>
      <c r="EX35" s="157"/>
      <c r="EY35" s="157"/>
      <c r="EZ35" s="157"/>
      <c r="FA35" s="157"/>
      <c r="FB35" s="157"/>
      <c r="FC35" s="157"/>
      <c r="FD35" s="157"/>
      <c r="FE35" s="157"/>
      <c r="FF35" s="157"/>
      <c r="FG35" s="157"/>
      <c r="FH35" s="157"/>
      <c r="FI35" s="157"/>
      <c r="FJ35" s="157"/>
      <c r="FK35" s="157"/>
      <c r="FL35" s="157"/>
      <c r="FM35" s="157"/>
      <c r="FN35" s="157"/>
      <c r="FO35" s="157"/>
      <c r="FP35" s="157"/>
      <c r="FQ35" s="157"/>
      <c r="FR35" s="157"/>
      <c r="FS35" s="157"/>
      <c r="FT35" s="157"/>
      <c r="FU35" s="172" t="str">
        <f t="shared" si="82"/>
        <v/>
      </c>
      <c r="FV35" s="157"/>
      <c r="FW35" s="157"/>
      <c r="FX35" s="157"/>
      <c r="FY35" s="157"/>
      <c r="FZ35" s="157"/>
      <c r="GA35" s="157"/>
      <c r="GB35" s="157"/>
      <c r="GC35" s="157"/>
      <c r="GD35" s="157"/>
      <c r="GE35" s="157"/>
      <c r="GF35" s="157"/>
      <c r="GG35" s="157"/>
      <c r="GH35" s="157"/>
      <c r="GI35" s="157"/>
      <c r="GJ35" s="157"/>
      <c r="GK35" s="157"/>
      <c r="GL35" s="157"/>
      <c r="GM35" s="157"/>
      <c r="GN35" s="157"/>
      <c r="GO35" s="157"/>
      <c r="GP35" s="157"/>
      <c r="GQ35" s="157"/>
      <c r="GR35" s="157"/>
      <c r="GS35" s="172" t="str">
        <f t="shared" si="83"/>
        <v/>
      </c>
      <c r="GT35" s="157"/>
      <c r="GU35" s="157"/>
      <c r="GV35" s="157"/>
      <c r="GW35" s="157"/>
      <c r="GX35" s="157"/>
      <c r="GY35" s="157"/>
      <c r="GZ35" s="157"/>
      <c r="HA35" s="157"/>
      <c r="HB35" s="157"/>
      <c r="HC35" s="157"/>
      <c r="HD35" s="157"/>
      <c r="HE35" s="157"/>
      <c r="HF35" s="157"/>
      <c r="HG35" s="157"/>
      <c r="HH35" s="157"/>
      <c r="HI35" s="157"/>
      <c r="HJ35" s="157"/>
      <c r="HK35" s="157"/>
      <c r="HL35" s="157"/>
      <c r="HM35" s="157"/>
      <c r="HN35" s="157"/>
      <c r="HO35" s="157"/>
      <c r="HP35" s="157"/>
      <c r="HQ35" s="172" t="str">
        <f t="shared" si="84"/>
        <v/>
      </c>
      <c r="HR35" s="126"/>
      <c r="HS35" s="172" t="str">
        <f t="shared" si="97"/>
        <v/>
      </c>
      <c r="HT35" s="228"/>
      <c r="HU35" s="136" t="s">
        <v>218</v>
      </c>
      <c r="HV35" s="137" t="s">
        <v>219</v>
      </c>
      <c r="HW35" s="137" t="s">
        <v>263</v>
      </c>
      <c r="HX35" s="137"/>
      <c r="HY35" s="125"/>
      <c r="HZ35" s="125"/>
      <c r="IA35"/>
      <c r="IB35" s="125"/>
      <c r="IC35" s="125"/>
      <c r="ID35"/>
      <c r="IE35" s="125"/>
      <c r="IF35"/>
      <c r="IG35" s="125"/>
      <c r="IH35" s="125"/>
      <c r="II35"/>
      <c r="IJ35" s="125"/>
      <c r="IK35" s="125"/>
      <c r="IL35" s="125"/>
      <c r="IM35"/>
      <c r="IN35"/>
      <c r="IO35"/>
      <c r="IP35"/>
      <c r="IQ35"/>
      <c r="IR35" s="125"/>
      <c r="IS35" s="138" t="s">
        <v>218</v>
      </c>
      <c r="IT35" s="137" t="s">
        <v>219</v>
      </c>
      <c r="IU35" s="137" t="s">
        <v>263</v>
      </c>
      <c r="IV35" s="137"/>
      <c r="IW35" s="125"/>
      <c r="IX35" s="125"/>
      <c r="IY35"/>
      <c r="IZ35" s="125"/>
      <c r="JA35" s="125"/>
      <c r="JB35"/>
      <c r="JC35" s="125"/>
      <c r="JD35"/>
      <c r="JE35" s="125"/>
      <c r="JF35" s="125"/>
      <c r="JG35"/>
      <c r="JH35" s="125"/>
      <c r="JI35" s="125"/>
      <c r="JJ35" s="125"/>
      <c r="JK35"/>
      <c r="JL35" s="125"/>
      <c r="JM35" s="125"/>
      <c r="JN35" s="125"/>
      <c r="JO35"/>
      <c r="JP35" s="125"/>
      <c r="JQ35" s="138" t="s">
        <v>218</v>
      </c>
      <c r="JR35" s="137" t="s">
        <v>219</v>
      </c>
      <c r="JS35" s="137" t="s">
        <v>263</v>
      </c>
      <c r="JT35" s="137"/>
      <c r="JU35" s="125"/>
      <c r="JV35" s="125"/>
      <c r="JW35"/>
      <c r="JX35" s="125"/>
      <c r="JY35" s="125"/>
      <c r="JZ35"/>
      <c r="KA35" s="125"/>
      <c r="KB35"/>
      <c r="KC35" s="125"/>
      <c r="KD35" s="125"/>
      <c r="KE35"/>
      <c r="KF35" s="125"/>
      <c r="KG35" s="125"/>
      <c r="KH35" s="125"/>
      <c r="KI35"/>
      <c r="KJ35" s="125"/>
      <c r="KK35" s="125"/>
      <c r="KL35" s="125"/>
      <c r="KM35"/>
      <c r="KN35" s="125"/>
      <c r="KO35" s="138" t="s">
        <v>218</v>
      </c>
      <c r="KP35" s="137" t="s">
        <v>219</v>
      </c>
      <c r="KQ35" s="137" t="s">
        <v>263</v>
      </c>
      <c r="KR35" s="137"/>
      <c r="KS35"/>
      <c r="KT35" s="173">
        <f t="shared" si="85"/>
        <v>0</v>
      </c>
      <c r="KU35" s="174" t="e">
        <f t="shared" si="86"/>
        <v>#VALUE!</v>
      </c>
      <c r="KV35" s="174" t="e">
        <f t="shared" si="98"/>
        <v>#VALUE!</v>
      </c>
      <c r="KW35" s="174">
        <f t="shared" si="110"/>
        <v>7.0000000000000001E-3</v>
      </c>
      <c r="KX35" s="175" t="e">
        <f t="shared" si="99"/>
        <v>#VALUE!</v>
      </c>
      <c r="KY35" s="176" t="e">
        <f t="shared" si="100"/>
        <v>#VALUE!</v>
      </c>
      <c r="KZ35" s="137" t="e">
        <f t="shared" si="87"/>
        <v>#VALUE!</v>
      </c>
      <c r="LA35" s="137" t="e">
        <f t="shared" si="87"/>
        <v>#VALUE!</v>
      </c>
      <c r="LB35" s="137" t="e">
        <f t="shared" si="87"/>
        <v>#VALUE!</v>
      </c>
      <c r="LC35" s="137" t="e">
        <f t="shared" si="87"/>
        <v>#VALUE!</v>
      </c>
      <c r="LD35" s="137" t="e">
        <f t="shared" si="87"/>
        <v>#VALUE!</v>
      </c>
      <c r="LE35" s="137" t="e">
        <f t="shared" si="87"/>
        <v>#VALUE!</v>
      </c>
      <c r="LF35" s="137" t="e">
        <f t="shared" si="87"/>
        <v>#VALUE!</v>
      </c>
      <c r="LG35" s="177"/>
      <c r="LH35" s="177"/>
      <c r="LI35" s="177"/>
      <c r="LJ35" s="177"/>
      <c r="LK35" s="177"/>
      <c r="LL35" s="177"/>
      <c r="LM35" s="177"/>
      <c r="LN35" s="177"/>
      <c r="LO35" s="137"/>
      <c r="LP35" s="137" t="str">
        <f t="shared" si="111"/>
        <v/>
      </c>
      <c r="LQ35"/>
      <c r="LR35" s="173">
        <f t="shared" si="88"/>
        <v>0</v>
      </c>
      <c r="LS35" s="174" t="e">
        <f t="shared" si="89"/>
        <v>#VALUE!</v>
      </c>
      <c r="LT35" s="174" t="e">
        <f t="shared" si="101"/>
        <v>#VALUE!</v>
      </c>
      <c r="LU35" s="174">
        <f t="shared" si="112"/>
        <v>7.0000000000000001E-3</v>
      </c>
      <c r="LV35" s="175" t="e">
        <f t="shared" si="102"/>
        <v>#VALUE!</v>
      </c>
      <c r="LW35" s="176" t="e">
        <f t="shared" si="103"/>
        <v>#VALUE!</v>
      </c>
      <c r="LX35" s="137" t="e">
        <f t="shared" si="90"/>
        <v>#VALUE!</v>
      </c>
      <c r="LY35" s="137" t="e">
        <f t="shared" si="90"/>
        <v>#VALUE!</v>
      </c>
      <c r="LZ35" s="137" t="e">
        <f t="shared" si="90"/>
        <v>#VALUE!</v>
      </c>
      <c r="MA35" s="137" t="e">
        <f t="shared" si="90"/>
        <v>#VALUE!</v>
      </c>
      <c r="MB35" s="137" t="e">
        <f t="shared" si="90"/>
        <v>#VALUE!</v>
      </c>
      <c r="MC35" s="137" t="e">
        <f t="shared" si="90"/>
        <v>#VALUE!</v>
      </c>
      <c r="MD35" s="137" t="e">
        <f t="shared" si="90"/>
        <v>#VALUE!</v>
      </c>
      <c r="ME35" s="177"/>
      <c r="MF35" s="177"/>
      <c r="MG35" s="177"/>
      <c r="MH35" s="177"/>
      <c r="MI35" s="177"/>
      <c r="MJ35" s="177"/>
      <c r="MK35" s="177"/>
      <c r="ML35" s="177"/>
      <c r="MM35" s="137"/>
      <c r="MN35" s="137" t="str">
        <f t="shared" si="113"/>
        <v/>
      </c>
      <c r="MO35" s="125"/>
      <c r="MP35" s="173">
        <f t="shared" si="91"/>
        <v>0</v>
      </c>
      <c r="MQ35" s="174" t="e">
        <f t="shared" si="92"/>
        <v>#VALUE!</v>
      </c>
      <c r="MR35" s="174" t="e">
        <f t="shared" si="104"/>
        <v>#VALUE!</v>
      </c>
      <c r="MS35" s="174">
        <f t="shared" si="114"/>
        <v>7.0000000000000001E-3</v>
      </c>
      <c r="MT35" s="175" t="e">
        <f t="shared" si="105"/>
        <v>#VALUE!</v>
      </c>
      <c r="MU35" s="176" t="e">
        <f t="shared" si="106"/>
        <v>#VALUE!</v>
      </c>
      <c r="MV35" s="137" t="e">
        <f t="shared" si="93"/>
        <v>#VALUE!</v>
      </c>
      <c r="MW35" s="137" t="e">
        <f t="shared" si="93"/>
        <v>#VALUE!</v>
      </c>
      <c r="MX35" s="137" t="e">
        <f t="shared" si="93"/>
        <v>#VALUE!</v>
      </c>
      <c r="MY35" s="137" t="e">
        <f t="shared" si="93"/>
        <v>#VALUE!</v>
      </c>
      <c r="MZ35" s="137" t="e">
        <f t="shared" si="93"/>
        <v>#VALUE!</v>
      </c>
      <c r="NA35" s="137" t="e">
        <f t="shared" si="93"/>
        <v>#VALUE!</v>
      </c>
      <c r="NB35" s="137" t="e">
        <f t="shared" si="93"/>
        <v>#VALUE!</v>
      </c>
      <c r="NC35" s="177"/>
      <c r="ND35" s="177"/>
      <c r="NE35" s="177"/>
      <c r="NF35" s="177"/>
      <c r="NG35" s="177"/>
      <c r="NH35" s="177"/>
      <c r="NI35" s="177"/>
      <c r="NJ35" s="177"/>
      <c r="NK35" s="137"/>
      <c r="NL35" s="137" t="str">
        <f t="shared" si="115"/>
        <v/>
      </c>
      <c r="NM35" s="125"/>
      <c r="NN35" s="173">
        <f t="shared" si="94"/>
        <v>0</v>
      </c>
      <c r="NO35" s="174" t="e">
        <f t="shared" si="95"/>
        <v>#VALUE!</v>
      </c>
      <c r="NP35" s="174" t="e">
        <f t="shared" si="107"/>
        <v>#VALUE!</v>
      </c>
      <c r="NQ35" s="174">
        <f t="shared" si="116"/>
        <v>7.0000000000000001E-3</v>
      </c>
      <c r="NR35" s="175" t="e">
        <f t="shared" si="108"/>
        <v>#VALUE!</v>
      </c>
      <c r="NS35" s="176" t="e">
        <f t="shared" si="109"/>
        <v>#VALUE!</v>
      </c>
      <c r="NT35" s="137" t="e">
        <f t="shared" si="96"/>
        <v>#VALUE!</v>
      </c>
      <c r="NU35" s="137" t="e">
        <f t="shared" si="96"/>
        <v>#VALUE!</v>
      </c>
      <c r="NV35" s="137" t="e">
        <f t="shared" si="96"/>
        <v>#VALUE!</v>
      </c>
      <c r="NW35" s="137" t="e">
        <f t="shared" si="96"/>
        <v>#VALUE!</v>
      </c>
      <c r="NX35" s="137" t="e">
        <f t="shared" si="96"/>
        <v>#VALUE!</v>
      </c>
      <c r="NY35" s="137" t="e">
        <f t="shared" si="96"/>
        <v>#VALUE!</v>
      </c>
      <c r="NZ35" s="137" t="e">
        <f t="shared" si="96"/>
        <v>#VALUE!</v>
      </c>
      <c r="OA35" s="177"/>
      <c r="OB35" s="177"/>
      <c r="OC35" s="177"/>
      <c r="OD35" s="177"/>
      <c r="OE35" s="177"/>
      <c r="OF35" s="177"/>
      <c r="OG35" s="177"/>
      <c r="OH35" s="177"/>
      <c r="OI35" s="137"/>
      <c r="OJ35" s="137" t="str">
        <f t="shared" si="117"/>
        <v/>
      </c>
    </row>
    <row r="36" spans="3:400" ht="17.100000000000001" customHeight="1" x14ac:dyDescent="0.25">
      <c r="C36" s="212" t="s">
        <v>264</v>
      </c>
      <c r="D36" s="184">
        <f>IF(COUNTBLANK(D$29:D$35)&gt;0,"",SUM(D29:D35))</f>
        <v>0</v>
      </c>
      <c r="E36" s="157"/>
      <c r="F36" s="157"/>
      <c r="G36" s="157"/>
      <c r="H36" s="157"/>
      <c r="I36" s="157"/>
      <c r="J36" s="157"/>
      <c r="K36" s="157"/>
      <c r="L36" s="157"/>
      <c r="M36" s="157"/>
      <c r="N36" s="157"/>
      <c r="O36" s="157"/>
      <c r="P36" s="157"/>
      <c r="Q36" s="157"/>
      <c r="R36" s="157"/>
      <c r="S36" s="157"/>
      <c r="T36" s="157"/>
      <c r="U36" s="157"/>
      <c r="V36" s="157"/>
      <c r="W36" s="157"/>
      <c r="X36" s="157"/>
      <c r="Y36" s="157"/>
      <c r="Z36" s="157"/>
      <c r="AA36" s="157"/>
      <c r="AB36" s="184">
        <f>IF(COUNTBLANK(AB$29:AB$35)&gt;0,"",SUM(AB29:AB35))</f>
        <v>0</v>
      </c>
      <c r="AC36" s="157"/>
      <c r="AD36" s="157"/>
      <c r="AE36" s="157"/>
      <c r="AF36" s="157"/>
      <c r="AG36" s="157"/>
      <c r="AH36" s="157"/>
      <c r="AI36" s="157"/>
      <c r="AJ36" s="157"/>
      <c r="AK36" s="157"/>
      <c r="AL36" s="157"/>
      <c r="AM36" s="157"/>
      <c r="AN36" s="157"/>
      <c r="AO36" s="157"/>
      <c r="AP36" s="157"/>
      <c r="AQ36" s="157"/>
      <c r="AR36" s="157"/>
      <c r="AS36" s="157"/>
      <c r="AT36" s="157"/>
      <c r="AU36" s="157"/>
      <c r="AV36" s="157"/>
      <c r="AW36" s="157"/>
      <c r="AX36" s="157"/>
      <c r="AY36" s="157"/>
      <c r="AZ36" s="184">
        <f>IF(COUNTBLANK(AZ$29:AZ$35)&gt;0,"",SUM(AZ29:AZ35))</f>
        <v>0</v>
      </c>
      <c r="BA36" s="157"/>
      <c r="BB36" s="157"/>
      <c r="BC36" s="157"/>
      <c r="BD36" s="157"/>
      <c r="BE36" s="157"/>
      <c r="BF36" s="157"/>
      <c r="BG36" s="157"/>
      <c r="BH36" s="157"/>
      <c r="BI36" s="157"/>
      <c r="BJ36" s="157"/>
      <c r="BK36" s="157"/>
      <c r="BL36" s="157"/>
      <c r="BM36" s="157"/>
      <c r="BN36" s="157"/>
      <c r="BO36" s="157"/>
      <c r="BP36" s="157"/>
      <c r="BQ36" s="157"/>
      <c r="BR36" s="157"/>
      <c r="BS36" s="157"/>
      <c r="BT36" s="157"/>
      <c r="BU36" s="157"/>
      <c r="BV36" s="157"/>
      <c r="BW36" s="157"/>
      <c r="BX36" s="184">
        <f>IF(COUNTBLANK(BX$29:BX$35)&gt;0,"",SUM(BX29:BX35))</f>
        <v>0</v>
      </c>
      <c r="BY36" s="185"/>
      <c r="BZ36" s="120"/>
      <c r="CA36" s="264"/>
      <c r="CB36" s="264"/>
      <c r="CC36" s="264"/>
      <c r="CD36" s="264"/>
      <c r="CE36" s="264"/>
      <c r="CF36" s="264"/>
      <c r="CG36" s="264"/>
      <c r="CH36" s="264"/>
      <c r="CI36" s="264"/>
      <c r="CJ36" s="264"/>
      <c r="CK36" s="264"/>
      <c r="CL36" s="264"/>
      <c r="CM36" s="264"/>
      <c r="CN36" s="264"/>
      <c r="CO36" s="264"/>
      <c r="CP36" s="264"/>
      <c r="CQ36" s="264"/>
      <c r="CR36" s="264"/>
      <c r="CS36" s="264"/>
      <c r="CT36" s="264"/>
      <c r="CU36" s="264"/>
      <c r="CV36" s="264"/>
      <c r="CW36" s="264"/>
      <c r="CX36" s="264"/>
      <c r="CY36" s="264"/>
      <c r="CZ36" s="264"/>
      <c r="DA36" s="264"/>
      <c r="DB36" s="264"/>
      <c r="DC36" s="264"/>
      <c r="DD36" s="264"/>
      <c r="DE36" s="264"/>
      <c r="DF36" s="264"/>
      <c r="DG36" s="264"/>
      <c r="DH36" s="264"/>
      <c r="DI36" s="264"/>
      <c r="DJ36" s="264"/>
      <c r="DK36" s="264"/>
      <c r="DL36" s="264"/>
      <c r="DM36" s="264"/>
      <c r="DN36" s="264"/>
      <c r="DO36" s="264"/>
      <c r="DP36" s="264"/>
      <c r="DQ36" s="264"/>
      <c r="DR36" s="264"/>
      <c r="DS36" s="264"/>
      <c r="DT36" s="264"/>
      <c r="DU36" s="264"/>
      <c r="DV36" s="264"/>
      <c r="DW36" s="264"/>
      <c r="DX36" s="264"/>
      <c r="DY36" s="264"/>
      <c r="DZ36" s="264"/>
      <c r="EA36" s="264"/>
      <c r="EB36" s="264"/>
      <c r="EC36" s="264"/>
      <c r="ED36" s="264"/>
      <c r="EE36" s="264"/>
      <c r="EF36" s="264"/>
      <c r="EG36" s="264"/>
      <c r="EH36" s="264"/>
      <c r="EI36" s="264"/>
      <c r="EJ36" s="264"/>
      <c r="EK36" s="264"/>
      <c r="EL36" s="264"/>
      <c r="EM36" s="264"/>
      <c r="EN36" s="264"/>
      <c r="EO36" s="264"/>
      <c r="EP36" s="264"/>
      <c r="EQ36" s="264"/>
      <c r="ER36" s="264"/>
      <c r="ES36" s="264"/>
      <c r="ET36" s="264"/>
      <c r="EU36" s="264"/>
      <c r="EV36" s="264"/>
      <c r="EW36" s="264"/>
      <c r="EX36" s="264"/>
      <c r="EY36" s="264"/>
      <c r="EZ36" s="264"/>
      <c r="FA36" s="264"/>
      <c r="FB36" s="264"/>
      <c r="FC36" s="264"/>
      <c r="FD36" s="264"/>
      <c r="FE36" s="264"/>
      <c r="FF36" s="264"/>
      <c r="FG36" s="264"/>
      <c r="FH36" s="264"/>
      <c r="FI36" s="264"/>
      <c r="FJ36" s="264"/>
      <c r="FK36" s="264"/>
      <c r="FL36" s="264"/>
      <c r="FM36" s="264"/>
      <c r="FN36" s="264"/>
      <c r="FO36" s="264"/>
      <c r="FP36" s="264"/>
      <c r="FQ36" s="264"/>
      <c r="FR36" s="264"/>
      <c r="FS36" s="264"/>
      <c r="FT36" s="264"/>
      <c r="FU36" s="264"/>
      <c r="FV36" s="264"/>
      <c r="FW36" s="264"/>
      <c r="FX36" s="264"/>
      <c r="FY36" s="264"/>
      <c r="FZ36" s="264"/>
      <c r="GA36" s="264"/>
      <c r="GB36" s="264"/>
      <c r="GC36" s="264"/>
      <c r="GD36" s="264"/>
      <c r="GE36" s="264"/>
      <c r="GF36" s="264"/>
      <c r="GG36" s="264"/>
      <c r="GH36" s="264"/>
      <c r="GI36" s="264"/>
      <c r="GJ36" s="264"/>
      <c r="GK36" s="264"/>
      <c r="GL36" s="264"/>
      <c r="GM36" s="264"/>
      <c r="GN36" s="264"/>
      <c r="GO36" s="264"/>
      <c r="GP36" s="264"/>
      <c r="GQ36" s="264"/>
      <c r="GR36" s="264"/>
      <c r="GS36" s="264"/>
      <c r="GT36" s="264"/>
      <c r="GU36" s="264"/>
      <c r="GV36" s="264"/>
      <c r="GW36" s="264"/>
      <c r="GX36" s="264"/>
      <c r="GY36" s="264"/>
      <c r="GZ36" s="264"/>
      <c r="HA36" s="264"/>
      <c r="HB36" s="264"/>
      <c r="HC36" s="264"/>
      <c r="HD36" s="264"/>
      <c r="HE36" s="264"/>
      <c r="HF36" s="264"/>
      <c r="HG36" s="264"/>
      <c r="HH36" s="264"/>
      <c r="HI36" s="264"/>
      <c r="HJ36" s="264"/>
      <c r="HK36" s="264"/>
      <c r="HL36" s="264"/>
      <c r="HM36" s="264"/>
      <c r="HN36" s="264"/>
      <c r="HO36" s="264"/>
      <c r="HP36" s="264"/>
      <c r="HQ36" s="264"/>
      <c r="HR36" s="264"/>
      <c r="HS36" s="264"/>
      <c r="HT36" s="228"/>
      <c r="HU36" s="143" t="s">
        <v>223</v>
      </c>
      <c r="HV36" s="202" t="str">
        <f>"Please enter the number of people in each multi-gender category in "&amp;D7&amp;". Enter 0 where applicable."</f>
        <v>Please enter the number of people in each multi-gender category in ES. Enter 0 where applicable.</v>
      </c>
      <c r="HW36" s="146" t="str">
        <f>"Total number of "&amp;D7&amp;" youth across multi-gender categories ("&amp;D36&amp;") should be at least double the number of youth with More Than One Gender ("&amp;D24&amp;")"</f>
        <v>Total number of ES youth across multi-gender categories (0) should be at least double the number of youth with More Than One Gender (0)</v>
      </c>
      <c r="HX36" s="146"/>
      <c r="HY36" s="147"/>
      <c r="HZ36" s="147"/>
      <c r="IA36"/>
      <c r="IB36" s="147"/>
      <c r="IC36" s="147"/>
      <c r="ID36"/>
      <c r="IE36" s="125"/>
      <c r="IF36"/>
      <c r="IG36" s="125"/>
      <c r="IH36" s="125"/>
      <c r="II36"/>
      <c r="IJ36" s="125"/>
      <c r="IK36" s="125"/>
      <c r="IL36" s="125"/>
      <c r="IM36"/>
      <c r="IN36"/>
      <c r="IO36"/>
      <c r="IP36"/>
      <c r="IQ36"/>
      <c r="IR36" s="125"/>
      <c r="IS36" s="148" t="s">
        <v>223</v>
      </c>
      <c r="IT36" s="202" t="str">
        <f>"Please enter the number of people in each multi-gender category in "&amp;AB7&amp;". Enter 0 where applicable."</f>
        <v>Please enter the number of people in each multi-gender category in TH. Enter 0 where applicable.</v>
      </c>
      <c r="IU36" s="146" t="str">
        <f>"Total number of "&amp;AB7&amp;" youth across multi-gender categories ("&amp;AB36&amp;") should be at least double the number of youth with More Than One Gender ("&amp;AB24&amp;")"</f>
        <v>Total number of TH youth across multi-gender categories (0) should be at least double the number of youth with More Than One Gender (0)</v>
      </c>
      <c r="IV36" s="146"/>
      <c r="IW36" s="147"/>
      <c r="IX36" s="147"/>
      <c r="IY36"/>
      <c r="IZ36" s="147"/>
      <c r="JA36" s="147"/>
      <c r="JB36"/>
      <c r="JC36" s="125"/>
      <c r="JD36"/>
      <c r="JE36" s="125"/>
      <c r="JF36" s="125"/>
      <c r="JG36"/>
      <c r="JH36" s="125"/>
      <c r="JI36" s="125"/>
      <c r="JJ36" s="125"/>
      <c r="JK36"/>
      <c r="JL36" s="125"/>
      <c r="JM36" s="125"/>
      <c r="JN36" s="125"/>
      <c r="JO36"/>
      <c r="JP36" s="125"/>
      <c r="JQ36" s="148" t="s">
        <v>223</v>
      </c>
      <c r="JR36" s="202" t="str">
        <f>"Please enter the number of people in each multi-gender category in "&amp;AZ7&amp;". Enter 0 where applicable."</f>
        <v>Please enter the number of people in each multi-gender category in SH. Enter 0 where applicable.</v>
      </c>
      <c r="JS36" s="146" t="str">
        <f>"Total number of "&amp;AZ7&amp;" youth across multi-gender categories ("&amp;AZ36&amp;") should be at least double the number of youth with More Than One Gender ("&amp;AZ24&amp;")"</f>
        <v>Total number of SH youth across multi-gender categories (0) should be at least double the number of youth with More Than One Gender (0)</v>
      </c>
      <c r="JT36" s="146"/>
      <c r="JU36" s="147"/>
      <c r="JV36" s="147"/>
      <c r="JW36"/>
      <c r="JX36" s="147"/>
      <c r="JY36" s="147"/>
      <c r="JZ36"/>
      <c r="KA36" s="125"/>
      <c r="KB36"/>
      <c r="KC36" s="125"/>
      <c r="KD36" s="125"/>
      <c r="KE36"/>
      <c r="KF36" s="125"/>
      <c r="KG36" s="125"/>
      <c r="KH36" s="125"/>
      <c r="KI36"/>
      <c r="KJ36" s="125"/>
      <c r="KK36" s="125"/>
      <c r="KL36" s="125"/>
      <c r="KM36"/>
      <c r="KN36" s="125"/>
      <c r="KO36" s="148" t="s">
        <v>223</v>
      </c>
      <c r="KP36" s="202" t="str">
        <f>"Please enter the number of people in each multi-gender category in "&amp;BX7&amp;". Enter 0 where applicable."</f>
        <v>Please enter the number of people in each multi-gender category in UN. Enter 0 where applicable.</v>
      </c>
      <c r="KQ36" s="146" t="str">
        <f>"Total number of "&amp;BX7&amp;" youth across multi-gender categories ("&amp;BX36&amp;") should be at least double the number of youth with More Than One Gender ("&amp;BX24&amp;")"</f>
        <v>Total number of UN youth across multi-gender categories (0) should be at least double the number of youth with More Than One Gender (0)</v>
      </c>
      <c r="KR36" s="146"/>
      <c r="KS36"/>
      <c r="KT36" s="187"/>
      <c r="KU36" s="187"/>
      <c r="KV36" s="187"/>
      <c r="KW36" s="178"/>
      <c r="KX36" s="178"/>
      <c r="KY36" s="178" t="e">
        <f>SUM(KY29:KY35)</f>
        <v>#VALUE!</v>
      </c>
      <c r="KZ36" s="178" t="e">
        <f t="shared" ref="KZ36:LF36" si="118">SUM(KZ29:KZ35)</f>
        <v>#VALUE!</v>
      </c>
      <c r="LA36" s="178" t="e">
        <f t="shared" si="118"/>
        <v>#VALUE!</v>
      </c>
      <c r="LB36" s="178" t="e">
        <f t="shared" si="118"/>
        <v>#VALUE!</v>
      </c>
      <c r="LC36" s="178" t="e">
        <f t="shared" si="118"/>
        <v>#VALUE!</v>
      </c>
      <c r="LD36" s="178" t="e">
        <f t="shared" si="118"/>
        <v>#VALUE!</v>
      </c>
      <c r="LE36" s="178" t="e">
        <f t="shared" si="118"/>
        <v>#VALUE!</v>
      </c>
      <c r="LF36" s="178" t="e">
        <f t="shared" si="118"/>
        <v>#VALUE!</v>
      </c>
      <c r="LG36" s="178"/>
      <c r="LH36" s="178"/>
      <c r="LI36" s="178"/>
      <c r="LJ36" s="178"/>
      <c r="LK36" s="178"/>
      <c r="LL36" s="178"/>
      <c r="LM36" s="178"/>
      <c r="LN36" s="178"/>
      <c r="LO36" s="178"/>
      <c r="LP36" s="178"/>
      <c r="LQ36"/>
      <c r="LR36" s="187"/>
      <c r="LS36" s="187"/>
      <c r="LT36" s="187"/>
      <c r="LU36" s="178"/>
      <c r="LV36" s="178"/>
      <c r="LW36" s="178" t="e">
        <f>SUM(LW29:LW35)</f>
        <v>#VALUE!</v>
      </c>
      <c r="LX36" s="178" t="e">
        <f t="shared" ref="LX36:MD36" si="119">SUM(LX29:LX35)</f>
        <v>#VALUE!</v>
      </c>
      <c r="LY36" s="178" t="e">
        <f t="shared" si="119"/>
        <v>#VALUE!</v>
      </c>
      <c r="LZ36" s="178" t="e">
        <f t="shared" si="119"/>
        <v>#VALUE!</v>
      </c>
      <c r="MA36" s="178" t="e">
        <f t="shared" si="119"/>
        <v>#VALUE!</v>
      </c>
      <c r="MB36" s="178" t="e">
        <f t="shared" si="119"/>
        <v>#VALUE!</v>
      </c>
      <c r="MC36" s="178" t="e">
        <f t="shared" si="119"/>
        <v>#VALUE!</v>
      </c>
      <c r="MD36" s="178" t="e">
        <f t="shared" si="119"/>
        <v>#VALUE!</v>
      </c>
      <c r="ME36" s="178"/>
      <c r="MF36" s="178"/>
      <c r="MG36" s="178"/>
      <c r="MH36" s="178"/>
      <c r="MI36" s="178"/>
      <c r="MJ36" s="178"/>
      <c r="MK36" s="178"/>
      <c r="ML36" s="178"/>
      <c r="MM36" s="178"/>
      <c r="MN36" s="178"/>
      <c r="MO36" s="178"/>
      <c r="MP36" s="187"/>
      <c r="MQ36" s="187"/>
      <c r="MR36" s="187"/>
      <c r="MS36" s="178"/>
      <c r="MT36" s="178"/>
      <c r="MU36" s="178" t="e">
        <f>SUM(MU29:MU35)</f>
        <v>#VALUE!</v>
      </c>
      <c r="MV36" s="178" t="e">
        <f t="shared" ref="MV36:NB36" si="120">SUM(MV29:MV35)</f>
        <v>#VALUE!</v>
      </c>
      <c r="MW36" s="178" t="e">
        <f t="shared" si="120"/>
        <v>#VALUE!</v>
      </c>
      <c r="MX36" s="178" t="e">
        <f t="shared" si="120"/>
        <v>#VALUE!</v>
      </c>
      <c r="MY36" s="178" t="e">
        <f t="shared" si="120"/>
        <v>#VALUE!</v>
      </c>
      <c r="MZ36" s="178" t="e">
        <f t="shared" si="120"/>
        <v>#VALUE!</v>
      </c>
      <c r="NA36" s="178" t="e">
        <f t="shared" si="120"/>
        <v>#VALUE!</v>
      </c>
      <c r="NB36" s="178" t="e">
        <f t="shared" si="120"/>
        <v>#VALUE!</v>
      </c>
      <c r="NC36" s="178"/>
      <c r="ND36" s="178"/>
      <c r="NE36" s="178"/>
      <c r="NF36" s="178"/>
      <c r="NG36" s="178"/>
      <c r="NH36" s="178"/>
      <c r="NI36" s="178"/>
      <c r="NJ36" s="178"/>
      <c r="NK36" s="178"/>
      <c r="NL36" s="178"/>
      <c r="NM36" s="178"/>
      <c r="NN36" s="187"/>
      <c r="NO36" s="187"/>
      <c r="NP36" s="187"/>
      <c r="NQ36" s="178"/>
      <c r="NR36" s="178"/>
      <c r="NS36" s="178" t="e">
        <f>SUM(NS29:NS35)</f>
        <v>#VALUE!</v>
      </c>
      <c r="NT36" s="178" t="e">
        <f t="shared" ref="NT36:NZ36" si="121">SUM(NT29:NT35)</f>
        <v>#VALUE!</v>
      </c>
      <c r="NU36" s="178" t="e">
        <f t="shared" si="121"/>
        <v>#VALUE!</v>
      </c>
      <c r="NV36" s="178" t="e">
        <f t="shared" si="121"/>
        <v>#VALUE!</v>
      </c>
      <c r="NW36" s="178" t="e">
        <f t="shared" si="121"/>
        <v>#VALUE!</v>
      </c>
      <c r="NX36" s="178" t="e">
        <f t="shared" si="121"/>
        <v>#VALUE!</v>
      </c>
      <c r="NY36" s="178" t="e">
        <f t="shared" si="121"/>
        <v>#VALUE!</v>
      </c>
      <c r="NZ36" s="178" t="e">
        <f t="shared" si="121"/>
        <v>#VALUE!</v>
      </c>
      <c r="OA36" s="178"/>
      <c r="OB36" s="178"/>
      <c r="OC36" s="178"/>
      <c r="OD36" s="178"/>
      <c r="OE36" s="178"/>
      <c r="OF36" s="178"/>
      <c r="OG36" s="178"/>
      <c r="OH36" s="178"/>
      <c r="OI36" s="178"/>
      <c r="OJ36" s="178"/>
    </row>
    <row r="37" spans="3:400" ht="31.35" customHeight="1" x14ac:dyDescent="0.25">
      <c r="C37" s="213" t="s">
        <v>265</v>
      </c>
      <c r="D37" s="214" t="str">
        <f>IFERROR(ROUND(D36/D24*CA24,0),"")</f>
        <v/>
      </c>
      <c r="E37" s="157"/>
      <c r="F37" s="157"/>
      <c r="G37" s="157"/>
      <c r="H37" s="157"/>
      <c r="I37" s="157"/>
      <c r="J37" s="157"/>
      <c r="K37" s="157"/>
      <c r="L37" s="157"/>
      <c r="M37" s="157"/>
      <c r="N37" s="157"/>
      <c r="O37" s="157"/>
      <c r="P37" s="157"/>
      <c r="Q37" s="157"/>
      <c r="R37" s="157"/>
      <c r="S37" s="157"/>
      <c r="T37" s="157"/>
      <c r="U37" s="157"/>
      <c r="V37" s="157"/>
      <c r="W37" s="157"/>
      <c r="X37" s="157"/>
      <c r="Y37" s="157"/>
      <c r="Z37" s="157"/>
      <c r="AA37" s="157"/>
      <c r="AB37" s="214" t="str">
        <f>IFERROR(ROUND(AB36/AB24*CY24,0),"")</f>
        <v/>
      </c>
      <c r="AC37" s="157"/>
      <c r="AD37" s="157"/>
      <c r="AE37" s="157"/>
      <c r="AF37" s="157"/>
      <c r="AG37" s="157"/>
      <c r="AH37" s="157"/>
      <c r="AI37" s="157"/>
      <c r="AJ37" s="157"/>
      <c r="AK37" s="157"/>
      <c r="AL37" s="157"/>
      <c r="AM37" s="157"/>
      <c r="AN37" s="157"/>
      <c r="AO37" s="157"/>
      <c r="AP37" s="157"/>
      <c r="AQ37" s="157"/>
      <c r="AR37" s="157"/>
      <c r="AS37" s="157"/>
      <c r="AT37" s="157"/>
      <c r="AU37" s="157"/>
      <c r="AV37" s="157"/>
      <c r="AW37" s="157"/>
      <c r="AX37" s="157"/>
      <c r="AY37" s="157"/>
      <c r="AZ37" s="214" t="str">
        <f>IFERROR(ROUND(AZ36/AZ24*DW24,0),"")</f>
        <v/>
      </c>
      <c r="BA37" s="157"/>
      <c r="BB37" s="157"/>
      <c r="BC37" s="157"/>
      <c r="BD37" s="157"/>
      <c r="BE37" s="157"/>
      <c r="BF37" s="157"/>
      <c r="BG37" s="157"/>
      <c r="BH37" s="157"/>
      <c r="BI37" s="157"/>
      <c r="BJ37" s="157"/>
      <c r="BK37" s="157"/>
      <c r="BL37" s="157"/>
      <c r="BM37" s="157"/>
      <c r="BN37" s="157"/>
      <c r="BO37" s="157"/>
      <c r="BP37" s="157"/>
      <c r="BQ37" s="157"/>
      <c r="BR37" s="157"/>
      <c r="BS37" s="157"/>
      <c r="BT37" s="157"/>
      <c r="BU37" s="157"/>
      <c r="BV37" s="157"/>
      <c r="BW37" s="157"/>
      <c r="BX37" s="214" t="str">
        <f>IFERROR(ROUND(BX36/BX24*EU24,0),"")</f>
        <v/>
      </c>
      <c r="BY37" s="185"/>
      <c r="BZ37" s="120"/>
      <c r="CA37" s="264"/>
      <c r="CB37" s="264"/>
      <c r="CC37" s="264"/>
      <c r="CD37" s="264"/>
      <c r="CE37" s="264"/>
      <c r="CF37" s="264"/>
      <c r="CG37" s="264"/>
      <c r="CH37" s="264"/>
      <c r="CI37" s="264"/>
      <c r="CJ37" s="264"/>
      <c r="CK37" s="264"/>
      <c r="CL37" s="264"/>
      <c r="CM37" s="264"/>
      <c r="CN37" s="264"/>
      <c r="CO37" s="264"/>
      <c r="CP37" s="264"/>
      <c r="CQ37" s="264"/>
      <c r="CR37" s="264"/>
      <c r="CS37" s="264"/>
      <c r="CT37" s="264"/>
      <c r="CU37" s="264"/>
      <c r="CV37" s="264"/>
      <c r="CW37" s="264"/>
      <c r="CX37" s="264"/>
      <c r="CY37" s="264"/>
      <c r="CZ37" s="264"/>
      <c r="DA37" s="264"/>
      <c r="DB37" s="264"/>
      <c r="DC37" s="264"/>
      <c r="DD37" s="264"/>
      <c r="DE37" s="264"/>
      <c r="DF37" s="264"/>
      <c r="DG37" s="264"/>
      <c r="DH37" s="264"/>
      <c r="DI37" s="264"/>
      <c r="DJ37" s="264"/>
      <c r="DK37" s="264"/>
      <c r="DL37" s="264"/>
      <c r="DM37" s="264"/>
      <c r="DN37" s="264"/>
      <c r="DO37" s="264"/>
      <c r="DP37" s="264"/>
      <c r="DQ37" s="264"/>
      <c r="DR37" s="264"/>
      <c r="DS37" s="264"/>
      <c r="DT37" s="264"/>
      <c r="DU37" s="264"/>
      <c r="DV37" s="264"/>
      <c r="DW37" s="264"/>
      <c r="DX37" s="264"/>
      <c r="DY37" s="264"/>
      <c r="DZ37" s="264"/>
      <c r="EA37" s="264"/>
      <c r="EB37" s="264"/>
      <c r="EC37" s="264"/>
      <c r="ED37" s="264"/>
      <c r="EE37" s="264"/>
      <c r="EF37" s="264"/>
      <c r="EG37" s="264"/>
      <c r="EH37" s="264"/>
      <c r="EI37" s="264"/>
      <c r="EJ37" s="264"/>
      <c r="EK37" s="264"/>
      <c r="EL37" s="264"/>
      <c r="EM37" s="264"/>
      <c r="EN37" s="264"/>
      <c r="EO37" s="264"/>
      <c r="EP37" s="264"/>
      <c r="EQ37" s="264"/>
      <c r="ER37" s="264"/>
      <c r="ES37" s="264"/>
      <c r="ET37" s="264"/>
      <c r="EU37" s="264"/>
      <c r="EV37" s="120"/>
      <c r="EW37" s="265"/>
      <c r="EX37" s="264"/>
      <c r="EY37" s="264"/>
      <c r="EZ37" s="264"/>
      <c r="FA37" s="264"/>
      <c r="FB37" s="264"/>
      <c r="FC37" s="264"/>
      <c r="FD37" s="264"/>
      <c r="FE37" s="264"/>
      <c r="FF37" s="264"/>
      <c r="FG37" s="264"/>
      <c r="FH37" s="264"/>
      <c r="FI37" s="264"/>
      <c r="FJ37" s="264"/>
      <c r="FK37" s="264"/>
      <c r="FL37" s="264"/>
      <c r="FM37" s="264"/>
      <c r="FN37" s="264"/>
      <c r="FO37" s="264"/>
      <c r="FP37" s="264"/>
      <c r="FQ37" s="264"/>
      <c r="FR37" s="264"/>
      <c r="FS37" s="264"/>
      <c r="FT37" s="264"/>
      <c r="FU37" s="265"/>
      <c r="FV37" s="264"/>
      <c r="FW37" s="264"/>
      <c r="FX37" s="264"/>
      <c r="FY37" s="264"/>
      <c r="FZ37" s="264"/>
      <c r="GA37" s="264"/>
      <c r="GB37" s="264"/>
      <c r="GC37" s="264"/>
      <c r="GD37" s="264"/>
      <c r="GE37" s="264"/>
      <c r="GF37" s="264"/>
      <c r="GG37" s="264"/>
      <c r="GH37" s="264"/>
      <c r="GI37" s="264"/>
      <c r="GJ37" s="264"/>
      <c r="GK37" s="264"/>
      <c r="GL37" s="264"/>
      <c r="GM37" s="264"/>
      <c r="GN37" s="264"/>
      <c r="GO37" s="264"/>
      <c r="GP37" s="264"/>
      <c r="GQ37" s="264"/>
      <c r="GR37" s="264"/>
      <c r="GS37" s="265"/>
      <c r="GT37" s="264"/>
      <c r="GU37" s="264"/>
      <c r="GV37" s="264"/>
      <c r="GW37" s="264"/>
      <c r="GX37" s="264"/>
      <c r="GY37" s="264"/>
      <c r="GZ37" s="264"/>
      <c r="HA37" s="264"/>
      <c r="HB37" s="264"/>
      <c r="HC37" s="264"/>
      <c r="HD37" s="264"/>
      <c r="HE37" s="264"/>
      <c r="HF37" s="264"/>
      <c r="HG37" s="264"/>
      <c r="HH37" s="264"/>
      <c r="HI37" s="264"/>
      <c r="HJ37" s="264"/>
      <c r="HK37" s="264"/>
      <c r="HL37" s="264"/>
      <c r="HM37" s="264"/>
      <c r="HN37" s="264"/>
      <c r="HO37" s="264"/>
      <c r="HP37" s="264"/>
      <c r="HQ37" s="265"/>
      <c r="HR37" s="126"/>
      <c r="HS37" s="199"/>
      <c r="HT37" s="228"/>
      <c r="HU37" s="143" t="s">
        <v>225</v>
      </c>
      <c r="HV37" s="144" t="str">
        <f>IF(COUNTBLANK(D29:D35)&gt;0,"Yes","No")</f>
        <v>No</v>
      </c>
      <c r="HW37" s="144" t="str">
        <f>IFERROR(IF(AND(COUNTBLANK(D29:D35)=0,(2*D24)&gt;D36),"Yes","No"),"No")</f>
        <v>No</v>
      </c>
      <c r="HX37" s="144"/>
      <c r="HY37" s="158"/>
      <c r="HZ37" s="158"/>
      <c r="IA37"/>
      <c r="IB37" s="158"/>
      <c r="IC37" s="158"/>
      <c r="ID37"/>
      <c r="IE37" s="147"/>
      <c r="IF37"/>
      <c r="IG37" s="147"/>
      <c r="IH37" s="147"/>
      <c r="II37"/>
      <c r="IJ37" s="147"/>
      <c r="IK37" s="147"/>
      <c r="IL37" s="147"/>
      <c r="IM37"/>
      <c r="IN37"/>
      <c r="IO37"/>
      <c r="IP37"/>
      <c r="IQ37"/>
      <c r="IR37" s="147"/>
      <c r="IS37" s="148" t="s">
        <v>225</v>
      </c>
      <c r="IT37" s="144" t="str">
        <f>IF(COUNTBLANK(AB29:AB35)&gt;0,"Yes","No")</f>
        <v>No</v>
      </c>
      <c r="IU37" s="144" t="str">
        <f>IFERROR(IF(AND(COUNTBLANK(AB29:AB35)=0,(2*AB24)&gt;AB36),"Yes","No"),"No")</f>
        <v>No</v>
      </c>
      <c r="IV37" s="144"/>
      <c r="IW37" s="158"/>
      <c r="IX37" s="158"/>
      <c r="IY37"/>
      <c r="IZ37" s="158"/>
      <c r="JA37" s="158"/>
      <c r="JB37"/>
      <c r="JC37" s="147"/>
      <c r="JD37"/>
      <c r="JE37" s="147"/>
      <c r="JF37" s="147"/>
      <c r="JG37"/>
      <c r="JH37" s="147"/>
      <c r="JI37" s="147"/>
      <c r="JJ37" s="147"/>
      <c r="JK37"/>
      <c r="JL37" s="147"/>
      <c r="JM37" s="147"/>
      <c r="JN37" s="147"/>
      <c r="JO37"/>
      <c r="JP37" s="147"/>
      <c r="JQ37" s="148" t="s">
        <v>225</v>
      </c>
      <c r="JR37" s="144" t="str">
        <f>IF(COUNTBLANK(AZ29:AZ35)&gt;0,"Yes","No")</f>
        <v>No</v>
      </c>
      <c r="JS37" s="144" t="str">
        <f>IFERROR(IF(AND(COUNTBLANK(AZ29:AZ35)=0,(2*AZ24)&gt;AZ36),"Yes","No"),"No")</f>
        <v>No</v>
      </c>
      <c r="JT37" s="144"/>
      <c r="JU37" s="158"/>
      <c r="JV37" s="158"/>
      <c r="JW37"/>
      <c r="JX37" s="158"/>
      <c r="JY37" s="158"/>
      <c r="JZ37"/>
      <c r="KA37" s="147"/>
      <c r="KB37"/>
      <c r="KC37" s="147"/>
      <c r="KD37" s="147"/>
      <c r="KE37"/>
      <c r="KF37" s="147"/>
      <c r="KG37" s="147"/>
      <c r="KH37" s="147"/>
      <c r="KI37"/>
      <c r="KJ37" s="147"/>
      <c r="KK37" s="147"/>
      <c r="KL37" s="147"/>
      <c r="KM37"/>
      <c r="KN37" s="147"/>
      <c r="KO37" s="148" t="s">
        <v>225</v>
      </c>
      <c r="KP37" s="144" t="str">
        <f>IF(COUNTBLANK(BX29:BX35)&gt;0,"Yes","No")</f>
        <v>No</v>
      </c>
      <c r="KQ37" s="144" t="str">
        <f>IFERROR(IF(AND(COUNTBLANK(BX29:BX35)=0,(2*BX24)&gt;BX36),"Yes","No"),"No")</f>
        <v>No</v>
      </c>
      <c r="KR37" s="144"/>
      <c r="KS37"/>
      <c r="KT37"/>
      <c r="KU37"/>
      <c r="KV37"/>
      <c r="KW37"/>
      <c r="KX37"/>
      <c r="KY37"/>
      <c r="KZ37"/>
      <c r="LA37"/>
      <c r="LB37"/>
      <c r="LC37"/>
      <c r="LD37"/>
      <c r="LE37"/>
      <c r="LF37"/>
      <c r="LG37"/>
      <c r="LH37"/>
      <c r="LI37"/>
      <c r="LJ37"/>
      <c r="LK37"/>
      <c r="LL37"/>
      <c r="LM37"/>
      <c r="LN37"/>
      <c r="LO37"/>
      <c r="LP37"/>
      <c r="LQ37"/>
      <c r="LR37"/>
      <c r="LS37"/>
      <c r="LT37"/>
      <c r="LU37"/>
      <c r="LV37"/>
      <c r="LW37"/>
      <c r="LX37"/>
      <c r="LY37"/>
      <c r="LZ37"/>
      <c r="MA37"/>
      <c r="MB37"/>
      <c r="MC37"/>
      <c r="MD37"/>
      <c r="ME37"/>
      <c r="MF37"/>
      <c r="MG37"/>
      <c r="MH37"/>
      <c r="MI37"/>
      <c r="MJ37"/>
      <c r="MK37"/>
      <c r="ML37"/>
      <c r="MM37"/>
      <c r="MN37"/>
      <c r="MO37"/>
      <c r="MP37"/>
      <c r="MQ37"/>
      <c r="MR37"/>
      <c r="MS37"/>
      <c r="MT37"/>
      <c r="MU37"/>
      <c r="MV37"/>
      <c r="MW37"/>
      <c r="MX37"/>
      <c r="MY37"/>
      <c r="MZ37"/>
      <c r="NA37"/>
      <c r="NB37"/>
      <c r="NC37"/>
      <c r="ND37"/>
      <c r="NE37"/>
      <c r="NF37"/>
      <c r="NG37"/>
      <c r="NH37"/>
      <c r="NI37"/>
      <c r="NJ37"/>
      <c r="NK37"/>
      <c r="NL37"/>
      <c r="NM37"/>
      <c r="NN37"/>
      <c r="NO37"/>
      <c r="NP37"/>
      <c r="NQ37"/>
      <c r="NR37"/>
      <c r="NS37"/>
      <c r="NT37"/>
      <c r="NU37"/>
      <c r="NV37"/>
      <c r="NW37"/>
      <c r="NX37"/>
      <c r="NY37"/>
      <c r="NZ37"/>
      <c r="OA37"/>
      <c r="OB37"/>
      <c r="OC37"/>
      <c r="OD37"/>
      <c r="OE37"/>
      <c r="OF37"/>
      <c r="OG37"/>
      <c r="OH37"/>
      <c r="OI37"/>
      <c r="OJ37"/>
    </row>
    <row r="38" spans="3:400" s="242" customFormat="1" ht="56.45" customHeight="1" x14ac:dyDescent="0.25">
      <c r="C38" s="215"/>
      <c r="D38" s="164" t="str">
        <f>HV38</f>
        <v/>
      </c>
      <c r="E38" s="189"/>
      <c r="F38" s="189"/>
      <c r="G38" s="189"/>
      <c r="H38" s="189"/>
      <c r="I38" s="189"/>
      <c r="J38" s="189"/>
      <c r="K38" s="189"/>
      <c r="L38" s="189"/>
      <c r="M38" s="189"/>
      <c r="N38" s="189"/>
      <c r="O38" s="189"/>
      <c r="P38" s="189"/>
      <c r="Q38" s="189"/>
      <c r="R38" s="189"/>
      <c r="S38" s="189"/>
      <c r="T38" s="189"/>
      <c r="U38" s="189"/>
      <c r="V38" s="189"/>
      <c r="W38" s="189"/>
      <c r="X38" s="189"/>
      <c r="Y38" s="189"/>
      <c r="Z38" s="189"/>
      <c r="AA38" s="189"/>
      <c r="AB38" s="164" t="str">
        <f>IT38</f>
        <v/>
      </c>
      <c r="AC38" s="189"/>
      <c r="AD38" s="189"/>
      <c r="AE38" s="189"/>
      <c r="AF38" s="189"/>
      <c r="AG38" s="189"/>
      <c r="AH38" s="189"/>
      <c r="AI38" s="189"/>
      <c r="AJ38" s="189"/>
      <c r="AK38" s="189"/>
      <c r="AL38" s="189"/>
      <c r="AM38" s="189"/>
      <c r="AN38" s="189"/>
      <c r="AO38" s="189"/>
      <c r="AP38" s="189"/>
      <c r="AQ38" s="189"/>
      <c r="AR38" s="189"/>
      <c r="AS38" s="189"/>
      <c r="AT38" s="189"/>
      <c r="AU38" s="189"/>
      <c r="AV38" s="189"/>
      <c r="AW38" s="189"/>
      <c r="AX38" s="189"/>
      <c r="AY38" s="189"/>
      <c r="AZ38" s="164" t="str">
        <f>JR38</f>
        <v/>
      </c>
      <c r="BA38" s="189"/>
      <c r="BB38" s="189"/>
      <c r="BC38" s="189"/>
      <c r="BD38" s="189"/>
      <c r="BE38" s="189"/>
      <c r="BF38" s="189"/>
      <c r="BG38" s="189"/>
      <c r="BH38" s="189"/>
      <c r="BI38" s="189"/>
      <c r="BJ38" s="189"/>
      <c r="BK38" s="189"/>
      <c r="BL38" s="189"/>
      <c r="BM38" s="189"/>
      <c r="BN38" s="189"/>
      <c r="BO38" s="189"/>
      <c r="BP38" s="189"/>
      <c r="BQ38" s="189"/>
      <c r="BR38" s="189"/>
      <c r="BS38" s="189"/>
      <c r="BT38" s="189"/>
      <c r="BU38" s="189"/>
      <c r="BV38" s="189"/>
      <c r="BW38" s="189"/>
      <c r="BX38" s="164" t="str">
        <f>KP38</f>
        <v/>
      </c>
      <c r="BY38" s="190"/>
      <c r="BZ38" s="190"/>
      <c r="CA38" s="190"/>
      <c r="CB38" s="190"/>
      <c r="CC38" s="190"/>
      <c r="CD38" s="190"/>
      <c r="CE38" s="190"/>
      <c r="CF38" s="190"/>
      <c r="CG38" s="190"/>
      <c r="CH38" s="190"/>
      <c r="CI38" s="190"/>
      <c r="CJ38" s="190"/>
      <c r="CK38" s="190"/>
      <c r="CL38" s="190"/>
      <c r="CM38" s="190"/>
      <c r="CN38" s="190"/>
      <c r="CO38" s="190"/>
      <c r="CP38" s="190"/>
      <c r="CQ38" s="190"/>
      <c r="CR38" s="190"/>
      <c r="CS38" s="190"/>
      <c r="CT38" s="190"/>
      <c r="CU38" s="190"/>
      <c r="CV38" s="190"/>
      <c r="CW38" s="190"/>
      <c r="CX38" s="190"/>
      <c r="CY38" s="190"/>
      <c r="CZ38" s="190"/>
      <c r="DA38" s="190"/>
      <c r="DB38" s="190"/>
      <c r="DC38" s="190"/>
      <c r="DD38" s="190"/>
      <c r="DE38" s="190"/>
      <c r="DF38" s="190"/>
      <c r="DG38" s="190"/>
      <c r="DH38" s="190"/>
      <c r="DI38" s="190"/>
      <c r="DJ38" s="190"/>
      <c r="DK38" s="190"/>
      <c r="DL38" s="190"/>
      <c r="DM38" s="190"/>
      <c r="DN38" s="190"/>
      <c r="DO38" s="190"/>
      <c r="DP38" s="190"/>
      <c r="DQ38" s="190"/>
      <c r="DR38" s="190"/>
      <c r="DS38" s="190"/>
      <c r="DT38" s="190"/>
      <c r="DU38" s="190"/>
      <c r="DV38" s="190"/>
      <c r="DW38" s="190"/>
      <c r="DX38" s="190"/>
      <c r="DY38" s="190"/>
      <c r="DZ38" s="190"/>
      <c r="EA38" s="190"/>
      <c r="EB38" s="190"/>
      <c r="EC38" s="190"/>
      <c r="ED38" s="190"/>
      <c r="EE38" s="190"/>
      <c r="EF38" s="190"/>
      <c r="EG38" s="190"/>
      <c r="EH38" s="190"/>
      <c r="EI38" s="190"/>
      <c r="EJ38" s="190"/>
      <c r="EK38" s="190"/>
      <c r="EL38" s="190"/>
      <c r="EM38" s="190"/>
      <c r="EN38" s="190"/>
      <c r="EO38" s="190"/>
      <c r="EP38" s="190"/>
      <c r="EQ38" s="190"/>
      <c r="ER38" s="190"/>
      <c r="ES38" s="190"/>
      <c r="ET38" s="190"/>
      <c r="EU38" s="190"/>
      <c r="EV38" s="190"/>
      <c r="EW38" s="190"/>
      <c r="EX38" s="190"/>
      <c r="EY38" s="190"/>
      <c r="EZ38" s="190"/>
      <c r="FA38" s="190"/>
      <c r="FB38" s="190"/>
      <c r="FC38" s="190"/>
      <c r="FD38" s="190"/>
      <c r="FE38" s="190"/>
      <c r="FF38" s="190"/>
      <c r="FG38" s="190"/>
      <c r="FH38" s="190"/>
      <c r="FI38" s="190"/>
      <c r="FJ38" s="190"/>
      <c r="FK38" s="190"/>
      <c r="FL38" s="190"/>
      <c r="FM38" s="190"/>
      <c r="FN38" s="190"/>
      <c r="FO38" s="190"/>
      <c r="FP38" s="190"/>
      <c r="FQ38" s="190"/>
      <c r="FR38" s="190"/>
      <c r="FS38" s="190"/>
      <c r="FT38" s="190"/>
      <c r="FU38" s="190"/>
      <c r="FV38" s="190"/>
      <c r="FW38" s="190"/>
      <c r="FX38" s="190"/>
      <c r="FY38" s="190"/>
      <c r="FZ38" s="190"/>
      <c r="GA38" s="190"/>
      <c r="GB38" s="190"/>
      <c r="GC38" s="190"/>
      <c r="GD38" s="190"/>
      <c r="GE38" s="190"/>
      <c r="GF38" s="190"/>
      <c r="GG38" s="190"/>
      <c r="GH38" s="190"/>
      <c r="GI38" s="190"/>
      <c r="GJ38" s="190"/>
      <c r="GK38" s="190"/>
      <c r="GL38" s="190"/>
      <c r="GM38" s="190"/>
      <c r="GN38" s="190"/>
      <c r="GO38" s="190"/>
      <c r="GP38" s="190"/>
      <c r="GQ38" s="190"/>
      <c r="GR38" s="190"/>
      <c r="GS38" s="190"/>
      <c r="GT38" s="190"/>
      <c r="GU38" s="190"/>
      <c r="GV38" s="190"/>
      <c r="GW38" s="190"/>
      <c r="GX38" s="190"/>
      <c r="GY38" s="190"/>
      <c r="GZ38" s="190"/>
      <c r="HA38" s="190"/>
      <c r="HB38" s="190"/>
      <c r="HC38" s="190"/>
      <c r="HD38" s="190"/>
      <c r="HE38" s="190"/>
      <c r="HF38" s="190"/>
      <c r="HG38" s="190"/>
      <c r="HH38" s="190"/>
      <c r="HI38" s="190"/>
      <c r="HJ38" s="190"/>
      <c r="HK38" s="190"/>
      <c r="HL38" s="190"/>
      <c r="HM38" s="190"/>
      <c r="HN38" s="190"/>
      <c r="HO38" s="190"/>
      <c r="HP38" s="190"/>
      <c r="HQ38" s="190"/>
      <c r="HR38" s="190"/>
      <c r="HS38" s="190"/>
      <c r="HT38" s="254"/>
      <c r="HU38" s="205" t="s">
        <v>230</v>
      </c>
      <c r="HV38" s="206" t="str">
        <f>IF(HV37="Yes", HV36,"")&amp;IF(HW37="Yes",HW36,"")&amp;IF(HX37="Yes",HX36,"")</f>
        <v/>
      </c>
      <c r="HW38" s="207"/>
      <c r="HX38" s="208"/>
      <c r="HY38" s="209"/>
      <c r="HZ38" s="209"/>
      <c r="IA38" s="160"/>
      <c r="IB38" s="209"/>
      <c r="IC38" s="209"/>
      <c r="ID38" s="160"/>
      <c r="IE38" s="158"/>
      <c r="IF38"/>
      <c r="IG38" s="158"/>
      <c r="IH38" s="158"/>
      <c r="II38"/>
      <c r="IJ38" s="158"/>
      <c r="IK38" s="158"/>
      <c r="IL38" s="158"/>
      <c r="IM38"/>
      <c r="IN38"/>
      <c r="IO38"/>
      <c r="IP38"/>
      <c r="IQ38"/>
      <c r="IR38" s="158"/>
      <c r="IS38" s="210" t="s">
        <v>230</v>
      </c>
      <c r="IT38" s="206" t="str">
        <f>IF(IT37="Yes", IT36,"")&amp;IF(IU37="Yes",IU36,"")&amp;IF(IV37="Yes",IV36,"")</f>
        <v/>
      </c>
      <c r="IU38" s="207"/>
      <c r="IV38" s="208"/>
      <c r="IW38" s="209"/>
      <c r="IX38" s="209"/>
      <c r="IY38" s="160"/>
      <c r="IZ38" s="209"/>
      <c r="JA38" s="209"/>
      <c r="JB38" s="160"/>
      <c r="JC38" s="158"/>
      <c r="JD38"/>
      <c r="JE38" s="158"/>
      <c r="JF38" s="158"/>
      <c r="JG38"/>
      <c r="JH38" s="158"/>
      <c r="JI38" s="158"/>
      <c r="JJ38" s="158"/>
      <c r="JK38"/>
      <c r="JL38" s="158"/>
      <c r="JM38" s="158"/>
      <c r="JN38" s="158"/>
      <c r="JO38"/>
      <c r="JP38" s="158"/>
      <c r="JQ38" s="210" t="s">
        <v>230</v>
      </c>
      <c r="JR38" s="206" t="str">
        <f>IF(JR37="Yes", JR36,"")&amp;IF(JS37="Yes",JS36,"")&amp;IF(JT37="Yes",JT36,"")</f>
        <v/>
      </c>
      <c r="JS38" s="207"/>
      <c r="JT38" s="208"/>
      <c r="JU38" s="209"/>
      <c r="JV38" s="209"/>
      <c r="JW38" s="160"/>
      <c r="JX38" s="209"/>
      <c r="JY38" s="209"/>
      <c r="JZ38" s="160"/>
      <c r="KA38" s="158"/>
      <c r="KB38"/>
      <c r="KC38" s="158"/>
      <c r="KD38" s="158"/>
      <c r="KE38"/>
      <c r="KF38" s="158"/>
      <c r="KG38" s="158"/>
      <c r="KH38" s="158"/>
      <c r="KI38"/>
      <c r="KJ38" s="158"/>
      <c r="KK38" s="158"/>
      <c r="KL38" s="158"/>
      <c r="KM38"/>
      <c r="KN38" s="158"/>
      <c r="KO38" s="210" t="s">
        <v>230</v>
      </c>
      <c r="KP38" s="206" t="str">
        <f>IF(KP37="Yes", KP36,"")&amp;IF(KQ37="Yes",KQ36,"")&amp;IF(KR37="Yes",KR36,"")</f>
        <v/>
      </c>
      <c r="KQ38" s="207"/>
      <c r="KR38" s="208"/>
      <c r="KS38" s="160"/>
      <c r="KT38" s="159" t="s">
        <v>266</v>
      </c>
      <c r="KU38"/>
      <c r="KV38"/>
      <c r="KW38"/>
      <c r="KX38"/>
      <c r="KY38"/>
      <c r="KZ38"/>
      <c r="LA38"/>
      <c r="LB38"/>
      <c r="LC38"/>
      <c r="LD38"/>
      <c r="LE38"/>
      <c r="LF38"/>
      <c r="LG38"/>
      <c r="LH38"/>
      <c r="LI38"/>
      <c r="LJ38"/>
      <c r="LK38"/>
      <c r="LL38"/>
      <c r="LM38"/>
      <c r="LN38"/>
      <c r="LO38"/>
      <c r="LP38" s="160"/>
      <c r="LQ38" s="160"/>
      <c r="LR38" s="159" t="s">
        <v>266</v>
      </c>
      <c r="LS38"/>
      <c r="LT38"/>
      <c r="LU38"/>
      <c r="LV38"/>
      <c r="LW38"/>
      <c r="LX38"/>
      <c r="LY38"/>
      <c r="LZ38"/>
      <c r="MA38"/>
      <c r="MB38"/>
      <c r="MC38"/>
      <c r="MD38"/>
      <c r="ME38"/>
      <c r="MF38"/>
      <c r="MG38"/>
      <c r="MH38"/>
      <c r="MI38"/>
      <c r="MJ38"/>
      <c r="MK38"/>
      <c r="ML38"/>
      <c r="MM38"/>
      <c r="MN38" s="160"/>
      <c r="MO38" s="160"/>
      <c r="MP38" s="159" t="s">
        <v>266</v>
      </c>
      <c r="MQ38"/>
      <c r="MR38"/>
      <c r="MS38"/>
      <c r="MT38"/>
      <c r="MU38"/>
      <c r="MV38"/>
      <c r="MW38"/>
      <c r="MX38"/>
      <c r="MY38"/>
      <c r="MZ38"/>
      <c r="NA38"/>
      <c r="NB38"/>
      <c r="NC38"/>
      <c r="ND38"/>
      <c r="NE38"/>
      <c r="NF38"/>
      <c r="NG38"/>
      <c r="NH38"/>
      <c r="NI38"/>
      <c r="NJ38"/>
      <c r="NK38"/>
      <c r="NL38" s="160"/>
      <c r="NM38" s="160"/>
      <c r="NN38" s="159" t="s">
        <v>266</v>
      </c>
      <c r="NO38"/>
      <c r="NP38"/>
      <c r="NQ38"/>
      <c r="NR38"/>
      <c r="NS38"/>
      <c r="NT38"/>
      <c r="NU38"/>
      <c r="NV38"/>
      <c r="NW38"/>
      <c r="NX38"/>
      <c r="NY38"/>
      <c r="NZ38"/>
      <c r="OA38"/>
      <c r="OB38"/>
      <c r="OC38"/>
      <c r="OD38"/>
      <c r="OE38"/>
      <c r="OF38"/>
      <c r="OG38"/>
      <c r="OH38"/>
      <c r="OI38"/>
      <c r="OJ38" s="160"/>
    </row>
    <row r="39" spans="3:400" ht="14.45" customHeight="1" x14ac:dyDescent="0.25">
      <c r="C39" s="168"/>
      <c r="D39" s="195"/>
      <c r="E39" s="195"/>
      <c r="F39" s="195"/>
      <c r="G39" s="195"/>
      <c r="H39" s="195"/>
      <c r="I39" s="195"/>
      <c r="J39" s="195"/>
      <c r="K39" s="195"/>
      <c r="L39" s="195"/>
      <c r="M39" s="195"/>
      <c r="N39" s="195"/>
      <c r="O39" s="195"/>
      <c r="P39" s="195"/>
      <c r="Q39" s="195"/>
      <c r="R39" s="195"/>
      <c r="S39" s="195"/>
      <c r="T39" s="195"/>
      <c r="U39" s="195"/>
      <c r="V39" s="195"/>
      <c r="W39" s="195"/>
      <c r="X39" s="195"/>
      <c r="Y39" s="195"/>
      <c r="Z39" s="195"/>
      <c r="AA39" s="195"/>
      <c r="AB39" s="195"/>
      <c r="AC39" s="195"/>
      <c r="AD39" s="195"/>
      <c r="AE39" s="195"/>
      <c r="AF39" s="195"/>
      <c r="AG39" s="195"/>
      <c r="AH39" s="195"/>
      <c r="AI39" s="195"/>
      <c r="AJ39" s="195"/>
      <c r="AK39" s="195"/>
      <c r="AL39" s="195"/>
      <c r="AM39" s="195"/>
      <c r="AN39" s="195"/>
      <c r="AO39" s="195"/>
      <c r="AP39" s="195"/>
      <c r="AQ39" s="195"/>
      <c r="AR39" s="195"/>
      <c r="AS39" s="195"/>
      <c r="AT39" s="195"/>
      <c r="AU39" s="195"/>
      <c r="AV39" s="195"/>
      <c r="AW39" s="195"/>
      <c r="AX39" s="195"/>
      <c r="AY39" s="195"/>
      <c r="AZ39" s="195"/>
      <c r="BA39" s="195"/>
      <c r="BB39" s="195"/>
      <c r="BC39" s="195"/>
      <c r="BD39" s="195"/>
      <c r="BE39" s="195"/>
      <c r="BF39" s="195"/>
      <c r="BG39" s="195"/>
      <c r="BH39" s="195"/>
      <c r="BI39" s="195"/>
      <c r="BJ39" s="195"/>
      <c r="BK39" s="195"/>
      <c r="BL39" s="195"/>
      <c r="BM39" s="195"/>
      <c r="BN39" s="195"/>
      <c r="BO39" s="195"/>
      <c r="BP39" s="195"/>
      <c r="BQ39" s="195"/>
      <c r="BR39" s="195"/>
      <c r="BS39" s="195"/>
      <c r="BT39" s="195"/>
      <c r="BU39" s="195"/>
      <c r="BV39" s="195"/>
      <c r="BW39" s="195"/>
      <c r="BX39" s="195"/>
      <c r="BY39" s="195"/>
      <c r="BZ39" s="195"/>
      <c r="CA39" s="195"/>
      <c r="CB39" s="195"/>
      <c r="CC39" s="195"/>
      <c r="CD39" s="195"/>
      <c r="CE39" s="195"/>
      <c r="CF39" s="195"/>
      <c r="CG39" s="195"/>
      <c r="CH39" s="195"/>
      <c r="CI39" s="195"/>
      <c r="CJ39" s="195"/>
      <c r="CK39" s="195"/>
      <c r="CL39" s="195"/>
      <c r="CM39" s="195"/>
      <c r="CN39" s="195"/>
      <c r="CO39" s="195"/>
      <c r="CP39" s="195"/>
      <c r="CQ39" s="195"/>
      <c r="CR39" s="195"/>
      <c r="CS39" s="195"/>
      <c r="CT39" s="195"/>
      <c r="CU39" s="195"/>
      <c r="CV39" s="195"/>
      <c r="CW39" s="195"/>
      <c r="CX39" s="195"/>
      <c r="CY39" s="195"/>
      <c r="CZ39" s="195"/>
      <c r="DA39" s="195"/>
      <c r="DB39" s="195"/>
      <c r="DC39" s="195"/>
      <c r="DD39" s="195"/>
      <c r="DE39" s="195"/>
      <c r="DF39" s="195"/>
      <c r="DG39" s="195"/>
      <c r="DH39" s="195"/>
      <c r="DI39" s="195"/>
      <c r="DJ39" s="195"/>
      <c r="DK39" s="195"/>
      <c r="DL39" s="195"/>
      <c r="DM39" s="195"/>
      <c r="DN39" s="195"/>
      <c r="DO39" s="195"/>
      <c r="DP39" s="195"/>
      <c r="DQ39" s="195"/>
      <c r="DR39" s="195"/>
      <c r="DS39" s="195"/>
      <c r="DT39" s="195"/>
      <c r="DU39" s="195"/>
      <c r="DV39" s="195"/>
      <c r="DW39" s="195"/>
      <c r="DX39" s="195"/>
      <c r="DY39" s="195"/>
      <c r="DZ39" s="195"/>
      <c r="EA39" s="195"/>
      <c r="EB39" s="195"/>
      <c r="EC39" s="195"/>
      <c r="ED39" s="195"/>
      <c r="EE39" s="195"/>
      <c r="EF39" s="195"/>
      <c r="EG39" s="195"/>
      <c r="EH39" s="195"/>
      <c r="EI39" s="195"/>
      <c r="EJ39" s="195"/>
      <c r="EK39" s="195"/>
      <c r="EL39" s="195"/>
      <c r="EM39" s="195"/>
      <c r="EN39" s="195"/>
      <c r="EO39" s="195"/>
      <c r="EP39" s="195"/>
      <c r="EQ39" s="195"/>
      <c r="ER39" s="195"/>
      <c r="ES39" s="195"/>
      <c r="ET39" s="195"/>
      <c r="EU39" s="195"/>
      <c r="EV39" s="195"/>
      <c r="EW39" s="195"/>
      <c r="EX39" s="195"/>
      <c r="EY39" s="195"/>
      <c r="EZ39" s="195"/>
      <c r="FA39" s="195"/>
      <c r="FB39" s="195"/>
      <c r="FC39" s="195"/>
      <c r="FD39" s="195"/>
      <c r="FE39" s="195"/>
      <c r="FF39" s="195"/>
      <c r="FG39" s="195"/>
      <c r="FH39" s="195"/>
      <c r="FI39" s="195"/>
      <c r="FJ39" s="195"/>
      <c r="FK39" s="195"/>
      <c r="FL39" s="195"/>
      <c r="FM39" s="195"/>
      <c r="FN39" s="195"/>
      <c r="FO39" s="195"/>
      <c r="FP39" s="195"/>
      <c r="FQ39" s="195"/>
      <c r="FR39" s="195"/>
      <c r="FS39" s="195"/>
      <c r="FT39" s="195"/>
      <c r="FU39" s="195"/>
      <c r="FV39" s="195"/>
      <c r="FW39" s="195"/>
      <c r="FX39" s="195"/>
      <c r="FY39" s="195"/>
      <c r="FZ39" s="195"/>
      <c r="GA39" s="195"/>
      <c r="GB39" s="195"/>
      <c r="GC39" s="195"/>
      <c r="GD39" s="195"/>
      <c r="GE39" s="195"/>
      <c r="GF39" s="195"/>
      <c r="GG39" s="195"/>
      <c r="GH39" s="195"/>
      <c r="GI39" s="195"/>
      <c r="GJ39" s="195"/>
      <c r="GK39" s="195"/>
      <c r="GL39" s="195"/>
      <c r="GM39" s="195"/>
      <c r="GN39" s="195"/>
      <c r="GO39" s="195"/>
      <c r="GP39" s="195"/>
      <c r="GQ39" s="195"/>
      <c r="GR39" s="195"/>
      <c r="GS39" s="195"/>
      <c r="GT39" s="195"/>
      <c r="GU39" s="195"/>
      <c r="GV39" s="195"/>
      <c r="GW39" s="195"/>
      <c r="GX39" s="195"/>
      <c r="GY39" s="195"/>
      <c r="GZ39" s="195"/>
      <c r="HA39" s="195"/>
      <c r="HB39" s="195"/>
      <c r="HC39" s="195"/>
      <c r="HD39" s="195"/>
      <c r="HE39" s="195"/>
      <c r="HF39" s="195"/>
      <c r="HG39" s="195"/>
      <c r="HH39" s="195"/>
      <c r="HI39" s="195"/>
      <c r="HJ39" s="195"/>
      <c r="HK39" s="195"/>
      <c r="HL39" s="195"/>
      <c r="HM39" s="195"/>
      <c r="HN39" s="195"/>
      <c r="HO39" s="195"/>
      <c r="HP39" s="195"/>
      <c r="HQ39" s="195"/>
      <c r="HR39" s="195"/>
      <c r="HS39" s="195"/>
      <c r="HT39" s="228"/>
      <c r="HU39"/>
      <c r="HV39"/>
      <c r="HW39"/>
      <c r="HX39" s="160"/>
      <c r="HY39" s="160"/>
      <c r="HZ39" s="160"/>
      <c r="IA39"/>
      <c r="IB39" s="160"/>
      <c r="IC39" s="160"/>
      <c r="ID39"/>
      <c r="IE39" s="209"/>
      <c r="IF39" s="160"/>
      <c r="IG39" s="209"/>
      <c r="IH39" s="209"/>
      <c r="II39" s="160"/>
      <c r="IJ39" s="209"/>
      <c r="IK39" s="209"/>
      <c r="IL39" s="209"/>
      <c r="IM39" s="160"/>
      <c r="IN39" s="160"/>
      <c r="IO39" s="160"/>
      <c r="IP39" s="160"/>
      <c r="IQ39" s="160"/>
      <c r="IR39" s="209"/>
      <c r="IS39"/>
      <c r="IT39"/>
      <c r="IU39"/>
      <c r="IV39" s="160"/>
      <c r="IW39" s="160"/>
      <c r="IX39" s="160"/>
      <c r="IY39"/>
      <c r="IZ39" s="160"/>
      <c r="JA39" s="160"/>
      <c r="JB39"/>
      <c r="JC39" s="209"/>
      <c r="JD39" s="160"/>
      <c r="JE39" s="209"/>
      <c r="JF39" s="209"/>
      <c r="JG39" s="160"/>
      <c r="JH39" s="209"/>
      <c r="JI39" s="209"/>
      <c r="JJ39" s="209"/>
      <c r="JK39" s="160"/>
      <c r="JL39" s="209"/>
      <c r="JM39" s="209"/>
      <c r="JN39" s="209"/>
      <c r="JO39" s="160"/>
      <c r="JP39" s="209"/>
      <c r="JQ39"/>
      <c r="JR39"/>
      <c r="JS39"/>
      <c r="JT39" s="160"/>
      <c r="JU39" s="160"/>
      <c r="JV39" s="160"/>
      <c r="JW39"/>
      <c r="JX39" s="160"/>
      <c r="JY39" s="160"/>
      <c r="JZ39"/>
      <c r="KA39" s="209"/>
      <c r="KB39" s="160"/>
      <c r="KC39" s="209"/>
      <c r="KD39" s="209"/>
      <c r="KE39" s="160"/>
      <c r="KF39" s="209"/>
      <c r="KG39" s="209"/>
      <c r="KH39" s="209"/>
      <c r="KI39" s="160"/>
      <c r="KJ39" s="209"/>
      <c r="KK39" s="209"/>
      <c r="KL39" s="209"/>
      <c r="KM39" s="160"/>
      <c r="KN39" s="209"/>
      <c r="KO39"/>
      <c r="KP39"/>
      <c r="KQ39"/>
      <c r="KR39" s="160"/>
      <c r="KS39"/>
      <c r="KT39" s="166" t="s">
        <v>304</v>
      </c>
      <c r="KU39" s="166"/>
      <c r="KV39" s="167">
        <f>D57</f>
        <v>3</v>
      </c>
      <c r="KW39"/>
      <c r="KX39"/>
      <c r="KY39" s="125"/>
      <c r="KZ39" s="125">
        <v>1</v>
      </c>
      <c r="LA39" s="125">
        <v>2</v>
      </c>
      <c r="LB39" s="125">
        <v>3</v>
      </c>
      <c r="LC39" s="125">
        <v>4</v>
      </c>
      <c r="LD39" s="125">
        <v>5</v>
      </c>
      <c r="LE39" s="125">
        <v>6</v>
      </c>
      <c r="LF39" s="125">
        <v>7</v>
      </c>
      <c r="LG39" s="125">
        <v>8</v>
      </c>
      <c r="LH39" s="125">
        <v>9</v>
      </c>
      <c r="LI39" s="125">
        <v>10</v>
      </c>
      <c r="LJ39" s="125">
        <v>11</v>
      </c>
      <c r="LK39" s="125">
        <v>12</v>
      </c>
      <c r="LL39" s="125">
        <v>13</v>
      </c>
      <c r="LM39" s="125">
        <v>14</v>
      </c>
      <c r="LN39" s="125">
        <v>15</v>
      </c>
      <c r="LO39" s="125"/>
      <c r="LP39"/>
      <c r="LQ39"/>
      <c r="LR39" s="166" t="s">
        <v>304</v>
      </c>
      <c r="LS39" s="166"/>
      <c r="LT39" s="167">
        <f>AB57</f>
        <v>2</v>
      </c>
      <c r="LU39"/>
      <c r="LV39"/>
      <c r="LW39" s="125"/>
      <c r="LX39" s="125">
        <v>1</v>
      </c>
      <c r="LY39" s="125">
        <v>2</v>
      </c>
      <c r="LZ39" s="125">
        <v>3</v>
      </c>
      <c r="MA39" s="125">
        <v>4</v>
      </c>
      <c r="MB39" s="125">
        <v>5</v>
      </c>
      <c r="MC39" s="125">
        <v>6</v>
      </c>
      <c r="MD39" s="125">
        <v>7</v>
      </c>
      <c r="ME39" s="125">
        <v>8</v>
      </c>
      <c r="MF39" s="125">
        <v>9</v>
      </c>
      <c r="MG39" s="125">
        <v>10</v>
      </c>
      <c r="MH39" s="125">
        <v>11</v>
      </c>
      <c r="MI39" s="125">
        <v>12</v>
      </c>
      <c r="MJ39" s="125">
        <v>13</v>
      </c>
      <c r="MK39" s="125">
        <v>14</v>
      </c>
      <c r="ML39" s="125">
        <v>15</v>
      </c>
      <c r="MM39" s="125"/>
      <c r="MN39"/>
      <c r="MO39"/>
      <c r="MP39" s="166" t="s">
        <v>304</v>
      </c>
      <c r="MQ39" s="166"/>
      <c r="MR39" s="167">
        <f>AZ57</f>
        <v>0</v>
      </c>
      <c r="MS39"/>
      <c r="MT39"/>
      <c r="MU39" s="125"/>
      <c r="MV39" s="125">
        <v>1</v>
      </c>
      <c r="MW39" s="125">
        <v>2</v>
      </c>
      <c r="MX39" s="125">
        <v>3</v>
      </c>
      <c r="MY39" s="125">
        <v>4</v>
      </c>
      <c r="MZ39" s="125">
        <v>5</v>
      </c>
      <c r="NA39" s="125">
        <v>6</v>
      </c>
      <c r="NB39" s="125">
        <v>7</v>
      </c>
      <c r="NC39" s="125">
        <v>8</v>
      </c>
      <c r="ND39" s="125">
        <v>9</v>
      </c>
      <c r="NE39" s="125">
        <v>10</v>
      </c>
      <c r="NF39" s="125">
        <v>11</v>
      </c>
      <c r="NG39" s="125">
        <v>12</v>
      </c>
      <c r="NH39" s="125">
        <v>13</v>
      </c>
      <c r="NI39" s="125">
        <v>14</v>
      </c>
      <c r="NJ39" s="125">
        <v>15</v>
      </c>
      <c r="NK39" s="125"/>
      <c r="NL39"/>
      <c r="NM39"/>
      <c r="NN39" s="166" t="s">
        <v>304</v>
      </c>
      <c r="NO39" s="166"/>
      <c r="NP39" s="167">
        <f>BX57</f>
        <v>1</v>
      </c>
      <c r="NQ39"/>
      <c r="NR39"/>
      <c r="NS39" s="125"/>
      <c r="NT39" s="125">
        <v>1</v>
      </c>
      <c r="NU39" s="125">
        <v>2</v>
      </c>
      <c r="NV39" s="125">
        <v>3</v>
      </c>
      <c r="NW39" s="125">
        <v>4</v>
      </c>
      <c r="NX39" s="125">
        <v>5</v>
      </c>
      <c r="NY39" s="125">
        <v>6</v>
      </c>
      <c r="NZ39" s="125">
        <v>7</v>
      </c>
      <c r="OA39" s="125">
        <v>8</v>
      </c>
      <c r="OB39" s="125">
        <v>9</v>
      </c>
      <c r="OC39" s="125">
        <v>10</v>
      </c>
      <c r="OD39" s="125">
        <v>11</v>
      </c>
      <c r="OE39" s="125">
        <v>12</v>
      </c>
      <c r="OF39" s="125">
        <v>13</v>
      </c>
      <c r="OG39" s="125">
        <v>14</v>
      </c>
      <c r="OH39" s="125">
        <v>15</v>
      </c>
      <c r="OI39" s="125"/>
      <c r="OJ39"/>
    </row>
    <row r="40" spans="3:400" ht="18.600000000000001" customHeight="1" x14ac:dyDescent="0.25">
      <c r="C40" s="168" t="s">
        <v>279</v>
      </c>
      <c r="D40" s="139" t="str">
        <f t="shared" ref="D40:BO40" si="122">D7</f>
        <v>ES</v>
      </c>
      <c r="E40" s="139">
        <f t="shared" si="122"/>
        <v>0</v>
      </c>
      <c r="F40" s="139">
        <f t="shared" si="122"/>
        <v>0</v>
      </c>
      <c r="G40" s="139">
        <f t="shared" si="122"/>
        <v>0</v>
      </c>
      <c r="H40" s="139">
        <f t="shared" si="122"/>
        <v>0</v>
      </c>
      <c r="I40" s="139">
        <f t="shared" si="122"/>
        <v>0</v>
      </c>
      <c r="J40" s="139">
        <f t="shared" si="122"/>
        <v>0</v>
      </c>
      <c r="K40" s="139">
        <f t="shared" si="122"/>
        <v>0</v>
      </c>
      <c r="L40" s="139">
        <f t="shared" si="122"/>
        <v>0</v>
      </c>
      <c r="M40" s="139">
        <f t="shared" si="122"/>
        <v>0</v>
      </c>
      <c r="N40" s="139">
        <f t="shared" si="122"/>
        <v>0</v>
      </c>
      <c r="O40" s="139">
        <f t="shared" si="122"/>
        <v>0</v>
      </c>
      <c r="P40" s="139">
        <f t="shared" si="122"/>
        <v>0</v>
      </c>
      <c r="Q40" s="139">
        <f t="shared" si="122"/>
        <v>0</v>
      </c>
      <c r="R40" s="139">
        <f t="shared" si="122"/>
        <v>0</v>
      </c>
      <c r="S40" s="139">
        <f t="shared" si="122"/>
        <v>0</v>
      </c>
      <c r="T40" s="139">
        <f t="shared" si="122"/>
        <v>0</v>
      </c>
      <c r="U40" s="139">
        <f t="shared" si="122"/>
        <v>0</v>
      </c>
      <c r="V40" s="139">
        <f t="shared" si="122"/>
        <v>0</v>
      </c>
      <c r="W40" s="139">
        <f t="shared" si="122"/>
        <v>0</v>
      </c>
      <c r="X40" s="139">
        <f t="shared" si="122"/>
        <v>0</v>
      </c>
      <c r="Y40" s="139">
        <f t="shared" si="122"/>
        <v>0</v>
      </c>
      <c r="Z40" s="139">
        <f t="shared" si="122"/>
        <v>0</v>
      </c>
      <c r="AA40" s="139">
        <f t="shared" si="122"/>
        <v>0</v>
      </c>
      <c r="AB40" s="139" t="str">
        <f t="shared" si="122"/>
        <v>TH</v>
      </c>
      <c r="AC40" s="139">
        <f t="shared" si="122"/>
        <v>0</v>
      </c>
      <c r="AD40" s="139">
        <f t="shared" si="122"/>
        <v>0</v>
      </c>
      <c r="AE40" s="139">
        <f t="shared" si="122"/>
        <v>0</v>
      </c>
      <c r="AF40" s="139">
        <f t="shared" si="122"/>
        <v>0</v>
      </c>
      <c r="AG40" s="139">
        <f t="shared" si="122"/>
        <v>0</v>
      </c>
      <c r="AH40" s="139">
        <f t="shared" si="122"/>
        <v>0</v>
      </c>
      <c r="AI40" s="139">
        <f t="shared" si="122"/>
        <v>0</v>
      </c>
      <c r="AJ40" s="139">
        <f t="shared" si="122"/>
        <v>0</v>
      </c>
      <c r="AK40" s="139">
        <f t="shared" si="122"/>
        <v>0</v>
      </c>
      <c r="AL40" s="139">
        <f t="shared" si="122"/>
        <v>0</v>
      </c>
      <c r="AM40" s="139">
        <f t="shared" si="122"/>
        <v>0</v>
      </c>
      <c r="AN40" s="139">
        <f t="shared" si="122"/>
        <v>0</v>
      </c>
      <c r="AO40" s="139">
        <f t="shared" si="122"/>
        <v>0</v>
      </c>
      <c r="AP40" s="139">
        <f t="shared" si="122"/>
        <v>0</v>
      </c>
      <c r="AQ40" s="139">
        <f t="shared" si="122"/>
        <v>0</v>
      </c>
      <c r="AR40" s="139">
        <f t="shared" si="122"/>
        <v>0</v>
      </c>
      <c r="AS40" s="139">
        <f t="shared" si="122"/>
        <v>0</v>
      </c>
      <c r="AT40" s="139">
        <f t="shared" si="122"/>
        <v>0</v>
      </c>
      <c r="AU40" s="139">
        <f t="shared" si="122"/>
        <v>0</v>
      </c>
      <c r="AV40" s="139">
        <f t="shared" si="122"/>
        <v>0</v>
      </c>
      <c r="AW40" s="139">
        <f t="shared" si="122"/>
        <v>0</v>
      </c>
      <c r="AX40" s="139">
        <f t="shared" si="122"/>
        <v>0</v>
      </c>
      <c r="AY40" s="139">
        <f t="shared" si="122"/>
        <v>0</v>
      </c>
      <c r="AZ40" s="139" t="str">
        <f t="shared" si="122"/>
        <v>SH</v>
      </c>
      <c r="BA40" s="139">
        <f t="shared" si="122"/>
        <v>0</v>
      </c>
      <c r="BB40" s="139">
        <f t="shared" si="122"/>
        <v>0</v>
      </c>
      <c r="BC40" s="139">
        <f t="shared" si="122"/>
        <v>0</v>
      </c>
      <c r="BD40" s="139">
        <f t="shared" si="122"/>
        <v>0</v>
      </c>
      <c r="BE40" s="139">
        <f t="shared" si="122"/>
        <v>0</v>
      </c>
      <c r="BF40" s="139">
        <f t="shared" si="122"/>
        <v>0</v>
      </c>
      <c r="BG40" s="139">
        <f t="shared" si="122"/>
        <v>0</v>
      </c>
      <c r="BH40" s="139">
        <f t="shared" si="122"/>
        <v>0</v>
      </c>
      <c r="BI40" s="139">
        <f t="shared" si="122"/>
        <v>0</v>
      </c>
      <c r="BJ40" s="139">
        <f t="shared" si="122"/>
        <v>0</v>
      </c>
      <c r="BK40" s="139">
        <f t="shared" si="122"/>
        <v>0</v>
      </c>
      <c r="BL40" s="139">
        <f t="shared" si="122"/>
        <v>0</v>
      </c>
      <c r="BM40" s="139">
        <f t="shared" si="122"/>
        <v>0</v>
      </c>
      <c r="BN40" s="139">
        <f t="shared" si="122"/>
        <v>0</v>
      </c>
      <c r="BO40" s="139">
        <f t="shared" si="122"/>
        <v>0</v>
      </c>
      <c r="BP40" s="139">
        <f t="shared" ref="BP40:BX40" si="123">BP7</f>
        <v>0</v>
      </c>
      <c r="BQ40" s="139">
        <f t="shared" si="123"/>
        <v>0</v>
      </c>
      <c r="BR40" s="139">
        <f t="shared" si="123"/>
        <v>0</v>
      </c>
      <c r="BS40" s="139">
        <f t="shared" si="123"/>
        <v>0</v>
      </c>
      <c r="BT40" s="139">
        <f t="shared" si="123"/>
        <v>0</v>
      </c>
      <c r="BU40" s="139">
        <f t="shared" si="123"/>
        <v>0</v>
      </c>
      <c r="BV40" s="139">
        <f t="shared" si="123"/>
        <v>0</v>
      </c>
      <c r="BW40" s="139">
        <f t="shared" si="123"/>
        <v>0</v>
      </c>
      <c r="BX40" s="139" t="str">
        <f t="shared" si="123"/>
        <v>UN</v>
      </c>
      <c r="BY40" s="126"/>
      <c r="BZ40" s="120"/>
      <c r="CA40" s="139" t="str">
        <f>CA$7</f>
        <v>ES</v>
      </c>
      <c r="CB40" s="139">
        <f t="shared" ref="CB40:EM40" si="124">CB$7</f>
        <v>0</v>
      </c>
      <c r="CC40" s="139">
        <f t="shared" si="124"/>
        <v>0</v>
      </c>
      <c r="CD40" s="139">
        <f t="shared" si="124"/>
        <v>0</v>
      </c>
      <c r="CE40" s="139">
        <f t="shared" si="124"/>
        <v>0</v>
      </c>
      <c r="CF40" s="139">
        <f t="shared" si="124"/>
        <v>0</v>
      </c>
      <c r="CG40" s="139">
        <f t="shared" si="124"/>
        <v>0</v>
      </c>
      <c r="CH40" s="139">
        <f t="shared" si="124"/>
        <v>0</v>
      </c>
      <c r="CI40" s="139">
        <f t="shared" si="124"/>
        <v>0</v>
      </c>
      <c r="CJ40" s="139">
        <f t="shared" si="124"/>
        <v>0</v>
      </c>
      <c r="CK40" s="139">
        <f t="shared" si="124"/>
        <v>0</v>
      </c>
      <c r="CL40" s="139">
        <f t="shared" si="124"/>
        <v>0</v>
      </c>
      <c r="CM40" s="139">
        <f t="shared" si="124"/>
        <v>0</v>
      </c>
      <c r="CN40" s="139">
        <f t="shared" si="124"/>
        <v>0</v>
      </c>
      <c r="CO40" s="139">
        <f t="shared" si="124"/>
        <v>0</v>
      </c>
      <c r="CP40" s="139">
        <f t="shared" si="124"/>
        <v>0</v>
      </c>
      <c r="CQ40" s="139">
        <f t="shared" si="124"/>
        <v>0</v>
      </c>
      <c r="CR40" s="139">
        <f t="shared" si="124"/>
        <v>0</v>
      </c>
      <c r="CS40" s="139">
        <f t="shared" si="124"/>
        <v>0</v>
      </c>
      <c r="CT40" s="139">
        <f t="shared" si="124"/>
        <v>0</v>
      </c>
      <c r="CU40" s="139">
        <f t="shared" si="124"/>
        <v>0</v>
      </c>
      <c r="CV40" s="139">
        <f t="shared" si="124"/>
        <v>0</v>
      </c>
      <c r="CW40" s="139">
        <f t="shared" si="124"/>
        <v>0</v>
      </c>
      <c r="CX40" s="139">
        <f t="shared" si="124"/>
        <v>0</v>
      </c>
      <c r="CY40" s="139" t="str">
        <f t="shared" si="124"/>
        <v>TH</v>
      </c>
      <c r="CZ40" s="139">
        <f t="shared" si="124"/>
        <v>0</v>
      </c>
      <c r="DA40" s="139">
        <f t="shared" si="124"/>
        <v>0</v>
      </c>
      <c r="DB40" s="139">
        <f t="shared" si="124"/>
        <v>0</v>
      </c>
      <c r="DC40" s="139">
        <f t="shared" si="124"/>
        <v>0</v>
      </c>
      <c r="DD40" s="139">
        <f t="shared" si="124"/>
        <v>0</v>
      </c>
      <c r="DE40" s="139">
        <f t="shared" si="124"/>
        <v>0</v>
      </c>
      <c r="DF40" s="139">
        <f t="shared" si="124"/>
        <v>0</v>
      </c>
      <c r="DG40" s="139">
        <f t="shared" si="124"/>
        <v>0</v>
      </c>
      <c r="DH40" s="139">
        <f t="shared" si="124"/>
        <v>0</v>
      </c>
      <c r="DI40" s="139">
        <f t="shared" si="124"/>
        <v>0</v>
      </c>
      <c r="DJ40" s="139">
        <f t="shared" si="124"/>
        <v>0</v>
      </c>
      <c r="DK40" s="139">
        <f t="shared" si="124"/>
        <v>0</v>
      </c>
      <c r="DL40" s="139">
        <f t="shared" si="124"/>
        <v>0</v>
      </c>
      <c r="DM40" s="139">
        <f t="shared" si="124"/>
        <v>0</v>
      </c>
      <c r="DN40" s="139">
        <f t="shared" si="124"/>
        <v>0</v>
      </c>
      <c r="DO40" s="139">
        <f t="shared" si="124"/>
        <v>0</v>
      </c>
      <c r="DP40" s="139">
        <f t="shared" si="124"/>
        <v>0</v>
      </c>
      <c r="DQ40" s="139">
        <f t="shared" si="124"/>
        <v>0</v>
      </c>
      <c r="DR40" s="139">
        <f t="shared" si="124"/>
        <v>0</v>
      </c>
      <c r="DS40" s="139">
        <f t="shared" si="124"/>
        <v>0</v>
      </c>
      <c r="DT40" s="139">
        <f t="shared" si="124"/>
        <v>0</v>
      </c>
      <c r="DU40" s="139">
        <f t="shared" si="124"/>
        <v>0</v>
      </c>
      <c r="DV40" s="139">
        <f t="shared" si="124"/>
        <v>0</v>
      </c>
      <c r="DW40" s="139" t="str">
        <f t="shared" si="124"/>
        <v>SH</v>
      </c>
      <c r="DX40" s="139">
        <f t="shared" si="124"/>
        <v>0</v>
      </c>
      <c r="DY40" s="139">
        <f t="shared" si="124"/>
        <v>0</v>
      </c>
      <c r="DZ40" s="139">
        <f t="shared" si="124"/>
        <v>0</v>
      </c>
      <c r="EA40" s="139">
        <f t="shared" si="124"/>
        <v>0</v>
      </c>
      <c r="EB40" s="139">
        <f t="shared" si="124"/>
        <v>0</v>
      </c>
      <c r="EC40" s="139">
        <f t="shared" si="124"/>
        <v>0</v>
      </c>
      <c r="ED40" s="139">
        <f t="shared" si="124"/>
        <v>0</v>
      </c>
      <c r="EE40" s="139">
        <f t="shared" si="124"/>
        <v>0</v>
      </c>
      <c r="EF40" s="139">
        <f t="shared" si="124"/>
        <v>0</v>
      </c>
      <c r="EG40" s="139">
        <f t="shared" si="124"/>
        <v>0</v>
      </c>
      <c r="EH40" s="139">
        <f t="shared" si="124"/>
        <v>0</v>
      </c>
      <c r="EI40" s="139">
        <f t="shared" si="124"/>
        <v>0</v>
      </c>
      <c r="EJ40" s="139">
        <f t="shared" si="124"/>
        <v>0</v>
      </c>
      <c r="EK40" s="139">
        <f t="shared" si="124"/>
        <v>0</v>
      </c>
      <c r="EL40" s="139">
        <f t="shared" si="124"/>
        <v>0</v>
      </c>
      <c r="EM40" s="139">
        <f t="shared" si="124"/>
        <v>0</v>
      </c>
      <c r="EN40" s="139">
        <f t="shared" ref="EN40:EU40" si="125">EN$7</f>
        <v>0</v>
      </c>
      <c r="EO40" s="139">
        <f t="shared" si="125"/>
        <v>0</v>
      </c>
      <c r="EP40" s="139">
        <f t="shared" si="125"/>
        <v>0</v>
      </c>
      <c r="EQ40" s="139">
        <f t="shared" si="125"/>
        <v>0</v>
      </c>
      <c r="ER40" s="139">
        <f t="shared" si="125"/>
        <v>0</v>
      </c>
      <c r="ES40" s="139">
        <f t="shared" si="125"/>
        <v>0</v>
      </c>
      <c r="ET40" s="139">
        <f t="shared" si="125"/>
        <v>0</v>
      </c>
      <c r="EU40" s="139" t="str">
        <f t="shared" si="125"/>
        <v>UN</v>
      </c>
      <c r="EV40" s="120"/>
      <c r="EW40" s="139" t="str">
        <f>EW$7</f>
        <v>ES</v>
      </c>
      <c r="EX40" s="139">
        <f t="shared" ref="EX40:HI40" si="126">EX$7</f>
        <v>0</v>
      </c>
      <c r="EY40" s="139">
        <f t="shared" si="126"/>
        <v>0</v>
      </c>
      <c r="EZ40" s="139">
        <f t="shared" si="126"/>
        <v>0</v>
      </c>
      <c r="FA40" s="139">
        <f t="shared" si="126"/>
        <v>0</v>
      </c>
      <c r="FB40" s="139">
        <f t="shared" si="126"/>
        <v>0</v>
      </c>
      <c r="FC40" s="139">
        <f t="shared" si="126"/>
        <v>0</v>
      </c>
      <c r="FD40" s="139">
        <f t="shared" si="126"/>
        <v>0</v>
      </c>
      <c r="FE40" s="139">
        <f t="shared" si="126"/>
        <v>0</v>
      </c>
      <c r="FF40" s="139">
        <f t="shared" si="126"/>
        <v>0</v>
      </c>
      <c r="FG40" s="139">
        <f t="shared" si="126"/>
        <v>0</v>
      </c>
      <c r="FH40" s="139">
        <f t="shared" si="126"/>
        <v>0</v>
      </c>
      <c r="FI40" s="139">
        <f t="shared" si="126"/>
        <v>0</v>
      </c>
      <c r="FJ40" s="139">
        <f t="shared" si="126"/>
        <v>0</v>
      </c>
      <c r="FK40" s="139">
        <f t="shared" si="126"/>
        <v>0</v>
      </c>
      <c r="FL40" s="139">
        <f t="shared" si="126"/>
        <v>0</v>
      </c>
      <c r="FM40" s="139">
        <f t="shared" si="126"/>
        <v>0</v>
      </c>
      <c r="FN40" s="139">
        <f t="shared" si="126"/>
        <v>0</v>
      </c>
      <c r="FO40" s="139">
        <f t="shared" si="126"/>
        <v>0</v>
      </c>
      <c r="FP40" s="139">
        <f t="shared" si="126"/>
        <v>0</v>
      </c>
      <c r="FQ40" s="139">
        <f t="shared" si="126"/>
        <v>0</v>
      </c>
      <c r="FR40" s="139">
        <f t="shared" si="126"/>
        <v>0</v>
      </c>
      <c r="FS40" s="139">
        <f t="shared" si="126"/>
        <v>0</v>
      </c>
      <c r="FT40" s="139">
        <f t="shared" si="126"/>
        <v>0</v>
      </c>
      <c r="FU40" s="139" t="str">
        <f t="shared" si="126"/>
        <v>TH</v>
      </c>
      <c r="FV40" s="139">
        <f t="shared" si="126"/>
        <v>0</v>
      </c>
      <c r="FW40" s="139">
        <f t="shared" si="126"/>
        <v>0</v>
      </c>
      <c r="FX40" s="139">
        <f t="shared" si="126"/>
        <v>0</v>
      </c>
      <c r="FY40" s="139">
        <f t="shared" si="126"/>
        <v>0</v>
      </c>
      <c r="FZ40" s="139">
        <f t="shared" si="126"/>
        <v>0</v>
      </c>
      <c r="GA40" s="139">
        <f t="shared" si="126"/>
        <v>0</v>
      </c>
      <c r="GB40" s="139">
        <f t="shared" si="126"/>
        <v>0</v>
      </c>
      <c r="GC40" s="139">
        <f t="shared" si="126"/>
        <v>0</v>
      </c>
      <c r="GD40" s="139">
        <f t="shared" si="126"/>
        <v>0</v>
      </c>
      <c r="GE40" s="139">
        <f t="shared" si="126"/>
        <v>0</v>
      </c>
      <c r="GF40" s="139">
        <f t="shared" si="126"/>
        <v>0</v>
      </c>
      <c r="GG40" s="139">
        <f t="shared" si="126"/>
        <v>0</v>
      </c>
      <c r="GH40" s="139">
        <f t="shared" si="126"/>
        <v>0</v>
      </c>
      <c r="GI40" s="139">
        <f t="shared" si="126"/>
        <v>0</v>
      </c>
      <c r="GJ40" s="139">
        <f t="shared" si="126"/>
        <v>0</v>
      </c>
      <c r="GK40" s="139">
        <f t="shared" si="126"/>
        <v>0</v>
      </c>
      <c r="GL40" s="139">
        <f t="shared" si="126"/>
        <v>0</v>
      </c>
      <c r="GM40" s="139">
        <f t="shared" si="126"/>
        <v>0</v>
      </c>
      <c r="GN40" s="139">
        <f t="shared" si="126"/>
        <v>0</v>
      </c>
      <c r="GO40" s="139">
        <f t="shared" si="126"/>
        <v>0</v>
      </c>
      <c r="GP40" s="139">
        <f t="shared" si="126"/>
        <v>0</v>
      </c>
      <c r="GQ40" s="139">
        <f t="shared" si="126"/>
        <v>0</v>
      </c>
      <c r="GR40" s="139">
        <f t="shared" si="126"/>
        <v>0</v>
      </c>
      <c r="GS40" s="139" t="str">
        <f t="shared" si="126"/>
        <v>SH</v>
      </c>
      <c r="GT40" s="139">
        <f t="shared" si="126"/>
        <v>0</v>
      </c>
      <c r="GU40" s="139">
        <f t="shared" si="126"/>
        <v>0</v>
      </c>
      <c r="GV40" s="139">
        <f t="shared" si="126"/>
        <v>0</v>
      </c>
      <c r="GW40" s="139">
        <f t="shared" si="126"/>
        <v>0</v>
      </c>
      <c r="GX40" s="139">
        <f t="shared" si="126"/>
        <v>0</v>
      </c>
      <c r="GY40" s="139">
        <f t="shared" si="126"/>
        <v>0</v>
      </c>
      <c r="GZ40" s="139">
        <f t="shared" si="126"/>
        <v>0</v>
      </c>
      <c r="HA40" s="139">
        <f t="shared" si="126"/>
        <v>0</v>
      </c>
      <c r="HB40" s="139">
        <f t="shared" si="126"/>
        <v>0</v>
      </c>
      <c r="HC40" s="139">
        <f t="shared" si="126"/>
        <v>0</v>
      </c>
      <c r="HD40" s="139">
        <f t="shared" si="126"/>
        <v>0</v>
      </c>
      <c r="HE40" s="139">
        <f t="shared" si="126"/>
        <v>0</v>
      </c>
      <c r="HF40" s="139">
        <f t="shared" si="126"/>
        <v>0</v>
      </c>
      <c r="HG40" s="139">
        <f t="shared" si="126"/>
        <v>0</v>
      </c>
      <c r="HH40" s="139">
        <f t="shared" si="126"/>
        <v>0</v>
      </c>
      <c r="HI40" s="139">
        <f t="shared" si="126"/>
        <v>0</v>
      </c>
      <c r="HJ40" s="139">
        <f t="shared" ref="HJ40:HQ40" si="127">HJ$7</f>
        <v>0</v>
      </c>
      <c r="HK40" s="139">
        <f t="shared" si="127"/>
        <v>0</v>
      </c>
      <c r="HL40" s="139">
        <f t="shared" si="127"/>
        <v>0</v>
      </c>
      <c r="HM40" s="139">
        <f t="shared" si="127"/>
        <v>0</v>
      </c>
      <c r="HN40" s="139">
        <f t="shared" si="127"/>
        <v>0</v>
      </c>
      <c r="HO40" s="139">
        <f t="shared" si="127"/>
        <v>0</v>
      </c>
      <c r="HP40" s="139">
        <f t="shared" si="127"/>
        <v>0</v>
      </c>
      <c r="HQ40" s="139" t="str">
        <f t="shared" si="127"/>
        <v>UN</v>
      </c>
      <c r="HR40" s="126"/>
      <c r="HS40" s="139" t="s">
        <v>213</v>
      </c>
      <c r="HT40" s="228"/>
      <c r="HU40" s="160"/>
      <c r="HV40" s="160"/>
      <c r="HW40" s="160"/>
      <c r="HX40"/>
      <c r="HY40"/>
      <c r="HZ40"/>
      <c r="IA40"/>
      <c r="IB40"/>
      <c r="IC40"/>
      <c r="ID40"/>
      <c r="IE40" s="160"/>
      <c r="IF40"/>
      <c r="IG40" s="160"/>
      <c r="IH40" s="160"/>
      <c r="II40"/>
      <c r="IJ40" s="160"/>
      <c r="IK40" s="160"/>
      <c r="IL40" s="160"/>
      <c r="IM40"/>
      <c r="IN40"/>
      <c r="IO40"/>
      <c r="IP40"/>
      <c r="IQ40"/>
      <c r="IR40" s="160"/>
      <c r="IS40" s="160"/>
      <c r="IT40" s="160"/>
      <c r="IU40" s="160"/>
      <c r="IV40"/>
      <c r="IW40"/>
      <c r="IX40"/>
      <c r="IY40"/>
      <c r="IZ40"/>
      <c r="JA40"/>
      <c r="JB40"/>
      <c r="JC40" s="160"/>
      <c r="JD40"/>
      <c r="JE40" s="160"/>
      <c r="JF40" s="160"/>
      <c r="JG40"/>
      <c r="JH40" s="160"/>
      <c r="JI40" s="160"/>
      <c r="JJ40" s="160"/>
      <c r="JK40"/>
      <c r="JL40" s="160"/>
      <c r="JM40" s="160"/>
      <c r="JN40" s="160"/>
      <c r="JO40"/>
      <c r="JP40" s="160"/>
      <c r="JQ40" s="160"/>
      <c r="JR40" s="160"/>
      <c r="JS40" s="160"/>
      <c r="JT40"/>
      <c r="JU40"/>
      <c r="JV40"/>
      <c r="JW40"/>
      <c r="JX40"/>
      <c r="JY40"/>
      <c r="JZ40"/>
      <c r="KA40" s="160"/>
      <c r="KB40"/>
      <c r="KC40" s="160"/>
      <c r="KD40" s="160"/>
      <c r="KE40"/>
      <c r="KF40" s="160"/>
      <c r="KG40" s="160"/>
      <c r="KH40" s="160"/>
      <c r="KI40"/>
      <c r="KJ40" s="160"/>
      <c r="KK40" s="160"/>
      <c r="KL40" s="160"/>
      <c r="KM40"/>
      <c r="KN40" s="160"/>
      <c r="KO40" s="160"/>
      <c r="KP40" s="160"/>
      <c r="KQ40" s="160"/>
      <c r="KR40"/>
      <c r="KS40"/>
      <c r="KT40" s="169" t="str">
        <f>"# of youth with known "&amp;KT38</f>
        <v># of youth with known race</v>
      </c>
      <c r="KU40" s="169" t="str">
        <f>"distribution of youth with no known "&amp;KT38</f>
        <v>distribution of youth with no known race</v>
      </c>
      <c r="KV40" s="169" t="s">
        <v>233</v>
      </c>
      <c r="KW40" s="169" t="s">
        <v>234</v>
      </c>
      <c r="KX40" s="169" t="s">
        <v>235</v>
      </c>
      <c r="KY40" s="169" t="s">
        <v>236</v>
      </c>
      <c r="KZ40" s="169" t="str">
        <f>"add 1 to nth largest decimal (n="&amp;KZ39&amp;") and all previous"</f>
        <v>add 1 to nth largest decimal (n=1) and all previous</v>
      </c>
      <c r="LA40" s="169" t="str">
        <f t="shared" ref="LA40:LN40" si="128">"add 1 to nth largest decimal (n="&amp;LA39&amp;") and all previous"</f>
        <v>add 1 to nth largest decimal (n=2) and all previous</v>
      </c>
      <c r="LB40" s="169" t="str">
        <f t="shared" si="128"/>
        <v>add 1 to nth largest decimal (n=3) and all previous</v>
      </c>
      <c r="LC40" s="169" t="str">
        <f t="shared" si="128"/>
        <v>add 1 to nth largest decimal (n=4) and all previous</v>
      </c>
      <c r="LD40" s="169" t="str">
        <f t="shared" si="128"/>
        <v>add 1 to nth largest decimal (n=5) and all previous</v>
      </c>
      <c r="LE40" s="169" t="str">
        <f t="shared" si="128"/>
        <v>add 1 to nth largest decimal (n=6) and all previous</v>
      </c>
      <c r="LF40" s="169" t="str">
        <f t="shared" si="128"/>
        <v>add 1 to nth largest decimal (n=7) and all previous</v>
      </c>
      <c r="LG40" s="169" t="str">
        <f t="shared" si="128"/>
        <v>add 1 to nth largest decimal (n=8) and all previous</v>
      </c>
      <c r="LH40" s="169" t="str">
        <f t="shared" si="128"/>
        <v>add 1 to nth largest decimal (n=9) and all previous</v>
      </c>
      <c r="LI40" s="169" t="str">
        <f t="shared" si="128"/>
        <v>add 1 to nth largest decimal (n=10) and all previous</v>
      </c>
      <c r="LJ40" s="169" t="str">
        <f t="shared" si="128"/>
        <v>add 1 to nth largest decimal (n=11) and all previous</v>
      </c>
      <c r="LK40" s="169" t="str">
        <f t="shared" si="128"/>
        <v>add 1 to nth largest decimal (n=12) and all previous</v>
      </c>
      <c r="LL40" s="169" t="str">
        <f t="shared" si="128"/>
        <v>add 1 to nth largest decimal (n=13) and all previous</v>
      </c>
      <c r="LM40" s="169" t="str">
        <f t="shared" si="128"/>
        <v>add 1 to nth largest decimal (n=14) and all previous</v>
      </c>
      <c r="LN40" s="169" t="str">
        <f t="shared" si="128"/>
        <v>add 1 to nth largest decimal (n=15) and all previous</v>
      </c>
      <c r="LO40" s="169" t="s">
        <v>237</v>
      </c>
      <c r="LP40" s="125" t="s">
        <v>238</v>
      </c>
      <c r="LQ40"/>
      <c r="LR40" s="169" t="str">
        <f>"# of youth with known "&amp;LR38</f>
        <v># of youth with known race</v>
      </c>
      <c r="LS40" s="169" t="str">
        <f>"distribution of youth with no known "&amp;LR38</f>
        <v>distribution of youth with no known race</v>
      </c>
      <c r="LT40" s="169" t="s">
        <v>233</v>
      </c>
      <c r="LU40" s="169" t="s">
        <v>234</v>
      </c>
      <c r="LV40" s="169" t="s">
        <v>235</v>
      </c>
      <c r="LW40" s="169" t="s">
        <v>236</v>
      </c>
      <c r="LX40" s="169" t="str">
        <f>"add 1 to nth largest decimal (n="&amp;LX39&amp;") and all previous"</f>
        <v>add 1 to nth largest decimal (n=1) and all previous</v>
      </c>
      <c r="LY40" s="169" t="str">
        <f t="shared" ref="LY40:ML40" si="129">"add 1 to nth largest decimal (n="&amp;LY39&amp;") and all previous"</f>
        <v>add 1 to nth largest decimal (n=2) and all previous</v>
      </c>
      <c r="LZ40" s="169" t="str">
        <f t="shared" si="129"/>
        <v>add 1 to nth largest decimal (n=3) and all previous</v>
      </c>
      <c r="MA40" s="169" t="str">
        <f t="shared" si="129"/>
        <v>add 1 to nth largest decimal (n=4) and all previous</v>
      </c>
      <c r="MB40" s="169" t="str">
        <f t="shared" si="129"/>
        <v>add 1 to nth largest decimal (n=5) and all previous</v>
      </c>
      <c r="MC40" s="169" t="str">
        <f t="shared" si="129"/>
        <v>add 1 to nth largest decimal (n=6) and all previous</v>
      </c>
      <c r="MD40" s="169" t="str">
        <f t="shared" si="129"/>
        <v>add 1 to nth largest decimal (n=7) and all previous</v>
      </c>
      <c r="ME40" s="169" t="str">
        <f t="shared" si="129"/>
        <v>add 1 to nth largest decimal (n=8) and all previous</v>
      </c>
      <c r="MF40" s="169" t="str">
        <f t="shared" si="129"/>
        <v>add 1 to nth largest decimal (n=9) and all previous</v>
      </c>
      <c r="MG40" s="169" t="str">
        <f t="shared" si="129"/>
        <v>add 1 to nth largest decimal (n=10) and all previous</v>
      </c>
      <c r="MH40" s="169" t="str">
        <f t="shared" si="129"/>
        <v>add 1 to nth largest decimal (n=11) and all previous</v>
      </c>
      <c r="MI40" s="169" t="str">
        <f t="shared" si="129"/>
        <v>add 1 to nth largest decimal (n=12) and all previous</v>
      </c>
      <c r="MJ40" s="169" t="str">
        <f t="shared" si="129"/>
        <v>add 1 to nth largest decimal (n=13) and all previous</v>
      </c>
      <c r="MK40" s="169" t="str">
        <f t="shared" si="129"/>
        <v>add 1 to nth largest decimal (n=14) and all previous</v>
      </c>
      <c r="ML40" s="169" t="str">
        <f t="shared" si="129"/>
        <v>add 1 to nth largest decimal (n=15) and all previous</v>
      </c>
      <c r="MM40" s="169" t="s">
        <v>237</v>
      </c>
      <c r="MN40" s="125" t="s">
        <v>238</v>
      </c>
      <c r="MO40" s="125"/>
      <c r="MP40" s="169" t="str">
        <f>"# of youth with known "&amp;MP38</f>
        <v># of youth with known race</v>
      </c>
      <c r="MQ40" s="169" t="str">
        <f>"distribution of youth with no known "&amp;MP38</f>
        <v>distribution of youth with no known race</v>
      </c>
      <c r="MR40" s="169" t="s">
        <v>233</v>
      </c>
      <c r="MS40" s="169" t="s">
        <v>234</v>
      </c>
      <c r="MT40" s="169" t="s">
        <v>235</v>
      </c>
      <c r="MU40" s="169" t="s">
        <v>236</v>
      </c>
      <c r="MV40" s="169" t="str">
        <f>"add 1 to nth largest decimal (n="&amp;MV39&amp;") and all previous"</f>
        <v>add 1 to nth largest decimal (n=1) and all previous</v>
      </c>
      <c r="MW40" s="169" t="str">
        <f t="shared" ref="MW40:NJ40" si="130">"add 1 to nth largest decimal (n="&amp;MW39&amp;") and all previous"</f>
        <v>add 1 to nth largest decimal (n=2) and all previous</v>
      </c>
      <c r="MX40" s="169" t="str">
        <f t="shared" si="130"/>
        <v>add 1 to nth largest decimal (n=3) and all previous</v>
      </c>
      <c r="MY40" s="169" t="str">
        <f t="shared" si="130"/>
        <v>add 1 to nth largest decimal (n=4) and all previous</v>
      </c>
      <c r="MZ40" s="169" t="str">
        <f t="shared" si="130"/>
        <v>add 1 to nth largest decimal (n=5) and all previous</v>
      </c>
      <c r="NA40" s="169" t="str">
        <f t="shared" si="130"/>
        <v>add 1 to nth largest decimal (n=6) and all previous</v>
      </c>
      <c r="NB40" s="169" t="str">
        <f t="shared" si="130"/>
        <v>add 1 to nth largest decimal (n=7) and all previous</v>
      </c>
      <c r="NC40" s="169" t="str">
        <f t="shared" si="130"/>
        <v>add 1 to nth largest decimal (n=8) and all previous</v>
      </c>
      <c r="ND40" s="169" t="str">
        <f t="shared" si="130"/>
        <v>add 1 to nth largest decimal (n=9) and all previous</v>
      </c>
      <c r="NE40" s="169" t="str">
        <f t="shared" si="130"/>
        <v>add 1 to nth largest decimal (n=10) and all previous</v>
      </c>
      <c r="NF40" s="169" t="str">
        <f t="shared" si="130"/>
        <v>add 1 to nth largest decimal (n=11) and all previous</v>
      </c>
      <c r="NG40" s="169" t="str">
        <f t="shared" si="130"/>
        <v>add 1 to nth largest decimal (n=12) and all previous</v>
      </c>
      <c r="NH40" s="169" t="str">
        <f t="shared" si="130"/>
        <v>add 1 to nth largest decimal (n=13) and all previous</v>
      </c>
      <c r="NI40" s="169" t="str">
        <f t="shared" si="130"/>
        <v>add 1 to nth largest decimal (n=14) and all previous</v>
      </c>
      <c r="NJ40" s="169" t="str">
        <f t="shared" si="130"/>
        <v>add 1 to nth largest decimal (n=15) and all previous</v>
      </c>
      <c r="NK40" s="169" t="s">
        <v>237</v>
      </c>
      <c r="NL40" s="125" t="s">
        <v>238</v>
      </c>
      <c r="NM40" s="125"/>
      <c r="NN40" s="169" t="str">
        <f>"# of youth with known "&amp;NN38</f>
        <v># of youth with known race</v>
      </c>
      <c r="NO40" s="169" t="str">
        <f>"distribution of youth with no known "&amp;NN38</f>
        <v>distribution of youth with no known race</v>
      </c>
      <c r="NP40" s="169" t="s">
        <v>233</v>
      </c>
      <c r="NQ40" s="169" t="s">
        <v>234</v>
      </c>
      <c r="NR40" s="169" t="s">
        <v>235</v>
      </c>
      <c r="NS40" s="169" t="s">
        <v>236</v>
      </c>
      <c r="NT40" s="169" t="str">
        <f>"add 1 to nth largest decimal (n="&amp;NT39&amp;") and all previous"</f>
        <v>add 1 to nth largest decimal (n=1) and all previous</v>
      </c>
      <c r="NU40" s="169" t="str">
        <f t="shared" ref="NU40:OH40" si="131">"add 1 to nth largest decimal (n="&amp;NU39&amp;") and all previous"</f>
        <v>add 1 to nth largest decimal (n=2) and all previous</v>
      </c>
      <c r="NV40" s="169" t="str">
        <f t="shared" si="131"/>
        <v>add 1 to nth largest decimal (n=3) and all previous</v>
      </c>
      <c r="NW40" s="169" t="str">
        <f t="shared" si="131"/>
        <v>add 1 to nth largest decimal (n=4) and all previous</v>
      </c>
      <c r="NX40" s="169" t="str">
        <f t="shared" si="131"/>
        <v>add 1 to nth largest decimal (n=5) and all previous</v>
      </c>
      <c r="NY40" s="169" t="str">
        <f t="shared" si="131"/>
        <v>add 1 to nth largest decimal (n=6) and all previous</v>
      </c>
      <c r="NZ40" s="169" t="str">
        <f t="shared" si="131"/>
        <v>add 1 to nth largest decimal (n=7) and all previous</v>
      </c>
      <c r="OA40" s="169" t="str">
        <f t="shared" si="131"/>
        <v>add 1 to nth largest decimal (n=8) and all previous</v>
      </c>
      <c r="OB40" s="169" t="str">
        <f t="shared" si="131"/>
        <v>add 1 to nth largest decimal (n=9) and all previous</v>
      </c>
      <c r="OC40" s="169" t="str">
        <f t="shared" si="131"/>
        <v>add 1 to nth largest decimal (n=10) and all previous</v>
      </c>
      <c r="OD40" s="169" t="str">
        <f t="shared" si="131"/>
        <v>add 1 to nth largest decimal (n=11) and all previous</v>
      </c>
      <c r="OE40" s="169" t="str">
        <f t="shared" si="131"/>
        <v>add 1 to nth largest decimal (n=12) and all previous</v>
      </c>
      <c r="OF40" s="169" t="str">
        <f t="shared" si="131"/>
        <v>add 1 to nth largest decimal (n=13) and all previous</v>
      </c>
      <c r="OG40" s="169" t="str">
        <f t="shared" si="131"/>
        <v>add 1 to nth largest decimal (n=14) and all previous</v>
      </c>
      <c r="OH40" s="169" t="str">
        <f t="shared" si="131"/>
        <v>add 1 to nth largest decimal (n=15) and all previous</v>
      </c>
      <c r="OI40" s="169" t="s">
        <v>237</v>
      </c>
      <c r="OJ40" s="125" t="s">
        <v>238</v>
      </c>
    </row>
    <row r="41" spans="3:400" x14ac:dyDescent="0.25">
      <c r="C41" s="194" t="s">
        <v>268</v>
      </c>
      <c r="D41" s="171">
        <v>1</v>
      </c>
      <c r="E41" s="156"/>
      <c r="F41" s="156"/>
      <c r="G41" s="156"/>
      <c r="H41" s="156"/>
      <c r="I41" s="156"/>
      <c r="J41" s="156"/>
      <c r="K41" s="156"/>
      <c r="L41" s="156"/>
      <c r="M41" s="156"/>
      <c r="N41" s="156"/>
      <c r="O41" s="156"/>
      <c r="P41" s="156"/>
      <c r="Q41" s="156"/>
      <c r="R41" s="156"/>
      <c r="S41" s="156"/>
      <c r="T41" s="156"/>
      <c r="U41" s="156"/>
      <c r="V41" s="156"/>
      <c r="W41" s="156"/>
      <c r="X41" s="156"/>
      <c r="Y41" s="156"/>
      <c r="Z41" s="156"/>
      <c r="AA41" s="156"/>
      <c r="AB41" s="171">
        <v>0</v>
      </c>
      <c r="AC41" s="156"/>
      <c r="AD41" s="156"/>
      <c r="AE41" s="156"/>
      <c r="AF41" s="156"/>
      <c r="AG41" s="156"/>
      <c r="AH41" s="156"/>
      <c r="AI41" s="156"/>
      <c r="AJ41" s="156"/>
      <c r="AK41" s="156"/>
      <c r="AL41" s="156"/>
      <c r="AM41" s="156"/>
      <c r="AN41" s="156"/>
      <c r="AO41" s="156"/>
      <c r="AP41" s="156"/>
      <c r="AQ41" s="156"/>
      <c r="AR41" s="156"/>
      <c r="AS41" s="156"/>
      <c r="AT41" s="156"/>
      <c r="AU41" s="156"/>
      <c r="AV41" s="156"/>
      <c r="AW41" s="156"/>
      <c r="AX41" s="156"/>
      <c r="AY41" s="156"/>
      <c r="AZ41" s="171">
        <v>0</v>
      </c>
      <c r="BA41" s="156"/>
      <c r="BB41" s="156"/>
      <c r="BC41" s="156"/>
      <c r="BD41" s="156"/>
      <c r="BE41" s="156"/>
      <c r="BF41" s="156"/>
      <c r="BG41" s="156"/>
      <c r="BH41" s="156"/>
      <c r="BI41" s="156"/>
      <c r="BJ41" s="156"/>
      <c r="BK41" s="156"/>
      <c r="BL41" s="156"/>
      <c r="BM41" s="156"/>
      <c r="BN41" s="156"/>
      <c r="BO41" s="156"/>
      <c r="BP41" s="156"/>
      <c r="BQ41" s="156"/>
      <c r="BR41" s="156"/>
      <c r="BS41" s="156"/>
      <c r="BT41" s="156"/>
      <c r="BU41" s="156"/>
      <c r="BV41" s="156"/>
      <c r="BW41" s="156"/>
      <c r="BX41" s="171">
        <v>1</v>
      </c>
      <c r="BY41" s="153">
        <f t="shared" ref="BY41:BY55" si="132">D41+AB41+AZ41+BX41</f>
        <v>2</v>
      </c>
      <c r="BZ41" s="120"/>
      <c r="CA41" s="172">
        <f t="shared" ref="CA41:CA55" si="133">LP41</f>
        <v>0</v>
      </c>
      <c r="CB41" s="157"/>
      <c r="CC41" s="157"/>
      <c r="CD41" s="157"/>
      <c r="CE41" s="157"/>
      <c r="CF41" s="157"/>
      <c r="CG41" s="157"/>
      <c r="CH41" s="157"/>
      <c r="CI41" s="157"/>
      <c r="CJ41" s="157"/>
      <c r="CK41" s="157"/>
      <c r="CL41" s="157"/>
      <c r="CM41" s="157"/>
      <c r="CN41" s="157"/>
      <c r="CO41" s="157"/>
      <c r="CP41" s="157"/>
      <c r="CQ41" s="157"/>
      <c r="CR41" s="157"/>
      <c r="CS41" s="157"/>
      <c r="CT41" s="157"/>
      <c r="CU41" s="157"/>
      <c r="CV41" s="157"/>
      <c r="CW41" s="157"/>
      <c r="CX41" s="157"/>
      <c r="CY41" s="172">
        <f t="shared" ref="CY41:CY55" si="134">MN41</f>
        <v>0</v>
      </c>
      <c r="CZ41" s="157"/>
      <c r="DA41" s="157"/>
      <c r="DB41" s="157"/>
      <c r="DC41" s="157"/>
      <c r="DD41" s="157"/>
      <c r="DE41" s="157"/>
      <c r="DF41" s="157"/>
      <c r="DG41" s="157"/>
      <c r="DH41" s="157"/>
      <c r="DI41" s="157"/>
      <c r="DJ41" s="157"/>
      <c r="DK41" s="157"/>
      <c r="DL41" s="157"/>
      <c r="DM41" s="157"/>
      <c r="DN41" s="157"/>
      <c r="DO41" s="157"/>
      <c r="DP41" s="157"/>
      <c r="DQ41" s="157"/>
      <c r="DR41" s="157"/>
      <c r="DS41" s="157"/>
      <c r="DT41" s="157"/>
      <c r="DU41" s="157"/>
      <c r="DV41" s="157"/>
      <c r="DW41" s="172">
        <f t="shared" ref="DW41:DW55" si="135">NL41</f>
        <v>0</v>
      </c>
      <c r="DX41" s="157"/>
      <c r="DY41" s="157"/>
      <c r="DZ41" s="157"/>
      <c r="EA41" s="157"/>
      <c r="EB41" s="157"/>
      <c r="EC41" s="157"/>
      <c r="ED41" s="157"/>
      <c r="EE41" s="157"/>
      <c r="EF41" s="157"/>
      <c r="EG41" s="157"/>
      <c r="EH41" s="157"/>
      <c r="EI41" s="157"/>
      <c r="EJ41" s="157"/>
      <c r="EK41" s="157"/>
      <c r="EL41" s="157"/>
      <c r="EM41" s="157"/>
      <c r="EN41" s="157"/>
      <c r="EO41" s="157"/>
      <c r="EP41" s="157"/>
      <c r="EQ41" s="157"/>
      <c r="ER41" s="157"/>
      <c r="ES41" s="157"/>
      <c r="ET41" s="157"/>
      <c r="EU41" s="172">
        <f t="shared" ref="EU41:EU55" si="136">OJ41</f>
        <v>0</v>
      </c>
      <c r="EV41" s="120"/>
      <c r="EW41" s="172">
        <f t="shared" ref="EW41:EW55" si="137">IFERROR(IF(COUNTBLANK(D$41:D$55)&gt;0,"",D41+CA41),"")</f>
        <v>1</v>
      </c>
      <c r="EX41" s="157"/>
      <c r="EY41" s="157"/>
      <c r="EZ41" s="157"/>
      <c r="FA41" s="157"/>
      <c r="FB41" s="157"/>
      <c r="FC41" s="157"/>
      <c r="FD41" s="157"/>
      <c r="FE41" s="157"/>
      <c r="FF41" s="157"/>
      <c r="FG41" s="157"/>
      <c r="FH41" s="157"/>
      <c r="FI41" s="157"/>
      <c r="FJ41" s="157"/>
      <c r="FK41" s="157"/>
      <c r="FL41" s="157"/>
      <c r="FM41" s="157"/>
      <c r="FN41" s="157"/>
      <c r="FO41" s="157"/>
      <c r="FP41" s="157"/>
      <c r="FQ41" s="157"/>
      <c r="FR41" s="157"/>
      <c r="FS41" s="157"/>
      <c r="FT41" s="157"/>
      <c r="FU41" s="172">
        <f t="shared" ref="FU41:FU55" si="138">IFERROR(IF(COUNTBLANK(AB$41:AB$55)&gt;0,"",AB41+CY41),"")</f>
        <v>0</v>
      </c>
      <c r="FV41" s="157"/>
      <c r="FW41" s="157"/>
      <c r="FX41" s="157"/>
      <c r="FY41" s="157"/>
      <c r="FZ41" s="157"/>
      <c r="GA41" s="157"/>
      <c r="GB41" s="157"/>
      <c r="GC41" s="157"/>
      <c r="GD41" s="157"/>
      <c r="GE41" s="157"/>
      <c r="GF41" s="157"/>
      <c r="GG41" s="157"/>
      <c r="GH41" s="157"/>
      <c r="GI41" s="157"/>
      <c r="GJ41" s="157"/>
      <c r="GK41" s="157"/>
      <c r="GL41" s="157"/>
      <c r="GM41" s="157"/>
      <c r="GN41" s="157"/>
      <c r="GO41" s="157"/>
      <c r="GP41" s="157"/>
      <c r="GQ41" s="157"/>
      <c r="GR41" s="157"/>
      <c r="GS41" s="172">
        <f t="shared" ref="GS41:GS55" si="139">IFERROR(IF(COUNTBLANK(AZ$41:AZ$55)&gt;0,"",AZ41+DW41),"")</f>
        <v>0</v>
      </c>
      <c r="GT41" s="157"/>
      <c r="GU41" s="157"/>
      <c r="GV41" s="157"/>
      <c r="GW41" s="157"/>
      <c r="GX41" s="157"/>
      <c r="GY41" s="157"/>
      <c r="GZ41" s="157"/>
      <c r="HA41" s="157"/>
      <c r="HB41" s="157"/>
      <c r="HC41" s="157"/>
      <c r="HD41" s="157"/>
      <c r="HE41" s="157"/>
      <c r="HF41" s="157"/>
      <c r="HG41" s="157"/>
      <c r="HH41" s="157"/>
      <c r="HI41" s="157"/>
      <c r="HJ41" s="157"/>
      <c r="HK41" s="157"/>
      <c r="HL41" s="157"/>
      <c r="HM41" s="157"/>
      <c r="HN41" s="157"/>
      <c r="HO41" s="157"/>
      <c r="HP41" s="157"/>
      <c r="HQ41" s="172">
        <f t="shared" ref="HQ41:HQ55" si="140">IFERROR(IF(COUNTBLANK(BX$41:BX$55)&gt;0,"",BX41+EU41),"")</f>
        <v>1</v>
      </c>
      <c r="HR41" s="126"/>
      <c r="HS41" s="172">
        <f>IFERROR(IF(AND(COUNTBLANK(D$41:D$55)&gt;0,COUNTBLANK(AB$41:AB$55)&gt;0,COUNTBLANK(AZ$41:AZ$55)&gt;0,COUNTBLANK(BX$41:BX$55)&gt;0),"",EW41+FU41+GS41+HQ41),"")</f>
        <v>2</v>
      </c>
      <c r="HT41" s="228"/>
      <c r="HU41"/>
      <c r="HV41"/>
      <c r="HW41"/>
      <c r="HX41"/>
      <c r="HY41"/>
      <c r="HZ41"/>
      <c r="IA41"/>
      <c r="IB41"/>
      <c r="IC41"/>
      <c r="ID41"/>
      <c r="IE41"/>
      <c r="IF41"/>
      <c r="IG41"/>
      <c r="IH41"/>
      <c r="II41"/>
      <c r="IJ41"/>
      <c r="IK41"/>
      <c r="IL41"/>
      <c r="IM41"/>
      <c r="IN41"/>
      <c r="IO41"/>
      <c r="IP41"/>
      <c r="IQ41"/>
      <c r="IR41"/>
      <c r="IS41"/>
      <c r="IT41"/>
      <c r="IU41"/>
      <c r="IV41"/>
      <c r="IW41"/>
      <c r="IX41"/>
      <c r="IY41"/>
      <c r="IZ41"/>
      <c r="JA41"/>
      <c r="JB41"/>
      <c r="JC41"/>
      <c r="JD41"/>
      <c r="JE41"/>
      <c r="JF41"/>
      <c r="JG41"/>
      <c r="JH41"/>
      <c r="JI41"/>
      <c r="JJ41"/>
      <c r="JK41"/>
      <c r="JL41"/>
      <c r="JM41"/>
      <c r="JN41"/>
      <c r="JO41"/>
      <c r="JP41"/>
      <c r="JQ41"/>
      <c r="JR41"/>
      <c r="JS41"/>
      <c r="JT41"/>
      <c r="JU41"/>
      <c r="JV41"/>
      <c r="JW41"/>
      <c r="JX41"/>
      <c r="JY41"/>
      <c r="JZ41"/>
      <c r="KA41"/>
      <c r="KB41"/>
      <c r="KC41"/>
      <c r="KD41"/>
      <c r="KE41"/>
      <c r="KF41"/>
      <c r="KG41"/>
      <c r="KH41"/>
      <c r="KI41"/>
      <c r="KJ41"/>
      <c r="KK41"/>
      <c r="KL41"/>
      <c r="KM41"/>
      <c r="KN41"/>
      <c r="KO41"/>
      <c r="KP41"/>
      <c r="KQ41"/>
      <c r="KR41"/>
      <c r="KS41"/>
      <c r="KT41" s="173">
        <f t="shared" ref="KT41:KT55" si="141">D41</f>
        <v>1</v>
      </c>
      <c r="KU41" s="174">
        <f t="shared" ref="KU41:KU55" si="142">KV$39*(D41/D$56)</f>
        <v>2.8571428571428574E-2</v>
      </c>
      <c r="KV41" s="174">
        <f>KU41-TRUNC(KU41)</f>
        <v>2.8571428571428574E-2</v>
      </c>
      <c r="KW41" s="174">
        <v>1E-3</v>
      </c>
      <c r="KX41" s="175">
        <f>KV41+KW41</f>
        <v>2.9571428571428575E-2</v>
      </c>
      <c r="KY41" s="176">
        <f>ROUNDDOWN(KU41,0)</f>
        <v>0</v>
      </c>
      <c r="KZ41" s="137">
        <f t="shared" ref="KZ41:LN55" si="143">IF($KX41&gt;=LARGE($KX$41:$KX$55,KZ$12),ROUNDDOWN($KU41,0)+1,ROUNDDOWN($KU41,0))</f>
        <v>0</v>
      </c>
      <c r="LA41" s="137">
        <f t="shared" si="143"/>
        <v>0</v>
      </c>
      <c r="LB41" s="137">
        <f t="shared" si="143"/>
        <v>0</v>
      </c>
      <c r="LC41" s="137">
        <f t="shared" si="143"/>
        <v>0</v>
      </c>
      <c r="LD41" s="137">
        <f t="shared" si="143"/>
        <v>0</v>
      </c>
      <c r="LE41" s="137">
        <f t="shared" si="143"/>
        <v>0</v>
      </c>
      <c r="LF41" s="137">
        <f t="shared" si="143"/>
        <v>1</v>
      </c>
      <c r="LG41" s="137">
        <f t="shared" si="143"/>
        <v>1</v>
      </c>
      <c r="LH41" s="137">
        <f t="shared" si="143"/>
        <v>1</v>
      </c>
      <c r="LI41" s="137">
        <f t="shared" si="143"/>
        <v>1</v>
      </c>
      <c r="LJ41" s="137">
        <f t="shared" si="143"/>
        <v>1</v>
      </c>
      <c r="LK41" s="137">
        <f t="shared" si="143"/>
        <v>1</v>
      </c>
      <c r="LL41" s="137">
        <f t="shared" si="143"/>
        <v>1</v>
      </c>
      <c r="LM41" s="137">
        <f t="shared" si="143"/>
        <v>1</v>
      </c>
      <c r="LN41" s="137">
        <f t="shared" si="143"/>
        <v>1</v>
      </c>
      <c r="LO41" s="137" cm="1">
        <f t="array" ref="LO41:LO56">_xlfn._xlws.FILTER(KY41:LN56,KY56:LN56=KV39)</f>
        <v>0</v>
      </c>
      <c r="LP41" s="137">
        <f>IF(KV39=0,0,IFERROR(LO41,""))</f>
        <v>0</v>
      </c>
      <c r="LQ41"/>
      <c r="LR41" s="173">
        <f t="shared" ref="LR41:LR55" si="144">AB41</f>
        <v>0</v>
      </c>
      <c r="LS41" s="174">
        <f t="shared" ref="LS41:LS55" si="145">LT$39*(AB41/AB$56)</f>
        <v>0</v>
      </c>
      <c r="LT41" s="174">
        <f>LS41-TRUNC(LS41)</f>
        <v>0</v>
      </c>
      <c r="LU41" s="174">
        <v>1E-3</v>
      </c>
      <c r="LV41" s="175">
        <f>LT41+LU41</f>
        <v>1E-3</v>
      </c>
      <c r="LW41" s="176">
        <f>ROUNDDOWN(LS41,0)</f>
        <v>0</v>
      </c>
      <c r="LX41" s="137">
        <f t="shared" ref="LX41:ML55" si="146">IF($LV41&gt;=LARGE($LV$41:$LV$55,LX$12),ROUNDDOWN($LS41,0)+1,ROUNDDOWN($LS41,0))</f>
        <v>0</v>
      </c>
      <c r="LY41" s="137">
        <f t="shared" si="146"/>
        <v>0</v>
      </c>
      <c r="LZ41" s="137">
        <f t="shared" si="146"/>
        <v>0</v>
      </c>
      <c r="MA41" s="137">
        <f t="shared" si="146"/>
        <v>0</v>
      </c>
      <c r="MB41" s="137">
        <f t="shared" si="146"/>
        <v>0</v>
      </c>
      <c r="MC41" s="137">
        <f t="shared" si="146"/>
        <v>0</v>
      </c>
      <c r="MD41" s="137">
        <f t="shared" si="146"/>
        <v>0</v>
      </c>
      <c r="ME41" s="137">
        <f t="shared" si="146"/>
        <v>0</v>
      </c>
      <c r="MF41" s="137">
        <f t="shared" si="146"/>
        <v>0</v>
      </c>
      <c r="MG41" s="137">
        <f t="shared" si="146"/>
        <v>0</v>
      </c>
      <c r="MH41" s="137">
        <f t="shared" si="146"/>
        <v>0</v>
      </c>
      <c r="MI41" s="137">
        <f t="shared" si="146"/>
        <v>0</v>
      </c>
      <c r="MJ41" s="137">
        <f t="shared" si="146"/>
        <v>0</v>
      </c>
      <c r="MK41" s="137">
        <f t="shared" si="146"/>
        <v>0</v>
      </c>
      <c r="ML41" s="137">
        <f t="shared" si="146"/>
        <v>1</v>
      </c>
      <c r="MM41" s="137" cm="1">
        <f t="array" ref="MM41:MM56">_xlfn._xlws.FILTER(LW41:ML56,LW56:ML56=LT39)</f>
        <v>0</v>
      </c>
      <c r="MN41" s="137">
        <f>IF(LT39=0,0,IFERROR(MM41,""))</f>
        <v>0</v>
      </c>
      <c r="MO41" s="125"/>
      <c r="MP41" s="173">
        <f t="shared" ref="MP41:MP55" si="147">AZ41</f>
        <v>0</v>
      </c>
      <c r="MQ41" s="174" t="e">
        <f t="shared" ref="MQ41:MQ55" si="148">MR$39*(AZ41/AZ$56)</f>
        <v>#DIV/0!</v>
      </c>
      <c r="MR41" s="174" t="e">
        <f>MQ41-TRUNC(MQ41)</f>
        <v>#DIV/0!</v>
      </c>
      <c r="MS41" s="174">
        <v>1E-3</v>
      </c>
      <c r="MT41" s="175" t="e">
        <f>MR41+MS41</f>
        <v>#DIV/0!</v>
      </c>
      <c r="MU41" s="176" t="e">
        <f>ROUNDDOWN(MQ41,0)</f>
        <v>#DIV/0!</v>
      </c>
      <c r="MV41" s="137" t="e">
        <f t="shared" ref="MV41:NJ55" si="149">IF($MT41&gt;=LARGE($MT$41:$MT$55,MV$12),ROUNDDOWN($MQ41,0)+1,ROUNDDOWN($MQ41,0))</f>
        <v>#DIV/0!</v>
      </c>
      <c r="MW41" s="137" t="e">
        <f t="shared" si="149"/>
        <v>#DIV/0!</v>
      </c>
      <c r="MX41" s="137" t="e">
        <f t="shared" si="149"/>
        <v>#DIV/0!</v>
      </c>
      <c r="MY41" s="137" t="e">
        <f t="shared" si="149"/>
        <v>#DIV/0!</v>
      </c>
      <c r="MZ41" s="137" t="e">
        <f t="shared" si="149"/>
        <v>#DIV/0!</v>
      </c>
      <c r="NA41" s="137" t="e">
        <f t="shared" si="149"/>
        <v>#DIV/0!</v>
      </c>
      <c r="NB41" s="137" t="e">
        <f t="shared" si="149"/>
        <v>#DIV/0!</v>
      </c>
      <c r="NC41" s="137" t="e">
        <f t="shared" si="149"/>
        <v>#DIV/0!</v>
      </c>
      <c r="ND41" s="137" t="e">
        <f t="shared" si="149"/>
        <v>#DIV/0!</v>
      </c>
      <c r="NE41" s="137" t="e">
        <f t="shared" si="149"/>
        <v>#DIV/0!</v>
      </c>
      <c r="NF41" s="137" t="e">
        <f t="shared" si="149"/>
        <v>#DIV/0!</v>
      </c>
      <c r="NG41" s="137" t="e">
        <f t="shared" si="149"/>
        <v>#DIV/0!</v>
      </c>
      <c r="NH41" s="137" t="e">
        <f t="shared" si="149"/>
        <v>#DIV/0!</v>
      </c>
      <c r="NI41" s="137" t="e">
        <f t="shared" si="149"/>
        <v>#DIV/0!</v>
      </c>
      <c r="NJ41" s="137" t="e">
        <f t="shared" si="149"/>
        <v>#DIV/0!</v>
      </c>
      <c r="NK41" s="137" t="e" cm="1">
        <f t="array" ref="NK41">_xlfn._xlws.FILTER(MU41:NJ56,MU56:NJ56=MR39)</f>
        <v>#DIV/0!</v>
      </c>
      <c r="NL41" s="137">
        <f>IF(MR39=0,0,IFERROR(NK41,""))</f>
        <v>0</v>
      </c>
      <c r="NM41" s="125"/>
      <c r="NN41" s="173">
        <f t="shared" ref="NN41:NN55" si="150">BX41</f>
        <v>1</v>
      </c>
      <c r="NO41" s="174">
        <f t="shared" ref="NO41:NO55" si="151">NP$39*(BX41/BX$56)</f>
        <v>1.6949152542372881E-2</v>
      </c>
      <c r="NP41" s="174">
        <f>NO41-TRUNC(NO41)</f>
        <v>1.6949152542372881E-2</v>
      </c>
      <c r="NQ41" s="174">
        <v>1E-3</v>
      </c>
      <c r="NR41" s="175">
        <f>NP41+NQ41</f>
        <v>1.7949152542372882E-2</v>
      </c>
      <c r="NS41" s="176">
        <f>ROUNDDOWN(NO41,0)</f>
        <v>0</v>
      </c>
      <c r="NT41" s="137">
        <f t="shared" ref="NT41:OH55" si="152">IF($NR41&gt;=LARGE($NR$41:$NR$55,NT$12),ROUNDDOWN($NO41,0)+1,ROUNDDOWN($NO41,0))</f>
        <v>0</v>
      </c>
      <c r="NU41" s="137">
        <f t="shared" si="152"/>
        <v>0</v>
      </c>
      <c r="NV41" s="137">
        <f t="shared" si="152"/>
        <v>0</v>
      </c>
      <c r="NW41" s="137">
        <f t="shared" si="152"/>
        <v>0</v>
      </c>
      <c r="NX41" s="137">
        <f t="shared" si="152"/>
        <v>0</v>
      </c>
      <c r="NY41" s="137">
        <f t="shared" si="152"/>
        <v>0</v>
      </c>
      <c r="NZ41" s="137">
        <f t="shared" si="152"/>
        <v>0</v>
      </c>
      <c r="OA41" s="137">
        <f t="shared" si="152"/>
        <v>1</v>
      </c>
      <c r="OB41" s="137">
        <f t="shared" si="152"/>
        <v>1</v>
      </c>
      <c r="OC41" s="137">
        <f t="shared" si="152"/>
        <v>1</v>
      </c>
      <c r="OD41" s="137">
        <f t="shared" si="152"/>
        <v>1</v>
      </c>
      <c r="OE41" s="137">
        <f t="shared" si="152"/>
        <v>1</v>
      </c>
      <c r="OF41" s="137">
        <f t="shared" si="152"/>
        <v>1</v>
      </c>
      <c r="OG41" s="137">
        <f t="shared" si="152"/>
        <v>1</v>
      </c>
      <c r="OH41" s="137">
        <f t="shared" si="152"/>
        <v>1</v>
      </c>
      <c r="OI41" s="137" cm="1">
        <f t="array" ref="OI41:OI56">_xlfn._xlws.FILTER(NS41:OH56,NS56:OH56=NP39)</f>
        <v>0</v>
      </c>
      <c r="OJ41" s="137">
        <f>IF(NP39=0,0,IFERROR(OI41,""))</f>
        <v>0</v>
      </c>
    </row>
    <row r="42" spans="3:400" x14ac:dyDescent="0.25">
      <c r="C42" s="194" t="s">
        <v>269</v>
      </c>
      <c r="D42" s="171">
        <v>0</v>
      </c>
      <c r="E42" s="156"/>
      <c r="F42" s="156"/>
      <c r="G42" s="156"/>
      <c r="H42" s="156"/>
      <c r="I42" s="156"/>
      <c r="J42" s="156"/>
      <c r="K42" s="156"/>
      <c r="L42" s="156"/>
      <c r="M42" s="156"/>
      <c r="N42" s="156"/>
      <c r="O42" s="156"/>
      <c r="P42" s="156"/>
      <c r="Q42" s="156"/>
      <c r="R42" s="156"/>
      <c r="S42" s="156"/>
      <c r="T42" s="156"/>
      <c r="U42" s="156"/>
      <c r="V42" s="156"/>
      <c r="W42" s="156"/>
      <c r="X42" s="156"/>
      <c r="Y42" s="156"/>
      <c r="Z42" s="156"/>
      <c r="AA42" s="156"/>
      <c r="AB42" s="171">
        <v>0</v>
      </c>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71">
        <v>0</v>
      </c>
      <c r="BA42" s="156"/>
      <c r="BB42" s="156"/>
      <c r="BC42" s="156"/>
      <c r="BD42" s="156"/>
      <c r="BE42" s="156"/>
      <c r="BF42" s="156"/>
      <c r="BG42" s="156"/>
      <c r="BH42" s="156"/>
      <c r="BI42" s="156"/>
      <c r="BJ42" s="156"/>
      <c r="BK42" s="156"/>
      <c r="BL42" s="156"/>
      <c r="BM42" s="156"/>
      <c r="BN42" s="156"/>
      <c r="BO42" s="156"/>
      <c r="BP42" s="156"/>
      <c r="BQ42" s="156"/>
      <c r="BR42" s="156"/>
      <c r="BS42" s="156"/>
      <c r="BT42" s="156"/>
      <c r="BU42" s="156"/>
      <c r="BV42" s="156"/>
      <c r="BW42" s="156"/>
      <c r="BX42" s="171">
        <v>0</v>
      </c>
      <c r="BY42" s="153">
        <f t="shared" si="132"/>
        <v>0</v>
      </c>
      <c r="BZ42" s="120"/>
      <c r="CA42" s="172">
        <f t="shared" si="133"/>
        <v>0</v>
      </c>
      <c r="CB42" s="157"/>
      <c r="CC42" s="157"/>
      <c r="CD42" s="157"/>
      <c r="CE42" s="157"/>
      <c r="CF42" s="157"/>
      <c r="CG42" s="157"/>
      <c r="CH42" s="157"/>
      <c r="CI42" s="157"/>
      <c r="CJ42" s="157"/>
      <c r="CK42" s="157"/>
      <c r="CL42" s="157"/>
      <c r="CM42" s="157"/>
      <c r="CN42" s="157"/>
      <c r="CO42" s="157"/>
      <c r="CP42" s="157"/>
      <c r="CQ42" s="157"/>
      <c r="CR42" s="157"/>
      <c r="CS42" s="157"/>
      <c r="CT42" s="157"/>
      <c r="CU42" s="157"/>
      <c r="CV42" s="157"/>
      <c r="CW42" s="157"/>
      <c r="CX42" s="157"/>
      <c r="CY42" s="172">
        <f t="shared" si="134"/>
        <v>0</v>
      </c>
      <c r="CZ42" s="157"/>
      <c r="DA42" s="157"/>
      <c r="DB42" s="157"/>
      <c r="DC42" s="157"/>
      <c r="DD42" s="157"/>
      <c r="DE42" s="157"/>
      <c r="DF42" s="157"/>
      <c r="DG42" s="157"/>
      <c r="DH42" s="157"/>
      <c r="DI42" s="157"/>
      <c r="DJ42" s="157"/>
      <c r="DK42" s="157"/>
      <c r="DL42" s="157"/>
      <c r="DM42" s="157"/>
      <c r="DN42" s="157"/>
      <c r="DO42" s="157"/>
      <c r="DP42" s="157"/>
      <c r="DQ42" s="157"/>
      <c r="DR42" s="157"/>
      <c r="DS42" s="157"/>
      <c r="DT42" s="157"/>
      <c r="DU42" s="157"/>
      <c r="DV42" s="157"/>
      <c r="DW42" s="172">
        <f t="shared" si="135"/>
        <v>0</v>
      </c>
      <c r="DX42" s="157"/>
      <c r="DY42" s="157"/>
      <c r="DZ42" s="157"/>
      <c r="EA42" s="157"/>
      <c r="EB42" s="157"/>
      <c r="EC42" s="157"/>
      <c r="ED42" s="157"/>
      <c r="EE42" s="157"/>
      <c r="EF42" s="157"/>
      <c r="EG42" s="157"/>
      <c r="EH42" s="157"/>
      <c r="EI42" s="157"/>
      <c r="EJ42" s="157"/>
      <c r="EK42" s="157"/>
      <c r="EL42" s="157"/>
      <c r="EM42" s="157"/>
      <c r="EN42" s="157"/>
      <c r="EO42" s="157"/>
      <c r="EP42" s="157"/>
      <c r="EQ42" s="157"/>
      <c r="ER42" s="157"/>
      <c r="ES42" s="157"/>
      <c r="ET42" s="157"/>
      <c r="EU42" s="172">
        <f t="shared" si="136"/>
        <v>0</v>
      </c>
      <c r="EV42" s="120"/>
      <c r="EW42" s="172">
        <f t="shared" si="137"/>
        <v>0</v>
      </c>
      <c r="EX42" s="157"/>
      <c r="EY42" s="157"/>
      <c r="EZ42" s="157"/>
      <c r="FA42" s="157"/>
      <c r="FB42" s="157"/>
      <c r="FC42" s="157"/>
      <c r="FD42" s="157"/>
      <c r="FE42" s="157"/>
      <c r="FF42" s="157"/>
      <c r="FG42" s="157"/>
      <c r="FH42" s="157"/>
      <c r="FI42" s="157"/>
      <c r="FJ42" s="157"/>
      <c r="FK42" s="157"/>
      <c r="FL42" s="157"/>
      <c r="FM42" s="157"/>
      <c r="FN42" s="157"/>
      <c r="FO42" s="157"/>
      <c r="FP42" s="157"/>
      <c r="FQ42" s="157"/>
      <c r="FR42" s="157"/>
      <c r="FS42" s="157"/>
      <c r="FT42" s="157"/>
      <c r="FU42" s="172">
        <f t="shared" si="138"/>
        <v>0</v>
      </c>
      <c r="FV42" s="157"/>
      <c r="FW42" s="157"/>
      <c r="FX42" s="157"/>
      <c r="FY42" s="157"/>
      <c r="FZ42" s="157"/>
      <c r="GA42" s="157"/>
      <c r="GB42" s="157"/>
      <c r="GC42" s="157"/>
      <c r="GD42" s="157"/>
      <c r="GE42" s="157"/>
      <c r="GF42" s="157"/>
      <c r="GG42" s="157"/>
      <c r="GH42" s="157"/>
      <c r="GI42" s="157"/>
      <c r="GJ42" s="157"/>
      <c r="GK42" s="157"/>
      <c r="GL42" s="157"/>
      <c r="GM42" s="157"/>
      <c r="GN42" s="157"/>
      <c r="GO42" s="157"/>
      <c r="GP42" s="157"/>
      <c r="GQ42" s="157"/>
      <c r="GR42" s="157"/>
      <c r="GS42" s="172">
        <f t="shared" si="139"/>
        <v>0</v>
      </c>
      <c r="GT42" s="157"/>
      <c r="GU42" s="157"/>
      <c r="GV42" s="157"/>
      <c r="GW42" s="157"/>
      <c r="GX42" s="157"/>
      <c r="GY42" s="157"/>
      <c r="GZ42" s="157"/>
      <c r="HA42" s="157"/>
      <c r="HB42" s="157"/>
      <c r="HC42" s="157"/>
      <c r="HD42" s="157"/>
      <c r="HE42" s="157"/>
      <c r="HF42" s="157"/>
      <c r="HG42" s="157"/>
      <c r="HH42" s="157"/>
      <c r="HI42" s="157"/>
      <c r="HJ42" s="157"/>
      <c r="HK42" s="157"/>
      <c r="HL42" s="157"/>
      <c r="HM42" s="157"/>
      <c r="HN42" s="157"/>
      <c r="HO42" s="157"/>
      <c r="HP42" s="157"/>
      <c r="HQ42" s="172">
        <f t="shared" si="140"/>
        <v>0</v>
      </c>
      <c r="HR42" s="126"/>
      <c r="HS42" s="172">
        <f t="shared" ref="HS42:HS55" si="153">IFERROR(IF(AND(COUNTBLANK(D$41:D$55)&gt;0,COUNTBLANK(AB$41:AB$55)&gt;0,COUNTBLANK(AZ$41:AZ$55)&gt;0,COUNTBLANK(BX$41:BX$55)&gt;0),"",EW42+FU42+GS42+HQ42),"")</f>
        <v>0</v>
      </c>
      <c r="HT42" s="228"/>
      <c r="HU42"/>
      <c r="HV42"/>
      <c r="HW42"/>
      <c r="HX42"/>
      <c r="HY42"/>
      <c r="HZ42"/>
      <c r="IA42"/>
      <c r="IB42"/>
      <c r="IC42"/>
      <c r="ID42"/>
      <c r="IE42"/>
      <c r="IF42"/>
      <c r="IG42"/>
      <c r="IH42"/>
      <c r="II42"/>
      <c r="IJ42"/>
      <c r="IK42"/>
      <c r="IL42"/>
      <c r="IM42"/>
      <c r="IN42"/>
      <c r="IO42"/>
      <c r="IP42"/>
      <c r="IQ42"/>
      <c r="IR42"/>
      <c r="IS42"/>
      <c r="IT42"/>
      <c r="IU42"/>
      <c r="IV42"/>
      <c r="IW42"/>
      <c r="IX42"/>
      <c r="IY42"/>
      <c r="IZ42"/>
      <c r="JA42"/>
      <c r="JB42"/>
      <c r="JC42"/>
      <c r="JD42"/>
      <c r="JE42"/>
      <c r="JF42"/>
      <c r="JG42"/>
      <c r="JH42"/>
      <c r="JI42"/>
      <c r="JJ42"/>
      <c r="JK42"/>
      <c r="JL42"/>
      <c r="JM42"/>
      <c r="JN42"/>
      <c r="JO42"/>
      <c r="JP42"/>
      <c r="JQ42"/>
      <c r="JR42"/>
      <c r="JS42"/>
      <c r="JT42"/>
      <c r="JU42"/>
      <c r="JV42"/>
      <c r="JW42"/>
      <c r="JX42"/>
      <c r="JY42"/>
      <c r="JZ42"/>
      <c r="KA42"/>
      <c r="KB42"/>
      <c r="KC42"/>
      <c r="KD42"/>
      <c r="KE42"/>
      <c r="KF42"/>
      <c r="KG42"/>
      <c r="KH42"/>
      <c r="KI42"/>
      <c r="KJ42"/>
      <c r="KK42"/>
      <c r="KL42"/>
      <c r="KM42"/>
      <c r="KN42"/>
      <c r="KO42"/>
      <c r="KP42"/>
      <c r="KQ42"/>
      <c r="KR42"/>
      <c r="KS42"/>
      <c r="KT42" s="173">
        <f t="shared" si="141"/>
        <v>0</v>
      </c>
      <c r="KU42" s="174">
        <f t="shared" si="142"/>
        <v>0</v>
      </c>
      <c r="KV42" s="174">
        <f t="shared" ref="KV42:KV55" si="154">KU42-TRUNC(KU42)</f>
        <v>0</v>
      </c>
      <c r="KW42" s="174">
        <f>KW41+0.001</f>
        <v>2E-3</v>
      </c>
      <c r="KX42" s="175">
        <f t="shared" ref="KX42:KX55" si="155">KV42+KW42</f>
        <v>2E-3</v>
      </c>
      <c r="KY42" s="176">
        <f t="shared" ref="KY42:KY55" si="156">ROUNDDOWN(KU42,0)</f>
        <v>0</v>
      </c>
      <c r="KZ42" s="137">
        <f t="shared" si="143"/>
        <v>0</v>
      </c>
      <c r="LA42" s="137">
        <f t="shared" si="143"/>
        <v>0</v>
      </c>
      <c r="LB42" s="137">
        <f t="shared" si="143"/>
        <v>0</v>
      </c>
      <c r="LC42" s="137">
        <f t="shared" si="143"/>
        <v>0</v>
      </c>
      <c r="LD42" s="137">
        <f t="shared" si="143"/>
        <v>0</v>
      </c>
      <c r="LE42" s="137">
        <f t="shared" si="143"/>
        <v>0</v>
      </c>
      <c r="LF42" s="137">
        <f t="shared" si="143"/>
        <v>0</v>
      </c>
      <c r="LG42" s="137">
        <f t="shared" si="143"/>
        <v>0</v>
      </c>
      <c r="LH42" s="137">
        <f t="shared" si="143"/>
        <v>0</v>
      </c>
      <c r="LI42" s="137">
        <f t="shared" si="143"/>
        <v>0</v>
      </c>
      <c r="LJ42" s="137">
        <f t="shared" si="143"/>
        <v>0</v>
      </c>
      <c r="LK42" s="137">
        <f t="shared" si="143"/>
        <v>0</v>
      </c>
      <c r="LL42" s="137">
        <f t="shared" si="143"/>
        <v>0</v>
      </c>
      <c r="LM42" s="137">
        <f t="shared" si="143"/>
        <v>0</v>
      </c>
      <c r="LN42" s="137">
        <f t="shared" si="143"/>
        <v>1</v>
      </c>
      <c r="LO42" s="137">
        <v>0</v>
      </c>
      <c r="LP42" s="137">
        <f>IF(LP41="","",LO42)</f>
        <v>0</v>
      </c>
      <c r="LQ42"/>
      <c r="LR42" s="173">
        <f t="shared" si="144"/>
        <v>0</v>
      </c>
      <c r="LS42" s="174">
        <f t="shared" si="145"/>
        <v>0</v>
      </c>
      <c r="LT42" s="174">
        <f t="shared" ref="LT42:LT55" si="157">LS42-TRUNC(LS42)</f>
        <v>0</v>
      </c>
      <c r="LU42" s="174">
        <f>LU41+0.001</f>
        <v>2E-3</v>
      </c>
      <c r="LV42" s="175">
        <f t="shared" ref="LV42:LV55" si="158">LT42+LU42</f>
        <v>2E-3</v>
      </c>
      <c r="LW42" s="176">
        <f t="shared" ref="LW42:LW55" si="159">ROUNDDOWN(LS42,0)</f>
        <v>0</v>
      </c>
      <c r="LX42" s="137">
        <f t="shared" si="146"/>
        <v>0</v>
      </c>
      <c r="LY42" s="137">
        <f t="shared" si="146"/>
        <v>0</v>
      </c>
      <c r="LZ42" s="137">
        <f t="shared" si="146"/>
        <v>0</v>
      </c>
      <c r="MA42" s="137">
        <f t="shared" si="146"/>
        <v>0</v>
      </c>
      <c r="MB42" s="137">
        <f t="shared" si="146"/>
        <v>0</v>
      </c>
      <c r="MC42" s="137">
        <f t="shared" si="146"/>
        <v>0</v>
      </c>
      <c r="MD42" s="137">
        <f t="shared" si="146"/>
        <v>0</v>
      </c>
      <c r="ME42" s="137">
        <f t="shared" si="146"/>
        <v>0</v>
      </c>
      <c r="MF42" s="137">
        <f t="shared" si="146"/>
        <v>0</v>
      </c>
      <c r="MG42" s="137">
        <f t="shared" si="146"/>
        <v>0</v>
      </c>
      <c r="MH42" s="137">
        <f t="shared" si="146"/>
        <v>0</v>
      </c>
      <c r="MI42" s="137">
        <f t="shared" si="146"/>
        <v>0</v>
      </c>
      <c r="MJ42" s="137">
        <f t="shared" si="146"/>
        <v>0</v>
      </c>
      <c r="MK42" s="137">
        <f t="shared" si="146"/>
        <v>1</v>
      </c>
      <c r="ML42" s="137">
        <f t="shared" si="146"/>
        <v>1</v>
      </c>
      <c r="MM42" s="137">
        <v>0</v>
      </c>
      <c r="MN42" s="137">
        <f>IF(MN41="","",MM42)</f>
        <v>0</v>
      </c>
      <c r="MO42" s="125"/>
      <c r="MP42" s="173">
        <f t="shared" si="147"/>
        <v>0</v>
      </c>
      <c r="MQ42" s="174" t="e">
        <f t="shared" si="148"/>
        <v>#DIV/0!</v>
      </c>
      <c r="MR42" s="174" t="e">
        <f t="shared" ref="MR42:MR55" si="160">MQ42-TRUNC(MQ42)</f>
        <v>#DIV/0!</v>
      </c>
      <c r="MS42" s="174">
        <f>MS41+0.001</f>
        <v>2E-3</v>
      </c>
      <c r="MT42" s="175" t="e">
        <f t="shared" ref="MT42:MT55" si="161">MR42+MS42</f>
        <v>#DIV/0!</v>
      </c>
      <c r="MU42" s="176" t="e">
        <f t="shared" ref="MU42:MU55" si="162">ROUNDDOWN(MQ42,0)</f>
        <v>#DIV/0!</v>
      </c>
      <c r="MV42" s="137" t="e">
        <f t="shared" si="149"/>
        <v>#DIV/0!</v>
      </c>
      <c r="MW42" s="137" t="e">
        <f t="shared" si="149"/>
        <v>#DIV/0!</v>
      </c>
      <c r="MX42" s="137" t="e">
        <f t="shared" si="149"/>
        <v>#DIV/0!</v>
      </c>
      <c r="MY42" s="137" t="e">
        <f t="shared" si="149"/>
        <v>#DIV/0!</v>
      </c>
      <c r="MZ42" s="137" t="e">
        <f t="shared" si="149"/>
        <v>#DIV/0!</v>
      </c>
      <c r="NA42" s="137" t="e">
        <f t="shared" si="149"/>
        <v>#DIV/0!</v>
      </c>
      <c r="NB42" s="137" t="e">
        <f t="shared" si="149"/>
        <v>#DIV/0!</v>
      </c>
      <c r="NC42" s="137" t="e">
        <f t="shared" si="149"/>
        <v>#DIV/0!</v>
      </c>
      <c r="ND42" s="137" t="e">
        <f t="shared" si="149"/>
        <v>#DIV/0!</v>
      </c>
      <c r="NE42" s="137" t="e">
        <f t="shared" si="149"/>
        <v>#DIV/0!</v>
      </c>
      <c r="NF42" s="137" t="e">
        <f t="shared" si="149"/>
        <v>#DIV/0!</v>
      </c>
      <c r="NG42" s="137" t="e">
        <f t="shared" si="149"/>
        <v>#DIV/0!</v>
      </c>
      <c r="NH42" s="137" t="e">
        <f t="shared" si="149"/>
        <v>#DIV/0!</v>
      </c>
      <c r="NI42" s="137" t="e">
        <f t="shared" si="149"/>
        <v>#DIV/0!</v>
      </c>
      <c r="NJ42" s="137" t="e">
        <f t="shared" si="149"/>
        <v>#DIV/0!</v>
      </c>
      <c r="NK42" s="137"/>
      <c r="NL42" s="137">
        <f>IF(NL41="","",NK42)</f>
        <v>0</v>
      </c>
      <c r="NM42" s="125"/>
      <c r="NN42" s="173">
        <f t="shared" si="150"/>
        <v>0</v>
      </c>
      <c r="NO42" s="174">
        <f t="shared" si="151"/>
        <v>0</v>
      </c>
      <c r="NP42" s="174">
        <f t="shared" ref="NP42:NP55" si="163">NO42-TRUNC(NO42)</f>
        <v>0</v>
      </c>
      <c r="NQ42" s="174">
        <f>NQ41+0.001</f>
        <v>2E-3</v>
      </c>
      <c r="NR42" s="175">
        <f t="shared" ref="NR42:NR55" si="164">NP42+NQ42</f>
        <v>2E-3</v>
      </c>
      <c r="NS42" s="176">
        <f t="shared" ref="NS42:NS55" si="165">ROUNDDOWN(NO42,0)</f>
        <v>0</v>
      </c>
      <c r="NT42" s="137">
        <f t="shared" si="152"/>
        <v>0</v>
      </c>
      <c r="NU42" s="137">
        <f t="shared" si="152"/>
        <v>0</v>
      </c>
      <c r="NV42" s="137">
        <f t="shared" si="152"/>
        <v>0</v>
      </c>
      <c r="NW42" s="137">
        <f t="shared" si="152"/>
        <v>0</v>
      </c>
      <c r="NX42" s="137">
        <f t="shared" si="152"/>
        <v>0</v>
      </c>
      <c r="NY42" s="137">
        <f t="shared" si="152"/>
        <v>0</v>
      </c>
      <c r="NZ42" s="137">
        <f t="shared" si="152"/>
        <v>0</v>
      </c>
      <c r="OA42" s="137">
        <f t="shared" si="152"/>
        <v>0</v>
      </c>
      <c r="OB42" s="137">
        <f t="shared" si="152"/>
        <v>0</v>
      </c>
      <c r="OC42" s="137">
        <f t="shared" si="152"/>
        <v>0</v>
      </c>
      <c r="OD42" s="137">
        <f t="shared" si="152"/>
        <v>0</v>
      </c>
      <c r="OE42" s="137">
        <f t="shared" si="152"/>
        <v>0</v>
      </c>
      <c r="OF42" s="137">
        <f t="shared" si="152"/>
        <v>0</v>
      </c>
      <c r="OG42" s="137">
        <f t="shared" si="152"/>
        <v>0</v>
      </c>
      <c r="OH42" s="137">
        <f t="shared" si="152"/>
        <v>1</v>
      </c>
      <c r="OI42" s="137">
        <v>0</v>
      </c>
      <c r="OJ42" s="137">
        <f>IF(OJ41="","",OI42)</f>
        <v>0</v>
      </c>
    </row>
    <row r="43" spans="3:400" x14ac:dyDescent="0.25">
      <c r="C43" s="194" t="s">
        <v>270</v>
      </c>
      <c r="D43" s="171">
        <v>1</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6"/>
      <c r="BB43" s="156"/>
      <c r="BC43" s="156"/>
      <c r="BD43" s="156"/>
      <c r="BE43" s="156"/>
      <c r="BF43" s="156"/>
      <c r="BG43" s="156"/>
      <c r="BH43" s="156"/>
      <c r="BI43" s="156"/>
      <c r="BJ43" s="156"/>
      <c r="BK43" s="156"/>
      <c r="BL43" s="156"/>
      <c r="BM43" s="156"/>
      <c r="BN43" s="156"/>
      <c r="BO43" s="156"/>
      <c r="BP43" s="156"/>
      <c r="BQ43" s="156"/>
      <c r="BR43" s="156"/>
      <c r="BS43" s="156"/>
      <c r="BT43" s="156"/>
      <c r="BU43" s="156"/>
      <c r="BV43" s="156"/>
      <c r="BW43" s="156"/>
      <c r="BX43" s="171">
        <v>2</v>
      </c>
      <c r="BY43" s="153">
        <f t="shared" si="132"/>
        <v>3</v>
      </c>
      <c r="BZ43" s="120"/>
      <c r="CA43" s="172">
        <f t="shared" si="133"/>
        <v>0</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f t="shared" si="134"/>
        <v>0</v>
      </c>
      <c r="CZ43" s="157"/>
      <c r="DA43" s="157"/>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72">
        <f t="shared" si="135"/>
        <v>0</v>
      </c>
      <c r="DX43" s="157"/>
      <c r="DY43" s="157"/>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72">
        <f t="shared" si="136"/>
        <v>0</v>
      </c>
      <c r="EV43" s="120"/>
      <c r="EW43" s="172">
        <f t="shared" si="137"/>
        <v>1</v>
      </c>
      <c r="EX43" s="157"/>
      <c r="EY43" s="157"/>
      <c r="EZ43" s="157"/>
      <c r="FA43" s="157"/>
      <c r="FB43" s="157"/>
      <c r="FC43" s="157"/>
      <c r="FD43" s="157"/>
      <c r="FE43" s="157"/>
      <c r="FF43" s="157"/>
      <c r="FG43" s="157"/>
      <c r="FH43" s="157"/>
      <c r="FI43" s="157"/>
      <c r="FJ43" s="157"/>
      <c r="FK43" s="157"/>
      <c r="FL43" s="157"/>
      <c r="FM43" s="157"/>
      <c r="FN43" s="157"/>
      <c r="FO43" s="157"/>
      <c r="FP43" s="157"/>
      <c r="FQ43" s="157"/>
      <c r="FR43" s="157"/>
      <c r="FS43" s="157"/>
      <c r="FT43" s="157"/>
      <c r="FU43" s="172">
        <f t="shared" si="138"/>
        <v>0</v>
      </c>
      <c r="FV43" s="157"/>
      <c r="FW43" s="157"/>
      <c r="FX43" s="157"/>
      <c r="FY43" s="157"/>
      <c r="FZ43" s="157"/>
      <c r="GA43" s="157"/>
      <c r="GB43" s="157"/>
      <c r="GC43" s="157"/>
      <c r="GD43" s="157"/>
      <c r="GE43" s="157"/>
      <c r="GF43" s="157"/>
      <c r="GG43" s="157"/>
      <c r="GH43" s="157"/>
      <c r="GI43" s="157"/>
      <c r="GJ43" s="157"/>
      <c r="GK43" s="157"/>
      <c r="GL43" s="157"/>
      <c r="GM43" s="157"/>
      <c r="GN43" s="157"/>
      <c r="GO43" s="157"/>
      <c r="GP43" s="157"/>
      <c r="GQ43" s="157"/>
      <c r="GR43" s="157"/>
      <c r="GS43" s="172">
        <f t="shared" si="139"/>
        <v>0</v>
      </c>
      <c r="GT43" s="157"/>
      <c r="GU43" s="157"/>
      <c r="GV43" s="157"/>
      <c r="GW43" s="157"/>
      <c r="GX43" s="157"/>
      <c r="GY43" s="157"/>
      <c r="GZ43" s="157"/>
      <c r="HA43" s="157"/>
      <c r="HB43" s="157"/>
      <c r="HC43" s="157"/>
      <c r="HD43" s="157"/>
      <c r="HE43" s="157"/>
      <c r="HF43" s="157"/>
      <c r="HG43" s="157"/>
      <c r="HH43" s="157"/>
      <c r="HI43" s="157"/>
      <c r="HJ43" s="157"/>
      <c r="HK43" s="157"/>
      <c r="HL43" s="157"/>
      <c r="HM43" s="157"/>
      <c r="HN43" s="157"/>
      <c r="HO43" s="157"/>
      <c r="HP43" s="157"/>
      <c r="HQ43" s="172">
        <f t="shared" si="140"/>
        <v>2</v>
      </c>
      <c r="HR43" s="126"/>
      <c r="HS43" s="172">
        <f t="shared" si="153"/>
        <v>3</v>
      </c>
      <c r="HT43" s="228"/>
      <c r="HU43"/>
      <c r="HV43"/>
      <c r="HW43"/>
      <c r="HX43"/>
      <c r="HY43"/>
      <c r="HZ43"/>
      <c r="IA43"/>
      <c r="IB43"/>
      <c r="IC43"/>
      <c r="ID43"/>
      <c r="IE43"/>
      <c r="IF43"/>
      <c r="IG43"/>
      <c r="IH43"/>
      <c r="II43"/>
      <c r="IJ43"/>
      <c r="IK43"/>
      <c r="IL43"/>
      <c r="IM43"/>
      <c r="IN43"/>
      <c r="IO43"/>
      <c r="IP43"/>
      <c r="IQ43"/>
      <c r="IR43"/>
      <c r="IS43"/>
      <c r="IT43"/>
      <c r="IU43"/>
      <c r="IV43"/>
      <c r="IW43"/>
      <c r="IX43"/>
      <c r="IY43"/>
      <c r="IZ43"/>
      <c r="JA43"/>
      <c r="JB43"/>
      <c r="JC43"/>
      <c r="JD43"/>
      <c r="JE43"/>
      <c r="JF43"/>
      <c r="JG43"/>
      <c r="JH43"/>
      <c r="JI43"/>
      <c r="JJ43"/>
      <c r="JK43"/>
      <c r="JL43"/>
      <c r="JM43"/>
      <c r="JN43"/>
      <c r="JO43"/>
      <c r="JP43"/>
      <c r="JQ43"/>
      <c r="JR43"/>
      <c r="JS43"/>
      <c r="JT43"/>
      <c r="JU43"/>
      <c r="JV43"/>
      <c r="JW43"/>
      <c r="JX43"/>
      <c r="JY43"/>
      <c r="JZ43"/>
      <c r="KA43"/>
      <c r="KB43"/>
      <c r="KC43"/>
      <c r="KD43"/>
      <c r="KE43"/>
      <c r="KF43"/>
      <c r="KG43"/>
      <c r="KH43"/>
      <c r="KI43"/>
      <c r="KJ43"/>
      <c r="KK43"/>
      <c r="KL43"/>
      <c r="KM43"/>
      <c r="KN43"/>
      <c r="KO43"/>
      <c r="KP43"/>
      <c r="KQ43"/>
      <c r="KR43"/>
      <c r="KS43"/>
      <c r="KT43" s="173">
        <f t="shared" si="141"/>
        <v>1</v>
      </c>
      <c r="KU43" s="174">
        <f t="shared" si="142"/>
        <v>2.8571428571428574E-2</v>
      </c>
      <c r="KV43" s="174">
        <f t="shared" si="154"/>
        <v>2.8571428571428574E-2</v>
      </c>
      <c r="KW43" s="174">
        <f t="shared" ref="KW43:KW55" si="166">KW42+0.001</f>
        <v>3.0000000000000001E-3</v>
      </c>
      <c r="KX43" s="175">
        <f t="shared" si="155"/>
        <v>3.1571428571428577E-2</v>
      </c>
      <c r="KY43" s="176">
        <f t="shared" si="156"/>
        <v>0</v>
      </c>
      <c r="KZ43" s="137">
        <f t="shared" si="143"/>
        <v>0</v>
      </c>
      <c r="LA43" s="137">
        <f t="shared" si="143"/>
        <v>0</v>
      </c>
      <c r="LB43" s="137">
        <f t="shared" si="143"/>
        <v>0</v>
      </c>
      <c r="LC43" s="137">
        <f t="shared" si="143"/>
        <v>0</v>
      </c>
      <c r="LD43" s="137">
        <f t="shared" si="143"/>
        <v>0</v>
      </c>
      <c r="LE43" s="137">
        <f t="shared" si="143"/>
        <v>1</v>
      </c>
      <c r="LF43" s="137">
        <f t="shared" si="143"/>
        <v>1</v>
      </c>
      <c r="LG43" s="137">
        <f t="shared" si="143"/>
        <v>1</v>
      </c>
      <c r="LH43" s="137">
        <f t="shared" si="143"/>
        <v>1</v>
      </c>
      <c r="LI43" s="137">
        <f t="shared" si="143"/>
        <v>1</v>
      </c>
      <c r="LJ43" s="137">
        <f t="shared" si="143"/>
        <v>1</v>
      </c>
      <c r="LK43" s="137">
        <f t="shared" si="143"/>
        <v>1</v>
      </c>
      <c r="LL43" s="137">
        <f t="shared" si="143"/>
        <v>1</v>
      </c>
      <c r="LM43" s="137">
        <f t="shared" si="143"/>
        <v>1</v>
      </c>
      <c r="LN43" s="137">
        <f t="shared" si="143"/>
        <v>1</v>
      </c>
      <c r="LO43" s="137">
        <v>0</v>
      </c>
      <c r="LP43" s="137">
        <f t="shared" ref="LP43:LP55" si="167">IF(LP42="","",LO43)</f>
        <v>0</v>
      </c>
      <c r="LQ43"/>
      <c r="LR43" s="173">
        <f t="shared" si="144"/>
        <v>0</v>
      </c>
      <c r="LS43" s="174">
        <f t="shared" si="145"/>
        <v>0</v>
      </c>
      <c r="LT43" s="174">
        <f t="shared" si="157"/>
        <v>0</v>
      </c>
      <c r="LU43" s="174">
        <f t="shared" ref="LU43:LU55" si="168">LU42+0.001</f>
        <v>3.0000000000000001E-3</v>
      </c>
      <c r="LV43" s="175">
        <f t="shared" si="158"/>
        <v>3.0000000000000001E-3</v>
      </c>
      <c r="LW43" s="176">
        <f t="shared" si="159"/>
        <v>0</v>
      </c>
      <c r="LX43" s="137">
        <f t="shared" si="146"/>
        <v>0</v>
      </c>
      <c r="LY43" s="137">
        <f t="shared" si="146"/>
        <v>0</v>
      </c>
      <c r="LZ43" s="137">
        <f t="shared" si="146"/>
        <v>0</v>
      </c>
      <c r="MA43" s="137">
        <f t="shared" si="146"/>
        <v>0</v>
      </c>
      <c r="MB43" s="137">
        <f t="shared" si="146"/>
        <v>0</v>
      </c>
      <c r="MC43" s="137">
        <f t="shared" si="146"/>
        <v>0</v>
      </c>
      <c r="MD43" s="137">
        <f t="shared" si="146"/>
        <v>0</v>
      </c>
      <c r="ME43" s="137">
        <f t="shared" si="146"/>
        <v>0</v>
      </c>
      <c r="MF43" s="137">
        <f t="shared" si="146"/>
        <v>0</v>
      </c>
      <c r="MG43" s="137">
        <f t="shared" si="146"/>
        <v>0</v>
      </c>
      <c r="MH43" s="137">
        <f t="shared" si="146"/>
        <v>0</v>
      </c>
      <c r="MI43" s="137">
        <f t="shared" si="146"/>
        <v>0</v>
      </c>
      <c r="MJ43" s="137">
        <f t="shared" si="146"/>
        <v>1</v>
      </c>
      <c r="MK43" s="137">
        <f t="shared" si="146"/>
        <v>1</v>
      </c>
      <c r="ML43" s="137">
        <f t="shared" si="146"/>
        <v>1</v>
      </c>
      <c r="MM43" s="137">
        <v>0</v>
      </c>
      <c r="MN43" s="137">
        <f t="shared" ref="MN43:MN55" si="169">IF(MN42="","",MM43)</f>
        <v>0</v>
      </c>
      <c r="MO43" s="125"/>
      <c r="MP43" s="173">
        <f t="shared" si="147"/>
        <v>0</v>
      </c>
      <c r="MQ43" s="174" t="e">
        <f t="shared" si="148"/>
        <v>#DIV/0!</v>
      </c>
      <c r="MR43" s="174" t="e">
        <f t="shared" si="160"/>
        <v>#DIV/0!</v>
      </c>
      <c r="MS43" s="174">
        <f t="shared" ref="MS43:MS55" si="170">MS42+0.001</f>
        <v>3.0000000000000001E-3</v>
      </c>
      <c r="MT43" s="175" t="e">
        <f t="shared" si="161"/>
        <v>#DIV/0!</v>
      </c>
      <c r="MU43" s="176" t="e">
        <f t="shared" si="162"/>
        <v>#DIV/0!</v>
      </c>
      <c r="MV43" s="137" t="e">
        <f t="shared" si="149"/>
        <v>#DIV/0!</v>
      </c>
      <c r="MW43" s="137" t="e">
        <f t="shared" si="149"/>
        <v>#DIV/0!</v>
      </c>
      <c r="MX43" s="137" t="e">
        <f t="shared" si="149"/>
        <v>#DIV/0!</v>
      </c>
      <c r="MY43" s="137" t="e">
        <f t="shared" si="149"/>
        <v>#DIV/0!</v>
      </c>
      <c r="MZ43" s="137" t="e">
        <f t="shared" si="149"/>
        <v>#DIV/0!</v>
      </c>
      <c r="NA43" s="137" t="e">
        <f t="shared" si="149"/>
        <v>#DIV/0!</v>
      </c>
      <c r="NB43" s="137" t="e">
        <f t="shared" si="149"/>
        <v>#DIV/0!</v>
      </c>
      <c r="NC43" s="137" t="e">
        <f t="shared" si="149"/>
        <v>#DIV/0!</v>
      </c>
      <c r="ND43" s="137" t="e">
        <f t="shared" si="149"/>
        <v>#DIV/0!</v>
      </c>
      <c r="NE43" s="137" t="e">
        <f t="shared" si="149"/>
        <v>#DIV/0!</v>
      </c>
      <c r="NF43" s="137" t="e">
        <f t="shared" si="149"/>
        <v>#DIV/0!</v>
      </c>
      <c r="NG43" s="137" t="e">
        <f t="shared" si="149"/>
        <v>#DIV/0!</v>
      </c>
      <c r="NH43" s="137" t="e">
        <f t="shared" si="149"/>
        <v>#DIV/0!</v>
      </c>
      <c r="NI43" s="137" t="e">
        <f t="shared" si="149"/>
        <v>#DIV/0!</v>
      </c>
      <c r="NJ43" s="137" t="e">
        <f t="shared" si="149"/>
        <v>#DIV/0!</v>
      </c>
      <c r="NK43" s="137"/>
      <c r="NL43" s="137">
        <f t="shared" ref="NL43:NL55" si="171">IF(NL42="","",NK43)</f>
        <v>0</v>
      </c>
      <c r="NM43" s="125"/>
      <c r="NN43" s="173">
        <f t="shared" si="150"/>
        <v>2</v>
      </c>
      <c r="NO43" s="174">
        <f t="shared" si="151"/>
        <v>3.3898305084745763E-2</v>
      </c>
      <c r="NP43" s="174">
        <f t="shared" si="163"/>
        <v>3.3898305084745763E-2</v>
      </c>
      <c r="NQ43" s="174">
        <f t="shared" ref="NQ43:NQ55" si="172">NQ42+0.001</f>
        <v>3.0000000000000001E-3</v>
      </c>
      <c r="NR43" s="175">
        <f t="shared" si="164"/>
        <v>3.6898305084745765E-2</v>
      </c>
      <c r="NS43" s="176">
        <f t="shared" si="165"/>
        <v>0</v>
      </c>
      <c r="NT43" s="137">
        <f t="shared" si="152"/>
        <v>0</v>
      </c>
      <c r="NU43" s="137">
        <f t="shared" si="152"/>
        <v>0</v>
      </c>
      <c r="NV43" s="137">
        <f t="shared" si="152"/>
        <v>0</v>
      </c>
      <c r="NW43" s="137">
        <f t="shared" si="152"/>
        <v>0</v>
      </c>
      <c r="NX43" s="137">
        <f t="shared" si="152"/>
        <v>1</v>
      </c>
      <c r="NY43" s="137">
        <f t="shared" si="152"/>
        <v>1</v>
      </c>
      <c r="NZ43" s="137">
        <f t="shared" si="152"/>
        <v>1</v>
      </c>
      <c r="OA43" s="137">
        <f t="shared" si="152"/>
        <v>1</v>
      </c>
      <c r="OB43" s="137">
        <f t="shared" si="152"/>
        <v>1</v>
      </c>
      <c r="OC43" s="137">
        <f t="shared" si="152"/>
        <v>1</v>
      </c>
      <c r="OD43" s="137">
        <f t="shared" si="152"/>
        <v>1</v>
      </c>
      <c r="OE43" s="137">
        <f t="shared" si="152"/>
        <v>1</v>
      </c>
      <c r="OF43" s="137">
        <f t="shared" si="152"/>
        <v>1</v>
      </c>
      <c r="OG43" s="137">
        <f t="shared" si="152"/>
        <v>1</v>
      </c>
      <c r="OH43" s="137">
        <f t="shared" si="152"/>
        <v>1</v>
      </c>
      <c r="OI43" s="137">
        <v>0</v>
      </c>
      <c r="OJ43" s="137">
        <f t="shared" ref="OJ43:OJ55" si="173">IF(OJ42="","",OI43)</f>
        <v>0</v>
      </c>
    </row>
    <row r="44" spans="3:400" x14ac:dyDescent="0.25">
      <c r="C44" s="194" t="s">
        <v>43</v>
      </c>
      <c r="D44" s="171">
        <v>0</v>
      </c>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171">
        <v>0</v>
      </c>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71">
        <v>0</v>
      </c>
      <c r="BA44" s="156"/>
      <c r="BB44" s="156"/>
      <c r="BC44" s="156"/>
      <c r="BD44" s="156"/>
      <c r="BE44" s="156"/>
      <c r="BF44" s="156"/>
      <c r="BG44" s="156"/>
      <c r="BH44" s="156"/>
      <c r="BI44" s="156"/>
      <c r="BJ44" s="156"/>
      <c r="BK44" s="156"/>
      <c r="BL44" s="156"/>
      <c r="BM44" s="156"/>
      <c r="BN44" s="156"/>
      <c r="BO44" s="156"/>
      <c r="BP44" s="156"/>
      <c r="BQ44" s="156"/>
      <c r="BR44" s="156"/>
      <c r="BS44" s="156"/>
      <c r="BT44" s="156"/>
      <c r="BU44" s="156"/>
      <c r="BV44" s="156"/>
      <c r="BW44" s="156"/>
      <c r="BX44" s="171">
        <v>0</v>
      </c>
      <c r="BY44" s="153">
        <f t="shared" si="132"/>
        <v>0</v>
      </c>
      <c r="BZ44" s="120"/>
      <c r="CA44" s="172">
        <f t="shared" si="133"/>
        <v>0</v>
      </c>
      <c r="CB44" s="157"/>
      <c r="CC44" s="157"/>
      <c r="CD44" s="157"/>
      <c r="CE44" s="157"/>
      <c r="CF44" s="157"/>
      <c r="CG44" s="157"/>
      <c r="CH44" s="157"/>
      <c r="CI44" s="157"/>
      <c r="CJ44" s="157"/>
      <c r="CK44" s="157"/>
      <c r="CL44" s="157"/>
      <c r="CM44" s="157"/>
      <c r="CN44" s="157"/>
      <c r="CO44" s="157"/>
      <c r="CP44" s="157"/>
      <c r="CQ44" s="157"/>
      <c r="CR44" s="157"/>
      <c r="CS44" s="157"/>
      <c r="CT44" s="157"/>
      <c r="CU44" s="157"/>
      <c r="CV44" s="157"/>
      <c r="CW44" s="157"/>
      <c r="CX44" s="157"/>
      <c r="CY44" s="172">
        <f t="shared" si="134"/>
        <v>0</v>
      </c>
      <c r="CZ44" s="157"/>
      <c r="DA44" s="157"/>
      <c r="DB44" s="157"/>
      <c r="DC44" s="157"/>
      <c r="DD44" s="157"/>
      <c r="DE44" s="157"/>
      <c r="DF44" s="157"/>
      <c r="DG44" s="157"/>
      <c r="DH44" s="157"/>
      <c r="DI44" s="157"/>
      <c r="DJ44" s="157"/>
      <c r="DK44" s="157"/>
      <c r="DL44" s="157"/>
      <c r="DM44" s="157"/>
      <c r="DN44" s="157"/>
      <c r="DO44" s="157"/>
      <c r="DP44" s="157"/>
      <c r="DQ44" s="157"/>
      <c r="DR44" s="157"/>
      <c r="DS44" s="157"/>
      <c r="DT44" s="157"/>
      <c r="DU44" s="157"/>
      <c r="DV44" s="157"/>
      <c r="DW44" s="172">
        <f t="shared" si="135"/>
        <v>0</v>
      </c>
      <c r="DX44" s="157"/>
      <c r="DY44" s="157"/>
      <c r="DZ44" s="157"/>
      <c r="EA44" s="157"/>
      <c r="EB44" s="157"/>
      <c r="EC44" s="157"/>
      <c r="ED44" s="157"/>
      <c r="EE44" s="157"/>
      <c r="EF44" s="157"/>
      <c r="EG44" s="157"/>
      <c r="EH44" s="157"/>
      <c r="EI44" s="157"/>
      <c r="EJ44" s="157"/>
      <c r="EK44" s="157"/>
      <c r="EL44" s="157"/>
      <c r="EM44" s="157"/>
      <c r="EN44" s="157"/>
      <c r="EO44" s="157"/>
      <c r="EP44" s="157"/>
      <c r="EQ44" s="157"/>
      <c r="ER44" s="157"/>
      <c r="ES44" s="157"/>
      <c r="ET44" s="157"/>
      <c r="EU44" s="172">
        <f t="shared" si="136"/>
        <v>0</v>
      </c>
      <c r="EV44" s="120"/>
      <c r="EW44" s="172">
        <f t="shared" si="137"/>
        <v>0</v>
      </c>
      <c r="EX44" s="157"/>
      <c r="EY44" s="157"/>
      <c r="EZ44" s="157"/>
      <c r="FA44" s="157"/>
      <c r="FB44" s="157"/>
      <c r="FC44" s="157"/>
      <c r="FD44" s="157"/>
      <c r="FE44" s="157"/>
      <c r="FF44" s="157"/>
      <c r="FG44" s="157"/>
      <c r="FH44" s="157"/>
      <c r="FI44" s="157"/>
      <c r="FJ44" s="157"/>
      <c r="FK44" s="157"/>
      <c r="FL44" s="157"/>
      <c r="FM44" s="157"/>
      <c r="FN44" s="157"/>
      <c r="FO44" s="157"/>
      <c r="FP44" s="157"/>
      <c r="FQ44" s="157"/>
      <c r="FR44" s="157"/>
      <c r="FS44" s="157"/>
      <c r="FT44" s="157"/>
      <c r="FU44" s="172">
        <f t="shared" si="138"/>
        <v>0</v>
      </c>
      <c r="FV44" s="157"/>
      <c r="FW44" s="157"/>
      <c r="FX44" s="157"/>
      <c r="FY44" s="157"/>
      <c r="FZ44" s="157"/>
      <c r="GA44" s="157"/>
      <c r="GB44" s="157"/>
      <c r="GC44" s="157"/>
      <c r="GD44" s="157"/>
      <c r="GE44" s="157"/>
      <c r="GF44" s="157"/>
      <c r="GG44" s="157"/>
      <c r="GH44" s="157"/>
      <c r="GI44" s="157"/>
      <c r="GJ44" s="157"/>
      <c r="GK44" s="157"/>
      <c r="GL44" s="157"/>
      <c r="GM44" s="157"/>
      <c r="GN44" s="157"/>
      <c r="GO44" s="157"/>
      <c r="GP44" s="157"/>
      <c r="GQ44" s="157"/>
      <c r="GR44" s="157"/>
      <c r="GS44" s="172">
        <f t="shared" si="139"/>
        <v>0</v>
      </c>
      <c r="GT44" s="157"/>
      <c r="GU44" s="157"/>
      <c r="GV44" s="157"/>
      <c r="GW44" s="157"/>
      <c r="GX44" s="157"/>
      <c r="GY44" s="157"/>
      <c r="GZ44" s="157"/>
      <c r="HA44" s="157"/>
      <c r="HB44" s="157"/>
      <c r="HC44" s="157"/>
      <c r="HD44" s="157"/>
      <c r="HE44" s="157"/>
      <c r="HF44" s="157"/>
      <c r="HG44" s="157"/>
      <c r="HH44" s="157"/>
      <c r="HI44" s="157"/>
      <c r="HJ44" s="157"/>
      <c r="HK44" s="157"/>
      <c r="HL44" s="157"/>
      <c r="HM44" s="157"/>
      <c r="HN44" s="157"/>
      <c r="HO44" s="157"/>
      <c r="HP44" s="157"/>
      <c r="HQ44" s="172">
        <f t="shared" si="140"/>
        <v>0</v>
      </c>
      <c r="HR44" s="126"/>
      <c r="HS44" s="172">
        <f t="shared" si="153"/>
        <v>0</v>
      </c>
      <c r="HT44" s="228"/>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s="173">
        <f t="shared" si="141"/>
        <v>0</v>
      </c>
      <c r="KU44" s="174">
        <f t="shared" si="142"/>
        <v>0</v>
      </c>
      <c r="KV44" s="174">
        <f t="shared" si="154"/>
        <v>0</v>
      </c>
      <c r="KW44" s="174">
        <f t="shared" si="166"/>
        <v>4.0000000000000001E-3</v>
      </c>
      <c r="KX44" s="175">
        <f t="shared" si="155"/>
        <v>4.0000000000000001E-3</v>
      </c>
      <c r="KY44" s="176">
        <f t="shared" si="156"/>
        <v>0</v>
      </c>
      <c r="KZ44" s="137">
        <f t="shared" si="143"/>
        <v>0</v>
      </c>
      <c r="LA44" s="137">
        <f t="shared" si="143"/>
        <v>0</v>
      </c>
      <c r="LB44" s="137">
        <f t="shared" si="143"/>
        <v>0</v>
      </c>
      <c r="LC44" s="137">
        <f t="shared" si="143"/>
        <v>0</v>
      </c>
      <c r="LD44" s="137">
        <f t="shared" si="143"/>
        <v>0</v>
      </c>
      <c r="LE44" s="137">
        <f t="shared" si="143"/>
        <v>0</v>
      </c>
      <c r="LF44" s="137">
        <f t="shared" si="143"/>
        <v>0</v>
      </c>
      <c r="LG44" s="137">
        <f t="shared" si="143"/>
        <v>0</v>
      </c>
      <c r="LH44" s="137">
        <f t="shared" si="143"/>
        <v>0</v>
      </c>
      <c r="LI44" s="137">
        <f t="shared" si="143"/>
        <v>0</v>
      </c>
      <c r="LJ44" s="137">
        <f t="shared" si="143"/>
        <v>0</v>
      </c>
      <c r="LK44" s="137">
        <f t="shared" si="143"/>
        <v>0</v>
      </c>
      <c r="LL44" s="137">
        <f t="shared" si="143"/>
        <v>0</v>
      </c>
      <c r="LM44" s="137">
        <f t="shared" si="143"/>
        <v>1</v>
      </c>
      <c r="LN44" s="137">
        <f t="shared" si="143"/>
        <v>1</v>
      </c>
      <c r="LO44" s="137">
        <v>0</v>
      </c>
      <c r="LP44" s="137">
        <f t="shared" si="167"/>
        <v>0</v>
      </c>
      <c r="LQ44"/>
      <c r="LR44" s="173">
        <f t="shared" si="144"/>
        <v>0</v>
      </c>
      <c r="LS44" s="174">
        <f t="shared" si="145"/>
        <v>0</v>
      </c>
      <c r="LT44" s="174">
        <f t="shared" si="157"/>
        <v>0</v>
      </c>
      <c r="LU44" s="174">
        <f t="shared" si="168"/>
        <v>4.0000000000000001E-3</v>
      </c>
      <c r="LV44" s="175">
        <f t="shared" si="158"/>
        <v>4.0000000000000001E-3</v>
      </c>
      <c r="LW44" s="176">
        <f t="shared" si="159"/>
        <v>0</v>
      </c>
      <c r="LX44" s="137">
        <f t="shared" si="146"/>
        <v>0</v>
      </c>
      <c r="LY44" s="137">
        <f t="shared" si="146"/>
        <v>0</v>
      </c>
      <c r="LZ44" s="137">
        <f t="shared" si="146"/>
        <v>0</v>
      </c>
      <c r="MA44" s="137">
        <f t="shared" si="146"/>
        <v>0</v>
      </c>
      <c r="MB44" s="137">
        <f t="shared" si="146"/>
        <v>0</v>
      </c>
      <c r="MC44" s="137">
        <f t="shared" si="146"/>
        <v>0</v>
      </c>
      <c r="MD44" s="137">
        <f t="shared" si="146"/>
        <v>0</v>
      </c>
      <c r="ME44" s="137">
        <f t="shared" si="146"/>
        <v>0</v>
      </c>
      <c r="MF44" s="137">
        <f t="shared" si="146"/>
        <v>0</v>
      </c>
      <c r="MG44" s="137">
        <f t="shared" si="146"/>
        <v>0</v>
      </c>
      <c r="MH44" s="137">
        <f t="shared" si="146"/>
        <v>0</v>
      </c>
      <c r="MI44" s="137">
        <f t="shared" si="146"/>
        <v>1</v>
      </c>
      <c r="MJ44" s="137">
        <f t="shared" si="146"/>
        <v>1</v>
      </c>
      <c r="MK44" s="137">
        <f t="shared" si="146"/>
        <v>1</v>
      </c>
      <c r="ML44" s="137">
        <f t="shared" si="146"/>
        <v>1</v>
      </c>
      <c r="MM44" s="137">
        <v>0</v>
      </c>
      <c r="MN44" s="137">
        <f t="shared" si="169"/>
        <v>0</v>
      </c>
      <c r="MO44" s="125"/>
      <c r="MP44" s="173">
        <f t="shared" si="147"/>
        <v>0</v>
      </c>
      <c r="MQ44" s="174" t="e">
        <f t="shared" si="148"/>
        <v>#DIV/0!</v>
      </c>
      <c r="MR44" s="174" t="e">
        <f t="shared" si="160"/>
        <v>#DIV/0!</v>
      </c>
      <c r="MS44" s="174">
        <f t="shared" si="170"/>
        <v>4.0000000000000001E-3</v>
      </c>
      <c r="MT44" s="175" t="e">
        <f t="shared" si="161"/>
        <v>#DIV/0!</v>
      </c>
      <c r="MU44" s="176" t="e">
        <f t="shared" si="162"/>
        <v>#DIV/0!</v>
      </c>
      <c r="MV44" s="137" t="e">
        <f t="shared" si="149"/>
        <v>#DIV/0!</v>
      </c>
      <c r="MW44" s="137" t="e">
        <f t="shared" si="149"/>
        <v>#DIV/0!</v>
      </c>
      <c r="MX44" s="137" t="e">
        <f t="shared" si="149"/>
        <v>#DIV/0!</v>
      </c>
      <c r="MY44" s="137" t="e">
        <f t="shared" si="149"/>
        <v>#DIV/0!</v>
      </c>
      <c r="MZ44" s="137" t="e">
        <f t="shared" si="149"/>
        <v>#DIV/0!</v>
      </c>
      <c r="NA44" s="137" t="e">
        <f t="shared" si="149"/>
        <v>#DIV/0!</v>
      </c>
      <c r="NB44" s="137" t="e">
        <f t="shared" si="149"/>
        <v>#DIV/0!</v>
      </c>
      <c r="NC44" s="137" t="e">
        <f t="shared" si="149"/>
        <v>#DIV/0!</v>
      </c>
      <c r="ND44" s="137" t="e">
        <f t="shared" si="149"/>
        <v>#DIV/0!</v>
      </c>
      <c r="NE44" s="137" t="e">
        <f t="shared" si="149"/>
        <v>#DIV/0!</v>
      </c>
      <c r="NF44" s="137" t="e">
        <f t="shared" si="149"/>
        <v>#DIV/0!</v>
      </c>
      <c r="NG44" s="137" t="e">
        <f t="shared" si="149"/>
        <v>#DIV/0!</v>
      </c>
      <c r="NH44" s="137" t="e">
        <f t="shared" si="149"/>
        <v>#DIV/0!</v>
      </c>
      <c r="NI44" s="137" t="e">
        <f t="shared" si="149"/>
        <v>#DIV/0!</v>
      </c>
      <c r="NJ44" s="137" t="e">
        <f t="shared" si="149"/>
        <v>#DIV/0!</v>
      </c>
      <c r="NK44" s="137"/>
      <c r="NL44" s="137">
        <f t="shared" si="171"/>
        <v>0</v>
      </c>
      <c r="NM44" s="125"/>
      <c r="NN44" s="173">
        <f t="shared" si="150"/>
        <v>0</v>
      </c>
      <c r="NO44" s="174">
        <f t="shared" si="151"/>
        <v>0</v>
      </c>
      <c r="NP44" s="174">
        <f t="shared" si="163"/>
        <v>0</v>
      </c>
      <c r="NQ44" s="174">
        <f t="shared" si="172"/>
        <v>4.0000000000000001E-3</v>
      </c>
      <c r="NR44" s="175">
        <f t="shared" si="164"/>
        <v>4.0000000000000001E-3</v>
      </c>
      <c r="NS44" s="176">
        <f t="shared" si="165"/>
        <v>0</v>
      </c>
      <c r="NT44" s="137">
        <f t="shared" si="152"/>
        <v>0</v>
      </c>
      <c r="NU44" s="137">
        <f t="shared" si="152"/>
        <v>0</v>
      </c>
      <c r="NV44" s="137">
        <f t="shared" si="152"/>
        <v>0</v>
      </c>
      <c r="NW44" s="137">
        <f t="shared" si="152"/>
        <v>0</v>
      </c>
      <c r="NX44" s="137">
        <f t="shared" si="152"/>
        <v>0</v>
      </c>
      <c r="NY44" s="137">
        <f t="shared" si="152"/>
        <v>0</v>
      </c>
      <c r="NZ44" s="137">
        <f t="shared" si="152"/>
        <v>0</v>
      </c>
      <c r="OA44" s="137">
        <f t="shared" si="152"/>
        <v>0</v>
      </c>
      <c r="OB44" s="137">
        <f t="shared" si="152"/>
        <v>0</v>
      </c>
      <c r="OC44" s="137">
        <f t="shared" si="152"/>
        <v>0</v>
      </c>
      <c r="OD44" s="137">
        <f t="shared" si="152"/>
        <v>0</v>
      </c>
      <c r="OE44" s="137">
        <f t="shared" si="152"/>
        <v>0</v>
      </c>
      <c r="OF44" s="137">
        <f t="shared" si="152"/>
        <v>0</v>
      </c>
      <c r="OG44" s="137">
        <f t="shared" si="152"/>
        <v>1</v>
      </c>
      <c r="OH44" s="137">
        <f t="shared" si="152"/>
        <v>1</v>
      </c>
      <c r="OI44" s="137">
        <v>0</v>
      </c>
      <c r="OJ44" s="137">
        <f t="shared" si="173"/>
        <v>0</v>
      </c>
    </row>
    <row r="45" spans="3:400" x14ac:dyDescent="0.25">
      <c r="C45" s="194" t="s">
        <v>271</v>
      </c>
      <c r="D45" s="171">
        <v>22</v>
      </c>
      <c r="E45" s="156"/>
      <c r="F45" s="156"/>
      <c r="G45" s="156"/>
      <c r="H45" s="156"/>
      <c r="I45" s="156"/>
      <c r="J45" s="156"/>
      <c r="K45" s="156"/>
      <c r="L45" s="156"/>
      <c r="M45" s="156"/>
      <c r="N45" s="156"/>
      <c r="O45" s="156"/>
      <c r="P45" s="156"/>
      <c r="Q45" s="156"/>
      <c r="R45" s="156"/>
      <c r="S45" s="156"/>
      <c r="T45" s="156"/>
      <c r="U45" s="156"/>
      <c r="V45" s="156"/>
      <c r="W45" s="156"/>
      <c r="X45" s="156"/>
      <c r="Y45" s="156"/>
      <c r="Z45" s="156"/>
      <c r="AA45" s="156"/>
      <c r="AB45" s="171">
        <v>11</v>
      </c>
      <c r="AC45" s="156"/>
      <c r="AD45" s="156"/>
      <c r="AE45" s="156"/>
      <c r="AF45" s="156"/>
      <c r="AG45" s="156"/>
      <c r="AH45" s="156"/>
      <c r="AI45" s="156"/>
      <c r="AJ45" s="156"/>
      <c r="AK45" s="156"/>
      <c r="AL45" s="156"/>
      <c r="AM45" s="156"/>
      <c r="AN45" s="156"/>
      <c r="AO45" s="156"/>
      <c r="AP45" s="156"/>
      <c r="AQ45" s="156"/>
      <c r="AR45" s="156"/>
      <c r="AS45" s="156"/>
      <c r="AT45" s="156"/>
      <c r="AU45" s="156"/>
      <c r="AV45" s="156"/>
      <c r="AW45" s="156"/>
      <c r="AX45" s="156"/>
      <c r="AY45" s="156"/>
      <c r="AZ45" s="171">
        <v>0</v>
      </c>
      <c r="BA45" s="156"/>
      <c r="BB45" s="156"/>
      <c r="BC45" s="156"/>
      <c r="BD45" s="156"/>
      <c r="BE45" s="156"/>
      <c r="BF45" s="156"/>
      <c r="BG45" s="156"/>
      <c r="BH45" s="156"/>
      <c r="BI45" s="156"/>
      <c r="BJ45" s="156"/>
      <c r="BK45" s="156"/>
      <c r="BL45" s="156"/>
      <c r="BM45" s="156"/>
      <c r="BN45" s="156"/>
      <c r="BO45" s="156"/>
      <c r="BP45" s="156"/>
      <c r="BQ45" s="156"/>
      <c r="BR45" s="156"/>
      <c r="BS45" s="156"/>
      <c r="BT45" s="156"/>
      <c r="BU45" s="156"/>
      <c r="BV45" s="156"/>
      <c r="BW45" s="156"/>
      <c r="BX45" s="171">
        <v>6</v>
      </c>
      <c r="BY45" s="153">
        <f t="shared" si="132"/>
        <v>39</v>
      </c>
      <c r="BZ45" s="120"/>
      <c r="CA45" s="172">
        <f t="shared" si="133"/>
        <v>1</v>
      </c>
      <c r="CB45" s="157"/>
      <c r="CC45" s="157"/>
      <c r="CD45" s="157"/>
      <c r="CE45" s="157"/>
      <c r="CF45" s="157"/>
      <c r="CG45" s="157"/>
      <c r="CH45" s="157"/>
      <c r="CI45" s="157"/>
      <c r="CJ45" s="157"/>
      <c r="CK45" s="157"/>
      <c r="CL45" s="157"/>
      <c r="CM45" s="157"/>
      <c r="CN45" s="157"/>
      <c r="CO45" s="157"/>
      <c r="CP45" s="157"/>
      <c r="CQ45" s="157"/>
      <c r="CR45" s="157"/>
      <c r="CS45" s="157"/>
      <c r="CT45" s="157"/>
      <c r="CU45" s="157"/>
      <c r="CV45" s="157"/>
      <c r="CW45" s="157"/>
      <c r="CX45" s="157"/>
      <c r="CY45" s="172">
        <f t="shared" si="134"/>
        <v>1</v>
      </c>
      <c r="CZ45" s="157"/>
      <c r="DA45" s="157"/>
      <c r="DB45" s="157"/>
      <c r="DC45" s="157"/>
      <c r="DD45" s="157"/>
      <c r="DE45" s="157"/>
      <c r="DF45" s="157"/>
      <c r="DG45" s="157"/>
      <c r="DH45" s="157"/>
      <c r="DI45" s="157"/>
      <c r="DJ45" s="157"/>
      <c r="DK45" s="157"/>
      <c r="DL45" s="157"/>
      <c r="DM45" s="157"/>
      <c r="DN45" s="157"/>
      <c r="DO45" s="157"/>
      <c r="DP45" s="157"/>
      <c r="DQ45" s="157"/>
      <c r="DR45" s="157"/>
      <c r="DS45" s="157"/>
      <c r="DT45" s="157"/>
      <c r="DU45" s="157"/>
      <c r="DV45" s="157"/>
      <c r="DW45" s="172">
        <f t="shared" si="135"/>
        <v>0</v>
      </c>
      <c r="DX45" s="157"/>
      <c r="DY45" s="157"/>
      <c r="DZ45" s="157"/>
      <c r="EA45" s="157"/>
      <c r="EB45" s="157"/>
      <c r="EC45" s="157"/>
      <c r="ED45" s="157"/>
      <c r="EE45" s="157"/>
      <c r="EF45" s="157"/>
      <c r="EG45" s="157"/>
      <c r="EH45" s="157"/>
      <c r="EI45" s="157"/>
      <c r="EJ45" s="157"/>
      <c r="EK45" s="157"/>
      <c r="EL45" s="157"/>
      <c r="EM45" s="157"/>
      <c r="EN45" s="157"/>
      <c r="EO45" s="157"/>
      <c r="EP45" s="157"/>
      <c r="EQ45" s="157"/>
      <c r="ER45" s="157"/>
      <c r="ES45" s="157"/>
      <c r="ET45" s="157"/>
      <c r="EU45" s="172">
        <f t="shared" si="136"/>
        <v>0</v>
      </c>
      <c r="EV45" s="120"/>
      <c r="EW45" s="172">
        <f t="shared" si="137"/>
        <v>23</v>
      </c>
      <c r="EX45" s="157"/>
      <c r="EY45" s="157"/>
      <c r="EZ45" s="157"/>
      <c r="FA45" s="157"/>
      <c r="FB45" s="157"/>
      <c r="FC45" s="157"/>
      <c r="FD45" s="157"/>
      <c r="FE45" s="157"/>
      <c r="FF45" s="157"/>
      <c r="FG45" s="157"/>
      <c r="FH45" s="157"/>
      <c r="FI45" s="157"/>
      <c r="FJ45" s="157"/>
      <c r="FK45" s="157"/>
      <c r="FL45" s="157"/>
      <c r="FM45" s="157"/>
      <c r="FN45" s="157"/>
      <c r="FO45" s="157"/>
      <c r="FP45" s="157"/>
      <c r="FQ45" s="157"/>
      <c r="FR45" s="157"/>
      <c r="FS45" s="157"/>
      <c r="FT45" s="157"/>
      <c r="FU45" s="172">
        <f t="shared" si="138"/>
        <v>12</v>
      </c>
      <c r="FV45" s="157"/>
      <c r="FW45" s="157"/>
      <c r="FX45" s="157"/>
      <c r="FY45" s="157"/>
      <c r="FZ45" s="157"/>
      <c r="GA45" s="157"/>
      <c r="GB45" s="157"/>
      <c r="GC45" s="157"/>
      <c r="GD45" s="157"/>
      <c r="GE45" s="157"/>
      <c r="GF45" s="157"/>
      <c r="GG45" s="157"/>
      <c r="GH45" s="157"/>
      <c r="GI45" s="157"/>
      <c r="GJ45" s="157"/>
      <c r="GK45" s="157"/>
      <c r="GL45" s="157"/>
      <c r="GM45" s="157"/>
      <c r="GN45" s="157"/>
      <c r="GO45" s="157"/>
      <c r="GP45" s="157"/>
      <c r="GQ45" s="157"/>
      <c r="GR45" s="157"/>
      <c r="GS45" s="172">
        <f t="shared" si="139"/>
        <v>0</v>
      </c>
      <c r="GT45" s="157"/>
      <c r="GU45" s="157"/>
      <c r="GV45" s="157"/>
      <c r="GW45" s="157"/>
      <c r="GX45" s="157"/>
      <c r="GY45" s="157"/>
      <c r="GZ45" s="157"/>
      <c r="HA45" s="157"/>
      <c r="HB45" s="157"/>
      <c r="HC45" s="157"/>
      <c r="HD45" s="157"/>
      <c r="HE45" s="157"/>
      <c r="HF45" s="157"/>
      <c r="HG45" s="157"/>
      <c r="HH45" s="157"/>
      <c r="HI45" s="157"/>
      <c r="HJ45" s="157"/>
      <c r="HK45" s="157"/>
      <c r="HL45" s="157"/>
      <c r="HM45" s="157"/>
      <c r="HN45" s="157"/>
      <c r="HO45" s="157"/>
      <c r="HP45" s="157"/>
      <c r="HQ45" s="172">
        <f t="shared" si="140"/>
        <v>6</v>
      </c>
      <c r="HR45" s="126"/>
      <c r="HS45" s="172">
        <f t="shared" si="153"/>
        <v>41</v>
      </c>
      <c r="HT45" s="228"/>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s="173">
        <f t="shared" si="141"/>
        <v>22</v>
      </c>
      <c r="KU45" s="174">
        <f t="shared" si="142"/>
        <v>0.62857142857142856</v>
      </c>
      <c r="KV45" s="174">
        <f t="shared" si="154"/>
        <v>0.62857142857142856</v>
      </c>
      <c r="KW45" s="174">
        <f t="shared" si="166"/>
        <v>5.0000000000000001E-3</v>
      </c>
      <c r="KX45" s="175">
        <f t="shared" si="155"/>
        <v>0.63357142857142856</v>
      </c>
      <c r="KY45" s="176">
        <f t="shared" si="156"/>
        <v>0</v>
      </c>
      <c r="KZ45" s="137">
        <f t="shared" si="143"/>
        <v>0</v>
      </c>
      <c r="LA45" s="137">
        <f t="shared" si="143"/>
        <v>1</v>
      </c>
      <c r="LB45" s="137">
        <f t="shared" si="143"/>
        <v>1</v>
      </c>
      <c r="LC45" s="137">
        <f t="shared" si="143"/>
        <v>1</v>
      </c>
      <c r="LD45" s="137">
        <f t="shared" si="143"/>
        <v>1</v>
      </c>
      <c r="LE45" s="137">
        <f t="shared" si="143"/>
        <v>1</v>
      </c>
      <c r="LF45" s="137">
        <f t="shared" si="143"/>
        <v>1</v>
      </c>
      <c r="LG45" s="137">
        <f t="shared" si="143"/>
        <v>1</v>
      </c>
      <c r="LH45" s="137">
        <f t="shared" si="143"/>
        <v>1</v>
      </c>
      <c r="LI45" s="137">
        <f t="shared" si="143"/>
        <v>1</v>
      </c>
      <c r="LJ45" s="137">
        <f t="shared" si="143"/>
        <v>1</v>
      </c>
      <c r="LK45" s="137">
        <f t="shared" si="143"/>
        <v>1</v>
      </c>
      <c r="LL45" s="137">
        <f t="shared" si="143"/>
        <v>1</v>
      </c>
      <c r="LM45" s="137">
        <f t="shared" si="143"/>
        <v>1</v>
      </c>
      <c r="LN45" s="137">
        <f t="shared" si="143"/>
        <v>1</v>
      </c>
      <c r="LO45" s="137">
        <v>1</v>
      </c>
      <c r="LP45" s="137">
        <f t="shared" si="167"/>
        <v>1</v>
      </c>
      <c r="LQ45"/>
      <c r="LR45" s="173">
        <f t="shared" si="144"/>
        <v>11</v>
      </c>
      <c r="LS45" s="174">
        <f t="shared" si="145"/>
        <v>0.91666666666666663</v>
      </c>
      <c r="LT45" s="174">
        <f t="shared" si="157"/>
        <v>0.91666666666666663</v>
      </c>
      <c r="LU45" s="174">
        <f t="shared" si="168"/>
        <v>5.0000000000000001E-3</v>
      </c>
      <c r="LV45" s="175">
        <f t="shared" si="158"/>
        <v>0.92166666666666663</v>
      </c>
      <c r="LW45" s="176">
        <f t="shared" si="159"/>
        <v>0</v>
      </c>
      <c r="LX45" s="137">
        <f t="shared" si="146"/>
        <v>1</v>
      </c>
      <c r="LY45" s="137">
        <f t="shared" si="146"/>
        <v>1</v>
      </c>
      <c r="LZ45" s="137">
        <f t="shared" si="146"/>
        <v>1</v>
      </c>
      <c r="MA45" s="137">
        <f t="shared" si="146"/>
        <v>1</v>
      </c>
      <c r="MB45" s="137">
        <f t="shared" si="146"/>
        <v>1</v>
      </c>
      <c r="MC45" s="137">
        <f t="shared" si="146"/>
        <v>1</v>
      </c>
      <c r="MD45" s="137">
        <f t="shared" si="146"/>
        <v>1</v>
      </c>
      <c r="ME45" s="137">
        <f t="shared" si="146"/>
        <v>1</v>
      </c>
      <c r="MF45" s="137">
        <f t="shared" si="146"/>
        <v>1</v>
      </c>
      <c r="MG45" s="137">
        <f t="shared" si="146"/>
        <v>1</v>
      </c>
      <c r="MH45" s="137">
        <f t="shared" si="146"/>
        <v>1</v>
      </c>
      <c r="MI45" s="137">
        <f t="shared" si="146"/>
        <v>1</v>
      </c>
      <c r="MJ45" s="137">
        <f t="shared" si="146"/>
        <v>1</v>
      </c>
      <c r="MK45" s="137">
        <f t="shared" si="146"/>
        <v>1</v>
      </c>
      <c r="ML45" s="137">
        <f t="shared" si="146"/>
        <v>1</v>
      </c>
      <c r="MM45" s="137">
        <v>1</v>
      </c>
      <c r="MN45" s="137">
        <f t="shared" si="169"/>
        <v>1</v>
      </c>
      <c r="MO45" s="125"/>
      <c r="MP45" s="173">
        <f t="shared" si="147"/>
        <v>0</v>
      </c>
      <c r="MQ45" s="174" t="e">
        <f t="shared" si="148"/>
        <v>#DIV/0!</v>
      </c>
      <c r="MR45" s="174" t="e">
        <f t="shared" si="160"/>
        <v>#DIV/0!</v>
      </c>
      <c r="MS45" s="174">
        <f t="shared" si="170"/>
        <v>5.0000000000000001E-3</v>
      </c>
      <c r="MT45" s="175" t="e">
        <f t="shared" si="161"/>
        <v>#DIV/0!</v>
      </c>
      <c r="MU45" s="176" t="e">
        <f t="shared" si="162"/>
        <v>#DIV/0!</v>
      </c>
      <c r="MV45" s="137" t="e">
        <f t="shared" si="149"/>
        <v>#DIV/0!</v>
      </c>
      <c r="MW45" s="137" t="e">
        <f t="shared" si="149"/>
        <v>#DIV/0!</v>
      </c>
      <c r="MX45" s="137" t="e">
        <f t="shared" si="149"/>
        <v>#DIV/0!</v>
      </c>
      <c r="MY45" s="137" t="e">
        <f t="shared" si="149"/>
        <v>#DIV/0!</v>
      </c>
      <c r="MZ45" s="137" t="e">
        <f t="shared" si="149"/>
        <v>#DIV/0!</v>
      </c>
      <c r="NA45" s="137" t="e">
        <f t="shared" si="149"/>
        <v>#DIV/0!</v>
      </c>
      <c r="NB45" s="137" t="e">
        <f t="shared" si="149"/>
        <v>#DIV/0!</v>
      </c>
      <c r="NC45" s="137" t="e">
        <f t="shared" si="149"/>
        <v>#DIV/0!</v>
      </c>
      <c r="ND45" s="137" t="e">
        <f t="shared" si="149"/>
        <v>#DIV/0!</v>
      </c>
      <c r="NE45" s="137" t="e">
        <f t="shared" si="149"/>
        <v>#DIV/0!</v>
      </c>
      <c r="NF45" s="137" t="e">
        <f t="shared" si="149"/>
        <v>#DIV/0!</v>
      </c>
      <c r="NG45" s="137" t="e">
        <f t="shared" si="149"/>
        <v>#DIV/0!</v>
      </c>
      <c r="NH45" s="137" t="e">
        <f t="shared" si="149"/>
        <v>#DIV/0!</v>
      </c>
      <c r="NI45" s="137" t="e">
        <f t="shared" si="149"/>
        <v>#DIV/0!</v>
      </c>
      <c r="NJ45" s="137" t="e">
        <f t="shared" si="149"/>
        <v>#DIV/0!</v>
      </c>
      <c r="NK45" s="137"/>
      <c r="NL45" s="137">
        <f t="shared" si="171"/>
        <v>0</v>
      </c>
      <c r="NM45" s="125"/>
      <c r="NN45" s="173">
        <f t="shared" si="150"/>
        <v>6</v>
      </c>
      <c r="NO45" s="174">
        <f t="shared" si="151"/>
        <v>0.10169491525423729</v>
      </c>
      <c r="NP45" s="174">
        <f t="shared" si="163"/>
        <v>0.10169491525423729</v>
      </c>
      <c r="NQ45" s="174">
        <f t="shared" si="172"/>
        <v>5.0000000000000001E-3</v>
      </c>
      <c r="NR45" s="175">
        <f t="shared" si="164"/>
        <v>0.1066949152542373</v>
      </c>
      <c r="NS45" s="176">
        <f t="shared" si="165"/>
        <v>0</v>
      </c>
      <c r="NT45" s="137">
        <f t="shared" si="152"/>
        <v>0</v>
      </c>
      <c r="NU45" s="137">
        <f t="shared" si="152"/>
        <v>1</v>
      </c>
      <c r="NV45" s="137">
        <f t="shared" si="152"/>
        <v>1</v>
      </c>
      <c r="NW45" s="137">
        <f t="shared" si="152"/>
        <v>1</v>
      </c>
      <c r="NX45" s="137">
        <f t="shared" si="152"/>
        <v>1</v>
      </c>
      <c r="NY45" s="137">
        <f t="shared" si="152"/>
        <v>1</v>
      </c>
      <c r="NZ45" s="137">
        <f t="shared" si="152"/>
        <v>1</v>
      </c>
      <c r="OA45" s="137">
        <f t="shared" si="152"/>
        <v>1</v>
      </c>
      <c r="OB45" s="137">
        <f t="shared" si="152"/>
        <v>1</v>
      </c>
      <c r="OC45" s="137">
        <f t="shared" si="152"/>
        <v>1</v>
      </c>
      <c r="OD45" s="137">
        <f t="shared" si="152"/>
        <v>1</v>
      </c>
      <c r="OE45" s="137">
        <f t="shared" si="152"/>
        <v>1</v>
      </c>
      <c r="OF45" s="137">
        <f t="shared" si="152"/>
        <v>1</v>
      </c>
      <c r="OG45" s="137">
        <f t="shared" si="152"/>
        <v>1</v>
      </c>
      <c r="OH45" s="137">
        <f t="shared" si="152"/>
        <v>1</v>
      </c>
      <c r="OI45" s="137">
        <v>0</v>
      </c>
      <c r="OJ45" s="137">
        <f t="shared" si="173"/>
        <v>0</v>
      </c>
    </row>
    <row r="46" spans="3:400" x14ac:dyDescent="0.25">
      <c r="C46" s="194" t="s">
        <v>272</v>
      </c>
      <c r="D46" s="171">
        <v>0</v>
      </c>
      <c r="E46" s="156"/>
      <c r="F46" s="156"/>
      <c r="G46" s="156"/>
      <c r="H46" s="156"/>
      <c r="I46" s="156"/>
      <c r="J46" s="156"/>
      <c r="K46" s="156"/>
      <c r="L46" s="156"/>
      <c r="M46" s="156"/>
      <c r="N46" s="156"/>
      <c r="O46" s="156"/>
      <c r="P46" s="156"/>
      <c r="Q46" s="156"/>
      <c r="R46" s="156"/>
      <c r="S46" s="156"/>
      <c r="T46" s="156"/>
      <c r="U46" s="156"/>
      <c r="V46" s="156"/>
      <c r="W46" s="156"/>
      <c r="X46" s="156"/>
      <c r="Y46" s="156"/>
      <c r="Z46" s="156"/>
      <c r="AA46" s="156"/>
      <c r="AB46" s="171">
        <v>0</v>
      </c>
      <c r="AC46" s="156"/>
      <c r="AD46" s="156"/>
      <c r="AE46" s="156"/>
      <c r="AF46" s="156"/>
      <c r="AG46" s="156"/>
      <c r="AH46" s="156"/>
      <c r="AI46" s="156"/>
      <c r="AJ46" s="156"/>
      <c r="AK46" s="156"/>
      <c r="AL46" s="156"/>
      <c r="AM46" s="156"/>
      <c r="AN46" s="156"/>
      <c r="AO46" s="156"/>
      <c r="AP46" s="156"/>
      <c r="AQ46" s="156"/>
      <c r="AR46" s="156"/>
      <c r="AS46" s="156"/>
      <c r="AT46" s="156"/>
      <c r="AU46" s="156"/>
      <c r="AV46" s="156"/>
      <c r="AW46" s="156"/>
      <c r="AX46" s="156"/>
      <c r="AY46" s="156"/>
      <c r="AZ46" s="171">
        <v>0</v>
      </c>
      <c r="BA46" s="156"/>
      <c r="BB46" s="156"/>
      <c r="BC46" s="156"/>
      <c r="BD46" s="156"/>
      <c r="BE46" s="156"/>
      <c r="BF46" s="156"/>
      <c r="BG46" s="156"/>
      <c r="BH46" s="156"/>
      <c r="BI46" s="156"/>
      <c r="BJ46" s="156"/>
      <c r="BK46" s="156"/>
      <c r="BL46" s="156"/>
      <c r="BM46" s="156"/>
      <c r="BN46" s="156"/>
      <c r="BO46" s="156"/>
      <c r="BP46" s="156"/>
      <c r="BQ46" s="156"/>
      <c r="BR46" s="156"/>
      <c r="BS46" s="156"/>
      <c r="BT46" s="156"/>
      <c r="BU46" s="156"/>
      <c r="BV46" s="156"/>
      <c r="BW46" s="156"/>
      <c r="BX46" s="171">
        <v>1</v>
      </c>
      <c r="BY46" s="153">
        <f t="shared" si="132"/>
        <v>1</v>
      </c>
      <c r="BZ46" s="120"/>
      <c r="CA46" s="172">
        <f t="shared" si="133"/>
        <v>0</v>
      </c>
      <c r="CB46" s="157"/>
      <c r="CC46" s="157"/>
      <c r="CD46" s="157"/>
      <c r="CE46" s="157"/>
      <c r="CF46" s="157"/>
      <c r="CG46" s="157"/>
      <c r="CH46" s="157"/>
      <c r="CI46" s="157"/>
      <c r="CJ46" s="157"/>
      <c r="CK46" s="157"/>
      <c r="CL46" s="157"/>
      <c r="CM46" s="157"/>
      <c r="CN46" s="157"/>
      <c r="CO46" s="157"/>
      <c r="CP46" s="157"/>
      <c r="CQ46" s="157"/>
      <c r="CR46" s="157"/>
      <c r="CS46" s="157"/>
      <c r="CT46" s="157"/>
      <c r="CU46" s="157"/>
      <c r="CV46" s="157"/>
      <c r="CW46" s="157"/>
      <c r="CX46" s="157"/>
      <c r="CY46" s="172">
        <f t="shared" si="134"/>
        <v>0</v>
      </c>
      <c r="CZ46" s="157"/>
      <c r="DA46" s="157"/>
      <c r="DB46" s="157"/>
      <c r="DC46" s="157"/>
      <c r="DD46" s="157"/>
      <c r="DE46" s="157"/>
      <c r="DF46" s="157"/>
      <c r="DG46" s="157"/>
      <c r="DH46" s="157"/>
      <c r="DI46" s="157"/>
      <c r="DJ46" s="157"/>
      <c r="DK46" s="157"/>
      <c r="DL46" s="157"/>
      <c r="DM46" s="157"/>
      <c r="DN46" s="157"/>
      <c r="DO46" s="157"/>
      <c r="DP46" s="157"/>
      <c r="DQ46" s="157"/>
      <c r="DR46" s="157"/>
      <c r="DS46" s="157"/>
      <c r="DT46" s="157"/>
      <c r="DU46" s="157"/>
      <c r="DV46" s="157"/>
      <c r="DW46" s="172">
        <f t="shared" si="135"/>
        <v>0</v>
      </c>
      <c r="DX46" s="157"/>
      <c r="DY46" s="157"/>
      <c r="DZ46" s="157"/>
      <c r="EA46" s="157"/>
      <c r="EB46" s="157"/>
      <c r="EC46" s="157"/>
      <c r="ED46" s="157"/>
      <c r="EE46" s="157"/>
      <c r="EF46" s="157"/>
      <c r="EG46" s="157"/>
      <c r="EH46" s="157"/>
      <c r="EI46" s="157"/>
      <c r="EJ46" s="157"/>
      <c r="EK46" s="157"/>
      <c r="EL46" s="157"/>
      <c r="EM46" s="157"/>
      <c r="EN46" s="157"/>
      <c r="EO46" s="157"/>
      <c r="EP46" s="157"/>
      <c r="EQ46" s="157"/>
      <c r="ER46" s="157"/>
      <c r="ES46" s="157"/>
      <c r="ET46" s="157"/>
      <c r="EU46" s="172">
        <f t="shared" si="136"/>
        <v>0</v>
      </c>
      <c r="EV46" s="120"/>
      <c r="EW46" s="172">
        <f t="shared" si="137"/>
        <v>0</v>
      </c>
      <c r="EX46" s="157"/>
      <c r="EY46" s="157"/>
      <c r="EZ46" s="157"/>
      <c r="FA46" s="157"/>
      <c r="FB46" s="157"/>
      <c r="FC46" s="157"/>
      <c r="FD46" s="157"/>
      <c r="FE46" s="157"/>
      <c r="FF46" s="157"/>
      <c r="FG46" s="157"/>
      <c r="FH46" s="157"/>
      <c r="FI46" s="157"/>
      <c r="FJ46" s="157"/>
      <c r="FK46" s="157"/>
      <c r="FL46" s="157"/>
      <c r="FM46" s="157"/>
      <c r="FN46" s="157"/>
      <c r="FO46" s="157"/>
      <c r="FP46" s="157"/>
      <c r="FQ46" s="157"/>
      <c r="FR46" s="157"/>
      <c r="FS46" s="157"/>
      <c r="FT46" s="157"/>
      <c r="FU46" s="172">
        <f t="shared" si="138"/>
        <v>0</v>
      </c>
      <c r="FV46" s="157"/>
      <c r="FW46" s="157"/>
      <c r="FX46" s="157"/>
      <c r="FY46" s="157"/>
      <c r="FZ46" s="157"/>
      <c r="GA46" s="157"/>
      <c r="GB46" s="157"/>
      <c r="GC46" s="157"/>
      <c r="GD46" s="157"/>
      <c r="GE46" s="157"/>
      <c r="GF46" s="157"/>
      <c r="GG46" s="157"/>
      <c r="GH46" s="157"/>
      <c r="GI46" s="157"/>
      <c r="GJ46" s="157"/>
      <c r="GK46" s="157"/>
      <c r="GL46" s="157"/>
      <c r="GM46" s="157"/>
      <c r="GN46" s="157"/>
      <c r="GO46" s="157"/>
      <c r="GP46" s="157"/>
      <c r="GQ46" s="157"/>
      <c r="GR46" s="157"/>
      <c r="GS46" s="172">
        <f t="shared" si="139"/>
        <v>0</v>
      </c>
      <c r="GT46" s="157"/>
      <c r="GU46" s="157"/>
      <c r="GV46" s="157"/>
      <c r="GW46" s="157"/>
      <c r="GX46" s="157"/>
      <c r="GY46" s="157"/>
      <c r="GZ46" s="157"/>
      <c r="HA46" s="157"/>
      <c r="HB46" s="157"/>
      <c r="HC46" s="157"/>
      <c r="HD46" s="157"/>
      <c r="HE46" s="157"/>
      <c r="HF46" s="157"/>
      <c r="HG46" s="157"/>
      <c r="HH46" s="157"/>
      <c r="HI46" s="157"/>
      <c r="HJ46" s="157"/>
      <c r="HK46" s="157"/>
      <c r="HL46" s="157"/>
      <c r="HM46" s="157"/>
      <c r="HN46" s="157"/>
      <c r="HO46" s="157"/>
      <c r="HP46" s="157"/>
      <c r="HQ46" s="172">
        <f t="shared" si="140"/>
        <v>1</v>
      </c>
      <c r="HR46" s="126"/>
      <c r="HS46" s="172">
        <f t="shared" si="153"/>
        <v>1</v>
      </c>
      <c r="HT46" s="228"/>
      <c r="HU46"/>
      <c r="HV46"/>
      <c r="HW46"/>
      <c r="HX46"/>
      <c r="HY46"/>
      <c r="HZ46"/>
      <c r="IA46"/>
      <c r="IB46"/>
      <c r="IC46"/>
      <c r="ID46"/>
      <c r="IE46"/>
      <c r="IF46"/>
      <c r="IG46"/>
      <c r="IH46"/>
      <c r="II46"/>
      <c r="IJ46"/>
      <c r="IK46"/>
      <c r="IL46"/>
      <c r="IM46"/>
      <c r="IN46"/>
      <c r="IO46"/>
      <c r="IP46"/>
      <c r="IQ46"/>
      <c r="IR46"/>
      <c r="IS46"/>
      <c r="IT46"/>
      <c r="IU46"/>
      <c r="IV46"/>
      <c r="IW46"/>
      <c r="IX46"/>
      <c r="IY46"/>
      <c r="IZ46"/>
      <c r="JA46"/>
      <c r="JB46"/>
      <c r="JC46"/>
      <c r="JD46"/>
      <c r="JE46"/>
      <c r="JF46"/>
      <c r="JG46"/>
      <c r="JH46"/>
      <c r="JI46"/>
      <c r="JJ46"/>
      <c r="JK46"/>
      <c r="JL46"/>
      <c r="JM46"/>
      <c r="JN46"/>
      <c r="JO46"/>
      <c r="JP46"/>
      <c r="JQ46"/>
      <c r="JR46"/>
      <c r="JS46"/>
      <c r="JT46"/>
      <c r="JU46"/>
      <c r="JV46"/>
      <c r="JW46"/>
      <c r="JX46"/>
      <c r="JY46"/>
      <c r="JZ46"/>
      <c r="KA46"/>
      <c r="KB46"/>
      <c r="KC46"/>
      <c r="KD46"/>
      <c r="KE46"/>
      <c r="KF46"/>
      <c r="KG46"/>
      <c r="KH46"/>
      <c r="KI46"/>
      <c r="KJ46"/>
      <c r="KK46"/>
      <c r="KL46"/>
      <c r="KM46"/>
      <c r="KN46"/>
      <c r="KO46"/>
      <c r="KP46"/>
      <c r="KQ46"/>
      <c r="KR46"/>
      <c r="KS46"/>
      <c r="KT46" s="173">
        <f t="shared" si="141"/>
        <v>0</v>
      </c>
      <c r="KU46" s="174">
        <f t="shared" si="142"/>
        <v>0</v>
      </c>
      <c r="KV46" s="174">
        <f t="shared" si="154"/>
        <v>0</v>
      </c>
      <c r="KW46" s="174">
        <f t="shared" si="166"/>
        <v>6.0000000000000001E-3</v>
      </c>
      <c r="KX46" s="175">
        <f t="shared" si="155"/>
        <v>6.0000000000000001E-3</v>
      </c>
      <c r="KY46" s="176">
        <f t="shared" si="156"/>
        <v>0</v>
      </c>
      <c r="KZ46" s="137">
        <f t="shared" si="143"/>
        <v>0</v>
      </c>
      <c r="LA46" s="137">
        <f t="shared" si="143"/>
        <v>0</v>
      </c>
      <c r="LB46" s="137">
        <f t="shared" si="143"/>
        <v>0</v>
      </c>
      <c r="LC46" s="137">
        <f t="shared" si="143"/>
        <v>0</v>
      </c>
      <c r="LD46" s="137">
        <f t="shared" si="143"/>
        <v>0</v>
      </c>
      <c r="LE46" s="137">
        <f t="shared" si="143"/>
        <v>0</v>
      </c>
      <c r="LF46" s="137">
        <f t="shared" si="143"/>
        <v>0</v>
      </c>
      <c r="LG46" s="137">
        <f t="shared" si="143"/>
        <v>0</v>
      </c>
      <c r="LH46" s="137">
        <f t="shared" si="143"/>
        <v>0</v>
      </c>
      <c r="LI46" s="137">
        <f t="shared" si="143"/>
        <v>0</v>
      </c>
      <c r="LJ46" s="137">
        <f t="shared" si="143"/>
        <v>0</v>
      </c>
      <c r="LK46" s="137">
        <f t="shared" si="143"/>
        <v>0</v>
      </c>
      <c r="LL46" s="137">
        <f t="shared" si="143"/>
        <v>1</v>
      </c>
      <c r="LM46" s="137">
        <f t="shared" si="143"/>
        <v>1</v>
      </c>
      <c r="LN46" s="137">
        <f t="shared" si="143"/>
        <v>1</v>
      </c>
      <c r="LO46" s="137">
        <v>0</v>
      </c>
      <c r="LP46" s="137">
        <f t="shared" si="167"/>
        <v>0</v>
      </c>
      <c r="LQ46"/>
      <c r="LR46" s="173">
        <f t="shared" si="144"/>
        <v>0</v>
      </c>
      <c r="LS46" s="174">
        <f t="shared" si="145"/>
        <v>0</v>
      </c>
      <c r="LT46" s="174">
        <f t="shared" si="157"/>
        <v>0</v>
      </c>
      <c r="LU46" s="174">
        <f t="shared" si="168"/>
        <v>6.0000000000000001E-3</v>
      </c>
      <c r="LV46" s="175">
        <f t="shared" si="158"/>
        <v>6.0000000000000001E-3</v>
      </c>
      <c r="LW46" s="176">
        <f t="shared" si="159"/>
        <v>0</v>
      </c>
      <c r="LX46" s="137">
        <f t="shared" si="146"/>
        <v>0</v>
      </c>
      <c r="LY46" s="137">
        <f t="shared" si="146"/>
        <v>0</v>
      </c>
      <c r="LZ46" s="137">
        <f t="shared" si="146"/>
        <v>0</v>
      </c>
      <c r="MA46" s="137">
        <f t="shared" si="146"/>
        <v>0</v>
      </c>
      <c r="MB46" s="137">
        <f t="shared" si="146"/>
        <v>0</v>
      </c>
      <c r="MC46" s="137">
        <f t="shared" si="146"/>
        <v>0</v>
      </c>
      <c r="MD46" s="137">
        <f t="shared" si="146"/>
        <v>0</v>
      </c>
      <c r="ME46" s="137">
        <f t="shared" si="146"/>
        <v>0</v>
      </c>
      <c r="MF46" s="137">
        <f t="shared" si="146"/>
        <v>0</v>
      </c>
      <c r="MG46" s="137">
        <f t="shared" si="146"/>
        <v>0</v>
      </c>
      <c r="MH46" s="137">
        <f t="shared" si="146"/>
        <v>1</v>
      </c>
      <c r="MI46" s="137">
        <f t="shared" si="146"/>
        <v>1</v>
      </c>
      <c r="MJ46" s="137">
        <f t="shared" si="146"/>
        <v>1</v>
      </c>
      <c r="MK46" s="137">
        <f t="shared" si="146"/>
        <v>1</v>
      </c>
      <c r="ML46" s="137">
        <f t="shared" si="146"/>
        <v>1</v>
      </c>
      <c r="MM46" s="137">
        <v>0</v>
      </c>
      <c r="MN46" s="137">
        <f t="shared" si="169"/>
        <v>0</v>
      </c>
      <c r="MO46" s="125"/>
      <c r="MP46" s="173">
        <f t="shared" si="147"/>
        <v>0</v>
      </c>
      <c r="MQ46" s="174" t="e">
        <f t="shared" si="148"/>
        <v>#DIV/0!</v>
      </c>
      <c r="MR46" s="174" t="e">
        <f t="shared" si="160"/>
        <v>#DIV/0!</v>
      </c>
      <c r="MS46" s="174">
        <f t="shared" si="170"/>
        <v>6.0000000000000001E-3</v>
      </c>
      <c r="MT46" s="175" t="e">
        <f t="shared" si="161"/>
        <v>#DIV/0!</v>
      </c>
      <c r="MU46" s="176" t="e">
        <f t="shared" si="162"/>
        <v>#DIV/0!</v>
      </c>
      <c r="MV46" s="137" t="e">
        <f t="shared" si="149"/>
        <v>#DIV/0!</v>
      </c>
      <c r="MW46" s="137" t="e">
        <f t="shared" si="149"/>
        <v>#DIV/0!</v>
      </c>
      <c r="MX46" s="137" t="e">
        <f t="shared" si="149"/>
        <v>#DIV/0!</v>
      </c>
      <c r="MY46" s="137" t="e">
        <f t="shared" si="149"/>
        <v>#DIV/0!</v>
      </c>
      <c r="MZ46" s="137" t="e">
        <f t="shared" si="149"/>
        <v>#DIV/0!</v>
      </c>
      <c r="NA46" s="137" t="e">
        <f t="shared" si="149"/>
        <v>#DIV/0!</v>
      </c>
      <c r="NB46" s="137" t="e">
        <f t="shared" si="149"/>
        <v>#DIV/0!</v>
      </c>
      <c r="NC46" s="137" t="e">
        <f t="shared" si="149"/>
        <v>#DIV/0!</v>
      </c>
      <c r="ND46" s="137" t="e">
        <f t="shared" si="149"/>
        <v>#DIV/0!</v>
      </c>
      <c r="NE46" s="137" t="e">
        <f t="shared" si="149"/>
        <v>#DIV/0!</v>
      </c>
      <c r="NF46" s="137" t="e">
        <f t="shared" si="149"/>
        <v>#DIV/0!</v>
      </c>
      <c r="NG46" s="137" t="e">
        <f t="shared" si="149"/>
        <v>#DIV/0!</v>
      </c>
      <c r="NH46" s="137" t="e">
        <f t="shared" si="149"/>
        <v>#DIV/0!</v>
      </c>
      <c r="NI46" s="137" t="e">
        <f t="shared" si="149"/>
        <v>#DIV/0!</v>
      </c>
      <c r="NJ46" s="137" t="e">
        <f t="shared" si="149"/>
        <v>#DIV/0!</v>
      </c>
      <c r="NK46" s="137"/>
      <c r="NL46" s="137">
        <f t="shared" si="171"/>
        <v>0</v>
      </c>
      <c r="NM46" s="125"/>
      <c r="NN46" s="173">
        <f t="shared" si="150"/>
        <v>1</v>
      </c>
      <c r="NO46" s="174">
        <f t="shared" si="151"/>
        <v>1.6949152542372881E-2</v>
      </c>
      <c r="NP46" s="174">
        <f t="shared" si="163"/>
        <v>1.6949152542372881E-2</v>
      </c>
      <c r="NQ46" s="174">
        <f t="shared" si="172"/>
        <v>6.0000000000000001E-3</v>
      </c>
      <c r="NR46" s="175">
        <f t="shared" si="164"/>
        <v>2.2949152542372883E-2</v>
      </c>
      <c r="NS46" s="176">
        <f t="shared" si="165"/>
        <v>0</v>
      </c>
      <c r="NT46" s="137">
        <f t="shared" si="152"/>
        <v>0</v>
      </c>
      <c r="NU46" s="137">
        <f t="shared" si="152"/>
        <v>0</v>
      </c>
      <c r="NV46" s="137">
        <f t="shared" si="152"/>
        <v>0</v>
      </c>
      <c r="NW46" s="137">
        <f t="shared" si="152"/>
        <v>0</v>
      </c>
      <c r="NX46" s="137">
        <f t="shared" si="152"/>
        <v>0</v>
      </c>
      <c r="NY46" s="137">
        <f t="shared" si="152"/>
        <v>0</v>
      </c>
      <c r="NZ46" s="137">
        <f t="shared" si="152"/>
        <v>1</v>
      </c>
      <c r="OA46" s="137">
        <f t="shared" si="152"/>
        <v>1</v>
      </c>
      <c r="OB46" s="137">
        <f t="shared" si="152"/>
        <v>1</v>
      </c>
      <c r="OC46" s="137">
        <f t="shared" si="152"/>
        <v>1</v>
      </c>
      <c r="OD46" s="137">
        <f t="shared" si="152"/>
        <v>1</v>
      </c>
      <c r="OE46" s="137">
        <f t="shared" si="152"/>
        <v>1</v>
      </c>
      <c r="OF46" s="137">
        <f t="shared" si="152"/>
        <v>1</v>
      </c>
      <c r="OG46" s="137">
        <f t="shared" si="152"/>
        <v>1</v>
      </c>
      <c r="OH46" s="137">
        <f t="shared" si="152"/>
        <v>1</v>
      </c>
      <c r="OI46" s="137">
        <v>0</v>
      </c>
      <c r="OJ46" s="137">
        <f t="shared" si="173"/>
        <v>0</v>
      </c>
    </row>
    <row r="47" spans="3:400" x14ac:dyDescent="0.25">
      <c r="C47" s="194" t="s">
        <v>46</v>
      </c>
      <c r="D47" s="171">
        <v>0</v>
      </c>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71">
        <v>0</v>
      </c>
      <c r="AC47" s="156"/>
      <c r="AD47" s="156"/>
      <c r="AE47" s="156"/>
      <c r="AF47" s="156"/>
      <c r="AG47" s="156"/>
      <c r="AH47" s="156"/>
      <c r="AI47" s="156"/>
      <c r="AJ47" s="156"/>
      <c r="AK47" s="156"/>
      <c r="AL47" s="156"/>
      <c r="AM47" s="156"/>
      <c r="AN47" s="156"/>
      <c r="AO47" s="156"/>
      <c r="AP47" s="156"/>
      <c r="AQ47" s="156"/>
      <c r="AR47" s="156"/>
      <c r="AS47" s="156"/>
      <c r="AT47" s="156"/>
      <c r="AU47" s="156"/>
      <c r="AV47" s="156"/>
      <c r="AW47" s="156"/>
      <c r="AX47" s="156"/>
      <c r="AY47" s="156"/>
      <c r="AZ47" s="171">
        <v>0</v>
      </c>
      <c r="BA47" s="156"/>
      <c r="BB47" s="156"/>
      <c r="BC47" s="156"/>
      <c r="BD47" s="156"/>
      <c r="BE47" s="156"/>
      <c r="BF47" s="156"/>
      <c r="BG47" s="156"/>
      <c r="BH47" s="156"/>
      <c r="BI47" s="156"/>
      <c r="BJ47" s="156"/>
      <c r="BK47" s="156"/>
      <c r="BL47" s="156"/>
      <c r="BM47" s="156"/>
      <c r="BN47" s="156"/>
      <c r="BO47" s="156"/>
      <c r="BP47" s="156"/>
      <c r="BQ47" s="156"/>
      <c r="BR47" s="156"/>
      <c r="BS47" s="156"/>
      <c r="BT47" s="156"/>
      <c r="BU47" s="156"/>
      <c r="BV47" s="156"/>
      <c r="BW47" s="156"/>
      <c r="BX47" s="171">
        <v>4</v>
      </c>
      <c r="BY47" s="153">
        <f t="shared" si="132"/>
        <v>4</v>
      </c>
      <c r="BZ47" s="120"/>
      <c r="CA47" s="172">
        <f t="shared" si="133"/>
        <v>0</v>
      </c>
      <c r="CB47" s="157"/>
      <c r="CC47" s="157"/>
      <c r="CD47" s="157"/>
      <c r="CE47" s="157"/>
      <c r="CF47" s="157"/>
      <c r="CG47" s="157"/>
      <c r="CH47" s="157"/>
      <c r="CI47" s="157"/>
      <c r="CJ47" s="157"/>
      <c r="CK47" s="157"/>
      <c r="CL47" s="157"/>
      <c r="CM47" s="157"/>
      <c r="CN47" s="157"/>
      <c r="CO47" s="157"/>
      <c r="CP47" s="157"/>
      <c r="CQ47" s="157"/>
      <c r="CR47" s="157"/>
      <c r="CS47" s="157"/>
      <c r="CT47" s="157"/>
      <c r="CU47" s="157"/>
      <c r="CV47" s="157"/>
      <c r="CW47" s="157"/>
      <c r="CX47" s="157"/>
      <c r="CY47" s="172">
        <f t="shared" si="134"/>
        <v>0</v>
      </c>
      <c r="CZ47" s="157"/>
      <c r="DA47" s="157"/>
      <c r="DB47" s="157"/>
      <c r="DC47" s="157"/>
      <c r="DD47" s="157"/>
      <c r="DE47" s="157"/>
      <c r="DF47" s="157"/>
      <c r="DG47" s="157"/>
      <c r="DH47" s="157"/>
      <c r="DI47" s="157"/>
      <c r="DJ47" s="157"/>
      <c r="DK47" s="157"/>
      <c r="DL47" s="157"/>
      <c r="DM47" s="157"/>
      <c r="DN47" s="157"/>
      <c r="DO47" s="157"/>
      <c r="DP47" s="157"/>
      <c r="DQ47" s="157"/>
      <c r="DR47" s="157"/>
      <c r="DS47" s="157"/>
      <c r="DT47" s="157"/>
      <c r="DU47" s="157"/>
      <c r="DV47" s="157"/>
      <c r="DW47" s="172">
        <f t="shared" si="135"/>
        <v>0</v>
      </c>
      <c r="DX47" s="157"/>
      <c r="DY47" s="157"/>
      <c r="DZ47" s="157"/>
      <c r="EA47" s="157"/>
      <c r="EB47" s="157"/>
      <c r="EC47" s="157"/>
      <c r="ED47" s="157"/>
      <c r="EE47" s="157"/>
      <c r="EF47" s="157"/>
      <c r="EG47" s="157"/>
      <c r="EH47" s="157"/>
      <c r="EI47" s="157"/>
      <c r="EJ47" s="157"/>
      <c r="EK47" s="157"/>
      <c r="EL47" s="157"/>
      <c r="EM47" s="157"/>
      <c r="EN47" s="157"/>
      <c r="EO47" s="157"/>
      <c r="EP47" s="157"/>
      <c r="EQ47" s="157"/>
      <c r="ER47" s="157"/>
      <c r="ES47" s="157"/>
      <c r="ET47" s="157"/>
      <c r="EU47" s="172">
        <f t="shared" si="136"/>
        <v>0</v>
      </c>
      <c r="EV47" s="120"/>
      <c r="EW47" s="172">
        <f t="shared" si="137"/>
        <v>0</v>
      </c>
      <c r="EX47" s="157"/>
      <c r="EY47" s="157"/>
      <c r="EZ47" s="157"/>
      <c r="FA47" s="157"/>
      <c r="FB47" s="157"/>
      <c r="FC47" s="157"/>
      <c r="FD47" s="157"/>
      <c r="FE47" s="157"/>
      <c r="FF47" s="157"/>
      <c r="FG47" s="157"/>
      <c r="FH47" s="157"/>
      <c r="FI47" s="157"/>
      <c r="FJ47" s="157"/>
      <c r="FK47" s="157"/>
      <c r="FL47" s="157"/>
      <c r="FM47" s="157"/>
      <c r="FN47" s="157"/>
      <c r="FO47" s="157"/>
      <c r="FP47" s="157"/>
      <c r="FQ47" s="157"/>
      <c r="FR47" s="157"/>
      <c r="FS47" s="157"/>
      <c r="FT47" s="157"/>
      <c r="FU47" s="172">
        <f t="shared" si="138"/>
        <v>0</v>
      </c>
      <c r="FV47" s="157"/>
      <c r="FW47" s="157"/>
      <c r="FX47" s="157"/>
      <c r="FY47" s="157"/>
      <c r="FZ47" s="157"/>
      <c r="GA47" s="157"/>
      <c r="GB47" s="157"/>
      <c r="GC47" s="157"/>
      <c r="GD47" s="157"/>
      <c r="GE47" s="157"/>
      <c r="GF47" s="157"/>
      <c r="GG47" s="157"/>
      <c r="GH47" s="157"/>
      <c r="GI47" s="157"/>
      <c r="GJ47" s="157"/>
      <c r="GK47" s="157"/>
      <c r="GL47" s="157"/>
      <c r="GM47" s="157"/>
      <c r="GN47" s="157"/>
      <c r="GO47" s="157"/>
      <c r="GP47" s="157"/>
      <c r="GQ47" s="157"/>
      <c r="GR47" s="157"/>
      <c r="GS47" s="172">
        <f t="shared" si="139"/>
        <v>0</v>
      </c>
      <c r="GT47" s="157"/>
      <c r="GU47" s="157"/>
      <c r="GV47" s="157"/>
      <c r="GW47" s="157"/>
      <c r="GX47" s="157"/>
      <c r="GY47" s="157"/>
      <c r="GZ47" s="157"/>
      <c r="HA47" s="157"/>
      <c r="HB47" s="157"/>
      <c r="HC47" s="157"/>
      <c r="HD47" s="157"/>
      <c r="HE47" s="157"/>
      <c r="HF47" s="157"/>
      <c r="HG47" s="157"/>
      <c r="HH47" s="157"/>
      <c r="HI47" s="157"/>
      <c r="HJ47" s="157"/>
      <c r="HK47" s="157"/>
      <c r="HL47" s="157"/>
      <c r="HM47" s="157"/>
      <c r="HN47" s="157"/>
      <c r="HO47" s="157"/>
      <c r="HP47" s="157"/>
      <c r="HQ47" s="172">
        <f t="shared" si="140"/>
        <v>4</v>
      </c>
      <c r="HR47" s="126"/>
      <c r="HS47" s="172">
        <f t="shared" si="153"/>
        <v>4</v>
      </c>
      <c r="HT47" s="228"/>
      <c r="HU47"/>
      <c r="HV47"/>
      <c r="HW47"/>
      <c r="HX47"/>
      <c r="HY47"/>
      <c r="HZ47"/>
      <c r="IA47"/>
      <c r="IB47"/>
      <c r="IC47"/>
      <c r="ID47"/>
      <c r="IE47"/>
      <c r="IF47"/>
      <c r="IG47"/>
      <c r="IH47"/>
      <c r="II47"/>
      <c r="IJ47"/>
      <c r="IK47"/>
      <c r="IL47"/>
      <c r="IM47"/>
      <c r="IN47"/>
      <c r="IO47"/>
      <c r="IP47"/>
      <c r="IQ47"/>
      <c r="IR47"/>
      <c r="IS47"/>
      <c r="IT47"/>
      <c r="IU47"/>
      <c r="IV47"/>
      <c r="IW47"/>
      <c r="IX47"/>
      <c r="IY47"/>
      <c r="IZ47"/>
      <c r="JA47"/>
      <c r="JB47"/>
      <c r="JC47"/>
      <c r="JD47"/>
      <c r="JE47"/>
      <c r="JF47"/>
      <c r="JG47"/>
      <c r="JH47"/>
      <c r="JI47"/>
      <c r="JJ47"/>
      <c r="JK47"/>
      <c r="JL47"/>
      <c r="JM47"/>
      <c r="JN47"/>
      <c r="JO47"/>
      <c r="JP47"/>
      <c r="JQ47"/>
      <c r="JR47"/>
      <c r="JS47"/>
      <c r="JT47"/>
      <c r="JU47"/>
      <c r="JV47"/>
      <c r="JW47"/>
      <c r="JX47"/>
      <c r="JY47"/>
      <c r="JZ47"/>
      <c r="KA47"/>
      <c r="KB47"/>
      <c r="KC47"/>
      <c r="KD47"/>
      <c r="KE47"/>
      <c r="KF47"/>
      <c r="KG47"/>
      <c r="KH47"/>
      <c r="KI47"/>
      <c r="KJ47"/>
      <c r="KK47"/>
      <c r="KL47"/>
      <c r="KM47"/>
      <c r="KN47"/>
      <c r="KO47"/>
      <c r="KP47"/>
      <c r="KQ47"/>
      <c r="KR47"/>
      <c r="KS47"/>
      <c r="KT47" s="173">
        <f t="shared" si="141"/>
        <v>0</v>
      </c>
      <c r="KU47" s="174">
        <f t="shared" si="142"/>
        <v>0</v>
      </c>
      <c r="KV47" s="174">
        <f t="shared" si="154"/>
        <v>0</v>
      </c>
      <c r="KW47" s="174">
        <f t="shared" si="166"/>
        <v>7.0000000000000001E-3</v>
      </c>
      <c r="KX47" s="175">
        <f t="shared" si="155"/>
        <v>7.0000000000000001E-3</v>
      </c>
      <c r="KY47" s="176">
        <f t="shared" si="156"/>
        <v>0</v>
      </c>
      <c r="KZ47" s="137">
        <f t="shared" si="143"/>
        <v>0</v>
      </c>
      <c r="LA47" s="137">
        <f t="shared" si="143"/>
        <v>0</v>
      </c>
      <c r="LB47" s="137">
        <f t="shared" si="143"/>
        <v>0</v>
      </c>
      <c r="LC47" s="137">
        <f t="shared" si="143"/>
        <v>0</v>
      </c>
      <c r="LD47" s="137">
        <f t="shared" si="143"/>
        <v>0</v>
      </c>
      <c r="LE47" s="137">
        <f t="shared" si="143"/>
        <v>0</v>
      </c>
      <c r="LF47" s="137">
        <f t="shared" si="143"/>
        <v>0</v>
      </c>
      <c r="LG47" s="137">
        <f t="shared" si="143"/>
        <v>0</v>
      </c>
      <c r="LH47" s="137">
        <f t="shared" si="143"/>
        <v>0</v>
      </c>
      <c r="LI47" s="137">
        <f t="shared" si="143"/>
        <v>0</v>
      </c>
      <c r="LJ47" s="137">
        <f t="shared" si="143"/>
        <v>0</v>
      </c>
      <c r="LK47" s="137">
        <f t="shared" si="143"/>
        <v>1</v>
      </c>
      <c r="LL47" s="137">
        <f t="shared" si="143"/>
        <v>1</v>
      </c>
      <c r="LM47" s="137">
        <f t="shared" si="143"/>
        <v>1</v>
      </c>
      <c r="LN47" s="137">
        <f t="shared" si="143"/>
        <v>1</v>
      </c>
      <c r="LO47" s="137">
        <v>0</v>
      </c>
      <c r="LP47" s="137">
        <f t="shared" si="167"/>
        <v>0</v>
      </c>
      <c r="LQ47"/>
      <c r="LR47" s="173">
        <f t="shared" si="144"/>
        <v>0</v>
      </c>
      <c r="LS47" s="174">
        <f t="shared" si="145"/>
        <v>0</v>
      </c>
      <c r="LT47" s="174">
        <f t="shared" si="157"/>
        <v>0</v>
      </c>
      <c r="LU47" s="174">
        <f t="shared" si="168"/>
        <v>7.0000000000000001E-3</v>
      </c>
      <c r="LV47" s="175">
        <f t="shared" si="158"/>
        <v>7.0000000000000001E-3</v>
      </c>
      <c r="LW47" s="176">
        <f t="shared" si="159"/>
        <v>0</v>
      </c>
      <c r="LX47" s="137">
        <f t="shared" si="146"/>
        <v>0</v>
      </c>
      <c r="LY47" s="137">
        <f t="shared" si="146"/>
        <v>0</v>
      </c>
      <c r="LZ47" s="137">
        <f t="shared" si="146"/>
        <v>0</v>
      </c>
      <c r="MA47" s="137">
        <f t="shared" si="146"/>
        <v>0</v>
      </c>
      <c r="MB47" s="137">
        <f t="shared" si="146"/>
        <v>0</v>
      </c>
      <c r="MC47" s="137">
        <f t="shared" si="146"/>
        <v>0</v>
      </c>
      <c r="MD47" s="137">
        <f t="shared" si="146"/>
        <v>0</v>
      </c>
      <c r="ME47" s="137">
        <f t="shared" si="146"/>
        <v>0</v>
      </c>
      <c r="MF47" s="137">
        <f t="shared" si="146"/>
        <v>0</v>
      </c>
      <c r="MG47" s="137">
        <f t="shared" si="146"/>
        <v>1</v>
      </c>
      <c r="MH47" s="137">
        <f t="shared" si="146"/>
        <v>1</v>
      </c>
      <c r="MI47" s="137">
        <f t="shared" si="146"/>
        <v>1</v>
      </c>
      <c r="MJ47" s="137">
        <f t="shared" si="146"/>
        <v>1</v>
      </c>
      <c r="MK47" s="137">
        <f t="shared" si="146"/>
        <v>1</v>
      </c>
      <c r="ML47" s="137">
        <f t="shared" si="146"/>
        <v>1</v>
      </c>
      <c r="MM47" s="137">
        <v>0</v>
      </c>
      <c r="MN47" s="137">
        <f t="shared" si="169"/>
        <v>0</v>
      </c>
      <c r="MO47" s="125"/>
      <c r="MP47" s="173">
        <f t="shared" si="147"/>
        <v>0</v>
      </c>
      <c r="MQ47" s="174" t="e">
        <f t="shared" si="148"/>
        <v>#DIV/0!</v>
      </c>
      <c r="MR47" s="174" t="e">
        <f t="shared" si="160"/>
        <v>#DIV/0!</v>
      </c>
      <c r="MS47" s="174">
        <f t="shared" si="170"/>
        <v>7.0000000000000001E-3</v>
      </c>
      <c r="MT47" s="175" t="e">
        <f t="shared" si="161"/>
        <v>#DIV/0!</v>
      </c>
      <c r="MU47" s="176" t="e">
        <f t="shared" si="162"/>
        <v>#DIV/0!</v>
      </c>
      <c r="MV47" s="137" t="e">
        <f t="shared" si="149"/>
        <v>#DIV/0!</v>
      </c>
      <c r="MW47" s="137" t="e">
        <f t="shared" si="149"/>
        <v>#DIV/0!</v>
      </c>
      <c r="MX47" s="137" t="e">
        <f t="shared" si="149"/>
        <v>#DIV/0!</v>
      </c>
      <c r="MY47" s="137" t="e">
        <f t="shared" si="149"/>
        <v>#DIV/0!</v>
      </c>
      <c r="MZ47" s="137" t="e">
        <f t="shared" si="149"/>
        <v>#DIV/0!</v>
      </c>
      <c r="NA47" s="137" t="e">
        <f t="shared" si="149"/>
        <v>#DIV/0!</v>
      </c>
      <c r="NB47" s="137" t="e">
        <f t="shared" si="149"/>
        <v>#DIV/0!</v>
      </c>
      <c r="NC47" s="137" t="e">
        <f t="shared" si="149"/>
        <v>#DIV/0!</v>
      </c>
      <c r="ND47" s="137" t="e">
        <f t="shared" si="149"/>
        <v>#DIV/0!</v>
      </c>
      <c r="NE47" s="137" t="e">
        <f t="shared" si="149"/>
        <v>#DIV/0!</v>
      </c>
      <c r="NF47" s="137" t="e">
        <f t="shared" si="149"/>
        <v>#DIV/0!</v>
      </c>
      <c r="NG47" s="137" t="e">
        <f t="shared" si="149"/>
        <v>#DIV/0!</v>
      </c>
      <c r="NH47" s="137" t="e">
        <f t="shared" si="149"/>
        <v>#DIV/0!</v>
      </c>
      <c r="NI47" s="137" t="e">
        <f t="shared" si="149"/>
        <v>#DIV/0!</v>
      </c>
      <c r="NJ47" s="137" t="e">
        <f t="shared" si="149"/>
        <v>#DIV/0!</v>
      </c>
      <c r="NK47" s="137"/>
      <c r="NL47" s="137">
        <f t="shared" si="171"/>
        <v>0</v>
      </c>
      <c r="NM47" s="125"/>
      <c r="NN47" s="173">
        <f t="shared" si="150"/>
        <v>4</v>
      </c>
      <c r="NO47" s="174">
        <f t="shared" si="151"/>
        <v>6.7796610169491525E-2</v>
      </c>
      <c r="NP47" s="174">
        <f t="shared" si="163"/>
        <v>6.7796610169491525E-2</v>
      </c>
      <c r="NQ47" s="174">
        <f t="shared" si="172"/>
        <v>7.0000000000000001E-3</v>
      </c>
      <c r="NR47" s="175">
        <f t="shared" si="164"/>
        <v>7.4796610169491531E-2</v>
      </c>
      <c r="NS47" s="176">
        <f t="shared" si="165"/>
        <v>0</v>
      </c>
      <c r="NT47" s="137">
        <f t="shared" si="152"/>
        <v>0</v>
      </c>
      <c r="NU47" s="137">
        <f t="shared" si="152"/>
        <v>0</v>
      </c>
      <c r="NV47" s="137">
        <f t="shared" si="152"/>
        <v>1</v>
      </c>
      <c r="NW47" s="137">
        <f t="shared" si="152"/>
        <v>1</v>
      </c>
      <c r="NX47" s="137">
        <f t="shared" si="152"/>
        <v>1</v>
      </c>
      <c r="NY47" s="137">
        <f t="shared" si="152"/>
        <v>1</v>
      </c>
      <c r="NZ47" s="137">
        <f t="shared" si="152"/>
        <v>1</v>
      </c>
      <c r="OA47" s="137">
        <f t="shared" si="152"/>
        <v>1</v>
      </c>
      <c r="OB47" s="137">
        <f t="shared" si="152"/>
        <v>1</v>
      </c>
      <c r="OC47" s="137">
        <f t="shared" si="152"/>
        <v>1</v>
      </c>
      <c r="OD47" s="137">
        <f t="shared" si="152"/>
        <v>1</v>
      </c>
      <c r="OE47" s="137">
        <f t="shared" si="152"/>
        <v>1</v>
      </c>
      <c r="OF47" s="137">
        <f t="shared" si="152"/>
        <v>1</v>
      </c>
      <c r="OG47" s="137">
        <f t="shared" si="152"/>
        <v>1</v>
      </c>
      <c r="OH47" s="137">
        <f t="shared" si="152"/>
        <v>1</v>
      </c>
      <c r="OI47" s="137">
        <v>0</v>
      </c>
      <c r="OJ47" s="137">
        <f t="shared" si="173"/>
        <v>0</v>
      </c>
    </row>
    <row r="48" spans="3:400" x14ac:dyDescent="0.25">
      <c r="C48" s="194" t="s">
        <v>47</v>
      </c>
      <c r="D48" s="171">
        <v>0</v>
      </c>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71">
        <v>0</v>
      </c>
      <c r="AC48" s="156"/>
      <c r="AD48" s="156"/>
      <c r="AE48" s="156"/>
      <c r="AF48" s="156"/>
      <c r="AG48" s="156"/>
      <c r="AH48" s="156"/>
      <c r="AI48" s="156"/>
      <c r="AJ48" s="156"/>
      <c r="AK48" s="156"/>
      <c r="AL48" s="156"/>
      <c r="AM48" s="156"/>
      <c r="AN48" s="156"/>
      <c r="AO48" s="156"/>
      <c r="AP48" s="156"/>
      <c r="AQ48" s="156"/>
      <c r="AR48" s="156"/>
      <c r="AS48" s="156"/>
      <c r="AT48" s="156"/>
      <c r="AU48" s="156"/>
      <c r="AV48" s="156"/>
      <c r="AW48" s="156"/>
      <c r="AX48" s="156"/>
      <c r="AY48" s="156"/>
      <c r="AZ48" s="171">
        <v>0</v>
      </c>
      <c r="BA48" s="156"/>
      <c r="BB48" s="156"/>
      <c r="BC48" s="156"/>
      <c r="BD48" s="156"/>
      <c r="BE48" s="156"/>
      <c r="BF48" s="156"/>
      <c r="BG48" s="156"/>
      <c r="BH48" s="156"/>
      <c r="BI48" s="156"/>
      <c r="BJ48" s="156"/>
      <c r="BK48" s="156"/>
      <c r="BL48" s="156"/>
      <c r="BM48" s="156"/>
      <c r="BN48" s="156"/>
      <c r="BO48" s="156"/>
      <c r="BP48" s="156"/>
      <c r="BQ48" s="156"/>
      <c r="BR48" s="156"/>
      <c r="BS48" s="156"/>
      <c r="BT48" s="156"/>
      <c r="BU48" s="156"/>
      <c r="BV48" s="156"/>
      <c r="BW48" s="156"/>
      <c r="BX48" s="171">
        <v>0</v>
      </c>
      <c r="BY48" s="153">
        <f t="shared" si="132"/>
        <v>0</v>
      </c>
      <c r="BZ48" s="120"/>
      <c r="CA48" s="172">
        <f t="shared" si="133"/>
        <v>0</v>
      </c>
      <c r="CB48" s="157"/>
      <c r="CC48" s="157"/>
      <c r="CD48" s="157"/>
      <c r="CE48" s="157"/>
      <c r="CF48" s="157"/>
      <c r="CG48" s="157"/>
      <c r="CH48" s="157"/>
      <c r="CI48" s="157"/>
      <c r="CJ48" s="157"/>
      <c r="CK48" s="157"/>
      <c r="CL48" s="157"/>
      <c r="CM48" s="157"/>
      <c r="CN48" s="157"/>
      <c r="CO48" s="157"/>
      <c r="CP48" s="157"/>
      <c r="CQ48" s="157"/>
      <c r="CR48" s="157"/>
      <c r="CS48" s="157"/>
      <c r="CT48" s="157"/>
      <c r="CU48" s="157"/>
      <c r="CV48" s="157"/>
      <c r="CW48" s="157"/>
      <c r="CX48" s="157"/>
      <c r="CY48" s="172">
        <f t="shared" si="134"/>
        <v>0</v>
      </c>
      <c r="CZ48" s="157"/>
      <c r="DA48" s="157"/>
      <c r="DB48" s="157"/>
      <c r="DC48" s="157"/>
      <c r="DD48" s="157"/>
      <c r="DE48" s="157"/>
      <c r="DF48" s="157"/>
      <c r="DG48" s="157"/>
      <c r="DH48" s="157"/>
      <c r="DI48" s="157"/>
      <c r="DJ48" s="157"/>
      <c r="DK48" s="157"/>
      <c r="DL48" s="157"/>
      <c r="DM48" s="157"/>
      <c r="DN48" s="157"/>
      <c r="DO48" s="157"/>
      <c r="DP48" s="157"/>
      <c r="DQ48" s="157"/>
      <c r="DR48" s="157"/>
      <c r="DS48" s="157"/>
      <c r="DT48" s="157"/>
      <c r="DU48" s="157"/>
      <c r="DV48" s="157"/>
      <c r="DW48" s="172">
        <f t="shared" si="135"/>
        <v>0</v>
      </c>
      <c r="DX48" s="157"/>
      <c r="DY48" s="157"/>
      <c r="DZ48" s="157"/>
      <c r="EA48" s="157"/>
      <c r="EB48" s="157"/>
      <c r="EC48" s="157"/>
      <c r="ED48" s="157"/>
      <c r="EE48" s="157"/>
      <c r="EF48" s="157"/>
      <c r="EG48" s="157"/>
      <c r="EH48" s="157"/>
      <c r="EI48" s="157"/>
      <c r="EJ48" s="157"/>
      <c r="EK48" s="157"/>
      <c r="EL48" s="157"/>
      <c r="EM48" s="157"/>
      <c r="EN48" s="157"/>
      <c r="EO48" s="157"/>
      <c r="EP48" s="157"/>
      <c r="EQ48" s="157"/>
      <c r="ER48" s="157"/>
      <c r="ES48" s="157"/>
      <c r="ET48" s="157"/>
      <c r="EU48" s="172">
        <f t="shared" si="136"/>
        <v>0</v>
      </c>
      <c r="EV48" s="120"/>
      <c r="EW48" s="172">
        <f t="shared" si="137"/>
        <v>0</v>
      </c>
      <c r="EX48" s="157"/>
      <c r="EY48" s="157"/>
      <c r="EZ48" s="157"/>
      <c r="FA48" s="157"/>
      <c r="FB48" s="157"/>
      <c r="FC48" s="157"/>
      <c r="FD48" s="157"/>
      <c r="FE48" s="157"/>
      <c r="FF48" s="157"/>
      <c r="FG48" s="157"/>
      <c r="FH48" s="157"/>
      <c r="FI48" s="157"/>
      <c r="FJ48" s="157"/>
      <c r="FK48" s="157"/>
      <c r="FL48" s="157"/>
      <c r="FM48" s="157"/>
      <c r="FN48" s="157"/>
      <c r="FO48" s="157"/>
      <c r="FP48" s="157"/>
      <c r="FQ48" s="157"/>
      <c r="FR48" s="157"/>
      <c r="FS48" s="157"/>
      <c r="FT48" s="157"/>
      <c r="FU48" s="172">
        <f t="shared" si="138"/>
        <v>0</v>
      </c>
      <c r="FV48" s="157"/>
      <c r="FW48" s="157"/>
      <c r="FX48" s="157"/>
      <c r="FY48" s="157"/>
      <c r="FZ48" s="157"/>
      <c r="GA48" s="157"/>
      <c r="GB48" s="157"/>
      <c r="GC48" s="157"/>
      <c r="GD48" s="157"/>
      <c r="GE48" s="157"/>
      <c r="GF48" s="157"/>
      <c r="GG48" s="157"/>
      <c r="GH48" s="157"/>
      <c r="GI48" s="157"/>
      <c r="GJ48" s="157"/>
      <c r="GK48" s="157"/>
      <c r="GL48" s="157"/>
      <c r="GM48" s="157"/>
      <c r="GN48" s="157"/>
      <c r="GO48" s="157"/>
      <c r="GP48" s="157"/>
      <c r="GQ48" s="157"/>
      <c r="GR48" s="157"/>
      <c r="GS48" s="172">
        <f t="shared" si="139"/>
        <v>0</v>
      </c>
      <c r="GT48" s="157"/>
      <c r="GU48" s="157"/>
      <c r="GV48" s="157"/>
      <c r="GW48" s="157"/>
      <c r="GX48" s="157"/>
      <c r="GY48" s="157"/>
      <c r="GZ48" s="157"/>
      <c r="HA48" s="157"/>
      <c r="HB48" s="157"/>
      <c r="HC48" s="157"/>
      <c r="HD48" s="157"/>
      <c r="HE48" s="157"/>
      <c r="HF48" s="157"/>
      <c r="HG48" s="157"/>
      <c r="HH48" s="157"/>
      <c r="HI48" s="157"/>
      <c r="HJ48" s="157"/>
      <c r="HK48" s="157"/>
      <c r="HL48" s="157"/>
      <c r="HM48" s="157"/>
      <c r="HN48" s="157"/>
      <c r="HO48" s="157"/>
      <c r="HP48" s="157"/>
      <c r="HQ48" s="172">
        <f t="shared" si="140"/>
        <v>0</v>
      </c>
      <c r="HR48" s="126"/>
      <c r="HS48" s="172">
        <f t="shared" si="153"/>
        <v>0</v>
      </c>
      <c r="HT48" s="22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s="173">
        <f t="shared" si="141"/>
        <v>0</v>
      </c>
      <c r="KU48" s="174">
        <f t="shared" si="142"/>
        <v>0</v>
      </c>
      <c r="KV48" s="174">
        <f t="shared" si="154"/>
        <v>0</v>
      </c>
      <c r="KW48" s="174">
        <f t="shared" si="166"/>
        <v>8.0000000000000002E-3</v>
      </c>
      <c r="KX48" s="175">
        <f t="shared" si="155"/>
        <v>8.0000000000000002E-3</v>
      </c>
      <c r="KY48" s="176">
        <f t="shared" si="156"/>
        <v>0</v>
      </c>
      <c r="KZ48" s="137">
        <f t="shared" si="143"/>
        <v>0</v>
      </c>
      <c r="LA48" s="137">
        <f t="shared" si="143"/>
        <v>0</v>
      </c>
      <c r="LB48" s="137">
        <f t="shared" si="143"/>
        <v>0</v>
      </c>
      <c r="LC48" s="137">
        <f t="shared" si="143"/>
        <v>0</v>
      </c>
      <c r="LD48" s="137">
        <f t="shared" si="143"/>
        <v>0</v>
      </c>
      <c r="LE48" s="137">
        <f t="shared" si="143"/>
        <v>0</v>
      </c>
      <c r="LF48" s="137">
        <f t="shared" si="143"/>
        <v>0</v>
      </c>
      <c r="LG48" s="137">
        <f t="shared" si="143"/>
        <v>0</v>
      </c>
      <c r="LH48" s="137">
        <f t="shared" si="143"/>
        <v>0</v>
      </c>
      <c r="LI48" s="137">
        <f t="shared" si="143"/>
        <v>0</v>
      </c>
      <c r="LJ48" s="137">
        <f t="shared" si="143"/>
        <v>1</v>
      </c>
      <c r="LK48" s="137">
        <f t="shared" si="143"/>
        <v>1</v>
      </c>
      <c r="LL48" s="137">
        <f t="shared" si="143"/>
        <v>1</v>
      </c>
      <c r="LM48" s="137">
        <f t="shared" si="143"/>
        <v>1</v>
      </c>
      <c r="LN48" s="137">
        <f t="shared" si="143"/>
        <v>1</v>
      </c>
      <c r="LO48" s="137">
        <v>0</v>
      </c>
      <c r="LP48" s="137">
        <f t="shared" si="167"/>
        <v>0</v>
      </c>
      <c r="LQ48"/>
      <c r="LR48" s="173">
        <f t="shared" si="144"/>
        <v>0</v>
      </c>
      <c r="LS48" s="174">
        <f t="shared" si="145"/>
        <v>0</v>
      </c>
      <c r="LT48" s="174">
        <f t="shared" si="157"/>
        <v>0</v>
      </c>
      <c r="LU48" s="174">
        <f t="shared" si="168"/>
        <v>8.0000000000000002E-3</v>
      </c>
      <c r="LV48" s="175">
        <f t="shared" si="158"/>
        <v>8.0000000000000002E-3</v>
      </c>
      <c r="LW48" s="176">
        <f t="shared" si="159"/>
        <v>0</v>
      </c>
      <c r="LX48" s="137">
        <f t="shared" si="146"/>
        <v>0</v>
      </c>
      <c r="LY48" s="137">
        <f t="shared" si="146"/>
        <v>0</v>
      </c>
      <c r="LZ48" s="137">
        <f t="shared" si="146"/>
        <v>0</v>
      </c>
      <c r="MA48" s="137">
        <f t="shared" si="146"/>
        <v>0</v>
      </c>
      <c r="MB48" s="137">
        <f t="shared" si="146"/>
        <v>0</v>
      </c>
      <c r="MC48" s="137">
        <f t="shared" si="146"/>
        <v>0</v>
      </c>
      <c r="MD48" s="137">
        <f t="shared" si="146"/>
        <v>0</v>
      </c>
      <c r="ME48" s="137">
        <f t="shared" si="146"/>
        <v>0</v>
      </c>
      <c r="MF48" s="137">
        <f t="shared" si="146"/>
        <v>1</v>
      </c>
      <c r="MG48" s="137">
        <f t="shared" si="146"/>
        <v>1</v>
      </c>
      <c r="MH48" s="137">
        <f t="shared" si="146"/>
        <v>1</v>
      </c>
      <c r="MI48" s="137">
        <f t="shared" si="146"/>
        <v>1</v>
      </c>
      <c r="MJ48" s="137">
        <f t="shared" si="146"/>
        <v>1</v>
      </c>
      <c r="MK48" s="137">
        <f t="shared" si="146"/>
        <v>1</v>
      </c>
      <c r="ML48" s="137">
        <f t="shared" si="146"/>
        <v>1</v>
      </c>
      <c r="MM48" s="137">
        <v>0</v>
      </c>
      <c r="MN48" s="137">
        <f t="shared" si="169"/>
        <v>0</v>
      </c>
      <c r="MO48" s="125"/>
      <c r="MP48" s="173">
        <f t="shared" si="147"/>
        <v>0</v>
      </c>
      <c r="MQ48" s="174" t="e">
        <f t="shared" si="148"/>
        <v>#DIV/0!</v>
      </c>
      <c r="MR48" s="174" t="e">
        <f t="shared" si="160"/>
        <v>#DIV/0!</v>
      </c>
      <c r="MS48" s="174">
        <f t="shared" si="170"/>
        <v>8.0000000000000002E-3</v>
      </c>
      <c r="MT48" s="175" t="e">
        <f t="shared" si="161"/>
        <v>#DIV/0!</v>
      </c>
      <c r="MU48" s="176" t="e">
        <f t="shared" si="162"/>
        <v>#DIV/0!</v>
      </c>
      <c r="MV48" s="137" t="e">
        <f t="shared" si="149"/>
        <v>#DIV/0!</v>
      </c>
      <c r="MW48" s="137" t="e">
        <f t="shared" si="149"/>
        <v>#DIV/0!</v>
      </c>
      <c r="MX48" s="137" t="e">
        <f t="shared" si="149"/>
        <v>#DIV/0!</v>
      </c>
      <c r="MY48" s="137" t="e">
        <f t="shared" si="149"/>
        <v>#DIV/0!</v>
      </c>
      <c r="MZ48" s="137" t="e">
        <f t="shared" si="149"/>
        <v>#DIV/0!</v>
      </c>
      <c r="NA48" s="137" t="e">
        <f t="shared" si="149"/>
        <v>#DIV/0!</v>
      </c>
      <c r="NB48" s="137" t="e">
        <f t="shared" si="149"/>
        <v>#DIV/0!</v>
      </c>
      <c r="NC48" s="137" t="e">
        <f t="shared" si="149"/>
        <v>#DIV/0!</v>
      </c>
      <c r="ND48" s="137" t="e">
        <f t="shared" si="149"/>
        <v>#DIV/0!</v>
      </c>
      <c r="NE48" s="137" t="e">
        <f t="shared" si="149"/>
        <v>#DIV/0!</v>
      </c>
      <c r="NF48" s="137" t="e">
        <f t="shared" si="149"/>
        <v>#DIV/0!</v>
      </c>
      <c r="NG48" s="137" t="e">
        <f t="shared" si="149"/>
        <v>#DIV/0!</v>
      </c>
      <c r="NH48" s="137" t="e">
        <f t="shared" si="149"/>
        <v>#DIV/0!</v>
      </c>
      <c r="NI48" s="137" t="e">
        <f t="shared" si="149"/>
        <v>#DIV/0!</v>
      </c>
      <c r="NJ48" s="137" t="e">
        <f t="shared" si="149"/>
        <v>#DIV/0!</v>
      </c>
      <c r="NK48" s="137"/>
      <c r="NL48" s="137">
        <f t="shared" si="171"/>
        <v>0</v>
      </c>
      <c r="NM48" s="125"/>
      <c r="NN48" s="173">
        <f t="shared" si="150"/>
        <v>0</v>
      </c>
      <c r="NO48" s="174">
        <f t="shared" si="151"/>
        <v>0</v>
      </c>
      <c r="NP48" s="174">
        <f t="shared" si="163"/>
        <v>0</v>
      </c>
      <c r="NQ48" s="174">
        <f t="shared" si="172"/>
        <v>8.0000000000000002E-3</v>
      </c>
      <c r="NR48" s="175">
        <f t="shared" si="164"/>
        <v>8.0000000000000002E-3</v>
      </c>
      <c r="NS48" s="176">
        <f t="shared" si="165"/>
        <v>0</v>
      </c>
      <c r="NT48" s="137">
        <f t="shared" si="152"/>
        <v>0</v>
      </c>
      <c r="NU48" s="137">
        <f t="shared" si="152"/>
        <v>0</v>
      </c>
      <c r="NV48" s="137">
        <f t="shared" si="152"/>
        <v>0</v>
      </c>
      <c r="NW48" s="137">
        <f t="shared" si="152"/>
        <v>0</v>
      </c>
      <c r="NX48" s="137">
        <f t="shared" si="152"/>
        <v>0</v>
      </c>
      <c r="NY48" s="137">
        <f t="shared" si="152"/>
        <v>0</v>
      </c>
      <c r="NZ48" s="137">
        <f t="shared" si="152"/>
        <v>0</v>
      </c>
      <c r="OA48" s="137">
        <f t="shared" si="152"/>
        <v>0</v>
      </c>
      <c r="OB48" s="137">
        <f t="shared" si="152"/>
        <v>0</v>
      </c>
      <c r="OC48" s="137">
        <f t="shared" si="152"/>
        <v>0</v>
      </c>
      <c r="OD48" s="137">
        <f t="shared" si="152"/>
        <v>0</v>
      </c>
      <c r="OE48" s="137">
        <f t="shared" si="152"/>
        <v>0</v>
      </c>
      <c r="OF48" s="137">
        <f t="shared" si="152"/>
        <v>1</v>
      </c>
      <c r="OG48" s="137">
        <f t="shared" si="152"/>
        <v>1</v>
      </c>
      <c r="OH48" s="137">
        <f t="shared" si="152"/>
        <v>1</v>
      </c>
      <c r="OI48" s="137">
        <v>0</v>
      </c>
      <c r="OJ48" s="137">
        <f t="shared" si="173"/>
        <v>0</v>
      </c>
    </row>
    <row r="49" spans="3:400" x14ac:dyDescent="0.25">
      <c r="C49" s="194" t="s">
        <v>48</v>
      </c>
      <c r="D49" s="171">
        <v>0</v>
      </c>
      <c r="E49" s="156"/>
      <c r="F49" s="156"/>
      <c r="G49" s="156"/>
      <c r="H49" s="156"/>
      <c r="I49" s="156"/>
      <c r="J49" s="156"/>
      <c r="K49" s="156"/>
      <c r="L49" s="156"/>
      <c r="M49" s="156"/>
      <c r="N49" s="156"/>
      <c r="O49" s="156"/>
      <c r="P49" s="156"/>
      <c r="Q49" s="156"/>
      <c r="R49" s="156"/>
      <c r="S49" s="156"/>
      <c r="T49" s="156"/>
      <c r="U49" s="156"/>
      <c r="V49" s="156"/>
      <c r="W49" s="156"/>
      <c r="X49" s="156"/>
      <c r="Y49" s="156"/>
      <c r="Z49" s="156"/>
      <c r="AA49" s="156"/>
      <c r="AB49" s="171">
        <v>0</v>
      </c>
      <c r="AC49" s="156"/>
      <c r="AD49" s="156"/>
      <c r="AE49" s="156"/>
      <c r="AF49" s="156"/>
      <c r="AG49" s="156"/>
      <c r="AH49" s="156"/>
      <c r="AI49" s="156"/>
      <c r="AJ49" s="156"/>
      <c r="AK49" s="156"/>
      <c r="AL49" s="156"/>
      <c r="AM49" s="156"/>
      <c r="AN49" s="156"/>
      <c r="AO49" s="156"/>
      <c r="AP49" s="156"/>
      <c r="AQ49" s="156"/>
      <c r="AR49" s="156"/>
      <c r="AS49" s="156"/>
      <c r="AT49" s="156"/>
      <c r="AU49" s="156"/>
      <c r="AV49" s="156"/>
      <c r="AW49" s="156"/>
      <c r="AX49" s="156"/>
      <c r="AY49" s="156"/>
      <c r="AZ49" s="171">
        <v>0</v>
      </c>
      <c r="BA49" s="156"/>
      <c r="BB49" s="156"/>
      <c r="BC49" s="156"/>
      <c r="BD49" s="156"/>
      <c r="BE49" s="156"/>
      <c r="BF49" s="156"/>
      <c r="BG49" s="156"/>
      <c r="BH49" s="156"/>
      <c r="BI49" s="156"/>
      <c r="BJ49" s="156"/>
      <c r="BK49" s="156"/>
      <c r="BL49" s="156"/>
      <c r="BM49" s="156"/>
      <c r="BN49" s="156"/>
      <c r="BO49" s="156"/>
      <c r="BP49" s="156"/>
      <c r="BQ49" s="156"/>
      <c r="BR49" s="156"/>
      <c r="BS49" s="156"/>
      <c r="BT49" s="156"/>
      <c r="BU49" s="156"/>
      <c r="BV49" s="156"/>
      <c r="BW49" s="156"/>
      <c r="BX49" s="171">
        <v>0</v>
      </c>
      <c r="BY49" s="153">
        <f t="shared" si="132"/>
        <v>0</v>
      </c>
      <c r="BZ49" s="120"/>
      <c r="CA49" s="172">
        <f t="shared" si="133"/>
        <v>0</v>
      </c>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72">
        <f t="shared" si="134"/>
        <v>0</v>
      </c>
      <c r="CZ49" s="157"/>
      <c r="DA49" s="157"/>
      <c r="DB49" s="157"/>
      <c r="DC49" s="157"/>
      <c r="DD49" s="157"/>
      <c r="DE49" s="157"/>
      <c r="DF49" s="157"/>
      <c r="DG49" s="157"/>
      <c r="DH49" s="157"/>
      <c r="DI49" s="157"/>
      <c r="DJ49" s="157"/>
      <c r="DK49" s="157"/>
      <c r="DL49" s="157"/>
      <c r="DM49" s="157"/>
      <c r="DN49" s="157"/>
      <c r="DO49" s="157"/>
      <c r="DP49" s="157"/>
      <c r="DQ49" s="157"/>
      <c r="DR49" s="157"/>
      <c r="DS49" s="157"/>
      <c r="DT49" s="157"/>
      <c r="DU49" s="157"/>
      <c r="DV49" s="157"/>
      <c r="DW49" s="172">
        <f t="shared" si="135"/>
        <v>0</v>
      </c>
      <c r="DX49" s="157"/>
      <c r="DY49" s="157"/>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72">
        <f t="shared" si="136"/>
        <v>0</v>
      </c>
      <c r="EV49" s="120"/>
      <c r="EW49" s="172">
        <f t="shared" si="137"/>
        <v>0</v>
      </c>
      <c r="EX49" s="157"/>
      <c r="EY49" s="157"/>
      <c r="EZ49" s="157"/>
      <c r="FA49" s="157"/>
      <c r="FB49" s="157"/>
      <c r="FC49" s="157"/>
      <c r="FD49" s="157"/>
      <c r="FE49" s="157"/>
      <c r="FF49" s="157"/>
      <c r="FG49" s="157"/>
      <c r="FH49" s="157"/>
      <c r="FI49" s="157"/>
      <c r="FJ49" s="157"/>
      <c r="FK49" s="157"/>
      <c r="FL49" s="157"/>
      <c r="FM49" s="157"/>
      <c r="FN49" s="157"/>
      <c r="FO49" s="157"/>
      <c r="FP49" s="157"/>
      <c r="FQ49" s="157"/>
      <c r="FR49" s="157"/>
      <c r="FS49" s="157"/>
      <c r="FT49" s="157"/>
      <c r="FU49" s="172">
        <f t="shared" si="138"/>
        <v>0</v>
      </c>
      <c r="FV49" s="157"/>
      <c r="FW49" s="157"/>
      <c r="FX49" s="157"/>
      <c r="FY49" s="157"/>
      <c r="FZ49" s="157"/>
      <c r="GA49" s="157"/>
      <c r="GB49" s="157"/>
      <c r="GC49" s="157"/>
      <c r="GD49" s="157"/>
      <c r="GE49" s="157"/>
      <c r="GF49" s="157"/>
      <c r="GG49" s="157"/>
      <c r="GH49" s="157"/>
      <c r="GI49" s="157"/>
      <c r="GJ49" s="157"/>
      <c r="GK49" s="157"/>
      <c r="GL49" s="157"/>
      <c r="GM49" s="157"/>
      <c r="GN49" s="157"/>
      <c r="GO49" s="157"/>
      <c r="GP49" s="157"/>
      <c r="GQ49" s="157"/>
      <c r="GR49" s="157"/>
      <c r="GS49" s="172">
        <f t="shared" si="139"/>
        <v>0</v>
      </c>
      <c r="GT49" s="157"/>
      <c r="GU49" s="157"/>
      <c r="GV49" s="157"/>
      <c r="GW49" s="157"/>
      <c r="GX49" s="157"/>
      <c r="GY49" s="157"/>
      <c r="GZ49" s="157"/>
      <c r="HA49" s="157"/>
      <c r="HB49" s="157"/>
      <c r="HC49" s="157"/>
      <c r="HD49" s="157"/>
      <c r="HE49" s="157"/>
      <c r="HF49" s="157"/>
      <c r="HG49" s="157"/>
      <c r="HH49" s="157"/>
      <c r="HI49" s="157"/>
      <c r="HJ49" s="157"/>
      <c r="HK49" s="157"/>
      <c r="HL49" s="157"/>
      <c r="HM49" s="157"/>
      <c r="HN49" s="157"/>
      <c r="HO49" s="157"/>
      <c r="HP49" s="157"/>
      <c r="HQ49" s="172">
        <f t="shared" si="140"/>
        <v>0</v>
      </c>
      <c r="HR49" s="126"/>
      <c r="HS49" s="172">
        <f t="shared" si="153"/>
        <v>0</v>
      </c>
      <c r="HT49" s="228"/>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s="173">
        <f t="shared" si="141"/>
        <v>0</v>
      </c>
      <c r="KU49" s="174">
        <f t="shared" si="142"/>
        <v>0</v>
      </c>
      <c r="KV49" s="174">
        <f t="shared" si="154"/>
        <v>0</v>
      </c>
      <c r="KW49" s="174">
        <f t="shared" si="166"/>
        <v>9.0000000000000011E-3</v>
      </c>
      <c r="KX49" s="175">
        <f t="shared" si="155"/>
        <v>9.0000000000000011E-3</v>
      </c>
      <c r="KY49" s="176">
        <f t="shared" si="156"/>
        <v>0</v>
      </c>
      <c r="KZ49" s="137">
        <f t="shared" si="143"/>
        <v>0</v>
      </c>
      <c r="LA49" s="137">
        <f t="shared" si="143"/>
        <v>0</v>
      </c>
      <c r="LB49" s="137">
        <f t="shared" si="143"/>
        <v>0</v>
      </c>
      <c r="LC49" s="137">
        <f t="shared" si="143"/>
        <v>0</v>
      </c>
      <c r="LD49" s="137">
        <f t="shared" si="143"/>
        <v>0</v>
      </c>
      <c r="LE49" s="137">
        <f t="shared" si="143"/>
        <v>0</v>
      </c>
      <c r="LF49" s="137">
        <f t="shared" si="143"/>
        <v>0</v>
      </c>
      <c r="LG49" s="137">
        <f t="shared" si="143"/>
        <v>0</v>
      </c>
      <c r="LH49" s="137">
        <f t="shared" si="143"/>
        <v>0</v>
      </c>
      <c r="LI49" s="137">
        <f t="shared" si="143"/>
        <v>1</v>
      </c>
      <c r="LJ49" s="137">
        <f t="shared" si="143"/>
        <v>1</v>
      </c>
      <c r="LK49" s="137">
        <f t="shared" si="143"/>
        <v>1</v>
      </c>
      <c r="LL49" s="137">
        <f t="shared" si="143"/>
        <v>1</v>
      </c>
      <c r="LM49" s="137">
        <f t="shared" si="143"/>
        <v>1</v>
      </c>
      <c r="LN49" s="137">
        <f t="shared" si="143"/>
        <v>1</v>
      </c>
      <c r="LO49" s="137">
        <v>0</v>
      </c>
      <c r="LP49" s="137">
        <f t="shared" si="167"/>
        <v>0</v>
      </c>
      <c r="LQ49"/>
      <c r="LR49" s="173">
        <f t="shared" si="144"/>
        <v>0</v>
      </c>
      <c r="LS49" s="174">
        <f t="shared" si="145"/>
        <v>0</v>
      </c>
      <c r="LT49" s="174">
        <f t="shared" si="157"/>
        <v>0</v>
      </c>
      <c r="LU49" s="174">
        <f t="shared" si="168"/>
        <v>9.0000000000000011E-3</v>
      </c>
      <c r="LV49" s="175">
        <f t="shared" si="158"/>
        <v>9.0000000000000011E-3</v>
      </c>
      <c r="LW49" s="176">
        <f t="shared" si="159"/>
        <v>0</v>
      </c>
      <c r="LX49" s="137">
        <f t="shared" si="146"/>
        <v>0</v>
      </c>
      <c r="LY49" s="137">
        <f t="shared" si="146"/>
        <v>0</v>
      </c>
      <c r="LZ49" s="137">
        <f t="shared" si="146"/>
        <v>0</v>
      </c>
      <c r="MA49" s="137">
        <f t="shared" si="146"/>
        <v>0</v>
      </c>
      <c r="MB49" s="137">
        <f t="shared" si="146"/>
        <v>0</v>
      </c>
      <c r="MC49" s="137">
        <f t="shared" si="146"/>
        <v>0</v>
      </c>
      <c r="MD49" s="137">
        <f t="shared" si="146"/>
        <v>0</v>
      </c>
      <c r="ME49" s="137">
        <f t="shared" si="146"/>
        <v>1</v>
      </c>
      <c r="MF49" s="137">
        <f t="shared" si="146"/>
        <v>1</v>
      </c>
      <c r="MG49" s="137">
        <f t="shared" si="146"/>
        <v>1</v>
      </c>
      <c r="MH49" s="137">
        <f t="shared" si="146"/>
        <v>1</v>
      </c>
      <c r="MI49" s="137">
        <f t="shared" si="146"/>
        <v>1</v>
      </c>
      <c r="MJ49" s="137">
        <f t="shared" si="146"/>
        <v>1</v>
      </c>
      <c r="MK49" s="137">
        <f t="shared" si="146"/>
        <v>1</v>
      </c>
      <c r="ML49" s="137">
        <f t="shared" si="146"/>
        <v>1</v>
      </c>
      <c r="MM49" s="137">
        <v>0</v>
      </c>
      <c r="MN49" s="137">
        <f t="shared" si="169"/>
        <v>0</v>
      </c>
      <c r="MO49" s="125"/>
      <c r="MP49" s="173">
        <f t="shared" si="147"/>
        <v>0</v>
      </c>
      <c r="MQ49" s="174" t="e">
        <f t="shared" si="148"/>
        <v>#DIV/0!</v>
      </c>
      <c r="MR49" s="174" t="e">
        <f t="shared" si="160"/>
        <v>#DIV/0!</v>
      </c>
      <c r="MS49" s="174">
        <f t="shared" si="170"/>
        <v>9.0000000000000011E-3</v>
      </c>
      <c r="MT49" s="175" t="e">
        <f t="shared" si="161"/>
        <v>#DIV/0!</v>
      </c>
      <c r="MU49" s="176" t="e">
        <f t="shared" si="162"/>
        <v>#DIV/0!</v>
      </c>
      <c r="MV49" s="137" t="e">
        <f t="shared" si="149"/>
        <v>#DIV/0!</v>
      </c>
      <c r="MW49" s="137" t="e">
        <f t="shared" si="149"/>
        <v>#DIV/0!</v>
      </c>
      <c r="MX49" s="137" t="e">
        <f t="shared" si="149"/>
        <v>#DIV/0!</v>
      </c>
      <c r="MY49" s="137" t="e">
        <f t="shared" si="149"/>
        <v>#DIV/0!</v>
      </c>
      <c r="MZ49" s="137" t="e">
        <f t="shared" si="149"/>
        <v>#DIV/0!</v>
      </c>
      <c r="NA49" s="137" t="e">
        <f t="shared" si="149"/>
        <v>#DIV/0!</v>
      </c>
      <c r="NB49" s="137" t="e">
        <f t="shared" si="149"/>
        <v>#DIV/0!</v>
      </c>
      <c r="NC49" s="137" t="e">
        <f t="shared" si="149"/>
        <v>#DIV/0!</v>
      </c>
      <c r="ND49" s="137" t="e">
        <f t="shared" si="149"/>
        <v>#DIV/0!</v>
      </c>
      <c r="NE49" s="137" t="e">
        <f t="shared" si="149"/>
        <v>#DIV/0!</v>
      </c>
      <c r="NF49" s="137" t="e">
        <f t="shared" si="149"/>
        <v>#DIV/0!</v>
      </c>
      <c r="NG49" s="137" t="e">
        <f t="shared" si="149"/>
        <v>#DIV/0!</v>
      </c>
      <c r="NH49" s="137" t="e">
        <f t="shared" si="149"/>
        <v>#DIV/0!</v>
      </c>
      <c r="NI49" s="137" t="e">
        <f t="shared" si="149"/>
        <v>#DIV/0!</v>
      </c>
      <c r="NJ49" s="137" t="e">
        <f t="shared" si="149"/>
        <v>#DIV/0!</v>
      </c>
      <c r="NK49" s="137"/>
      <c r="NL49" s="137">
        <f t="shared" si="171"/>
        <v>0</v>
      </c>
      <c r="NM49" s="125"/>
      <c r="NN49" s="173">
        <f t="shared" si="150"/>
        <v>0</v>
      </c>
      <c r="NO49" s="174">
        <f t="shared" si="151"/>
        <v>0</v>
      </c>
      <c r="NP49" s="174">
        <f t="shared" si="163"/>
        <v>0</v>
      </c>
      <c r="NQ49" s="174">
        <f t="shared" si="172"/>
        <v>9.0000000000000011E-3</v>
      </c>
      <c r="NR49" s="175">
        <f t="shared" si="164"/>
        <v>9.0000000000000011E-3</v>
      </c>
      <c r="NS49" s="176">
        <f t="shared" si="165"/>
        <v>0</v>
      </c>
      <c r="NT49" s="137">
        <f t="shared" si="152"/>
        <v>0</v>
      </c>
      <c r="NU49" s="137">
        <f t="shared" si="152"/>
        <v>0</v>
      </c>
      <c r="NV49" s="137">
        <f t="shared" si="152"/>
        <v>0</v>
      </c>
      <c r="NW49" s="137">
        <f t="shared" si="152"/>
        <v>0</v>
      </c>
      <c r="NX49" s="137">
        <f t="shared" si="152"/>
        <v>0</v>
      </c>
      <c r="NY49" s="137">
        <f t="shared" si="152"/>
        <v>0</v>
      </c>
      <c r="NZ49" s="137">
        <f t="shared" si="152"/>
        <v>0</v>
      </c>
      <c r="OA49" s="137">
        <f t="shared" si="152"/>
        <v>0</v>
      </c>
      <c r="OB49" s="137">
        <f t="shared" si="152"/>
        <v>0</v>
      </c>
      <c r="OC49" s="137">
        <f t="shared" si="152"/>
        <v>0</v>
      </c>
      <c r="OD49" s="137">
        <f t="shared" si="152"/>
        <v>0</v>
      </c>
      <c r="OE49" s="137">
        <f t="shared" si="152"/>
        <v>1</v>
      </c>
      <c r="OF49" s="137">
        <f t="shared" si="152"/>
        <v>1</v>
      </c>
      <c r="OG49" s="137">
        <f t="shared" si="152"/>
        <v>1</v>
      </c>
      <c r="OH49" s="137">
        <f t="shared" si="152"/>
        <v>1</v>
      </c>
      <c r="OI49" s="137">
        <v>0</v>
      </c>
      <c r="OJ49" s="137">
        <f t="shared" si="173"/>
        <v>0</v>
      </c>
    </row>
    <row r="50" spans="3:400" x14ac:dyDescent="0.25">
      <c r="C50" s="194" t="s">
        <v>49</v>
      </c>
      <c r="D50" s="171">
        <v>0</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0</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6"/>
      <c r="BB50" s="156"/>
      <c r="BC50" s="156"/>
      <c r="BD50" s="156"/>
      <c r="BE50" s="156"/>
      <c r="BF50" s="156"/>
      <c r="BG50" s="156"/>
      <c r="BH50" s="156"/>
      <c r="BI50" s="156"/>
      <c r="BJ50" s="156"/>
      <c r="BK50" s="156"/>
      <c r="BL50" s="156"/>
      <c r="BM50" s="156"/>
      <c r="BN50" s="156"/>
      <c r="BO50" s="156"/>
      <c r="BP50" s="156"/>
      <c r="BQ50" s="156"/>
      <c r="BR50" s="156"/>
      <c r="BS50" s="156"/>
      <c r="BT50" s="156"/>
      <c r="BU50" s="156"/>
      <c r="BV50" s="156"/>
      <c r="BW50" s="156"/>
      <c r="BX50" s="171">
        <v>0</v>
      </c>
      <c r="BY50" s="153">
        <f t="shared" si="132"/>
        <v>0</v>
      </c>
      <c r="BZ50" s="120"/>
      <c r="CA50" s="172">
        <f t="shared" si="133"/>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si="134"/>
        <v>0</v>
      </c>
      <c r="CZ50" s="157"/>
      <c r="DA50" s="157"/>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72">
        <f t="shared" si="135"/>
        <v>0</v>
      </c>
      <c r="DX50" s="157"/>
      <c r="DY50" s="157"/>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72">
        <f t="shared" si="136"/>
        <v>0</v>
      </c>
      <c r="EV50" s="120"/>
      <c r="EW50" s="172">
        <f t="shared" si="137"/>
        <v>0</v>
      </c>
      <c r="EX50" s="157"/>
      <c r="EY50" s="157"/>
      <c r="EZ50" s="157"/>
      <c r="FA50" s="157"/>
      <c r="FB50" s="157"/>
      <c r="FC50" s="157"/>
      <c r="FD50" s="157"/>
      <c r="FE50" s="157"/>
      <c r="FF50" s="157"/>
      <c r="FG50" s="157"/>
      <c r="FH50" s="157"/>
      <c r="FI50" s="157"/>
      <c r="FJ50" s="157"/>
      <c r="FK50" s="157"/>
      <c r="FL50" s="157"/>
      <c r="FM50" s="157"/>
      <c r="FN50" s="157"/>
      <c r="FO50" s="157"/>
      <c r="FP50" s="157"/>
      <c r="FQ50" s="157"/>
      <c r="FR50" s="157"/>
      <c r="FS50" s="157"/>
      <c r="FT50" s="157"/>
      <c r="FU50" s="172">
        <f t="shared" si="138"/>
        <v>0</v>
      </c>
      <c r="FV50" s="157"/>
      <c r="FW50" s="157"/>
      <c r="FX50" s="157"/>
      <c r="FY50" s="157"/>
      <c r="FZ50" s="157"/>
      <c r="GA50" s="157"/>
      <c r="GB50" s="157"/>
      <c r="GC50" s="157"/>
      <c r="GD50" s="157"/>
      <c r="GE50" s="157"/>
      <c r="GF50" s="157"/>
      <c r="GG50" s="157"/>
      <c r="GH50" s="157"/>
      <c r="GI50" s="157"/>
      <c r="GJ50" s="157"/>
      <c r="GK50" s="157"/>
      <c r="GL50" s="157"/>
      <c r="GM50" s="157"/>
      <c r="GN50" s="157"/>
      <c r="GO50" s="157"/>
      <c r="GP50" s="157"/>
      <c r="GQ50" s="157"/>
      <c r="GR50" s="157"/>
      <c r="GS50" s="172">
        <f t="shared" si="139"/>
        <v>0</v>
      </c>
      <c r="GT50" s="157"/>
      <c r="GU50" s="157"/>
      <c r="GV50" s="157"/>
      <c r="GW50" s="157"/>
      <c r="GX50" s="157"/>
      <c r="GY50" s="157"/>
      <c r="GZ50" s="157"/>
      <c r="HA50" s="157"/>
      <c r="HB50" s="157"/>
      <c r="HC50" s="157"/>
      <c r="HD50" s="157"/>
      <c r="HE50" s="157"/>
      <c r="HF50" s="157"/>
      <c r="HG50" s="157"/>
      <c r="HH50" s="157"/>
      <c r="HI50" s="157"/>
      <c r="HJ50" s="157"/>
      <c r="HK50" s="157"/>
      <c r="HL50" s="157"/>
      <c r="HM50" s="157"/>
      <c r="HN50" s="157"/>
      <c r="HO50" s="157"/>
      <c r="HP50" s="157"/>
      <c r="HQ50" s="172">
        <f t="shared" si="140"/>
        <v>0</v>
      </c>
      <c r="HR50" s="126"/>
      <c r="HS50" s="172">
        <f t="shared" si="153"/>
        <v>0</v>
      </c>
      <c r="HT50" s="228"/>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s="173">
        <f t="shared" si="141"/>
        <v>0</v>
      </c>
      <c r="KU50" s="174">
        <f t="shared" si="142"/>
        <v>0</v>
      </c>
      <c r="KV50" s="174">
        <f t="shared" si="154"/>
        <v>0</v>
      </c>
      <c r="KW50" s="174">
        <f t="shared" si="166"/>
        <v>1.0000000000000002E-2</v>
      </c>
      <c r="KX50" s="175">
        <f t="shared" si="155"/>
        <v>1.0000000000000002E-2</v>
      </c>
      <c r="KY50" s="176">
        <f t="shared" si="156"/>
        <v>0</v>
      </c>
      <c r="KZ50" s="137">
        <f t="shared" si="143"/>
        <v>0</v>
      </c>
      <c r="LA50" s="137">
        <f t="shared" si="143"/>
        <v>0</v>
      </c>
      <c r="LB50" s="137">
        <f t="shared" si="143"/>
        <v>0</v>
      </c>
      <c r="LC50" s="137">
        <f t="shared" si="143"/>
        <v>0</v>
      </c>
      <c r="LD50" s="137">
        <f t="shared" si="143"/>
        <v>0</v>
      </c>
      <c r="LE50" s="137">
        <f t="shared" si="143"/>
        <v>0</v>
      </c>
      <c r="LF50" s="137">
        <f t="shared" si="143"/>
        <v>0</v>
      </c>
      <c r="LG50" s="137">
        <f t="shared" si="143"/>
        <v>0</v>
      </c>
      <c r="LH50" s="137">
        <f t="shared" si="143"/>
        <v>1</v>
      </c>
      <c r="LI50" s="137">
        <f t="shared" si="143"/>
        <v>1</v>
      </c>
      <c r="LJ50" s="137">
        <f t="shared" si="143"/>
        <v>1</v>
      </c>
      <c r="LK50" s="137">
        <f t="shared" si="143"/>
        <v>1</v>
      </c>
      <c r="LL50" s="137">
        <f t="shared" si="143"/>
        <v>1</v>
      </c>
      <c r="LM50" s="137">
        <f t="shared" si="143"/>
        <v>1</v>
      </c>
      <c r="LN50" s="137">
        <f t="shared" si="143"/>
        <v>1</v>
      </c>
      <c r="LO50" s="137">
        <v>0</v>
      </c>
      <c r="LP50" s="137">
        <f t="shared" si="167"/>
        <v>0</v>
      </c>
      <c r="LQ50"/>
      <c r="LR50" s="173">
        <f t="shared" si="144"/>
        <v>0</v>
      </c>
      <c r="LS50" s="174">
        <f t="shared" si="145"/>
        <v>0</v>
      </c>
      <c r="LT50" s="174">
        <f t="shared" si="157"/>
        <v>0</v>
      </c>
      <c r="LU50" s="174">
        <f t="shared" si="168"/>
        <v>1.0000000000000002E-2</v>
      </c>
      <c r="LV50" s="175">
        <f t="shared" si="158"/>
        <v>1.0000000000000002E-2</v>
      </c>
      <c r="LW50" s="176">
        <f t="shared" si="159"/>
        <v>0</v>
      </c>
      <c r="LX50" s="137">
        <f t="shared" si="146"/>
        <v>0</v>
      </c>
      <c r="LY50" s="137">
        <f t="shared" si="146"/>
        <v>0</v>
      </c>
      <c r="LZ50" s="137">
        <f t="shared" si="146"/>
        <v>0</v>
      </c>
      <c r="MA50" s="137">
        <f t="shared" si="146"/>
        <v>0</v>
      </c>
      <c r="MB50" s="137">
        <f t="shared" si="146"/>
        <v>0</v>
      </c>
      <c r="MC50" s="137">
        <f t="shared" si="146"/>
        <v>0</v>
      </c>
      <c r="MD50" s="137">
        <f t="shared" si="146"/>
        <v>1</v>
      </c>
      <c r="ME50" s="137">
        <f t="shared" si="146"/>
        <v>1</v>
      </c>
      <c r="MF50" s="137">
        <f t="shared" si="146"/>
        <v>1</v>
      </c>
      <c r="MG50" s="137">
        <f t="shared" si="146"/>
        <v>1</v>
      </c>
      <c r="MH50" s="137">
        <f t="shared" si="146"/>
        <v>1</v>
      </c>
      <c r="MI50" s="137">
        <f t="shared" si="146"/>
        <v>1</v>
      </c>
      <c r="MJ50" s="137">
        <f t="shared" si="146"/>
        <v>1</v>
      </c>
      <c r="MK50" s="137">
        <f t="shared" si="146"/>
        <v>1</v>
      </c>
      <c r="ML50" s="137">
        <f t="shared" si="146"/>
        <v>1</v>
      </c>
      <c r="MM50" s="137">
        <v>0</v>
      </c>
      <c r="MN50" s="137">
        <f t="shared" si="169"/>
        <v>0</v>
      </c>
      <c r="MO50" s="125"/>
      <c r="MP50" s="173">
        <f t="shared" si="147"/>
        <v>0</v>
      </c>
      <c r="MQ50" s="174" t="e">
        <f t="shared" si="148"/>
        <v>#DIV/0!</v>
      </c>
      <c r="MR50" s="174" t="e">
        <f t="shared" si="160"/>
        <v>#DIV/0!</v>
      </c>
      <c r="MS50" s="174">
        <f t="shared" si="170"/>
        <v>1.0000000000000002E-2</v>
      </c>
      <c r="MT50" s="175" t="e">
        <f t="shared" si="161"/>
        <v>#DIV/0!</v>
      </c>
      <c r="MU50" s="176" t="e">
        <f t="shared" si="162"/>
        <v>#DIV/0!</v>
      </c>
      <c r="MV50" s="137" t="e">
        <f t="shared" si="149"/>
        <v>#DIV/0!</v>
      </c>
      <c r="MW50" s="137" t="e">
        <f t="shared" si="149"/>
        <v>#DIV/0!</v>
      </c>
      <c r="MX50" s="137" t="e">
        <f t="shared" si="149"/>
        <v>#DIV/0!</v>
      </c>
      <c r="MY50" s="137" t="e">
        <f t="shared" si="149"/>
        <v>#DIV/0!</v>
      </c>
      <c r="MZ50" s="137" t="e">
        <f t="shared" si="149"/>
        <v>#DIV/0!</v>
      </c>
      <c r="NA50" s="137" t="e">
        <f t="shared" si="149"/>
        <v>#DIV/0!</v>
      </c>
      <c r="NB50" s="137" t="e">
        <f t="shared" si="149"/>
        <v>#DIV/0!</v>
      </c>
      <c r="NC50" s="137" t="e">
        <f t="shared" si="149"/>
        <v>#DIV/0!</v>
      </c>
      <c r="ND50" s="137" t="e">
        <f t="shared" si="149"/>
        <v>#DIV/0!</v>
      </c>
      <c r="NE50" s="137" t="e">
        <f t="shared" si="149"/>
        <v>#DIV/0!</v>
      </c>
      <c r="NF50" s="137" t="e">
        <f t="shared" si="149"/>
        <v>#DIV/0!</v>
      </c>
      <c r="NG50" s="137" t="e">
        <f t="shared" si="149"/>
        <v>#DIV/0!</v>
      </c>
      <c r="NH50" s="137" t="e">
        <f t="shared" si="149"/>
        <v>#DIV/0!</v>
      </c>
      <c r="NI50" s="137" t="e">
        <f t="shared" si="149"/>
        <v>#DIV/0!</v>
      </c>
      <c r="NJ50" s="137" t="e">
        <f t="shared" si="149"/>
        <v>#DIV/0!</v>
      </c>
      <c r="NK50" s="137"/>
      <c r="NL50" s="137">
        <f t="shared" si="171"/>
        <v>0</v>
      </c>
      <c r="NM50" s="125"/>
      <c r="NN50" s="173">
        <f t="shared" si="150"/>
        <v>0</v>
      </c>
      <c r="NO50" s="174">
        <f t="shared" si="151"/>
        <v>0</v>
      </c>
      <c r="NP50" s="174">
        <f t="shared" si="163"/>
        <v>0</v>
      </c>
      <c r="NQ50" s="174">
        <f t="shared" si="172"/>
        <v>1.0000000000000002E-2</v>
      </c>
      <c r="NR50" s="175">
        <f t="shared" si="164"/>
        <v>1.0000000000000002E-2</v>
      </c>
      <c r="NS50" s="176">
        <f t="shared" si="165"/>
        <v>0</v>
      </c>
      <c r="NT50" s="137">
        <f t="shared" si="152"/>
        <v>0</v>
      </c>
      <c r="NU50" s="137">
        <f t="shared" si="152"/>
        <v>0</v>
      </c>
      <c r="NV50" s="137">
        <f t="shared" si="152"/>
        <v>0</v>
      </c>
      <c r="NW50" s="137">
        <f t="shared" si="152"/>
        <v>0</v>
      </c>
      <c r="NX50" s="137">
        <f t="shared" si="152"/>
        <v>0</v>
      </c>
      <c r="NY50" s="137">
        <f t="shared" si="152"/>
        <v>0</v>
      </c>
      <c r="NZ50" s="137">
        <f t="shared" si="152"/>
        <v>0</v>
      </c>
      <c r="OA50" s="137">
        <f t="shared" si="152"/>
        <v>0</v>
      </c>
      <c r="OB50" s="137">
        <f t="shared" si="152"/>
        <v>0</v>
      </c>
      <c r="OC50" s="137">
        <f t="shared" si="152"/>
        <v>0</v>
      </c>
      <c r="OD50" s="137">
        <f t="shared" si="152"/>
        <v>1</v>
      </c>
      <c r="OE50" s="137">
        <f t="shared" si="152"/>
        <v>1</v>
      </c>
      <c r="OF50" s="137">
        <f t="shared" si="152"/>
        <v>1</v>
      </c>
      <c r="OG50" s="137">
        <f t="shared" si="152"/>
        <v>1</v>
      </c>
      <c r="OH50" s="137">
        <f t="shared" si="152"/>
        <v>1</v>
      </c>
      <c r="OI50" s="137">
        <v>0</v>
      </c>
      <c r="OJ50" s="137">
        <f t="shared" si="173"/>
        <v>0</v>
      </c>
    </row>
    <row r="51" spans="3:400" x14ac:dyDescent="0.25">
      <c r="C51" s="194" t="s">
        <v>50</v>
      </c>
      <c r="D51" s="171">
        <v>0</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0</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0</v>
      </c>
      <c r="BA51" s="156"/>
      <c r="BB51" s="156"/>
      <c r="BC51" s="156"/>
      <c r="BD51" s="156"/>
      <c r="BE51" s="156"/>
      <c r="BF51" s="156"/>
      <c r="BG51" s="156"/>
      <c r="BH51" s="156"/>
      <c r="BI51" s="156"/>
      <c r="BJ51" s="156"/>
      <c r="BK51" s="156"/>
      <c r="BL51" s="156"/>
      <c r="BM51" s="156"/>
      <c r="BN51" s="156"/>
      <c r="BO51" s="156"/>
      <c r="BP51" s="156"/>
      <c r="BQ51" s="156"/>
      <c r="BR51" s="156"/>
      <c r="BS51" s="156"/>
      <c r="BT51" s="156"/>
      <c r="BU51" s="156"/>
      <c r="BV51" s="156"/>
      <c r="BW51" s="156"/>
      <c r="BX51" s="171">
        <v>0</v>
      </c>
      <c r="BY51" s="153">
        <f t="shared" si="132"/>
        <v>0</v>
      </c>
      <c r="BZ51" s="120"/>
      <c r="CA51" s="172">
        <f t="shared" si="133"/>
        <v>0</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134"/>
        <v>0</v>
      </c>
      <c r="CZ51" s="157"/>
      <c r="DA51" s="157"/>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72">
        <f t="shared" si="135"/>
        <v>0</v>
      </c>
      <c r="DX51" s="157"/>
      <c r="DY51" s="157"/>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72">
        <f t="shared" si="136"/>
        <v>0</v>
      </c>
      <c r="EV51" s="120"/>
      <c r="EW51" s="172">
        <f t="shared" si="137"/>
        <v>0</v>
      </c>
      <c r="EX51" s="157"/>
      <c r="EY51" s="157"/>
      <c r="EZ51" s="157"/>
      <c r="FA51" s="157"/>
      <c r="FB51" s="157"/>
      <c r="FC51" s="157"/>
      <c r="FD51" s="157"/>
      <c r="FE51" s="157"/>
      <c r="FF51" s="157"/>
      <c r="FG51" s="157"/>
      <c r="FH51" s="157"/>
      <c r="FI51" s="157"/>
      <c r="FJ51" s="157"/>
      <c r="FK51" s="157"/>
      <c r="FL51" s="157"/>
      <c r="FM51" s="157"/>
      <c r="FN51" s="157"/>
      <c r="FO51" s="157"/>
      <c r="FP51" s="157"/>
      <c r="FQ51" s="157"/>
      <c r="FR51" s="157"/>
      <c r="FS51" s="157"/>
      <c r="FT51" s="157"/>
      <c r="FU51" s="172">
        <f t="shared" si="138"/>
        <v>0</v>
      </c>
      <c r="FV51" s="157"/>
      <c r="FW51" s="157"/>
      <c r="FX51" s="157"/>
      <c r="FY51" s="157"/>
      <c r="FZ51" s="157"/>
      <c r="GA51" s="157"/>
      <c r="GB51" s="157"/>
      <c r="GC51" s="157"/>
      <c r="GD51" s="157"/>
      <c r="GE51" s="157"/>
      <c r="GF51" s="157"/>
      <c r="GG51" s="157"/>
      <c r="GH51" s="157"/>
      <c r="GI51" s="157"/>
      <c r="GJ51" s="157"/>
      <c r="GK51" s="157"/>
      <c r="GL51" s="157"/>
      <c r="GM51" s="157"/>
      <c r="GN51" s="157"/>
      <c r="GO51" s="157"/>
      <c r="GP51" s="157"/>
      <c r="GQ51" s="157"/>
      <c r="GR51" s="157"/>
      <c r="GS51" s="172">
        <f t="shared" si="139"/>
        <v>0</v>
      </c>
      <c r="GT51" s="157"/>
      <c r="GU51" s="157"/>
      <c r="GV51" s="157"/>
      <c r="GW51" s="157"/>
      <c r="GX51" s="157"/>
      <c r="GY51" s="157"/>
      <c r="GZ51" s="157"/>
      <c r="HA51" s="157"/>
      <c r="HB51" s="157"/>
      <c r="HC51" s="157"/>
      <c r="HD51" s="157"/>
      <c r="HE51" s="157"/>
      <c r="HF51" s="157"/>
      <c r="HG51" s="157"/>
      <c r="HH51" s="157"/>
      <c r="HI51" s="157"/>
      <c r="HJ51" s="157"/>
      <c r="HK51" s="157"/>
      <c r="HL51" s="157"/>
      <c r="HM51" s="157"/>
      <c r="HN51" s="157"/>
      <c r="HO51" s="157"/>
      <c r="HP51" s="157"/>
      <c r="HQ51" s="172">
        <f t="shared" si="140"/>
        <v>0</v>
      </c>
      <c r="HR51" s="126"/>
      <c r="HS51" s="172">
        <f t="shared" si="153"/>
        <v>0</v>
      </c>
      <c r="HT51" s="228"/>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s="173">
        <f t="shared" si="141"/>
        <v>0</v>
      </c>
      <c r="KU51" s="174">
        <f t="shared" si="142"/>
        <v>0</v>
      </c>
      <c r="KV51" s="174">
        <f t="shared" si="154"/>
        <v>0</v>
      </c>
      <c r="KW51" s="174">
        <f t="shared" si="166"/>
        <v>1.1000000000000003E-2</v>
      </c>
      <c r="KX51" s="175">
        <f t="shared" si="155"/>
        <v>1.1000000000000003E-2</v>
      </c>
      <c r="KY51" s="176">
        <f t="shared" si="156"/>
        <v>0</v>
      </c>
      <c r="KZ51" s="137">
        <f t="shared" si="143"/>
        <v>0</v>
      </c>
      <c r="LA51" s="137">
        <f t="shared" si="143"/>
        <v>0</v>
      </c>
      <c r="LB51" s="137">
        <f t="shared" si="143"/>
        <v>0</v>
      </c>
      <c r="LC51" s="137">
        <f t="shared" si="143"/>
        <v>0</v>
      </c>
      <c r="LD51" s="137">
        <f t="shared" si="143"/>
        <v>0</v>
      </c>
      <c r="LE51" s="137">
        <f t="shared" si="143"/>
        <v>0</v>
      </c>
      <c r="LF51" s="137">
        <f t="shared" si="143"/>
        <v>0</v>
      </c>
      <c r="LG51" s="137">
        <f t="shared" si="143"/>
        <v>1</v>
      </c>
      <c r="LH51" s="137">
        <f t="shared" si="143"/>
        <v>1</v>
      </c>
      <c r="LI51" s="137">
        <f t="shared" si="143"/>
        <v>1</v>
      </c>
      <c r="LJ51" s="137">
        <f t="shared" si="143"/>
        <v>1</v>
      </c>
      <c r="LK51" s="137">
        <f t="shared" si="143"/>
        <v>1</v>
      </c>
      <c r="LL51" s="137">
        <f t="shared" si="143"/>
        <v>1</v>
      </c>
      <c r="LM51" s="137">
        <f t="shared" si="143"/>
        <v>1</v>
      </c>
      <c r="LN51" s="137">
        <f t="shared" si="143"/>
        <v>1</v>
      </c>
      <c r="LO51" s="137">
        <v>0</v>
      </c>
      <c r="LP51" s="137">
        <f t="shared" si="167"/>
        <v>0</v>
      </c>
      <c r="LQ51"/>
      <c r="LR51" s="173">
        <f t="shared" si="144"/>
        <v>0</v>
      </c>
      <c r="LS51" s="174">
        <f t="shared" si="145"/>
        <v>0</v>
      </c>
      <c r="LT51" s="174">
        <f t="shared" si="157"/>
        <v>0</v>
      </c>
      <c r="LU51" s="174">
        <f t="shared" si="168"/>
        <v>1.1000000000000003E-2</v>
      </c>
      <c r="LV51" s="175">
        <f t="shared" si="158"/>
        <v>1.1000000000000003E-2</v>
      </c>
      <c r="LW51" s="176">
        <f t="shared" si="159"/>
        <v>0</v>
      </c>
      <c r="LX51" s="137">
        <f t="shared" si="146"/>
        <v>0</v>
      </c>
      <c r="LY51" s="137">
        <f t="shared" si="146"/>
        <v>0</v>
      </c>
      <c r="LZ51" s="137">
        <f t="shared" si="146"/>
        <v>0</v>
      </c>
      <c r="MA51" s="137">
        <f t="shared" si="146"/>
        <v>0</v>
      </c>
      <c r="MB51" s="137">
        <f t="shared" si="146"/>
        <v>0</v>
      </c>
      <c r="MC51" s="137">
        <f t="shared" si="146"/>
        <v>1</v>
      </c>
      <c r="MD51" s="137">
        <f t="shared" si="146"/>
        <v>1</v>
      </c>
      <c r="ME51" s="137">
        <f t="shared" si="146"/>
        <v>1</v>
      </c>
      <c r="MF51" s="137">
        <f t="shared" si="146"/>
        <v>1</v>
      </c>
      <c r="MG51" s="137">
        <f t="shared" si="146"/>
        <v>1</v>
      </c>
      <c r="MH51" s="137">
        <f t="shared" si="146"/>
        <v>1</v>
      </c>
      <c r="MI51" s="137">
        <f t="shared" si="146"/>
        <v>1</v>
      </c>
      <c r="MJ51" s="137">
        <f t="shared" si="146"/>
        <v>1</v>
      </c>
      <c r="MK51" s="137">
        <f t="shared" si="146"/>
        <v>1</v>
      </c>
      <c r="ML51" s="137">
        <f t="shared" si="146"/>
        <v>1</v>
      </c>
      <c r="MM51" s="137">
        <v>0</v>
      </c>
      <c r="MN51" s="137">
        <f t="shared" si="169"/>
        <v>0</v>
      </c>
      <c r="MO51" s="125"/>
      <c r="MP51" s="173">
        <f t="shared" si="147"/>
        <v>0</v>
      </c>
      <c r="MQ51" s="174" t="e">
        <f t="shared" si="148"/>
        <v>#DIV/0!</v>
      </c>
      <c r="MR51" s="174" t="e">
        <f t="shared" si="160"/>
        <v>#DIV/0!</v>
      </c>
      <c r="MS51" s="174">
        <f t="shared" si="170"/>
        <v>1.1000000000000003E-2</v>
      </c>
      <c r="MT51" s="175" t="e">
        <f t="shared" si="161"/>
        <v>#DIV/0!</v>
      </c>
      <c r="MU51" s="176" t="e">
        <f t="shared" si="162"/>
        <v>#DIV/0!</v>
      </c>
      <c r="MV51" s="137" t="e">
        <f t="shared" si="149"/>
        <v>#DIV/0!</v>
      </c>
      <c r="MW51" s="137" t="e">
        <f t="shared" si="149"/>
        <v>#DIV/0!</v>
      </c>
      <c r="MX51" s="137" t="e">
        <f t="shared" si="149"/>
        <v>#DIV/0!</v>
      </c>
      <c r="MY51" s="137" t="e">
        <f t="shared" si="149"/>
        <v>#DIV/0!</v>
      </c>
      <c r="MZ51" s="137" t="e">
        <f t="shared" si="149"/>
        <v>#DIV/0!</v>
      </c>
      <c r="NA51" s="137" t="e">
        <f t="shared" si="149"/>
        <v>#DIV/0!</v>
      </c>
      <c r="NB51" s="137" t="e">
        <f t="shared" si="149"/>
        <v>#DIV/0!</v>
      </c>
      <c r="NC51" s="137" t="e">
        <f t="shared" si="149"/>
        <v>#DIV/0!</v>
      </c>
      <c r="ND51" s="137" t="e">
        <f t="shared" si="149"/>
        <v>#DIV/0!</v>
      </c>
      <c r="NE51" s="137" t="e">
        <f t="shared" si="149"/>
        <v>#DIV/0!</v>
      </c>
      <c r="NF51" s="137" t="e">
        <f t="shared" si="149"/>
        <v>#DIV/0!</v>
      </c>
      <c r="NG51" s="137" t="e">
        <f t="shared" si="149"/>
        <v>#DIV/0!</v>
      </c>
      <c r="NH51" s="137" t="e">
        <f t="shared" si="149"/>
        <v>#DIV/0!</v>
      </c>
      <c r="NI51" s="137" t="e">
        <f t="shared" si="149"/>
        <v>#DIV/0!</v>
      </c>
      <c r="NJ51" s="137" t="e">
        <f t="shared" si="149"/>
        <v>#DIV/0!</v>
      </c>
      <c r="NK51" s="137"/>
      <c r="NL51" s="137">
        <f t="shared" si="171"/>
        <v>0</v>
      </c>
      <c r="NM51" s="125"/>
      <c r="NN51" s="173">
        <f t="shared" si="150"/>
        <v>0</v>
      </c>
      <c r="NO51" s="174">
        <f t="shared" si="151"/>
        <v>0</v>
      </c>
      <c r="NP51" s="174">
        <f t="shared" si="163"/>
        <v>0</v>
      </c>
      <c r="NQ51" s="174">
        <f t="shared" si="172"/>
        <v>1.1000000000000003E-2</v>
      </c>
      <c r="NR51" s="175">
        <f t="shared" si="164"/>
        <v>1.1000000000000003E-2</v>
      </c>
      <c r="NS51" s="176">
        <f t="shared" si="165"/>
        <v>0</v>
      </c>
      <c r="NT51" s="137">
        <f t="shared" si="152"/>
        <v>0</v>
      </c>
      <c r="NU51" s="137">
        <f t="shared" si="152"/>
        <v>0</v>
      </c>
      <c r="NV51" s="137">
        <f t="shared" si="152"/>
        <v>0</v>
      </c>
      <c r="NW51" s="137">
        <f t="shared" si="152"/>
        <v>0</v>
      </c>
      <c r="NX51" s="137">
        <f t="shared" si="152"/>
        <v>0</v>
      </c>
      <c r="NY51" s="137">
        <f t="shared" si="152"/>
        <v>0</v>
      </c>
      <c r="NZ51" s="137">
        <f t="shared" si="152"/>
        <v>0</v>
      </c>
      <c r="OA51" s="137">
        <f t="shared" si="152"/>
        <v>0</v>
      </c>
      <c r="OB51" s="137">
        <f t="shared" si="152"/>
        <v>0</v>
      </c>
      <c r="OC51" s="137">
        <f t="shared" si="152"/>
        <v>1</v>
      </c>
      <c r="OD51" s="137">
        <f t="shared" si="152"/>
        <v>1</v>
      </c>
      <c r="OE51" s="137">
        <f t="shared" si="152"/>
        <v>1</v>
      </c>
      <c r="OF51" s="137">
        <f t="shared" si="152"/>
        <v>1</v>
      </c>
      <c r="OG51" s="137">
        <f t="shared" si="152"/>
        <v>1</v>
      </c>
      <c r="OH51" s="137">
        <f t="shared" si="152"/>
        <v>1</v>
      </c>
      <c r="OI51" s="137">
        <v>0</v>
      </c>
      <c r="OJ51" s="137">
        <f t="shared" si="173"/>
        <v>0</v>
      </c>
    </row>
    <row r="52" spans="3:400" x14ac:dyDescent="0.25">
      <c r="C52" s="194" t="s">
        <v>51</v>
      </c>
      <c r="D52" s="171">
        <v>66</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10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6"/>
      <c r="BB52" s="156"/>
      <c r="BC52" s="156"/>
      <c r="BD52" s="156"/>
      <c r="BE52" s="156"/>
      <c r="BF52" s="156"/>
      <c r="BG52" s="156"/>
      <c r="BH52" s="156"/>
      <c r="BI52" s="156"/>
      <c r="BJ52" s="156"/>
      <c r="BK52" s="156"/>
      <c r="BL52" s="156"/>
      <c r="BM52" s="156"/>
      <c r="BN52" s="156"/>
      <c r="BO52" s="156"/>
      <c r="BP52" s="156"/>
      <c r="BQ52" s="156"/>
      <c r="BR52" s="156"/>
      <c r="BS52" s="156"/>
      <c r="BT52" s="156"/>
      <c r="BU52" s="156"/>
      <c r="BV52" s="156"/>
      <c r="BW52" s="156"/>
      <c r="BX52" s="171">
        <v>41</v>
      </c>
      <c r="BY52" s="153">
        <f t="shared" si="132"/>
        <v>117</v>
      </c>
      <c r="BZ52" s="120"/>
      <c r="CA52" s="172">
        <f t="shared" si="133"/>
        <v>2</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134"/>
        <v>1</v>
      </c>
      <c r="CZ52" s="157"/>
      <c r="DA52" s="157"/>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72">
        <f t="shared" si="135"/>
        <v>0</v>
      </c>
      <c r="DX52" s="157"/>
      <c r="DY52" s="157"/>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72">
        <f t="shared" si="136"/>
        <v>1</v>
      </c>
      <c r="EV52" s="120"/>
      <c r="EW52" s="172">
        <f t="shared" si="137"/>
        <v>68</v>
      </c>
      <c r="EX52" s="157"/>
      <c r="EY52" s="157"/>
      <c r="EZ52" s="157"/>
      <c r="FA52" s="157"/>
      <c r="FB52" s="157"/>
      <c r="FC52" s="157"/>
      <c r="FD52" s="157"/>
      <c r="FE52" s="157"/>
      <c r="FF52" s="157"/>
      <c r="FG52" s="157"/>
      <c r="FH52" s="157"/>
      <c r="FI52" s="157"/>
      <c r="FJ52" s="157"/>
      <c r="FK52" s="157"/>
      <c r="FL52" s="157"/>
      <c r="FM52" s="157"/>
      <c r="FN52" s="157"/>
      <c r="FO52" s="157"/>
      <c r="FP52" s="157"/>
      <c r="FQ52" s="157"/>
      <c r="FR52" s="157"/>
      <c r="FS52" s="157"/>
      <c r="FT52" s="157"/>
      <c r="FU52" s="172">
        <f t="shared" si="138"/>
        <v>11</v>
      </c>
      <c r="FV52" s="157"/>
      <c r="FW52" s="157"/>
      <c r="FX52" s="157"/>
      <c r="FY52" s="157"/>
      <c r="FZ52" s="157"/>
      <c r="GA52" s="157"/>
      <c r="GB52" s="157"/>
      <c r="GC52" s="157"/>
      <c r="GD52" s="157"/>
      <c r="GE52" s="157"/>
      <c r="GF52" s="157"/>
      <c r="GG52" s="157"/>
      <c r="GH52" s="157"/>
      <c r="GI52" s="157"/>
      <c r="GJ52" s="157"/>
      <c r="GK52" s="157"/>
      <c r="GL52" s="157"/>
      <c r="GM52" s="157"/>
      <c r="GN52" s="157"/>
      <c r="GO52" s="157"/>
      <c r="GP52" s="157"/>
      <c r="GQ52" s="157"/>
      <c r="GR52" s="157"/>
      <c r="GS52" s="172">
        <f t="shared" si="139"/>
        <v>0</v>
      </c>
      <c r="GT52" s="157"/>
      <c r="GU52" s="157"/>
      <c r="GV52" s="157"/>
      <c r="GW52" s="157"/>
      <c r="GX52" s="157"/>
      <c r="GY52" s="157"/>
      <c r="GZ52" s="157"/>
      <c r="HA52" s="157"/>
      <c r="HB52" s="157"/>
      <c r="HC52" s="157"/>
      <c r="HD52" s="157"/>
      <c r="HE52" s="157"/>
      <c r="HF52" s="157"/>
      <c r="HG52" s="157"/>
      <c r="HH52" s="157"/>
      <c r="HI52" s="157"/>
      <c r="HJ52" s="157"/>
      <c r="HK52" s="157"/>
      <c r="HL52" s="157"/>
      <c r="HM52" s="157"/>
      <c r="HN52" s="157"/>
      <c r="HO52" s="157"/>
      <c r="HP52" s="157"/>
      <c r="HQ52" s="172">
        <f t="shared" si="140"/>
        <v>42</v>
      </c>
      <c r="HR52" s="126"/>
      <c r="HS52" s="172">
        <f t="shared" si="153"/>
        <v>121</v>
      </c>
      <c r="HT52" s="228"/>
      <c r="HU52" s="181"/>
      <c r="HV52"/>
      <c r="HW52"/>
      <c r="HX52"/>
      <c r="HY52"/>
      <c r="HZ52"/>
      <c r="IA52"/>
      <c r="IB52"/>
      <c r="IC52"/>
      <c r="ID52"/>
      <c r="IE52"/>
      <c r="IF52"/>
      <c r="IG52"/>
      <c r="IH52"/>
      <c r="II52"/>
      <c r="IJ52"/>
      <c r="IK52"/>
      <c r="IL52"/>
      <c r="IM52"/>
      <c r="IN52"/>
      <c r="IO52"/>
      <c r="IP52"/>
      <c r="IQ52"/>
      <c r="IR52"/>
      <c r="IS52" s="181"/>
      <c r="IT52"/>
      <c r="IU52"/>
      <c r="IV52"/>
      <c r="IW52"/>
      <c r="IX52"/>
      <c r="IY52"/>
      <c r="IZ52"/>
      <c r="JA52"/>
      <c r="JB52"/>
      <c r="JC52"/>
      <c r="JD52"/>
      <c r="JE52"/>
      <c r="JF52"/>
      <c r="JG52"/>
      <c r="JH52"/>
      <c r="JI52"/>
      <c r="JJ52"/>
      <c r="JK52"/>
      <c r="JL52"/>
      <c r="JM52"/>
      <c r="JN52"/>
      <c r="JO52"/>
      <c r="JP52"/>
      <c r="JQ52" s="181"/>
      <c r="JR52"/>
      <c r="JS52"/>
      <c r="JT52"/>
      <c r="JU52"/>
      <c r="JV52"/>
      <c r="JW52"/>
      <c r="JX52"/>
      <c r="JY52"/>
      <c r="JZ52"/>
      <c r="KA52"/>
      <c r="KB52"/>
      <c r="KC52"/>
      <c r="KD52"/>
      <c r="KE52"/>
      <c r="KF52"/>
      <c r="KG52"/>
      <c r="KH52"/>
      <c r="KI52"/>
      <c r="KJ52"/>
      <c r="KK52"/>
      <c r="KL52"/>
      <c r="KM52"/>
      <c r="KN52"/>
      <c r="KO52" s="181"/>
      <c r="KP52"/>
      <c r="KQ52"/>
      <c r="KR52"/>
      <c r="KS52"/>
      <c r="KT52" s="173">
        <f t="shared" si="141"/>
        <v>66</v>
      </c>
      <c r="KU52" s="174">
        <f t="shared" si="142"/>
        <v>1.8857142857142857</v>
      </c>
      <c r="KV52" s="174">
        <f t="shared" si="154"/>
        <v>0.88571428571428568</v>
      </c>
      <c r="KW52" s="174">
        <f t="shared" si="166"/>
        <v>1.2000000000000004E-2</v>
      </c>
      <c r="KX52" s="175">
        <f t="shared" si="155"/>
        <v>0.89771428571428569</v>
      </c>
      <c r="KY52" s="176">
        <f t="shared" si="156"/>
        <v>1</v>
      </c>
      <c r="KZ52" s="137">
        <f t="shared" si="143"/>
        <v>2</v>
      </c>
      <c r="LA52" s="137">
        <f t="shared" si="143"/>
        <v>2</v>
      </c>
      <c r="LB52" s="137">
        <f t="shared" si="143"/>
        <v>2</v>
      </c>
      <c r="LC52" s="137">
        <f t="shared" si="143"/>
        <v>2</v>
      </c>
      <c r="LD52" s="137">
        <f t="shared" si="143"/>
        <v>2</v>
      </c>
      <c r="LE52" s="137">
        <f t="shared" si="143"/>
        <v>2</v>
      </c>
      <c r="LF52" s="137">
        <f t="shared" si="143"/>
        <v>2</v>
      </c>
      <c r="LG52" s="137">
        <f t="shared" si="143"/>
        <v>2</v>
      </c>
      <c r="LH52" s="137">
        <f t="shared" si="143"/>
        <v>2</v>
      </c>
      <c r="LI52" s="137">
        <f t="shared" si="143"/>
        <v>2</v>
      </c>
      <c r="LJ52" s="137">
        <f t="shared" si="143"/>
        <v>2</v>
      </c>
      <c r="LK52" s="137">
        <f t="shared" si="143"/>
        <v>2</v>
      </c>
      <c r="LL52" s="137">
        <f t="shared" si="143"/>
        <v>2</v>
      </c>
      <c r="LM52" s="137">
        <f t="shared" si="143"/>
        <v>2</v>
      </c>
      <c r="LN52" s="137">
        <f t="shared" si="143"/>
        <v>2</v>
      </c>
      <c r="LO52" s="137">
        <v>2</v>
      </c>
      <c r="LP52" s="137">
        <f t="shared" si="167"/>
        <v>2</v>
      </c>
      <c r="LQ52"/>
      <c r="LR52" s="173">
        <f t="shared" si="144"/>
        <v>10</v>
      </c>
      <c r="LS52" s="174">
        <f t="shared" si="145"/>
        <v>0.83333333333333337</v>
      </c>
      <c r="LT52" s="174">
        <f t="shared" si="157"/>
        <v>0.83333333333333337</v>
      </c>
      <c r="LU52" s="174">
        <f t="shared" si="168"/>
        <v>1.2000000000000004E-2</v>
      </c>
      <c r="LV52" s="175">
        <f t="shared" si="158"/>
        <v>0.84533333333333338</v>
      </c>
      <c r="LW52" s="176">
        <f t="shared" si="159"/>
        <v>0</v>
      </c>
      <c r="LX52" s="137">
        <f t="shared" si="146"/>
        <v>0</v>
      </c>
      <c r="LY52" s="137">
        <f t="shared" si="146"/>
        <v>1</v>
      </c>
      <c r="LZ52" s="137">
        <f t="shared" si="146"/>
        <v>1</v>
      </c>
      <c r="MA52" s="137">
        <f t="shared" si="146"/>
        <v>1</v>
      </c>
      <c r="MB52" s="137">
        <f t="shared" si="146"/>
        <v>1</v>
      </c>
      <c r="MC52" s="137">
        <f t="shared" si="146"/>
        <v>1</v>
      </c>
      <c r="MD52" s="137">
        <f t="shared" si="146"/>
        <v>1</v>
      </c>
      <c r="ME52" s="137">
        <f t="shared" si="146"/>
        <v>1</v>
      </c>
      <c r="MF52" s="137">
        <f t="shared" si="146"/>
        <v>1</v>
      </c>
      <c r="MG52" s="137">
        <f t="shared" si="146"/>
        <v>1</v>
      </c>
      <c r="MH52" s="137">
        <f t="shared" si="146"/>
        <v>1</v>
      </c>
      <c r="MI52" s="137">
        <f t="shared" si="146"/>
        <v>1</v>
      </c>
      <c r="MJ52" s="137">
        <f t="shared" si="146"/>
        <v>1</v>
      </c>
      <c r="MK52" s="137">
        <f t="shared" si="146"/>
        <v>1</v>
      </c>
      <c r="ML52" s="137">
        <f t="shared" si="146"/>
        <v>1</v>
      </c>
      <c r="MM52" s="137">
        <v>1</v>
      </c>
      <c r="MN52" s="137">
        <f t="shared" si="169"/>
        <v>1</v>
      </c>
      <c r="MO52" s="125"/>
      <c r="MP52" s="173">
        <f t="shared" si="147"/>
        <v>0</v>
      </c>
      <c r="MQ52" s="174" t="e">
        <f t="shared" si="148"/>
        <v>#DIV/0!</v>
      </c>
      <c r="MR52" s="174" t="e">
        <f t="shared" si="160"/>
        <v>#DIV/0!</v>
      </c>
      <c r="MS52" s="174">
        <f t="shared" si="170"/>
        <v>1.2000000000000004E-2</v>
      </c>
      <c r="MT52" s="175" t="e">
        <f t="shared" si="161"/>
        <v>#DIV/0!</v>
      </c>
      <c r="MU52" s="176" t="e">
        <f t="shared" si="162"/>
        <v>#DIV/0!</v>
      </c>
      <c r="MV52" s="137" t="e">
        <f t="shared" si="149"/>
        <v>#DIV/0!</v>
      </c>
      <c r="MW52" s="137" t="e">
        <f t="shared" si="149"/>
        <v>#DIV/0!</v>
      </c>
      <c r="MX52" s="137" t="e">
        <f t="shared" si="149"/>
        <v>#DIV/0!</v>
      </c>
      <c r="MY52" s="137" t="e">
        <f t="shared" si="149"/>
        <v>#DIV/0!</v>
      </c>
      <c r="MZ52" s="137" t="e">
        <f t="shared" si="149"/>
        <v>#DIV/0!</v>
      </c>
      <c r="NA52" s="137" t="e">
        <f t="shared" si="149"/>
        <v>#DIV/0!</v>
      </c>
      <c r="NB52" s="137" t="e">
        <f t="shared" si="149"/>
        <v>#DIV/0!</v>
      </c>
      <c r="NC52" s="137" t="e">
        <f t="shared" si="149"/>
        <v>#DIV/0!</v>
      </c>
      <c r="ND52" s="137" t="e">
        <f t="shared" si="149"/>
        <v>#DIV/0!</v>
      </c>
      <c r="NE52" s="137" t="e">
        <f t="shared" si="149"/>
        <v>#DIV/0!</v>
      </c>
      <c r="NF52" s="137" t="e">
        <f t="shared" si="149"/>
        <v>#DIV/0!</v>
      </c>
      <c r="NG52" s="137" t="e">
        <f t="shared" si="149"/>
        <v>#DIV/0!</v>
      </c>
      <c r="NH52" s="137" t="e">
        <f t="shared" si="149"/>
        <v>#DIV/0!</v>
      </c>
      <c r="NI52" s="137" t="e">
        <f t="shared" si="149"/>
        <v>#DIV/0!</v>
      </c>
      <c r="NJ52" s="137" t="e">
        <f t="shared" si="149"/>
        <v>#DIV/0!</v>
      </c>
      <c r="NK52" s="137"/>
      <c r="NL52" s="137">
        <f t="shared" si="171"/>
        <v>0</v>
      </c>
      <c r="NM52" s="125"/>
      <c r="NN52" s="173">
        <f t="shared" si="150"/>
        <v>41</v>
      </c>
      <c r="NO52" s="174">
        <f t="shared" si="151"/>
        <v>0.69491525423728817</v>
      </c>
      <c r="NP52" s="174">
        <f t="shared" si="163"/>
        <v>0.69491525423728817</v>
      </c>
      <c r="NQ52" s="174">
        <f t="shared" si="172"/>
        <v>1.2000000000000004E-2</v>
      </c>
      <c r="NR52" s="175">
        <f t="shared" si="164"/>
        <v>0.70691525423728818</v>
      </c>
      <c r="NS52" s="176">
        <f t="shared" si="165"/>
        <v>0</v>
      </c>
      <c r="NT52" s="137">
        <f t="shared" si="152"/>
        <v>1</v>
      </c>
      <c r="NU52" s="137">
        <f t="shared" si="152"/>
        <v>1</v>
      </c>
      <c r="NV52" s="137">
        <f t="shared" si="152"/>
        <v>1</v>
      </c>
      <c r="NW52" s="137">
        <f t="shared" si="152"/>
        <v>1</v>
      </c>
      <c r="NX52" s="137">
        <f t="shared" si="152"/>
        <v>1</v>
      </c>
      <c r="NY52" s="137">
        <f t="shared" si="152"/>
        <v>1</v>
      </c>
      <c r="NZ52" s="137">
        <f t="shared" si="152"/>
        <v>1</v>
      </c>
      <c r="OA52" s="137">
        <f t="shared" si="152"/>
        <v>1</v>
      </c>
      <c r="OB52" s="137">
        <f t="shared" si="152"/>
        <v>1</v>
      </c>
      <c r="OC52" s="137">
        <f t="shared" si="152"/>
        <v>1</v>
      </c>
      <c r="OD52" s="137">
        <f t="shared" si="152"/>
        <v>1</v>
      </c>
      <c r="OE52" s="137">
        <f t="shared" si="152"/>
        <v>1</v>
      </c>
      <c r="OF52" s="137">
        <f t="shared" si="152"/>
        <v>1</v>
      </c>
      <c r="OG52" s="137">
        <f t="shared" si="152"/>
        <v>1</v>
      </c>
      <c r="OH52" s="137">
        <f t="shared" si="152"/>
        <v>1</v>
      </c>
      <c r="OI52" s="137">
        <v>1</v>
      </c>
      <c r="OJ52" s="137">
        <f t="shared" si="173"/>
        <v>1</v>
      </c>
    </row>
    <row r="53" spans="3:400" x14ac:dyDescent="0.25">
      <c r="C53" s="194" t="s">
        <v>52</v>
      </c>
      <c r="D53" s="171">
        <v>8</v>
      </c>
      <c r="E53" s="156"/>
      <c r="F53" s="156"/>
      <c r="G53" s="156"/>
      <c r="H53" s="156"/>
      <c r="I53" s="156"/>
      <c r="J53" s="156"/>
      <c r="K53" s="156"/>
      <c r="L53" s="156"/>
      <c r="M53" s="156"/>
      <c r="N53" s="156"/>
      <c r="O53" s="156"/>
      <c r="P53" s="156"/>
      <c r="Q53" s="156"/>
      <c r="R53" s="156"/>
      <c r="S53" s="156"/>
      <c r="T53" s="156"/>
      <c r="U53" s="156"/>
      <c r="V53" s="156"/>
      <c r="W53" s="156"/>
      <c r="X53" s="156"/>
      <c r="Y53" s="156"/>
      <c r="Z53" s="156"/>
      <c r="AA53" s="156"/>
      <c r="AB53" s="171">
        <v>1</v>
      </c>
      <c r="AC53" s="156"/>
      <c r="AD53" s="156"/>
      <c r="AE53" s="156"/>
      <c r="AF53" s="156"/>
      <c r="AG53" s="156"/>
      <c r="AH53" s="156"/>
      <c r="AI53" s="156"/>
      <c r="AJ53" s="156"/>
      <c r="AK53" s="156"/>
      <c r="AL53" s="156"/>
      <c r="AM53" s="156"/>
      <c r="AN53" s="156"/>
      <c r="AO53" s="156"/>
      <c r="AP53" s="156"/>
      <c r="AQ53" s="156"/>
      <c r="AR53" s="156"/>
      <c r="AS53" s="156"/>
      <c r="AT53" s="156"/>
      <c r="AU53" s="156"/>
      <c r="AV53" s="156"/>
      <c r="AW53" s="156"/>
      <c r="AX53" s="156"/>
      <c r="AY53" s="156"/>
      <c r="AZ53" s="171">
        <v>0</v>
      </c>
      <c r="BA53" s="156"/>
      <c r="BB53" s="156"/>
      <c r="BC53" s="156"/>
      <c r="BD53" s="156"/>
      <c r="BE53" s="156"/>
      <c r="BF53" s="156"/>
      <c r="BG53" s="156"/>
      <c r="BH53" s="156"/>
      <c r="BI53" s="156"/>
      <c r="BJ53" s="156"/>
      <c r="BK53" s="156"/>
      <c r="BL53" s="156"/>
      <c r="BM53" s="156"/>
      <c r="BN53" s="156"/>
      <c r="BO53" s="156"/>
      <c r="BP53" s="156"/>
      <c r="BQ53" s="156"/>
      <c r="BR53" s="156"/>
      <c r="BS53" s="156"/>
      <c r="BT53" s="156"/>
      <c r="BU53" s="156"/>
      <c r="BV53" s="156"/>
      <c r="BW53" s="156"/>
      <c r="BX53" s="171">
        <v>1</v>
      </c>
      <c r="BY53" s="153">
        <f t="shared" si="132"/>
        <v>10</v>
      </c>
      <c r="BZ53" s="120"/>
      <c r="CA53" s="172">
        <f t="shared" si="133"/>
        <v>0</v>
      </c>
      <c r="CB53" s="157"/>
      <c r="CC53" s="157"/>
      <c r="CD53" s="157"/>
      <c r="CE53" s="157"/>
      <c r="CF53" s="157"/>
      <c r="CG53" s="157"/>
      <c r="CH53" s="157"/>
      <c r="CI53" s="157"/>
      <c r="CJ53" s="157"/>
      <c r="CK53" s="157"/>
      <c r="CL53" s="157"/>
      <c r="CM53" s="157"/>
      <c r="CN53" s="157"/>
      <c r="CO53" s="157"/>
      <c r="CP53" s="157"/>
      <c r="CQ53" s="157"/>
      <c r="CR53" s="157"/>
      <c r="CS53" s="157"/>
      <c r="CT53" s="157"/>
      <c r="CU53" s="157"/>
      <c r="CV53" s="157"/>
      <c r="CW53" s="157"/>
      <c r="CX53" s="157"/>
      <c r="CY53" s="172">
        <f t="shared" si="134"/>
        <v>0</v>
      </c>
      <c r="CZ53" s="157"/>
      <c r="DA53" s="157"/>
      <c r="DB53" s="157"/>
      <c r="DC53" s="157"/>
      <c r="DD53" s="157"/>
      <c r="DE53" s="157"/>
      <c r="DF53" s="157"/>
      <c r="DG53" s="157"/>
      <c r="DH53" s="157"/>
      <c r="DI53" s="157"/>
      <c r="DJ53" s="157"/>
      <c r="DK53" s="157"/>
      <c r="DL53" s="157"/>
      <c r="DM53" s="157"/>
      <c r="DN53" s="157"/>
      <c r="DO53" s="157"/>
      <c r="DP53" s="157"/>
      <c r="DQ53" s="157"/>
      <c r="DR53" s="157"/>
      <c r="DS53" s="157"/>
      <c r="DT53" s="157"/>
      <c r="DU53" s="157"/>
      <c r="DV53" s="157"/>
      <c r="DW53" s="172">
        <f t="shared" si="135"/>
        <v>0</v>
      </c>
      <c r="DX53" s="157"/>
      <c r="DY53" s="157"/>
      <c r="DZ53" s="157"/>
      <c r="EA53" s="157"/>
      <c r="EB53" s="157"/>
      <c r="EC53" s="157"/>
      <c r="ED53" s="157"/>
      <c r="EE53" s="157"/>
      <c r="EF53" s="157"/>
      <c r="EG53" s="157"/>
      <c r="EH53" s="157"/>
      <c r="EI53" s="157"/>
      <c r="EJ53" s="157"/>
      <c r="EK53" s="157"/>
      <c r="EL53" s="157"/>
      <c r="EM53" s="157"/>
      <c r="EN53" s="157"/>
      <c r="EO53" s="157"/>
      <c r="EP53" s="157"/>
      <c r="EQ53" s="157"/>
      <c r="ER53" s="157"/>
      <c r="ES53" s="157"/>
      <c r="ET53" s="157"/>
      <c r="EU53" s="172">
        <f t="shared" si="136"/>
        <v>0</v>
      </c>
      <c r="EV53" s="120"/>
      <c r="EW53" s="172">
        <f t="shared" si="137"/>
        <v>8</v>
      </c>
      <c r="EX53" s="157"/>
      <c r="EY53" s="157"/>
      <c r="EZ53" s="157"/>
      <c r="FA53" s="157"/>
      <c r="FB53" s="157"/>
      <c r="FC53" s="157"/>
      <c r="FD53" s="157"/>
      <c r="FE53" s="157"/>
      <c r="FF53" s="157"/>
      <c r="FG53" s="157"/>
      <c r="FH53" s="157"/>
      <c r="FI53" s="157"/>
      <c r="FJ53" s="157"/>
      <c r="FK53" s="157"/>
      <c r="FL53" s="157"/>
      <c r="FM53" s="157"/>
      <c r="FN53" s="157"/>
      <c r="FO53" s="157"/>
      <c r="FP53" s="157"/>
      <c r="FQ53" s="157"/>
      <c r="FR53" s="157"/>
      <c r="FS53" s="157"/>
      <c r="FT53" s="157"/>
      <c r="FU53" s="172">
        <f t="shared" si="138"/>
        <v>1</v>
      </c>
      <c r="FV53" s="157"/>
      <c r="FW53" s="157"/>
      <c r="FX53" s="157"/>
      <c r="FY53" s="157"/>
      <c r="FZ53" s="157"/>
      <c r="GA53" s="157"/>
      <c r="GB53" s="157"/>
      <c r="GC53" s="157"/>
      <c r="GD53" s="157"/>
      <c r="GE53" s="157"/>
      <c r="GF53" s="157"/>
      <c r="GG53" s="157"/>
      <c r="GH53" s="157"/>
      <c r="GI53" s="157"/>
      <c r="GJ53" s="157"/>
      <c r="GK53" s="157"/>
      <c r="GL53" s="157"/>
      <c r="GM53" s="157"/>
      <c r="GN53" s="157"/>
      <c r="GO53" s="157"/>
      <c r="GP53" s="157"/>
      <c r="GQ53" s="157"/>
      <c r="GR53" s="157"/>
      <c r="GS53" s="172">
        <f t="shared" si="139"/>
        <v>0</v>
      </c>
      <c r="GT53" s="157"/>
      <c r="GU53" s="157"/>
      <c r="GV53" s="157"/>
      <c r="GW53" s="157"/>
      <c r="GX53" s="157"/>
      <c r="GY53" s="157"/>
      <c r="GZ53" s="157"/>
      <c r="HA53" s="157"/>
      <c r="HB53" s="157"/>
      <c r="HC53" s="157"/>
      <c r="HD53" s="157"/>
      <c r="HE53" s="157"/>
      <c r="HF53" s="157"/>
      <c r="HG53" s="157"/>
      <c r="HH53" s="157"/>
      <c r="HI53" s="157"/>
      <c r="HJ53" s="157"/>
      <c r="HK53" s="157"/>
      <c r="HL53" s="157"/>
      <c r="HM53" s="157"/>
      <c r="HN53" s="157"/>
      <c r="HO53" s="157"/>
      <c r="HP53" s="157"/>
      <c r="HQ53" s="172">
        <f t="shared" si="140"/>
        <v>1</v>
      </c>
      <c r="HR53" s="126"/>
      <c r="HS53" s="172">
        <f t="shared" si="153"/>
        <v>10</v>
      </c>
      <c r="HT53" s="228"/>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s="173">
        <f t="shared" si="141"/>
        <v>8</v>
      </c>
      <c r="KU53" s="174">
        <f t="shared" si="142"/>
        <v>0.22857142857142859</v>
      </c>
      <c r="KV53" s="174">
        <f t="shared" si="154"/>
        <v>0.22857142857142859</v>
      </c>
      <c r="KW53" s="174">
        <f t="shared" si="166"/>
        <v>1.3000000000000005E-2</v>
      </c>
      <c r="KX53" s="175">
        <f t="shared" si="155"/>
        <v>0.2415714285714286</v>
      </c>
      <c r="KY53" s="176">
        <f t="shared" si="156"/>
        <v>0</v>
      </c>
      <c r="KZ53" s="137">
        <f t="shared" si="143"/>
        <v>0</v>
      </c>
      <c r="LA53" s="137">
        <f t="shared" si="143"/>
        <v>0</v>
      </c>
      <c r="LB53" s="137">
        <f t="shared" si="143"/>
        <v>1</v>
      </c>
      <c r="LC53" s="137">
        <f t="shared" si="143"/>
        <v>1</v>
      </c>
      <c r="LD53" s="137">
        <f t="shared" si="143"/>
        <v>1</v>
      </c>
      <c r="LE53" s="137">
        <f t="shared" si="143"/>
        <v>1</v>
      </c>
      <c r="LF53" s="137">
        <f t="shared" si="143"/>
        <v>1</v>
      </c>
      <c r="LG53" s="137">
        <f t="shared" si="143"/>
        <v>1</v>
      </c>
      <c r="LH53" s="137">
        <f t="shared" si="143"/>
        <v>1</v>
      </c>
      <c r="LI53" s="137">
        <f t="shared" si="143"/>
        <v>1</v>
      </c>
      <c r="LJ53" s="137">
        <f t="shared" si="143"/>
        <v>1</v>
      </c>
      <c r="LK53" s="137">
        <f t="shared" si="143"/>
        <v>1</v>
      </c>
      <c r="LL53" s="137">
        <f t="shared" si="143"/>
        <v>1</v>
      </c>
      <c r="LM53" s="137">
        <f t="shared" si="143"/>
        <v>1</v>
      </c>
      <c r="LN53" s="137">
        <f t="shared" si="143"/>
        <v>1</v>
      </c>
      <c r="LO53" s="137">
        <v>0</v>
      </c>
      <c r="LP53" s="137">
        <f t="shared" si="167"/>
        <v>0</v>
      </c>
      <c r="LQ53"/>
      <c r="LR53" s="173">
        <f t="shared" si="144"/>
        <v>1</v>
      </c>
      <c r="LS53" s="174">
        <f t="shared" si="145"/>
        <v>8.3333333333333329E-2</v>
      </c>
      <c r="LT53" s="174">
        <f t="shared" si="157"/>
        <v>8.3333333333333329E-2</v>
      </c>
      <c r="LU53" s="174">
        <f t="shared" si="168"/>
        <v>1.3000000000000005E-2</v>
      </c>
      <c r="LV53" s="175">
        <f t="shared" si="158"/>
        <v>9.6333333333333326E-2</v>
      </c>
      <c r="LW53" s="176">
        <f t="shared" si="159"/>
        <v>0</v>
      </c>
      <c r="LX53" s="137">
        <f t="shared" si="146"/>
        <v>0</v>
      </c>
      <c r="LY53" s="137">
        <f t="shared" si="146"/>
        <v>0</v>
      </c>
      <c r="LZ53" s="137">
        <f t="shared" si="146"/>
        <v>0</v>
      </c>
      <c r="MA53" s="137">
        <f t="shared" si="146"/>
        <v>1</v>
      </c>
      <c r="MB53" s="137">
        <f t="shared" si="146"/>
        <v>1</v>
      </c>
      <c r="MC53" s="137">
        <f t="shared" si="146"/>
        <v>1</v>
      </c>
      <c r="MD53" s="137">
        <f t="shared" si="146"/>
        <v>1</v>
      </c>
      <c r="ME53" s="137">
        <f t="shared" si="146"/>
        <v>1</v>
      </c>
      <c r="MF53" s="137">
        <f t="shared" si="146"/>
        <v>1</v>
      </c>
      <c r="MG53" s="137">
        <f t="shared" si="146"/>
        <v>1</v>
      </c>
      <c r="MH53" s="137">
        <f t="shared" si="146"/>
        <v>1</v>
      </c>
      <c r="MI53" s="137">
        <f t="shared" si="146"/>
        <v>1</v>
      </c>
      <c r="MJ53" s="137">
        <f t="shared" si="146"/>
        <v>1</v>
      </c>
      <c r="MK53" s="137">
        <f t="shared" si="146"/>
        <v>1</v>
      </c>
      <c r="ML53" s="137">
        <f t="shared" si="146"/>
        <v>1</v>
      </c>
      <c r="MM53" s="137">
        <v>0</v>
      </c>
      <c r="MN53" s="137">
        <f t="shared" si="169"/>
        <v>0</v>
      </c>
      <c r="MO53" s="125"/>
      <c r="MP53" s="173">
        <f t="shared" si="147"/>
        <v>0</v>
      </c>
      <c r="MQ53" s="174" t="e">
        <f t="shared" si="148"/>
        <v>#DIV/0!</v>
      </c>
      <c r="MR53" s="174" t="e">
        <f t="shared" si="160"/>
        <v>#DIV/0!</v>
      </c>
      <c r="MS53" s="174">
        <f t="shared" si="170"/>
        <v>1.3000000000000005E-2</v>
      </c>
      <c r="MT53" s="175" t="e">
        <f t="shared" si="161"/>
        <v>#DIV/0!</v>
      </c>
      <c r="MU53" s="176" t="e">
        <f t="shared" si="162"/>
        <v>#DIV/0!</v>
      </c>
      <c r="MV53" s="137" t="e">
        <f t="shared" si="149"/>
        <v>#DIV/0!</v>
      </c>
      <c r="MW53" s="137" t="e">
        <f t="shared" si="149"/>
        <v>#DIV/0!</v>
      </c>
      <c r="MX53" s="137" t="e">
        <f t="shared" si="149"/>
        <v>#DIV/0!</v>
      </c>
      <c r="MY53" s="137" t="e">
        <f t="shared" si="149"/>
        <v>#DIV/0!</v>
      </c>
      <c r="MZ53" s="137" t="e">
        <f t="shared" si="149"/>
        <v>#DIV/0!</v>
      </c>
      <c r="NA53" s="137" t="e">
        <f t="shared" si="149"/>
        <v>#DIV/0!</v>
      </c>
      <c r="NB53" s="137" t="e">
        <f t="shared" si="149"/>
        <v>#DIV/0!</v>
      </c>
      <c r="NC53" s="137" t="e">
        <f t="shared" si="149"/>
        <v>#DIV/0!</v>
      </c>
      <c r="ND53" s="137" t="e">
        <f t="shared" si="149"/>
        <v>#DIV/0!</v>
      </c>
      <c r="NE53" s="137" t="e">
        <f t="shared" si="149"/>
        <v>#DIV/0!</v>
      </c>
      <c r="NF53" s="137" t="e">
        <f t="shared" si="149"/>
        <v>#DIV/0!</v>
      </c>
      <c r="NG53" s="137" t="e">
        <f t="shared" si="149"/>
        <v>#DIV/0!</v>
      </c>
      <c r="NH53" s="137" t="e">
        <f t="shared" si="149"/>
        <v>#DIV/0!</v>
      </c>
      <c r="NI53" s="137" t="e">
        <f t="shared" si="149"/>
        <v>#DIV/0!</v>
      </c>
      <c r="NJ53" s="137" t="e">
        <f t="shared" si="149"/>
        <v>#DIV/0!</v>
      </c>
      <c r="NK53" s="137"/>
      <c r="NL53" s="137">
        <f t="shared" si="171"/>
        <v>0</v>
      </c>
      <c r="NM53" s="125"/>
      <c r="NN53" s="173">
        <f t="shared" si="150"/>
        <v>1</v>
      </c>
      <c r="NO53" s="174">
        <f t="shared" si="151"/>
        <v>1.6949152542372881E-2</v>
      </c>
      <c r="NP53" s="174">
        <f t="shared" si="163"/>
        <v>1.6949152542372881E-2</v>
      </c>
      <c r="NQ53" s="174">
        <f t="shared" si="172"/>
        <v>1.3000000000000005E-2</v>
      </c>
      <c r="NR53" s="175">
        <f t="shared" si="164"/>
        <v>2.9949152542372886E-2</v>
      </c>
      <c r="NS53" s="176">
        <f t="shared" si="165"/>
        <v>0</v>
      </c>
      <c r="NT53" s="137">
        <f t="shared" si="152"/>
        <v>0</v>
      </c>
      <c r="NU53" s="137">
        <f t="shared" si="152"/>
        <v>0</v>
      </c>
      <c r="NV53" s="137">
        <f t="shared" si="152"/>
        <v>0</v>
      </c>
      <c r="NW53" s="137">
        <f t="shared" si="152"/>
        <v>0</v>
      </c>
      <c r="NX53" s="137">
        <f t="shared" si="152"/>
        <v>0</v>
      </c>
      <c r="NY53" s="137">
        <f t="shared" si="152"/>
        <v>1</v>
      </c>
      <c r="NZ53" s="137">
        <f t="shared" si="152"/>
        <v>1</v>
      </c>
      <c r="OA53" s="137">
        <f t="shared" si="152"/>
        <v>1</v>
      </c>
      <c r="OB53" s="137">
        <f t="shared" si="152"/>
        <v>1</v>
      </c>
      <c r="OC53" s="137">
        <f t="shared" si="152"/>
        <v>1</v>
      </c>
      <c r="OD53" s="137">
        <f t="shared" si="152"/>
        <v>1</v>
      </c>
      <c r="OE53" s="137">
        <f t="shared" si="152"/>
        <v>1</v>
      </c>
      <c r="OF53" s="137">
        <f t="shared" si="152"/>
        <v>1</v>
      </c>
      <c r="OG53" s="137">
        <f t="shared" si="152"/>
        <v>1</v>
      </c>
      <c r="OH53" s="137">
        <f t="shared" si="152"/>
        <v>1</v>
      </c>
      <c r="OI53" s="137">
        <v>0</v>
      </c>
      <c r="OJ53" s="137">
        <f t="shared" si="173"/>
        <v>0</v>
      </c>
    </row>
    <row r="54" spans="3:400" ht="14.45" customHeight="1" x14ac:dyDescent="0.25">
      <c r="C54" s="194" t="s">
        <v>53</v>
      </c>
      <c r="D54" s="171">
        <v>2</v>
      </c>
      <c r="E54" s="156"/>
      <c r="F54" s="156"/>
      <c r="G54" s="156"/>
      <c r="H54" s="156"/>
      <c r="I54" s="156"/>
      <c r="J54" s="156"/>
      <c r="K54" s="156"/>
      <c r="L54" s="156"/>
      <c r="M54" s="156"/>
      <c r="N54" s="156"/>
      <c r="O54" s="156"/>
      <c r="P54" s="156"/>
      <c r="Q54" s="156"/>
      <c r="R54" s="156"/>
      <c r="S54" s="156"/>
      <c r="T54" s="156"/>
      <c r="U54" s="156"/>
      <c r="V54" s="156"/>
      <c r="W54" s="156"/>
      <c r="X54" s="156"/>
      <c r="Y54" s="156"/>
      <c r="Z54" s="156"/>
      <c r="AA54" s="156"/>
      <c r="AB54" s="171">
        <v>0</v>
      </c>
      <c r="AC54" s="156"/>
      <c r="AD54" s="156"/>
      <c r="AE54" s="156"/>
      <c r="AF54" s="156"/>
      <c r="AG54" s="156"/>
      <c r="AH54" s="156"/>
      <c r="AI54" s="156"/>
      <c r="AJ54" s="156"/>
      <c r="AK54" s="156"/>
      <c r="AL54" s="156"/>
      <c r="AM54" s="156"/>
      <c r="AN54" s="156"/>
      <c r="AO54" s="156"/>
      <c r="AP54" s="156"/>
      <c r="AQ54" s="156"/>
      <c r="AR54" s="156"/>
      <c r="AS54" s="156"/>
      <c r="AT54" s="156"/>
      <c r="AU54" s="156"/>
      <c r="AV54" s="156"/>
      <c r="AW54" s="156"/>
      <c r="AX54" s="156"/>
      <c r="AY54" s="156"/>
      <c r="AZ54" s="171">
        <v>0</v>
      </c>
      <c r="BA54" s="156"/>
      <c r="BB54" s="156"/>
      <c r="BC54" s="156"/>
      <c r="BD54" s="156"/>
      <c r="BE54" s="156"/>
      <c r="BF54" s="156"/>
      <c r="BG54" s="156"/>
      <c r="BH54" s="156"/>
      <c r="BI54" s="156"/>
      <c r="BJ54" s="156"/>
      <c r="BK54" s="156"/>
      <c r="BL54" s="156"/>
      <c r="BM54" s="156"/>
      <c r="BN54" s="156"/>
      <c r="BO54" s="156"/>
      <c r="BP54" s="156"/>
      <c r="BQ54" s="156"/>
      <c r="BR54" s="156"/>
      <c r="BS54" s="156"/>
      <c r="BT54" s="156"/>
      <c r="BU54" s="156"/>
      <c r="BV54" s="156"/>
      <c r="BW54" s="156"/>
      <c r="BX54" s="171">
        <v>0</v>
      </c>
      <c r="BY54" s="153">
        <f t="shared" si="132"/>
        <v>2</v>
      </c>
      <c r="BZ54" s="120"/>
      <c r="CA54" s="172">
        <f t="shared" si="133"/>
        <v>0</v>
      </c>
      <c r="CB54" s="157"/>
      <c r="CC54" s="157"/>
      <c r="CD54" s="157"/>
      <c r="CE54" s="157"/>
      <c r="CF54" s="157"/>
      <c r="CG54" s="157"/>
      <c r="CH54" s="157"/>
      <c r="CI54" s="157"/>
      <c r="CJ54" s="157"/>
      <c r="CK54" s="157"/>
      <c r="CL54" s="157"/>
      <c r="CM54" s="157"/>
      <c r="CN54" s="157"/>
      <c r="CO54" s="157"/>
      <c r="CP54" s="157"/>
      <c r="CQ54" s="157"/>
      <c r="CR54" s="157"/>
      <c r="CS54" s="157"/>
      <c r="CT54" s="157"/>
      <c r="CU54" s="157"/>
      <c r="CV54" s="157"/>
      <c r="CW54" s="157"/>
      <c r="CX54" s="157"/>
      <c r="CY54" s="172">
        <f t="shared" si="134"/>
        <v>0</v>
      </c>
      <c r="CZ54" s="157"/>
      <c r="DA54" s="157"/>
      <c r="DB54" s="157"/>
      <c r="DC54" s="157"/>
      <c r="DD54" s="157"/>
      <c r="DE54" s="157"/>
      <c r="DF54" s="157"/>
      <c r="DG54" s="157"/>
      <c r="DH54" s="157"/>
      <c r="DI54" s="157"/>
      <c r="DJ54" s="157"/>
      <c r="DK54" s="157"/>
      <c r="DL54" s="157"/>
      <c r="DM54" s="157"/>
      <c r="DN54" s="157"/>
      <c r="DO54" s="157"/>
      <c r="DP54" s="157"/>
      <c r="DQ54" s="157"/>
      <c r="DR54" s="157"/>
      <c r="DS54" s="157"/>
      <c r="DT54" s="157"/>
      <c r="DU54" s="157"/>
      <c r="DV54" s="157"/>
      <c r="DW54" s="172">
        <f t="shared" si="135"/>
        <v>0</v>
      </c>
      <c r="DX54" s="157"/>
      <c r="DY54" s="157"/>
      <c r="DZ54" s="157"/>
      <c r="EA54" s="157"/>
      <c r="EB54" s="157"/>
      <c r="EC54" s="157"/>
      <c r="ED54" s="157"/>
      <c r="EE54" s="157"/>
      <c r="EF54" s="157"/>
      <c r="EG54" s="157"/>
      <c r="EH54" s="157"/>
      <c r="EI54" s="157"/>
      <c r="EJ54" s="157"/>
      <c r="EK54" s="157"/>
      <c r="EL54" s="157"/>
      <c r="EM54" s="157"/>
      <c r="EN54" s="157"/>
      <c r="EO54" s="157"/>
      <c r="EP54" s="157"/>
      <c r="EQ54" s="157"/>
      <c r="ER54" s="157"/>
      <c r="ES54" s="157"/>
      <c r="ET54" s="157"/>
      <c r="EU54" s="172">
        <f t="shared" si="136"/>
        <v>0</v>
      </c>
      <c r="EV54" s="120"/>
      <c r="EW54" s="172">
        <f t="shared" si="137"/>
        <v>2</v>
      </c>
      <c r="EX54" s="157"/>
      <c r="EY54" s="157"/>
      <c r="EZ54" s="157"/>
      <c r="FA54" s="157"/>
      <c r="FB54" s="157"/>
      <c r="FC54" s="157"/>
      <c r="FD54" s="157"/>
      <c r="FE54" s="157"/>
      <c r="FF54" s="157"/>
      <c r="FG54" s="157"/>
      <c r="FH54" s="157"/>
      <c r="FI54" s="157"/>
      <c r="FJ54" s="157"/>
      <c r="FK54" s="157"/>
      <c r="FL54" s="157"/>
      <c r="FM54" s="157"/>
      <c r="FN54" s="157"/>
      <c r="FO54" s="157"/>
      <c r="FP54" s="157"/>
      <c r="FQ54" s="157"/>
      <c r="FR54" s="157"/>
      <c r="FS54" s="157"/>
      <c r="FT54" s="157"/>
      <c r="FU54" s="172">
        <f t="shared" si="138"/>
        <v>0</v>
      </c>
      <c r="FV54" s="157"/>
      <c r="FW54" s="157"/>
      <c r="FX54" s="157"/>
      <c r="FY54" s="157"/>
      <c r="FZ54" s="157"/>
      <c r="GA54" s="157"/>
      <c r="GB54" s="157"/>
      <c r="GC54" s="157"/>
      <c r="GD54" s="157"/>
      <c r="GE54" s="157"/>
      <c r="GF54" s="157"/>
      <c r="GG54" s="157"/>
      <c r="GH54" s="157"/>
      <c r="GI54" s="157"/>
      <c r="GJ54" s="157"/>
      <c r="GK54" s="157"/>
      <c r="GL54" s="157"/>
      <c r="GM54" s="157"/>
      <c r="GN54" s="157"/>
      <c r="GO54" s="157"/>
      <c r="GP54" s="157"/>
      <c r="GQ54" s="157"/>
      <c r="GR54" s="157"/>
      <c r="GS54" s="172">
        <f t="shared" si="139"/>
        <v>0</v>
      </c>
      <c r="GT54" s="157"/>
      <c r="GU54" s="157"/>
      <c r="GV54" s="157"/>
      <c r="GW54" s="157"/>
      <c r="GX54" s="157"/>
      <c r="GY54" s="157"/>
      <c r="GZ54" s="157"/>
      <c r="HA54" s="157"/>
      <c r="HB54" s="157"/>
      <c r="HC54" s="157"/>
      <c r="HD54" s="157"/>
      <c r="HE54" s="157"/>
      <c r="HF54" s="157"/>
      <c r="HG54" s="157"/>
      <c r="HH54" s="157"/>
      <c r="HI54" s="157"/>
      <c r="HJ54" s="157"/>
      <c r="HK54" s="157"/>
      <c r="HL54" s="157"/>
      <c r="HM54" s="157"/>
      <c r="HN54" s="157"/>
      <c r="HO54" s="157"/>
      <c r="HP54" s="157"/>
      <c r="HQ54" s="172">
        <f t="shared" si="140"/>
        <v>0</v>
      </c>
      <c r="HR54" s="126"/>
      <c r="HS54" s="172">
        <f t="shared" si="153"/>
        <v>2</v>
      </c>
      <c r="HT54" s="228"/>
      <c r="HU54" s="136"/>
      <c r="HV54" s="137" t="s">
        <v>214</v>
      </c>
      <c r="HW54" s="137" t="s">
        <v>215</v>
      </c>
      <c r="HX54" s="137" t="s">
        <v>216</v>
      </c>
      <c r="HY54" s="125"/>
      <c r="HZ54" s="125"/>
      <c r="IA54"/>
      <c r="IB54" s="125"/>
      <c r="IC54" s="125"/>
      <c r="ID54"/>
      <c r="IE54"/>
      <c r="IF54"/>
      <c r="IG54"/>
      <c r="IH54"/>
      <c r="II54"/>
      <c r="IJ54"/>
      <c r="IK54"/>
      <c r="IL54"/>
      <c r="IM54"/>
      <c r="IN54"/>
      <c r="IO54"/>
      <c r="IP54"/>
      <c r="IQ54"/>
      <c r="IR54"/>
      <c r="IS54" s="138"/>
      <c r="IT54" s="137" t="s">
        <v>214</v>
      </c>
      <c r="IU54" s="137" t="s">
        <v>215</v>
      </c>
      <c r="IV54" s="137" t="s">
        <v>216</v>
      </c>
      <c r="IW54" s="125"/>
      <c r="IX54" s="125"/>
      <c r="IY54"/>
      <c r="IZ54" s="125"/>
      <c r="JA54" s="125"/>
      <c r="JB54"/>
      <c r="JC54"/>
      <c r="JD54"/>
      <c r="JE54"/>
      <c r="JF54"/>
      <c r="JG54"/>
      <c r="JH54"/>
      <c r="JI54"/>
      <c r="JJ54"/>
      <c r="JK54"/>
      <c r="JL54"/>
      <c r="JM54"/>
      <c r="JN54"/>
      <c r="JO54"/>
      <c r="JP54"/>
      <c r="JQ54" s="138"/>
      <c r="JR54" s="137" t="s">
        <v>214</v>
      </c>
      <c r="JS54" s="137" t="s">
        <v>215</v>
      </c>
      <c r="JT54" s="137" t="s">
        <v>216</v>
      </c>
      <c r="JU54" s="125"/>
      <c r="JV54" s="125"/>
      <c r="JW54"/>
      <c r="JX54" s="125"/>
      <c r="JY54" s="125"/>
      <c r="JZ54"/>
      <c r="KA54"/>
      <c r="KB54"/>
      <c r="KC54"/>
      <c r="KD54"/>
      <c r="KE54"/>
      <c r="KF54"/>
      <c r="KG54"/>
      <c r="KH54"/>
      <c r="KI54"/>
      <c r="KJ54"/>
      <c r="KK54"/>
      <c r="KL54"/>
      <c r="KM54"/>
      <c r="KN54"/>
      <c r="KO54" s="138"/>
      <c r="KP54" s="137" t="s">
        <v>214</v>
      </c>
      <c r="KQ54" s="137" t="s">
        <v>215</v>
      </c>
      <c r="KR54" s="137" t="s">
        <v>216</v>
      </c>
      <c r="KS54"/>
      <c r="KT54" s="173">
        <f t="shared" si="141"/>
        <v>2</v>
      </c>
      <c r="KU54" s="174">
        <f t="shared" si="142"/>
        <v>5.7142857142857148E-2</v>
      </c>
      <c r="KV54" s="174">
        <f t="shared" si="154"/>
        <v>5.7142857142857148E-2</v>
      </c>
      <c r="KW54" s="174">
        <f t="shared" si="166"/>
        <v>1.4000000000000005E-2</v>
      </c>
      <c r="KX54" s="175">
        <f t="shared" si="155"/>
        <v>7.1142857142857147E-2</v>
      </c>
      <c r="KY54" s="176">
        <f t="shared" si="156"/>
        <v>0</v>
      </c>
      <c r="KZ54" s="137">
        <f t="shared" si="143"/>
        <v>0</v>
      </c>
      <c r="LA54" s="137">
        <f t="shared" si="143"/>
        <v>0</v>
      </c>
      <c r="LB54" s="137">
        <f t="shared" si="143"/>
        <v>0</v>
      </c>
      <c r="LC54" s="137">
        <f t="shared" si="143"/>
        <v>0</v>
      </c>
      <c r="LD54" s="137">
        <f t="shared" si="143"/>
        <v>1</v>
      </c>
      <c r="LE54" s="137">
        <f t="shared" si="143"/>
        <v>1</v>
      </c>
      <c r="LF54" s="137">
        <f t="shared" si="143"/>
        <v>1</v>
      </c>
      <c r="LG54" s="137">
        <f t="shared" si="143"/>
        <v>1</v>
      </c>
      <c r="LH54" s="137">
        <f t="shared" si="143"/>
        <v>1</v>
      </c>
      <c r="LI54" s="137">
        <f t="shared" si="143"/>
        <v>1</v>
      </c>
      <c r="LJ54" s="137">
        <f t="shared" si="143"/>
        <v>1</v>
      </c>
      <c r="LK54" s="137">
        <f t="shared" si="143"/>
        <v>1</v>
      </c>
      <c r="LL54" s="137">
        <f t="shared" si="143"/>
        <v>1</v>
      </c>
      <c r="LM54" s="137">
        <f t="shared" si="143"/>
        <v>1</v>
      </c>
      <c r="LN54" s="137">
        <f t="shared" si="143"/>
        <v>1</v>
      </c>
      <c r="LO54" s="137">
        <v>0</v>
      </c>
      <c r="LP54" s="137">
        <f t="shared" si="167"/>
        <v>0</v>
      </c>
      <c r="LQ54"/>
      <c r="LR54" s="173">
        <f t="shared" si="144"/>
        <v>0</v>
      </c>
      <c r="LS54" s="174">
        <f t="shared" si="145"/>
        <v>0</v>
      </c>
      <c r="LT54" s="174">
        <f t="shared" si="157"/>
        <v>0</v>
      </c>
      <c r="LU54" s="174">
        <f t="shared" si="168"/>
        <v>1.4000000000000005E-2</v>
      </c>
      <c r="LV54" s="175">
        <f t="shared" si="158"/>
        <v>1.4000000000000005E-2</v>
      </c>
      <c r="LW54" s="176">
        <f t="shared" si="159"/>
        <v>0</v>
      </c>
      <c r="LX54" s="137">
        <f t="shared" si="146"/>
        <v>0</v>
      </c>
      <c r="LY54" s="137">
        <f t="shared" si="146"/>
        <v>0</v>
      </c>
      <c r="LZ54" s="137">
        <f t="shared" si="146"/>
        <v>0</v>
      </c>
      <c r="MA54" s="137">
        <f t="shared" si="146"/>
        <v>0</v>
      </c>
      <c r="MB54" s="137">
        <f t="shared" si="146"/>
        <v>1</v>
      </c>
      <c r="MC54" s="137">
        <f t="shared" si="146"/>
        <v>1</v>
      </c>
      <c r="MD54" s="137">
        <f t="shared" si="146"/>
        <v>1</v>
      </c>
      <c r="ME54" s="137">
        <f t="shared" si="146"/>
        <v>1</v>
      </c>
      <c r="MF54" s="137">
        <f t="shared" si="146"/>
        <v>1</v>
      </c>
      <c r="MG54" s="137">
        <f t="shared" si="146"/>
        <v>1</v>
      </c>
      <c r="MH54" s="137">
        <f t="shared" si="146"/>
        <v>1</v>
      </c>
      <c r="MI54" s="137">
        <f t="shared" si="146"/>
        <v>1</v>
      </c>
      <c r="MJ54" s="137">
        <f t="shared" si="146"/>
        <v>1</v>
      </c>
      <c r="MK54" s="137">
        <f t="shared" si="146"/>
        <v>1</v>
      </c>
      <c r="ML54" s="137">
        <f t="shared" si="146"/>
        <v>1</v>
      </c>
      <c r="MM54" s="137">
        <v>0</v>
      </c>
      <c r="MN54" s="137">
        <f t="shared" si="169"/>
        <v>0</v>
      </c>
      <c r="MO54" s="125"/>
      <c r="MP54" s="173">
        <f t="shared" si="147"/>
        <v>0</v>
      </c>
      <c r="MQ54" s="174" t="e">
        <f t="shared" si="148"/>
        <v>#DIV/0!</v>
      </c>
      <c r="MR54" s="174" t="e">
        <f t="shared" si="160"/>
        <v>#DIV/0!</v>
      </c>
      <c r="MS54" s="174">
        <f t="shared" si="170"/>
        <v>1.4000000000000005E-2</v>
      </c>
      <c r="MT54" s="175" t="e">
        <f t="shared" si="161"/>
        <v>#DIV/0!</v>
      </c>
      <c r="MU54" s="176" t="e">
        <f t="shared" si="162"/>
        <v>#DIV/0!</v>
      </c>
      <c r="MV54" s="137" t="e">
        <f t="shared" si="149"/>
        <v>#DIV/0!</v>
      </c>
      <c r="MW54" s="137" t="e">
        <f t="shared" si="149"/>
        <v>#DIV/0!</v>
      </c>
      <c r="MX54" s="137" t="e">
        <f t="shared" si="149"/>
        <v>#DIV/0!</v>
      </c>
      <c r="MY54" s="137" t="e">
        <f t="shared" si="149"/>
        <v>#DIV/0!</v>
      </c>
      <c r="MZ54" s="137" t="e">
        <f t="shared" si="149"/>
        <v>#DIV/0!</v>
      </c>
      <c r="NA54" s="137" t="e">
        <f t="shared" si="149"/>
        <v>#DIV/0!</v>
      </c>
      <c r="NB54" s="137" t="e">
        <f t="shared" si="149"/>
        <v>#DIV/0!</v>
      </c>
      <c r="NC54" s="137" t="e">
        <f t="shared" si="149"/>
        <v>#DIV/0!</v>
      </c>
      <c r="ND54" s="137" t="e">
        <f t="shared" si="149"/>
        <v>#DIV/0!</v>
      </c>
      <c r="NE54" s="137" t="e">
        <f t="shared" si="149"/>
        <v>#DIV/0!</v>
      </c>
      <c r="NF54" s="137" t="e">
        <f t="shared" si="149"/>
        <v>#DIV/0!</v>
      </c>
      <c r="NG54" s="137" t="e">
        <f t="shared" si="149"/>
        <v>#DIV/0!</v>
      </c>
      <c r="NH54" s="137" t="e">
        <f t="shared" si="149"/>
        <v>#DIV/0!</v>
      </c>
      <c r="NI54" s="137" t="e">
        <f t="shared" si="149"/>
        <v>#DIV/0!</v>
      </c>
      <c r="NJ54" s="137" t="e">
        <f t="shared" si="149"/>
        <v>#DIV/0!</v>
      </c>
      <c r="NK54" s="137"/>
      <c r="NL54" s="137">
        <f t="shared" si="171"/>
        <v>0</v>
      </c>
      <c r="NM54" s="125"/>
      <c r="NN54" s="173">
        <f t="shared" si="150"/>
        <v>0</v>
      </c>
      <c r="NO54" s="174">
        <f t="shared" si="151"/>
        <v>0</v>
      </c>
      <c r="NP54" s="174">
        <f t="shared" si="163"/>
        <v>0</v>
      </c>
      <c r="NQ54" s="174">
        <f t="shared" si="172"/>
        <v>1.4000000000000005E-2</v>
      </c>
      <c r="NR54" s="175">
        <f t="shared" si="164"/>
        <v>1.4000000000000005E-2</v>
      </c>
      <c r="NS54" s="176">
        <f t="shared" si="165"/>
        <v>0</v>
      </c>
      <c r="NT54" s="137">
        <f t="shared" si="152"/>
        <v>0</v>
      </c>
      <c r="NU54" s="137">
        <f t="shared" si="152"/>
        <v>0</v>
      </c>
      <c r="NV54" s="137">
        <f t="shared" si="152"/>
        <v>0</v>
      </c>
      <c r="NW54" s="137">
        <f t="shared" si="152"/>
        <v>0</v>
      </c>
      <c r="NX54" s="137">
        <f t="shared" si="152"/>
        <v>0</v>
      </c>
      <c r="NY54" s="137">
        <f t="shared" si="152"/>
        <v>0</v>
      </c>
      <c r="NZ54" s="137">
        <f t="shared" si="152"/>
        <v>0</v>
      </c>
      <c r="OA54" s="137">
        <f t="shared" si="152"/>
        <v>0</v>
      </c>
      <c r="OB54" s="137">
        <f t="shared" si="152"/>
        <v>1</v>
      </c>
      <c r="OC54" s="137">
        <f t="shared" si="152"/>
        <v>1</v>
      </c>
      <c r="OD54" s="137">
        <f t="shared" si="152"/>
        <v>1</v>
      </c>
      <c r="OE54" s="137">
        <f t="shared" si="152"/>
        <v>1</v>
      </c>
      <c r="OF54" s="137">
        <f t="shared" si="152"/>
        <v>1</v>
      </c>
      <c r="OG54" s="137">
        <f t="shared" si="152"/>
        <v>1</v>
      </c>
      <c r="OH54" s="137">
        <f t="shared" si="152"/>
        <v>1</v>
      </c>
      <c r="OI54" s="137">
        <v>0</v>
      </c>
      <c r="OJ54" s="137">
        <f t="shared" si="173"/>
        <v>0</v>
      </c>
    </row>
    <row r="55" spans="3:400" ht="14.45" customHeight="1" x14ac:dyDescent="0.25">
      <c r="C55" s="194" t="s">
        <v>54</v>
      </c>
      <c r="D55" s="171">
        <v>5</v>
      </c>
      <c r="E55" s="156"/>
      <c r="F55" s="156"/>
      <c r="G55" s="156"/>
      <c r="H55" s="156"/>
      <c r="I55" s="156"/>
      <c r="J55" s="156"/>
      <c r="K55" s="156"/>
      <c r="L55" s="156"/>
      <c r="M55" s="156"/>
      <c r="N55" s="156"/>
      <c r="O55" s="156"/>
      <c r="P55" s="156"/>
      <c r="Q55" s="156"/>
      <c r="R55" s="156"/>
      <c r="S55" s="156"/>
      <c r="T55" s="156"/>
      <c r="U55" s="156"/>
      <c r="V55" s="156"/>
      <c r="W55" s="156"/>
      <c r="X55" s="156"/>
      <c r="Y55" s="156"/>
      <c r="Z55" s="156"/>
      <c r="AA55" s="156"/>
      <c r="AB55" s="171">
        <v>2</v>
      </c>
      <c r="AC55" s="156"/>
      <c r="AD55" s="156"/>
      <c r="AE55" s="156"/>
      <c r="AF55" s="156"/>
      <c r="AG55" s="156"/>
      <c r="AH55" s="156"/>
      <c r="AI55" s="156"/>
      <c r="AJ55" s="156"/>
      <c r="AK55" s="156"/>
      <c r="AL55" s="156"/>
      <c r="AM55" s="156"/>
      <c r="AN55" s="156"/>
      <c r="AO55" s="156"/>
      <c r="AP55" s="156"/>
      <c r="AQ55" s="156"/>
      <c r="AR55" s="156"/>
      <c r="AS55" s="156"/>
      <c r="AT55" s="156"/>
      <c r="AU55" s="156"/>
      <c r="AV55" s="156"/>
      <c r="AW55" s="156"/>
      <c r="AX55" s="156"/>
      <c r="AY55" s="156"/>
      <c r="AZ55" s="171">
        <v>0</v>
      </c>
      <c r="BA55" s="156"/>
      <c r="BB55" s="156"/>
      <c r="BC55" s="156"/>
      <c r="BD55" s="156"/>
      <c r="BE55" s="156"/>
      <c r="BF55" s="156"/>
      <c r="BG55" s="156"/>
      <c r="BH55" s="156"/>
      <c r="BI55" s="156"/>
      <c r="BJ55" s="156"/>
      <c r="BK55" s="156"/>
      <c r="BL55" s="156"/>
      <c r="BM55" s="156"/>
      <c r="BN55" s="156"/>
      <c r="BO55" s="156"/>
      <c r="BP55" s="156"/>
      <c r="BQ55" s="156"/>
      <c r="BR55" s="156"/>
      <c r="BS55" s="156"/>
      <c r="BT55" s="156"/>
      <c r="BU55" s="156"/>
      <c r="BV55" s="156"/>
      <c r="BW55" s="156"/>
      <c r="BX55" s="171">
        <v>3</v>
      </c>
      <c r="BY55" s="153">
        <f t="shared" si="132"/>
        <v>10</v>
      </c>
      <c r="BZ55" s="120"/>
      <c r="CA55" s="172">
        <f t="shared" si="133"/>
        <v>0</v>
      </c>
      <c r="CB55" s="157"/>
      <c r="CC55" s="157"/>
      <c r="CD55" s="157"/>
      <c r="CE55" s="157"/>
      <c r="CF55" s="157"/>
      <c r="CG55" s="157"/>
      <c r="CH55" s="157"/>
      <c r="CI55" s="157"/>
      <c r="CJ55" s="157"/>
      <c r="CK55" s="157"/>
      <c r="CL55" s="157"/>
      <c r="CM55" s="157"/>
      <c r="CN55" s="157"/>
      <c r="CO55" s="157"/>
      <c r="CP55" s="157"/>
      <c r="CQ55" s="157"/>
      <c r="CR55" s="157"/>
      <c r="CS55" s="157"/>
      <c r="CT55" s="157"/>
      <c r="CU55" s="157"/>
      <c r="CV55" s="157"/>
      <c r="CW55" s="157"/>
      <c r="CX55" s="157"/>
      <c r="CY55" s="172">
        <f t="shared" si="134"/>
        <v>0</v>
      </c>
      <c r="CZ55" s="157"/>
      <c r="DA55" s="157"/>
      <c r="DB55" s="157"/>
      <c r="DC55" s="157"/>
      <c r="DD55" s="157"/>
      <c r="DE55" s="157"/>
      <c r="DF55" s="157"/>
      <c r="DG55" s="157"/>
      <c r="DH55" s="157"/>
      <c r="DI55" s="157"/>
      <c r="DJ55" s="157"/>
      <c r="DK55" s="157"/>
      <c r="DL55" s="157"/>
      <c r="DM55" s="157"/>
      <c r="DN55" s="157"/>
      <c r="DO55" s="157"/>
      <c r="DP55" s="157"/>
      <c r="DQ55" s="157"/>
      <c r="DR55" s="157"/>
      <c r="DS55" s="157"/>
      <c r="DT55" s="157"/>
      <c r="DU55" s="157"/>
      <c r="DV55" s="157"/>
      <c r="DW55" s="172">
        <f t="shared" si="135"/>
        <v>0</v>
      </c>
      <c r="DX55" s="157"/>
      <c r="DY55" s="157"/>
      <c r="DZ55" s="157"/>
      <c r="EA55" s="157"/>
      <c r="EB55" s="157"/>
      <c r="EC55" s="157"/>
      <c r="ED55" s="157"/>
      <c r="EE55" s="157"/>
      <c r="EF55" s="157"/>
      <c r="EG55" s="157"/>
      <c r="EH55" s="157"/>
      <c r="EI55" s="157"/>
      <c r="EJ55" s="157"/>
      <c r="EK55" s="157"/>
      <c r="EL55" s="157"/>
      <c r="EM55" s="157"/>
      <c r="EN55" s="157"/>
      <c r="EO55" s="157"/>
      <c r="EP55" s="157"/>
      <c r="EQ55" s="157"/>
      <c r="ER55" s="157"/>
      <c r="ES55" s="157"/>
      <c r="ET55" s="157"/>
      <c r="EU55" s="172">
        <f t="shared" si="136"/>
        <v>0</v>
      </c>
      <c r="EV55" s="120"/>
      <c r="EW55" s="172">
        <f t="shared" si="137"/>
        <v>5</v>
      </c>
      <c r="EX55" s="157"/>
      <c r="EY55" s="157"/>
      <c r="EZ55" s="157"/>
      <c r="FA55" s="157"/>
      <c r="FB55" s="157"/>
      <c r="FC55" s="157"/>
      <c r="FD55" s="157"/>
      <c r="FE55" s="157"/>
      <c r="FF55" s="157"/>
      <c r="FG55" s="157"/>
      <c r="FH55" s="157"/>
      <c r="FI55" s="157"/>
      <c r="FJ55" s="157"/>
      <c r="FK55" s="157"/>
      <c r="FL55" s="157"/>
      <c r="FM55" s="157"/>
      <c r="FN55" s="157"/>
      <c r="FO55" s="157"/>
      <c r="FP55" s="157"/>
      <c r="FQ55" s="157"/>
      <c r="FR55" s="157"/>
      <c r="FS55" s="157"/>
      <c r="FT55" s="157"/>
      <c r="FU55" s="172">
        <f t="shared" si="138"/>
        <v>2</v>
      </c>
      <c r="FV55" s="157"/>
      <c r="FW55" s="157"/>
      <c r="FX55" s="157"/>
      <c r="FY55" s="157"/>
      <c r="FZ55" s="157"/>
      <c r="GA55" s="157"/>
      <c r="GB55" s="157"/>
      <c r="GC55" s="157"/>
      <c r="GD55" s="157"/>
      <c r="GE55" s="157"/>
      <c r="GF55" s="157"/>
      <c r="GG55" s="157"/>
      <c r="GH55" s="157"/>
      <c r="GI55" s="157"/>
      <c r="GJ55" s="157"/>
      <c r="GK55" s="157"/>
      <c r="GL55" s="157"/>
      <c r="GM55" s="157"/>
      <c r="GN55" s="157"/>
      <c r="GO55" s="157"/>
      <c r="GP55" s="157"/>
      <c r="GQ55" s="157"/>
      <c r="GR55" s="157"/>
      <c r="GS55" s="172">
        <f t="shared" si="139"/>
        <v>0</v>
      </c>
      <c r="GT55" s="157"/>
      <c r="GU55" s="157"/>
      <c r="GV55" s="157"/>
      <c r="GW55" s="157"/>
      <c r="GX55" s="157"/>
      <c r="GY55" s="157"/>
      <c r="GZ55" s="157"/>
      <c r="HA55" s="157"/>
      <c r="HB55" s="157"/>
      <c r="HC55" s="157"/>
      <c r="HD55" s="157"/>
      <c r="HE55" s="157"/>
      <c r="HF55" s="157"/>
      <c r="HG55" s="157"/>
      <c r="HH55" s="157"/>
      <c r="HI55" s="157"/>
      <c r="HJ55" s="157"/>
      <c r="HK55" s="157"/>
      <c r="HL55" s="157"/>
      <c r="HM55" s="157"/>
      <c r="HN55" s="157"/>
      <c r="HO55" s="157"/>
      <c r="HP55" s="157"/>
      <c r="HQ55" s="172">
        <f t="shared" si="140"/>
        <v>3</v>
      </c>
      <c r="HR55" s="126"/>
      <c r="HS55" s="172">
        <f t="shared" si="153"/>
        <v>10</v>
      </c>
      <c r="HT55" s="228"/>
      <c r="HU55" s="143" t="s">
        <v>218</v>
      </c>
      <c r="HV55" s="144" t="s">
        <v>219</v>
      </c>
      <c r="HW55" s="146" t="s">
        <v>246</v>
      </c>
      <c r="HX55" s="146" t="s">
        <v>247</v>
      </c>
      <c r="HY55" s="147"/>
      <c r="HZ55" s="147"/>
      <c r="IA55"/>
      <c r="IB55" s="147"/>
      <c r="IC55" s="147"/>
      <c r="ID55"/>
      <c r="IE55" s="125"/>
      <c r="IF55"/>
      <c r="IG55" s="125"/>
      <c r="IH55" s="125"/>
      <c r="II55"/>
      <c r="IJ55" s="125"/>
      <c r="IK55" s="125"/>
      <c r="IL55" s="125"/>
      <c r="IM55"/>
      <c r="IN55"/>
      <c r="IO55"/>
      <c r="IP55"/>
      <c r="IQ55"/>
      <c r="IR55" s="125"/>
      <c r="IS55" s="148" t="s">
        <v>218</v>
      </c>
      <c r="IT55" s="144" t="s">
        <v>219</v>
      </c>
      <c r="IU55" s="146" t="s">
        <v>246</v>
      </c>
      <c r="IV55" s="146" t="s">
        <v>247</v>
      </c>
      <c r="IW55" s="147"/>
      <c r="IX55" s="147"/>
      <c r="IY55"/>
      <c r="IZ55" s="147"/>
      <c r="JA55" s="147"/>
      <c r="JB55"/>
      <c r="JC55" s="125"/>
      <c r="JD55"/>
      <c r="JE55" s="125"/>
      <c r="JF55" s="125"/>
      <c r="JG55"/>
      <c r="JH55" s="125"/>
      <c r="JI55" s="125"/>
      <c r="JJ55" s="125"/>
      <c r="JK55"/>
      <c r="JL55" s="125"/>
      <c r="JM55" s="125"/>
      <c r="JN55" s="125"/>
      <c r="JO55"/>
      <c r="JP55" s="125"/>
      <c r="JQ55" s="148" t="s">
        <v>218</v>
      </c>
      <c r="JR55" s="144" t="s">
        <v>219</v>
      </c>
      <c r="JS55" s="146" t="s">
        <v>246</v>
      </c>
      <c r="JT55" s="146" t="s">
        <v>247</v>
      </c>
      <c r="JU55" s="147"/>
      <c r="JV55" s="147"/>
      <c r="JW55"/>
      <c r="JX55" s="147"/>
      <c r="JY55" s="147"/>
      <c r="JZ55"/>
      <c r="KA55" s="125"/>
      <c r="KB55"/>
      <c r="KC55" s="125"/>
      <c r="KD55" s="125"/>
      <c r="KE55"/>
      <c r="KF55" s="125"/>
      <c r="KG55" s="125"/>
      <c r="KH55" s="125"/>
      <c r="KI55"/>
      <c r="KJ55" s="125"/>
      <c r="KK55" s="125"/>
      <c r="KL55" s="125"/>
      <c r="KM55"/>
      <c r="KN55" s="125"/>
      <c r="KO55" s="148" t="s">
        <v>218</v>
      </c>
      <c r="KP55" s="144" t="s">
        <v>219</v>
      </c>
      <c r="KQ55" s="146" t="s">
        <v>246</v>
      </c>
      <c r="KR55" s="146" t="s">
        <v>247</v>
      </c>
      <c r="KS55"/>
      <c r="KT55" s="173">
        <f t="shared" si="141"/>
        <v>5</v>
      </c>
      <c r="KU55" s="174">
        <f t="shared" si="142"/>
        <v>0.14285714285714285</v>
      </c>
      <c r="KV55" s="174">
        <f t="shared" si="154"/>
        <v>0.14285714285714285</v>
      </c>
      <c r="KW55" s="174">
        <f t="shared" si="166"/>
        <v>1.5000000000000006E-2</v>
      </c>
      <c r="KX55" s="175">
        <f t="shared" si="155"/>
        <v>0.15785714285714286</v>
      </c>
      <c r="KY55" s="176">
        <f t="shared" si="156"/>
        <v>0</v>
      </c>
      <c r="KZ55" s="137">
        <f t="shared" si="143"/>
        <v>0</v>
      </c>
      <c r="LA55" s="137">
        <f t="shared" si="143"/>
        <v>0</v>
      </c>
      <c r="LB55" s="137">
        <f t="shared" si="143"/>
        <v>0</v>
      </c>
      <c r="LC55" s="137">
        <f t="shared" si="143"/>
        <v>1</v>
      </c>
      <c r="LD55" s="137">
        <f t="shared" si="143"/>
        <v>1</v>
      </c>
      <c r="LE55" s="137">
        <f t="shared" si="143"/>
        <v>1</v>
      </c>
      <c r="LF55" s="137">
        <f t="shared" si="143"/>
        <v>1</v>
      </c>
      <c r="LG55" s="137">
        <f t="shared" si="143"/>
        <v>1</v>
      </c>
      <c r="LH55" s="137">
        <f t="shared" si="143"/>
        <v>1</v>
      </c>
      <c r="LI55" s="137">
        <f t="shared" si="143"/>
        <v>1</v>
      </c>
      <c r="LJ55" s="137">
        <f t="shared" si="143"/>
        <v>1</v>
      </c>
      <c r="LK55" s="137">
        <f t="shared" si="143"/>
        <v>1</v>
      </c>
      <c r="LL55" s="137">
        <f t="shared" si="143"/>
        <v>1</v>
      </c>
      <c r="LM55" s="137">
        <f t="shared" si="143"/>
        <v>1</v>
      </c>
      <c r="LN55" s="137">
        <f t="shared" si="143"/>
        <v>1</v>
      </c>
      <c r="LO55" s="137">
        <v>0</v>
      </c>
      <c r="LP55" s="137">
        <f t="shared" si="167"/>
        <v>0</v>
      </c>
      <c r="LQ55"/>
      <c r="LR55" s="173">
        <f t="shared" si="144"/>
        <v>2</v>
      </c>
      <c r="LS55" s="174">
        <f t="shared" si="145"/>
        <v>0.16666666666666666</v>
      </c>
      <c r="LT55" s="174">
        <f t="shared" si="157"/>
        <v>0.16666666666666666</v>
      </c>
      <c r="LU55" s="174">
        <f t="shared" si="168"/>
        <v>1.5000000000000006E-2</v>
      </c>
      <c r="LV55" s="175">
        <f t="shared" si="158"/>
        <v>0.18166666666666667</v>
      </c>
      <c r="LW55" s="176">
        <f t="shared" si="159"/>
        <v>0</v>
      </c>
      <c r="LX55" s="137">
        <f t="shared" si="146"/>
        <v>0</v>
      </c>
      <c r="LY55" s="137">
        <f t="shared" si="146"/>
        <v>0</v>
      </c>
      <c r="LZ55" s="137">
        <f t="shared" si="146"/>
        <v>1</v>
      </c>
      <c r="MA55" s="137">
        <f t="shared" si="146"/>
        <v>1</v>
      </c>
      <c r="MB55" s="137">
        <f t="shared" si="146"/>
        <v>1</v>
      </c>
      <c r="MC55" s="137">
        <f t="shared" si="146"/>
        <v>1</v>
      </c>
      <c r="MD55" s="137">
        <f t="shared" si="146"/>
        <v>1</v>
      </c>
      <c r="ME55" s="137">
        <f t="shared" si="146"/>
        <v>1</v>
      </c>
      <c r="MF55" s="137">
        <f t="shared" si="146"/>
        <v>1</v>
      </c>
      <c r="MG55" s="137">
        <f t="shared" si="146"/>
        <v>1</v>
      </c>
      <c r="MH55" s="137">
        <f t="shared" si="146"/>
        <v>1</v>
      </c>
      <c r="MI55" s="137">
        <f t="shared" si="146"/>
        <v>1</v>
      </c>
      <c r="MJ55" s="137">
        <f t="shared" si="146"/>
        <v>1</v>
      </c>
      <c r="MK55" s="137">
        <f t="shared" si="146"/>
        <v>1</v>
      </c>
      <c r="ML55" s="137">
        <f t="shared" si="146"/>
        <v>1</v>
      </c>
      <c r="MM55" s="137">
        <v>0</v>
      </c>
      <c r="MN55" s="137">
        <f t="shared" si="169"/>
        <v>0</v>
      </c>
      <c r="MO55" s="125"/>
      <c r="MP55" s="173">
        <f t="shared" si="147"/>
        <v>0</v>
      </c>
      <c r="MQ55" s="174" t="e">
        <f t="shared" si="148"/>
        <v>#DIV/0!</v>
      </c>
      <c r="MR55" s="174" t="e">
        <f t="shared" si="160"/>
        <v>#DIV/0!</v>
      </c>
      <c r="MS55" s="174">
        <f t="shared" si="170"/>
        <v>1.5000000000000006E-2</v>
      </c>
      <c r="MT55" s="175" t="e">
        <f t="shared" si="161"/>
        <v>#DIV/0!</v>
      </c>
      <c r="MU55" s="176" t="e">
        <f t="shared" si="162"/>
        <v>#DIV/0!</v>
      </c>
      <c r="MV55" s="137" t="e">
        <f t="shared" si="149"/>
        <v>#DIV/0!</v>
      </c>
      <c r="MW55" s="137" t="e">
        <f t="shared" si="149"/>
        <v>#DIV/0!</v>
      </c>
      <c r="MX55" s="137" t="e">
        <f t="shared" si="149"/>
        <v>#DIV/0!</v>
      </c>
      <c r="MY55" s="137" t="e">
        <f t="shared" si="149"/>
        <v>#DIV/0!</v>
      </c>
      <c r="MZ55" s="137" t="e">
        <f t="shared" si="149"/>
        <v>#DIV/0!</v>
      </c>
      <c r="NA55" s="137" t="e">
        <f t="shared" si="149"/>
        <v>#DIV/0!</v>
      </c>
      <c r="NB55" s="137" t="e">
        <f t="shared" si="149"/>
        <v>#DIV/0!</v>
      </c>
      <c r="NC55" s="137" t="e">
        <f t="shared" si="149"/>
        <v>#DIV/0!</v>
      </c>
      <c r="ND55" s="137" t="e">
        <f t="shared" si="149"/>
        <v>#DIV/0!</v>
      </c>
      <c r="NE55" s="137" t="e">
        <f t="shared" si="149"/>
        <v>#DIV/0!</v>
      </c>
      <c r="NF55" s="137" t="e">
        <f t="shared" si="149"/>
        <v>#DIV/0!</v>
      </c>
      <c r="NG55" s="137" t="e">
        <f t="shared" si="149"/>
        <v>#DIV/0!</v>
      </c>
      <c r="NH55" s="137" t="e">
        <f t="shared" si="149"/>
        <v>#DIV/0!</v>
      </c>
      <c r="NI55" s="137" t="e">
        <f t="shared" si="149"/>
        <v>#DIV/0!</v>
      </c>
      <c r="NJ55" s="137" t="e">
        <f t="shared" si="149"/>
        <v>#DIV/0!</v>
      </c>
      <c r="NK55" s="137"/>
      <c r="NL55" s="137">
        <f t="shared" si="171"/>
        <v>0</v>
      </c>
      <c r="NM55" s="125"/>
      <c r="NN55" s="173">
        <f t="shared" si="150"/>
        <v>3</v>
      </c>
      <c r="NO55" s="174">
        <f t="shared" si="151"/>
        <v>5.0847457627118647E-2</v>
      </c>
      <c r="NP55" s="174">
        <f t="shared" si="163"/>
        <v>5.0847457627118647E-2</v>
      </c>
      <c r="NQ55" s="174">
        <f t="shared" si="172"/>
        <v>1.5000000000000006E-2</v>
      </c>
      <c r="NR55" s="175">
        <f t="shared" si="164"/>
        <v>6.5847457627118661E-2</v>
      </c>
      <c r="NS55" s="176">
        <f t="shared" si="165"/>
        <v>0</v>
      </c>
      <c r="NT55" s="137">
        <f t="shared" si="152"/>
        <v>0</v>
      </c>
      <c r="NU55" s="137">
        <f t="shared" si="152"/>
        <v>0</v>
      </c>
      <c r="NV55" s="137">
        <f t="shared" si="152"/>
        <v>0</v>
      </c>
      <c r="NW55" s="137">
        <f t="shared" si="152"/>
        <v>1</v>
      </c>
      <c r="NX55" s="137">
        <f t="shared" si="152"/>
        <v>1</v>
      </c>
      <c r="NY55" s="137">
        <f t="shared" si="152"/>
        <v>1</v>
      </c>
      <c r="NZ55" s="137">
        <f t="shared" si="152"/>
        <v>1</v>
      </c>
      <c r="OA55" s="137">
        <f t="shared" si="152"/>
        <v>1</v>
      </c>
      <c r="OB55" s="137">
        <f t="shared" si="152"/>
        <v>1</v>
      </c>
      <c r="OC55" s="137">
        <f t="shared" si="152"/>
        <v>1</v>
      </c>
      <c r="OD55" s="137">
        <f t="shared" si="152"/>
        <v>1</v>
      </c>
      <c r="OE55" s="137">
        <f t="shared" si="152"/>
        <v>1</v>
      </c>
      <c r="OF55" s="137">
        <f t="shared" si="152"/>
        <v>1</v>
      </c>
      <c r="OG55" s="137">
        <f t="shared" si="152"/>
        <v>1</v>
      </c>
      <c r="OH55" s="137">
        <f t="shared" si="152"/>
        <v>1</v>
      </c>
      <c r="OI55" s="137">
        <v>0</v>
      </c>
      <c r="OJ55" s="137">
        <f t="shared" si="173"/>
        <v>0</v>
      </c>
    </row>
    <row r="56" spans="3:400" ht="14.45" customHeight="1" x14ac:dyDescent="0.25">
      <c r="C56" s="216" t="s">
        <v>308</v>
      </c>
      <c r="D56" s="184">
        <f>IF(COUNTBLANK(D$41:D$55)&gt;0,"",SUM(D41:D55))</f>
        <v>105</v>
      </c>
      <c r="E56" s="189"/>
      <c r="F56" s="189"/>
      <c r="G56" s="189"/>
      <c r="H56" s="189"/>
      <c r="I56" s="189"/>
      <c r="J56" s="189"/>
      <c r="K56" s="189"/>
      <c r="L56" s="189"/>
      <c r="M56" s="189"/>
      <c r="N56" s="189"/>
      <c r="O56" s="189"/>
      <c r="P56" s="189"/>
      <c r="Q56" s="189"/>
      <c r="R56" s="189"/>
      <c r="S56" s="189"/>
      <c r="T56" s="189"/>
      <c r="U56" s="189"/>
      <c r="V56" s="189"/>
      <c r="W56" s="189"/>
      <c r="X56" s="189"/>
      <c r="Y56" s="189"/>
      <c r="Z56" s="189"/>
      <c r="AA56" s="189"/>
      <c r="AB56" s="184">
        <f>IF(COUNTBLANK(AB$41:AB$55)&gt;0,"",SUM(AB41:AB55))</f>
        <v>24</v>
      </c>
      <c r="AC56" s="189"/>
      <c r="AD56" s="189"/>
      <c r="AE56" s="189"/>
      <c r="AF56" s="189"/>
      <c r="AG56" s="189"/>
      <c r="AH56" s="189"/>
      <c r="AI56" s="189"/>
      <c r="AJ56" s="189"/>
      <c r="AK56" s="189"/>
      <c r="AL56" s="189"/>
      <c r="AM56" s="189"/>
      <c r="AN56" s="189"/>
      <c r="AO56" s="189"/>
      <c r="AP56" s="189"/>
      <c r="AQ56" s="189"/>
      <c r="AR56" s="189"/>
      <c r="AS56" s="189"/>
      <c r="AT56" s="189"/>
      <c r="AU56" s="189"/>
      <c r="AV56" s="189"/>
      <c r="AW56" s="189"/>
      <c r="AX56" s="189"/>
      <c r="AY56" s="189"/>
      <c r="AZ56" s="184">
        <f>IF(COUNTBLANK(AZ$41:AZ$55)&gt;0,"",SUM(AZ41:AZ55))</f>
        <v>0</v>
      </c>
      <c r="BA56" s="189"/>
      <c r="BB56" s="189"/>
      <c r="BC56" s="189"/>
      <c r="BD56" s="189"/>
      <c r="BE56" s="189"/>
      <c r="BF56" s="189"/>
      <c r="BG56" s="189"/>
      <c r="BH56" s="189"/>
      <c r="BI56" s="189"/>
      <c r="BJ56" s="189"/>
      <c r="BK56" s="189"/>
      <c r="BL56" s="189"/>
      <c r="BM56" s="189"/>
      <c r="BN56" s="189"/>
      <c r="BO56" s="189"/>
      <c r="BP56" s="189"/>
      <c r="BQ56" s="189"/>
      <c r="BR56" s="189"/>
      <c r="BS56" s="189"/>
      <c r="BT56" s="189"/>
      <c r="BU56" s="189"/>
      <c r="BV56" s="189"/>
      <c r="BW56" s="189"/>
      <c r="BX56" s="184">
        <f>IF(COUNTBLANK(BX$41:BX$55)&gt;0,"",SUM(BX41:BX55))</f>
        <v>59</v>
      </c>
      <c r="BY56" s="142"/>
      <c r="BZ56" s="120"/>
      <c r="CA56" s="142"/>
      <c r="CB56" s="142"/>
      <c r="CC56" s="142"/>
      <c r="CD56" s="142"/>
      <c r="CE56" s="142"/>
      <c r="CF56" s="142"/>
      <c r="CG56" s="142"/>
      <c r="CH56" s="142"/>
      <c r="CI56" s="142"/>
      <c r="CJ56" s="142"/>
      <c r="CK56" s="142"/>
      <c r="CL56" s="142"/>
      <c r="CM56" s="142"/>
      <c r="CN56" s="142"/>
      <c r="CO56" s="142"/>
      <c r="CP56" s="142"/>
      <c r="CQ56" s="142"/>
      <c r="CR56" s="142"/>
      <c r="CS56" s="142"/>
      <c r="CT56" s="142"/>
      <c r="CU56" s="142"/>
      <c r="CV56" s="142"/>
      <c r="CW56" s="142"/>
      <c r="CX56" s="142"/>
      <c r="CY56" s="142"/>
      <c r="CZ56" s="142"/>
      <c r="DA56" s="142"/>
      <c r="DB56" s="142"/>
      <c r="DC56" s="142"/>
      <c r="DD56" s="142"/>
      <c r="DE56" s="142"/>
      <c r="DF56" s="142"/>
      <c r="DG56" s="142"/>
      <c r="DH56" s="142"/>
      <c r="DI56" s="142"/>
      <c r="DJ56" s="142"/>
      <c r="DK56" s="142"/>
      <c r="DL56" s="142"/>
      <c r="DM56" s="142"/>
      <c r="DN56" s="142"/>
      <c r="DO56" s="142"/>
      <c r="DP56" s="142"/>
      <c r="DQ56" s="142"/>
      <c r="DR56" s="142"/>
      <c r="DS56" s="142"/>
      <c r="DT56" s="142"/>
      <c r="DU56" s="142"/>
      <c r="DV56" s="142"/>
      <c r="DW56" s="142"/>
      <c r="DX56" s="142"/>
      <c r="DY56" s="142"/>
      <c r="DZ56" s="142"/>
      <c r="EA56" s="142"/>
      <c r="EB56" s="142"/>
      <c r="EC56" s="142"/>
      <c r="ED56" s="142"/>
      <c r="EE56" s="142"/>
      <c r="EF56" s="142"/>
      <c r="EG56" s="142"/>
      <c r="EH56" s="142"/>
      <c r="EI56" s="142"/>
      <c r="EJ56" s="142"/>
      <c r="EK56" s="142"/>
      <c r="EL56" s="142"/>
      <c r="EM56" s="142"/>
      <c r="EN56" s="142"/>
      <c r="EO56" s="142"/>
      <c r="EP56" s="142"/>
      <c r="EQ56" s="142"/>
      <c r="ER56" s="142"/>
      <c r="ES56" s="142"/>
      <c r="ET56" s="142"/>
      <c r="EU56" s="142"/>
      <c r="EV56" s="120"/>
      <c r="EW56" s="142"/>
      <c r="EX56" s="142"/>
      <c r="EY56" s="142"/>
      <c r="EZ56" s="142"/>
      <c r="FA56" s="142"/>
      <c r="FB56" s="142"/>
      <c r="FC56" s="142"/>
      <c r="FD56" s="142"/>
      <c r="FE56" s="142"/>
      <c r="FF56" s="142"/>
      <c r="FG56" s="142"/>
      <c r="FH56" s="142"/>
      <c r="FI56" s="142"/>
      <c r="FJ56" s="142"/>
      <c r="FK56" s="142"/>
      <c r="FL56" s="142"/>
      <c r="FM56" s="142"/>
      <c r="FN56" s="142"/>
      <c r="FO56" s="142"/>
      <c r="FP56" s="142"/>
      <c r="FQ56" s="142"/>
      <c r="FR56" s="142"/>
      <c r="FS56" s="142"/>
      <c r="FT56" s="142"/>
      <c r="FU56" s="142"/>
      <c r="FV56" s="142"/>
      <c r="FW56" s="142"/>
      <c r="FX56" s="142"/>
      <c r="FY56" s="142"/>
      <c r="FZ56" s="142"/>
      <c r="GA56" s="142"/>
      <c r="GB56" s="142"/>
      <c r="GC56" s="142"/>
      <c r="GD56" s="142"/>
      <c r="GE56" s="142"/>
      <c r="GF56" s="142"/>
      <c r="GG56" s="142"/>
      <c r="GH56" s="142"/>
      <c r="GI56" s="142"/>
      <c r="GJ56" s="142"/>
      <c r="GK56" s="142"/>
      <c r="GL56" s="142"/>
      <c r="GM56" s="142"/>
      <c r="GN56" s="142"/>
      <c r="GO56" s="142"/>
      <c r="GP56" s="142"/>
      <c r="GQ56" s="142"/>
      <c r="GR56" s="142"/>
      <c r="GS56" s="142"/>
      <c r="GT56" s="142"/>
      <c r="GU56" s="142"/>
      <c r="GV56" s="142"/>
      <c r="GW56" s="142"/>
      <c r="GX56" s="142"/>
      <c r="GY56" s="142"/>
      <c r="GZ56" s="142"/>
      <c r="HA56" s="142"/>
      <c r="HB56" s="142"/>
      <c r="HC56" s="142"/>
      <c r="HD56" s="142"/>
      <c r="HE56" s="142"/>
      <c r="HF56" s="142"/>
      <c r="HG56" s="142"/>
      <c r="HH56" s="142"/>
      <c r="HI56" s="142"/>
      <c r="HJ56" s="142"/>
      <c r="HK56" s="142"/>
      <c r="HL56" s="142"/>
      <c r="HM56" s="142"/>
      <c r="HN56" s="142"/>
      <c r="HO56" s="142"/>
      <c r="HP56" s="142"/>
      <c r="HQ56" s="142"/>
      <c r="HR56" s="142"/>
      <c r="HS56" s="142"/>
      <c r="HT56" s="228"/>
      <c r="HU56" s="143" t="s">
        <v>223</v>
      </c>
      <c r="HV56" s="146" t="str">
        <f>"Please enter the number of number of youth in each race/ethnicity in "&amp;D7&amp;". Enter 0 where applicable."</f>
        <v>Please enter the number of number of youth in each race/ethnicity in ES. Enter 0 where applicable.</v>
      </c>
      <c r="HW56" s="146" t="str">
        <f>IFERROR("Percent of "&amp;D7&amp;" youth with unknown race/ethnicity ("&amp;ROUND(100*D57/(D10+D11),1)&amp;"%) is higher than 20%.  This will affect the accuracy of your data.","")</f>
        <v>Percent of ES youth with unknown race/ethnicity (2.8%) is higher than 20%.  This will affect the accuracy of your data.</v>
      </c>
      <c r="HX56" s="146" t="str">
        <f>"Count of "&amp;D7&amp;" youth reporting race/ethnicity ("&amp;D56&amp;") cannot be greater than the total number of "&amp;D7&amp;" youth ("&amp;(D10+D11)&amp;")"</f>
        <v>Count of ES youth reporting race/ethnicity (105) cannot be greater than the total number of ES youth (108)</v>
      </c>
      <c r="HY56" s="147"/>
      <c r="HZ56" s="147"/>
      <c r="IA56"/>
      <c r="IB56" s="147"/>
      <c r="IC56" s="147"/>
      <c r="ID56"/>
      <c r="IE56" s="147"/>
      <c r="IF56"/>
      <c r="IG56" s="147"/>
      <c r="IH56" s="147"/>
      <c r="II56"/>
      <c r="IJ56" s="147"/>
      <c r="IK56" s="147"/>
      <c r="IL56" s="147"/>
      <c r="IM56"/>
      <c r="IN56"/>
      <c r="IO56"/>
      <c r="IP56"/>
      <c r="IQ56"/>
      <c r="IR56" s="147"/>
      <c r="IS56" s="148" t="s">
        <v>223</v>
      </c>
      <c r="IT56" s="146" t="str">
        <f>"Please enter the number of number of youth in each race/ethnicity in "&amp;AB7&amp;". Enter 0 where applicable."</f>
        <v>Please enter the number of number of youth in each race/ethnicity in TH. Enter 0 where applicable.</v>
      </c>
      <c r="IU56" s="146" t="str">
        <f>IFERROR("Percent of "&amp;AB7&amp;" youth with unknown race/ethnicity ("&amp;ROUND(100*AB57/(AB10+AB11),1)&amp;"%) is higher than 20%.  This will affect the accuracy of your data.","")</f>
        <v>Percent of TH youth with unknown race/ethnicity (7.7%) is higher than 20%.  This will affect the accuracy of your data.</v>
      </c>
      <c r="IV56" s="146" t="str">
        <f>"Count of "&amp;AB7&amp;" youth reporting race/ethnicity ("&amp;AB56&amp;") cannot be greater than the total number of "&amp;AB7&amp;" youth ("&amp;(AB10+AB11)&amp;")"</f>
        <v>Count of TH youth reporting race/ethnicity (24) cannot be greater than the total number of TH youth (26)</v>
      </c>
      <c r="IW56" s="147"/>
      <c r="IX56" s="147"/>
      <c r="IY56"/>
      <c r="IZ56" s="147"/>
      <c r="JA56" s="147"/>
      <c r="JB56"/>
      <c r="JC56" s="147"/>
      <c r="JD56"/>
      <c r="JE56" s="147"/>
      <c r="JF56" s="147"/>
      <c r="JG56"/>
      <c r="JH56" s="147"/>
      <c r="JI56" s="147"/>
      <c r="JJ56" s="147"/>
      <c r="JK56"/>
      <c r="JL56" s="147"/>
      <c r="JM56" s="147"/>
      <c r="JN56" s="147"/>
      <c r="JO56"/>
      <c r="JP56" s="147"/>
      <c r="JQ56" s="148" t="s">
        <v>223</v>
      </c>
      <c r="JR56" s="146" t="str">
        <f>"Please enter the number of number of youth in each race/ethnicity in "&amp;AZ7&amp;". Enter 0 where applicable."</f>
        <v>Please enter the number of number of youth in each race/ethnicity in SH. Enter 0 where applicable.</v>
      </c>
      <c r="JS56" s="146" t="str">
        <f>IFERROR("Percent of "&amp;AZ7&amp;" youth with unknown race/ethnicity ("&amp;ROUND(100*AZ57/(AZ10+AZ11),1)&amp;"%) is higher than 20%.  This will affect the accuracy of your data.","")</f>
        <v/>
      </c>
      <c r="JT56" s="146" t="str">
        <f>"Count of "&amp;AZ7&amp;" youth reporting race/ethnicity ("&amp;AZ56&amp;") cannot be greater than the total number of "&amp;AZ7&amp;" youth ("&amp;(AZ10+AZ11)&amp;")"</f>
        <v>Count of SH youth reporting race/ethnicity (0) cannot be greater than the total number of SH youth (0)</v>
      </c>
      <c r="JU56" s="147"/>
      <c r="JV56" s="147"/>
      <c r="JW56"/>
      <c r="JX56" s="147"/>
      <c r="JY56" s="147"/>
      <c r="JZ56"/>
      <c r="KA56" s="147"/>
      <c r="KB56"/>
      <c r="KC56" s="147"/>
      <c r="KD56" s="147"/>
      <c r="KE56"/>
      <c r="KF56" s="147"/>
      <c r="KG56" s="147"/>
      <c r="KH56" s="147"/>
      <c r="KI56"/>
      <c r="KJ56" s="147"/>
      <c r="KK56" s="147"/>
      <c r="KL56" s="147"/>
      <c r="KM56"/>
      <c r="KN56" s="147"/>
      <c r="KO56" s="148" t="s">
        <v>223</v>
      </c>
      <c r="KP56" s="146" t="str">
        <f>"Please enter the number of number of youth in each race/ethnicity in "&amp;BX7&amp;". Enter 0 where applicable."</f>
        <v>Please enter the number of number of youth in each race/ethnicity in UN. Enter 0 where applicable.</v>
      </c>
      <c r="KQ56" s="146" t="str">
        <f>IFERROR("Percent of "&amp;BX7&amp;" youth with unknown race/ethnicity ("&amp;ROUND(100*BX57/(BX10+BX11),1)&amp;"%) is higher than 20%.  This will affect the accuracy of your data.","")</f>
        <v>Percent of UN youth with unknown race/ethnicity (1.7%) is higher than 20%.  This will affect the accuracy of your data.</v>
      </c>
      <c r="KR56" s="146" t="str">
        <f>"Count of "&amp;BX7&amp;" youth reporting race/ethnicity ("&amp;BX56&amp;") cannot be greater than the total number of "&amp;BX7&amp;" youth ("&amp;(BX10+BX11)&amp;")"</f>
        <v>Count of UN youth reporting race/ethnicity (59) cannot be greater than the total number of UN youth (60)</v>
      </c>
      <c r="KS56"/>
      <c r="KT56" s="187"/>
      <c r="KU56" s="187"/>
      <c r="KV56" s="187"/>
      <c r="KW56" s="178"/>
      <c r="KX56" s="178"/>
      <c r="KY56" s="178">
        <f>SUM(KY41:KY55)</f>
        <v>1</v>
      </c>
      <c r="KZ56" s="178">
        <f t="shared" ref="KZ56:LN56" si="174">SUM(KZ41:KZ55)</f>
        <v>2</v>
      </c>
      <c r="LA56" s="178">
        <f t="shared" si="174"/>
        <v>3</v>
      </c>
      <c r="LB56" s="178">
        <f t="shared" si="174"/>
        <v>4</v>
      </c>
      <c r="LC56" s="178">
        <f t="shared" si="174"/>
        <v>5</v>
      </c>
      <c r="LD56" s="178">
        <f t="shared" si="174"/>
        <v>6</v>
      </c>
      <c r="LE56" s="178">
        <f t="shared" si="174"/>
        <v>7</v>
      </c>
      <c r="LF56" s="178">
        <f t="shared" si="174"/>
        <v>8</v>
      </c>
      <c r="LG56" s="178">
        <f t="shared" si="174"/>
        <v>9</v>
      </c>
      <c r="LH56" s="178">
        <f t="shared" si="174"/>
        <v>10</v>
      </c>
      <c r="LI56" s="178">
        <f t="shared" si="174"/>
        <v>11</v>
      </c>
      <c r="LJ56" s="178">
        <f t="shared" si="174"/>
        <v>12</v>
      </c>
      <c r="LK56" s="178">
        <f t="shared" si="174"/>
        <v>13</v>
      </c>
      <c r="LL56" s="178">
        <f t="shared" si="174"/>
        <v>14</v>
      </c>
      <c r="LM56" s="178">
        <f t="shared" si="174"/>
        <v>15</v>
      </c>
      <c r="LN56" s="178">
        <f t="shared" si="174"/>
        <v>16</v>
      </c>
      <c r="LO56" s="178">
        <v>3</v>
      </c>
      <c r="LP56" s="178"/>
      <c r="LQ56"/>
      <c r="LR56" s="187"/>
      <c r="LS56" s="187"/>
      <c r="LT56" s="187"/>
      <c r="LU56" s="178"/>
      <c r="LV56" s="178"/>
      <c r="LW56" s="178">
        <f>SUM(LW41:LW55)</f>
        <v>0</v>
      </c>
      <c r="LX56" s="178">
        <f t="shared" ref="LX56:ML56" si="175">SUM(LX41:LX55)</f>
        <v>1</v>
      </c>
      <c r="LY56" s="178">
        <f t="shared" si="175"/>
        <v>2</v>
      </c>
      <c r="LZ56" s="178">
        <f t="shared" si="175"/>
        <v>3</v>
      </c>
      <c r="MA56" s="178">
        <f t="shared" si="175"/>
        <v>4</v>
      </c>
      <c r="MB56" s="178">
        <f t="shared" si="175"/>
        <v>5</v>
      </c>
      <c r="MC56" s="178">
        <f t="shared" si="175"/>
        <v>6</v>
      </c>
      <c r="MD56" s="178">
        <f t="shared" si="175"/>
        <v>7</v>
      </c>
      <c r="ME56" s="178">
        <f t="shared" si="175"/>
        <v>8</v>
      </c>
      <c r="MF56" s="178">
        <f t="shared" si="175"/>
        <v>9</v>
      </c>
      <c r="MG56" s="178">
        <f t="shared" si="175"/>
        <v>10</v>
      </c>
      <c r="MH56" s="178">
        <f t="shared" si="175"/>
        <v>11</v>
      </c>
      <c r="MI56" s="178">
        <f t="shared" si="175"/>
        <v>12</v>
      </c>
      <c r="MJ56" s="178">
        <f t="shared" si="175"/>
        <v>13</v>
      </c>
      <c r="MK56" s="178">
        <f t="shared" si="175"/>
        <v>14</v>
      </c>
      <c r="ML56" s="178">
        <f t="shared" si="175"/>
        <v>15</v>
      </c>
      <c r="MM56" s="178">
        <v>2</v>
      </c>
      <c r="MN56" s="178"/>
      <c r="MO56" s="178"/>
      <c r="MP56" s="187"/>
      <c r="MQ56" s="187"/>
      <c r="MR56" s="187"/>
      <c r="MS56" s="178"/>
      <c r="MT56" s="178"/>
      <c r="MU56" s="178" t="e">
        <f>SUM(MU41:MU55)</f>
        <v>#DIV/0!</v>
      </c>
      <c r="MV56" s="178" t="e">
        <f t="shared" ref="MV56:NJ56" si="176">SUM(MV41:MV55)</f>
        <v>#DIV/0!</v>
      </c>
      <c r="MW56" s="178" t="e">
        <f t="shared" si="176"/>
        <v>#DIV/0!</v>
      </c>
      <c r="MX56" s="178" t="e">
        <f t="shared" si="176"/>
        <v>#DIV/0!</v>
      </c>
      <c r="MY56" s="178" t="e">
        <f t="shared" si="176"/>
        <v>#DIV/0!</v>
      </c>
      <c r="MZ56" s="178" t="e">
        <f t="shared" si="176"/>
        <v>#DIV/0!</v>
      </c>
      <c r="NA56" s="178" t="e">
        <f t="shared" si="176"/>
        <v>#DIV/0!</v>
      </c>
      <c r="NB56" s="178" t="e">
        <f t="shared" si="176"/>
        <v>#DIV/0!</v>
      </c>
      <c r="NC56" s="178" t="e">
        <f t="shared" si="176"/>
        <v>#DIV/0!</v>
      </c>
      <c r="ND56" s="178" t="e">
        <f t="shared" si="176"/>
        <v>#DIV/0!</v>
      </c>
      <c r="NE56" s="178" t="e">
        <f t="shared" si="176"/>
        <v>#DIV/0!</v>
      </c>
      <c r="NF56" s="178" t="e">
        <f t="shared" si="176"/>
        <v>#DIV/0!</v>
      </c>
      <c r="NG56" s="178" t="e">
        <f t="shared" si="176"/>
        <v>#DIV/0!</v>
      </c>
      <c r="NH56" s="178" t="e">
        <f t="shared" si="176"/>
        <v>#DIV/0!</v>
      </c>
      <c r="NI56" s="178" t="e">
        <f t="shared" si="176"/>
        <v>#DIV/0!</v>
      </c>
      <c r="NJ56" s="178" t="e">
        <f t="shared" si="176"/>
        <v>#DIV/0!</v>
      </c>
      <c r="NK56" s="178"/>
      <c r="NL56" s="178"/>
      <c r="NM56" s="178"/>
      <c r="NN56" s="187"/>
      <c r="NO56" s="187"/>
      <c r="NP56" s="187"/>
      <c r="NQ56" s="178"/>
      <c r="NR56" s="178"/>
      <c r="NS56" s="178">
        <f>SUM(NS41:NS55)</f>
        <v>0</v>
      </c>
      <c r="NT56" s="178">
        <f t="shared" ref="NT56:OH56" si="177">SUM(NT41:NT55)</f>
        <v>1</v>
      </c>
      <c r="NU56" s="178">
        <f t="shared" si="177"/>
        <v>2</v>
      </c>
      <c r="NV56" s="178">
        <f t="shared" si="177"/>
        <v>3</v>
      </c>
      <c r="NW56" s="178">
        <f t="shared" si="177"/>
        <v>4</v>
      </c>
      <c r="NX56" s="178">
        <f t="shared" si="177"/>
        <v>5</v>
      </c>
      <c r="NY56" s="178">
        <f t="shared" si="177"/>
        <v>6</v>
      </c>
      <c r="NZ56" s="178">
        <f t="shared" si="177"/>
        <v>7</v>
      </c>
      <c r="OA56" s="178">
        <f t="shared" si="177"/>
        <v>8</v>
      </c>
      <c r="OB56" s="178">
        <f t="shared" si="177"/>
        <v>9</v>
      </c>
      <c r="OC56" s="178">
        <f t="shared" si="177"/>
        <v>10</v>
      </c>
      <c r="OD56" s="178">
        <f t="shared" si="177"/>
        <v>11</v>
      </c>
      <c r="OE56" s="178">
        <f t="shared" si="177"/>
        <v>12</v>
      </c>
      <c r="OF56" s="178">
        <f t="shared" si="177"/>
        <v>13</v>
      </c>
      <c r="OG56" s="178">
        <f t="shared" si="177"/>
        <v>14</v>
      </c>
      <c r="OH56" s="178">
        <f t="shared" si="177"/>
        <v>15</v>
      </c>
      <c r="OI56" s="178">
        <v>1</v>
      </c>
      <c r="OJ56" s="178"/>
    </row>
    <row r="57" spans="3:400" ht="14.45" customHeight="1" x14ac:dyDescent="0.25">
      <c r="C57" s="216" t="s">
        <v>309</v>
      </c>
      <c r="D57" s="184">
        <f>IF(OR(COUNTBLANK(D$41:D$55)&gt;0,D56&gt;(D10+D11)),"",(D10+D11)-D56)</f>
        <v>3</v>
      </c>
      <c r="E57" s="189"/>
      <c r="F57" s="189"/>
      <c r="G57" s="189"/>
      <c r="H57" s="189"/>
      <c r="I57" s="189"/>
      <c r="J57" s="189"/>
      <c r="K57" s="189"/>
      <c r="L57" s="189"/>
      <c r="M57" s="189"/>
      <c r="N57" s="189"/>
      <c r="O57" s="189"/>
      <c r="P57" s="189"/>
      <c r="Q57" s="189"/>
      <c r="R57" s="189"/>
      <c r="S57" s="189"/>
      <c r="T57" s="189"/>
      <c r="U57" s="189"/>
      <c r="V57" s="189"/>
      <c r="W57" s="189"/>
      <c r="X57" s="189"/>
      <c r="Y57" s="189"/>
      <c r="Z57" s="189"/>
      <c r="AA57" s="189"/>
      <c r="AB57" s="184">
        <f>IF(OR(COUNTBLANK(AB$41:AB$55)&gt;0,AB56&gt;(AB10+AB11)),"",(AB10+AB11)-AB56)</f>
        <v>2</v>
      </c>
      <c r="AC57" s="189"/>
      <c r="AD57" s="189"/>
      <c r="AE57" s="189"/>
      <c r="AF57" s="189"/>
      <c r="AG57" s="189"/>
      <c r="AH57" s="189"/>
      <c r="AI57" s="189"/>
      <c r="AJ57" s="189"/>
      <c r="AK57" s="189"/>
      <c r="AL57" s="189"/>
      <c r="AM57" s="189"/>
      <c r="AN57" s="189"/>
      <c r="AO57" s="189"/>
      <c r="AP57" s="189"/>
      <c r="AQ57" s="189"/>
      <c r="AR57" s="189"/>
      <c r="AS57" s="189"/>
      <c r="AT57" s="189"/>
      <c r="AU57" s="189"/>
      <c r="AV57" s="189"/>
      <c r="AW57" s="189"/>
      <c r="AX57" s="189"/>
      <c r="AY57" s="189"/>
      <c r="AZ57" s="184">
        <f>IF(OR(COUNTBLANK(AZ$41:AZ$55)&gt;0,AZ56&gt;(AZ10+AZ11)),"",(AZ10+AZ11)-AZ56)</f>
        <v>0</v>
      </c>
      <c r="BA57" s="189"/>
      <c r="BB57" s="189"/>
      <c r="BC57" s="189"/>
      <c r="BD57" s="189"/>
      <c r="BE57" s="189"/>
      <c r="BF57" s="189"/>
      <c r="BG57" s="189"/>
      <c r="BH57" s="189"/>
      <c r="BI57" s="189"/>
      <c r="BJ57" s="189"/>
      <c r="BK57" s="189"/>
      <c r="BL57" s="189"/>
      <c r="BM57" s="189"/>
      <c r="BN57" s="189"/>
      <c r="BO57" s="189"/>
      <c r="BP57" s="189"/>
      <c r="BQ57" s="189"/>
      <c r="BR57" s="189"/>
      <c r="BS57" s="189"/>
      <c r="BT57" s="189"/>
      <c r="BU57" s="189"/>
      <c r="BV57" s="189"/>
      <c r="BW57" s="189"/>
      <c r="BX57" s="184">
        <f>IF(OR(COUNTBLANK(BX$41:BX$55)&gt;0,BX56&gt;(BX10+BX11)),"",(BX10+BX11)-BX56)</f>
        <v>1</v>
      </c>
      <c r="BY57" s="142"/>
      <c r="BZ57" s="120"/>
      <c r="CA57" s="142"/>
      <c r="CB57" s="142"/>
      <c r="CC57" s="142"/>
      <c r="CD57" s="142"/>
      <c r="CE57" s="142"/>
      <c r="CF57" s="142"/>
      <c r="CG57" s="142"/>
      <c r="CH57" s="142"/>
      <c r="CI57" s="142"/>
      <c r="CJ57" s="142"/>
      <c r="CK57" s="142"/>
      <c r="CL57" s="142"/>
      <c r="CM57" s="142"/>
      <c r="CN57" s="142"/>
      <c r="CO57" s="142"/>
      <c r="CP57" s="142"/>
      <c r="CQ57" s="142"/>
      <c r="CR57" s="142"/>
      <c r="CS57" s="142"/>
      <c r="CT57" s="142"/>
      <c r="CU57" s="142"/>
      <c r="CV57" s="142"/>
      <c r="CW57" s="142"/>
      <c r="CX57" s="142"/>
      <c r="CY57" s="142"/>
      <c r="CZ57" s="142"/>
      <c r="DA57" s="142"/>
      <c r="DB57" s="142"/>
      <c r="DC57" s="142"/>
      <c r="DD57" s="142"/>
      <c r="DE57" s="142"/>
      <c r="DF57" s="142"/>
      <c r="DG57" s="142"/>
      <c r="DH57" s="142"/>
      <c r="DI57" s="142"/>
      <c r="DJ57" s="142"/>
      <c r="DK57" s="142"/>
      <c r="DL57" s="142"/>
      <c r="DM57" s="142"/>
      <c r="DN57" s="142"/>
      <c r="DO57" s="142"/>
      <c r="DP57" s="142"/>
      <c r="DQ57" s="142"/>
      <c r="DR57" s="142"/>
      <c r="DS57" s="142"/>
      <c r="DT57" s="142"/>
      <c r="DU57" s="142"/>
      <c r="DV57" s="142"/>
      <c r="DW57" s="142"/>
      <c r="DX57" s="142"/>
      <c r="DY57" s="142"/>
      <c r="DZ57" s="142"/>
      <c r="EA57" s="142"/>
      <c r="EB57" s="142"/>
      <c r="EC57" s="142"/>
      <c r="ED57" s="142"/>
      <c r="EE57" s="142"/>
      <c r="EF57" s="142"/>
      <c r="EG57" s="142"/>
      <c r="EH57" s="142"/>
      <c r="EI57" s="142"/>
      <c r="EJ57" s="142"/>
      <c r="EK57" s="142"/>
      <c r="EL57" s="142"/>
      <c r="EM57" s="142"/>
      <c r="EN57" s="142"/>
      <c r="EO57" s="142"/>
      <c r="EP57" s="142"/>
      <c r="EQ57" s="142"/>
      <c r="ER57" s="142"/>
      <c r="ES57" s="142"/>
      <c r="ET57" s="142"/>
      <c r="EU57" s="142"/>
      <c r="EV57" s="120"/>
      <c r="EW57" s="142"/>
      <c r="EX57" s="142"/>
      <c r="EY57" s="142"/>
      <c r="EZ57" s="142"/>
      <c r="FA57" s="142"/>
      <c r="FB57" s="142"/>
      <c r="FC57" s="142"/>
      <c r="FD57" s="142"/>
      <c r="FE57" s="142"/>
      <c r="FF57" s="142"/>
      <c r="FG57" s="142"/>
      <c r="FH57" s="142"/>
      <c r="FI57" s="142"/>
      <c r="FJ57" s="142"/>
      <c r="FK57" s="142"/>
      <c r="FL57" s="142"/>
      <c r="FM57" s="142"/>
      <c r="FN57" s="142"/>
      <c r="FO57" s="142"/>
      <c r="FP57" s="142"/>
      <c r="FQ57" s="142"/>
      <c r="FR57" s="142"/>
      <c r="FS57" s="142"/>
      <c r="FT57" s="142"/>
      <c r="FU57" s="142"/>
      <c r="FV57" s="142"/>
      <c r="FW57" s="142"/>
      <c r="FX57" s="142"/>
      <c r="FY57" s="142"/>
      <c r="FZ57" s="142"/>
      <c r="GA57" s="142"/>
      <c r="GB57" s="142"/>
      <c r="GC57" s="142"/>
      <c r="GD57" s="142"/>
      <c r="GE57" s="142"/>
      <c r="GF57" s="142"/>
      <c r="GG57" s="142"/>
      <c r="GH57" s="142"/>
      <c r="GI57" s="142"/>
      <c r="GJ57" s="142"/>
      <c r="GK57" s="142"/>
      <c r="GL57" s="142"/>
      <c r="GM57" s="142"/>
      <c r="GN57" s="142"/>
      <c r="GO57" s="142"/>
      <c r="GP57" s="142"/>
      <c r="GQ57" s="142"/>
      <c r="GR57" s="142"/>
      <c r="GS57" s="142"/>
      <c r="GT57" s="142"/>
      <c r="GU57" s="142"/>
      <c r="GV57" s="142"/>
      <c r="GW57" s="142"/>
      <c r="GX57" s="142"/>
      <c r="GY57" s="142"/>
      <c r="GZ57" s="142"/>
      <c r="HA57" s="142"/>
      <c r="HB57" s="142"/>
      <c r="HC57" s="142"/>
      <c r="HD57" s="142"/>
      <c r="HE57" s="142"/>
      <c r="HF57" s="142"/>
      <c r="HG57" s="142"/>
      <c r="HH57" s="142"/>
      <c r="HI57" s="142"/>
      <c r="HJ57" s="142"/>
      <c r="HK57" s="142"/>
      <c r="HL57" s="142"/>
      <c r="HM57" s="142"/>
      <c r="HN57" s="142"/>
      <c r="HO57" s="142"/>
      <c r="HP57" s="142"/>
      <c r="HQ57" s="142"/>
      <c r="HR57" s="142"/>
      <c r="HS57" s="142"/>
      <c r="HT57" s="228"/>
      <c r="HU57" s="143" t="s">
        <v>225</v>
      </c>
      <c r="HV57" s="144" t="str">
        <f>IF(COUNTBLANK(D41:D55)&gt;0,"Yes","No")</f>
        <v>No</v>
      </c>
      <c r="HW57" s="144" t="str">
        <f>IFERROR(IF(AND(COUNTBLANK(D41:D55)=0,D57/(D10+D11)&gt;0.2),"Yes","No"),"No")</f>
        <v>No</v>
      </c>
      <c r="HX57" s="144" t="str">
        <f>IFERROR(IF(AND(COUNTBLANK(D41:D55)=0,D56&gt;(D10+D11)),"Yes","No"),"No")</f>
        <v>No</v>
      </c>
      <c r="HY57" s="158"/>
      <c r="HZ57" s="158"/>
      <c r="IA57"/>
      <c r="IB57" s="158"/>
      <c r="IC57" s="158"/>
      <c r="ID57"/>
      <c r="IE57" s="147"/>
      <c r="IF57"/>
      <c r="IG57" s="147"/>
      <c r="IH57" s="147"/>
      <c r="II57"/>
      <c r="IJ57" s="147"/>
      <c r="IK57" s="147"/>
      <c r="IL57" s="147"/>
      <c r="IM57"/>
      <c r="IN57"/>
      <c r="IO57"/>
      <c r="IP57"/>
      <c r="IQ57"/>
      <c r="IR57" s="147"/>
      <c r="IS57" s="148" t="s">
        <v>225</v>
      </c>
      <c r="IT57" s="144" t="str">
        <f>IF(COUNTBLANK(AB41:AB55)&gt;0,"Yes","No")</f>
        <v>No</v>
      </c>
      <c r="IU57" s="144" t="str">
        <f>IFERROR(IF(AND(COUNTBLANK(AB41:AB55)=0,AB57/(AB10+AB11)&gt;0.2),"Yes","No"),"No")</f>
        <v>No</v>
      </c>
      <c r="IV57" s="144" t="str">
        <f>IFERROR(IF(AND(COUNTBLANK(AB41:AB55)=0,AB56&gt;(AB10+AB11)),"Yes","No"),"No")</f>
        <v>No</v>
      </c>
      <c r="IW57" s="158"/>
      <c r="IX57" s="158"/>
      <c r="IY57"/>
      <c r="IZ57" s="158"/>
      <c r="JA57" s="158"/>
      <c r="JB57"/>
      <c r="JC57" s="147"/>
      <c r="JD57"/>
      <c r="JE57" s="147"/>
      <c r="JF57" s="147"/>
      <c r="JG57"/>
      <c r="JH57" s="147"/>
      <c r="JI57" s="147"/>
      <c r="JJ57" s="147"/>
      <c r="JK57"/>
      <c r="JL57" s="147"/>
      <c r="JM57" s="147"/>
      <c r="JN57" s="147"/>
      <c r="JO57"/>
      <c r="JP57" s="147"/>
      <c r="JQ57" s="148" t="s">
        <v>225</v>
      </c>
      <c r="JR57" s="144" t="str">
        <f>IF(COUNTBLANK(AZ41:AZ55)&gt;0,"Yes","No")</f>
        <v>No</v>
      </c>
      <c r="JS57" s="144" t="str">
        <f>IFERROR(IF(AND(COUNTBLANK(AZ41:AZ55)=0,AZ57/(AZ10+AZ11)&gt;0.2),"Yes","No"),"No")</f>
        <v>No</v>
      </c>
      <c r="JT57" s="144" t="str">
        <f>IFERROR(IF(AND(COUNTBLANK(AZ41:AZ55)=0,AZ56&gt;(AZ10+AZ11)),"Yes","No"),"No")</f>
        <v>No</v>
      </c>
      <c r="JU57" s="158"/>
      <c r="JV57" s="158"/>
      <c r="JW57"/>
      <c r="JX57" s="158"/>
      <c r="JY57" s="158"/>
      <c r="JZ57"/>
      <c r="KA57" s="147"/>
      <c r="KB57"/>
      <c r="KC57" s="147"/>
      <c r="KD57" s="147"/>
      <c r="KE57"/>
      <c r="KF57" s="147"/>
      <c r="KG57" s="147"/>
      <c r="KH57" s="147"/>
      <c r="KI57"/>
      <c r="KJ57" s="147"/>
      <c r="KK57" s="147"/>
      <c r="KL57" s="147"/>
      <c r="KM57"/>
      <c r="KN57" s="147"/>
      <c r="KO57" s="148" t="s">
        <v>225</v>
      </c>
      <c r="KP57" s="144" t="str">
        <f>IF(COUNTBLANK(BX41:BX55)&gt;0,"Yes","No")</f>
        <v>No</v>
      </c>
      <c r="KQ57" s="144" t="str">
        <f>IFERROR(IF(AND(COUNTBLANK(BX41:BX55)=0,BX57/(BX10+BX11)&gt;0.2),"Yes","No"),"No")</f>
        <v>No</v>
      </c>
      <c r="KR57" s="144" t="str">
        <f>IFERROR(IF(AND(COUNTBLANK(BX41:BX55)=0,BX56&gt;(BX10+BX11)),"Yes","No"),"No")</f>
        <v>No</v>
      </c>
      <c r="KS57"/>
      <c r="KT57"/>
      <c r="KU57"/>
      <c r="KV57"/>
      <c r="KW57"/>
      <c r="KX57"/>
      <c r="KY57"/>
      <c r="KZ57"/>
      <c r="LA57"/>
      <c r="LB57"/>
      <c r="LC57"/>
      <c r="LD57"/>
      <c r="LE57"/>
      <c r="LF57"/>
      <c r="LG57"/>
      <c r="LH57"/>
      <c r="LI57"/>
      <c r="LJ57"/>
      <c r="LK57"/>
      <c r="LL57"/>
      <c r="LM57"/>
      <c r="LN57"/>
      <c r="LO57"/>
      <c r="LP57"/>
      <c r="LQ57"/>
      <c r="LR57"/>
      <c r="LS57"/>
      <c r="LT57"/>
      <c r="LU57"/>
      <c r="LV57"/>
      <c r="LW57"/>
      <c r="LX57"/>
      <c r="LY57"/>
      <c r="LZ57"/>
      <c r="MA57"/>
      <c r="MB57"/>
      <c r="MC57"/>
      <c r="MD57"/>
      <c r="ME57"/>
      <c r="MF57"/>
      <c r="MG57"/>
      <c r="MH57"/>
      <c r="MI57"/>
      <c r="MJ57"/>
      <c r="MK57"/>
      <c r="ML57"/>
      <c r="MM57"/>
      <c r="MN57"/>
      <c r="MO57"/>
      <c r="MP57"/>
      <c r="MQ57"/>
      <c r="MR57"/>
      <c r="MS57"/>
      <c r="MT57"/>
      <c r="MU57"/>
      <c r="MV57"/>
      <c r="MW57"/>
      <c r="MX57"/>
      <c r="MY57"/>
      <c r="MZ57"/>
      <c r="NA57"/>
      <c r="NB57"/>
      <c r="NC57"/>
      <c r="ND57"/>
      <c r="NE57"/>
      <c r="NF57"/>
      <c r="NG57"/>
      <c r="NH57"/>
      <c r="NI57"/>
      <c r="NJ57"/>
      <c r="NK57"/>
      <c r="NL57"/>
      <c r="NM57"/>
      <c r="NN57"/>
      <c r="NO57"/>
      <c r="NP57"/>
      <c r="NQ57"/>
      <c r="NR57"/>
      <c r="NS57"/>
      <c r="NT57"/>
      <c r="NU57"/>
      <c r="NV57"/>
      <c r="NW57"/>
      <c r="NX57"/>
      <c r="NY57"/>
      <c r="NZ57"/>
      <c r="OA57"/>
      <c r="OB57"/>
      <c r="OC57"/>
      <c r="OD57"/>
      <c r="OE57"/>
      <c r="OF57"/>
      <c r="OG57"/>
      <c r="OH57"/>
      <c r="OI57"/>
      <c r="OJ57"/>
    </row>
    <row r="58" spans="3:400" ht="53.45" customHeight="1" x14ac:dyDescent="0.25">
      <c r="C58" s="217"/>
      <c r="D58" s="164" t="str">
        <f>HV58</f>
        <v/>
      </c>
      <c r="E58" s="142"/>
      <c r="F58" s="142"/>
      <c r="G58" s="142"/>
      <c r="H58" s="142"/>
      <c r="I58" s="142"/>
      <c r="J58" s="142"/>
      <c r="K58" s="142"/>
      <c r="L58" s="142"/>
      <c r="M58" s="142"/>
      <c r="N58" s="142"/>
      <c r="O58" s="142"/>
      <c r="P58" s="142"/>
      <c r="Q58" s="142"/>
      <c r="R58" s="142"/>
      <c r="S58" s="142"/>
      <c r="T58" s="142"/>
      <c r="U58" s="142"/>
      <c r="V58" s="142"/>
      <c r="W58" s="142"/>
      <c r="X58" s="142"/>
      <c r="Y58" s="142"/>
      <c r="Z58" s="142"/>
      <c r="AA58" s="142"/>
      <c r="AB58" s="164" t="str">
        <f>IT58</f>
        <v/>
      </c>
      <c r="AC58" s="142"/>
      <c r="AD58" s="142"/>
      <c r="AE58" s="142"/>
      <c r="AF58" s="142"/>
      <c r="AG58" s="142"/>
      <c r="AH58" s="142"/>
      <c r="AI58" s="142"/>
      <c r="AJ58" s="142"/>
      <c r="AK58" s="142"/>
      <c r="AL58" s="142"/>
      <c r="AM58" s="142"/>
      <c r="AN58" s="142"/>
      <c r="AO58" s="142"/>
      <c r="AP58" s="142"/>
      <c r="AQ58" s="142"/>
      <c r="AR58" s="142"/>
      <c r="AS58" s="142"/>
      <c r="AT58" s="142"/>
      <c r="AU58" s="142"/>
      <c r="AV58" s="142"/>
      <c r="AW58" s="142"/>
      <c r="AX58" s="142"/>
      <c r="AY58" s="142"/>
      <c r="AZ58" s="164" t="str">
        <f>JR58</f>
        <v/>
      </c>
      <c r="BA58" s="142"/>
      <c r="BB58" s="142"/>
      <c r="BC58" s="142"/>
      <c r="BD58" s="142"/>
      <c r="BE58" s="142"/>
      <c r="BF58" s="142"/>
      <c r="BG58" s="142"/>
      <c r="BH58" s="142"/>
      <c r="BI58" s="142"/>
      <c r="BJ58" s="142"/>
      <c r="BK58" s="142"/>
      <c r="BL58" s="142"/>
      <c r="BM58" s="142"/>
      <c r="BN58" s="142"/>
      <c r="BO58" s="142"/>
      <c r="BP58" s="142"/>
      <c r="BQ58" s="142"/>
      <c r="BR58" s="142"/>
      <c r="BS58" s="142"/>
      <c r="BT58" s="142"/>
      <c r="BU58" s="142"/>
      <c r="BV58" s="142"/>
      <c r="BW58" s="142"/>
      <c r="BX58" s="164" t="str">
        <f>KP58</f>
        <v/>
      </c>
      <c r="BY58" s="142"/>
      <c r="BZ58" s="120"/>
      <c r="CA58" s="142"/>
      <c r="CB58" s="142"/>
      <c r="CC58" s="142"/>
      <c r="CD58" s="142"/>
      <c r="CE58" s="142"/>
      <c r="CF58" s="142"/>
      <c r="CG58" s="142"/>
      <c r="CH58" s="142"/>
      <c r="CI58" s="142"/>
      <c r="CJ58" s="142"/>
      <c r="CK58" s="142"/>
      <c r="CL58" s="142"/>
      <c r="CM58" s="142"/>
      <c r="CN58" s="142"/>
      <c r="CO58" s="142"/>
      <c r="CP58" s="142"/>
      <c r="CQ58" s="142"/>
      <c r="CR58" s="142"/>
      <c r="CS58" s="142"/>
      <c r="CT58" s="142"/>
      <c r="CU58" s="142"/>
      <c r="CV58" s="142"/>
      <c r="CW58" s="142"/>
      <c r="CX58" s="142"/>
      <c r="CY58" s="142"/>
      <c r="CZ58" s="142"/>
      <c r="DA58" s="142"/>
      <c r="DB58" s="142"/>
      <c r="DC58" s="142"/>
      <c r="DD58" s="142"/>
      <c r="DE58" s="142"/>
      <c r="DF58" s="142"/>
      <c r="DG58" s="142"/>
      <c r="DH58" s="142"/>
      <c r="DI58" s="142"/>
      <c r="DJ58" s="142"/>
      <c r="DK58" s="142"/>
      <c r="DL58" s="142"/>
      <c r="DM58" s="142"/>
      <c r="DN58" s="142"/>
      <c r="DO58" s="142"/>
      <c r="DP58" s="142"/>
      <c r="DQ58" s="142"/>
      <c r="DR58" s="142"/>
      <c r="DS58" s="142"/>
      <c r="DT58" s="142"/>
      <c r="DU58" s="142"/>
      <c r="DV58" s="142"/>
      <c r="DW58" s="142"/>
      <c r="DX58" s="142"/>
      <c r="DY58" s="142"/>
      <c r="DZ58" s="142"/>
      <c r="EA58" s="142"/>
      <c r="EB58" s="142"/>
      <c r="EC58" s="142"/>
      <c r="ED58" s="142"/>
      <c r="EE58" s="142"/>
      <c r="EF58" s="142"/>
      <c r="EG58" s="142"/>
      <c r="EH58" s="142"/>
      <c r="EI58" s="142"/>
      <c r="EJ58" s="142"/>
      <c r="EK58" s="142"/>
      <c r="EL58" s="142"/>
      <c r="EM58" s="142"/>
      <c r="EN58" s="142"/>
      <c r="EO58" s="142"/>
      <c r="EP58" s="142"/>
      <c r="EQ58" s="142"/>
      <c r="ER58" s="142"/>
      <c r="ES58" s="142"/>
      <c r="ET58" s="142"/>
      <c r="EU58" s="142"/>
      <c r="EV58" s="120"/>
      <c r="EW58" s="142"/>
      <c r="EX58" s="142"/>
      <c r="EY58" s="142"/>
      <c r="EZ58" s="142"/>
      <c r="FA58" s="142"/>
      <c r="FB58" s="142"/>
      <c r="FC58" s="142"/>
      <c r="FD58" s="142"/>
      <c r="FE58" s="142"/>
      <c r="FF58" s="142"/>
      <c r="FG58" s="142"/>
      <c r="FH58" s="142"/>
      <c r="FI58" s="142"/>
      <c r="FJ58" s="142"/>
      <c r="FK58" s="142"/>
      <c r="FL58" s="142"/>
      <c r="FM58" s="142"/>
      <c r="FN58" s="142"/>
      <c r="FO58" s="142"/>
      <c r="FP58" s="142"/>
      <c r="FQ58" s="142"/>
      <c r="FR58" s="142"/>
      <c r="FS58" s="142"/>
      <c r="FT58" s="142"/>
      <c r="FU58" s="142"/>
      <c r="FV58" s="142"/>
      <c r="FW58" s="142"/>
      <c r="FX58" s="142"/>
      <c r="FY58" s="142"/>
      <c r="FZ58" s="142"/>
      <c r="GA58" s="142"/>
      <c r="GB58" s="142"/>
      <c r="GC58" s="142"/>
      <c r="GD58" s="142"/>
      <c r="GE58" s="142"/>
      <c r="GF58" s="142"/>
      <c r="GG58" s="142"/>
      <c r="GH58" s="142"/>
      <c r="GI58" s="142"/>
      <c r="GJ58" s="142"/>
      <c r="GK58" s="142"/>
      <c r="GL58" s="142"/>
      <c r="GM58" s="142"/>
      <c r="GN58" s="142"/>
      <c r="GO58" s="142"/>
      <c r="GP58" s="142"/>
      <c r="GQ58" s="142"/>
      <c r="GR58" s="142"/>
      <c r="GS58" s="142"/>
      <c r="GT58" s="142"/>
      <c r="GU58" s="142"/>
      <c r="GV58" s="142"/>
      <c r="GW58" s="142"/>
      <c r="GX58" s="142"/>
      <c r="GY58" s="142"/>
      <c r="GZ58" s="142"/>
      <c r="HA58" s="142"/>
      <c r="HB58" s="142"/>
      <c r="HC58" s="142"/>
      <c r="HD58" s="142"/>
      <c r="HE58" s="142"/>
      <c r="HF58" s="142"/>
      <c r="HG58" s="142"/>
      <c r="HH58" s="142"/>
      <c r="HI58" s="142"/>
      <c r="HJ58" s="142"/>
      <c r="HK58" s="142"/>
      <c r="HL58" s="142"/>
      <c r="HM58" s="142"/>
      <c r="HN58" s="142"/>
      <c r="HO58" s="142"/>
      <c r="HP58" s="142"/>
      <c r="HQ58" s="142"/>
      <c r="HR58" s="142"/>
      <c r="HS58" s="142"/>
      <c r="HT58" s="228"/>
      <c r="HU58" s="143" t="s">
        <v>230</v>
      </c>
      <c r="HV58" s="165" t="str">
        <f>IF(HV57="Yes", HV56,"")&amp;IF(HW57="Yes",HW56,"")&amp;IF(HX57="Yes",HX56,"")</f>
        <v/>
      </c>
      <c r="HW58" s="165"/>
      <c r="HX58" s="165"/>
      <c r="HY58" s="147"/>
      <c r="HZ58" s="147"/>
      <c r="IA58"/>
      <c r="IB58" s="147"/>
      <c r="IC58" s="147"/>
      <c r="ID58"/>
      <c r="IE58" s="158"/>
      <c r="IF58"/>
      <c r="IG58" s="158"/>
      <c r="IH58" s="158"/>
      <c r="II58"/>
      <c r="IJ58" s="158"/>
      <c r="IK58" s="158"/>
      <c r="IL58" s="158"/>
      <c r="IM58"/>
      <c r="IN58"/>
      <c r="IO58"/>
      <c r="IP58"/>
      <c r="IQ58"/>
      <c r="IR58" s="158"/>
      <c r="IS58" s="148" t="s">
        <v>230</v>
      </c>
      <c r="IT58" s="165" t="str">
        <f>IF(IT57="Yes", IT56,"")&amp;IF(IU57="Yes",IU56,"")&amp;IF(IV57="Yes",IV56,"")</f>
        <v/>
      </c>
      <c r="IU58" s="165"/>
      <c r="IV58" s="165"/>
      <c r="IW58" s="147"/>
      <c r="IX58" s="147"/>
      <c r="IY58"/>
      <c r="IZ58" s="147"/>
      <c r="JA58" s="147"/>
      <c r="JB58"/>
      <c r="JC58" s="158"/>
      <c r="JD58"/>
      <c r="JE58" s="158"/>
      <c r="JF58" s="158"/>
      <c r="JG58"/>
      <c r="JH58" s="158"/>
      <c r="JI58" s="158"/>
      <c r="JJ58" s="158"/>
      <c r="JK58"/>
      <c r="JL58" s="158"/>
      <c r="JM58" s="158"/>
      <c r="JN58" s="158"/>
      <c r="JO58"/>
      <c r="JP58" s="158"/>
      <c r="JQ58" s="148" t="s">
        <v>230</v>
      </c>
      <c r="JR58" s="165" t="str">
        <f>IF(JR57="Yes", JR56,"")&amp;IF(JS57="Yes",JS56,"")&amp;IF(JT57="Yes",JT56,"")</f>
        <v/>
      </c>
      <c r="JS58" s="165"/>
      <c r="JT58" s="165"/>
      <c r="JU58" s="147"/>
      <c r="JV58" s="147"/>
      <c r="JW58"/>
      <c r="JX58" s="147"/>
      <c r="JY58" s="147"/>
      <c r="JZ58"/>
      <c r="KA58" s="158"/>
      <c r="KB58"/>
      <c r="KC58" s="158"/>
      <c r="KD58" s="158"/>
      <c r="KE58"/>
      <c r="KF58" s="158"/>
      <c r="KG58" s="158"/>
      <c r="KH58" s="158"/>
      <c r="KI58"/>
      <c r="KJ58" s="158"/>
      <c r="KK58" s="158"/>
      <c r="KL58" s="158"/>
      <c r="KM58"/>
      <c r="KN58" s="158"/>
      <c r="KO58" s="148" t="s">
        <v>230</v>
      </c>
      <c r="KP58" s="165" t="str">
        <f>IF(KP57="Yes", KP56,"")&amp;IF(KQ57="Yes",KQ56,"")&amp;IF(KR57="Yes",KR56,"")</f>
        <v/>
      </c>
      <c r="KQ58" s="165"/>
      <c r="KR58" s="165"/>
      <c r="KS58"/>
      <c r="KT58"/>
      <c r="KU58"/>
      <c r="KV58"/>
      <c r="KW58"/>
      <c r="KX58"/>
      <c r="KY58"/>
      <c r="KZ58"/>
      <c r="LA58"/>
      <c r="LB58"/>
      <c r="LC58"/>
      <c r="LD58"/>
      <c r="LE58"/>
      <c r="LF58"/>
      <c r="LG58"/>
      <c r="LH58"/>
      <c r="LI58"/>
      <c r="LJ58"/>
      <c r="LK58"/>
      <c r="LL58"/>
      <c r="LM58"/>
      <c r="LN58"/>
      <c r="LO58"/>
      <c r="LP58"/>
      <c r="LQ58"/>
      <c r="LR58"/>
      <c r="LS58"/>
      <c r="LT58"/>
      <c r="LU58"/>
      <c r="LV58"/>
      <c r="LW58"/>
      <c r="LX58"/>
      <c r="LY58"/>
      <c r="LZ58"/>
      <c r="MA58"/>
      <c r="MB58"/>
      <c r="MC58"/>
      <c r="MD58"/>
      <c r="ME58"/>
      <c r="MF58"/>
      <c r="MG58"/>
      <c r="MH58"/>
      <c r="MI58"/>
      <c r="MJ58"/>
      <c r="MK58"/>
      <c r="ML58"/>
      <c r="MM58"/>
      <c r="MN58"/>
      <c r="MO58"/>
      <c r="MP58"/>
      <c r="MQ58"/>
      <c r="MR58"/>
      <c r="MS58"/>
      <c r="MT58"/>
      <c r="MU58"/>
      <c r="MV58"/>
      <c r="MW58"/>
      <c r="MX58"/>
      <c r="MY58"/>
      <c r="MZ58"/>
      <c r="NA58"/>
      <c r="NB58"/>
      <c r="NC58"/>
      <c r="ND58"/>
      <c r="NE58"/>
      <c r="NF58"/>
      <c r="NG58"/>
      <c r="NH58"/>
      <c r="NI58"/>
      <c r="NJ58"/>
      <c r="NK58"/>
      <c r="NL58"/>
      <c r="NM58"/>
      <c r="NN58"/>
      <c r="NO58"/>
      <c r="NP58"/>
      <c r="NQ58"/>
      <c r="NR58"/>
      <c r="NS58"/>
      <c r="NT58"/>
      <c r="NU58"/>
      <c r="NV58"/>
      <c r="NW58"/>
      <c r="NX58"/>
      <c r="NY58"/>
      <c r="NZ58"/>
      <c r="OA58"/>
      <c r="OB58"/>
      <c r="OC58"/>
      <c r="OD58"/>
      <c r="OE58"/>
      <c r="OF58"/>
      <c r="OG58"/>
      <c r="OH58"/>
      <c r="OI58"/>
      <c r="OJ58"/>
    </row>
    <row r="59" spans="3:400" ht="15.75" x14ac:dyDescent="0.25">
      <c r="C59" s="168"/>
      <c r="HT59" s="228"/>
      <c r="HU59"/>
      <c r="HV59"/>
      <c r="HW59"/>
      <c r="HX59"/>
      <c r="HY59"/>
      <c r="HZ59"/>
      <c r="IA59"/>
      <c r="IB59"/>
      <c r="IC59"/>
      <c r="ID59"/>
      <c r="IE59" s="147"/>
      <c r="IF59"/>
      <c r="IG59" s="147"/>
      <c r="IH59" s="147"/>
      <c r="II59"/>
      <c r="IJ59" s="147"/>
      <c r="IK59" s="147"/>
      <c r="IL59" s="147"/>
      <c r="IM59"/>
      <c r="IN59"/>
      <c r="IO59"/>
      <c r="IP59"/>
      <c r="IQ59"/>
      <c r="IR59" s="147"/>
      <c r="IS59"/>
      <c r="IT59"/>
      <c r="IU59"/>
      <c r="IV59"/>
      <c r="IW59"/>
      <c r="IX59"/>
      <c r="IY59"/>
      <c r="IZ59"/>
      <c r="JA59"/>
      <c r="JB59"/>
      <c r="JC59" s="147"/>
      <c r="JD59"/>
      <c r="JE59" s="147"/>
      <c r="JF59" s="147"/>
      <c r="JG59"/>
      <c r="JH59" s="147"/>
      <c r="JI59" s="147"/>
      <c r="JJ59" s="147"/>
      <c r="JK59"/>
      <c r="JL59" s="147"/>
      <c r="JM59" s="147"/>
      <c r="JN59" s="147"/>
      <c r="JO59"/>
      <c r="JP59" s="147"/>
      <c r="JQ59"/>
      <c r="JR59"/>
      <c r="JS59"/>
      <c r="JT59"/>
      <c r="JU59"/>
      <c r="JV59"/>
      <c r="JW59"/>
      <c r="JX59"/>
      <c r="JY59"/>
      <c r="JZ59"/>
      <c r="KA59" s="147"/>
      <c r="KB59"/>
      <c r="KC59" s="147"/>
      <c r="KD59" s="147"/>
      <c r="KE59"/>
      <c r="KF59" s="147"/>
      <c r="KG59" s="147"/>
      <c r="KH59" s="147"/>
      <c r="KI59"/>
      <c r="KJ59" s="147"/>
      <c r="KK59" s="147"/>
      <c r="KL59" s="147"/>
      <c r="KM59"/>
      <c r="KN59" s="147"/>
      <c r="KO59"/>
      <c r="KP59"/>
      <c r="KQ59"/>
      <c r="KR59"/>
      <c r="KS59"/>
      <c r="KT59"/>
      <c r="KU59"/>
      <c r="KV59"/>
      <c r="KW59"/>
      <c r="KX59"/>
      <c r="KY59"/>
      <c r="KZ59"/>
      <c r="LA59"/>
      <c r="LB59"/>
      <c r="LC59"/>
      <c r="LD59"/>
      <c r="LE59"/>
      <c r="LF59"/>
      <c r="LG59"/>
      <c r="LH59"/>
      <c r="LI59"/>
      <c r="LJ59"/>
      <c r="LK59"/>
      <c r="LL59"/>
      <c r="LM59"/>
      <c r="LN59"/>
      <c r="LO59"/>
      <c r="LP59"/>
      <c r="LQ59"/>
      <c r="LR59"/>
      <c r="LS59"/>
      <c r="LT59"/>
      <c r="LU59"/>
      <c r="LV59"/>
      <c r="LW59"/>
      <c r="LX59"/>
      <c r="LY59"/>
      <c r="LZ59"/>
      <c r="MA59"/>
      <c r="MB59"/>
      <c r="MC59"/>
      <c r="MD59"/>
      <c r="ME59"/>
      <c r="MF59"/>
      <c r="MG59"/>
      <c r="MH59"/>
      <c r="MI59"/>
      <c r="MJ59"/>
      <c r="MK59"/>
      <c r="ML59"/>
      <c r="MM59"/>
      <c r="MN59"/>
      <c r="MO59"/>
      <c r="MP59"/>
      <c r="MQ59"/>
      <c r="MR59"/>
      <c r="MS59"/>
      <c r="MT59"/>
      <c r="MU59"/>
      <c r="MV59"/>
      <c r="MW59"/>
      <c r="MX59"/>
      <c r="MY59"/>
      <c r="MZ59"/>
      <c r="NA59"/>
      <c r="NB59"/>
      <c r="NC59"/>
      <c r="ND59"/>
      <c r="NE59"/>
      <c r="NF59"/>
      <c r="NG59"/>
      <c r="NH59"/>
      <c r="NI59"/>
      <c r="NJ59"/>
      <c r="NK59"/>
      <c r="NL59"/>
      <c r="NM59"/>
      <c r="NN59"/>
      <c r="NO59"/>
      <c r="NP59"/>
      <c r="NQ59"/>
      <c r="NR59"/>
      <c r="NS59"/>
      <c r="NT59"/>
      <c r="NU59"/>
      <c r="NV59"/>
      <c r="NW59"/>
      <c r="NX59"/>
      <c r="NY59"/>
      <c r="NZ59"/>
      <c r="OA59"/>
      <c r="OB59"/>
      <c r="OC59"/>
      <c r="OD59"/>
      <c r="OE59"/>
      <c r="OF59"/>
      <c r="OG59"/>
      <c r="OH59"/>
      <c r="OI59"/>
      <c r="OJ59"/>
    </row>
    <row r="60" spans="3:400" ht="15.75" x14ac:dyDescent="0.25">
      <c r="C60" s="168" t="s">
        <v>275</v>
      </c>
      <c r="D60" s="139" t="str">
        <f t="shared" ref="D60:BO60" si="178">D7</f>
        <v>ES</v>
      </c>
      <c r="E60" s="139">
        <f t="shared" si="178"/>
        <v>0</v>
      </c>
      <c r="F60" s="139">
        <f t="shared" si="178"/>
        <v>0</v>
      </c>
      <c r="G60" s="139">
        <f t="shared" si="178"/>
        <v>0</v>
      </c>
      <c r="H60" s="139">
        <f t="shared" si="178"/>
        <v>0</v>
      </c>
      <c r="I60" s="139">
        <f t="shared" si="178"/>
        <v>0</v>
      </c>
      <c r="J60" s="139">
        <f t="shared" si="178"/>
        <v>0</v>
      </c>
      <c r="K60" s="139">
        <f t="shared" si="178"/>
        <v>0</v>
      </c>
      <c r="L60" s="139">
        <f t="shared" si="178"/>
        <v>0</v>
      </c>
      <c r="M60" s="139">
        <f t="shared" si="178"/>
        <v>0</v>
      </c>
      <c r="N60" s="139">
        <f t="shared" si="178"/>
        <v>0</v>
      </c>
      <c r="O60" s="139">
        <f t="shared" si="178"/>
        <v>0</v>
      </c>
      <c r="P60" s="139">
        <f t="shared" si="178"/>
        <v>0</v>
      </c>
      <c r="Q60" s="139">
        <f t="shared" si="178"/>
        <v>0</v>
      </c>
      <c r="R60" s="139">
        <f t="shared" si="178"/>
        <v>0</v>
      </c>
      <c r="S60" s="139">
        <f t="shared" si="178"/>
        <v>0</v>
      </c>
      <c r="T60" s="139">
        <f t="shared" si="178"/>
        <v>0</v>
      </c>
      <c r="U60" s="139">
        <f t="shared" si="178"/>
        <v>0</v>
      </c>
      <c r="V60" s="139">
        <f t="shared" si="178"/>
        <v>0</v>
      </c>
      <c r="W60" s="139">
        <f t="shared" si="178"/>
        <v>0</v>
      </c>
      <c r="X60" s="139">
        <f t="shared" si="178"/>
        <v>0</v>
      </c>
      <c r="Y60" s="139">
        <f t="shared" si="178"/>
        <v>0</v>
      </c>
      <c r="Z60" s="139">
        <f t="shared" si="178"/>
        <v>0</v>
      </c>
      <c r="AA60" s="139">
        <f t="shared" si="178"/>
        <v>0</v>
      </c>
      <c r="AB60" s="139" t="str">
        <f t="shared" si="178"/>
        <v>TH</v>
      </c>
      <c r="AC60" s="139">
        <f t="shared" si="178"/>
        <v>0</v>
      </c>
      <c r="AD60" s="139">
        <f t="shared" si="178"/>
        <v>0</v>
      </c>
      <c r="AE60" s="139">
        <f t="shared" si="178"/>
        <v>0</v>
      </c>
      <c r="AF60" s="139">
        <f t="shared" si="178"/>
        <v>0</v>
      </c>
      <c r="AG60" s="139">
        <f t="shared" si="178"/>
        <v>0</v>
      </c>
      <c r="AH60" s="139">
        <f t="shared" si="178"/>
        <v>0</v>
      </c>
      <c r="AI60" s="139">
        <f t="shared" si="178"/>
        <v>0</v>
      </c>
      <c r="AJ60" s="139">
        <f t="shared" si="178"/>
        <v>0</v>
      </c>
      <c r="AK60" s="139">
        <f t="shared" si="178"/>
        <v>0</v>
      </c>
      <c r="AL60" s="139">
        <f t="shared" si="178"/>
        <v>0</v>
      </c>
      <c r="AM60" s="139">
        <f t="shared" si="178"/>
        <v>0</v>
      </c>
      <c r="AN60" s="139">
        <f t="shared" si="178"/>
        <v>0</v>
      </c>
      <c r="AO60" s="139">
        <f t="shared" si="178"/>
        <v>0</v>
      </c>
      <c r="AP60" s="139">
        <f t="shared" si="178"/>
        <v>0</v>
      </c>
      <c r="AQ60" s="139">
        <f t="shared" si="178"/>
        <v>0</v>
      </c>
      <c r="AR60" s="139">
        <f t="shared" si="178"/>
        <v>0</v>
      </c>
      <c r="AS60" s="139">
        <f t="shared" si="178"/>
        <v>0</v>
      </c>
      <c r="AT60" s="139">
        <f t="shared" si="178"/>
        <v>0</v>
      </c>
      <c r="AU60" s="139">
        <f t="shared" si="178"/>
        <v>0</v>
      </c>
      <c r="AV60" s="139">
        <f t="shared" si="178"/>
        <v>0</v>
      </c>
      <c r="AW60" s="139">
        <f t="shared" si="178"/>
        <v>0</v>
      </c>
      <c r="AX60" s="139">
        <f t="shared" si="178"/>
        <v>0</v>
      </c>
      <c r="AY60" s="139">
        <f t="shared" si="178"/>
        <v>0</v>
      </c>
      <c r="AZ60" s="139" t="str">
        <f t="shared" si="178"/>
        <v>SH</v>
      </c>
      <c r="BA60" s="139">
        <f t="shared" si="178"/>
        <v>0</v>
      </c>
      <c r="BB60" s="139">
        <f t="shared" si="178"/>
        <v>0</v>
      </c>
      <c r="BC60" s="139">
        <f t="shared" si="178"/>
        <v>0</v>
      </c>
      <c r="BD60" s="139">
        <f t="shared" si="178"/>
        <v>0</v>
      </c>
      <c r="BE60" s="139">
        <f t="shared" si="178"/>
        <v>0</v>
      </c>
      <c r="BF60" s="139">
        <f t="shared" si="178"/>
        <v>0</v>
      </c>
      <c r="BG60" s="139">
        <f t="shared" si="178"/>
        <v>0</v>
      </c>
      <c r="BH60" s="139">
        <f t="shared" si="178"/>
        <v>0</v>
      </c>
      <c r="BI60" s="139">
        <f t="shared" si="178"/>
        <v>0</v>
      </c>
      <c r="BJ60" s="139">
        <f t="shared" si="178"/>
        <v>0</v>
      </c>
      <c r="BK60" s="139">
        <f t="shared" si="178"/>
        <v>0</v>
      </c>
      <c r="BL60" s="139">
        <f t="shared" si="178"/>
        <v>0</v>
      </c>
      <c r="BM60" s="139">
        <f t="shared" si="178"/>
        <v>0</v>
      </c>
      <c r="BN60" s="139">
        <f t="shared" si="178"/>
        <v>0</v>
      </c>
      <c r="BO60" s="139">
        <f t="shared" si="178"/>
        <v>0</v>
      </c>
      <c r="BP60" s="139">
        <f t="shared" ref="BP60:BX60" si="179">BP7</f>
        <v>0</v>
      </c>
      <c r="BQ60" s="139">
        <f t="shared" si="179"/>
        <v>0</v>
      </c>
      <c r="BR60" s="139">
        <f t="shared" si="179"/>
        <v>0</v>
      </c>
      <c r="BS60" s="139">
        <f t="shared" si="179"/>
        <v>0</v>
      </c>
      <c r="BT60" s="139">
        <f t="shared" si="179"/>
        <v>0</v>
      </c>
      <c r="BU60" s="139">
        <f t="shared" si="179"/>
        <v>0</v>
      </c>
      <c r="BV60" s="139">
        <f t="shared" si="179"/>
        <v>0</v>
      </c>
      <c r="BW60" s="139">
        <f t="shared" si="179"/>
        <v>0</v>
      </c>
      <c r="BX60" s="139" t="str">
        <f t="shared" si="179"/>
        <v>UN</v>
      </c>
      <c r="BY60" s="126"/>
      <c r="BZ60" s="120"/>
      <c r="CA60" s="139" t="s">
        <v>11</v>
      </c>
      <c r="CB60" s="139"/>
      <c r="CC60" s="139"/>
      <c r="CD60" s="139"/>
      <c r="CE60" s="139"/>
      <c r="CF60" s="139"/>
      <c r="CG60" s="139"/>
      <c r="CH60" s="139"/>
      <c r="CI60" s="139"/>
      <c r="CJ60" s="139"/>
      <c r="CK60" s="139"/>
      <c r="CL60" s="139"/>
      <c r="CM60" s="139"/>
      <c r="CN60" s="139"/>
      <c r="CO60" s="139"/>
      <c r="CP60" s="139"/>
      <c r="CQ60" s="139"/>
      <c r="CR60" s="139"/>
      <c r="CS60" s="139"/>
      <c r="CT60" s="139"/>
      <c r="CU60" s="139"/>
      <c r="CV60" s="139"/>
      <c r="CW60" s="139"/>
      <c r="CX60" s="139"/>
      <c r="CY60" s="140" t="s">
        <v>12</v>
      </c>
      <c r="CZ60" s="139"/>
      <c r="DA60" s="139"/>
      <c r="DB60" s="139"/>
      <c r="DC60" s="139"/>
      <c r="DD60" s="139"/>
      <c r="DE60" s="139"/>
      <c r="DF60" s="139"/>
      <c r="DG60" s="139"/>
      <c r="DH60" s="139"/>
      <c r="DI60" s="139"/>
      <c r="DJ60" s="139"/>
      <c r="DK60" s="139"/>
      <c r="DL60" s="139"/>
      <c r="DM60" s="139"/>
      <c r="DN60" s="139"/>
      <c r="DO60" s="139"/>
      <c r="DP60" s="139"/>
      <c r="DQ60" s="139"/>
      <c r="DR60" s="139"/>
      <c r="DS60" s="139"/>
      <c r="DT60" s="139"/>
      <c r="DU60" s="139"/>
      <c r="DV60" s="139"/>
      <c r="DW60" s="141" t="s">
        <v>217</v>
      </c>
      <c r="DX60" s="139"/>
      <c r="DY60" s="139"/>
      <c r="DZ60" s="139"/>
      <c r="EA60" s="139"/>
      <c r="EB60" s="139"/>
      <c r="EC60" s="139"/>
      <c r="ED60" s="139"/>
      <c r="EE60" s="139"/>
      <c r="EF60" s="139"/>
      <c r="EG60" s="139"/>
      <c r="EH60" s="139"/>
      <c r="EI60" s="139"/>
      <c r="EJ60" s="139"/>
      <c r="EK60" s="139"/>
      <c r="EL60" s="139"/>
      <c r="EM60" s="139"/>
      <c r="EN60" s="139"/>
      <c r="EO60" s="139"/>
      <c r="EP60" s="139"/>
      <c r="EQ60" s="139"/>
      <c r="ER60" s="139"/>
      <c r="ES60" s="139"/>
      <c r="ET60" s="139"/>
      <c r="EU60" s="141" t="s">
        <v>217</v>
      </c>
      <c r="EV60" s="120"/>
      <c r="EW60" s="139" t="str">
        <f>EW$7</f>
        <v>ES</v>
      </c>
      <c r="EX60" s="139">
        <f t="shared" ref="EX60:HI60" si="180">EX$7</f>
        <v>0</v>
      </c>
      <c r="EY60" s="139">
        <f t="shared" si="180"/>
        <v>0</v>
      </c>
      <c r="EZ60" s="139">
        <f t="shared" si="180"/>
        <v>0</v>
      </c>
      <c r="FA60" s="139">
        <f t="shared" si="180"/>
        <v>0</v>
      </c>
      <c r="FB60" s="139">
        <f t="shared" si="180"/>
        <v>0</v>
      </c>
      <c r="FC60" s="139">
        <f t="shared" si="180"/>
        <v>0</v>
      </c>
      <c r="FD60" s="139">
        <f t="shared" si="180"/>
        <v>0</v>
      </c>
      <c r="FE60" s="139">
        <f t="shared" si="180"/>
        <v>0</v>
      </c>
      <c r="FF60" s="139">
        <f t="shared" si="180"/>
        <v>0</v>
      </c>
      <c r="FG60" s="139">
        <f t="shared" si="180"/>
        <v>0</v>
      </c>
      <c r="FH60" s="139">
        <f t="shared" si="180"/>
        <v>0</v>
      </c>
      <c r="FI60" s="139">
        <f t="shared" si="180"/>
        <v>0</v>
      </c>
      <c r="FJ60" s="139">
        <f t="shared" si="180"/>
        <v>0</v>
      </c>
      <c r="FK60" s="139">
        <f t="shared" si="180"/>
        <v>0</v>
      </c>
      <c r="FL60" s="139">
        <f t="shared" si="180"/>
        <v>0</v>
      </c>
      <c r="FM60" s="139">
        <f t="shared" si="180"/>
        <v>0</v>
      </c>
      <c r="FN60" s="139">
        <f t="shared" si="180"/>
        <v>0</v>
      </c>
      <c r="FO60" s="139">
        <f t="shared" si="180"/>
        <v>0</v>
      </c>
      <c r="FP60" s="139">
        <f t="shared" si="180"/>
        <v>0</v>
      </c>
      <c r="FQ60" s="139">
        <f t="shared" si="180"/>
        <v>0</v>
      </c>
      <c r="FR60" s="139">
        <f t="shared" si="180"/>
        <v>0</v>
      </c>
      <c r="FS60" s="139">
        <f t="shared" si="180"/>
        <v>0</v>
      </c>
      <c r="FT60" s="139">
        <f t="shared" si="180"/>
        <v>0</v>
      </c>
      <c r="FU60" s="139" t="str">
        <f t="shared" si="180"/>
        <v>TH</v>
      </c>
      <c r="FV60" s="139">
        <f t="shared" si="180"/>
        <v>0</v>
      </c>
      <c r="FW60" s="139">
        <f t="shared" si="180"/>
        <v>0</v>
      </c>
      <c r="FX60" s="139">
        <f t="shared" si="180"/>
        <v>0</v>
      </c>
      <c r="FY60" s="139">
        <f t="shared" si="180"/>
        <v>0</v>
      </c>
      <c r="FZ60" s="139">
        <f t="shared" si="180"/>
        <v>0</v>
      </c>
      <c r="GA60" s="139">
        <f t="shared" si="180"/>
        <v>0</v>
      </c>
      <c r="GB60" s="139">
        <f t="shared" si="180"/>
        <v>0</v>
      </c>
      <c r="GC60" s="139">
        <f t="shared" si="180"/>
        <v>0</v>
      </c>
      <c r="GD60" s="139">
        <f t="shared" si="180"/>
        <v>0</v>
      </c>
      <c r="GE60" s="139">
        <f t="shared" si="180"/>
        <v>0</v>
      </c>
      <c r="GF60" s="139">
        <f t="shared" si="180"/>
        <v>0</v>
      </c>
      <c r="GG60" s="139">
        <f t="shared" si="180"/>
        <v>0</v>
      </c>
      <c r="GH60" s="139">
        <f t="shared" si="180"/>
        <v>0</v>
      </c>
      <c r="GI60" s="139">
        <f t="shared" si="180"/>
        <v>0</v>
      </c>
      <c r="GJ60" s="139">
        <f t="shared" si="180"/>
        <v>0</v>
      </c>
      <c r="GK60" s="139">
        <f t="shared" si="180"/>
        <v>0</v>
      </c>
      <c r="GL60" s="139">
        <f t="shared" si="180"/>
        <v>0</v>
      </c>
      <c r="GM60" s="139">
        <f t="shared" si="180"/>
        <v>0</v>
      </c>
      <c r="GN60" s="139">
        <f t="shared" si="180"/>
        <v>0</v>
      </c>
      <c r="GO60" s="139">
        <f t="shared" si="180"/>
        <v>0</v>
      </c>
      <c r="GP60" s="139">
        <f t="shared" si="180"/>
        <v>0</v>
      </c>
      <c r="GQ60" s="139">
        <f t="shared" si="180"/>
        <v>0</v>
      </c>
      <c r="GR60" s="139">
        <f t="shared" si="180"/>
        <v>0</v>
      </c>
      <c r="GS60" s="139" t="str">
        <f t="shared" si="180"/>
        <v>SH</v>
      </c>
      <c r="GT60" s="139">
        <f t="shared" si="180"/>
        <v>0</v>
      </c>
      <c r="GU60" s="139">
        <f t="shared" si="180"/>
        <v>0</v>
      </c>
      <c r="GV60" s="139">
        <f t="shared" si="180"/>
        <v>0</v>
      </c>
      <c r="GW60" s="139">
        <f t="shared" si="180"/>
        <v>0</v>
      </c>
      <c r="GX60" s="139">
        <f t="shared" si="180"/>
        <v>0</v>
      </c>
      <c r="GY60" s="139">
        <f t="shared" si="180"/>
        <v>0</v>
      </c>
      <c r="GZ60" s="139">
        <f t="shared" si="180"/>
        <v>0</v>
      </c>
      <c r="HA60" s="139">
        <f t="shared" si="180"/>
        <v>0</v>
      </c>
      <c r="HB60" s="139">
        <f t="shared" si="180"/>
        <v>0</v>
      </c>
      <c r="HC60" s="139">
        <f t="shared" si="180"/>
        <v>0</v>
      </c>
      <c r="HD60" s="139">
        <f t="shared" si="180"/>
        <v>0</v>
      </c>
      <c r="HE60" s="139">
        <f t="shared" si="180"/>
        <v>0</v>
      </c>
      <c r="HF60" s="139">
        <f t="shared" si="180"/>
        <v>0</v>
      </c>
      <c r="HG60" s="139">
        <f t="shared" si="180"/>
        <v>0</v>
      </c>
      <c r="HH60" s="139">
        <f t="shared" si="180"/>
        <v>0</v>
      </c>
      <c r="HI60" s="139">
        <f t="shared" si="180"/>
        <v>0</v>
      </c>
      <c r="HJ60" s="139">
        <f t="shared" ref="HJ60:HQ60" si="181">HJ$7</f>
        <v>0</v>
      </c>
      <c r="HK60" s="139">
        <f t="shared" si="181"/>
        <v>0</v>
      </c>
      <c r="HL60" s="139">
        <f t="shared" si="181"/>
        <v>0</v>
      </c>
      <c r="HM60" s="139">
        <f t="shared" si="181"/>
        <v>0</v>
      </c>
      <c r="HN60" s="139">
        <f t="shared" si="181"/>
        <v>0</v>
      </c>
      <c r="HO60" s="139">
        <f t="shared" si="181"/>
        <v>0</v>
      </c>
      <c r="HP60" s="139">
        <f t="shared" si="181"/>
        <v>0</v>
      </c>
      <c r="HQ60" s="139" t="str">
        <f t="shared" si="181"/>
        <v>UN</v>
      </c>
      <c r="HR60" s="126"/>
      <c r="HS60" s="139" t="s">
        <v>213</v>
      </c>
      <c r="HT60" s="228"/>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row>
    <row r="61" spans="3:400" x14ac:dyDescent="0.25">
      <c r="C61" s="194" t="s">
        <v>310</v>
      </c>
      <c r="D61" s="171">
        <v>8</v>
      </c>
      <c r="E61" s="156"/>
      <c r="F61" s="156"/>
      <c r="G61" s="156"/>
      <c r="H61" s="156"/>
      <c r="I61" s="156"/>
      <c r="J61" s="156"/>
      <c r="K61" s="156"/>
      <c r="L61" s="156"/>
      <c r="M61" s="156"/>
      <c r="N61" s="156"/>
      <c r="O61" s="156"/>
      <c r="P61" s="156"/>
      <c r="Q61" s="156"/>
      <c r="R61" s="156"/>
      <c r="S61" s="156"/>
      <c r="T61" s="156"/>
      <c r="U61" s="156"/>
      <c r="V61" s="156"/>
      <c r="W61" s="156"/>
      <c r="X61" s="156"/>
      <c r="Y61" s="156"/>
      <c r="Z61" s="156"/>
      <c r="AA61" s="156"/>
      <c r="AB61" s="171">
        <v>0</v>
      </c>
      <c r="AC61" s="156"/>
      <c r="AD61" s="156"/>
      <c r="AE61" s="156"/>
      <c r="AF61" s="156"/>
      <c r="AG61" s="156"/>
      <c r="AH61" s="156"/>
      <c r="AI61" s="156"/>
      <c r="AJ61" s="156"/>
      <c r="AK61" s="156"/>
      <c r="AL61" s="156"/>
      <c r="AM61" s="156"/>
      <c r="AN61" s="156"/>
      <c r="AO61" s="156"/>
      <c r="AP61" s="156"/>
      <c r="AQ61" s="156"/>
      <c r="AR61" s="156"/>
      <c r="AS61" s="156"/>
      <c r="AT61" s="156"/>
      <c r="AU61" s="156"/>
      <c r="AV61" s="156"/>
      <c r="AW61" s="156"/>
      <c r="AX61" s="156"/>
      <c r="AY61" s="156"/>
      <c r="AZ61" s="171">
        <v>0</v>
      </c>
      <c r="BA61" s="156"/>
      <c r="BB61" s="156"/>
      <c r="BC61" s="156"/>
      <c r="BD61" s="156"/>
      <c r="BE61" s="156"/>
      <c r="BF61" s="156"/>
      <c r="BG61" s="156"/>
      <c r="BH61" s="156"/>
      <c r="BI61" s="156"/>
      <c r="BJ61" s="156"/>
      <c r="BK61" s="156"/>
      <c r="BL61" s="156"/>
      <c r="BM61" s="156"/>
      <c r="BN61" s="156"/>
      <c r="BO61" s="156"/>
      <c r="BP61" s="156"/>
      <c r="BQ61" s="156"/>
      <c r="BR61" s="156"/>
      <c r="BS61" s="156"/>
      <c r="BT61" s="156"/>
      <c r="BU61" s="156"/>
      <c r="BV61" s="156"/>
      <c r="BW61" s="156"/>
      <c r="BX61" s="171">
        <v>0</v>
      </c>
      <c r="BY61" s="153">
        <f t="shared" ref="BY61" si="182">D61+AB61+AZ61+BX61</f>
        <v>8</v>
      </c>
      <c r="BZ61" s="120"/>
      <c r="CA61" s="153" t="s">
        <v>57</v>
      </c>
      <c r="CB61" s="157"/>
      <c r="CC61" s="157"/>
      <c r="CD61" s="157"/>
      <c r="CE61" s="157"/>
      <c r="CF61" s="157"/>
      <c r="CG61" s="157"/>
      <c r="CH61" s="157"/>
      <c r="CI61" s="157"/>
      <c r="CJ61" s="157"/>
      <c r="CK61" s="157"/>
      <c r="CL61" s="157"/>
      <c r="CM61" s="157"/>
      <c r="CN61" s="157"/>
      <c r="CO61" s="157"/>
      <c r="CP61" s="157"/>
      <c r="CQ61" s="157"/>
      <c r="CR61" s="157"/>
      <c r="CS61" s="157"/>
      <c r="CT61" s="157"/>
      <c r="CU61" s="157"/>
      <c r="CV61" s="157"/>
      <c r="CW61" s="157"/>
      <c r="CX61" s="157"/>
      <c r="CY61" s="153" t="s">
        <v>57</v>
      </c>
      <c r="CZ61" s="157"/>
      <c r="DA61" s="157"/>
      <c r="DB61" s="157"/>
      <c r="DC61" s="157"/>
      <c r="DD61" s="157"/>
      <c r="DE61" s="157"/>
      <c r="DF61" s="157"/>
      <c r="DG61" s="157"/>
      <c r="DH61" s="157"/>
      <c r="DI61" s="157"/>
      <c r="DJ61" s="157"/>
      <c r="DK61" s="157"/>
      <c r="DL61" s="157"/>
      <c r="DM61" s="157"/>
      <c r="DN61" s="157"/>
      <c r="DO61" s="157"/>
      <c r="DP61" s="157"/>
      <c r="DQ61" s="157"/>
      <c r="DR61" s="157"/>
      <c r="DS61" s="157"/>
      <c r="DT61" s="157"/>
      <c r="DU61" s="157"/>
      <c r="DV61" s="157"/>
      <c r="DW61" s="153" t="s">
        <v>57</v>
      </c>
      <c r="DX61" s="157"/>
      <c r="DY61" s="157"/>
      <c r="DZ61" s="157"/>
      <c r="EA61" s="157"/>
      <c r="EB61" s="157"/>
      <c r="EC61" s="157"/>
      <c r="ED61" s="157"/>
      <c r="EE61" s="157"/>
      <c r="EF61" s="157"/>
      <c r="EG61" s="157"/>
      <c r="EH61" s="157"/>
      <c r="EI61" s="157"/>
      <c r="EJ61" s="157"/>
      <c r="EK61" s="157"/>
      <c r="EL61" s="157"/>
      <c r="EM61" s="157"/>
      <c r="EN61" s="157"/>
      <c r="EO61" s="157"/>
      <c r="EP61" s="157"/>
      <c r="EQ61" s="157"/>
      <c r="ER61" s="157"/>
      <c r="ES61" s="157"/>
      <c r="ET61" s="157"/>
      <c r="EU61" s="153" t="s">
        <v>57</v>
      </c>
      <c r="EV61" s="120"/>
      <c r="EW61" s="153">
        <f>IF(D61="","",D61)</f>
        <v>8</v>
      </c>
      <c r="EX61" s="157"/>
      <c r="EY61" s="157"/>
      <c r="EZ61" s="157"/>
      <c r="FA61" s="157"/>
      <c r="FB61" s="157"/>
      <c r="FC61" s="157"/>
      <c r="FD61" s="157"/>
      <c r="FE61" s="157"/>
      <c r="FF61" s="157"/>
      <c r="FG61" s="157"/>
      <c r="FH61" s="157"/>
      <c r="FI61" s="157"/>
      <c r="FJ61" s="157"/>
      <c r="FK61" s="157"/>
      <c r="FL61" s="157"/>
      <c r="FM61" s="157"/>
      <c r="FN61" s="157"/>
      <c r="FO61" s="157"/>
      <c r="FP61" s="157"/>
      <c r="FQ61" s="157"/>
      <c r="FR61" s="157"/>
      <c r="FS61" s="157"/>
      <c r="FT61" s="157"/>
      <c r="FU61" s="153">
        <f>IF(AB61="","",AB61)</f>
        <v>0</v>
      </c>
      <c r="FV61" s="157"/>
      <c r="FW61" s="157"/>
      <c r="FX61" s="157"/>
      <c r="FY61" s="157"/>
      <c r="FZ61" s="157"/>
      <c r="GA61" s="157"/>
      <c r="GB61" s="157"/>
      <c r="GC61" s="157"/>
      <c r="GD61" s="157"/>
      <c r="GE61" s="157"/>
      <c r="GF61" s="157"/>
      <c r="GG61" s="157"/>
      <c r="GH61" s="157"/>
      <c r="GI61" s="157"/>
      <c r="GJ61" s="157"/>
      <c r="GK61" s="157"/>
      <c r="GL61" s="157"/>
      <c r="GM61" s="157"/>
      <c r="GN61" s="157"/>
      <c r="GO61" s="157"/>
      <c r="GP61" s="157"/>
      <c r="GQ61" s="157"/>
      <c r="GR61" s="157"/>
      <c r="GS61" s="153">
        <f>IF(AZ61="","",AZ61)</f>
        <v>0</v>
      </c>
      <c r="GT61" s="157"/>
      <c r="GU61" s="157"/>
      <c r="GV61" s="157"/>
      <c r="GW61" s="157"/>
      <c r="GX61" s="157"/>
      <c r="GY61" s="157"/>
      <c r="GZ61" s="157"/>
      <c r="HA61" s="157"/>
      <c r="HB61" s="157"/>
      <c r="HC61" s="157"/>
      <c r="HD61" s="157"/>
      <c r="HE61" s="157"/>
      <c r="HF61" s="157"/>
      <c r="HG61" s="157"/>
      <c r="HH61" s="157"/>
      <c r="HI61" s="157"/>
      <c r="HJ61" s="157"/>
      <c r="HK61" s="157"/>
      <c r="HL61" s="157"/>
      <c r="HM61" s="157"/>
      <c r="HN61" s="157"/>
      <c r="HO61" s="157"/>
      <c r="HP61" s="157"/>
      <c r="HQ61" s="153">
        <f>IF(BX61="","",BX61)</f>
        <v>0</v>
      </c>
      <c r="HR61" s="142"/>
      <c r="HS61" s="218">
        <f>BY61</f>
        <v>8</v>
      </c>
      <c r="HT61" s="228"/>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row>
    <row r="62" spans="3:400" ht="15.75" thickBot="1" x14ac:dyDescent="0.3">
      <c r="C62" s="266"/>
      <c r="D62" s="267"/>
      <c r="E62" s="267"/>
      <c r="F62" s="267"/>
      <c r="G62" s="267"/>
      <c r="H62" s="267"/>
      <c r="I62" s="267"/>
      <c r="J62" s="267"/>
      <c r="K62" s="267"/>
      <c r="L62" s="267"/>
      <c r="M62" s="267"/>
      <c r="N62" s="267"/>
      <c r="O62" s="267"/>
      <c r="P62" s="267"/>
      <c r="Q62" s="267"/>
      <c r="R62" s="267"/>
      <c r="S62" s="267"/>
      <c r="T62" s="267"/>
      <c r="U62" s="267"/>
      <c r="V62" s="267"/>
      <c r="W62" s="267"/>
      <c r="X62" s="267"/>
      <c r="Y62" s="267"/>
      <c r="Z62" s="267"/>
      <c r="AA62" s="267"/>
      <c r="AB62" s="267"/>
      <c r="AC62" s="267"/>
      <c r="AD62" s="267"/>
      <c r="AE62" s="267"/>
      <c r="AF62" s="267"/>
      <c r="AG62" s="267"/>
      <c r="AH62" s="267"/>
      <c r="AI62" s="267"/>
      <c r="AJ62" s="267"/>
      <c r="AK62" s="267"/>
      <c r="AL62" s="267"/>
      <c r="AM62" s="267"/>
      <c r="AN62" s="267"/>
      <c r="AO62" s="267"/>
      <c r="AP62" s="267"/>
      <c r="AQ62" s="267"/>
      <c r="AR62" s="267"/>
      <c r="AS62" s="267"/>
      <c r="AT62" s="267"/>
      <c r="AU62" s="267"/>
      <c r="AV62" s="267"/>
      <c r="AW62" s="267"/>
      <c r="AX62" s="267"/>
      <c r="AY62" s="267"/>
      <c r="AZ62" s="267"/>
      <c r="BA62" s="267"/>
      <c r="BB62" s="267"/>
      <c r="BC62" s="267"/>
      <c r="BD62" s="267"/>
      <c r="BE62" s="267"/>
      <c r="BF62" s="267"/>
      <c r="BG62" s="267"/>
      <c r="BH62" s="267"/>
      <c r="BI62" s="267"/>
      <c r="BJ62" s="267"/>
      <c r="BK62" s="267"/>
      <c r="BL62" s="267"/>
      <c r="BM62" s="267"/>
      <c r="BN62" s="267"/>
      <c r="BO62" s="267"/>
      <c r="BP62" s="267"/>
      <c r="BQ62" s="267"/>
      <c r="BR62" s="267"/>
      <c r="BS62" s="267"/>
      <c r="BT62" s="267"/>
      <c r="BU62" s="267"/>
      <c r="BV62" s="267"/>
      <c r="BW62" s="267"/>
      <c r="BX62" s="267"/>
      <c r="BY62" s="267"/>
      <c r="BZ62" s="267"/>
      <c r="CA62" s="220"/>
      <c r="CB62" s="220"/>
      <c r="CC62" s="220"/>
      <c r="CD62" s="220"/>
      <c r="CE62" s="220"/>
      <c r="CF62" s="220"/>
      <c r="CG62" s="220"/>
      <c r="CH62" s="220"/>
      <c r="CI62" s="220"/>
      <c r="CJ62" s="220"/>
      <c r="CK62" s="220"/>
      <c r="CL62" s="220"/>
      <c r="CM62" s="220"/>
      <c r="CN62" s="220"/>
      <c r="CO62" s="220"/>
      <c r="CP62" s="220"/>
      <c r="CQ62" s="220"/>
      <c r="CR62" s="220"/>
      <c r="CS62" s="220"/>
      <c r="CT62" s="220"/>
      <c r="CU62" s="220"/>
      <c r="CV62" s="220"/>
      <c r="CW62" s="220"/>
      <c r="CX62" s="220"/>
      <c r="CY62" s="220"/>
      <c r="CZ62" s="220"/>
      <c r="DA62" s="220"/>
      <c r="DB62" s="220"/>
      <c r="DC62" s="220"/>
      <c r="DD62" s="220"/>
      <c r="DE62" s="220"/>
      <c r="DF62" s="220"/>
      <c r="DG62" s="220"/>
      <c r="DH62" s="220"/>
      <c r="DI62" s="220"/>
      <c r="DJ62" s="220"/>
      <c r="DK62" s="220"/>
      <c r="DL62" s="220"/>
      <c r="DM62" s="220"/>
      <c r="DN62" s="220"/>
      <c r="DO62" s="220"/>
      <c r="DP62" s="220"/>
      <c r="DQ62" s="220"/>
      <c r="DR62" s="220"/>
      <c r="DS62" s="220"/>
      <c r="DT62" s="220"/>
      <c r="DU62" s="220"/>
      <c r="DV62" s="220"/>
      <c r="DW62" s="220"/>
      <c r="DX62" s="220"/>
      <c r="DY62" s="220"/>
      <c r="DZ62" s="220"/>
      <c r="EA62" s="220"/>
      <c r="EB62" s="220"/>
      <c r="EC62" s="220"/>
      <c r="ED62" s="220"/>
      <c r="EE62" s="220"/>
      <c r="EF62" s="220"/>
      <c r="EG62" s="220"/>
      <c r="EH62" s="220"/>
      <c r="EI62" s="220"/>
      <c r="EJ62" s="220"/>
      <c r="EK62" s="220"/>
      <c r="EL62" s="220"/>
      <c r="EM62" s="220"/>
      <c r="EN62" s="220"/>
      <c r="EO62" s="220"/>
      <c r="EP62" s="220"/>
      <c r="EQ62" s="220"/>
      <c r="ER62" s="220"/>
      <c r="ES62" s="220"/>
      <c r="ET62" s="220"/>
      <c r="EU62" s="220"/>
      <c r="EV62" s="267"/>
      <c r="EW62" s="220"/>
      <c r="EX62" s="220"/>
      <c r="EY62" s="220"/>
      <c r="EZ62" s="220"/>
      <c r="FA62" s="220"/>
      <c r="FB62" s="220"/>
      <c r="FC62" s="220"/>
      <c r="FD62" s="220"/>
      <c r="FE62" s="220"/>
      <c r="FF62" s="220"/>
      <c r="FG62" s="220"/>
      <c r="FH62" s="220"/>
      <c r="FI62" s="220"/>
      <c r="FJ62" s="220"/>
      <c r="FK62" s="220"/>
      <c r="FL62" s="220"/>
      <c r="FM62" s="220"/>
      <c r="FN62" s="220"/>
      <c r="FO62" s="220"/>
      <c r="FP62" s="220"/>
      <c r="FQ62" s="220"/>
      <c r="FR62" s="220"/>
      <c r="FS62" s="220"/>
      <c r="FT62" s="220"/>
      <c r="FU62" s="220"/>
      <c r="FV62" s="220"/>
      <c r="FW62" s="220"/>
      <c r="FX62" s="220"/>
      <c r="FY62" s="220"/>
      <c r="FZ62" s="220"/>
      <c r="GA62" s="220"/>
      <c r="GB62" s="220"/>
      <c r="GC62" s="220"/>
      <c r="GD62" s="220"/>
      <c r="GE62" s="220"/>
      <c r="GF62" s="220"/>
      <c r="GG62" s="220"/>
      <c r="GH62" s="220"/>
      <c r="GI62" s="220"/>
      <c r="GJ62" s="220"/>
      <c r="GK62" s="220"/>
      <c r="GL62" s="220"/>
      <c r="GM62" s="220"/>
      <c r="GN62" s="220"/>
      <c r="GO62" s="220"/>
      <c r="GP62" s="220"/>
      <c r="GQ62" s="220"/>
      <c r="GR62" s="220"/>
      <c r="GS62" s="220"/>
      <c r="GT62" s="220"/>
      <c r="GU62" s="220"/>
      <c r="GV62" s="220"/>
      <c r="GW62" s="220"/>
      <c r="GX62" s="220"/>
      <c r="GY62" s="220"/>
      <c r="GZ62" s="220"/>
      <c r="HA62" s="220"/>
      <c r="HB62" s="220"/>
      <c r="HC62" s="220"/>
      <c r="HD62" s="220"/>
      <c r="HE62" s="220"/>
      <c r="HF62" s="220"/>
      <c r="HG62" s="220"/>
      <c r="HH62" s="220"/>
      <c r="HI62" s="220"/>
      <c r="HJ62" s="220"/>
      <c r="HK62" s="220"/>
      <c r="HL62" s="220"/>
      <c r="HM62" s="220"/>
      <c r="HN62" s="220"/>
      <c r="HO62" s="220"/>
      <c r="HP62" s="220"/>
      <c r="HQ62" s="220"/>
      <c r="HR62" s="267"/>
      <c r="HS62" s="267"/>
      <c r="HT62" s="268"/>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row>
    <row r="63" spans="3:400" x14ac:dyDescent="0.25">
      <c r="BY63" s="126"/>
      <c r="BZ63" s="120"/>
      <c r="EV63" s="120"/>
      <c r="HR63" s="126"/>
    </row>
  </sheetData>
  <sheetProtection algorithmName="SHA-512" hashValue="5mDp6K+G4zvuJZPMxmmvnf9QSPJS6TE7nZeWZOGMNqd0PUrerCQGmhDt535md+g67QJQ81VQuHhZvBC12Q36ew==" saltValue="sPUWwHwLWCQVpTG9Rx0+CQ==" spinCount="100000" sheet="1" objects="1" scenarios="1"/>
  <mergeCells count="54">
    <mergeCell ref="KT39:KU39"/>
    <mergeCell ref="LR39:LS39"/>
    <mergeCell ref="MP39:MQ39"/>
    <mergeCell ref="NN39:NO39"/>
    <mergeCell ref="HV58:HX58"/>
    <mergeCell ref="IT58:IV58"/>
    <mergeCell ref="JR58:JT58"/>
    <mergeCell ref="KP58:KR58"/>
    <mergeCell ref="MP27:MQ27"/>
    <mergeCell ref="NN27:NO27"/>
    <mergeCell ref="HV38:HX38"/>
    <mergeCell ref="IT38:IV38"/>
    <mergeCell ref="JR38:JT38"/>
    <mergeCell ref="KP38:KR38"/>
    <mergeCell ref="HV27:HX27"/>
    <mergeCell ref="IT27:IV27"/>
    <mergeCell ref="JR27:JT27"/>
    <mergeCell ref="KP27:KR27"/>
    <mergeCell ref="KT27:KU27"/>
    <mergeCell ref="LR27:LS27"/>
    <mergeCell ref="NN12:NO12"/>
    <mergeCell ref="KT13:KU13"/>
    <mergeCell ref="LR13:LS13"/>
    <mergeCell ref="MP13:MQ13"/>
    <mergeCell ref="NN13:NO13"/>
    <mergeCell ref="KT15:KU15"/>
    <mergeCell ref="LR15:LS15"/>
    <mergeCell ref="MP15:MQ15"/>
    <mergeCell ref="NN15:NO15"/>
    <mergeCell ref="LX10:ML10"/>
    <mergeCell ref="MV10:NJ10"/>
    <mergeCell ref="NT10:OH10"/>
    <mergeCell ref="HV12:HX12"/>
    <mergeCell ref="IT12:IV12"/>
    <mergeCell ref="JR12:JT12"/>
    <mergeCell ref="KP12:KR12"/>
    <mergeCell ref="KT12:KU12"/>
    <mergeCell ref="LR12:LS12"/>
    <mergeCell ref="MP12:MQ12"/>
    <mergeCell ref="MP1:NL7"/>
    <mergeCell ref="NN1:OJ7"/>
    <mergeCell ref="D4:AZ4"/>
    <mergeCell ref="CA4:EU4"/>
    <mergeCell ref="EW4:HQ4"/>
    <mergeCell ref="C6:C7"/>
    <mergeCell ref="D6:AZ6"/>
    <mergeCell ref="CA6:DW6"/>
    <mergeCell ref="EW6:GS6"/>
    <mergeCell ref="HU1:HX5"/>
    <mergeCell ref="IS1:IV5"/>
    <mergeCell ref="JQ1:JT5"/>
    <mergeCell ref="KO1:KR5"/>
    <mergeCell ref="KT1:LP7"/>
    <mergeCell ref="LR1:MN7"/>
  </mergeCells>
  <conditionalFormatting sqref="D8 D10:D11 D17:D24 AB17:AB24 AZ17:AZ24 BX17:BX24 D41:D55 AB41:AB55 AZ41:AZ55 BX41:BX55 D61 AB61 AZ61 BX61">
    <cfRule type="notContainsBlanks" dxfId="23" priority="11">
      <formula>LEN(TRIM(D8))&gt;0</formula>
    </cfRule>
  </conditionalFormatting>
  <conditionalFormatting sqref="D29:D35">
    <cfRule type="notContainsBlanks" dxfId="22" priority="12">
      <formula>LEN(TRIM(D29))&gt;0</formula>
    </cfRule>
  </conditionalFormatting>
  <conditionalFormatting sqref="D37 AB37 AZ37 BX37">
    <cfRule type="expression" dxfId="21" priority="13">
      <formula>#REF!</formula>
    </cfRule>
  </conditionalFormatting>
  <conditionalFormatting sqref="AB8 AB10:AB11">
    <cfRule type="notContainsBlanks" dxfId="20" priority="10">
      <formula>LEN(TRIM(AB8))&gt;0</formula>
    </cfRule>
  </conditionalFormatting>
  <conditionalFormatting sqref="AB29:AB35 AZ29:AZ35 BX29:BX35">
    <cfRule type="notContainsBlanks" dxfId="19" priority="8">
      <formula>LEN(TRIM(AB29))&gt;0</formula>
    </cfRule>
  </conditionalFormatting>
  <conditionalFormatting sqref="AZ8 BX8 AZ10:AZ11 BX10:BX11">
    <cfRule type="notContainsBlanks" dxfId="18" priority="9">
      <formula>LEN(TRIM(AZ8))&gt;0</formula>
    </cfRule>
  </conditionalFormatting>
  <conditionalFormatting sqref="CA17:EU24">
    <cfRule type="notContainsBlanks" dxfId="17" priority="6">
      <formula>LEN(TRIM(CA17))&gt;0</formula>
    </cfRule>
  </conditionalFormatting>
  <conditionalFormatting sqref="CA29:EU35">
    <cfRule type="notContainsBlanks" dxfId="16" priority="5">
      <formula>LEN(TRIM(CA29))&gt;0</formula>
    </cfRule>
  </conditionalFormatting>
  <conditionalFormatting sqref="CA41:EU55">
    <cfRule type="notContainsBlanks" dxfId="15" priority="1">
      <formula>LEN(TRIM(CA41))&gt;0</formula>
    </cfRule>
  </conditionalFormatting>
  <conditionalFormatting sqref="EW17:HQ24 EW29:HQ35 EW41:HQ55">
    <cfRule type="notContainsBlanks" dxfId="14" priority="7">
      <formula>LEN(TRIM(EW17))&gt;0</formula>
    </cfRule>
  </conditionalFormatting>
  <conditionalFormatting sqref="HS17:HS24">
    <cfRule type="notContainsBlanks" dxfId="13" priority="4">
      <formula>LEN(TRIM(HS17))&gt;0</formula>
    </cfRule>
  </conditionalFormatting>
  <conditionalFormatting sqref="HS29:HS35">
    <cfRule type="notContainsBlanks" dxfId="12" priority="3">
      <formula>LEN(TRIM(HS29))&gt;0</formula>
    </cfRule>
  </conditionalFormatting>
  <conditionalFormatting sqref="HS41:HS55">
    <cfRule type="notContainsBlanks" dxfId="11" priority="2">
      <formula>LEN(TRIM(HS41))&gt;0</formula>
    </cfRule>
  </conditionalFormatting>
  <dataValidations count="13">
    <dataValidation type="custom" allowBlank="1" showInputMessage="1" showErrorMessage="1" error="Please enter a value less than or equal to the number of SH youth that reported More Than One Gender" sqref="AZ29:AZ35" xr:uid="{D6D1B0A9-87FB-4D42-85D1-8F4DDC5F9072}">
      <formula1>IF(AZ29&lt;=AZ$24,TRUE,FALSE)</formula1>
    </dataValidation>
    <dataValidation type="custom" allowBlank="1" showInputMessage="1" showErrorMessage="1" error="Please enter a value less than or equal to the total number of TH youth" sqref="AB41:AB55 AB17:AB24" xr:uid="{37C8E60F-F990-43E5-8462-2096BC29337F}">
      <formula1>IF(AB17&lt;=AB$9,TRUE,FALSE)</formula1>
    </dataValidation>
    <dataValidation type="custom" allowBlank="1" showInputMessage="1" showErrorMessage="1" error="Please enter a value less than or equal to the total number of ES youth" sqref="D41:D55 D17:D24" xr:uid="{F0F118DE-E681-439A-8C7D-15F5C013C52E}">
      <formula1>IF(D17&lt;=D$9,TRUE,FALSE)</formula1>
    </dataValidation>
    <dataValidation type="custom" allowBlank="1" showInputMessage="1" showErrorMessage="1" error="Please enter a value less than or equal to the number of UN youth that reported More Than One Gender" sqref="BX29:BX35" xr:uid="{F6975F14-F43B-4865-90BE-A39E1DA454CC}">
      <formula1>IF(BX29&lt;=BX$24,TRUE,FALSE)</formula1>
    </dataValidation>
    <dataValidation type="custom" allowBlank="1" showInputMessage="1" showErrorMessage="1" error="Please enter a value less than or equal to the number of TH youth that reported More Than One Gender" sqref="AB29:AB35" xr:uid="{E83D4F1B-5282-4931-B0AC-C8D65CE3BD02}">
      <formula1>IF(AB29&lt;=AB$24,TRUE,FALSE)</formula1>
    </dataValidation>
    <dataValidation type="custom" allowBlank="1" showInputMessage="1" showErrorMessage="1" error="Please enter a value less than or equal to the number of ES youth that reported More Than One Gender" sqref="D29:D35" xr:uid="{26BD12BF-92D0-449B-87FC-03943862ABB0}">
      <formula1>IF(D29&lt;=D$24,TRUE,FALSE)</formula1>
    </dataValidation>
    <dataValidation type="custom" allowBlank="1" showInputMessage="1" showErrorMessage="1" error="Please enter a value less than or equal to the total number of UN youth" sqref="BX61" xr:uid="{B9505A7C-0826-4103-9E7A-E7ED9B7E397A}">
      <formula1>IF(BX61&lt;=BX9,TRUE,FALSE)</formula1>
    </dataValidation>
    <dataValidation type="custom" allowBlank="1" showInputMessage="1" showErrorMessage="1" error="Please enter a value less than or equal to the total number of TH youth" sqref="AB61" xr:uid="{265A1FA7-8C33-41DE-A517-27F419D07F80}">
      <formula1>IF(AB61&lt;=AB9,TRUE,FALSE)</formula1>
    </dataValidation>
    <dataValidation type="custom" allowBlank="1" showInputMessage="1" showErrorMessage="1" error="Please enter a value less than or equal to the total number of ES youth" sqref="D61" xr:uid="{AFA52A5D-98B4-4668-9CFA-57326969F6E4}">
      <formula1>IF(D61&lt;=D9,TRUE,FALSE)</formula1>
    </dataValidation>
    <dataValidation type="custom" allowBlank="1" showInputMessage="1" showErrorMessage="1" error="Please enter a value less than or equal to the total number of UN youth" sqref="BX41:BX55 BX17:BX24" xr:uid="{4658E510-8502-4CBF-89BA-4F762C6B484B}">
      <formula1>IF(BX17&lt;=BX$9,TRUE,FALSE)</formula1>
    </dataValidation>
    <dataValidation type="custom" allowBlank="1" showInputMessage="1" showErrorMessage="1" error="Please enter a value less than or equal to the total number of SH youth" sqref="AZ61" xr:uid="{0C2183B4-7F50-460C-9379-17AE1D4BFA4B}">
      <formula1>IF(AZ61&lt;=AZ9,TRUE,FALSE)</formula1>
    </dataValidation>
    <dataValidation type="custom" allowBlank="1" showInputMessage="1" showErrorMessage="1" error="Please enter a value less than or equal to the total number of SH youth" sqref="AZ41:AZ55 AZ17:AZ24" xr:uid="{106D6C12-090D-4EA4-8C09-E08CDBBF567D}">
      <formula1>IF(AZ17&lt;=AZ$9,TRUE,FALSE)</formula1>
    </dataValidation>
    <dataValidation type="custom" allowBlank="1" showInputMessage="1" showErrorMessage="1" error="Please enter a value greater than or equal to the total number of ES households" sqref="D9 AB9 AZ9 BX9" xr:uid="{01953BEE-7B67-4D31-9E97-16951378262E}">
      <formula1>IF(D9&gt;=D8,TRUE,FALSE)</formula1>
    </dataValidation>
  </dataValidation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295170-6FF1-45AE-9B79-DBBF0CA2C746}">
  <sheetPr>
    <tabColor theme="4" tint="0.59999389629810485"/>
  </sheetPr>
  <dimension ref="C1:JU66"/>
  <sheetViews>
    <sheetView topLeftCell="A14" workbookViewId="0">
      <selection activeCell="AZ74" sqref="AZ74"/>
    </sheetView>
  </sheetViews>
  <sheetFormatPr defaultRowHeight="15" x14ac:dyDescent="0.25"/>
  <cols>
    <col min="1" max="2" width="1.5703125" style="32" customWidth="1"/>
    <col min="3" max="3" width="64.5703125" style="32" customWidth="1"/>
    <col min="4" max="4" width="23.140625" style="32" customWidth="1"/>
    <col min="5" max="27" width="3.5703125" style="32" hidden="1" customWidth="1"/>
    <col min="28" max="28" width="23.140625" style="32" customWidth="1"/>
    <col min="29" max="51" width="3.140625" style="32" hidden="1" customWidth="1"/>
    <col min="52" max="52" width="23.140625" style="32" customWidth="1"/>
    <col min="53" max="53" width="8.85546875" style="32" customWidth="1"/>
    <col min="54" max="54" width="1.5703125" style="32" customWidth="1"/>
    <col min="55" max="55" width="10.5703125" style="32" customWidth="1"/>
    <col min="56" max="78" width="3.42578125" style="32" hidden="1" customWidth="1"/>
    <col min="79" max="79" width="10.5703125" style="32" customWidth="1"/>
    <col min="80" max="102" width="3.42578125" style="32" hidden="1" customWidth="1"/>
    <col min="103" max="103" width="10.5703125" style="32" customWidth="1"/>
    <col min="104" max="104" width="1.5703125" style="32" customWidth="1"/>
    <col min="105" max="105" width="10.5703125" style="32" customWidth="1"/>
    <col min="106" max="128" width="3.42578125" style="32" hidden="1" customWidth="1"/>
    <col min="129" max="129" width="10.5703125" style="32" customWidth="1"/>
    <col min="130" max="152" width="3.42578125" style="32" hidden="1" customWidth="1"/>
    <col min="153" max="153" width="10.5703125" style="32" customWidth="1"/>
    <col min="154" max="154" width="1.5703125" style="32" customWidth="1"/>
    <col min="155" max="155" width="10.5703125" style="32" customWidth="1"/>
    <col min="156" max="156" width="1.5703125" style="32" customWidth="1"/>
    <col min="157" max="157" width="15.42578125" style="32" hidden="1" customWidth="1"/>
    <col min="158" max="161" width="31.5703125" style="32" hidden="1" customWidth="1"/>
    <col min="162" max="180" width="4.140625" style="32" hidden="1" customWidth="1"/>
    <col min="181" max="181" width="15.42578125" style="32" hidden="1" customWidth="1"/>
    <col min="182" max="185" width="27.42578125" style="32" hidden="1" customWidth="1"/>
    <col min="186" max="189" width="4.140625" style="32" hidden="1" customWidth="1"/>
    <col min="190" max="190" width="4.42578125" style="32" hidden="1" customWidth="1"/>
    <col min="191" max="204" width="4.140625" style="32" hidden="1" customWidth="1"/>
    <col min="205" max="209" width="24" style="32" hidden="1" customWidth="1"/>
    <col min="210" max="210" width="12" style="32" hidden="1" customWidth="1"/>
    <col min="211" max="212" width="13.85546875" style="32" hidden="1" customWidth="1"/>
    <col min="213" max="232" width="13.42578125" style="32" hidden="1" customWidth="1"/>
    <col min="233" max="233" width="8.85546875" style="32" hidden="1" customWidth="1"/>
    <col min="234" max="234" width="12" style="32" hidden="1" customWidth="1"/>
    <col min="235" max="236" width="13.85546875" style="32" hidden="1" customWidth="1"/>
    <col min="237" max="257" width="13.42578125" style="32" hidden="1" customWidth="1"/>
    <col min="258" max="258" width="12" style="32" hidden="1" customWidth="1"/>
    <col min="259" max="260" width="13.85546875" style="32" hidden="1" customWidth="1"/>
    <col min="261" max="280" width="13.42578125" style="32" hidden="1" customWidth="1"/>
    <col min="281" max="281" width="8.85546875" style="32" customWidth="1" collapsed="1"/>
    <col min="282" max="16384" width="9.140625" style="32"/>
  </cols>
  <sheetData>
    <row r="1" spans="3:280" ht="30" customHeight="1" x14ac:dyDescent="0.25">
      <c r="FA1" s="109" t="str">
        <f>D$7</f>
        <v>ES</v>
      </c>
      <c r="FB1" s="109"/>
      <c r="FC1" s="109"/>
      <c r="FD1" s="109"/>
      <c r="FE1" s="109"/>
      <c r="FY1" s="112" t="str">
        <f>AB$7</f>
        <v>TH</v>
      </c>
      <c r="FZ1" s="112"/>
      <c r="GA1" s="112"/>
      <c r="GB1" s="112"/>
      <c r="GC1" s="112"/>
      <c r="GW1" s="111" t="str">
        <f>AZ$7</f>
        <v>UN</v>
      </c>
      <c r="GX1" s="111"/>
      <c r="GY1" s="111"/>
      <c r="GZ1" s="111"/>
      <c r="HA1" s="111"/>
      <c r="HB1" s="109" t="str">
        <f>D$7</f>
        <v>ES</v>
      </c>
      <c r="HC1" s="109"/>
      <c r="HD1" s="109"/>
      <c r="HE1" s="109"/>
      <c r="HF1" s="109"/>
      <c r="HG1" s="109"/>
      <c r="HH1" s="109"/>
      <c r="HI1" s="109"/>
      <c r="HJ1" s="109"/>
      <c r="HK1" s="109"/>
      <c r="HL1" s="109"/>
      <c r="HM1" s="109"/>
      <c r="HN1" s="109"/>
      <c r="HO1" s="109"/>
      <c r="HP1" s="109"/>
      <c r="HQ1" s="109"/>
      <c r="HR1" s="109"/>
      <c r="HS1" s="109"/>
      <c r="HT1" s="109"/>
      <c r="HU1" s="109"/>
      <c r="HV1" s="109"/>
      <c r="HW1" s="109"/>
      <c r="HX1" s="109"/>
      <c r="HZ1" s="112" t="str">
        <f>AB$7</f>
        <v>TH</v>
      </c>
      <c r="IA1" s="112"/>
      <c r="IB1" s="112"/>
      <c r="IC1" s="112"/>
      <c r="ID1" s="112"/>
      <c r="IE1" s="112"/>
      <c r="IF1" s="112"/>
      <c r="IG1" s="112"/>
      <c r="IH1" s="112"/>
      <c r="II1" s="112"/>
      <c r="IJ1" s="112"/>
      <c r="IK1" s="112"/>
      <c r="IL1" s="112"/>
      <c r="IM1" s="112"/>
      <c r="IN1" s="112"/>
      <c r="IO1" s="112"/>
      <c r="IP1" s="112"/>
      <c r="IQ1" s="112"/>
      <c r="IR1" s="112"/>
      <c r="IS1" s="112"/>
      <c r="IT1" s="112"/>
      <c r="IU1" s="112"/>
      <c r="IV1" s="112"/>
      <c r="IW1" s="223"/>
      <c r="IX1" s="111" t="str">
        <f>AZ$7</f>
        <v>UN</v>
      </c>
      <c r="IY1" s="111"/>
      <c r="IZ1" s="111"/>
      <c r="JA1" s="111"/>
      <c r="JB1" s="111"/>
      <c r="JC1" s="111"/>
      <c r="JD1" s="111"/>
      <c r="JE1" s="111"/>
      <c r="JF1" s="111"/>
      <c r="JG1" s="111"/>
      <c r="JH1" s="111"/>
      <c r="JI1" s="111"/>
      <c r="JJ1" s="111"/>
      <c r="JK1" s="111"/>
      <c r="JL1" s="111"/>
      <c r="JM1" s="111"/>
      <c r="JN1" s="111"/>
      <c r="JO1" s="111"/>
      <c r="JP1" s="111"/>
      <c r="JQ1" s="111"/>
      <c r="JR1" s="111"/>
      <c r="JS1" s="111"/>
      <c r="JT1" s="111"/>
    </row>
    <row r="2" spans="3:280" ht="30" customHeight="1" thickBot="1" x14ac:dyDescent="0.3">
      <c r="FA2" s="109"/>
      <c r="FB2" s="109"/>
      <c r="FC2" s="109"/>
      <c r="FD2" s="109"/>
      <c r="FE2" s="109"/>
      <c r="FY2" s="112"/>
      <c r="FZ2" s="112"/>
      <c r="GA2" s="112"/>
      <c r="GB2" s="112"/>
      <c r="GC2" s="112"/>
      <c r="GW2" s="111"/>
      <c r="GX2" s="111"/>
      <c r="GY2" s="111"/>
      <c r="GZ2" s="111"/>
      <c r="HA2" s="111"/>
      <c r="HB2" s="109"/>
      <c r="HC2" s="109"/>
      <c r="HD2" s="109"/>
      <c r="HE2" s="109"/>
      <c r="HF2" s="109"/>
      <c r="HG2" s="109"/>
      <c r="HH2" s="109"/>
      <c r="HI2" s="109"/>
      <c r="HJ2" s="109"/>
      <c r="HK2" s="109"/>
      <c r="HL2" s="109"/>
      <c r="HM2" s="109"/>
      <c r="HN2" s="109"/>
      <c r="HO2" s="109"/>
      <c r="HP2" s="109"/>
      <c r="HQ2" s="109"/>
      <c r="HR2" s="109"/>
      <c r="HS2" s="109"/>
      <c r="HT2" s="109"/>
      <c r="HU2" s="109"/>
      <c r="HV2" s="109"/>
      <c r="HW2" s="109"/>
      <c r="HX2" s="109"/>
      <c r="HZ2" s="112"/>
      <c r="IA2" s="112"/>
      <c r="IB2" s="112"/>
      <c r="IC2" s="112"/>
      <c r="ID2" s="112"/>
      <c r="IE2" s="112"/>
      <c r="IF2" s="112"/>
      <c r="IG2" s="112"/>
      <c r="IH2" s="112"/>
      <c r="II2" s="112"/>
      <c r="IJ2" s="112"/>
      <c r="IK2" s="112"/>
      <c r="IL2" s="112"/>
      <c r="IM2" s="112"/>
      <c r="IN2" s="112"/>
      <c r="IO2" s="112"/>
      <c r="IP2" s="112"/>
      <c r="IQ2" s="112"/>
      <c r="IR2" s="112"/>
      <c r="IS2" s="112"/>
      <c r="IT2" s="112"/>
      <c r="IU2" s="112"/>
      <c r="IV2" s="112"/>
      <c r="IW2" s="223"/>
      <c r="IX2" s="111"/>
      <c r="IY2" s="111"/>
      <c r="IZ2" s="111"/>
      <c r="JA2" s="111"/>
      <c r="JB2" s="111"/>
      <c r="JC2" s="111"/>
      <c r="JD2" s="111"/>
      <c r="JE2" s="111"/>
      <c r="JF2" s="111"/>
      <c r="JG2" s="111"/>
      <c r="JH2" s="111"/>
      <c r="JI2" s="111"/>
      <c r="JJ2" s="111"/>
      <c r="JK2" s="111"/>
      <c r="JL2" s="111"/>
      <c r="JM2" s="111"/>
      <c r="JN2" s="111"/>
      <c r="JO2" s="111"/>
      <c r="JP2" s="111"/>
      <c r="JQ2" s="111"/>
      <c r="JR2" s="111"/>
      <c r="JS2" s="111"/>
      <c r="JT2" s="111"/>
    </row>
    <row r="3" spans="3:280" ht="8.4499999999999993" customHeight="1" x14ac:dyDescent="0.25">
      <c r="C3" s="225"/>
      <c r="D3" s="226"/>
      <c r="E3" s="226"/>
      <c r="F3" s="226"/>
      <c r="G3" s="226"/>
      <c r="H3" s="226"/>
      <c r="I3" s="226"/>
      <c r="J3" s="226"/>
      <c r="K3" s="226"/>
      <c r="L3" s="226"/>
      <c r="M3" s="226"/>
      <c r="N3" s="226"/>
      <c r="O3" s="226"/>
      <c r="P3" s="226"/>
      <c r="Q3" s="226"/>
      <c r="R3" s="226"/>
      <c r="S3" s="226"/>
      <c r="T3" s="226"/>
      <c r="U3" s="226"/>
      <c r="V3" s="226"/>
      <c r="W3" s="226"/>
      <c r="X3" s="226"/>
      <c r="Y3" s="226"/>
      <c r="Z3" s="226"/>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c r="AZ3" s="226"/>
      <c r="BA3" s="226"/>
      <c r="BB3" s="226"/>
      <c r="BC3" s="226"/>
      <c r="BD3" s="226"/>
      <c r="BE3" s="226"/>
      <c r="BF3" s="226"/>
      <c r="BG3" s="226"/>
      <c r="BH3" s="226"/>
      <c r="BI3" s="226"/>
      <c r="BJ3" s="226"/>
      <c r="BK3" s="226"/>
      <c r="BL3" s="226"/>
      <c r="BM3" s="226"/>
      <c r="BN3" s="226"/>
      <c r="BO3" s="226"/>
      <c r="BP3" s="226"/>
      <c r="BQ3" s="226"/>
      <c r="BR3" s="226"/>
      <c r="BS3" s="226"/>
      <c r="BT3" s="226"/>
      <c r="BU3" s="226"/>
      <c r="BV3" s="226"/>
      <c r="BW3" s="226"/>
      <c r="BX3" s="226"/>
      <c r="BY3" s="226"/>
      <c r="BZ3" s="226"/>
      <c r="CA3" s="226"/>
      <c r="CB3" s="226"/>
      <c r="CC3" s="226"/>
      <c r="CD3" s="226"/>
      <c r="CE3" s="226"/>
      <c r="CF3" s="226"/>
      <c r="CG3" s="226"/>
      <c r="CH3" s="226"/>
      <c r="CI3" s="226"/>
      <c r="CJ3" s="226"/>
      <c r="CK3" s="226"/>
      <c r="CL3" s="226"/>
      <c r="CM3" s="226"/>
      <c r="CN3" s="226"/>
      <c r="CO3" s="226"/>
      <c r="CP3" s="226"/>
      <c r="CQ3" s="226"/>
      <c r="CR3" s="226"/>
      <c r="CS3" s="226"/>
      <c r="CT3" s="226"/>
      <c r="CU3" s="226"/>
      <c r="CV3" s="226"/>
      <c r="CW3" s="226"/>
      <c r="CX3" s="226"/>
      <c r="CY3" s="226"/>
      <c r="CZ3" s="226"/>
      <c r="DA3" s="226"/>
      <c r="DB3" s="226"/>
      <c r="DC3" s="226"/>
      <c r="DD3" s="226"/>
      <c r="DE3" s="226"/>
      <c r="DF3" s="226"/>
      <c r="DG3" s="226"/>
      <c r="DH3" s="226"/>
      <c r="DI3" s="226"/>
      <c r="DJ3" s="226"/>
      <c r="DK3" s="226"/>
      <c r="DL3" s="226"/>
      <c r="DM3" s="226"/>
      <c r="DN3" s="226"/>
      <c r="DO3" s="226"/>
      <c r="DP3" s="226"/>
      <c r="DQ3" s="226"/>
      <c r="DR3" s="226"/>
      <c r="DS3" s="226"/>
      <c r="DT3" s="226"/>
      <c r="DU3" s="226"/>
      <c r="DV3" s="226"/>
      <c r="DW3" s="226"/>
      <c r="DX3" s="226"/>
      <c r="DY3" s="226"/>
      <c r="DZ3" s="226"/>
      <c r="EA3" s="226"/>
      <c r="EB3" s="226"/>
      <c r="EC3" s="226"/>
      <c r="ED3" s="226"/>
      <c r="EE3" s="226"/>
      <c r="EF3" s="226"/>
      <c r="EG3" s="226"/>
      <c r="EH3" s="226"/>
      <c r="EI3" s="226"/>
      <c r="EJ3" s="226"/>
      <c r="EK3" s="226"/>
      <c r="EL3" s="226"/>
      <c r="EM3" s="226"/>
      <c r="EN3" s="226"/>
      <c r="EO3" s="226"/>
      <c r="EP3" s="226"/>
      <c r="EQ3" s="226"/>
      <c r="ER3" s="226"/>
      <c r="ES3" s="226"/>
      <c r="ET3" s="226"/>
      <c r="EU3" s="226"/>
      <c r="EV3" s="226"/>
      <c r="EW3" s="226"/>
      <c r="EX3" s="226"/>
      <c r="EY3" s="226"/>
      <c r="EZ3" s="227"/>
      <c r="FA3" s="109"/>
      <c r="FB3" s="109"/>
      <c r="FC3" s="109"/>
      <c r="FD3" s="109"/>
      <c r="FE3" s="109"/>
      <c r="FF3"/>
      <c r="FG3"/>
      <c r="FH3"/>
      <c r="FI3"/>
      <c r="FJ3"/>
      <c r="FK3"/>
      <c r="FL3"/>
      <c r="FM3"/>
      <c r="FN3"/>
      <c r="FO3"/>
      <c r="FP3"/>
      <c r="FQ3"/>
      <c r="FR3"/>
      <c r="FS3"/>
      <c r="FT3"/>
      <c r="FU3"/>
      <c r="FV3"/>
      <c r="FW3"/>
      <c r="FX3"/>
      <c r="FY3" s="112"/>
      <c r="FZ3" s="112"/>
      <c r="GA3" s="112"/>
      <c r="GB3" s="112"/>
      <c r="GC3" s="112"/>
      <c r="GD3"/>
      <c r="GE3"/>
      <c r="GF3"/>
      <c r="GG3"/>
      <c r="GH3"/>
      <c r="GI3"/>
      <c r="GJ3"/>
      <c r="GK3"/>
      <c r="GL3"/>
      <c r="GM3"/>
      <c r="GN3"/>
      <c r="GO3"/>
      <c r="GP3"/>
      <c r="GQ3"/>
      <c r="GR3"/>
      <c r="GS3"/>
      <c r="GT3"/>
      <c r="GU3"/>
      <c r="GV3"/>
      <c r="GW3" s="111"/>
      <c r="GX3" s="111"/>
      <c r="GY3" s="111"/>
      <c r="GZ3" s="111"/>
      <c r="HA3" s="111"/>
      <c r="HB3" s="109"/>
      <c r="HC3" s="109"/>
      <c r="HD3" s="109"/>
      <c r="HE3" s="109"/>
      <c r="HF3" s="109"/>
      <c r="HG3" s="109"/>
      <c r="HH3" s="109"/>
      <c r="HI3" s="109"/>
      <c r="HJ3" s="109"/>
      <c r="HK3" s="109"/>
      <c r="HL3" s="109"/>
      <c r="HM3" s="109"/>
      <c r="HN3" s="109"/>
      <c r="HO3" s="109"/>
      <c r="HP3" s="109"/>
      <c r="HQ3" s="109"/>
      <c r="HR3" s="109"/>
      <c r="HS3" s="109"/>
      <c r="HT3" s="109"/>
      <c r="HU3" s="109"/>
      <c r="HV3" s="109"/>
      <c r="HW3" s="109"/>
      <c r="HX3" s="109"/>
      <c r="HY3"/>
      <c r="HZ3" s="112"/>
      <c r="IA3" s="112"/>
      <c r="IB3" s="112"/>
      <c r="IC3" s="112"/>
      <c r="ID3" s="112"/>
      <c r="IE3" s="112"/>
      <c r="IF3" s="112"/>
      <c r="IG3" s="112"/>
      <c r="IH3" s="112"/>
      <c r="II3" s="112"/>
      <c r="IJ3" s="112"/>
      <c r="IK3" s="112"/>
      <c r="IL3" s="112"/>
      <c r="IM3" s="112"/>
      <c r="IN3" s="112"/>
      <c r="IO3" s="112"/>
      <c r="IP3" s="112"/>
      <c r="IQ3" s="112"/>
      <c r="IR3" s="112"/>
      <c r="IS3" s="112"/>
      <c r="IT3" s="112"/>
      <c r="IU3" s="112"/>
      <c r="IV3" s="112"/>
      <c r="IW3" s="113"/>
      <c r="IX3" s="111"/>
      <c r="IY3" s="111"/>
      <c r="IZ3" s="111"/>
      <c r="JA3" s="111"/>
      <c r="JB3" s="111"/>
      <c r="JC3" s="111"/>
      <c r="JD3" s="111"/>
      <c r="JE3" s="111"/>
      <c r="JF3" s="111"/>
      <c r="JG3" s="111"/>
      <c r="JH3" s="111"/>
      <c r="JI3" s="111"/>
      <c r="JJ3" s="111"/>
      <c r="JK3" s="111"/>
      <c r="JL3" s="111"/>
      <c r="JM3" s="111"/>
      <c r="JN3" s="111"/>
      <c r="JO3" s="111"/>
      <c r="JP3" s="111"/>
      <c r="JQ3" s="111"/>
      <c r="JR3" s="111"/>
      <c r="JS3" s="111"/>
      <c r="JT3" s="111"/>
    </row>
    <row r="4" spans="3:280" ht="26.45" customHeight="1" x14ac:dyDescent="0.25">
      <c r="C4" s="116"/>
      <c r="D4" s="117" t="s">
        <v>211</v>
      </c>
      <c r="E4" s="117"/>
      <c r="F4" s="117"/>
      <c r="G4" s="117"/>
      <c r="H4" s="117"/>
      <c r="I4" s="117"/>
      <c r="J4" s="117"/>
      <c r="K4" s="117"/>
      <c r="L4" s="117"/>
      <c r="M4" s="117"/>
      <c r="N4" s="117"/>
      <c r="O4" s="117"/>
      <c r="P4" s="117"/>
      <c r="Q4" s="117"/>
      <c r="R4" s="117"/>
      <c r="S4" s="117"/>
      <c r="T4" s="117"/>
      <c r="U4" s="117"/>
      <c r="V4" s="117"/>
      <c r="W4" s="117"/>
      <c r="X4" s="117"/>
      <c r="Y4" s="117"/>
      <c r="Z4" s="117"/>
      <c r="AA4" s="117"/>
      <c r="AB4" s="117"/>
      <c r="AC4" s="117"/>
      <c r="AD4" s="117"/>
      <c r="AE4" s="117"/>
      <c r="AF4" s="117"/>
      <c r="AG4" s="117"/>
      <c r="AH4" s="117"/>
      <c r="AI4" s="117"/>
      <c r="AJ4" s="117"/>
      <c r="AK4" s="117"/>
      <c r="AL4" s="117"/>
      <c r="AM4" s="117"/>
      <c r="AN4" s="117"/>
      <c r="AO4" s="117"/>
      <c r="AP4" s="117"/>
      <c r="AQ4" s="117"/>
      <c r="AR4" s="117"/>
      <c r="AS4" s="117"/>
      <c r="AT4" s="117"/>
      <c r="AU4" s="117"/>
      <c r="AV4" s="117"/>
      <c r="AW4" s="117"/>
      <c r="AX4" s="117"/>
      <c r="AY4" s="117"/>
      <c r="AZ4" s="117"/>
      <c r="BA4" s="118"/>
      <c r="BB4" s="118"/>
      <c r="BC4" s="119" t="s">
        <v>212</v>
      </c>
      <c r="BD4" s="119"/>
      <c r="BE4" s="119"/>
      <c r="BF4" s="119"/>
      <c r="BG4" s="119"/>
      <c r="BH4" s="119"/>
      <c r="BI4" s="119"/>
      <c r="BJ4" s="119"/>
      <c r="BK4" s="119"/>
      <c r="BL4" s="119"/>
      <c r="BM4" s="119"/>
      <c r="BN4" s="119"/>
      <c r="BO4" s="119"/>
      <c r="BP4" s="119"/>
      <c r="BQ4" s="119"/>
      <c r="BR4" s="119"/>
      <c r="BS4" s="119"/>
      <c r="BT4" s="119"/>
      <c r="BU4" s="119"/>
      <c r="BV4" s="119"/>
      <c r="BW4" s="119"/>
      <c r="BX4" s="119"/>
      <c r="BY4" s="119"/>
      <c r="BZ4" s="119"/>
      <c r="CA4" s="119"/>
      <c r="CB4" s="119"/>
      <c r="CC4" s="119"/>
      <c r="CD4" s="119"/>
      <c r="CE4" s="119"/>
      <c r="CF4" s="119"/>
      <c r="CG4" s="119"/>
      <c r="CH4" s="119"/>
      <c r="CI4" s="119"/>
      <c r="CJ4" s="119"/>
      <c r="CK4" s="119"/>
      <c r="CL4" s="119"/>
      <c r="CM4" s="119"/>
      <c r="CN4" s="119"/>
      <c r="CO4" s="119"/>
      <c r="CP4" s="119"/>
      <c r="CQ4" s="119"/>
      <c r="CR4" s="119"/>
      <c r="CS4" s="119"/>
      <c r="CT4" s="119"/>
      <c r="CU4" s="119"/>
      <c r="CV4" s="119"/>
      <c r="CW4" s="119"/>
      <c r="CX4" s="119"/>
      <c r="CY4" s="119"/>
      <c r="CZ4" s="120"/>
      <c r="DA4" s="121" t="s">
        <v>213</v>
      </c>
      <c r="DB4" s="121"/>
      <c r="DC4" s="121"/>
      <c r="DD4" s="121"/>
      <c r="DE4" s="121"/>
      <c r="DF4" s="121"/>
      <c r="DG4" s="121"/>
      <c r="DH4" s="121"/>
      <c r="DI4" s="121"/>
      <c r="DJ4" s="121"/>
      <c r="DK4" s="121"/>
      <c r="DL4" s="121"/>
      <c r="DM4" s="121"/>
      <c r="DN4" s="121"/>
      <c r="DO4" s="121"/>
      <c r="DP4" s="121"/>
      <c r="DQ4" s="121"/>
      <c r="DR4" s="121"/>
      <c r="DS4" s="121"/>
      <c r="DT4" s="121"/>
      <c r="DU4" s="121"/>
      <c r="DV4" s="121"/>
      <c r="DW4" s="121"/>
      <c r="DX4" s="121"/>
      <c r="DY4" s="121"/>
      <c r="DZ4" s="121"/>
      <c r="EA4" s="121"/>
      <c r="EB4" s="121"/>
      <c r="EC4" s="121"/>
      <c r="ED4" s="121"/>
      <c r="EE4" s="121"/>
      <c r="EF4" s="121"/>
      <c r="EG4" s="121"/>
      <c r="EH4" s="121"/>
      <c r="EI4" s="121"/>
      <c r="EJ4" s="121"/>
      <c r="EK4" s="121"/>
      <c r="EL4" s="121"/>
      <c r="EM4" s="121"/>
      <c r="EN4" s="121"/>
      <c r="EO4" s="121"/>
      <c r="EP4" s="121"/>
      <c r="EQ4" s="121"/>
      <c r="ER4" s="121"/>
      <c r="ES4" s="121"/>
      <c r="ET4" s="121"/>
      <c r="EU4" s="121"/>
      <c r="EV4" s="121"/>
      <c r="EW4" s="121"/>
      <c r="EX4" s="122"/>
      <c r="EY4" s="123"/>
      <c r="EZ4" s="228"/>
      <c r="FA4" s="109"/>
      <c r="FB4" s="109"/>
      <c r="FC4" s="109"/>
      <c r="FD4" s="109"/>
      <c r="FE4" s="109"/>
      <c r="FF4">
        <v>2</v>
      </c>
      <c r="FG4">
        <v>3</v>
      </c>
      <c r="FH4">
        <v>4</v>
      </c>
      <c r="FI4">
        <v>5</v>
      </c>
      <c r="FJ4">
        <v>6</v>
      </c>
      <c r="FK4">
        <v>7</v>
      </c>
      <c r="FL4">
        <v>8</v>
      </c>
      <c r="FM4" s="125">
        <v>9</v>
      </c>
      <c r="FN4">
        <v>10</v>
      </c>
      <c r="FO4" s="125">
        <v>11</v>
      </c>
      <c r="FP4">
        <v>12</v>
      </c>
      <c r="FQ4" s="125">
        <v>13</v>
      </c>
      <c r="FR4">
        <v>14</v>
      </c>
      <c r="FS4" s="125">
        <v>15</v>
      </c>
      <c r="FT4">
        <v>16</v>
      </c>
      <c r="FU4" s="125">
        <v>17</v>
      </c>
      <c r="FV4">
        <v>18</v>
      </c>
      <c r="FW4" s="125">
        <v>19</v>
      </c>
      <c r="FX4">
        <v>20</v>
      </c>
      <c r="FY4" s="112"/>
      <c r="FZ4" s="112"/>
      <c r="GA4" s="112"/>
      <c r="GB4" s="112"/>
      <c r="GC4" s="112"/>
      <c r="GD4">
        <v>2</v>
      </c>
      <c r="GE4">
        <v>3</v>
      </c>
      <c r="GF4">
        <v>4</v>
      </c>
      <c r="GG4">
        <v>5</v>
      </c>
      <c r="GH4">
        <v>6</v>
      </c>
      <c r="GI4">
        <v>7</v>
      </c>
      <c r="GJ4">
        <v>8</v>
      </c>
      <c r="GK4" s="125">
        <v>9</v>
      </c>
      <c r="GL4">
        <v>10</v>
      </c>
      <c r="GM4" s="125">
        <v>11</v>
      </c>
      <c r="GN4">
        <v>12</v>
      </c>
      <c r="GO4" s="125">
        <v>13</v>
      </c>
      <c r="GP4">
        <v>14</v>
      </c>
      <c r="GQ4" s="125">
        <v>15</v>
      </c>
      <c r="GR4">
        <v>16</v>
      </c>
      <c r="GS4" s="125">
        <v>17</v>
      </c>
      <c r="GT4">
        <v>18</v>
      </c>
      <c r="GU4" s="125">
        <v>19</v>
      </c>
      <c r="GV4">
        <v>20</v>
      </c>
      <c r="GW4" s="111"/>
      <c r="GX4" s="111"/>
      <c r="GY4" s="111"/>
      <c r="GZ4" s="111"/>
      <c r="HA4" s="111"/>
      <c r="HB4" s="109"/>
      <c r="HC4" s="109"/>
      <c r="HD4" s="109"/>
      <c r="HE4" s="109"/>
      <c r="HF4" s="109"/>
      <c r="HG4" s="109"/>
      <c r="HH4" s="109"/>
      <c r="HI4" s="109"/>
      <c r="HJ4" s="109"/>
      <c r="HK4" s="109"/>
      <c r="HL4" s="109"/>
      <c r="HM4" s="109"/>
      <c r="HN4" s="109"/>
      <c r="HO4" s="109"/>
      <c r="HP4" s="109"/>
      <c r="HQ4" s="109"/>
      <c r="HR4" s="109"/>
      <c r="HS4" s="109"/>
      <c r="HT4" s="109"/>
      <c r="HU4" s="109"/>
      <c r="HV4" s="109"/>
      <c r="HW4" s="109"/>
      <c r="HX4" s="109"/>
      <c r="HY4"/>
      <c r="HZ4" s="112"/>
      <c r="IA4" s="112"/>
      <c r="IB4" s="112"/>
      <c r="IC4" s="112"/>
      <c r="ID4" s="112"/>
      <c r="IE4" s="112"/>
      <c r="IF4" s="112"/>
      <c r="IG4" s="112"/>
      <c r="IH4" s="112"/>
      <c r="II4" s="112"/>
      <c r="IJ4" s="112"/>
      <c r="IK4" s="112"/>
      <c r="IL4" s="112"/>
      <c r="IM4" s="112"/>
      <c r="IN4" s="112"/>
      <c r="IO4" s="112"/>
      <c r="IP4" s="112"/>
      <c r="IQ4" s="112"/>
      <c r="IR4" s="112"/>
      <c r="IS4" s="112"/>
      <c r="IT4" s="112"/>
      <c r="IU4" s="112"/>
      <c r="IV4" s="112"/>
      <c r="IW4" s="113"/>
      <c r="IX4" s="111"/>
      <c r="IY4" s="111"/>
      <c r="IZ4" s="111"/>
      <c r="JA4" s="111"/>
      <c r="JB4" s="111"/>
      <c r="JC4" s="111"/>
      <c r="JD4" s="111"/>
      <c r="JE4" s="111"/>
      <c r="JF4" s="111"/>
      <c r="JG4" s="111"/>
      <c r="JH4" s="111"/>
      <c r="JI4" s="111"/>
      <c r="JJ4" s="111"/>
      <c r="JK4" s="111"/>
      <c r="JL4" s="111"/>
      <c r="JM4" s="111"/>
      <c r="JN4" s="111"/>
      <c r="JO4" s="111"/>
      <c r="JP4" s="111"/>
      <c r="JQ4" s="111"/>
      <c r="JR4" s="111"/>
      <c r="JS4" s="111"/>
      <c r="JT4" s="111"/>
    </row>
    <row r="5" spans="3:280" ht="6" customHeight="1" x14ac:dyDescent="0.25">
      <c r="C5" s="11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0"/>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6"/>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126"/>
      <c r="CY5" s="126"/>
      <c r="CZ5" s="120"/>
      <c r="DA5" s="126"/>
      <c r="DB5" s="126"/>
      <c r="DC5" s="126"/>
      <c r="DD5" s="126"/>
      <c r="DE5" s="126"/>
      <c r="DF5" s="126"/>
      <c r="DG5" s="126"/>
      <c r="DH5" s="126"/>
      <c r="DI5" s="126"/>
      <c r="DJ5" s="126"/>
      <c r="DK5" s="126"/>
      <c r="DL5" s="126"/>
      <c r="DM5" s="126"/>
      <c r="DN5" s="126"/>
      <c r="DO5" s="126"/>
      <c r="DP5" s="126"/>
      <c r="DQ5" s="126"/>
      <c r="DR5" s="126"/>
      <c r="DS5" s="126"/>
      <c r="DT5" s="126"/>
      <c r="DU5" s="126"/>
      <c r="DV5" s="126"/>
      <c r="DW5" s="126"/>
      <c r="DX5" s="126"/>
      <c r="DY5" s="126"/>
      <c r="DZ5" s="126"/>
      <c r="EA5" s="126"/>
      <c r="EB5" s="126"/>
      <c r="EC5" s="126"/>
      <c r="ED5" s="126"/>
      <c r="EE5" s="126"/>
      <c r="EF5" s="126"/>
      <c r="EG5" s="126"/>
      <c r="EH5" s="126"/>
      <c r="EI5" s="126"/>
      <c r="EJ5" s="126"/>
      <c r="EK5" s="126"/>
      <c r="EL5" s="126"/>
      <c r="EM5" s="126"/>
      <c r="EN5" s="126"/>
      <c r="EO5" s="126"/>
      <c r="EP5" s="126"/>
      <c r="EQ5" s="126"/>
      <c r="ER5" s="126"/>
      <c r="ES5" s="126"/>
      <c r="ET5" s="126"/>
      <c r="EU5" s="126"/>
      <c r="EV5" s="126"/>
      <c r="EW5" s="126"/>
      <c r="EX5" s="126"/>
      <c r="EY5" s="126"/>
      <c r="EZ5" s="228"/>
      <c r="FA5" s="127"/>
      <c r="FB5" s="127"/>
      <c r="FC5" s="127"/>
      <c r="FD5" s="127"/>
      <c r="FE5" s="127"/>
      <c r="FF5"/>
      <c r="FG5"/>
      <c r="FH5"/>
      <c r="FI5"/>
      <c r="FJ5"/>
      <c r="FK5"/>
      <c r="FL5"/>
      <c r="FM5"/>
      <c r="FN5"/>
      <c r="FO5"/>
      <c r="FP5"/>
      <c r="FQ5"/>
      <c r="FR5"/>
      <c r="FS5"/>
      <c r="FT5"/>
      <c r="FU5"/>
      <c r="FV5"/>
      <c r="FW5"/>
      <c r="FX5"/>
      <c r="FY5" s="149"/>
      <c r="FZ5" s="149"/>
      <c r="GA5" s="149"/>
      <c r="GB5" s="149"/>
      <c r="GC5" s="149"/>
      <c r="GD5"/>
      <c r="GE5"/>
      <c r="GF5"/>
      <c r="GG5"/>
      <c r="GH5"/>
      <c r="GI5"/>
      <c r="GJ5"/>
      <c r="GK5"/>
      <c r="GL5"/>
      <c r="GM5"/>
      <c r="GN5"/>
      <c r="GO5"/>
      <c r="GP5"/>
      <c r="GQ5"/>
      <c r="GR5"/>
      <c r="GS5"/>
      <c r="GT5"/>
      <c r="GU5"/>
      <c r="GV5"/>
      <c r="GW5" s="129"/>
      <c r="GX5" s="129"/>
      <c r="GY5" s="129"/>
      <c r="GZ5" s="129"/>
      <c r="HA5" s="129"/>
      <c r="HB5" s="109"/>
      <c r="HC5" s="109"/>
      <c r="HD5" s="109"/>
      <c r="HE5" s="109"/>
      <c r="HF5" s="109"/>
      <c r="HG5" s="109"/>
      <c r="HH5" s="109"/>
      <c r="HI5" s="109"/>
      <c r="HJ5" s="109"/>
      <c r="HK5" s="109"/>
      <c r="HL5" s="109"/>
      <c r="HM5" s="109"/>
      <c r="HN5" s="109"/>
      <c r="HO5" s="109"/>
      <c r="HP5" s="109"/>
      <c r="HQ5" s="109"/>
      <c r="HR5" s="109"/>
      <c r="HS5" s="109"/>
      <c r="HT5" s="109"/>
      <c r="HU5" s="109"/>
      <c r="HV5" s="109"/>
      <c r="HW5" s="109"/>
      <c r="HX5" s="109"/>
      <c r="HY5"/>
      <c r="HZ5" s="112"/>
      <c r="IA5" s="112"/>
      <c r="IB5" s="112"/>
      <c r="IC5" s="112"/>
      <c r="ID5" s="112"/>
      <c r="IE5" s="112"/>
      <c r="IF5" s="112"/>
      <c r="IG5" s="112"/>
      <c r="IH5" s="112"/>
      <c r="II5" s="112"/>
      <c r="IJ5" s="112"/>
      <c r="IK5" s="112"/>
      <c r="IL5" s="112"/>
      <c r="IM5" s="112"/>
      <c r="IN5" s="112"/>
      <c r="IO5" s="112"/>
      <c r="IP5" s="112"/>
      <c r="IQ5" s="112"/>
      <c r="IR5" s="112"/>
      <c r="IS5" s="112"/>
      <c r="IT5" s="112"/>
      <c r="IU5" s="112"/>
      <c r="IV5" s="112"/>
      <c r="IW5" s="113"/>
      <c r="IX5" s="111"/>
      <c r="IY5" s="111"/>
      <c r="IZ5" s="111"/>
      <c r="JA5" s="111"/>
      <c r="JB5" s="111"/>
      <c r="JC5" s="111"/>
      <c r="JD5" s="111"/>
      <c r="JE5" s="111"/>
      <c r="JF5" s="111"/>
      <c r="JG5" s="111"/>
      <c r="JH5" s="111"/>
      <c r="JI5" s="111"/>
      <c r="JJ5" s="111"/>
      <c r="JK5" s="111"/>
      <c r="JL5" s="111"/>
      <c r="JM5" s="111"/>
      <c r="JN5" s="111"/>
      <c r="JO5" s="111"/>
      <c r="JP5" s="111"/>
      <c r="JQ5" s="111"/>
      <c r="JR5" s="111"/>
      <c r="JS5" s="111"/>
      <c r="JT5" s="111"/>
    </row>
    <row r="6" spans="3:280" ht="20.100000000000001" customHeight="1" x14ac:dyDescent="0.25">
      <c r="C6" s="130" t="s">
        <v>311</v>
      </c>
      <c r="D6" s="117" t="s">
        <v>2</v>
      </c>
      <c r="E6" s="117"/>
      <c r="F6" s="117"/>
      <c r="G6" s="117"/>
      <c r="H6" s="117"/>
      <c r="I6" s="117"/>
      <c r="J6" s="117"/>
      <c r="K6" s="117"/>
      <c r="L6" s="117"/>
      <c r="M6" s="117"/>
      <c r="N6" s="117"/>
      <c r="O6" s="117"/>
      <c r="P6" s="117"/>
      <c r="Q6" s="117"/>
      <c r="R6" s="117"/>
      <c r="S6" s="117"/>
      <c r="T6" s="117"/>
      <c r="U6" s="117"/>
      <c r="V6" s="117"/>
      <c r="W6" s="117"/>
      <c r="X6" s="117"/>
      <c r="Y6" s="117"/>
      <c r="Z6" s="117"/>
      <c r="AA6" s="117"/>
      <c r="AB6" s="117"/>
      <c r="AC6" s="131"/>
      <c r="AD6" s="131"/>
      <c r="AE6" s="131"/>
      <c r="AF6" s="131"/>
      <c r="AG6" s="131"/>
      <c r="AH6" s="131"/>
      <c r="AI6" s="131"/>
      <c r="AJ6" s="131"/>
      <c r="AK6" s="131"/>
      <c r="AL6" s="131"/>
      <c r="AM6" s="131"/>
      <c r="AN6" s="131"/>
      <c r="AO6" s="131"/>
      <c r="AP6" s="131"/>
      <c r="AQ6" s="131"/>
      <c r="AR6" s="131"/>
      <c r="AS6" s="131"/>
      <c r="AT6" s="131"/>
      <c r="AU6" s="131"/>
      <c r="AV6" s="131"/>
      <c r="AW6" s="131"/>
      <c r="AX6" s="131"/>
      <c r="AY6" s="131"/>
      <c r="AZ6" s="131" t="s">
        <v>3</v>
      </c>
      <c r="BA6" s="132" t="s">
        <v>213</v>
      </c>
      <c r="BB6" s="120"/>
      <c r="BC6" s="133" t="s">
        <v>2</v>
      </c>
      <c r="BD6" s="133"/>
      <c r="BE6" s="133"/>
      <c r="BF6" s="133"/>
      <c r="BG6" s="133"/>
      <c r="BH6" s="133"/>
      <c r="BI6" s="133"/>
      <c r="BJ6" s="133"/>
      <c r="BK6" s="133"/>
      <c r="BL6" s="133"/>
      <c r="BM6" s="133"/>
      <c r="BN6" s="133"/>
      <c r="BO6" s="133"/>
      <c r="BP6" s="133"/>
      <c r="BQ6" s="133"/>
      <c r="BR6" s="133"/>
      <c r="BS6" s="133"/>
      <c r="BT6" s="133"/>
      <c r="BU6" s="133"/>
      <c r="BV6" s="133"/>
      <c r="BW6" s="133"/>
      <c r="BX6" s="133"/>
      <c r="BY6" s="133"/>
      <c r="BZ6" s="133"/>
      <c r="CA6" s="133"/>
      <c r="CB6" s="134"/>
      <c r="CC6" s="134"/>
      <c r="CD6" s="134"/>
      <c r="CE6" s="134"/>
      <c r="CF6" s="134"/>
      <c r="CG6" s="134"/>
      <c r="CH6" s="134"/>
      <c r="CI6" s="134"/>
      <c r="CJ6" s="134"/>
      <c r="CK6" s="134"/>
      <c r="CL6" s="134"/>
      <c r="CM6" s="134"/>
      <c r="CN6" s="134"/>
      <c r="CO6" s="134"/>
      <c r="CP6" s="134"/>
      <c r="CQ6" s="134"/>
      <c r="CR6" s="134"/>
      <c r="CS6" s="134"/>
      <c r="CT6" s="134"/>
      <c r="CU6" s="134"/>
      <c r="CV6" s="134"/>
      <c r="CW6" s="134"/>
      <c r="CX6" s="134"/>
      <c r="CY6" s="134" t="s">
        <v>3</v>
      </c>
      <c r="CZ6" s="120"/>
      <c r="DA6" s="121" t="s">
        <v>2</v>
      </c>
      <c r="DB6" s="121"/>
      <c r="DC6" s="121"/>
      <c r="DD6" s="121"/>
      <c r="DE6" s="121"/>
      <c r="DF6" s="121"/>
      <c r="DG6" s="121"/>
      <c r="DH6" s="121"/>
      <c r="DI6" s="121"/>
      <c r="DJ6" s="121"/>
      <c r="DK6" s="121"/>
      <c r="DL6" s="121"/>
      <c r="DM6" s="121"/>
      <c r="DN6" s="121"/>
      <c r="DO6" s="121"/>
      <c r="DP6" s="121"/>
      <c r="DQ6" s="121"/>
      <c r="DR6" s="121"/>
      <c r="DS6" s="121"/>
      <c r="DT6" s="121"/>
      <c r="DU6" s="121"/>
      <c r="DV6" s="121"/>
      <c r="DW6" s="121"/>
      <c r="DX6" s="121"/>
      <c r="DY6" s="121"/>
      <c r="DZ6" s="135"/>
      <c r="EA6" s="135"/>
      <c r="EB6" s="135"/>
      <c r="EC6" s="135"/>
      <c r="ED6" s="135"/>
      <c r="EE6" s="135"/>
      <c r="EF6" s="135"/>
      <c r="EG6" s="135"/>
      <c r="EH6" s="135"/>
      <c r="EI6" s="135"/>
      <c r="EJ6" s="135"/>
      <c r="EK6" s="135"/>
      <c r="EL6" s="135"/>
      <c r="EM6" s="135"/>
      <c r="EN6" s="135"/>
      <c r="EO6" s="135"/>
      <c r="EP6" s="135"/>
      <c r="EQ6" s="135"/>
      <c r="ER6" s="135"/>
      <c r="ES6" s="135"/>
      <c r="ET6" s="135"/>
      <c r="EU6" s="135"/>
      <c r="EV6" s="135"/>
      <c r="EW6" s="135" t="s">
        <v>3</v>
      </c>
      <c r="EX6" s="122"/>
      <c r="EY6" s="131" t="s">
        <v>213</v>
      </c>
      <c r="EZ6" s="228"/>
      <c r="FA6" s="136"/>
      <c r="FB6" s="137" t="s">
        <v>214</v>
      </c>
      <c r="FC6" s="137" t="s">
        <v>215</v>
      </c>
      <c r="FD6" s="137" t="s">
        <v>216</v>
      </c>
      <c r="FE6" s="137" t="s">
        <v>312</v>
      </c>
      <c r="FF6" s="125"/>
      <c r="FG6"/>
      <c r="FH6" s="125"/>
      <c r="FI6" s="125"/>
      <c r="FJ6"/>
      <c r="FK6" s="125"/>
      <c r="FL6"/>
      <c r="FM6" s="125"/>
      <c r="FN6" s="125"/>
      <c r="FO6"/>
      <c r="FP6" s="125"/>
      <c r="FQ6" s="125"/>
      <c r="FR6" s="125"/>
      <c r="FS6"/>
      <c r="FT6"/>
      <c r="FU6"/>
      <c r="FV6"/>
      <c r="FW6"/>
      <c r="FX6" s="125"/>
      <c r="FY6" s="138"/>
      <c r="FZ6" s="137" t="s">
        <v>214</v>
      </c>
      <c r="GA6" s="137" t="s">
        <v>215</v>
      </c>
      <c r="GB6" s="137" t="s">
        <v>216</v>
      </c>
      <c r="GC6" s="137" t="s">
        <v>312</v>
      </c>
      <c r="GD6" s="125"/>
      <c r="GE6"/>
      <c r="GF6" s="125"/>
      <c r="GG6" s="125"/>
      <c r="GH6"/>
      <c r="GI6" s="125"/>
      <c r="GJ6"/>
      <c r="GK6" s="125"/>
      <c r="GL6" s="125"/>
      <c r="GM6"/>
      <c r="GN6" s="125"/>
      <c r="GO6" s="125"/>
      <c r="GP6" s="125"/>
      <c r="GQ6"/>
      <c r="GR6" s="125"/>
      <c r="GS6" s="125"/>
      <c r="GT6" s="125"/>
      <c r="GU6"/>
      <c r="GV6" s="125"/>
      <c r="GW6" s="138"/>
      <c r="GX6" s="137" t="s">
        <v>214</v>
      </c>
      <c r="GY6" s="137" t="s">
        <v>215</v>
      </c>
      <c r="GZ6" s="137" t="s">
        <v>216</v>
      </c>
      <c r="HA6" s="137" t="s">
        <v>312</v>
      </c>
      <c r="HB6" s="109"/>
      <c r="HC6" s="109"/>
      <c r="HD6" s="109"/>
      <c r="HE6" s="109"/>
      <c r="HF6" s="109"/>
      <c r="HG6" s="109"/>
      <c r="HH6" s="109"/>
      <c r="HI6" s="109"/>
      <c r="HJ6" s="109"/>
      <c r="HK6" s="109"/>
      <c r="HL6" s="109"/>
      <c r="HM6" s="109"/>
      <c r="HN6" s="109"/>
      <c r="HO6" s="109"/>
      <c r="HP6" s="109"/>
      <c r="HQ6" s="109"/>
      <c r="HR6" s="109"/>
      <c r="HS6" s="109"/>
      <c r="HT6" s="109"/>
      <c r="HU6" s="109"/>
      <c r="HV6" s="109"/>
      <c r="HW6" s="109"/>
      <c r="HX6" s="109"/>
      <c r="HY6"/>
      <c r="HZ6" s="112"/>
      <c r="IA6" s="112"/>
      <c r="IB6" s="112"/>
      <c r="IC6" s="112"/>
      <c r="ID6" s="112"/>
      <c r="IE6" s="112"/>
      <c r="IF6" s="112"/>
      <c r="IG6" s="112"/>
      <c r="IH6" s="112"/>
      <c r="II6" s="112"/>
      <c r="IJ6" s="112"/>
      <c r="IK6" s="112"/>
      <c r="IL6" s="112"/>
      <c r="IM6" s="112"/>
      <c r="IN6" s="112"/>
      <c r="IO6" s="112"/>
      <c r="IP6" s="112"/>
      <c r="IQ6" s="112"/>
      <c r="IR6" s="112"/>
      <c r="IS6" s="112"/>
      <c r="IT6" s="112"/>
      <c r="IU6" s="112"/>
      <c r="IV6" s="112"/>
      <c r="IW6" s="113"/>
      <c r="IX6" s="111"/>
      <c r="IY6" s="111"/>
      <c r="IZ6" s="111"/>
      <c r="JA6" s="111"/>
      <c r="JB6" s="111"/>
      <c r="JC6" s="111"/>
      <c r="JD6" s="111"/>
      <c r="JE6" s="111"/>
      <c r="JF6" s="111"/>
      <c r="JG6" s="111"/>
      <c r="JH6" s="111"/>
      <c r="JI6" s="111"/>
      <c r="JJ6" s="111"/>
      <c r="JK6" s="111"/>
      <c r="JL6" s="111"/>
      <c r="JM6" s="111"/>
      <c r="JN6" s="111"/>
      <c r="JO6" s="111"/>
      <c r="JP6" s="111"/>
      <c r="JQ6" s="111"/>
      <c r="JR6" s="111"/>
      <c r="JS6" s="111"/>
      <c r="JT6" s="111"/>
    </row>
    <row r="7" spans="3:280" ht="20.100000000000001" customHeight="1" x14ac:dyDescent="0.25">
      <c r="C7" s="130"/>
      <c r="D7" s="139" t="s">
        <v>11</v>
      </c>
      <c r="E7" s="139"/>
      <c r="F7" s="139"/>
      <c r="G7" s="139"/>
      <c r="H7" s="139"/>
      <c r="I7" s="139"/>
      <c r="J7" s="139"/>
      <c r="K7" s="139"/>
      <c r="L7" s="139"/>
      <c r="M7" s="139"/>
      <c r="N7" s="139"/>
      <c r="O7" s="139"/>
      <c r="P7" s="139"/>
      <c r="Q7" s="139"/>
      <c r="R7" s="139"/>
      <c r="S7" s="139"/>
      <c r="T7" s="139"/>
      <c r="U7" s="139"/>
      <c r="V7" s="139"/>
      <c r="W7" s="139"/>
      <c r="X7" s="139"/>
      <c r="Y7" s="139"/>
      <c r="Z7" s="139"/>
      <c r="AA7" s="139"/>
      <c r="AB7" s="140" t="s">
        <v>12</v>
      </c>
      <c r="AC7" s="139"/>
      <c r="AD7" s="139"/>
      <c r="AE7" s="139"/>
      <c r="AF7" s="139"/>
      <c r="AG7" s="139"/>
      <c r="AH7" s="139"/>
      <c r="AI7" s="139"/>
      <c r="AJ7" s="139"/>
      <c r="AK7" s="139"/>
      <c r="AL7" s="139"/>
      <c r="AM7" s="139"/>
      <c r="AN7" s="139"/>
      <c r="AO7" s="139"/>
      <c r="AP7" s="139"/>
      <c r="AQ7" s="139"/>
      <c r="AR7" s="139"/>
      <c r="AS7" s="139"/>
      <c r="AT7" s="139"/>
      <c r="AU7" s="139"/>
      <c r="AV7" s="139"/>
      <c r="AW7" s="139"/>
      <c r="AX7" s="139"/>
      <c r="AY7" s="139"/>
      <c r="AZ7" s="141" t="s">
        <v>217</v>
      </c>
      <c r="BA7" s="126"/>
      <c r="BB7" s="120"/>
      <c r="BC7" s="139" t="s">
        <v>11</v>
      </c>
      <c r="BD7" s="139"/>
      <c r="BE7" s="139"/>
      <c r="BF7" s="139"/>
      <c r="BG7" s="139"/>
      <c r="BH7" s="139"/>
      <c r="BI7" s="139"/>
      <c r="BJ7" s="139"/>
      <c r="BK7" s="139"/>
      <c r="BL7" s="139"/>
      <c r="BM7" s="139"/>
      <c r="BN7" s="139"/>
      <c r="BO7" s="139"/>
      <c r="BP7" s="139"/>
      <c r="BQ7" s="139"/>
      <c r="BR7" s="139"/>
      <c r="BS7" s="139"/>
      <c r="BT7" s="139"/>
      <c r="BU7" s="139"/>
      <c r="BV7" s="139"/>
      <c r="BW7" s="139"/>
      <c r="BX7" s="139"/>
      <c r="BY7" s="139"/>
      <c r="BZ7" s="139"/>
      <c r="CA7" s="139" t="s">
        <v>12</v>
      </c>
      <c r="CB7" s="139"/>
      <c r="CC7" s="139"/>
      <c r="CD7" s="139"/>
      <c r="CE7" s="139"/>
      <c r="CF7" s="139"/>
      <c r="CG7" s="139"/>
      <c r="CH7" s="139"/>
      <c r="CI7" s="139"/>
      <c r="CJ7" s="139"/>
      <c r="CK7" s="139"/>
      <c r="CL7" s="139"/>
      <c r="CM7" s="139"/>
      <c r="CN7" s="139"/>
      <c r="CO7" s="139"/>
      <c r="CP7" s="139"/>
      <c r="CQ7" s="139"/>
      <c r="CR7" s="139"/>
      <c r="CS7" s="139"/>
      <c r="CT7" s="139"/>
      <c r="CU7" s="139"/>
      <c r="CV7" s="139"/>
      <c r="CW7" s="139"/>
      <c r="CX7" s="139"/>
      <c r="CY7" s="139" t="s">
        <v>217</v>
      </c>
      <c r="CZ7" s="142"/>
      <c r="DA7" s="139" t="s">
        <v>11</v>
      </c>
      <c r="DB7" s="139"/>
      <c r="DC7" s="139"/>
      <c r="DD7" s="139"/>
      <c r="DE7" s="139"/>
      <c r="DF7" s="139"/>
      <c r="DG7" s="139"/>
      <c r="DH7" s="139"/>
      <c r="DI7" s="139"/>
      <c r="DJ7" s="139"/>
      <c r="DK7" s="139"/>
      <c r="DL7" s="139"/>
      <c r="DM7" s="139"/>
      <c r="DN7" s="139"/>
      <c r="DO7" s="139"/>
      <c r="DP7" s="139"/>
      <c r="DQ7" s="139"/>
      <c r="DR7" s="139"/>
      <c r="DS7" s="139"/>
      <c r="DT7" s="139"/>
      <c r="DU7" s="139"/>
      <c r="DV7" s="139"/>
      <c r="DW7" s="139"/>
      <c r="DX7" s="139"/>
      <c r="DY7" s="139" t="s">
        <v>12</v>
      </c>
      <c r="DZ7" s="139"/>
      <c r="EA7" s="139"/>
      <c r="EB7" s="139"/>
      <c r="EC7" s="139"/>
      <c r="ED7" s="139"/>
      <c r="EE7" s="139"/>
      <c r="EF7" s="139"/>
      <c r="EG7" s="139"/>
      <c r="EH7" s="139"/>
      <c r="EI7" s="139"/>
      <c r="EJ7" s="139"/>
      <c r="EK7" s="139"/>
      <c r="EL7" s="139"/>
      <c r="EM7" s="139"/>
      <c r="EN7" s="139"/>
      <c r="EO7" s="139"/>
      <c r="EP7" s="139"/>
      <c r="EQ7" s="139"/>
      <c r="ER7" s="139"/>
      <c r="ES7" s="139"/>
      <c r="ET7" s="139"/>
      <c r="EU7" s="139"/>
      <c r="EV7" s="139"/>
      <c r="EW7" s="139" t="s">
        <v>217</v>
      </c>
      <c r="EX7" s="126"/>
      <c r="EY7" s="139" t="s">
        <v>213</v>
      </c>
      <c r="EZ7" s="228"/>
      <c r="FA7" s="143" t="s">
        <v>218</v>
      </c>
      <c r="FB7" s="144" t="s">
        <v>219</v>
      </c>
      <c r="FC7" s="145" t="s">
        <v>313</v>
      </c>
      <c r="FD7" s="145" t="s">
        <v>314</v>
      </c>
      <c r="FE7" s="146" t="s">
        <v>221</v>
      </c>
      <c r="FF7" s="147"/>
      <c r="FG7"/>
      <c r="FH7" s="147"/>
      <c r="FI7" s="147"/>
      <c r="FJ7"/>
      <c r="FK7" s="147"/>
      <c r="FL7"/>
      <c r="FM7" s="147"/>
      <c r="FN7" s="147"/>
      <c r="FO7"/>
      <c r="FP7" s="147"/>
      <c r="FQ7" s="147"/>
      <c r="FR7" s="147"/>
      <c r="FS7"/>
      <c r="FT7"/>
      <c r="FU7"/>
      <c r="FV7"/>
      <c r="FW7"/>
      <c r="FX7" s="147"/>
      <c r="FY7" s="148" t="s">
        <v>218</v>
      </c>
      <c r="FZ7" s="144" t="s">
        <v>219</v>
      </c>
      <c r="GA7" s="145" t="s">
        <v>313</v>
      </c>
      <c r="GB7" s="145" t="s">
        <v>314</v>
      </c>
      <c r="GC7" s="146" t="s">
        <v>221</v>
      </c>
      <c r="GD7" s="147"/>
      <c r="GE7"/>
      <c r="GF7" s="147"/>
      <c r="GG7" s="147"/>
      <c r="GH7"/>
      <c r="GI7" s="147"/>
      <c r="GJ7"/>
      <c r="GK7" s="147"/>
      <c r="GL7" s="147"/>
      <c r="GM7"/>
      <c r="GN7" s="147"/>
      <c r="GO7" s="147"/>
      <c r="GP7" s="147"/>
      <c r="GQ7"/>
      <c r="GR7" s="147"/>
      <c r="GS7" s="147"/>
      <c r="GT7" s="147"/>
      <c r="GU7"/>
      <c r="GV7" s="147"/>
      <c r="GW7" s="148" t="s">
        <v>218</v>
      </c>
      <c r="GX7" s="144" t="s">
        <v>219</v>
      </c>
      <c r="GY7" s="145" t="s">
        <v>313</v>
      </c>
      <c r="GZ7" s="145" t="s">
        <v>314</v>
      </c>
      <c r="HA7" s="146" t="s">
        <v>221</v>
      </c>
      <c r="HB7" s="127"/>
      <c r="HC7" s="127"/>
      <c r="HD7" s="127"/>
      <c r="HE7" s="127"/>
      <c r="HF7" s="127"/>
      <c r="HG7" s="127"/>
      <c r="HH7" s="127"/>
      <c r="HI7" s="127"/>
      <c r="HJ7" s="127"/>
      <c r="HK7" s="127"/>
      <c r="HL7" s="127"/>
      <c r="HM7" s="127"/>
      <c r="HN7" s="127"/>
      <c r="HO7" s="127"/>
      <c r="HP7" s="127"/>
      <c r="HQ7" s="127"/>
      <c r="HR7" s="127"/>
      <c r="HS7" s="127"/>
      <c r="HT7" s="127"/>
      <c r="HU7" s="127"/>
      <c r="HV7" s="127"/>
      <c r="HW7" s="127"/>
      <c r="HX7" s="127"/>
      <c r="HY7"/>
      <c r="HZ7" s="149"/>
      <c r="IA7" s="149"/>
      <c r="IB7" s="149"/>
      <c r="IC7" s="149"/>
      <c r="ID7" s="149"/>
      <c r="IE7" s="149"/>
      <c r="IF7" s="149"/>
      <c r="IG7" s="149"/>
      <c r="IH7" s="149"/>
      <c r="II7" s="149"/>
      <c r="IJ7" s="149"/>
      <c r="IK7" s="149"/>
      <c r="IL7" s="149"/>
      <c r="IM7" s="149"/>
      <c r="IN7" s="149"/>
      <c r="IO7" s="149"/>
      <c r="IP7" s="149"/>
      <c r="IQ7" s="149"/>
      <c r="IR7" s="149"/>
      <c r="IS7" s="149"/>
      <c r="IT7" s="149"/>
      <c r="IU7" s="149"/>
      <c r="IV7" s="149"/>
      <c r="IW7" s="113"/>
      <c r="IX7" s="129"/>
      <c r="IY7" s="129"/>
      <c r="IZ7" s="129"/>
      <c r="JA7" s="129"/>
      <c r="JB7" s="129"/>
      <c r="JC7" s="129"/>
      <c r="JD7" s="129"/>
      <c r="JE7" s="129"/>
      <c r="JF7" s="129"/>
      <c r="JG7" s="129"/>
      <c r="JH7" s="129"/>
      <c r="JI7" s="129"/>
      <c r="JJ7" s="129"/>
      <c r="JK7" s="129"/>
      <c r="JL7" s="129"/>
      <c r="JM7" s="129"/>
      <c r="JN7" s="129"/>
      <c r="JO7" s="129"/>
      <c r="JP7" s="129"/>
      <c r="JQ7" s="129"/>
      <c r="JR7" s="129"/>
      <c r="JS7" s="129"/>
      <c r="JT7" s="129"/>
    </row>
    <row r="8" spans="3:280" ht="22.35" customHeight="1" x14ac:dyDescent="0.25">
      <c r="C8" s="150" t="s">
        <v>222</v>
      </c>
      <c r="D8" s="151">
        <v>24</v>
      </c>
      <c r="E8" s="152"/>
      <c r="F8" s="152"/>
      <c r="G8" s="152"/>
      <c r="H8" s="152"/>
      <c r="I8" s="152"/>
      <c r="J8" s="152"/>
      <c r="K8" s="152"/>
      <c r="L8" s="152"/>
      <c r="M8" s="152"/>
      <c r="N8" s="152"/>
      <c r="O8" s="152"/>
      <c r="P8" s="152"/>
      <c r="Q8" s="152"/>
      <c r="R8" s="152"/>
      <c r="S8" s="152"/>
      <c r="T8" s="152"/>
      <c r="U8" s="152"/>
      <c r="V8" s="152"/>
      <c r="W8" s="152"/>
      <c r="X8" s="152"/>
      <c r="Y8" s="152"/>
      <c r="Z8" s="152"/>
      <c r="AA8" s="152"/>
      <c r="AB8" s="151">
        <v>17</v>
      </c>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1">
        <v>1</v>
      </c>
      <c r="BA8" s="153">
        <f>D8+AB8+AZ8</f>
        <v>42</v>
      </c>
      <c r="BB8" s="120"/>
      <c r="BC8" s="153" t="s">
        <v>57</v>
      </c>
      <c r="BD8" s="154">
        <v>1</v>
      </c>
      <c r="BE8" s="154">
        <v>2</v>
      </c>
      <c r="BF8" s="154">
        <v>3</v>
      </c>
      <c r="BG8" s="154">
        <v>4</v>
      </c>
      <c r="BH8" s="154">
        <v>5</v>
      </c>
      <c r="BI8" s="154">
        <v>6</v>
      </c>
      <c r="BJ8" s="154">
        <v>7</v>
      </c>
      <c r="BK8" s="154">
        <v>8</v>
      </c>
      <c r="BL8" s="154">
        <v>9</v>
      </c>
      <c r="BM8" s="154">
        <v>10</v>
      </c>
      <c r="BN8" s="154">
        <v>11</v>
      </c>
      <c r="BO8" s="154">
        <v>12</v>
      </c>
      <c r="BP8" s="154">
        <v>13</v>
      </c>
      <c r="BQ8" s="154">
        <v>14</v>
      </c>
      <c r="BR8" s="154">
        <v>15</v>
      </c>
      <c r="BS8" s="154">
        <v>16</v>
      </c>
      <c r="BT8" s="154">
        <v>17</v>
      </c>
      <c r="BU8" s="154">
        <v>18</v>
      </c>
      <c r="BV8" s="154">
        <v>19</v>
      </c>
      <c r="BW8" s="154">
        <v>20</v>
      </c>
      <c r="BX8" s="154">
        <v>21</v>
      </c>
      <c r="BY8" s="154">
        <v>22</v>
      </c>
      <c r="BZ8" s="154">
        <v>23</v>
      </c>
      <c r="CA8" s="153" t="s">
        <v>57</v>
      </c>
      <c r="CB8" s="154">
        <v>1</v>
      </c>
      <c r="CC8" s="154">
        <v>2</v>
      </c>
      <c r="CD8" s="154">
        <v>3</v>
      </c>
      <c r="CE8" s="154">
        <v>4</v>
      </c>
      <c r="CF8" s="154">
        <v>5</v>
      </c>
      <c r="CG8" s="154">
        <v>6</v>
      </c>
      <c r="CH8" s="154">
        <v>7</v>
      </c>
      <c r="CI8" s="154">
        <v>8</v>
      </c>
      <c r="CJ8" s="154">
        <v>9</v>
      </c>
      <c r="CK8" s="154">
        <v>10</v>
      </c>
      <c r="CL8" s="154">
        <v>11</v>
      </c>
      <c r="CM8" s="154">
        <v>12</v>
      </c>
      <c r="CN8" s="154">
        <v>13</v>
      </c>
      <c r="CO8" s="154">
        <v>14</v>
      </c>
      <c r="CP8" s="154">
        <v>15</v>
      </c>
      <c r="CQ8" s="154">
        <v>16</v>
      </c>
      <c r="CR8" s="154">
        <v>17</v>
      </c>
      <c r="CS8" s="154">
        <v>18</v>
      </c>
      <c r="CT8" s="154">
        <v>19</v>
      </c>
      <c r="CU8" s="154">
        <v>20</v>
      </c>
      <c r="CV8" s="154">
        <v>21</v>
      </c>
      <c r="CW8" s="154">
        <v>22</v>
      </c>
      <c r="CX8" s="154">
        <v>23</v>
      </c>
      <c r="CY8" s="153" t="s">
        <v>57</v>
      </c>
      <c r="CZ8" s="120"/>
      <c r="DA8" s="153">
        <f>IF(D8="","",D8)</f>
        <v>24</v>
      </c>
      <c r="DB8" s="154">
        <v>1</v>
      </c>
      <c r="DC8" s="154">
        <v>2</v>
      </c>
      <c r="DD8" s="154">
        <v>3</v>
      </c>
      <c r="DE8" s="154">
        <v>4</v>
      </c>
      <c r="DF8" s="154">
        <v>5</v>
      </c>
      <c r="DG8" s="154">
        <v>6</v>
      </c>
      <c r="DH8" s="154">
        <v>7</v>
      </c>
      <c r="DI8" s="154">
        <v>8</v>
      </c>
      <c r="DJ8" s="154">
        <v>9</v>
      </c>
      <c r="DK8" s="154">
        <v>10</v>
      </c>
      <c r="DL8" s="154">
        <v>11</v>
      </c>
      <c r="DM8" s="154">
        <v>12</v>
      </c>
      <c r="DN8" s="154">
        <v>13</v>
      </c>
      <c r="DO8" s="154">
        <v>14</v>
      </c>
      <c r="DP8" s="154">
        <v>15</v>
      </c>
      <c r="DQ8" s="154">
        <v>16</v>
      </c>
      <c r="DR8" s="154">
        <v>17</v>
      </c>
      <c r="DS8" s="154">
        <v>18</v>
      </c>
      <c r="DT8" s="154">
        <v>19</v>
      </c>
      <c r="DU8" s="154">
        <v>20</v>
      </c>
      <c r="DV8" s="154">
        <v>21</v>
      </c>
      <c r="DW8" s="154">
        <v>22</v>
      </c>
      <c r="DX8" s="154">
        <v>23</v>
      </c>
      <c r="DY8" s="153">
        <f>IF(AB8="","",AB8)</f>
        <v>17</v>
      </c>
      <c r="DZ8" s="154">
        <v>1</v>
      </c>
      <c r="EA8" s="154">
        <v>2</v>
      </c>
      <c r="EB8" s="154">
        <v>3</v>
      </c>
      <c r="EC8" s="154">
        <v>4</v>
      </c>
      <c r="ED8" s="154">
        <v>5</v>
      </c>
      <c r="EE8" s="154">
        <v>6</v>
      </c>
      <c r="EF8" s="154">
        <v>7</v>
      </c>
      <c r="EG8" s="154">
        <v>8</v>
      </c>
      <c r="EH8" s="154">
        <v>9</v>
      </c>
      <c r="EI8" s="154">
        <v>10</v>
      </c>
      <c r="EJ8" s="154">
        <v>11</v>
      </c>
      <c r="EK8" s="154">
        <v>12</v>
      </c>
      <c r="EL8" s="154">
        <v>13</v>
      </c>
      <c r="EM8" s="154">
        <v>14</v>
      </c>
      <c r="EN8" s="154">
        <v>15</v>
      </c>
      <c r="EO8" s="154">
        <v>16</v>
      </c>
      <c r="EP8" s="154">
        <v>17</v>
      </c>
      <c r="EQ8" s="154">
        <v>18</v>
      </c>
      <c r="ER8" s="154">
        <v>19</v>
      </c>
      <c r="ES8" s="154">
        <v>20</v>
      </c>
      <c r="ET8" s="154">
        <v>21</v>
      </c>
      <c r="EU8" s="154">
        <v>22</v>
      </c>
      <c r="EV8" s="154">
        <v>23</v>
      </c>
      <c r="EW8" s="153">
        <f>IF(AZ8="","",AZ8)</f>
        <v>1</v>
      </c>
      <c r="EX8" s="155"/>
      <c r="EY8" s="153">
        <f>BA8</f>
        <v>42</v>
      </c>
      <c r="EZ8" s="228"/>
      <c r="FA8" s="143" t="s">
        <v>223</v>
      </c>
      <c r="FB8" s="146" t="str">
        <f>"Please enter the total number of households and the total numbers of youth parents and children in "&amp;D7</f>
        <v>Please enter the total number of households and the total numbers of youth parents and children in ES</v>
      </c>
      <c r="FC8" s="146" t="str">
        <f>"Total number of "&amp;D7&amp;" youth parents ("&amp;(D10+D11)&amp;") needs to be greater than or equal to the number of "&amp;D7&amp;" households ("&amp;D8&amp;")."</f>
        <v>Total number of ES youth parents (26) needs to be greater than or equal to the number of ES households (24).</v>
      </c>
      <c r="FD8" s="146" t="str">
        <f>"Total number of "&amp;D7&amp;" children ("&amp;(D12+D13)&amp;") needs to be greater than or equal to the number of "&amp;D7&amp;" households ("&amp;D8&amp;")."</f>
        <v>Total number of ES children (39) needs to be greater than or equal to the number of ES households (24).</v>
      </c>
      <c r="FE8" s="146" t="str">
        <f>"The average household size for "&amp;D7&amp;" households is very high ("&amp;ROUND(D9/D8,1)&amp;" persons per household).  Please confirm this is accurate"</f>
        <v>The average household size for ES households is very high (2.7 persons per household).  Please confirm this is accurate</v>
      </c>
      <c r="FF8" s="147"/>
      <c r="FG8"/>
      <c r="FH8" s="147"/>
      <c r="FI8" s="147"/>
      <c r="FJ8"/>
      <c r="FK8" s="147"/>
      <c r="FL8"/>
      <c r="FM8" s="147"/>
      <c r="FN8" s="147"/>
      <c r="FO8"/>
      <c r="FP8" s="147"/>
      <c r="FQ8" s="147"/>
      <c r="FR8" s="147"/>
      <c r="FS8"/>
      <c r="FT8"/>
      <c r="FU8"/>
      <c r="FV8"/>
      <c r="FW8"/>
      <c r="FX8" s="147"/>
      <c r="FY8" s="148" t="s">
        <v>223</v>
      </c>
      <c r="FZ8" s="146" t="str">
        <f>"Please enter the total number of households and the total numbers of youth parents and children in "&amp;AB7</f>
        <v>Please enter the total number of households and the total numbers of youth parents and children in TH</v>
      </c>
      <c r="GA8" s="146" t="str">
        <f>"Total number of "&amp;AB7&amp;" youth parents ("&amp;(AB10+AB11)&amp;") needs to be greater than or equal to the number of "&amp;AB7&amp;" households ("&amp;AB8&amp;")."</f>
        <v>Total number of TH youth parents (17) needs to be greater than or equal to the number of TH households (17).</v>
      </c>
      <c r="GB8" s="146" t="str">
        <f>"Total number of "&amp;AB7&amp;" children ("&amp;(AB12+AB13)&amp;") needs to be greater than or equal to the number of "&amp;AB7&amp;" households ("&amp;AB8&amp;")."</f>
        <v>Total number of TH children (29) needs to be greater than or equal to the number of TH households (17).</v>
      </c>
      <c r="GC8" s="146" t="str">
        <f>"The average household size for "&amp;AB7&amp;" households is very high ("&amp;ROUND(AB9/AB8,1)&amp;" persons per household).  Please confirm this is accurate"</f>
        <v>The average household size for TH households is very high (2.7 persons per household).  Please confirm this is accurate</v>
      </c>
      <c r="GD8" s="147"/>
      <c r="GE8"/>
      <c r="GF8" s="147"/>
      <c r="GG8" s="147"/>
      <c r="GH8"/>
      <c r="GI8" s="147"/>
      <c r="GJ8"/>
      <c r="GK8" s="147"/>
      <c r="GL8" s="147"/>
      <c r="GM8"/>
      <c r="GN8" s="147"/>
      <c r="GO8" s="147"/>
      <c r="GP8" s="147"/>
      <c r="GQ8"/>
      <c r="GR8" s="147"/>
      <c r="GS8" s="147"/>
      <c r="GT8" s="147"/>
      <c r="GU8"/>
      <c r="GV8" s="147"/>
      <c r="GW8" s="148" t="s">
        <v>223</v>
      </c>
      <c r="GX8" s="146" t="str">
        <f>"Please enter the total number of households and the total numbers of youth parents and children in "&amp;AZ7</f>
        <v>Please enter the total number of households and the total numbers of youth parents and children in UN</v>
      </c>
      <c r="GY8" s="146" t="str">
        <f>"Total number of "&amp;AZ7&amp;" youth parents ("&amp;(AZ10+AZ11)&amp;") needs to be greater than or equal to the number of "&amp;AZ7&amp;" households ("&amp;AZ8&amp;")."</f>
        <v>Total number of UN youth parents (1) needs to be greater than or equal to the number of UN households (1).</v>
      </c>
      <c r="GZ8" s="146" t="str">
        <f>"Total number of "&amp;AZ7&amp;" children ("&amp;(AZ12+AZ13)&amp;") needs to be greater than or equal to the number of "&amp;AZ7&amp;" households ("&amp;AZ8&amp;")."</f>
        <v>Total number of UN children (1) needs to be greater than or equal to the number of UN households (1).</v>
      </c>
      <c r="HA8" s="146" t="str">
        <f>"The average household size for "&amp;AZ7&amp;" households is very high ("&amp;ROUND(AZ9/AZ8,1)&amp;" persons per household).  Please confirm this is accurate"</f>
        <v>The average household size for UN households is very high (2 persons per household).  Please confirm this is accurate</v>
      </c>
      <c r="HB8">
        <v>1</v>
      </c>
      <c r="HC8">
        <v>2</v>
      </c>
      <c r="HD8">
        <v>3</v>
      </c>
      <c r="HE8">
        <v>4</v>
      </c>
      <c r="HF8">
        <v>5</v>
      </c>
      <c r="HG8">
        <v>6</v>
      </c>
      <c r="HH8">
        <v>7</v>
      </c>
      <c r="HI8">
        <v>8</v>
      </c>
      <c r="HJ8">
        <v>9</v>
      </c>
      <c r="HK8">
        <v>10</v>
      </c>
      <c r="HL8">
        <v>11</v>
      </c>
      <c r="HM8">
        <v>12</v>
      </c>
      <c r="HN8">
        <v>13</v>
      </c>
      <c r="HO8">
        <v>14</v>
      </c>
      <c r="HP8">
        <v>15</v>
      </c>
      <c r="HQ8">
        <v>16</v>
      </c>
      <c r="HR8">
        <v>17</v>
      </c>
      <c r="HS8">
        <v>18</v>
      </c>
      <c r="HT8">
        <v>19</v>
      </c>
      <c r="HU8">
        <v>20</v>
      </c>
      <c r="HV8">
        <v>21</v>
      </c>
      <c r="HW8">
        <v>22</v>
      </c>
      <c r="HX8">
        <v>23</v>
      </c>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row>
    <row r="9" spans="3:280" ht="22.35" customHeight="1" x14ac:dyDescent="0.25">
      <c r="C9" s="150" t="s">
        <v>61</v>
      </c>
      <c r="D9" s="284">
        <f>SUM(D10:D13)</f>
        <v>65</v>
      </c>
      <c r="E9" s="284" t="s">
        <v>57</v>
      </c>
      <c r="F9" s="284" t="s">
        <v>57</v>
      </c>
      <c r="G9" s="284" t="s">
        <v>57</v>
      </c>
      <c r="H9" s="284" t="s">
        <v>57</v>
      </c>
      <c r="I9" s="284" t="s">
        <v>57</v>
      </c>
      <c r="J9" s="284" t="s">
        <v>57</v>
      </c>
      <c r="K9" s="284" t="s">
        <v>57</v>
      </c>
      <c r="L9" s="284" t="s">
        <v>57</v>
      </c>
      <c r="M9" s="284" t="s">
        <v>57</v>
      </c>
      <c r="N9" s="284" t="s">
        <v>57</v>
      </c>
      <c r="O9" s="284" t="s">
        <v>57</v>
      </c>
      <c r="P9" s="284" t="s">
        <v>57</v>
      </c>
      <c r="Q9" s="284" t="s">
        <v>57</v>
      </c>
      <c r="R9" s="284" t="s">
        <v>57</v>
      </c>
      <c r="S9" s="284" t="s">
        <v>57</v>
      </c>
      <c r="T9" s="284" t="s">
        <v>57</v>
      </c>
      <c r="U9" s="284" t="s">
        <v>57</v>
      </c>
      <c r="V9" s="284" t="s">
        <v>57</v>
      </c>
      <c r="W9" s="284" t="s">
        <v>57</v>
      </c>
      <c r="X9" s="284" t="s">
        <v>57</v>
      </c>
      <c r="Y9" s="284" t="s">
        <v>57</v>
      </c>
      <c r="Z9" s="284" t="s">
        <v>57</v>
      </c>
      <c r="AA9" s="284" t="s">
        <v>57</v>
      </c>
      <c r="AB9" s="284">
        <f>SUM(AB10:AB13)</f>
        <v>46</v>
      </c>
      <c r="AC9" s="284" t="s">
        <v>57</v>
      </c>
      <c r="AD9" s="284" t="s">
        <v>57</v>
      </c>
      <c r="AE9" s="284" t="s">
        <v>57</v>
      </c>
      <c r="AF9" s="284" t="s">
        <v>57</v>
      </c>
      <c r="AG9" s="284" t="s">
        <v>57</v>
      </c>
      <c r="AH9" s="284" t="s">
        <v>57</v>
      </c>
      <c r="AI9" s="284" t="s">
        <v>57</v>
      </c>
      <c r="AJ9" s="284" t="s">
        <v>57</v>
      </c>
      <c r="AK9" s="284" t="s">
        <v>57</v>
      </c>
      <c r="AL9" s="284" t="s">
        <v>57</v>
      </c>
      <c r="AM9" s="284" t="s">
        <v>57</v>
      </c>
      <c r="AN9" s="284" t="s">
        <v>57</v>
      </c>
      <c r="AO9" s="284" t="s">
        <v>57</v>
      </c>
      <c r="AP9" s="284" t="s">
        <v>57</v>
      </c>
      <c r="AQ9" s="284" t="s">
        <v>57</v>
      </c>
      <c r="AR9" s="284" t="s">
        <v>57</v>
      </c>
      <c r="AS9" s="284" t="s">
        <v>57</v>
      </c>
      <c r="AT9" s="284" t="s">
        <v>57</v>
      </c>
      <c r="AU9" s="284" t="s">
        <v>57</v>
      </c>
      <c r="AV9" s="284" t="s">
        <v>57</v>
      </c>
      <c r="AW9" s="284" t="s">
        <v>57</v>
      </c>
      <c r="AX9" s="284" t="s">
        <v>57</v>
      </c>
      <c r="AY9" s="284" t="s">
        <v>57</v>
      </c>
      <c r="AZ9" s="284">
        <f>SUM(AZ10:AZ13)</f>
        <v>2</v>
      </c>
      <c r="BA9" s="153">
        <f t="shared" ref="BA9:BA12" si="0">D9+AB9+AZ9</f>
        <v>113</v>
      </c>
      <c r="BB9" s="120"/>
      <c r="BC9" s="153" t="s">
        <v>57</v>
      </c>
      <c r="BD9" s="153" t="s">
        <v>57</v>
      </c>
      <c r="BE9" s="153" t="s">
        <v>57</v>
      </c>
      <c r="BF9" s="153" t="s">
        <v>57</v>
      </c>
      <c r="BG9" s="153" t="s">
        <v>57</v>
      </c>
      <c r="BH9" s="153" t="s">
        <v>57</v>
      </c>
      <c r="BI9" s="153" t="s">
        <v>57</v>
      </c>
      <c r="BJ9" s="153" t="s">
        <v>57</v>
      </c>
      <c r="BK9" s="153" t="s">
        <v>57</v>
      </c>
      <c r="BL9" s="153" t="s">
        <v>57</v>
      </c>
      <c r="BM9" s="153" t="s">
        <v>57</v>
      </c>
      <c r="BN9" s="153" t="s">
        <v>57</v>
      </c>
      <c r="BO9" s="153" t="s">
        <v>57</v>
      </c>
      <c r="BP9" s="153" t="s">
        <v>57</v>
      </c>
      <c r="BQ9" s="153" t="s">
        <v>57</v>
      </c>
      <c r="BR9" s="153" t="s">
        <v>57</v>
      </c>
      <c r="BS9" s="153" t="s">
        <v>57</v>
      </c>
      <c r="BT9" s="153" t="s">
        <v>57</v>
      </c>
      <c r="BU9" s="153" t="s">
        <v>57</v>
      </c>
      <c r="BV9" s="153" t="s">
        <v>57</v>
      </c>
      <c r="BW9" s="153" t="s">
        <v>57</v>
      </c>
      <c r="BX9" s="153" t="s">
        <v>57</v>
      </c>
      <c r="BY9" s="153" t="s">
        <v>57</v>
      </c>
      <c r="BZ9" s="153" t="s">
        <v>57</v>
      </c>
      <c r="CA9" s="153" t="s">
        <v>57</v>
      </c>
      <c r="CB9" s="153" t="s">
        <v>57</v>
      </c>
      <c r="CC9" s="153" t="s">
        <v>57</v>
      </c>
      <c r="CD9" s="153" t="s">
        <v>57</v>
      </c>
      <c r="CE9" s="153" t="s">
        <v>57</v>
      </c>
      <c r="CF9" s="153" t="s">
        <v>57</v>
      </c>
      <c r="CG9" s="153" t="s">
        <v>57</v>
      </c>
      <c r="CH9" s="153" t="s">
        <v>57</v>
      </c>
      <c r="CI9" s="153" t="s">
        <v>57</v>
      </c>
      <c r="CJ9" s="153" t="s">
        <v>57</v>
      </c>
      <c r="CK9" s="153" t="s">
        <v>57</v>
      </c>
      <c r="CL9" s="153" t="s">
        <v>57</v>
      </c>
      <c r="CM9" s="153" t="s">
        <v>57</v>
      </c>
      <c r="CN9" s="153" t="s">
        <v>57</v>
      </c>
      <c r="CO9" s="153" t="s">
        <v>57</v>
      </c>
      <c r="CP9" s="153" t="s">
        <v>57</v>
      </c>
      <c r="CQ9" s="153" t="s">
        <v>57</v>
      </c>
      <c r="CR9" s="153" t="s">
        <v>57</v>
      </c>
      <c r="CS9" s="153" t="s">
        <v>57</v>
      </c>
      <c r="CT9" s="153" t="s">
        <v>57</v>
      </c>
      <c r="CU9" s="153" t="s">
        <v>57</v>
      </c>
      <c r="CV9" s="153" t="s">
        <v>57</v>
      </c>
      <c r="CW9" s="153" t="s">
        <v>57</v>
      </c>
      <c r="CX9" s="153" t="s">
        <v>57</v>
      </c>
      <c r="CY9" s="153" t="s">
        <v>57</v>
      </c>
      <c r="CZ9" s="120"/>
      <c r="DA9" s="153">
        <f t="shared" ref="DA9:DA13" si="1">IF(D9="","",D9)</f>
        <v>65</v>
      </c>
      <c r="DB9" s="154">
        <v>1</v>
      </c>
      <c r="DC9" s="154">
        <v>2</v>
      </c>
      <c r="DD9" s="154">
        <v>3</v>
      </c>
      <c r="DE9" s="154">
        <v>4</v>
      </c>
      <c r="DF9" s="154">
        <v>5</v>
      </c>
      <c r="DG9" s="154">
        <v>6</v>
      </c>
      <c r="DH9" s="154">
        <v>7</v>
      </c>
      <c r="DI9" s="154">
        <v>8</v>
      </c>
      <c r="DJ9" s="154">
        <v>9</v>
      </c>
      <c r="DK9" s="154">
        <v>10</v>
      </c>
      <c r="DL9" s="154">
        <v>11</v>
      </c>
      <c r="DM9" s="154">
        <v>12</v>
      </c>
      <c r="DN9" s="154">
        <v>13</v>
      </c>
      <c r="DO9" s="154">
        <v>14</v>
      </c>
      <c r="DP9" s="154">
        <v>15</v>
      </c>
      <c r="DQ9" s="154">
        <v>16</v>
      </c>
      <c r="DR9" s="154">
        <v>17</v>
      </c>
      <c r="DS9" s="154">
        <v>18</v>
      </c>
      <c r="DT9" s="154">
        <v>19</v>
      </c>
      <c r="DU9" s="154">
        <v>20</v>
      </c>
      <c r="DV9" s="154">
        <v>21</v>
      </c>
      <c r="DW9" s="154">
        <v>22</v>
      </c>
      <c r="DX9" s="154">
        <v>23</v>
      </c>
      <c r="DY9" s="153">
        <f t="shared" ref="DY9:DY13" si="2">IF(AB9="","",AB9)</f>
        <v>46</v>
      </c>
      <c r="DZ9" s="154">
        <v>1</v>
      </c>
      <c r="EA9" s="154">
        <v>2</v>
      </c>
      <c r="EB9" s="154">
        <v>3</v>
      </c>
      <c r="EC9" s="154">
        <v>4</v>
      </c>
      <c r="ED9" s="154">
        <v>5</v>
      </c>
      <c r="EE9" s="154">
        <v>6</v>
      </c>
      <c r="EF9" s="154">
        <v>7</v>
      </c>
      <c r="EG9" s="154">
        <v>8</v>
      </c>
      <c r="EH9" s="154">
        <v>9</v>
      </c>
      <c r="EI9" s="154">
        <v>10</v>
      </c>
      <c r="EJ9" s="154">
        <v>11</v>
      </c>
      <c r="EK9" s="154">
        <v>12</v>
      </c>
      <c r="EL9" s="154">
        <v>13</v>
      </c>
      <c r="EM9" s="154">
        <v>14</v>
      </c>
      <c r="EN9" s="154">
        <v>15</v>
      </c>
      <c r="EO9" s="154">
        <v>16</v>
      </c>
      <c r="EP9" s="154">
        <v>17</v>
      </c>
      <c r="EQ9" s="154">
        <v>18</v>
      </c>
      <c r="ER9" s="154">
        <v>19</v>
      </c>
      <c r="ES9" s="154">
        <v>20</v>
      </c>
      <c r="ET9" s="154">
        <v>21</v>
      </c>
      <c r="EU9" s="154">
        <v>22</v>
      </c>
      <c r="EV9" s="154">
        <v>23</v>
      </c>
      <c r="EW9" s="153">
        <f t="shared" ref="EW9:EW13" si="3">IF(AZ9="","",AZ9)</f>
        <v>2</v>
      </c>
      <c r="EX9" s="155"/>
      <c r="EY9" s="153">
        <f t="shared" ref="EY9:EY13" si="4">BA9</f>
        <v>113</v>
      </c>
      <c r="EZ9" s="228"/>
      <c r="FA9" s="143"/>
      <c r="FB9" s="146"/>
      <c r="FC9" s="146"/>
      <c r="FD9" s="146"/>
      <c r="FE9" s="146"/>
      <c r="FF9" s="147"/>
      <c r="FG9"/>
      <c r="FH9" s="147"/>
      <c r="FI9" s="147"/>
      <c r="FJ9"/>
      <c r="FK9" s="147"/>
      <c r="FL9"/>
      <c r="FM9" s="147"/>
      <c r="FN9" s="147"/>
      <c r="FO9"/>
      <c r="FP9" s="147"/>
      <c r="FQ9" s="147"/>
      <c r="FR9" s="147"/>
      <c r="FS9"/>
      <c r="FT9"/>
      <c r="FU9"/>
      <c r="FV9"/>
      <c r="FW9"/>
      <c r="FX9" s="147"/>
      <c r="FY9" s="148"/>
      <c r="FZ9" s="146"/>
      <c r="GA9" s="146"/>
      <c r="GB9" s="146"/>
      <c r="GC9" s="146"/>
      <c r="GD9" s="147"/>
      <c r="GE9"/>
      <c r="GF9" s="147"/>
      <c r="GG9" s="147"/>
      <c r="GH9"/>
      <c r="GI9" s="147"/>
      <c r="GJ9"/>
      <c r="GK9" s="147"/>
      <c r="GL9" s="147"/>
      <c r="GM9"/>
      <c r="GN9" s="147"/>
      <c r="GO9" s="147"/>
      <c r="GP9" s="147"/>
      <c r="GQ9"/>
      <c r="GR9" s="147"/>
      <c r="GS9" s="147"/>
      <c r="GT9" s="147"/>
      <c r="GU9"/>
      <c r="GV9" s="147"/>
      <c r="GW9" s="148"/>
      <c r="GX9" s="146"/>
      <c r="GY9" s="146"/>
      <c r="GZ9" s="146"/>
      <c r="HA9" s="146"/>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row>
    <row r="10" spans="3:280" ht="22.35" customHeight="1" x14ac:dyDescent="0.25">
      <c r="C10" s="285" t="s">
        <v>315</v>
      </c>
      <c r="D10" s="151">
        <v>0</v>
      </c>
      <c r="E10" s="152"/>
      <c r="F10" s="152"/>
      <c r="G10" s="152"/>
      <c r="H10" s="152"/>
      <c r="I10" s="152"/>
      <c r="J10" s="152"/>
      <c r="K10" s="152"/>
      <c r="L10" s="152"/>
      <c r="M10" s="152"/>
      <c r="N10" s="152"/>
      <c r="O10" s="152"/>
      <c r="P10" s="152"/>
      <c r="Q10" s="152"/>
      <c r="R10" s="152"/>
      <c r="S10" s="152"/>
      <c r="T10" s="152"/>
      <c r="U10" s="152"/>
      <c r="V10" s="152"/>
      <c r="W10" s="152"/>
      <c r="X10" s="152"/>
      <c r="Y10" s="152"/>
      <c r="Z10" s="152"/>
      <c r="AA10" s="152"/>
      <c r="AB10" s="151">
        <v>0</v>
      </c>
      <c r="AC10" s="152"/>
      <c r="AD10" s="152"/>
      <c r="AE10" s="152"/>
      <c r="AF10" s="152"/>
      <c r="AG10" s="152"/>
      <c r="AH10" s="152"/>
      <c r="AI10" s="152"/>
      <c r="AJ10" s="152"/>
      <c r="AK10" s="152"/>
      <c r="AL10" s="152"/>
      <c r="AM10" s="152"/>
      <c r="AN10" s="152"/>
      <c r="AO10" s="152"/>
      <c r="AP10" s="152"/>
      <c r="AQ10" s="152"/>
      <c r="AR10" s="152"/>
      <c r="AS10" s="152"/>
      <c r="AT10" s="152"/>
      <c r="AU10" s="152"/>
      <c r="AV10" s="152"/>
      <c r="AW10" s="152"/>
      <c r="AX10" s="152"/>
      <c r="AY10" s="152"/>
      <c r="AZ10" s="151">
        <v>0</v>
      </c>
      <c r="BA10" s="153">
        <f t="shared" si="0"/>
        <v>0</v>
      </c>
      <c r="BB10" s="120"/>
      <c r="BC10" s="153" t="s">
        <v>57</v>
      </c>
      <c r="BD10" s="153" t="s">
        <v>57</v>
      </c>
      <c r="BE10" s="153" t="s">
        <v>57</v>
      </c>
      <c r="BF10" s="153" t="s">
        <v>57</v>
      </c>
      <c r="BG10" s="153" t="s">
        <v>57</v>
      </c>
      <c r="BH10" s="153" t="s">
        <v>57</v>
      </c>
      <c r="BI10" s="153" t="s">
        <v>57</v>
      </c>
      <c r="BJ10" s="153" t="s">
        <v>57</v>
      </c>
      <c r="BK10" s="153" t="s">
        <v>57</v>
      </c>
      <c r="BL10" s="153" t="s">
        <v>57</v>
      </c>
      <c r="BM10" s="153" t="s">
        <v>57</v>
      </c>
      <c r="BN10" s="153" t="s">
        <v>57</v>
      </c>
      <c r="BO10" s="153" t="s">
        <v>57</v>
      </c>
      <c r="BP10" s="153" t="s">
        <v>57</v>
      </c>
      <c r="BQ10" s="153" t="s">
        <v>57</v>
      </c>
      <c r="BR10" s="153" t="s">
        <v>57</v>
      </c>
      <c r="BS10" s="153" t="s">
        <v>57</v>
      </c>
      <c r="BT10" s="153" t="s">
        <v>57</v>
      </c>
      <c r="BU10" s="153" t="s">
        <v>57</v>
      </c>
      <c r="BV10" s="153" t="s">
        <v>57</v>
      </c>
      <c r="BW10" s="153" t="s">
        <v>57</v>
      </c>
      <c r="BX10" s="153" t="s">
        <v>57</v>
      </c>
      <c r="BY10" s="153" t="s">
        <v>57</v>
      </c>
      <c r="BZ10" s="153" t="s">
        <v>57</v>
      </c>
      <c r="CA10" s="153" t="s">
        <v>57</v>
      </c>
      <c r="CB10" s="153" t="s">
        <v>57</v>
      </c>
      <c r="CC10" s="153" t="s">
        <v>57</v>
      </c>
      <c r="CD10" s="153" t="s">
        <v>57</v>
      </c>
      <c r="CE10" s="153" t="s">
        <v>57</v>
      </c>
      <c r="CF10" s="153" t="s">
        <v>57</v>
      </c>
      <c r="CG10" s="153" t="s">
        <v>57</v>
      </c>
      <c r="CH10" s="153" t="s">
        <v>57</v>
      </c>
      <c r="CI10" s="153" t="s">
        <v>57</v>
      </c>
      <c r="CJ10" s="153" t="s">
        <v>57</v>
      </c>
      <c r="CK10" s="153" t="s">
        <v>57</v>
      </c>
      <c r="CL10" s="153" t="s">
        <v>57</v>
      </c>
      <c r="CM10" s="153" t="s">
        <v>57</v>
      </c>
      <c r="CN10" s="153" t="s">
        <v>57</v>
      </c>
      <c r="CO10" s="153" t="s">
        <v>57</v>
      </c>
      <c r="CP10" s="153" t="s">
        <v>57</v>
      </c>
      <c r="CQ10" s="153" t="s">
        <v>57</v>
      </c>
      <c r="CR10" s="153" t="s">
        <v>57</v>
      </c>
      <c r="CS10" s="153" t="s">
        <v>57</v>
      </c>
      <c r="CT10" s="153" t="s">
        <v>57</v>
      </c>
      <c r="CU10" s="153" t="s">
        <v>57</v>
      </c>
      <c r="CV10" s="153" t="s">
        <v>57</v>
      </c>
      <c r="CW10" s="153" t="s">
        <v>57</v>
      </c>
      <c r="CX10" s="153" t="s">
        <v>57</v>
      </c>
      <c r="CY10" s="153" t="s">
        <v>57</v>
      </c>
      <c r="CZ10" s="120"/>
      <c r="DA10" s="153">
        <f t="shared" si="1"/>
        <v>0</v>
      </c>
      <c r="DB10" s="154">
        <v>1</v>
      </c>
      <c r="DC10" s="154">
        <v>2</v>
      </c>
      <c r="DD10" s="154">
        <v>3</v>
      </c>
      <c r="DE10" s="154">
        <v>4</v>
      </c>
      <c r="DF10" s="154">
        <v>5</v>
      </c>
      <c r="DG10" s="154">
        <v>6</v>
      </c>
      <c r="DH10" s="154">
        <v>7</v>
      </c>
      <c r="DI10" s="154">
        <v>8</v>
      </c>
      <c r="DJ10" s="154">
        <v>9</v>
      </c>
      <c r="DK10" s="154">
        <v>10</v>
      </c>
      <c r="DL10" s="154">
        <v>11</v>
      </c>
      <c r="DM10" s="154">
        <v>12</v>
      </c>
      <c r="DN10" s="154">
        <v>13</v>
      </c>
      <c r="DO10" s="154">
        <v>14</v>
      </c>
      <c r="DP10" s="154">
        <v>15</v>
      </c>
      <c r="DQ10" s="154">
        <v>16</v>
      </c>
      <c r="DR10" s="154">
        <v>17</v>
      </c>
      <c r="DS10" s="154">
        <v>18</v>
      </c>
      <c r="DT10" s="154">
        <v>19</v>
      </c>
      <c r="DU10" s="154">
        <v>20</v>
      </c>
      <c r="DV10" s="154">
        <v>21</v>
      </c>
      <c r="DW10" s="154">
        <v>22</v>
      </c>
      <c r="DX10" s="154">
        <v>23</v>
      </c>
      <c r="DY10" s="153">
        <f t="shared" si="2"/>
        <v>0</v>
      </c>
      <c r="DZ10" s="154">
        <v>1</v>
      </c>
      <c r="EA10" s="154">
        <v>2</v>
      </c>
      <c r="EB10" s="154">
        <v>3</v>
      </c>
      <c r="EC10" s="154">
        <v>4</v>
      </c>
      <c r="ED10" s="154">
        <v>5</v>
      </c>
      <c r="EE10" s="154">
        <v>6</v>
      </c>
      <c r="EF10" s="154">
        <v>7</v>
      </c>
      <c r="EG10" s="154">
        <v>8</v>
      </c>
      <c r="EH10" s="154">
        <v>9</v>
      </c>
      <c r="EI10" s="154">
        <v>10</v>
      </c>
      <c r="EJ10" s="154">
        <v>11</v>
      </c>
      <c r="EK10" s="154">
        <v>12</v>
      </c>
      <c r="EL10" s="154">
        <v>13</v>
      </c>
      <c r="EM10" s="154">
        <v>14</v>
      </c>
      <c r="EN10" s="154">
        <v>15</v>
      </c>
      <c r="EO10" s="154">
        <v>16</v>
      </c>
      <c r="EP10" s="154">
        <v>17</v>
      </c>
      <c r="EQ10" s="154">
        <v>18</v>
      </c>
      <c r="ER10" s="154">
        <v>19</v>
      </c>
      <c r="ES10" s="154">
        <v>20</v>
      </c>
      <c r="ET10" s="154">
        <v>21</v>
      </c>
      <c r="EU10" s="154">
        <v>22</v>
      </c>
      <c r="EV10" s="154">
        <v>23</v>
      </c>
      <c r="EW10" s="153">
        <f t="shared" si="3"/>
        <v>0</v>
      </c>
      <c r="EX10" s="155"/>
      <c r="EY10" s="153">
        <f t="shared" si="4"/>
        <v>0</v>
      </c>
      <c r="EZ10" s="228"/>
      <c r="FA10" s="143"/>
      <c r="FB10" s="146"/>
      <c r="FC10" s="146"/>
      <c r="FD10" s="146"/>
      <c r="FE10" s="146"/>
      <c r="FF10" s="147"/>
      <c r="FG10"/>
      <c r="FH10" s="147"/>
      <c r="FI10" s="147"/>
      <c r="FJ10"/>
      <c r="FK10" s="147"/>
      <c r="FL10"/>
      <c r="FM10" s="147"/>
      <c r="FN10" s="147"/>
      <c r="FO10"/>
      <c r="FP10" s="147"/>
      <c r="FQ10" s="147"/>
      <c r="FR10" s="147"/>
      <c r="FS10"/>
      <c r="FT10"/>
      <c r="FU10"/>
      <c r="FV10"/>
      <c r="FW10"/>
      <c r="FX10" s="147"/>
      <c r="FY10" s="148"/>
      <c r="FZ10" s="146"/>
      <c r="GA10" s="146"/>
      <c r="GB10" s="146"/>
      <c r="GC10" s="146"/>
      <c r="GD10" s="147"/>
      <c r="GE10"/>
      <c r="GF10" s="147"/>
      <c r="GG10" s="147"/>
      <c r="GH10"/>
      <c r="GI10" s="147"/>
      <c r="GJ10"/>
      <c r="GK10" s="147"/>
      <c r="GL10" s="147"/>
      <c r="GM10"/>
      <c r="GN10" s="147"/>
      <c r="GO10" s="147"/>
      <c r="GP10" s="147"/>
      <c r="GQ10"/>
      <c r="GR10" s="147"/>
      <c r="GS10" s="147"/>
      <c r="GT10" s="147"/>
      <c r="GU10"/>
      <c r="GV10" s="147"/>
      <c r="GW10" s="148"/>
      <c r="GX10" s="146"/>
      <c r="GY10" s="146"/>
      <c r="GZ10" s="146"/>
      <c r="HA10" s="146"/>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row>
    <row r="11" spans="3:280" ht="22.35" customHeight="1" x14ac:dyDescent="0.25">
      <c r="C11" s="285" t="s">
        <v>316</v>
      </c>
      <c r="D11" s="151">
        <v>26</v>
      </c>
      <c r="E11" s="152"/>
      <c r="F11" s="152"/>
      <c r="G11" s="152"/>
      <c r="H11" s="152"/>
      <c r="I11" s="152"/>
      <c r="J11" s="152"/>
      <c r="K11" s="152"/>
      <c r="L11" s="152"/>
      <c r="M11" s="152"/>
      <c r="N11" s="152"/>
      <c r="O11" s="152"/>
      <c r="P11" s="152"/>
      <c r="Q11" s="152"/>
      <c r="R11" s="152"/>
      <c r="S11" s="152"/>
      <c r="T11" s="152"/>
      <c r="U11" s="152"/>
      <c r="V11" s="152"/>
      <c r="W11" s="152"/>
      <c r="X11" s="152"/>
      <c r="Y11" s="152"/>
      <c r="Z11" s="152"/>
      <c r="AA11" s="152"/>
      <c r="AB11" s="151">
        <v>17</v>
      </c>
      <c r="AC11" s="152"/>
      <c r="AD11" s="152"/>
      <c r="AE11" s="152"/>
      <c r="AF11" s="152"/>
      <c r="AG11" s="152"/>
      <c r="AH11" s="152"/>
      <c r="AI11" s="152"/>
      <c r="AJ11" s="152"/>
      <c r="AK11" s="152"/>
      <c r="AL11" s="152"/>
      <c r="AM11" s="152"/>
      <c r="AN11" s="152"/>
      <c r="AO11" s="152"/>
      <c r="AP11" s="152"/>
      <c r="AQ11" s="152"/>
      <c r="AR11" s="152"/>
      <c r="AS11" s="152"/>
      <c r="AT11" s="152"/>
      <c r="AU11" s="152"/>
      <c r="AV11" s="152"/>
      <c r="AW11" s="152"/>
      <c r="AX11" s="152"/>
      <c r="AY11" s="152"/>
      <c r="AZ11" s="151">
        <v>1</v>
      </c>
      <c r="BA11" s="153">
        <f t="shared" si="0"/>
        <v>44</v>
      </c>
      <c r="BB11" s="120"/>
      <c r="BC11" s="153" t="s">
        <v>57</v>
      </c>
      <c r="BD11" s="153" t="s">
        <v>57</v>
      </c>
      <c r="BE11" s="153" t="s">
        <v>57</v>
      </c>
      <c r="BF11" s="153" t="s">
        <v>57</v>
      </c>
      <c r="BG11" s="153" t="s">
        <v>57</v>
      </c>
      <c r="BH11" s="153" t="s">
        <v>57</v>
      </c>
      <c r="BI11" s="153" t="s">
        <v>57</v>
      </c>
      <c r="BJ11" s="153" t="s">
        <v>57</v>
      </c>
      <c r="BK11" s="153" t="s">
        <v>57</v>
      </c>
      <c r="BL11" s="153" t="s">
        <v>57</v>
      </c>
      <c r="BM11" s="153" t="s">
        <v>57</v>
      </c>
      <c r="BN11" s="153" t="s">
        <v>57</v>
      </c>
      <c r="BO11" s="153" t="s">
        <v>57</v>
      </c>
      <c r="BP11" s="153" t="s">
        <v>57</v>
      </c>
      <c r="BQ11" s="153" t="s">
        <v>57</v>
      </c>
      <c r="BR11" s="153" t="s">
        <v>57</v>
      </c>
      <c r="BS11" s="153" t="s">
        <v>57</v>
      </c>
      <c r="BT11" s="153" t="s">
        <v>57</v>
      </c>
      <c r="BU11" s="153" t="s">
        <v>57</v>
      </c>
      <c r="BV11" s="153" t="s">
        <v>57</v>
      </c>
      <c r="BW11" s="153" t="s">
        <v>57</v>
      </c>
      <c r="BX11" s="153" t="s">
        <v>57</v>
      </c>
      <c r="BY11" s="153" t="s">
        <v>57</v>
      </c>
      <c r="BZ11" s="153" t="s">
        <v>57</v>
      </c>
      <c r="CA11" s="153" t="s">
        <v>57</v>
      </c>
      <c r="CB11" s="153" t="s">
        <v>57</v>
      </c>
      <c r="CC11" s="153" t="s">
        <v>57</v>
      </c>
      <c r="CD11" s="153" t="s">
        <v>57</v>
      </c>
      <c r="CE11" s="153" t="s">
        <v>57</v>
      </c>
      <c r="CF11" s="153" t="s">
        <v>57</v>
      </c>
      <c r="CG11" s="153" t="s">
        <v>57</v>
      </c>
      <c r="CH11" s="153" t="s">
        <v>57</v>
      </c>
      <c r="CI11" s="153" t="s">
        <v>57</v>
      </c>
      <c r="CJ11" s="153" t="s">
        <v>57</v>
      </c>
      <c r="CK11" s="153" t="s">
        <v>57</v>
      </c>
      <c r="CL11" s="153" t="s">
        <v>57</v>
      </c>
      <c r="CM11" s="153" t="s">
        <v>57</v>
      </c>
      <c r="CN11" s="153" t="s">
        <v>57</v>
      </c>
      <c r="CO11" s="153" t="s">
        <v>57</v>
      </c>
      <c r="CP11" s="153" t="s">
        <v>57</v>
      </c>
      <c r="CQ11" s="153" t="s">
        <v>57</v>
      </c>
      <c r="CR11" s="153" t="s">
        <v>57</v>
      </c>
      <c r="CS11" s="153" t="s">
        <v>57</v>
      </c>
      <c r="CT11" s="153" t="s">
        <v>57</v>
      </c>
      <c r="CU11" s="153" t="s">
        <v>57</v>
      </c>
      <c r="CV11" s="153" t="s">
        <v>57</v>
      </c>
      <c r="CW11" s="153" t="s">
        <v>57</v>
      </c>
      <c r="CX11" s="153" t="s">
        <v>57</v>
      </c>
      <c r="CY11" s="153" t="s">
        <v>57</v>
      </c>
      <c r="CZ11" s="120"/>
      <c r="DA11" s="153">
        <f t="shared" si="1"/>
        <v>26</v>
      </c>
      <c r="DB11" s="154">
        <v>1</v>
      </c>
      <c r="DC11" s="154">
        <v>2</v>
      </c>
      <c r="DD11" s="154">
        <v>3</v>
      </c>
      <c r="DE11" s="154">
        <v>4</v>
      </c>
      <c r="DF11" s="154">
        <v>5</v>
      </c>
      <c r="DG11" s="154">
        <v>6</v>
      </c>
      <c r="DH11" s="154">
        <v>7</v>
      </c>
      <c r="DI11" s="154">
        <v>8</v>
      </c>
      <c r="DJ11" s="154">
        <v>9</v>
      </c>
      <c r="DK11" s="154">
        <v>10</v>
      </c>
      <c r="DL11" s="154">
        <v>11</v>
      </c>
      <c r="DM11" s="154">
        <v>12</v>
      </c>
      <c r="DN11" s="154">
        <v>13</v>
      </c>
      <c r="DO11" s="154">
        <v>14</v>
      </c>
      <c r="DP11" s="154">
        <v>15</v>
      </c>
      <c r="DQ11" s="154">
        <v>16</v>
      </c>
      <c r="DR11" s="154">
        <v>17</v>
      </c>
      <c r="DS11" s="154">
        <v>18</v>
      </c>
      <c r="DT11" s="154">
        <v>19</v>
      </c>
      <c r="DU11" s="154">
        <v>20</v>
      </c>
      <c r="DV11" s="154">
        <v>21</v>
      </c>
      <c r="DW11" s="154">
        <v>22</v>
      </c>
      <c r="DX11" s="154">
        <v>23</v>
      </c>
      <c r="DY11" s="153">
        <f t="shared" si="2"/>
        <v>17</v>
      </c>
      <c r="DZ11" s="154">
        <v>1</v>
      </c>
      <c r="EA11" s="154">
        <v>2</v>
      </c>
      <c r="EB11" s="154">
        <v>3</v>
      </c>
      <c r="EC11" s="154">
        <v>4</v>
      </c>
      <c r="ED11" s="154">
        <v>5</v>
      </c>
      <c r="EE11" s="154">
        <v>6</v>
      </c>
      <c r="EF11" s="154">
        <v>7</v>
      </c>
      <c r="EG11" s="154">
        <v>8</v>
      </c>
      <c r="EH11" s="154">
        <v>9</v>
      </c>
      <c r="EI11" s="154">
        <v>10</v>
      </c>
      <c r="EJ11" s="154">
        <v>11</v>
      </c>
      <c r="EK11" s="154">
        <v>12</v>
      </c>
      <c r="EL11" s="154">
        <v>13</v>
      </c>
      <c r="EM11" s="154">
        <v>14</v>
      </c>
      <c r="EN11" s="154">
        <v>15</v>
      </c>
      <c r="EO11" s="154">
        <v>16</v>
      </c>
      <c r="EP11" s="154">
        <v>17</v>
      </c>
      <c r="EQ11" s="154">
        <v>18</v>
      </c>
      <c r="ER11" s="154">
        <v>19</v>
      </c>
      <c r="ES11" s="154">
        <v>20</v>
      </c>
      <c r="ET11" s="154">
        <v>21</v>
      </c>
      <c r="EU11" s="154">
        <v>22</v>
      </c>
      <c r="EV11" s="154">
        <v>23</v>
      </c>
      <c r="EW11" s="153">
        <f t="shared" si="3"/>
        <v>1</v>
      </c>
      <c r="EX11" s="155"/>
      <c r="EY11" s="153">
        <f t="shared" si="4"/>
        <v>44</v>
      </c>
      <c r="EZ11" s="228"/>
      <c r="FA11" s="143"/>
      <c r="FB11" s="146"/>
      <c r="FC11" s="146"/>
      <c r="FD11" s="146"/>
      <c r="FE11" s="146"/>
      <c r="FF11" s="147"/>
      <c r="FG11"/>
      <c r="FH11" s="147"/>
      <c r="FI11" s="147"/>
      <c r="FJ11"/>
      <c r="FK11" s="147"/>
      <c r="FL11"/>
      <c r="FM11" s="147"/>
      <c r="FN11" s="147"/>
      <c r="FO11"/>
      <c r="FP11" s="147"/>
      <c r="FQ11" s="147"/>
      <c r="FR11" s="147"/>
      <c r="FS11"/>
      <c r="FT11"/>
      <c r="FU11"/>
      <c r="FV11"/>
      <c r="FW11"/>
      <c r="FX11" s="147"/>
      <c r="FY11" s="148"/>
      <c r="FZ11" s="146"/>
      <c r="GA11" s="146"/>
      <c r="GB11" s="146"/>
      <c r="GC11" s="146"/>
      <c r="GD11" s="147"/>
      <c r="GE11"/>
      <c r="GF11" s="147"/>
      <c r="GG11" s="147"/>
      <c r="GH11"/>
      <c r="GI11" s="147"/>
      <c r="GJ11"/>
      <c r="GK11" s="147"/>
      <c r="GL11" s="147"/>
      <c r="GM11"/>
      <c r="GN11" s="147"/>
      <c r="GO11" s="147"/>
      <c r="GP11" s="147"/>
      <c r="GQ11"/>
      <c r="GR11" s="147"/>
      <c r="GS11" s="147"/>
      <c r="GT11" s="147"/>
      <c r="GU11"/>
      <c r="GV11" s="147"/>
      <c r="GW11" s="148"/>
      <c r="GX11" s="146"/>
      <c r="GY11" s="146"/>
      <c r="GZ11" s="146"/>
      <c r="HA11" s="146"/>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row>
    <row r="12" spans="3:280" ht="22.35" customHeight="1" x14ac:dyDescent="0.25">
      <c r="C12" s="287" t="s">
        <v>317</v>
      </c>
      <c r="D12" s="151">
        <v>0</v>
      </c>
      <c r="E12" s="152"/>
      <c r="F12" s="152"/>
      <c r="G12" s="152"/>
      <c r="H12" s="152"/>
      <c r="I12" s="152"/>
      <c r="J12" s="152"/>
      <c r="K12" s="152"/>
      <c r="L12" s="152"/>
      <c r="M12" s="152"/>
      <c r="N12" s="152"/>
      <c r="O12" s="152"/>
      <c r="P12" s="152"/>
      <c r="Q12" s="152"/>
      <c r="R12" s="152"/>
      <c r="S12" s="152"/>
      <c r="T12" s="152"/>
      <c r="U12" s="152"/>
      <c r="V12" s="152"/>
      <c r="W12" s="152"/>
      <c r="X12" s="152"/>
      <c r="Y12" s="152"/>
      <c r="Z12" s="152"/>
      <c r="AA12" s="152"/>
      <c r="AB12" s="151">
        <v>0</v>
      </c>
      <c r="AC12" s="152"/>
      <c r="AD12" s="152"/>
      <c r="AE12" s="152"/>
      <c r="AF12" s="152"/>
      <c r="AG12" s="152"/>
      <c r="AH12" s="152"/>
      <c r="AI12" s="152"/>
      <c r="AJ12" s="152"/>
      <c r="AK12" s="152"/>
      <c r="AL12" s="152"/>
      <c r="AM12" s="152"/>
      <c r="AN12" s="152"/>
      <c r="AO12" s="152"/>
      <c r="AP12" s="152"/>
      <c r="AQ12" s="152"/>
      <c r="AR12" s="152"/>
      <c r="AS12" s="152"/>
      <c r="AT12" s="152"/>
      <c r="AU12" s="152"/>
      <c r="AV12" s="152"/>
      <c r="AW12" s="152"/>
      <c r="AX12" s="152"/>
      <c r="AY12" s="152"/>
      <c r="AZ12" s="151">
        <v>0</v>
      </c>
      <c r="BA12" s="153">
        <f t="shared" si="0"/>
        <v>0</v>
      </c>
      <c r="BB12" s="120"/>
      <c r="BC12" s="153" t="s">
        <v>57</v>
      </c>
      <c r="BD12" s="153" t="s">
        <v>57</v>
      </c>
      <c r="BE12" s="153" t="s">
        <v>57</v>
      </c>
      <c r="BF12" s="153" t="s">
        <v>57</v>
      </c>
      <c r="BG12" s="153" t="s">
        <v>57</v>
      </c>
      <c r="BH12" s="153" t="s">
        <v>57</v>
      </c>
      <c r="BI12" s="153" t="s">
        <v>57</v>
      </c>
      <c r="BJ12" s="153" t="s">
        <v>57</v>
      </c>
      <c r="BK12" s="153" t="s">
        <v>57</v>
      </c>
      <c r="BL12" s="153" t="s">
        <v>57</v>
      </c>
      <c r="BM12" s="153" t="s">
        <v>57</v>
      </c>
      <c r="BN12" s="153" t="s">
        <v>57</v>
      </c>
      <c r="BO12" s="153" t="s">
        <v>57</v>
      </c>
      <c r="BP12" s="153" t="s">
        <v>57</v>
      </c>
      <c r="BQ12" s="153" t="s">
        <v>57</v>
      </c>
      <c r="BR12" s="153" t="s">
        <v>57</v>
      </c>
      <c r="BS12" s="153" t="s">
        <v>57</v>
      </c>
      <c r="BT12" s="153" t="s">
        <v>57</v>
      </c>
      <c r="BU12" s="153" t="s">
        <v>57</v>
      </c>
      <c r="BV12" s="153" t="s">
        <v>57</v>
      </c>
      <c r="BW12" s="153" t="s">
        <v>57</v>
      </c>
      <c r="BX12" s="153" t="s">
        <v>57</v>
      </c>
      <c r="BY12" s="153" t="s">
        <v>57</v>
      </c>
      <c r="BZ12" s="153" t="s">
        <v>57</v>
      </c>
      <c r="CA12" s="153" t="s">
        <v>57</v>
      </c>
      <c r="CB12" s="153" t="s">
        <v>57</v>
      </c>
      <c r="CC12" s="153" t="s">
        <v>57</v>
      </c>
      <c r="CD12" s="153" t="s">
        <v>57</v>
      </c>
      <c r="CE12" s="153" t="s">
        <v>57</v>
      </c>
      <c r="CF12" s="153" t="s">
        <v>57</v>
      </c>
      <c r="CG12" s="153" t="s">
        <v>57</v>
      </c>
      <c r="CH12" s="153" t="s">
        <v>57</v>
      </c>
      <c r="CI12" s="153" t="s">
        <v>57</v>
      </c>
      <c r="CJ12" s="153" t="s">
        <v>57</v>
      </c>
      <c r="CK12" s="153" t="s">
        <v>57</v>
      </c>
      <c r="CL12" s="153" t="s">
        <v>57</v>
      </c>
      <c r="CM12" s="153" t="s">
        <v>57</v>
      </c>
      <c r="CN12" s="153" t="s">
        <v>57</v>
      </c>
      <c r="CO12" s="153" t="s">
        <v>57</v>
      </c>
      <c r="CP12" s="153" t="s">
        <v>57</v>
      </c>
      <c r="CQ12" s="153" t="s">
        <v>57</v>
      </c>
      <c r="CR12" s="153" t="s">
        <v>57</v>
      </c>
      <c r="CS12" s="153" t="s">
        <v>57</v>
      </c>
      <c r="CT12" s="153" t="s">
        <v>57</v>
      </c>
      <c r="CU12" s="153" t="s">
        <v>57</v>
      </c>
      <c r="CV12" s="153" t="s">
        <v>57</v>
      </c>
      <c r="CW12" s="153" t="s">
        <v>57</v>
      </c>
      <c r="CX12" s="153" t="s">
        <v>57</v>
      </c>
      <c r="CY12" s="153" t="s">
        <v>57</v>
      </c>
      <c r="CZ12" s="120"/>
      <c r="DA12" s="153">
        <f t="shared" si="1"/>
        <v>0</v>
      </c>
      <c r="DB12" s="154">
        <v>1</v>
      </c>
      <c r="DC12" s="154">
        <v>2</v>
      </c>
      <c r="DD12" s="154">
        <v>3</v>
      </c>
      <c r="DE12" s="154">
        <v>4</v>
      </c>
      <c r="DF12" s="154">
        <v>5</v>
      </c>
      <c r="DG12" s="154">
        <v>6</v>
      </c>
      <c r="DH12" s="154">
        <v>7</v>
      </c>
      <c r="DI12" s="154">
        <v>8</v>
      </c>
      <c r="DJ12" s="154">
        <v>9</v>
      </c>
      <c r="DK12" s="154">
        <v>10</v>
      </c>
      <c r="DL12" s="154">
        <v>11</v>
      </c>
      <c r="DM12" s="154">
        <v>12</v>
      </c>
      <c r="DN12" s="154">
        <v>13</v>
      </c>
      <c r="DO12" s="154">
        <v>14</v>
      </c>
      <c r="DP12" s="154">
        <v>15</v>
      </c>
      <c r="DQ12" s="154">
        <v>16</v>
      </c>
      <c r="DR12" s="154">
        <v>17</v>
      </c>
      <c r="DS12" s="154">
        <v>18</v>
      </c>
      <c r="DT12" s="154">
        <v>19</v>
      </c>
      <c r="DU12" s="154">
        <v>20</v>
      </c>
      <c r="DV12" s="154">
        <v>21</v>
      </c>
      <c r="DW12" s="154">
        <v>22</v>
      </c>
      <c r="DX12" s="154">
        <v>23</v>
      </c>
      <c r="DY12" s="153">
        <f t="shared" si="2"/>
        <v>0</v>
      </c>
      <c r="DZ12" s="154">
        <v>1</v>
      </c>
      <c r="EA12" s="154">
        <v>2</v>
      </c>
      <c r="EB12" s="154">
        <v>3</v>
      </c>
      <c r="EC12" s="154">
        <v>4</v>
      </c>
      <c r="ED12" s="154">
        <v>5</v>
      </c>
      <c r="EE12" s="154">
        <v>6</v>
      </c>
      <c r="EF12" s="154">
        <v>7</v>
      </c>
      <c r="EG12" s="154">
        <v>8</v>
      </c>
      <c r="EH12" s="154">
        <v>9</v>
      </c>
      <c r="EI12" s="154">
        <v>10</v>
      </c>
      <c r="EJ12" s="154">
        <v>11</v>
      </c>
      <c r="EK12" s="154">
        <v>12</v>
      </c>
      <c r="EL12" s="154">
        <v>13</v>
      </c>
      <c r="EM12" s="154">
        <v>14</v>
      </c>
      <c r="EN12" s="154">
        <v>15</v>
      </c>
      <c r="EO12" s="154">
        <v>16</v>
      </c>
      <c r="EP12" s="154">
        <v>17</v>
      </c>
      <c r="EQ12" s="154">
        <v>18</v>
      </c>
      <c r="ER12" s="154">
        <v>19</v>
      </c>
      <c r="ES12" s="154">
        <v>20</v>
      </c>
      <c r="ET12" s="154">
        <v>21</v>
      </c>
      <c r="EU12" s="154">
        <v>22</v>
      </c>
      <c r="EV12" s="154">
        <v>23</v>
      </c>
      <c r="EW12" s="153">
        <f t="shared" si="3"/>
        <v>0</v>
      </c>
      <c r="EX12" s="155"/>
      <c r="EY12" s="153">
        <f t="shared" si="4"/>
        <v>0</v>
      </c>
      <c r="EZ12" s="228"/>
      <c r="FA12" s="143"/>
      <c r="FB12" s="146"/>
      <c r="FC12" s="146"/>
      <c r="FD12" s="146"/>
      <c r="FE12" s="146"/>
      <c r="FF12" s="147"/>
      <c r="FG12"/>
      <c r="FH12" s="147"/>
      <c r="FI12" s="147"/>
      <c r="FJ12"/>
      <c r="FK12" s="147"/>
      <c r="FL12"/>
      <c r="FM12" s="147"/>
      <c r="FN12" s="147"/>
      <c r="FO12"/>
      <c r="FP12" s="147"/>
      <c r="FQ12" s="147"/>
      <c r="FR12" s="147"/>
      <c r="FS12"/>
      <c r="FT12"/>
      <c r="FU12"/>
      <c r="FV12"/>
      <c r="FW12"/>
      <c r="FX12" s="147"/>
      <c r="FY12" s="148"/>
      <c r="FZ12" s="146"/>
      <c r="GA12" s="146"/>
      <c r="GB12" s="146"/>
      <c r="GC12" s="146"/>
      <c r="GD12" s="147"/>
      <c r="GE12"/>
      <c r="GF12" s="147"/>
      <c r="GG12" s="147"/>
      <c r="GH12"/>
      <c r="GI12" s="147"/>
      <c r="GJ12"/>
      <c r="GK12" s="147"/>
      <c r="GL12" s="147"/>
      <c r="GM12"/>
      <c r="GN12" s="147"/>
      <c r="GO12" s="147"/>
      <c r="GP12" s="147"/>
      <c r="GQ12"/>
      <c r="GR12" s="147"/>
      <c r="GS12" s="147"/>
      <c r="GT12" s="147"/>
      <c r="GU12"/>
      <c r="GV12" s="147"/>
      <c r="GW12" s="148"/>
      <c r="GX12" s="146"/>
      <c r="GY12" s="146"/>
      <c r="GZ12" s="146"/>
      <c r="HA12" s="146"/>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row>
    <row r="13" spans="3:280" ht="22.35" customHeight="1" x14ac:dyDescent="0.25">
      <c r="C13" s="287" t="s">
        <v>318</v>
      </c>
      <c r="D13" s="151">
        <v>39</v>
      </c>
      <c r="E13" s="156"/>
      <c r="F13" s="156"/>
      <c r="G13" s="156"/>
      <c r="H13" s="156"/>
      <c r="I13" s="156"/>
      <c r="J13" s="156"/>
      <c r="K13" s="156"/>
      <c r="L13" s="156"/>
      <c r="M13" s="156"/>
      <c r="N13" s="156"/>
      <c r="O13" s="156"/>
      <c r="P13" s="156"/>
      <c r="Q13" s="156"/>
      <c r="R13" s="156"/>
      <c r="S13" s="156"/>
      <c r="T13" s="156"/>
      <c r="U13" s="156"/>
      <c r="V13" s="156"/>
      <c r="W13" s="156"/>
      <c r="X13" s="156"/>
      <c r="Y13" s="156"/>
      <c r="Z13" s="156"/>
      <c r="AA13" s="156"/>
      <c r="AB13" s="151">
        <v>29</v>
      </c>
      <c r="AC13" s="156"/>
      <c r="AD13" s="156"/>
      <c r="AE13" s="156"/>
      <c r="AF13" s="156"/>
      <c r="AG13" s="156"/>
      <c r="AH13" s="156"/>
      <c r="AI13" s="156"/>
      <c r="AJ13" s="156"/>
      <c r="AK13" s="156"/>
      <c r="AL13" s="156"/>
      <c r="AM13" s="156"/>
      <c r="AN13" s="156"/>
      <c r="AO13" s="156"/>
      <c r="AP13" s="156"/>
      <c r="AQ13" s="156"/>
      <c r="AR13" s="156"/>
      <c r="AS13" s="156"/>
      <c r="AT13" s="156"/>
      <c r="AU13" s="156"/>
      <c r="AV13" s="156"/>
      <c r="AW13" s="156"/>
      <c r="AX13" s="156"/>
      <c r="AY13" s="156"/>
      <c r="AZ13" s="151">
        <v>1</v>
      </c>
      <c r="BA13" s="153">
        <f>D13+AB13+AZ13</f>
        <v>69</v>
      </c>
      <c r="BB13" s="120"/>
      <c r="BC13" s="153" t="s">
        <v>57</v>
      </c>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53" t="s">
        <v>57</v>
      </c>
      <c r="CB13" s="157"/>
      <c r="CC13" s="157"/>
      <c r="CD13" s="157"/>
      <c r="CE13" s="157"/>
      <c r="CF13" s="157"/>
      <c r="CG13" s="157"/>
      <c r="CH13" s="157"/>
      <c r="CI13" s="157"/>
      <c r="CJ13" s="157"/>
      <c r="CK13" s="157"/>
      <c r="CL13" s="157"/>
      <c r="CM13" s="157"/>
      <c r="CN13" s="157"/>
      <c r="CO13" s="157"/>
      <c r="CP13" s="157"/>
      <c r="CQ13" s="157"/>
      <c r="CR13" s="157"/>
      <c r="CS13" s="157"/>
      <c r="CT13" s="157"/>
      <c r="CU13" s="157"/>
      <c r="CV13" s="157"/>
      <c r="CW13" s="157"/>
      <c r="CX13" s="157"/>
      <c r="CY13" s="153" t="s">
        <v>57</v>
      </c>
      <c r="CZ13" s="120"/>
      <c r="DA13" s="153">
        <f t="shared" si="1"/>
        <v>39</v>
      </c>
      <c r="DB13" s="154">
        <v>1</v>
      </c>
      <c r="DC13" s="154">
        <v>2</v>
      </c>
      <c r="DD13" s="154">
        <v>3</v>
      </c>
      <c r="DE13" s="154">
        <v>4</v>
      </c>
      <c r="DF13" s="154">
        <v>5</v>
      </c>
      <c r="DG13" s="154">
        <v>6</v>
      </c>
      <c r="DH13" s="154">
        <v>7</v>
      </c>
      <c r="DI13" s="154">
        <v>8</v>
      </c>
      <c r="DJ13" s="154">
        <v>9</v>
      </c>
      <c r="DK13" s="154">
        <v>10</v>
      </c>
      <c r="DL13" s="154">
        <v>11</v>
      </c>
      <c r="DM13" s="154">
        <v>12</v>
      </c>
      <c r="DN13" s="154">
        <v>13</v>
      </c>
      <c r="DO13" s="154">
        <v>14</v>
      </c>
      <c r="DP13" s="154">
        <v>15</v>
      </c>
      <c r="DQ13" s="154">
        <v>16</v>
      </c>
      <c r="DR13" s="154">
        <v>17</v>
      </c>
      <c r="DS13" s="154">
        <v>18</v>
      </c>
      <c r="DT13" s="154">
        <v>19</v>
      </c>
      <c r="DU13" s="154">
        <v>20</v>
      </c>
      <c r="DV13" s="154">
        <v>21</v>
      </c>
      <c r="DW13" s="154">
        <v>22</v>
      </c>
      <c r="DX13" s="154">
        <v>23</v>
      </c>
      <c r="DY13" s="153">
        <f t="shared" si="2"/>
        <v>29</v>
      </c>
      <c r="DZ13" s="154">
        <v>1</v>
      </c>
      <c r="EA13" s="154">
        <v>2</v>
      </c>
      <c r="EB13" s="154">
        <v>3</v>
      </c>
      <c r="EC13" s="154">
        <v>4</v>
      </c>
      <c r="ED13" s="154">
        <v>5</v>
      </c>
      <c r="EE13" s="154">
        <v>6</v>
      </c>
      <c r="EF13" s="154">
        <v>7</v>
      </c>
      <c r="EG13" s="154">
        <v>8</v>
      </c>
      <c r="EH13" s="154">
        <v>9</v>
      </c>
      <c r="EI13" s="154">
        <v>10</v>
      </c>
      <c r="EJ13" s="154">
        <v>11</v>
      </c>
      <c r="EK13" s="154">
        <v>12</v>
      </c>
      <c r="EL13" s="154">
        <v>13</v>
      </c>
      <c r="EM13" s="154">
        <v>14</v>
      </c>
      <c r="EN13" s="154">
        <v>15</v>
      </c>
      <c r="EO13" s="154">
        <v>16</v>
      </c>
      <c r="EP13" s="154">
        <v>17</v>
      </c>
      <c r="EQ13" s="154">
        <v>18</v>
      </c>
      <c r="ER13" s="154">
        <v>19</v>
      </c>
      <c r="ES13" s="154">
        <v>20</v>
      </c>
      <c r="ET13" s="154">
        <v>21</v>
      </c>
      <c r="EU13" s="154">
        <v>22</v>
      </c>
      <c r="EV13" s="154">
        <v>23</v>
      </c>
      <c r="EW13" s="153">
        <f t="shared" si="3"/>
        <v>1</v>
      </c>
      <c r="EX13" s="126"/>
      <c r="EY13" s="153">
        <f t="shared" si="4"/>
        <v>69</v>
      </c>
      <c r="EZ13" s="228"/>
      <c r="FA13" s="143" t="s">
        <v>225</v>
      </c>
      <c r="FB13" s="145" t="str">
        <f>IF(COUNTBLANK(D8:D13)&gt;0,"Yes","No")</f>
        <v>No</v>
      </c>
      <c r="FC13" s="145" t="str">
        <f>IFERROR(IF(AND(COUNTBLANK(D8:D13)=0,(D10+D11)&lt;D8),"Yes","No"),"No")</f>
        <v>No</v>
      </c>
      <c r="FD13" s="144" t="str">
        <f>IFERROR(IF(AND(COUNTBLANK(D8:D13)=0,(D12+D13)&lt;D8),"Yes","No"),"No")</f>
        <v>No</v>
      </c>
      <c r="FE13" s="144" t="str">
        <f>IFERROR(IF(AND(COUNTBLANK(D8:D13)=0,D9/D8&gt;6),"Yes","No"),"No")</f>
        <v>No</v>
      </c>
      <c r="FF13" s="158"/>
      <c r="FG13"/>
      <c r="FH13" s="158"/>
      <c r="FI13" s="158"/>
      <c r="FJ13"/>
      <c r="FK13" s="158"/>
      <c r="FL13"/>
      <c r="FM13" s="158"/>
      <c r="FN13" s="158"/>
      <c r="FO13"/>
      <c r="FP13" s="158"/>
      <c r="FQ13" s="158"/>
      <c r="FR13" s="158"/>
      <c r="FS13"/>
      <c r="FT13"/>
      <c r="FU13"/>
      <c r="FV13"/>
      <c r="FW13"/>
      <c r="FX13" s="158"/>
      <c r="FY13" s="148" t="s">
        <v>225</v>
      </c>
      <c r="FZ13" s="145" t="str">
        <f>IF(COUNTBLANK(AB8:AB13)&gt;0,"Yes","No")</f>
        <v>No</v>
      </c>
      <c r="GA13" s="145" t="str">
        <f>IFERROR(IF(AND(COUNTBLANK(AB8:AB13)=0,(AB10+AB11)&lt;AB8),"Yes","No"),"No")</f>
        <v>No</v>
      </c>
      <c r="GB13" s="144" t="str">
        <f>IFERROR(IF(AND(COUNTBLANK(AB8:AB13)=0,(AB12+AB13)&lt;AB8),"Yes","No"),"No")</f>
        <v>No</v>
      </c>
      <c r="GC13" s="144" t="str">
        <f>IFERROR(IF(AND(COUNTBLANK(AB8:AB13)=0,AB9/AB8&gt;6),"Yes","No"),"No")</f>
        <v>No</v>
      </c>
      <c r="GD13" s="158"/>
      <c r="GE13"/>
      <c r="GF13" s="158"/>
      <c r="GG13" s="158"/>
      <c r="GH13"/>
      <c r="GI13" s="158"/>
      <c r="GJ13"/>
      <c r="GK13" s="158"/>
      <c r="GL13" s="158"/>
      <c r="GM13"/>
      <c r="GN13" s="158"/>
      <c r="GO13" s="158"/>
      <c r="GP13" s="158"/>
      <c r="GQ13"/>
      <c r="GR13" s="158"/>
      <c r="GS13" s="158"/>
      <c r="GT13" s="158"/>
      <c r="GU13"/>
      <c r="GV13" s="158"/>
      <c r="GW13" s="148" t="s">
        <v>225</v>
      </c>
      <c r="GX13" s="145" t="str">
        <f>IF(COUNTBLANK(AZ8:AZ13)&gt;0,"Yes","No")</f>
        <v>No</v>
      </c>
      <c r="GY13" s="145" t="str">
        <f>IFERROR(IF(AND(COUNTBLANK(AZ8:AZ13)=0,(AZ10+AZ11)&lt;AZ8),"Yes","No"),"No")</f>
        <v>No</v>
      </c>
      <c r="GZ13" s="144" t="str">
        <f>IFERROR(IF(AND(COUNTBLANK(AZ8:AZ13)=0,(AZ12+AZ13)&lt;AZ8),"Yes","No"),"No")</f>
        <v>No</v>
      </c>
      <c r="HA13" s="144" t="str">
        <f>IFERROR(IF(AND(COUNTBLANK(AZ8:AZ13)=0,AZ9/AZ8&gt;6),"Yes","No"),"No")</f>
        <v>No</v>
      </c>
      <c r="HB13"/>
      <c r="HC13"/>
      <c r="HD13"/>
      <c r="HE13"/>
      <c r="HF13"/>
      <c r="HG13"/>
      <c r="HH13"/>
      <c r="HI13"/>
      <c r="HJ13"/>
      <c r="HK13"/>
      <c r="HL13"/>
      <c r="HM13"/>
      <c r="HN13"/>
      <c r="HO13"/>
      <c r="HP13"/>
      <c r="HQ13"/>
      <c r="HR13"/>
      <c r="HS13"/>
      <c r="HT13"/>
      <c r="HU13"/>
      <c r="HV13"/>
      <c r="HW13"/>
      <c r="HX13" s="160"/>
      <c r="HY13"/>
      <c r="HZ13" s="159" t="s">
        <v>226</v>
      </c>
      <c r="IA13"/>
      <c r="IB13"/>
      <c r="IC13"/>
      <c r="ID13"/>
      <c r="IE13"/>
      <c r="IF13" s="161" t="s">
        <v>227</v>
      </c>
      <c r="IG13" s="161"/>
      <c r="IH13" s="161"/>
      <c r="II13" s="161"/>
      <c r="IJ13" s="161"/>
      <c r="IK13" s="161"/>
      <c r="IL13" s="161"/>
      <c r="IM13" s="161"/>
      <c r="IN13" s="161"/>
      <c r="IO13" s="161"/>
      <c r="IP13" s="161"/>
      <c r="IQ13" s="161"/>
      <c r="IR13" s="161"/>
      <c r="IS13" s="161"/>
      <c r="IT13" s="161"/>
      <c r="IU13" s="162"/>
      <c r="IV13" s="160"/>
      <c r="IW13" s="160"/>
      <c r="IX13" s="159" t="s">
        <v>226</v>
      </c>
      <c r="IY13"/>
      <c r="IZ13"/>
      <c r="JA13"/>
      <c r="JB13"/>
      <c r="JC13"/>
      <c r="JD13" s="161" t="s">
        <v>228</v>
      </c>
      <c r="JE13" s="161"/>
      <c r="JF13" s="161"/>
      <c r="JG13" s="161"/>
      <c r="JH13" s="161"/>
      <c r="JI13" s="161"/>
      <c r="JJ13" s="161"/>
      <c r="JK13" s="161"/>
      <c r="JL13" s="161"/>
      <c r="JM13" s="161"/>
      <c r="JN13" s="161"/>
      <c r="JO13" s="161"/>
      <c r="JP13" s="161"/>
      <c r="JQ13" s="161"/>
      <c r="JR13" s="161"/>
      <c r="JS13" s="162"/>
      <c r="JT13" s="160"/>
    </row>
    <row r="14" spans="3:280" ht="85.35" customHeight="1" x14ac:dyDescent="0.25">
      <c r="C14" s="163" t="s">
        <v>229</v>
      </c>
      <c r="D14" s="164" t="str">
        <f>FB14</f>
        <v/>
      </c>
      <c r="E14" s="157"/>
      <c r="F14" s="157"/>
      <c r="G14" s="157"/>
      <c r="H14" s="157"/>
      <c r="I14" s="157"/>
      <c r="J14" s="157"/>
      <c r="K14" s="157"/>
      <c r="L14" s="157"/>
      <c r="M14" s="157"/>
      <c r="N14" s="157"/>
      <c r="O14" s="157"/>
      <c r="P14" s="157"/>
      <c r="Q14" s="157"/>
      <c r="R14" s="157"/>
      <c r="S14" s="157"/>
      <c r="T14" s="157"/>
      <c r="U14" s="157"/>
      <c r="V14" s="157"/>
      <c r="W14" s="157"/>
      <c r="X14" s="157"/>
      <c r="Y14" s="157"/>
      <c r="Z14" s="157"/>
      <c r="AA14" s="157"/>
      <c r="AB14" s="164" t="str">
        <f>FZ14</f>
        <v/>
      </c>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64" t="str">
        <f>GX14</f>
        <v/>
      </c>
      <c r="BA14"/>
      <c r="BB14" s="120"/>
      <c r="BD14" s="189"/>
      <c r="BE14" s="189"/>
      <c r="BF14" s="189"/>
      <c r="BG14" s="189"/>
      <c r="BH14" s="189"/>
      <c r="BI14" s="189"/>
      <c r="BJ14" s="189"/>
      <c r="BK14" s="189"/>
      <c r="BL14" s="189"/>
      <c r="BM14" s="189"/>
      <c r="BN14" s="189"/>
      <c r="BO14" s="189"/>
      <c r="BP14" s="189"/>
      <c r="BQ14" s="189"/>
      <c r="BR14" s="189"/>
      <c r="BS14" s="189"/>
      <c r="BT14" s="189"/>
      <c r="BU14" s="189"/>
      <c r="BV14" s="189"/>
      <c r="BW14" s="189"/>
      <c r="BX14" s="189"/>
      <c r="BY14" s="189"/>
      <c r="BZ14" s="189"/>
      <c r="CB14" s="189"/>
      <c r="CC14" s="189"/>
      <c r="CD14" s="189"/>
      <c r="CE14" s="189"/>
      <c r="CF14" s="189"/>
      <c r="CG14" s="189"/>
      <c r="CH14" s="189"/>
      <c r="CI14" s="189"/>
      <c r="CJ14" s="189"/>
      <c r="CK14" s="189"/>
      <c r="CL14" s="189"/>
      <c r="CM14" s="189"/>
      <c r="CN14" s="189"/>
      <c r="CO14" s="189"/>
      <c r="CP14" s="189"/>
      <c r="CQ14" s="189"/>
      <c r="CR14" s="189"/>
      <c r="CS14" s="189"/>
      <c r="CT14" s="189"/>
      <c r="CU14" s="189"/>
      <c r="CV14" s="189"/>
      <c r="CW14" s="189"/>
      <c r="CX14" s="189"/>
      <c r="CZ14" s="142"/>
      <c r="DB14" s="189"/>
      <c r="DC14" s="189"/>
      <c r="DD14" s="189"/>
      <c r="DE14" s="189"/>
      <c r="DF14" s="189"/>
      <c r="DG14" s="189"/>
      <c r="DH14" s="189"/>
      <c r="DI14" s="189"/>
      <c r="DJ14" s="189"/>
      <c r="DK14" s="189"/>
      <c r="DL14" s="189"/>
      <c r="DM14" s="189"/>
      <c r="DN14" s="189"/>
      <c r="DO14" s="189"/>
      <c r="DP14" s="189"/>
      <c r="DQ14" s="189"/>
      <c r="DR14" s="189"/>
      <c r="DS14" s="189"/>
      <c r="DT14" s="189"/>
      <c r="DU14" s="189"/>
      <c r="DV14" s="189"/>
      <c r="DW14" s="189"/>
      <c r="DX14" s="189"/>
      <c r="DZ14" s="189"/>
      <c r="EA14" s="189"/>
      <c r="EB14" s="189"/>
      <c r="EC14" s="189"/>
      <c r="ED14" s="189"/>
      <c r="EE14" s="189"/>
      <c r="EF14" s="189"/>
      <c r="EG14" s="189"/>
      <c r="EH14" s="189"/>
      <c r="EI14" s="189"/>
      <c r="EJ14" s="189"/>
      <c r="EK14" s="189"/>
      <c r="EL14" s="189"/>
      <c r="EM14" s="189"/>
      <c r="EN14" s="189"/>
      <c r="EO14" s="189"/>
      <c r="EP14" s="189"/>
      <c r="EQ14" s="189"/>
      <c r="ER14" s="189"/>
      <c r="ES14" s="189"/>
      <c r="ET14" s="189"/>
      <c r="EU14" s="189"/>
      <c r="EV14" s="189"/>
      <c r="EX14" s="126"/>
      <c r="EZ14" s="228"/>
      <c r="FA14" s="143" t="s">
        <v>230</v>
      </c>
      <c r="FB14" s="165" t="str">
        <f>IF(FB13="Yes", FB8,"")&amp;IF(FC13="Yes",FC8&amp;CHAR(10),"")&amp;IF(FD13="Yes",FD8&amp;CHAR(10),"")&amp;IF(FE13="Yes",FE8&amp;CHAR(10),"")</f>
        <v/>
      </c>
      <c r="FC14" s="165"/>
      <c r="FD14" s="165"/>
      <c r="FE14" s="165"/>
      <c r="FF14" s="147"/>
      <c r="FG14"/>
      <c r="FH14" s="147"/>
      <c r="FI14" s="147"/>
      <c r="FJ14"/>
      <c r="FK14" s="158"/>
      <c r="FL14"/>
      <c r="FM14" s="158"/>
      <c r="FN14" s="158"/>
      <c r="FO14"/>
      <c r="FP14" s="158"/>
      <c r="FQ14" s="158"/>
      <c r="FR14" s="158"/>
      <c r="FS14"/>
      <c r="FT14"/>
      <c r="FU14"/>
      <c r="FV14"/>
      <c r="FW14"/>
      <c r="FX14" s="158"/>
      <c r="FY14" s="148" t="s">
        <v>230</v>
      </c>
      <c r="FZ14" s="165" t="str">
        <f>IF(FZ13="Yes", FZ8,"")&amp;IF(GA13="Yes",GA8&amp;CHAR(10),"")&amp;IF(GB13="Yes",GB8&amp;CHAR(10),"")&amp;IF(GC13="Yes",GC8&amp;CHAR(10),"")</f>
        <v/>
      </c>
      <c r="GA14" s="165"/>
      <c r="GB14" s="165"/>
      <c r="GC14" s="165"/>
      <c r="GD14" s="147"/>
      <c r="GE14"/>
      <c r="GF14" s="147"/>
      <c r="GG14" s="147"/>
      <c r="GH14"/>
      <c r="GI14" s="158"/>
      <c r="GJ14"/>
      <c r="GK14" s="158"/>
      <c r="GL14" s="158"/>
      <c r="GM14"/>
      <c r="GN14" s="158"/>
      <c r="GO14" s="158"/>
      <c r="GP14" s="158"/>
      <c r="GQ14"/>
      <c r="GR14" s="158"/>
      <c r="GS14" s="158"/>
      <c r="GT14" s="158"/>
      <c r="GU14"/>
      <c r="GV14" s="158"/>
      <c r="GW14" s="148" t="s">
        <v>230</v>
      </c>
      <c r="GX14" s="165" t="str">
        <f>IF(GX13="Yes", GX8,"")&amp;IF(GY13="Yes",GY8&amp;CHAR(10),"")&amp;IF(GZ13="Yes",GZ8&amp;CHAR(10),"")&amp;IF(HA13="Yes",HA8&amp;CHAR(10),"")</f>
        <v/>
      </c>
      <c r="GY14" s="165"/>
      <c r="GZ14" s="165"/>
      <c r="HA14" s="165"/>
      <c r="HB14"/>
      <c r="HC14"/>
      <c r="HD14"/>
      <c r="HE14"/>
      <c r="HF14"/>
      <c r="HG14" s="125"/>
      <c r="HH14" s="125">
        <v>1</v>
      </c>
      <c r="HI14" s="125">
        <f t="shared" ref="HI14:HV14" si="5">HH14+1</f>
        <v>2</v>
      </c>
      <c r="HJ14" s="125">
        <f t="shared" si="5"/>
        <v>3</v>
      </c>
      <c r="HK14" s="125">
        <f t="shared" si="5"/>
        <v>4</v>
      </c>
      <c r="HL14" s="125">
        <f t="shared" si="5"/>
        <v>5</v>
      </c>
      <c r="HM14" s="125">
        <f t="shared" si="5"/>
        <v>6</v>
      </c>
      <c r="HN14" s="125">
        <f t="shared" si="5"/>
        <v>7</v>
      </c>
      <c r="HO14" s="125">
        <f t="shared" si="5"/>
        <v>8</v>
      </c>
      <c r="HP14" s="125">
        <f t="shared" si="5"/>
        <v>9</v>
      </c>
      <c r="HQ14" s="125">
        <f t="shared" si="5"/>
        <v>10</v>
      </c>
      <c r="HR14" s="125">
        <f t="shared" si="5"/>
        <v>11</v>
      </c>
      <c r="HS14" s="125">
        <f t="shared" si="5"/>
        <v>12</v>
      </c>
      <c r="HT14" s="125">
        <f t="shared" si="5"/>
        <v>13</v>
      </c>
      <c r="HU14" s="125">
        <f t="shared" si="5"/>
        <v>14</v>
      </c>
      <c r="HV14" s="125">
        <f t="shared" si="5"/>
        <v>15</v>
      </c>
      <c r="HW14" s="125"/>
      <c r="HX14"/>
      <c r="HY14"/>
      <c r="HZ14" s="166" t="s">
        <v>231</v>
      </c>
      <c r="IA14" s="166"/>
      <c r="IB14" s="167" t="e">
        <f>#REF!</f>
        <v>#REF!</v>
      </c>
      <c r="IC14"/>
      <c r="ID14"/>
      <c r="IE14" s="125"/>
      <c r="IF14" s="125">
        <v>1</v>
      </c>
      <c r="IG14" s="125">
        <f t="shared" ref="IG14:IT14" si="6">IF14+1</f>
        <v>2</v>
      </c>
      <c r="IH14" s="125">
        <f t="shared" si="6"/>
        <v>3</v>
      </c>
      <c r="II14" s="125">
        <f t="shared" si="6"/>
        <v>4</v>
      </c>
      <c r="IJ14" s="125">
        <f t="shared" si="6"/>
        <v>5</v>
      </c>
      <c r="IK14" s="125">
        <f t="shared" si="6"/>
        <v>6</v>
      </c>
      <c r="IL14" s="125">
        <f t="shared" si="6"/>
        <v>7</v>
      </c>
      <c r="IM14" s="125">
        <f t="shared" si="6"/>
        <v>8</v>
      </c>
      <c r="IN14" s="125">
        <f t="shared" si="6"/>
        <v>9</v>
      </c>
      <c r="IO14" s="125">
        <f t="shared" si="6"/>
        <v>10</v>
      </c>
      <c r="IP14" s="125">
        <f t="shared" si="6"/>
        <v>11</v>
      </c>
      <c r="IQ14" s="125">
        <f t="shared" si="6"/>
        <v>12</v>
      </c>
      <c r="IR14" s="125">
        <f t="shared" si="6"/>
        <v>13</v>
      </c>
      <c r="IS14" s="125">
        <f t="shared" si="6"/>
        <v>14</v>
      </c>
      <c r="IT14" s="125">
        <f t="shared" si="6"/>
        <v>15</v>
      </c>
      <c r="IU14" s="125"/>
      <c r="IV14"/>
      <c r="IW14"/>
      <c r="IX14" s="166" t="s">
        <v>231</v>
      </c>
      <c r="IY14" s="166"/>
      <c r="IZ14" s="167" t="e">
        <f>#REF!</f>
        <v>#REF!</v>
      </c>
      <c r="JA14"/>
      <c r="JB14"/>
      <c r="JC14" s="125"/>
      <c r="JD14" s="125">
        <v>1</v>
      </c>
      <c r="JE14" s="125">
        <f t="shared" ref="JE14:JR14" si="7">JD14+1</f>
        <v>2</v>
      </c>
      <c r="JF14" s="125">
        <f t="shared" si="7"/>
        <v>3</v>
      </c>
      <c r="JG14" s="125">
        <f t="shared" si="7"/>
        <v>4</v>
      </c>
      <c r="JH14" s="125">
        <f t="shared" si="7"/>
        <v>5</v>
      </c>
      <c r="JI14" s="125">
        <f t="shared" si="7"/>
        <v>6</v>
      </c>
      <c r="JJ14" s="125">
        <f t="shared" si="7"/>
        <v>7</v>
      </c>
      <c r="JK14" s="125">
        <f t="shared" si="7"/>
        <v>8</v>
      </c>
      <c r="JL14" s="125">
        <f t="shared" si="7"/>
        <v>9</v>
      </c>
      <c r="JM14" s="125">
        <f t="shared" si="7"/>
        <v>10</v>
      </c>
      <c r="JN14" s="125">
        <f t="shared" si="7"/>
        <v>11</v>
      </c>
      <c r="JO14" s="125">
        <f t="shared" si="7"/>
        <v>12</v>
      </c>
      <c r="JP14" s="125">
        <f t="shared" si="7"/>
        <v>13</v>
      </c>
      <c r="JQ14" s="125">
        <f t="shared" si="7"/>
        <v>14</v>
      </c>
      <c r="JR14" s="125">
        <f t="shared" si="7"/>
        <v>15</v>
      </c>
      <c r="JS14" s="125"/>
      <c r="JT14"/>
    </row>
    <row r="15" spans="3:280" ht="8.4499999999999993" customHeight="1" x14ac:dyDescent="0.25">
      <c r="C15" s="194"/>
      <c r="D15" s="195"/>
      <c r="E15" s="195"/>
      <c r="F15" s="195"/>
      <c r="G15" s="195"/>
      <c r="H15" s="195"/>
      <c r="I15" s="195"/>
      <c r="J15" s="195"/>
      <c r="K15" s="195"/>
      <c r="L15" s="195"/>
      <c r="M15" s="195"/>
      <c r="N15" s="195"/>
      <c r="O15" s="195"/>
      <c r="P15" s="195"/>
      <c r="Q15" s="195"/>
      <c r="R15" s="195"/>
      <c r="S15" s="195"/>
      <c r="T15" s="195"/>
      <c r="U15" s="195"/>
      <c r="V15" s="195"/>
      <c r="W15" s="195"/>
      <c r="X15" s="195"/>
      <c r="Y15" s="195"/>
      <c r="Z15" s="195"/>
      <c r="AA15" s="195"/>
      <c r="AB15" s="195"/>
      <c r="AC15" s="195"/>
      <c r="AD15" s="195"/>
      <c r="AE15" s="195"/>
      <c r="AF15" s="195"/>
      <c r="AG15" s="195"/>
      <c r="AH15" s="195"/>
      <c r="AI15" s="195"/>
      <c r="AJ15" s="195"/>
      <c r="AK15" s="195"/>
      <c r="AL15" s="195"/>
      <c r="AM15" s="195"/>
      <c r="AN15" s="195"/>
      <c r="AO15" s="195"/>
      <c r="AP15" s="195"/>
      <c r="AQ15" s="195"/>
      <c r="AR15" s="195"/>
      <c r="AS15" s="195"/>
      <c r="AT15" s="195"/>
      <c r="AU15" s="195"/>
      <c r="AV15" s="195"/>
      <c r="AW15" s="195"/>
      <c r="AX15" s="195"/>
      <c r="AY15" s="195"/>
      <c r="AZ15" s="195"/>
      <c r="BA15" s="195"/>
      <c r="BB15" s="195"/>
      <c r="BC15" s="195"/>
      <c r="BD15" s="195"/>
      <c r="BE15" s="195"/>
      <c r="BF15" s="195"/>
      <c r="BG15" s="195"/>
      <c r="BH15" s="195"/>
      <c r="BI15" s="195"/>
      <c r="BJ15" s="195"/>
      <c r="BK15" s="195"/>
      <c r="BL15" s="195"/>
      <c r="BM15" s="195"/>
      <c r="BN15" s="195"/>
      <c r="BO15" s="195"/>
      <c r="BP15" s="195"/>
      <c r="BQ15" s="195"/>
      <c r="BR15" s="195"/>
      <c r="BS15" s="195"/>
      <c r="BT15" s="195"/>
      <c r="BU15" s="195"/>
      <c r="BV15" s="195"/>
      <c r="BW15" s="195"/>
      <c r="BX15" s="195"/>
      <c r="BY15" s="195"/>
      <c r="BZ15" s="195"/>
      <c r="CA15" s="195"/>
      <c r="CB15" s="195"/>
      <c r="CC15" s="195"/>
      <c r="CD15" s="195"/>
      <c r="CE15" s="195"/>
      <c r="CF15" s="195"/>
      <c r="CG15" s="195"/>
      <c r="CH15" s="195"/>
      <c r="CI15" s="195"/>
      <c r="CJ15" s="195"/>
      <c r="CK15" s="195"/>
      <c r="CL15" s="195"/>
      <c r="CM15" s="195"/>
      <c r="CN15" s="195"/>
      <c r="CO15" s="195"/>
      <c r="CP15" s="195"/>
      <c r="CQ15" s="195"/>
      <c r="CR15" s="195"/>
      <c r="CS15" s="195"/>
      <c r="CT15" s="195"/>
      <c r="CU15" s="195"/>
      <c r="CV15" s="195"/>
      <c r="CW15" s="195"/>
      <c r="CX15" s="195"/>
      <c r="CY15" s="195"/>
      <c r="CZ15" s="195"/>
      <c r="DA15" s="195"/>
      <c r="DB15" s="195"/>
      <c r="DC15" s="195"/>
      <c r="DD15" s="195"/>
      <c r="DE15" s="195"/>
      <c r="DF15" s="195"/>
      <c r="DG15" s="195"/>
      <c r="DH15" s="195"/>
      <c r="DI15" s="195"/>
      <c r="DJ15" s="195"/>
      <c r="DK15" s="195"/>
      <c r="DL15" s="195"/>
      <c r="DM15" s="195"/>
      <c r="DN15" s="195"/>
      <c r="DO15" s="195"/>
      <c r="DP15" s="195"/>
      <c r="DQ15" s="195"/>
      <c r="DR15" s="195"/>
      <c r="DS15" s="195"/>
      <c r="DT15" s="195"/>
      <c r="DU15" s="195"/>
      <c r="DV15" s="195"/>
      <c r="DW15" s="195"/>
      <c r="DX15" s="195"/>
      <c r="DY15" s="195"/>
      <c r="DZ15" s="195"/>
      <c r="EA15" s="195"/>
      <c r="EB15" s="195"/>
      <c r="EC15" s="195"/>
      <c r="ED15" s="195"/>
      <c r="EE15" s="195"/>
      <c r="EF15" s="195"/>
      <c r="EG15" s="195"/>
      <c r="EH15" s="195"/>
      <c r="EI15" s="195"/>
      <c r="EJ15" s="195"/>
      <c r="EK15" s="195"/>
      <c r="EL15" s="195"/>
      <c r="EM15" s="195"/>
      <c r="EN15" s="195"/>
      <c r="EO15" s="195"/>
      <c r="EP15" s="195"/>
      <c r="EQ15" s="195"/>
      <c r="ER15" s="195"/>
      <c r="ES15" s="195"/>
      <c r="ET15" s="195"/>
      <c r="EU15" s="195"/>
      <c r="EV15" s="195"/>
      <c r="EW15" s="195"/>
      <c r="EX15" s="195"/>
      <c r="EY15" s="195"/>
      <c r="EZ15" s="228"/>
      <c r="FA15"/>
      <c r="FB15"/>
      <c r="FC15"/>
      <c r="FD15"/>
      <c r="FE15"/>
      <c r="FF15"/>
      <c r="FG15"/>
      <c r="FH15"/>
      <c r="FI15"/>
      <c r="FJ15"/>
      <c r="FK15" s="147"/>
      <c r="FL15" s="160"/>
      <c r="FM15" s="147"/>
      <c r="FN15" s="147"/>
      <c r="FO15" s="160"/>
      <c r="FP15" s="147"/>
      <c r="FQ15" s="147"/>
      <c r="FR15" s="147"/>
      <c r="FS15" s="160"/>
      <c r="FT15" s="160"/>
      <c r="FU15" s="160"/>
      <c r="FV15" s="160"/>
      <c r="FW15" s="160"/>
      <c r="FX15" s="147"/>
      <c r="FY15"/>
      <c r="FZ15"/>
      <c r="GA15"/>
      <c r="GB15"/>
      <c r="GC15"/>
      <c r="GD15"/>
      <c r="GE15"/>
      <c r="GF15"/>
      <c r="GG15"/>
      <c r="GH15"/>
      <c r="GI15" s="147"/>
      <c r="GJ15" s="160"/>
      <c r="GK15" s="147"/>
      <c r="GL15" s="147"/>
      <c r="GM15" s="160"/>
      <c r="GN15" s="147"/>
      <c r="GO15" s="147"/>
      <c r="GP15" s="147"/>
      <c r="GQ15" s="160"/>
      <c r="GR15" s="147"/>
      <c r="GS15" s="147"/>
      <c r="GT15" s="147"/>
      <c r="GU15" s="160"/>
      <c r="GV15" s="147"/>
      <c r="GW15"/>
      <c r="GX15"/>
      <c r="GY15"/>
      <c r="GZ15"/>
      <c r="HA15"/>
      <c r="HB15" s="196"/>
      <c r="HC15" s="196"/>
      <c r="HD15"/>
      <c r="HE15"/>
      <c r="HF15"/>
      <c r="HG15"/>
      <c r="HH15"/>
      <c r="HI15"/>
      <c r="HJ15"/>
      <c r="HK15"/>
      <c r="HL15"/>
      <c r="HM15"/>
      <c r="HN15"/>
      <c r="HO15"/>
      <c r="HP15"/>
      <c r="HQ15"/>
      <c r="HR15"/>
      <c r="HS15"/>
      <c r="HT15"/>
      <c r="HU15"/>
      <c r="HV15"/>
      <c r="HW15"/>
      <c r="HX15"/>
      <c r="HY15"/>
      <c r="HZ15" s="196"/>
      <c r="IA15" s="196"/>
      <c r="IB15"/>
      <c r="IC15"/>
      <c r="ID15"/>
      <c r="IE15"/>
      <c r="IF15"/>
      <c r="IG15"/>
      <c r="IH15"/>
      <c r="II15"/>
      <c r="IJ15"/>
      <c r="IK15"/>
      <c r="IL15"/>
      <c r="IM15"/>
      <c r="IN15"/>
      <c r="IO15"/>
      <c r="IP15"/>
      <c r="IQ15"/>
      <c r="IR15"/>
      <c r="IS15"/>
      <c r="IT15"/>
      <c r="IU15"/>
      <c r="IV15"/>
      <c r="IW15"/>
      <c r="IX15" s="196"/>
      <c r="IY15" s="196"/>
      <c r="IZ15"/>
      <c r="JA15"/>
      <c r="JB15"/>
      <c r="JC15"/>
      <c r="JD15"/>
      <c r="JE15"/>
      <c r="JF15"/>
      <c r="JG15"/>
      <c r="JH15"/>
      <c r="JI15"/>
      <c r="JJ15"/>
      <c r="JK15"/>
      <c r="JL15"/>
      <c r="JM15"/>
      <c r="JN15"/>
      <c r="JO15"/>
      <c r="JP15"/>
      <c r="JQ15"/>
      <c r="JR15"/>
      <c r="JS15"/>
      <c r="JT15"/>
    </row>
    <row r="16" spans="3:280" ht="8.4499999999999993" customHeight="1" x14ac:dyDescent="0.25">
      <c r="C16" s="194"/>
      <c r="D16" s="126"/>
      <c r="E16" s="126"/>
      <c r="F16" s="126"/>
      <c r="G16" s="126"/>
      <c r="H16" s="126"/>
      <c r="I16" s="126"/>
      <c r="J16" s="126"/>
      <c r="K16" s="126"/>
      <c r="L16" s="126"/>
      <c r="M16" s="126"/>
      <c r="N16" s="126"/>
      <c r="O16" s="126"/>
      <c r="P16" s="126"/>
      <c r="Q16" s="126"/>
      <c r="R16" s="126"/>
      <c r="S16" s="126"/>
      <c r="T16" s="126"/>
      <c r="U16" s="126"/>
      <c r="V16" s="126"/>
      <c r="W16" s="126"/>
      <c r="X16" s="126"/>
      <c r="Y16" s="126"/>
      <c r="Z16" s="126"/>
      <c r="AA16" s="126"/>
      <c r="AB16" s="126"/>
      <c r="AC16" s="126"/>
      <c r="AD16" s="126"/>
      <c r="AE16" s="126"/>
      <c r="AF16" s="126"/>
      <c r="AG16" s="126"/>
      <c r="AH16" s="126"/>
      <c r="AI16" s="126"/>
      <c r="AJ16" s="126"/>
      <c r="AK16" s="126"/>
      <c r="AL16" s="126"/>
      <c r="AM16" s="126"/>
      <c r="AN16" s="126"/>
      <c r="AO16" s="126"/>
      <c r="AP16" s="126"/>
      <c r="AQ16" s="126"/>
      <c r="AR16" s="126"/>
      <c r="AS16" s="126"/>
      <c r="AT16" s="126"/>
      <c r="AU16" s="126"/>
      <c r="AV16" s="126"/>
      <c r="AW16" s="126"/>
      <c r="AX16" s="126"/>
      <c r="AY16" s="126"/>
      <c r="AZ16" s="126"/>
      <c r="BA16" s="126"/>
      <c r="BB16" s="120"/>
      <c r="BC16" s="126"/>
      <c r="BD16" s="126"/>
      <c r="BE16" s="126"/>
      <c r="BF16" s="126"/>
      <c r="BG16" s="126"/>
      <c r="BH16" s="126"/>
      <c r="BI16" s="126"/>
      <c r="BJ16" s="126"/>
      <c r="BK16" s="126"/>
      <c r="BL16" s="126"/>
      <c r="BM16" s="126"/>
      <c r="BN16" s="126"/>
      <c r="BO16" s="126"/>
      <c r="BP16" s="126"/>
      <c r="BQ16" s="126"/>
      <c r="BR16" s="126"/>
      <c r="BS16" s="126"/>
      <c r="BT16" s="126"/>
      <c r="BU16" s="126"/>
      <c r="BV16" s="126"/>
      <c r="BW16" s="126"/>
      <c r="BX16" s="126"/>
      <c r="BY16" s="126"/>
      <c r="BZ16" s="126"/>
      <c r="CA16" s="126"/>
      <c r="CB16" s="126"/>
      <c r="CC16" s="126"/>
      <c r="CD16" s="126"/>
      <c r="CE16" s="126"/>
      <c r="CF16" s="126"/>
      <c r="CG16" s="126"/>
      <c r="CH16" s="126"/>
      <c r="CI16" s="126"/>
      <c r="CJ16" s="126"/>
      <c r="CK16" s="126"/>
      <c r="CL16" s="126"/>
      <c r="CM16" s="126"/>
      <c r="CN16" s="126"/>
      <c r="CO16" s="126"/>
      <c r="CP16" s="126"/>
      <c r="CQ16" s="126"/>
      <c r="CR16" s="126"/>
      <c r="CS16" s="126"/>
      <c r="CT16" s="126"/>
      <c r="CU16" s="126"/>
      <c r="CV16" s="126"/>
      <c r="CW16" s="126"/>
      <c r="CX16" s="126"/>
      <c r="CY16" s="126"/>
      <c r="CZ16" s="120"/>
      <c r="DA16" s="126"/>
      <c r="DB16" s="126"/>
      <c r="DC16" s="126"/>
      <c r="DD16" s="126"/>
      <c r="DE16" s="126"/>
      <c r="DF16" s="126"/>
      <c r="DG16" s="126"/>
      <c r="DH16" s="126"/>
      <c r="DI16" s="126"/>
      <c r="DJ16" s="126"/>
      <c r="DK16" s="126"/>
      <c r="DL16" s="126"/>
      <c r="DM16" s="126"/>
      <c r="DN16" s="126"/>
      <c r="DO16" s="126"/>
      <c r="DP16" s="126"/>
      <c r="DQ16" s="126"/>
      <c r="DR16" s="126"/>
      <c r="DS16" s="126"/>
      <c r="DT16" s="126"/>
      <c r="DU16" s="126"/>
      <c r="DV16" s="126"/>
      <c r="DW16" s="126"/>
      <c r="DX16" s="126"/>
      <c r="DY16" s="126"/>
      <c r="DZ16" s="126"/>
      <c r="EA16" s="126"/>
      <c r="EB16" s="126"/>
      <c r="EC16" s="126"/>
      <c r="ED16" s="126"/>
      <c r="EE16" s="126"/>
      <c r="EF16" s="126"/>
      <c r="EG16" s="126"/>
      <c r="EH16" s="126"/>
      <c r="EI16" s="126"/>
      <c r="EJ16" s="126"/>
      <c r="EK16" s="126"/>
      <c r="EL16" s="126"/>
      <c r="EM16" s="126"/>
      <c r="EN16" s="126"/>
      <c r="EO16" s="126"/>
      <c r="EP16" s="126"/>
      <c r="EQ16" s="126"/>
      <c r="ER16" s="126"/>
      <c r="ES16" s="126"/>
      <c r="ET16" s="126"/>
      <c r="EU16" s="126"/>
      <c r="EV16" s="126"/>
      <c r="EW16" s="126"/>
      <c r="EX16" s="126"/>
      <c r="EY16" s="126"/>
      <c r="EZ16" s="228"/>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s="159" t="s">
        <v>250</v>
      </c>
      <c r="HC16"/>
      <c r="HD16"/>
      <c r="HE16"/>
      <c r="HF16"/>
      <c r="HG16"/>
      <c r="HH16"/>
      <c r="HI16"/>
      <c r="HJ16"/>
      <c r="HK16"/>
      <c r="HL16"/>
      <c r="HM16"/>
      <c r="HN16"/>
      <c r="HO16"/>
      <c r="HP16"/>
      <c r="HQ16"/>
      <c r="HR16"/>
      <c r="HS16"/>
      <c r="HT16"/>
      <c r="HU16"/>
      <c r="HV16"/>
      <c r="HW16"/>
      <c r="HX16" s="160"/>
      <c r="HY16"/>
      <c r="HZ16" s="159" t="s">
        <v>250</v>
      </c>
      <c r="IA16"/>
      <c r="IB16"/>
      <c r="IC16"/>
      <c r="ID16"/>
      <c r="IE16"/>
      <c r="IF16"/>
      <c r="IG16"/>
      <c r="IH16"/>
      <c r="II16"/>
      <c r="IJ16"/>
      <c r="IK16"/>
      <c r="IL16"/>
      <c r="IM16"/>
      <c r="IN16"/>
      <c r="IO16"/>
      <c r="IP16"/>
      <c r="IQ16"/>
      <c r="IR16"/>
      <c r="IS16"/>
      <c r="IT16"/>
      <c r="IU16"/>
      <c r="IV16" s="160"/>
      <c r="IW16" s="160"/>
      <c r="IX16" s="159" t="s">
        <v>250</v>
      </c>
      <c r="IY16"/>
      <c r="IZ16"/>
      <c r="JA16"/>
      <c r="JB16"/>
      <c r="JC16"/>
      <c r="JD16"/>
      <c r="JE16"/>
      <c r="JF16"/>
      <c r="JG16"/>
      <c r="JH16"/>
      <c r="JI16"/>
      <c r="JJ16"/>
      <c r="JK16"/>
      <c r="JL16"/>
      <c r="JM16"/>
      <c r="JN16"/>
      <c r="JO16"/>
      <c r="JP16"/>
      <c r="JQ16"/>
      <c r="JR16"/>
      <c r="JS16"/>
      <c r="JT16" s="160"/>
    </row>
    <row r="17" spans="3:280" ht="8.4499999999999993" customHeight="1" x14ac:dyDescent="0.25">
      <c r="C17" s="197"/>
      <c r="D17" s="198"/>
      <c r="E17" s="198"/>
      <c r="F17" s="198"/>
      <c r="G17" s="198"/>
      <c r="H17" s="198"/>
      <c r="I17" s="198"/>
      <c r="J17" s="198"/>
      <c r="K17" s="198"/>
      <c r="L17" s="198"/>
      <c r="M17" s="198"/>
      <c r="N17" s="198"/>
      <c r="O17" s="198"/>
      <c r="P17" s="198"/>
      <c r="Q17" s="198"/>
      <c r="R17" s="198"/>
      <c r="S17" s="198"/>
      <c r="T17" s="198"/>
      <c r="U17" s="198"/>
      <c r="V17" s="198"/>
      <c r="W17" s="198"/>
      <c r="X17" s="198"/>
      <c r="Y17" s="198"/>
      <c r="Z17" s="198"/>
      <c r="AA17" s="198"/>
      <c r="AB17" s="198"/>
      <c r="AC17" s="198"/>
      <c r="AD17" s="198"/>
      <c r="AE17" s="198"/>
      <c r="AF17" s="198"/>
      <c r="AG17" s="198"/>
      <c r="AH17" s="198"/>
      <c r="AI17" s="198"/>
      <c r="AJ17" s="198"/>
      <c r="AK17" s="198"/>
      <c r="AL17" s="198"/>
      <c r="AM17" s="198"/>
      <c r="AN17" s="198"/>
      <c r="AO17" s="198"/>
      <c r="AP17" s="198"/>
      <c r="AQ17" s="198"/>
      <c r="AR17" s="198"/>
      <c r="AS17" s="198"/>
      <c r="AT17" s="198"/>
      <c r="AU17" s="198"/>
      <c r="AV17" s="198"/>
      <c r="AW17" s="198"/>
      <c r="AX17" s="198"/>
      <c r="AY17" s="198"/>
      <c r="AZ17" s="198"/>
      <c r="BA17" s="198"/>
      <c r="BB17" s="120"/>
      <c r="BC17" s="198"/>
      <c r="BD17" s="198"/>
      <c r="BE17" s="198"/>
      <c r="BF17" s="198"/>
      <c r="BG17" s="198"/>
      <c r="BH17" s="198"/>
      <c r="BI17" s="198"/>
      <c r="BJ17" s="198"/>
      <c r="BK17" s="198"/>
      <c r="BL17" s="198"/>
      <c r="BM17" s="198"/>
      <c r="BN17" s="198"/>
      <c r="BO17" s="198"/>
      <c r="BP17" s="198"/>
      <c r="BQ17" s="198"/>
      <c r="BR17" s="198"/>
      <c r="BS17" s="198"/>
      <c r="BT17" s="198"/>
      <c r="BU17" s="198"/>
      <c r="BV17" s="198"/>
      <c r="BW17" s="198"/>
      <c r="BX17" s="198"/>
      <c r="BY17" s="198"/>
      <c r="BZ17" s="198"/>
      <c r="CA17" s="198"/>
      <c r="CB17" s="198"/>
      <c r="CC17" s="198"/>
      <c r="CD17" s="198"/>
      <c r="CE17" s="198"/>
      <c r="CF17" s="198"/>
      <c r="CG17" s="198"/>
      <c r="CH17" s="198"/>
      <c r="CI17" s="198"/>
      <c r="CJ17" s="198"/>
      <c r="CK17" s="198"/>
      <c r="CL17" s="198"/>
      <c r="CM17" s="198"/>
      <c r="CN17" s="198"/>
      <c r="CO17" s="198"/>
      <c r="CP17" s="198"/>
      <c r="CQ17" s="198"/>
      <c r="CR17" s="198"/>
      <c r="CS17" s="198"/>
      <c r="CT17" s="198"/>
      <c r="CU17" s="198"/>
      <c r="CV17" s="198"/>
      <c r="CW17" s="198"/>
      <c r="CX17" s="198"/>
      <c r="CY17" s="198"/>
      <c r="CZ17" s="120"/>
      <c r="DA17" s="198"/>
      <c r="DB17" s="198"/>
      <c r="DC17" s="198"/>
      <c r="DD17" s="198"/>
      <c r="DE17" s="198"/>
      <c r="DF17" s="198"/>
      <c r="DG17" s="198"/>
      <c r="DH17" s="198"/>
      <c r="DI17" s="198"/>
      <c r="DJ17" s="198"/>
      <c r="DK17" s="198"/>
      <c r="DL17" s="198"/>
      <c r="DM17" s="198"/>
      <c r="DN17" s="198"/>
      <c r="DO17" s="198"/>
      <c r="DP17" s="198"/>
      <c r="DQ17" s="198"/>
      <c r="DR17" s="198"/>
      <c r="DS17" s="198"/>
      <c r="DT17" s="198"/>
      <c r="DU17" s="198"/>
      <c r="DV17" s="198"/>
      <c r="DW17" s="198"/>
      <c r="DX17" s="198"/>
      <c r="DY17" s="198"/>
      <c r="DZ17" s="198"/>
      <c r="EA17" s="198"/>
      <c r="EB17" s="198"/>
      <c r="EC17" s="198"/>
      <c r="ED17" s="198"/>
      <c r="EE17" s="198"/>
      <c r="EF17" s="198"/>
      <c r="EG17" s="198"/>
      <c r="EH17" s="198"/>
      <c r="EI17" s="198"/>
      <c r="EJ17" s="198"/>
      <c r="EK17" s="198"/>
      <c r="EL17" s="198"/>
      <c r="EM17" s="198"/>
      <c r="EN17" s="198"/>
      <c r="EO17" s="198"/>
      <c r="EP17" s="198"/>
      <c r="EQ17" s="198"/>
      <c r="ER17" s="198"/>
      <c r="ES17" s="198"/>
      <c r="ET17" s="198"/>
      <c r="EU17" s="198"/>
      <c r="EV17" s="198"/>
      <c r="EW17" s="198"/>
      <c r="EX17" s="126"/>
      <c r="EY17" s="199"/>
      <c r="EZ17" s="228"/>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s="166" t="s">
        <v>231</v>
      </c>
      <c r="HC17" s="166"/>
      <c r="HD17" s="167">
        <f>D28</f>
        <v>0</v>
      </c>
      <c r="HE17"/>
      <c r="HF17"/>
      <c r="HG17" s="125"/>
      <c r="HH17" s="125">
        <v>1</v>
      </c>
      <c r="HI17" s="125">
        <f t="shared" ref="HI17:HV17" si="8">HH17+1</f>
        <v>2</v>
      </c>
      <c r="HJ17" s="125">
        <f t="shared" si="8"/>
        <v>3</v>
      </c>
      <c r="HK17" s="125">
        <f t="shared" si="8"/>
        <v>4</v>
      </c>
      <c r="HL17" s="125">
        <f t="shared" si="8"/>
        <v>5</v>
      </c>
      <c r="HM17" s="125">
        <f t="shared" si="8"/>
        <v>6</v>
      </c>
      <c r="HN17" s="125">
        <f t="shared" si="8"/>
        <v>7</v>
      </c>
      <c r="HO17" s="125">
        <f t="shared" si="8"/>
        <v>8</v>
      </c>
      <c r="HP17" s="125">
        <f t="shared" si="8"/>
        <v>9</v>
      </c>
      <c r="HQ17" s="125">
        <f t="shared" si="8"/>
        <v>10</v>
      </c>
      <c r="HR17" s="125">
        <f t="shared" si="8"/>
        <v>11</v>
      </c>
      <c r="HS17" s="125">
        <f t="shared" si="8"/>
        <v>12</v>
      </c>
      <c r="HT17" s="125">
        <f t="shared" si="8"/>
        <v>13</v>
      </c>
      <c r="HU17" s="125">
        <f t="shared" si="8"/>
        <v>14</v>
      </c>
      <c r="HV17" s="125">
        <f t="shared" si="8"/>
        <v>15</v>
      </c>
      <c r="HW17" s="125"/>
      <c r="HX17"/>
      <c r="HY17"/>
      <c r="HZ17" s="166" t="s">
        <v>231</v>
      </c>
      <c r="IA17" s="166"/>
      <c r="IB17" s="167">
        <f>AB28</f>
        <v>1</v>
      </c>
      <c r="IC17"/>
      <c r="ID17"/>
      <c r="IE17" s="125"/>
      <c r="IF17" s="125">
        <v>1</v>
      </c>
      <c r="IG17" s="125">
        <f t="shared" ref="IG17:IT17" si="9">IF17+1</f>
        <v>2</v>
      </c>
      <c r="IH17" s="125">
        <f t="shared" si="9"/>
        <v>3</v>
      </c>
      <c r="II17" s="125">
        <f t="shared" si="9"/>
        <v>4</v>
      </c>
      <c r="IJ17" s="125">
        <f t="shared" si="9"/>
        <v>5</v>
      </c>
      <c r="IK17" s="125">
        <f t="shared" si="9"/>
        <v>6</v>
      </c>
      <c r="IL17" s="125">
        <f t="shared" si="9"/>
        <v>7</v>
      </c>
      <c r="IM17" s="125">
        <f t="shared" si="9"/>
        <v>8</v>
      </c>
      <c r="IN17" s="125">
        <f t="shared" si="9"/>
        <v>9</v>
      </c>
      <c r="IO17" s="125">
        <f t="shared" si="9"/>
        <v>10</v>
      </c>
      <c r="IP17" s="125">
        <f t="shared" si="9"/>
        <v>11</v>
      </c>
      <c r="IQ17" s="125">
        <f t="shared" si="9"/>
        <v>12</v>
      </c>
      <c r="IR17" s="125">
        <f t="shared" si="9"/>
        <v>13</v>
      </c>
      <c r="IS17" s="125">
        <f t="shared" si="9"/>
        <v>14</v>
      </c>
      <c r="IT17" s="125">
        <f t="shared" si="9"/>
        <v>15</v>
      </c>
      <c r="IU17" s="125"/>
      <c r="IV17"/>
      <c r="IW17"/>
      <c r="IX17" s="166" t="s">
        <v>231</v>
      </c>
      <c r="IY17" s="166"/>
      <c r="IZ17" s="167">
        <f>AZ28</f>
        <v>0</v>
      </c>
      <c r="JA17"/>
      <c r="JB17"/>
      <c r="JC17" s="125"/>
      <c r="JD17" s="125">
        <v>1</v>
      </c>
      <c r="JE17" s="125">
        <f t="shared" ref="JE17:JR17" si="10">JD17+1</f>
        <v>2</v>
      </c>
      <c r="JF17" s="125">
        <f t="shared" si="10"/>
        <v>3</v>
      </c>
      <c r="JG17" s="125">
        <f t="shared" si="10"/>
        <v>4</v>
      </c>
      <c r="JH17" s="125">
        <f t="shared" si="10"/>
        <v>5</v>
      </c>
      <c r="JI17" s="125">
        <f t="shared" si="10"/>
        <v>6</v>
      </c>
      <c r="JJ17" s="125">
        <f t="shared" si="10"/>
        <v>7</v>
      </c>
      <c r="JK17" s="125">
        <f t="shared" si="10"/>
        <v>8</v>
      </c>
      <c r="JL17" s="125">
        <f t="shared" si="10"/>
        <v>9</v>
      </c>
      <c r="JM17" s="125">
        <f t="shared" si="10"/>
        <v>10</v>
      </c>
      <c r="JN17" s="125">
        <f t="shared" si="10"/>
        <v>11</v>
      </c>
      <c r="JO17" s="125">
        <f t="shared" si="10"/>
        <v>12</v>
      </c>
      <c r="JP17" s="125">
        <f t="shared" si="10"/>
        <v>13</v>
      </c>
      <c r="JQ17" s="125">
        <f t="shared" si="10"/>
        <v>14</v>
      </c>
      <c r="JR17" s="125">
        <f t="shared" si="10"/>
        <v>15</v>
      </c>
      <c r="JS17" s="125"/>
      <c r="JT17"/>
    </row>
    <row r="18" spans="3:280" ht="23.45" customHeight="1" x14ac:dyDescent="0.25">
      <c r="C18" s="168" t="s">
        <v>87</v>
      </c>
      <c r="D18" s="139" t="s">
        <v>11</v>
      </c>
      <c r="E18" s="139"/>
      <c r="F18" s="139"/>
      <c r="G18" s="139"/>
      <c r="H18" s="139"/>
      <c r="I18" s="139"/>
      <c r="J18" s="139"/>
      <c r="K18" s="139"/>
      <c r="L18" s="139"/>
      <c r="M18" s="139"/>
      <c r="N18" s="139"/>
      <c r="O18" s="139"/>
      <c r="P18" s="139"/>
      <c r="Q18" s="139"/>
      <c r="R18" s="139"/>
      <c r="S18" s="139"/>
      <c r="T18" s="139"/>
      <c r="U18" s="139"/>
      <c r="V18" s="139"/>
      <c r="W18" s="139"/>
      <c r="X18" s="139"/>
      <c r="Y18" s="139"/>
      <c r="Z18" s="139"/>
      <c r="AA18" s="139"/>
      <c r="AB18" s="140" t="s">
        <v>12</v>
      </c>
      <c r="AC18" s="139"/>
      <c r="AD18" s="139"/>
      <c r="AE18" s="139"/>
      <c r="AF18" s="139"/>
      <c r="AG18" s="139"/>
      <c r="AH18" s="139"/>
      <c r="AI18" s="139"/>
      <c r="AJ18" s="139"/>
      <c r="AK18" s="139"/>
      <c r="AL18" s="139"/>
      <c r="AM18" s="139"/>
      <c r="AN18" s="139"/>
      <c r="AO18" s="139"/>
      <c r="AP18" s="139"/>
      <c r="AQ18" s="139"/>
      <c r="AR18" s="139"/>
      <c r="AS18" s="139"/>
      <c r="AT18" s="139"/>
      <c r="AU18" s="139"/>
      <c r="AV18" s="139"/>
      <c r="AW18" s="139"/>
      <c r="AX18" s="139"/>
      <c r="AY18" s="139"/>
      <c r="AZ18" s="141" t="s">
        <v>217</v>
      </c>
      <c r="BA18" s="126"/>
      <c r="BB18" s="120"/>
      <c r="BC18" s="139" t="s">
        <v>11</v>
      </c>
      <c r="BD18" s="139"/>
      <c r="BE18" s="139"/>
      <c r="BF18" s="139"/>
      <c r="BG18" s="139"/>
      <c r="BH18" s="139"/>
      <c r="BI18" s="139"/>
      <c r="BJ18" s="139"/>
      <c r="BK18" s="139"/>
      <c r="BL18" s="139"/>
      <c r="BM18" s="139"/>
      <c r="BN18" s="139"/>
      <c r="BO18" s="139"/>
      <c r="BP18" s="139"/>
      <c r="BQ18" s="139"/>
      <c r="BR18" s="139"/>
      <c r="BS18" s="139"/>
      <c r="BT18" s="139"/>
      <c r="BU18" s="139"/>
      <c r="BV18" s="139"/>
      <c r="BW18" s="139"/>
      <c r="BX18" s="139"/>
      <c r="BY18" s="139"/>
      <c r="BZ18" s="139"/>
      <c r="CA18" s="140" t="s">
        <v>12</v>
      </c>
      <c r="CB18" s="139"/>
      <c r="CC18" s="139"/>
      <c r="CD18" s="139"/>
      <c r="CE18" s="139"/>
      <c r="CF18" s="139"/>
      <c r="CG18" s="139"/>
      <c r="CH18" s="139"/>
      <c r="CI18" s="139"/>
      <c r="CJ18" s="139"/>
      <c r="CK18" s="139"/>
      <c r="CL18" s="139"/>
      <c r="CM18" s="139"/>
      <c r="CN18" s="139"/>
      <c r="CO18" s="139"/>
      <c r="CP18" s="139"/>
      <c r="CQ18" s="139"/>
      <c r="CR18" s="139"/>
      <c r="CS18" s="139"/>
      <c r="CT18" s="139"/>
      <c r="CU18" s="139"/>
      <c r="CV18" s="139"/>
      <c r="CW18" s="139"/>
      <c r="CX18" s="139"/>
      <c r="CY18" s="141" t="s">
        <v>217</v>
      </c>
      <c r="CZ18" s="120"/>
      <c r="DA18" s="139" t="s">
        <v>11</v>
      </c>
      <c r="DB18" s="139"/>
      <c r="DC18" s="139"/>
      <c r="DD18" s="139"/>
      <c r="DE18" s="139"/>
      <c r="DF18" s="139"/>
      <c r="DG18" s="139"/>
      <c r="DH18" s="139"/>
      <c r="DI18" s="139"/>
      <c r="DJ18" s="139"/>
      <c r="DK18" s="139"/>
      <c r="DL18" s="139"/>
      <c r="DM18" s="139"/>
      <c r="DN18" s="139"/>
      <c r="DO18" s="139"/>
      <c r="DP18" s="139"/>
      <c r="DQ18" s="139"/>
      <c r="DR18" s="139"/>
      <c r="DS18" s="139"/>
      <c r="DT18" s="139"/>
      <c r="DU18" s="139"/>
      <c r="DV18" s="139"/>
      <c r="DW18" s="139"/>
      <c r="DX18" s="139"/>
      <c r="DY18" s="140" t="s">
        <v>12</v>
      </c>
      <c r="DZ18" s="139"/>
      <c r="EA18" s="139"/>
      <c r="EB18" s="139"/>
      <c r="EC18" s="139"/>
      <c r="ED18" s="139"/>
      <c r="EE18" s="139"/>
      <c r="EF18" s="139"/>
      <c r="EG18" s="139"/>
      <c r="EH18" s="139"/>
      <c r="EI18" s="139"/>
      <c r="EJ18" s="139"/>
      <c r="EK18" s="139"/>
      <c r="EL18" s="139"/>
      <c r="EM18" s="139"/>
      <c r="EN18" s="139"/>
      <c r="EO18" s="139"/>
      <c r="EP18" s="139"/>
      <c r="EQ18" s="139"/>
      <c r="ER18" s="139"/>
      <c r="ES18" s="139"/>
      <c r="ET18" s="139"/>
      <c r="EU18" s="139"/>
      <c r="EV18" s="139"/>
      <c r="EW18" s="141" t="s">
        <v>217</v>
      </c>
      <c r="EX18" s="126"/>
      <c r="EY18" s="139" t="s">
        <v>213</v>
      </c>
      <c r="EZ18" s="22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s="169" t="str">
        <f>"# of persons with known "&amp;HB16</f>
        <v># of persons with known gender</v>
      </c>
      <c r="HC18" s="169" t="str">
        <f>"distribution of persons with no known "&amp;HB16</f>
        <v>distribution of persons with no known gender</v>
      </c>
      <c r="HD18" s="169" t="s">
        <v>233</v>
      </c>
      <c r="HE18" s="169" t="s">
        <v>234</v>
      </c>
      <c r="HF18" s="169" t="s">
        <v>235</v>
      </c>
      <c r="HG18" s="169" t="s">
        <v>236</v>
      </c>
      <c r="HH18" s="169" t="str">
        <f t="shared" ref="HH18:HV18" si="11">"add 1 to nth largest decimal (n="&amp;HH17&amp;") and all previous"</f>
        <v>add 1 to nth largest decimal (n=1) and all previous</v>
      </c>
      <c r="HI18" s="169" t="str">
        <f t="shared" si="11"/>
        <v>add 1 to nth largest decimal (n=2) and all previous</v>
      </c>
      <c r="HJ18" s="169" t="str">
        <f t="shared" si="11"/>
        <v>add 1 to nth largest decimal (n=3) and all previous</v>
      </c>
      <c r="HK18" s="169" t="str">
        <f t="shared" si="11"/>
        <v>add 1 to nth largest decimal (n=4) and all previous</v>
      </c>
      <c r="HL18" s="169" t="str">
        <f t="shared" si="11"/>
        <v>add 1 to nth largest decimal (n=5) and all previous</v>
      </c>
      <c r="HM18" s="169" t="str">
        <f t="shared" si="11"/>
        <v>add 1 to nth largest decimal (n=6) and all previous</v>
      </c>
      <c r="HN18" s="169" t="str">
        <f t="shared" si="11"/>
        <v>add 1 to nth largest decimal (n=7) and all previous</v>
      </c>
      <c r="HO18" s="169" t="str">
        <f t="shared" si="11"/>
        <v>add 1 to nth largest decimal (n=8) and all previous</v>
      </c>
      <c r="HP18" s="169" t="str">
        <f t="shared" si="11"/>
        <v>add 1 to nth largest decimal (n=9) and all previous</v>
      </c>
      <c r="HQ18" s="169" t="str">
        <f t="shared" si="11"/>
        <v>add 1 to nth largest decimal (n=10) and all previous</v>
      </c>
      <c r="HR18" s="169" t="str">
        <f t="shared" si="11"/>
        <v>add 1 to nth largest decimal (n=11) and all previous</v>
      </c>
      <c r="HS18" s="169" t="str">
        <f t="shared" si="11"/>
        <v>add 1 to nth largest decimal (n=12) and all previous</v>
      </c>
      <c r="HT18" s="169" t="str">
        <f t="shared" si="11"/>
        <v>add 1 to nth largest decimal (n=13) and all previous</v>
      </c>
      <c r="HU18" s="169" t="str">
        <f t="shared" si="11"/>
        <v>add 1 to nth largest decimal (n=14) and all previous</v>
      </c>
      <c r="HV18" s="169" t="str">
        <f t="shared" si="11"/>
        <v>add 1 to nth largest decimal (n=15) and all previous</v>
      </c>
      <c r="HW18" s="169" t="s">
        <v>237</v>
      </c>
      <c r="HX18" s="125" t="s">
        <v>238</v>
      </c>
      <c r="HY18"/>
      <c r="HZ18" s="169" t="str">
        <f>"# of persons with known "&amp;HZ16</f>
        <v># of persons with known gender</v>
      </c>
      <c r="IA18" s="169" t="str">
        <f>"distribution of persons with no known "&amp;HZ16</f>
        <v>distribution of persons with no known gender</v>
      </c>
      <c r="IB18" s="169" t="s">
        <v>233</v>
      </c>
      <c r="IC18" s="169" t="s">
        <v>234</v>
      </c>
      <c r="ID18" s="169" t="s">
        <v>235</v>
      </c>
      <c r="IE18" s="169" t="s">
        <v>236</v>
      </c>
      <c r="IF18" s="169" t="str">
        <f t="shared" ref="IF18:IT18" si="12">"add 1 to nth largest decimal (n="&amp;IF17&amp;") and all previous"</f>
        <v>add 1 to nth largest decimal (n=1) and all previous</v>
      </c>
      <c r="IG18" s="169" t="str">
        <f t="shared" si="12"/>
        <v>add 1 to nth largest decimal (n=2) and all previous</v>
      </c>
      <c r="IH18" s="169" t="str">
        <f t="shared" si="12"/>
        <v>add 1 to nth largest decimal (n=3) and all previous</v>
      </c>
      <c r="II18" s="169" t="str">
        <f t="shared" si="12"/>
        <v>add 1 to nth largest decimal (n=4) and all previous</v>
      </c>
      <c r="IJ18" s="169" t="str">
        <f t="shared" si="12"/>
        <v>add 1 to nth largest decimal (n=5) and all previous</v>
      </c>
      <c r="IK18" s="169" t="str">
        <f t="shared" si="12"/>
        <v>add 1 to nth largest decimal (n=6) and all previous</v>
      </c>
      <c r="IL18" s="169" t="str">
        <f t="shared" si="12"/>
        <v>add 1 to nth largest decimal (n=7) and all previous</v>
      </c>
      <c r="IM18" s="169" t="str">
        <f t="shared" si="12"/>
        <v>add 1 to nth largest decimal (n=8) and all previous</v>
      </c>
      <c r="IN18" s="169" t="str">
        <f t="shared" si="12"/>
        <v>add 1 to nth largest decimal (n=9) and all previous</v>
      </c>
      <c r="IO18" s="169" t="str">
        <f t="shared" si="12"/>
        <v>add 1 to nth largest decimal (n=10) and all previous</v>
      </c>
      <c r="IP18" s="169" t="str">
        <f t="shared" si="12"/>
        <v>add 1 to nth largest decimal (n=11) and all previous</v>
      </c>
      <c r="IQ18" s="169" t="str">
        <f t="shared" si="12"/>
        <v>add 1 to nth largest decimal (n=12) and all previous</v>
      </c>
      <c r="IR18" s="169" t="str">
        <f t="shared" si="12"/>
        <v>add 1 to nth largest decimal (n=13) and all previous</v>
      </c>
      <c r="IS18" s="169" t="str">
        <f t="shared" si="12"/>
        <v>add 1 to nth largest decimal (n=14) and all previous</v>
      </c>
      <c r="IT18" s="169" t="str">
        <f t="shared" si="12"/>
        <v>add 1 to nth largest decimal (n=15) and all previous</v>
      </c>
      <c r="IU18" s="169" t="s">
        <v>237</v>
      </c>
      <c r="IV18" s="125" t="s">
        <v>238</v>
      </c>
      <c r="IW18" s="125"/>
      <c r="IX18" s="169" t="str">
        <f>"# of persons with known "&amp;IX16</f>
        <v># of persons with known gender</v>
      </c>
      <c r="IY18" s="169" t="str">
        <f>"distribution of persons with no known "&amp;IX16</f>
        <v>distribution of persons with no known gender</v>
      </c>
      <c r="IZ18" s="169" t="s">
        <v>233</v>
      </c>
      <c r="JA18" s="169" t="s">
        <v>234</v>
      </c>
      <c r="JB18" s="169" t="s">
        <v>235</v>
      </c>
      <c r="JC18" s="169" t="s">
        <v>236</v>
      </c>
      <c r="JD18" s="169" t="str">
        <f t="shared" ref="JD18:JR18" si="13">"add 1 to nth largest decimal (n="&amp;JD17&amp;") and all previous"</f>
        <v>add 1 to nth largest decimal (n=1) and all previous</v>
      </c>
      <c r="JE18" s="169" t="str">
        <f t="shared" si="13"/>
        <v>add 1 to nth largest decimal (n=2) and all previous</v>
      </c>
      <c r="JF18" s="169" t="str">
        <f t="shared" si="13"/>
        <v>add 1 to nth largest decimal (n=3) and all previous</v>
      </c>
      <c r="JG18" s="169" t="str">
        <f t="shared" si="13"/>
        <v>add 1 to nth largest decimal (n=4) and all previous</v>
      </c>
      <c r="JH18" s="169" t="str">
        <f t="shared" si="13"/>
        <v>add 1 to nth largest decimal (n=5) and all previous</v>
      </c>
      <c r="JI18" s="169" t="str">
        <f t="shared" si="13"/>
        <v>add 1 to nth largest decimal (n=6) and all previous</v>
      </c>
      <c r="JJ18" s="169" t="str">
        <f t="shared" si="13"/>
        <v>add 1 to nth largest decimal (n=7) and all previous</v>
      </c>
      <c r="JK18" s="169" t="str">
        <f t="shared" si="13"/>
        <v>add 1 to nth largest decimal (n=8) and all previous</v>
      </c>
      <c r="JL18" s="169" t="str">
        <f t="shared" si="13"/>
        <v>add 1 to nth largest decimal (n=9) and all previous</v>
      </c>
      <c r="JM18" s="169" t="str">
        <f t="shared" si="13"/>
        <v>add 1 to nth largest decimal (n=10) and all previous</v>
      </c>
      <c r="JN18" s="169" t="str">
        <f t="shared" si="13"/>
        <v>add 1 to nth largest decimal (n=11) and all previous</v>
      </c>
      <c r="JO18" s="169" t="str">
        <f t="shared" si="13"/>
        <v>add 1 to nth largest decimal (n=12) and all previous</v>
      </c>
      <c r="JP18" s="169" t="str">
        <f t="shared" si="13"/>
        <v>add 1 to nth largest decimal (n=13) and all previous</v>
      </c>
      <c r="JQ18" s="169" t="str">
        <f t="shared" si="13"/>
        <v>add 1 to nth largest decimal (n=14) and all previous</v>
      </c>
      <c r="JR18" s="169" t="str">
        <f t="shared" si="13"/>
        <v>add 1 to nth largest decimal (n=15) and all previous</v>
      </c>
      <c r="JS18" s="169" t="s">
        <v>237</v>
      </c>
      <c r="JT18" s="125" t="s">
        <v>238</v>
      </c>
    </row>
    <row r="19" spans="3:280" x14ac:dyDescent="0.25">
      <c r="C19" s="194" t="s">
        <v>251</v>
      </c>
      <c r="D19" s="171">
        <v>25</v>
      </c>
      <c r="E19" s="156"/>
      <c r="F19" s="156"/>
      <c r="G19" s="156"/>
      <c r="H19" s="156"/>
      <c r="I19" s="156"/>
      <c r="J19" s="156"/>
      <c r="K19" s="156"/>
      <c r="L19" s="156"/>
      <c r="M19" s="156"/>
      <c r="N19" s="156"/>
      <c r="O19" s="156"/>
      <c r="P19" s="156"/>
      <c r="Q19" s="156"/>
      <c r="R19" s="156"/>
      <c r="S19" s="156"/>
      <c r="T19" s="156"/>
      <c r="U19" s="156"/>
      <c r="V19" s="156"/>
      <c r="W19" s="156"/>
      <c r="X19" s="156"/>
      <c r="Y19" s="156"/>
      <c r="Z19" s="156"/>
      <c r="AA19" s="156"/>
      <c r="AB19" s="171">
        <v>16</v>
      </c>
      <c r="AC19" s="156"/>
      <c r="AD19" s="156"/>
      <c r="AE19" s="156"/>
      <c r="AF19" s="156"/>
      <c r="AG19" s="156"/>
      <c r="AH19" s="156"/>
      <c r="AI19" s="156"/>
      <c r="AJ19" s="156"/>
      <c r="AK19" s="156"/>
      <c r="AL19" s="156"/>
      <c r="AM19" s="156"/>
      <c r="AN19" s="156"/>
      <c r="AO19" s="156"/>
      <c r="AP19" s="156"/>
      <c r="AQ19" s="156"/>
      <c r="AR19" s="156"/>
      <c r="AS19" s="156"/>
      <c r="AT19" s="156"/>
      <c r="AU19" s="156"/>
      <c r="AV19" s="156"/>
      <c r="AW19" s="156"/>
      <c r="AX19" s="156"/>
      <c r="AY19" s="156"/>
      <c r="AZ19" s="171">
        <v>1</v>
      </c>
      <c r="BA19" s="153">
        <f t="shared" ref="BA19:BA26" si="14">D19+AB19+AZ19</f>
        <v>42</v>
      </c>
      <c r="BB19" s="120"/>
      <c r="BC19" s="172">
        <f>HX19</f>
        <v>0</v>
      </c>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72">
        <f t="shared" ref="CA19:CA26" si="15">IV19</f>
        <v>1</v>
      </c>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72">
        <f t="shared" ref="CY19:CY26" si="16">JT19</f>
        <v>0</v>
      </c>
      <c r="CZ19" s="120"/>
      <c r="DA19" s="172">
        <f t="shared" ref="DA19:DA26" si="17">IFERROR(IF(COUNTBLANK(D$19:D$26)&gt;0,"",D19+BC19),"")</f>
        <v>25</v>
      </c>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72">
        <f t="shared" ref="DY19:DY26" si="18">IFERROR(IF(COUNTBLANK(AB$19:AB$26)&gt;0,"",AB19+CA19),"")</f>
        <v>17</v>
      </c>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72">
        <f>IFERROR(IF(COUNTBLANK(AZ$19:AZ$26)&gt;0,"",AZ19+CY19),"")</f>
        <v>1</v>
      </c>
      <c r="EX19" s="126"/>
      <c r="EY19" s="172">
        <f t="shared" ref="EY19:EY26" si="19">IFERROR(IF(AND(COUNTBLANK(D$19:D$26)&gt;0,COUNTBLANK(AB$19:AB$26)&gt;0,COUNTBLANK(AZ$19:AZ$26)&gt;0),"",DA19+DY19+EW19),"")</f>
        <v>43</v>
      </c>
      <c r="EZ19" s="228"/>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s="173">
        <f t="shared" ref="HB19:HB26" si="20">D19</f>
        <v>25</v>
      </c>
      <c r="HC19" s="174">
        <f t="shared" ref="HC19:HC26" si="21">HD$17*(D19/D$27)</f>
        <v>0</v>
      </c>
      <c r="HD19" s="174">
        <f>HC19-TRUNC(HC19)</f>
        <v>0</v>
      </c>
      <c r="HE19" s="174">
        <v>1E-3</v>
      </c>
      <c r="HF19" s="175">
        <f>HD19+HE19</f>
        <v>1E-3</v>
      </c>
      <c r="HG19" s="176">
        <f>ROUNDDOWN(HC19,0)</f>
        <v>0</v>
      </c>
      <c r="HH19" s="137">
        <f t="shared" ref="HH19:HO26" si="22">IF($HF19&gt;=LARGE($HF$19:$HF$26,HH$14),ROUNDDOWN($HC19,0)+1,ROUNDDOWN($HC19,0))</f>
        <v>0</v>
      </c>
      <c r="HI19" s="137">
        <f t="shared" si="22"/>
        <v>0</v>
      </c>
      <c r="HJ19" s="137">
        <f t="shared" si="22"/>
        <v>0</v>
      </c>
      <c r="HK19" s="137">
        <f t="shared" si="22"/>
        <v>0</v>
      </c>
      <c r="HL19" s="137">
        <f t="shared" si="22"/>
        <v>0</v>
      </c>
      <c r="HM19" s="137">
        <f t="shared" si="22"/>
        <v>0</v>
      </c>
      <c r="HN19" s="137">
        <f t="shared" si="22"/>
        <v>0</v>
      </c>
      <c r="HO19" s="137">
        <f t="shared" si="22"/>
        <v>1</v>
      </c>
      <c r="HP19" s="177"/>
      <c r="HQ19" s="177"/>
      <c r="HR19" s="177"/>
      <c r="HS19" s="177"/>
      <c r="HT19" s="177"/>
      <c r="HU19" s="177"/>
      <c r="HV19" s="177"/>
      <c r="HW19" s="137" t="e" cm="1" vm="2">
        <f t="array" aca="1" ref="HW19" ca="1">_xlfn._xlws.FILTER(HG19:HV27,HG27:HV27=HD17)</f>
        <v>#VALUE!</v>
      </c>
      <c r="HX19" s="137">
        <f>IF(HD17=0,0,IFERROR(HW19,""))</f>
        <v>0</v>
      </c>
      <c r="HY19"/>
      <c r="HZ19" s="173">
        <f t="shared" ref="HZ19:HZ26" si="23">AB19</f>
        <v>16</v>
      </c>
      <c r="IA19" s="174">
        <f t="shared" ref="IA19:IA26" si="24">IB$17*(AB19/AB$27)</f>
        <v>1</v>
      </c>
      <c r="IB19" s="174">
        <f>IA19-TRUNC(IA19)</f>
        <v>0</v>
      </c>
      <c r="IC19" s="174">
        <v>1E-3</v>
      </c>
      <c r="ID19" s="175">
        <f>IB19+IC19</f>
        <v>1E-3</v>
      </c>
      <c r="IE19" s="176">
        <f>ROUNDDOWN(IA19,0)</f>
        <v>1</v>
      </c>
      <c r="IF19" s="137">
        <f t="shared" ref="IF19:IM26" si="25">IF($ID19&gt;=LARGE($ID$19:$ID$26,IF$14),ROUNDDOWN($IA19,0)+1,ROUNDDOWN($IA19,0))</f>
        <v>1</v>
      </c>
      <c r="IG19" s="137">
        <f t="shared" si="25"/>
        <v>1</v>
      </c>
      <c r="IH19" s="137">
        <f t="shared" si="25"/>
        <v>1</v>
      </c>
      <c r="II19" s="137">
        <f t="shared" si="25"/>
        <v>1</v>
      </c>
      <c r="IJ19" s="137">
        <f t="shared" si="25"/>
        <v>1</v>
      </c>
      <c r="IK19" s="137">
        <f t="shared" si="25"/>
        <v>1</v>
      </c>
      <c r="IL19" s="137">
        <f t="shared" si="25"/>
        <v>1</v>
      </c>
      <c r="IM19" s="137">
        <f t="shared" si="25"/>
        <v>2</v>
      </c>
      <c r="IN19" s="177"/>
      <c r="IO19" s="177"/>
      <c r="IP19" s="177"/>
      <c r="IQ19" s="177"/>
      <c r="IR19" s="177"/>
      <c r="IS19" s="177"/>
      <c r="IT19" s="177"/>
      <c r="IU19" s="137" cm="1">
        <f t="array" ref="IU19:IU27">_xlfn._xlws.FILTER(IE19:IT27,IE27:IT27=IB17)</f>
        <v>1</v>
      </c>
      <c r="IV19" s="137">
        <f>IF(IB17=0,0,IFERROR(IU19,""))</f>
        <v>1</v>
      </c>
      <c r="IW19" s="125"/>
      <c r="IX19" s="173">
        <f t="shared" ref="IX19:IX26" si="26">AZ19</f>
        <v>1</v>
      </c>
      <c r="IY19" s="174">
        <f t="shared" ref="IY19:IY26" si="27">IZ$17*(AZ19/AZ$27)</f>
        <v>0</v>
      </c>
      <c r="IZ19" s="174">
        <f>IY19-TRUNC(IY19)</f>
        <v>0</v>
      </c>
      <c r="JA19" s="174">
        <v>1E-3</v>
      </c>
      <c r="JB19" s="175">
        <f>IZ19+JA19</f>
        <v>1E-3</v>
      </c>
      <c r="JC19" s="176">
        <f>ROUNDDOWN(IY19,0)</f>
        <v>0</v>
      </c>
      <c r="JD19" s="137">
        <f t="shared" ref="JD19:JK26" si="28">IF($JB19&gt;=LARGE($JB$19:$JB$26,JD$14),ROUNDDOWN($IY19,0)+1,ROUNDDOWN($IY19,0))</f>
        <v>0</v>
      </c>
      <c r="JE19" s="137">
        <f t="shared" si="28"/>
        <v>0</v>
      </c>
      <c r="JF19" s="137">
        <f t="shared" si="28"/>
        <v>0</v>
      </c>
      <c r="JG19" s="137">
        <f t="shared" si="28"/>
        <v>0</v>
      </c>
      <c r="JH19" s="137">
        <f t="shared" si="28"/>
        <v>0</v>
      </c>
      <c r="JI19" s="137">
        <f t="shared" si="28"/>
        <v>0</v>
      </c>
      <c r="JJ19" s="137">
        <f t="shared" si="28"/>
        <v>0</v>
      </c>
      <c r="JK19" s="137">
        <f t="shared" si="28"/>
        <v>1</v>
      </c>
      <c r="JL19" s="177"/>
      <c r="JM19" s="177"/>
      <c r="JN19" s="177"/>
      <c r="JO19" s="177"/>
      <c r="JP19" s="177"/>
      <c r="JQ19" s="177"/>
      <c r="JR19" s="177"/>
      <c r="JS19" s="137" t="e" cm="1" vm="2">
        <f t="array" aca="1" ref="JS19" ca="1">_xlfn._xlws.FILTER(JC19:JR27,JC27:JR27=IZ17)</f>
        <v>#VALUE!</v>
      </c>
      <c r="JT19" s="137">
        <f>IF(IZ17=0,0,IFERROR(JS19,""))</f>
        <v>0</v>
      </c>
    </row>
    <row r="20" spans="3:280" x14ac:dyDescent="0.25">
      <c r="C20" s="194" t="s">
        <v>252</v>
      </c>
      <c r="D20" s="171">
        <v>1</v>
      </c>
      <c r="E20" s="156"/>
      <c r="F20" s="156"/>
      <c r="G20" s="156"/>
      <c r="H20" s="156"/>
      <c r="I20" s="156"/>
      <c r="J20" s="156"/>
      <c r="K20" s="156"/>
      <c r="L20" s="156"/>
      <c r="M20" s="156"/>
      <c r="N20" s="156"/>
      <c r="O20" s="156"/>
      <c r="P20" s="156"/>
      <c r="Q20" s="156"/>
      <c r="R20" s="156"/>
      <c r="S20" s="156"/>
      <c r="T20" s="156"/>
      <c r="U20" s="156"/>
      <c r="V20" s="156"/>
      <c r="W20" s="156"/>
      <c r="X20" s="156"/>
      <c r="Y20" s="156"/>
      <c r="Z20" s="156"/>
      <c r="AA20" s="156"/>
      <c r="AB20" s="171">
        <v>0</v>
      </c>
      <c r="AC20" s="156"/>
      <c r="AD20" s="156"/>
      <c r="AE20" s="156"/>
      <c r="AF20" s="156"/>
      <c r="AG20" s="156"/>
      <c r="AH20" s="156"/>
      <c r="AI20" s="156"/>
      <c r="AJ20" s="156"/>
      <c r="AK20" s="156"/>
      <c r="AL20" s="156"/>
      <c r="AM20" s="156"/>
      <c r="AN20" s="156"/>
      <c r="AO20" s="156"/>
      <c r="AP20" s="156"/>
      <c r="AQ20" s="156"/>
      <c r="AR20" s="156"/>
      <c r="AS20" s="156"/>
      <c r="AT20" s="156"/>
      <c r="AU20" s="156"/>
      <c r="AV20" s="156"/>
      <c r="AW20" s="156"/>
      <c r="AX20" s="156"/>
      <c r="AY20" s="156"/>
      <c r="AZ20" s="171">
        <v>0</v>
      </c>
      <c r="BA20" s="153">
        <f t="shared" si="14"/>
        <v>1</v>
      </c>
      <c r="BB20" s="120"/>
      <c r="BC20" s="172">
        <f t="shared" ref="BC20:BC26" si="29">HX20</f>
        <v>0</v>
      </c>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72">
        <f t="shared" si="15"/>
        <v>0</v>
      </c>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72">
        <f t="shared" si="16"/>
        <v>0</v>
      </c>
      <c r="CZ20" s="120"/>
      <c r="DA20" s="172">
        <f t="shared" si="17"/>
        <v>1</v>
      </c>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72">
        <f t="shared" si="18"/>
        <v>0</v>
      </c>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72">
        <f t="shared" ref="EW20:EW26" si="30">IFERROR(IF(COUNTBLANK(AZ$19:AZ$26)&gt;0,"",AZ20+CY20),"")</f>
        <v>0</v>
      </c>
      <c r="EX20" s="126"/>
      <c r="EY20" s="172">
        <f t="shared" si="19"/>
        <v>1</v>
      </c>
      <c r="EZ20" s="228"/>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s="173">
        <f t="shared" si="20"/>
        <v>1</v>
      </c>
      <c r="HC20" s="174">
        <f t="shared" si="21"/>
        <v>0</v>
      </c>
      <c r="HD20" s="174">
        <f t="shared" ref="HD20:HD26" si="31">HC20-TRUNC(HC20)</f>
        <v>0</v>
      </c>
      <c r="HE20" s="174">
        <f>HE19+0.001</f>
        <v>2E-3</v>
      </c>
      <c r="HF20" s="175">
        <f t="shared" ref="HF20:HF26" si="32">HD20+HE20</f>
        <v>2E-3</v>
      </c>
      <c r="HG20" s="176">
        <f t="shared" ref="HG20:HG26" si="33">ROUNDDOWN(HC20,0)</f>
        <v>0</v>
      </c>
      <c r="HH20" s="137">
        <f t="shared" si="22"/>
        <v>0</v>
      </c>
      <c r="HI20" s="137">
        <f t="shared" si="22"/>
        <v>0</v>
      </c>
      <c r="HJ20" s="137">
        <f t="shared" si="22"/>
        <v>0</v>
      </c>
      <c r="HK20" s="137">
        <f t="shared" si="22"/>
        <v>0</v>
      </c>
      <c r="HL20" s="137">
        <f t="shared" si="22"/>
        <v>0</v>
      </c>
      <c r="HM20" s="137">
        <f t="shared" si="22"/>
        <v>0</v>
      </c>
      <c r="HN20" s="137">
        <f t="shared" si="22"/>
        <v>1</v>
      </c>
      <c r="HO20" s="137">
        <f t="shared" si="22"/>
        <v>1</v>
      </c>
      <c r="HP20" s="177"/>
      <c r="HQ20" s="177"/>
      <c r="HR20" s="177"/>
      <c r="HS20" s="177"/>
      <c r="HT20" s="177"/>
      <c r="HU20" s="177"/>
      <c r="HV20" s="177"/>
      <c r="HW20" s="137"/>
      <c r="HX20" s="137">
        <f>IF(HX19="","",HW20)</f>
        <v>0</v>
      </c>
      <c r="HY20"/>
      <c r="HZ20" s="173">
        <f t="shared" si="23"/>
        <v>0</v>
      </c>
      <c r="IA20" s="174">
        <f t="shared" si="24"/>
        <v>0</v>
      </c>
      <c r="IB20" s="174">
        <f t="shared" ref="IB20:IB26" si="34">IA20-TRUNC(IA20)</f>
        <v>0</v>
      </c>
      <c r="IC20" s="174">
        <f>IC19+0.001</f>
        <v>2E-3</v>
      </c>
      <c r="ID20" s="175">
        <f t="shared" ref="ID20:ID26" si="35">IB20+IC20</f>
        <v>2E-3</v>
      </c>
      <c r="IE20" s="176">
        <f t="shared" ref="IE20:IE26" si="36">ROUNDDOWN(IA20,0)</f>
        <v>0</v>
      </c>
      <c r="IF20" s="137">
        <f t="shared" si="25"/>
        <v>0</v>
      </c>
      <c r="IG20" s="137">
        <f t="shared" si="25"/>
        <v>0</v>
      </c>
      <c r="IH20" s="137">
        <f t="shared" si="25"/>
        <v>0</v>
      </c>
      <c r="II20" s="137">
        <f t="shared" si="25"/>
        <v>0</v>
      </c>
      <c r="IJ20" s="137">
        <f t="shared" si="25"/>
        <v>0</v>
      </c>
      <c r="IK20" s="137">
        <f t="shared" si="25"/>
        <v>0</v>
      </c>
      <c r="IL20" s="137">
        <f t="shared" si="25"/>
        <v>1</v>
      </c>
      <c r="IM20" s="137">
        <f t="shared" si="25"/>
        <v>1</v>
      </c>
      <c r="IN20" s="177"/>
      <c r="IO20" s="177"/>
      <c r="IP20" s="177"/>
      <c r="IQ20" s="177"/>
      <c r="IR20" s="177"/>
      <c r="IS20" s="177"/>
      <c r="IT20" s="177"/>
      <c r="IU20" s="137">
        <v>0</v>
      </c>
      <c r="IV20" s="137">
        <f>IF(IV19="","",IU20)</f>
        <v>0</v>
      </c>
      <c r="IW20" s="125"/>
      <c r="IX20" s="173">
        <f t="shared" si="26"/>
        <v>0</v>
      </c>
      <c r="IY20" s="174">
        <f t="shared" si="27"/>
        <v>0</v>
      </c>
      <c r="IZ20" s="174">
        <f t="shared" ref="IZ20:IZ26" si="37">IY20-TRUNC(IY20)</f>
        <v>0</v>
      </c>
      <c r="JA20" s="174">
        <f>JA19+0.001</f>
        <v>2E-3</v>
      </c>
      <c r="JB20" s="175">
        <f t="shared" ref="JB20:JB26" si="38">IZ20+JA20</f>
        <v>2E-3</v>
      </c>
      <c r="JC20" s="176">
        <f t="shared" ref="JC20:JC26" si="39">ROUNDDOWN(IY20,0)</f>
        <v>0</v>
      </c>
      <c r="JD20" s="137">
        <f t="shared" si="28"/>
        <v>0</v>
      </c>
      <c r="JE20" s="137">
        <f t="shared" si="28"/>
        <v>0</v>
      </c>
      <c r="JF20" s="137">
        <f t="shared" si="28"/>
        <v>0</v>
      </c>
      <c r="JG20" s="137">
        <f t="shared" si="28"/>
        <v>0</v>
      </c>
      <c r="JH20" s="137">
        <f t="shared" si="28"/>
        <v>0</v>
      </c>
      <c r="JI20" s="137">
        <f t="shared" si="28"/>
        <v>0</v>
      </c>
      <c r="JJ20" s="137">
        <f t="shared" si="28"/>
        <v>1</v>
      </c>
      <c r="JK20" s="137">
        <f t="shared" si="28"/>
        <v>1</v>
      </c>
      <c r="JL20" s="177"/>
      <c r="JM20" s="177"/>
      <c r="JN20" s="177"/>
      <c r="JO20" s="177"/>
      <c r="JP20" s="177"/>
      <c r="JQ20" s="177"/>
      <c r="JR20" s="177"/>
      <c r="JS20" s="137"/>
      <c r="JT20" s="137">
        <f>IF(JT19="","",JS20)</f>
        <v>0</v>
      </c>
    </row>
    <row r="21" spans="3:280" x14ac:dyDescent="0.25">
      <c r="C21" s="194" t="s">
        <v>253</v>
      </c>
      <c r="D21" s="171">
        <v>0</v>
      </c>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71">
        <v>0</v>
      </c>
      <c r="AC21" s="156"/>
      <c r="AD21" s="156"/>
      <c r="AE21" s="156"/>
      <c r="AF21" s="156"/>
      <c r="AG21" s="156"/>
      <c r="AH21" s="156"/>
      <c r="AI21" s="156"/>
      <c r="AJ21" s="156"/>
      <c r="AK21" s="156"/>
      <c r="AL21" s="156"/>
      <c r="AM21" s="156"/>
      <c r="AN21" s="156"/>
      <c r="AO21" s="156"/>
      <c r="AP21" s="156"/>
      <c r="AQ21" s="156"/>
      <c r="AR21" s="156"/>
      <c r="AS21" s="156"/>
      <c r="AT21" s="156"/>
      <c r="AU21" s="156"/>
      <c r="AV21" s="156"/>
      <c r="AW21" s="156"/>
      <c r="AX21" s="156"/>
      <c r="AY21" s="156"/>
      <c r="AZ21" s="171">
        <v>0</v>
      </c>
      <c r="BA21" s="153">
        <f t="shared" si="14"/>
        <v>0</v>
      </c>
      <c r="BB21" s="120"/>
      <c r="BC21" s="172">
        <f t="shared" si="29"/>
        <v>0</v>
      </c>
      <c r="BD21" s="157"/>
      <c r="BE21" s="157"/>
      <c r="BF21" s="157"/>
      <c r="BG21" s="157"/>
      <c r="BH21" s="157"/>
      <c r="BI21" s="157"/>
      <c r="BJ21" s="157"/>
      <c r="BK21" s="157"/>
      <c r="BL21" s="157"/>
      <c r="BM21" s="157"/>
      <c r="BN21" s="157"/>
      <c r="BO21" s="157"/>
      <c r="BP21" s="157"/>
      <c r="BQ21" s="157"/>
      <c r="BR21" s="157"/>
      <c r="BS21" s="157"/>
      <c r="BT21" s="157"/>
      <c r="BU21" s="157"/>
      <c r="BV21" s="157"/>
      <c r="BW21" s="157"/>
      <c r="BX21" s="157"/>
      <c r="BY21" s="157"/>
      <c r="BZ21" s="157"/>
      <c r="CA21" s="172">
        <f t="shared" si="15"/>
        <v>0</v>
      </c>
      <c r="CB21" s="157"/>
      <c r="CC21" s="157"/>
      <c r="CD21" s="157"/>
      <c r="CE21" s="157"/>
      <c r="CF21" s="157"/>
      <c r="CG21" s="157"/>
      <c r="CH21" s="157"/>
      <c r="CI21" s="157"/>
      <c r="CJ21" s="157"/>
      <c r="CK21" s="157"/>
      <c r="CL21" s="157"/>
      <c r="CM21" s="157"/>
      <c r="CN21" s="157"/>
      <c r="CO21" s="157"/>
      <c r="CP21" s="157"/>
      <c r="CQ21" s="157"/>
      <c r="CR21" s="157"/>
      <c r="CS21" s="157"/>
      <c r="CT21" s="157"/>
      <c r="CU21" s="157"/>
      <c r="CV21" s="157"/>
      <c r="CW21" s="157"/>
      <c r="CX21" s="157"/>
      <c r="CY21" s="172">
        <f t="shared" si="16"/>
        <v>0</v>
      </c>
      <c r="CZ21" s="120"/>
      <c r="DA21" s="172">
        <f t="shared" si="17"/>
        <v>0</v>
      </c>
      <c r="DB21" s="157"/>
      <c r="DC21" s="157"/>
      <c r="DD21" s="157"/>
      <c r="DE21" s="157"/>
      <c r="DF21" s="157"/>
      <c r="DG21" s="157"/>
      <c r="DH21" s="157"/>
      <c r="DI21" s="157"/>
      <c r="DJ21" s="157"/>
      <c r="DK21" s="157"/>
      <c r="DL21" s="157"/>
      <c r="DM21" s="157"/>
      <c r="DN21" s="157"/>
      <c r="DO21" s="157"/>
      <c r="DP21" s="157"/>
      <c r="DQ21" s="157"/>
      <c r="DR21" s="157"/>
      <c r="DS21" s="157"/>
      <c r="DT21" s="157"/>
      <c r="DU21" s="157"/>
      <c r="DV21" s="157"/>
      <c r="DW21" s="157"/>
      <c r="DX21" s="157"/>
      <c r="DY21" s="172">
        <f t="shared" si="18"/>
        <v>0</v>
      </c>
      <c r="DZ21" s="157"/>
      <c r="EA21" s="157"/>
      <c r="EB21" s="157"/>
      <c r="EC21" s="157"/>
      <c r="ED21" s="157"/>
      <c r="EE21" s="157"/>
      <c r="EF21" s="157"/>
      <c r="EG21" s="157"/>
      <c r="EH21" s="157"/>
      <c r="EI21" s="157"/>
      <c r="EJ21" s="157"/>
      <c r="EK21" s="157"/>
      <c r="EL21" s="157"/>
      <c r="EM21" s="157"/>
      <c r="EN21" s="157"/>
      <c r="EO21" s="157"/>
      <c r="EP21" s="157"/>
      <c r="EQ21" s="157"/>
      <c r="ER21" s="157"/>
      <c r="ES21" s="157"/>
      <c r="ET21" s="157"/>
      <c r="EU21" s="157"/>
      <c r="EV21" s="157"/>
      <c r="EW21" s="172">
        <f t="shared" si="30"/>
        <v>0</v>
      </c>
      <c r="EX21" s="126"/>
      <c r="EY21" s="172">
        <f t="shared" si="19"/>
        <v>0</v>
      </c>
      <c r="EZ21" s="228"/>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s="173">
        <f t="shared" si="20"/>
        <v>0</v>
      </c>
      <c r="HC21" s="174">
        <f t="shared" si="21"/>
        <v>0</v>
      </c>
      <c r="HD21" s="174">
        <f t="shared" si="31"/>
        <v>0</v>
      </c>
      <c r="HE21" s="174">
        <f t="shared" ref="HE21:HE26" si="40">HE20+0.001</f>
        <v>3.0000000000000001E-3</v>
      </c>
      <c r="HF21" s="175">
        <f t="shared" si="32"/>
        <v>3.0000000000000001E-3</v>
      </c>
      <c r="HG21" s="176">
        <f t="shared" si="33"/>
        <v>0</v>
      </c>
      <c r="HH21" s="137">
        <f t="shared" si="22"/>
        <v>0</v>
      </c>
      <c r="HI21" s="137">
        <f t="shared" si="22"/>
        <v>0</v>
      </c>
      <c r="HJ21" s="137">
        <f t="shared" si="22"/>
        <v>0</v>
      </c>
      <c r="HK21" s="137">
        <f t="shared" si="22"/>
        <v>0</v>
      </c>
      <c r="HL21" s="137">
        <f t="shared" si="22"/>
        <v>0</v>
      </c>
      <c r="HM21" s="137">
        <f t="shared" si="22"/>
        <v>1</v>
      </c>
      <c r="HN21" s="137">
        <f t="shared" si="22"/>
        <v>1</v>
      </c>
      <c r="HO21" s="137">
        <f t="shared" si="22"/>
        <v>1</v>
      </c>
      <c r="HP21" s="177"/>
      <c r="HQ21" s="177"/>
      <c r="HR21" s="177"/>
      <c r="HS21" s="177"/>
      <c r="HT21" s="177"/>
      <c r="HU21" s="177"/>
      <c r="HV21" s="177"/>
      <c r="HW21" s="137"/>
      <c r="HX21" s="137">
        <f t="shared" ref="HX21:HX26" si="41">IF(HX20="","",HW21)</f>
        <v>0</v>
      </c>
      <c r="HY21"/>
      <c r="HZ21" s="173">
        <f t="shared" si="23"/>
        <v>0</v>
      </c>
      <c r="IA21" s="174">
        <f t="shared" si="24"/>
        <v>0</v>
      </c>
      <c r="IB21" s="174">
        <f t="shared" si="34"/>
        <v>0</v>
      </c>
      <c r="IC21" s="174">
        <f t="shared" ref="IC21:IC26" si="42">IC20+0.001</f>
        <v>3.0000000000000001E-3</v>
      </c>
      <c r="ID21" s="175">
        <f t="shared" si="35"/>
        <v>3.0000000000000001E-3</v>
      </c>
      <c r="IE21" s="176">
        <f t="shared" si="36"/>
        <v>0</v>
      </c>
      <c r="IF21" s="137">
        <f t="shared" si="25"/>
        <v>0</v>
      </c>
      <c r="IG21" s="137">
        <f t="shared" si="25"/>
        <v>0</v>
      </c>
      <c r="IH21" s="137">
        <f t="shared" si="25"/>
        <v>0</v>
      </c>
      <c r="II21" s="137">
        <f t="shared" si="25"/>
        <v>0</v>
      </c>
      <c r="IJ21" s="137">
        <f t="shared" si="25"/>
        <v>0</v>
      </c>
      <c r="IK21" s="137">
        <f t="shared" si="25"/>
        <v>1</v>
      </c>
      <c r="IL21" s="137">
        <f t="shared" si="25"/>
        <v>1</v>
      </c>
      <c r="IM21" s="137">
        <f t="shared" si="25"/>
        <v>1</v>
      </c>
      <c r="IN21" s="177"/>
      <c r="IO21" s="177"/>
      <c r="IP21" s="177"/>
      <c r="IQ21" s="177"/>
      <c r="IR21" s="177"/>
      <c r="IS21" s="177"/>
      <c r="IT21" s="177"/>
      <c r="IU21" s="137">
        <v>0</v>
      </c>
      <c r="IV21" s="137">
        <f t="shared" ref="IV21:IV26" si="43">IF(IV20="","",IU21)</f>
        <v>0</v>
      </c>
      <c r="IW21" s="125"/>
      <c r="IX21" s="173">
        <f t="shared" si="26"/>
        <v>0</v>
      </c>
      <c r="IY21" s="174">
        <f t="shared" si="27"/>
        <v>0</v>
      </c>
      <c r="IZ21" s="174">
        <f t="shared" si="37"/>
        <v>0</v>
      </c>
      <c r="JA21" s="174">
        <f t="shared" ref="JA21:JA26" si="44">JA20+0.001</f>
        <v>3.0000000000000001E-3</v>
      </c>
      <c r="JB21" s="175">
        <f t="shared" si="38"/>
        <v>3.0000000000000001E-3</v>
      </c>
      <c r="JC21" s="176">
        <f t="shared" si="39"/>
        <v>0</v>
      </c>
      <c r="JD21" s="137">
        <f t="shared" si="28"/>
        <v>0</v>
      </c>
      <c r="JE21" s="137">
        <f t="shared" si="28"/>
        <v>0</v>
      </c>
      <c r="JF21" s="137">
        <f t="shared" si="28"/>
        <v>0</v>
      </c>
      <c r="JG21" s="137">
        <f t="shared" si="28"/>
        <v>0</v>
      </c>
      <c r="JH21" s="137">
        <f t="shared" si="28"/>
        <v>0</v>
      </c>
      <c r="JI21" s="137">
        <f t="shared" si="28"/>
        <v>1</v>
      </c>
      <c r="JJ21" s="137">
        <f t="shared" si="28"/>
        <v>1</v>
      </c>
      <c r="JK21" s="137">
        <f t="shared" si="28"/>
        <v>1</v>
      </c>
      <c r="JL21" s="177"/>
      <c r="JM21" s="177"/>
      <c r="JN21" s="177"/>
      <c r="JO21" s="177"/>
      <c r="JP21" s="177"/>
      <c r="JQ21" s="177"/>
      <c r="JR21" s="177"/>
      <c r="JS21" s="137"/>
      <c r="JT21" s="137">
        <f t="shared" ref="JT21:JT26" si="45">IF(JT20="","",JS21)</f>
        <v>0</v>
      </c>
    </row>
    <row r="22" spans="3:280" ht="19.350000000000001" customHeight="1" x14ac:dyDescent="0.25">
      <c r="C22" s="194" t="s">
        <v>26</v>
      </c>
      <c r="D22" s="171">
        <v>0</v>
      </c>
      <c r="E22" s="156"/>
      <c r="F22" s="156"/>
      <c r="G22" s="156"/>
      <c r="H22" s="156"/>
      <c r="I22" s="156"/>
      <c r="J22" s="156"/>
      <c r="K22" s="156"/>
      <c r="L22" s="156"/>
      <c r="M22" s="156"/>
      <c r="N22" s="156"/>
      <c r="O22" s="156"/>
      <c r="P22" s="156"/>
      <c r="Q22" s="156"/>
      <c r="R22" s="156"/>
      <c r="S22" s="156"/>
      <c r="T22" s="156"/>
      <c r="U22" s="156"/>
      <c r="V22" s="156"/>
      <c r="W22" s="156"/>
      <c r="X22" s="156"/>
      <c r="Y22" s="156"/>
      <c r="Z22" s="156"/>
      <c r="AA22" s="156"/>
      <c r="AB22" s="171">
        <v>0</v>
      </c>
      <c r="AC22" s="156"/>
      <c r="AD22" s="156"/>
      <c r="AE22" s="156"/>
      <c r="AF22" s="156"/>
      <c r="AG22" s="156"/>
      <c r="AH22" s="156"/>
      <c r="AI22" s="156"/>
      <c r="AJ22" s="156"/>
      <c r="AK22" s="156"/>
      <c r="AL22" s="156"/>
      <c r="AM22" s="156"/>
      <c r="AN22" s="156"/>
      <c r="AO22" s="156"/>
      <c r="AP22" s="156"/>
      <c r="AQ22" s="156"/>
      <c r="AR22" s="156"/>
      <c r="AS22" s="156"/>
      <c r="AT22" s="156"/>
      <c r="AU22" s="156"/>
      <c r="AV22" s="156"/>
      <c r="AW22" s="156"/>
      <c r="AX22" s="156"/>
      <c r="AY22" s="156"/>
      <c r="AZ22" s="171">
        <v>0</v>
      </c>
      <c r="BA22" s="153">
        <f t="shared" si="14"/>
        <v>0</v>
      </c>
      <c r="BB22" s="120"/>
      <c r="BC22" s="172">
        <f t="shared" si="29"/>
        <v>0</v>
      </c>
      <c r="BD22" s="157"/>
      <c r="BE22" s="157"/>
      <c r="BF22" s="157"/>
      <c r="BG22" s="157"/>
      <c r="BH22" s="157"/>
      <c r="BI22" s="157"/>
      <c r="BJ22" s="157"/>
      <c r="BK22" s="157"/>
      <c r="BL22" s="157"/>
      <c r="BM22" s="157"/>
      <c r="BN22" s="157"/>
      <c r="BO22" s="157"/>
      <c r="BP22" s="157"/>
      <c r="BQ22" s="157"/>
      <c r="BR22" s="157"/>
      <c r="BS22" s="157"/>
      <c r="BT22" s="157"/>
      <c r="BU22" s="157"/>
      <c r="BV22" s="157"/>
      <c r="BW22" s="157"/>
      <c r="BX22" s="157"/>
      <c r="BY22" s="157"/>
      <c r="BZ22" s="157"/>
      <c r="CA22" s="172">
        <f t="shared" si="15"/>
        <v>0</v>
      </c>
      <c r="CB22" s="157"/>
      <c r="CC22" s="157"/>
      <c r="CD22" s="157"/>
      <c r="CE22" s="157"/>
      <c r="CF22" s="157"/>
      <c r="CG22" s="157"/>
      <c r="CH22" s="157"/>
      <c r="CI22" s="157"/>
      <c r="CJ22" s="157"/>
      <c r="CK22" s="157"/>
      <c r="CL22" s="157"/>
      <c r="CM22" s="157"/>
      <c r="CN22" s="157"/>
      <c r="CO22" s="157"/>
      <c r="CP22" s="157"/>
      <c r="CQ22" s="157"/>
      <c r="CR22" s="157"/>
      <c r="CS22" s="157"/>
      <c r="CT22" s="157"/>
      <c r="CU22" s="157"/>
      <c r="CV22" s="157"/>
      <c r="CW22" s="157"/>
      <c r="CX22" s="157"/>
      <c r="CY22" s="172">
        <f t="shared" si="16"/>
        <v>0</v>
      </c>
      <c r="CZ22" s="120"/>
      <c r="DA22" s="172">
        <f t="shared" si="17"/>
        <v>0</v>
      </c>
      <c r="DB22" s="157"/>
      <c r="DC22" s="157"/>
      <c r="DD22" s="157"/>
      <c r="DE22" s="157"/>
      <c r="DF22" s="157"/>
      <c r="DG22" s="157"/>
      <c r="DH22" s="157"/>
      <c r="DI22" s="157"/>
      <c r="DJ22" s="157"/>
      <c r="DK22" s="157"/>
      <c r="DL22" s="157"/>
      <c r="DM22" s="157"/>
      <c r="DN22" s="157"/>
      <c r="DO22" s="157"/>
      <c r="DP22" s="157"/>
      <c r="DQ22" s="157"/>
      <c r="DR22" s="157"/>
      <c r="DS22" s="157"/>
      <c r="DT22" s="157"/>
      <c r="DU22" s="157"/>
      <c r="DV22" s="157"/>
      <c r="DW22" s="157"/>
      <c r="DX22" s="157"/>
      <c r="DY22" s="172">
        <f t="shared" si="18"/>
        <v>0</v>
      </c>
      <c r="DZ22" s="157"/>
      <c r="EA22" s="157"/>
      <c r="EB22" s="157"/>
      <c r="EC22" s="157"/>
      <c r="ED22" s="157"/>
      <c r="EE22" s="157"/>
      <c r="EF22" s="157"/>
      <c r="EG22" s="157"/>
      <c r="EH22" s="157"/>
      <c r="EI22" s="157"/>
      <c r="EJ22" s="157"/>
      <c r="EK22" s="157"/>
      <c r="EL22" s="157"/>
      <c r="EM22" s="157"/>
      <c r="EN22" s="157"/>
      <c r="EO22" s="157"/>
      <c r="EP22" s="157"/>
      <c r="EQ22" s="157"/>
      <c r="ER22" s="157"/>
      <c r="ES22" s="157"/>
      <c r="ET22" s="157"/>
      <c r="EU22" s="157"/>
      <c r="EV22" s="157"/>
      <c r="EW22" s="172">
        <f t="shared" si="30"/>
        <v>0</v>
      </c>
      <c r="EX22" s="126"/>
      <c r="EY22" s="172">
        <f t="shared" si="19"/>
        <v>0</v>
      </c>
      <c r="EZ22" s="228"/>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s="173">
        <f t="shared" si="20"/>
        <v>0</v>
      </c>
      <c r="HC22" s="174">
        <f t="shared" si="21"/>
        <v>0</v>
      </c>
      <c r="HD22" s="174">
        <f t="shared" si="31"/>
        <v>0</v>
      </c>
      <c r="HE22" s="174">
        <f t="shared" si="40"/>
        <v>4.0000000000000001E-3</v>
      </c>
      <c r="HF22" s="175">
        <f t="shared" si="32"/>
        <v>4.0000000000000001E-3</v>
      </c>
      <c r="HG22" s="176">
        <f t="shared" si="33"/>
        <v>0</v>
      </c>
      <c r="HH22" s="137">
        <f t="shared" si="22"/>
        <v>0</v>
      </c>
      <c r="HI22" s="137">
        <f t="shared" si="22"/>
        <v>0</v>
      </c>
      <c r="HJ22" s="137">
        <f t="shared" si="22"/>
        <v>0</v>
      </c>
      <c r="HK22" s="137">
        <f t="shared" si="22"/>
        <v>0</v>
      </c>
      <c r="HL22" s="137">
        <f t="shared" si="22"/>
        <v>1</v>
      </c>
      <c r="HM22" s="137">
        <f t="shared" si="22"/>
        <v>1</v>
      </c>
      <c r="HN22" s="137">
        <f t="shared" si="22"/>
        <v>1</v>
      </c>
      <c r="HO22" s="137">
        <f t="shared" si="22"/>
        <v>1</v>
      </c>
      <c r="HP22" s="177"/>
      <c r="HQ22" s="177"/>
      <c r="HR22" s="177"/>
      <c r="HS22" s="177"/>
      <c r="HT22" s="177"/>
      <c r="HU22" s="177"/>
      <c r="HV22" s="177"/>
      <c r="HW22" s="137"/>
      <c r="HX22" s="137">
        <f t="shared" si="41"/>
        <v>0</v>
      </c>
      <c r="HY22"/>
      <c r="HZ22" s="173">
        <f t="shared" si="23"/>
        <v>0</v>
      </c>
      <c r="IA22" s="174">
        <f t="shared" si="24"/>
        <v>0</v>
      </c>
      <c r="IB22" s="174">
        <f t="shared" si="34"/>
        <v>0</v>
      </c>
      <c r="IC22" s="174">
        <f t="shared" si="42"/>
        <v>4.0000000000000001E-3</v>
      </c>
      <c r="ID22" s="175">
        <f t="shared" si="35"/>
        <v>4.0000000000000001E-3</v>
      </c>
      <c r="IE22" s="176">
        <f t="shared" si="36"/>
        <v>0</v>
      </c>
      <c r="IF22" s="137">
        <f t="shared" si="25"/>
        <v>0</v>
      </c>
      <c r="IG22" s="137">
        <f t="shared" si="25"/>
        <v>0</v>
      </c>
      <c r="IH22" s="137">
        <f t="shared" si="25"/>
        <v>0</v>
      </c>
      <c r="II22" s="137">
        <f t="shared" si="25"/>
        <v>0</v>
      </c>
      <c r="IJ22" s="137">
        <f t="shared" si="25"/>
        <v>1</v>
      </c>
      <c r="IK22" s="137">
        <f t="shared" si="25"/>
        <v>1</v>
      </c>
      <c r="IL22" s="137">
        <f t="shared" si="25"/>
        <v>1</v>
      </c>
      <c r="IM22" s="137">
        <f t="shared" si="25"/>
        <v>1</v>
      </c>
      <c r="IN22" s="177"/>
      <c r="IO22" s="177"/>
      <c r="IP22" s="177"/>
      <c r="IQ22" s="177"/>
      <c r="IR22" s="177"/>
      <c r="IS22" s="177"/>
      <c r="IT22" s="177"/>
      <c r="IU22" s="137">
        <v>0</v>
      </c>
      <c r="IV22" s="137">
        <f t="shared" si="43"/>
        <v>0</v>
      </c>
      <c r="IW22" s="125"/>
      <c r="IX22" s="173">
        <f t="shared" si="26"/>
        <v>0</v>
      </c>
      <c r="IY22" s="174">
        <f t="shared" si="27"/>
        <v>0</v>
      </c>
      <c r="IZ22" s="174">
        <f t="shared" si="37"/>
        <v>0</v>
      </c>
      <c r="JA22" s="174">
        <f t="shared" si="44"/>
        <v>4.0000000000000001E-3</v>
      </c>
      <c r="JB22" s="175">
        <f t="shared" si="38"/>
        <v>4.0000000000000001E-3</v>
      </c>
      <c r="JC22" s="176">
        <f t="shared" si="39"/>
        <v>0</v>
      </c>
      <c r="JD22" s="137">
        <f t="shared" si="28"/>
        <v>0</v>
      </c>
      <c r="JE22" s="137">
        <f t="shared" si="28"/>
        <v>0</v>
      </c>
      <c r="JF22" s="137">
        <f t="shared" si="28"/>
        <v>0</v>
      </c>
      <c r="JG22" s="137">
        <f t="shared" si="28"/>
        <v>0</v>
      </c>
      <c r="JH22" s="137">
        <f t="shared" si="28"/>
        <v>1</v>
      </c>
      <c r="JI22" s="137">
        <f t="shared" si="28"/>
        <v>1</v>
      </c>
      <c r="JJ22" s="137">
        <f t="shared" si="28"/>
        <v>1</v>
      </c>
      <c r="JK22" s="137">
        <f t="shared" si="28"/>
        <v>1</v>
      </c>
      <c r="JL22" s="177"/>
      <c r="JM22" s="177"/>
      <c r="JN22" s="177"/>
      <c r="JO22" s="177"/>
      <c r="JP22" s="177"/>
      <c r="JQ22" s="177"/>
      <c r="JR22" s="177"/>
      <c r="JS22" s="137"/>
      <c r="JT22" s="137">
        <f t="shared" si="45"/>
        <v>0</v>
      </c>
    </row>
    <row r="23" spans="3:280" x14ac:dyDescent="0.25">
      <c r="C23" s="194" t="s">
        <v>27</v>
      </c>
      <c r="D23" s="171">
        <v>0</v>
      </c>
      <c r="E23" s="156"/>
      <c r="F23" s="156"/>
      <c r="G23" s="156"/>
      <c r="H23" s="156"/>
      <c r="I23" s="156"/>
      <c r="J23" s="156"/>
      <c r="K23" s="156"/>
      <c r="L23" s="156"/>
      <c r="M23" s="156"/>
      <c r="N23" s="156"/>
      <c r="O23" s="156"/>
      <c r="P23" s="156"/>
      <c r="Q23" s="156"/>
      <c r="R23" s="156"/>
      <c r="S23" s="156"/>
      <c r="T23" s="156"/>
      <c r="U23" s="156"/>
      <c r="V23" s="156"/>
      <c r="W23" s="156"/>
      <c r="X23" s="156"/>
      <c r="Y23" s="156"/>
      <c r="Z23" s="156"/>
      <c r="AA23" s="156"/>
      <c r="AB23" s="171">
        <v>0</v>
      </c>
      <c r="AC23" s="156"/>
      <c r="AD23" s="156"/>
      <c r="AE23" s="156"/>
      <c r="AF23" s="156"/>
      <c r="AG23" s="156"/>
      <c r="AH23" s="156"/>
      <c r="AI23" s="156"/>
      <c r="AJ23" s="156"/>
      <c r="AK23" s="156"/>
      <c r="AL23" s="156"/>
      <c r="AM23" s="156"/>
      <c r="AN23" s="156"/>
      <c r="AO23" s="156"/>
      <c r="AP23" s="156"/>
      <c r="AQ23" s="156"/>
      <c r="AR23" s="156"/>
      <c r="AS23" s="156"/>
      <c r="AT23" s="156"/>
      <c r="AU23" s="156"/>
      <c r="AV23" s="156"/>
      <c r="AW23" s="156"/>
      <c r="AX23" s="156"/>
      <c r="AY23" s="156"/>
      <c r="AZ23" s="171">
        <v>0</v>
      </c>
      <c r="BA23" s="153">
        <f t="shared" si="14"/>
        <v>0</v>
      </c>
      <c r="BB23" s="120"/>
      <c r="BC23" s="172">
        <f t="shared" si="29"/>
        <v>0</v>
      </c>
      <c r="BD23" s="157"/>
      <c r="BE23" s="157"/>
      <c r="BF23" s="157"/>
      <c r="BG23" s="157"/>
      <c r="BH23" s="157"/>
      <c r="BI23" s="157"/>
      <c r="BJ23" s="157"/>
      <c r="BK23" s="157"/>
      <c r="BL23" s="157"/>
      <c r="BM23" s="157"/>
      <c r="BN23" s="157"/>
      <c r="BO23" s="157"/>
      <c r="BP23" s="157"/>
      <c r="BQ23" s="157"/>
      <c r="BR23" s="157"/>
      <c r="BS23" s="157"/>
      <c r="BT23" s="157"/>
      <c r="BU23" s="157"/>
      <c r="BV23" s="157"/>
      <c r="BW23" s="157"/>
      <c r="BX23" s="157"/>
      <c r="BY23" s="157"/>
      <c r="BZ23" s="157"/>
      <c r="CA23" s="172">
        <f t="shared" si="15"/>
        <v>0</v>
      </c>
      <c r="CB23" s="157"/>
      <c r="CC23" s="157"/>
      <c r="CD23" s="157"/>
      <c r="CE23" s="157"/>
      <c r="CF23" s="157"/>
      <c r="CG23" s="157"/>
      <c r="CH23" s="157"/>
      <c r="CI23" s="157"/>
      <c r="CJ23" s="157"/>
      <c r="CK23" s="157"/>
      <c r="CL23" s="157"/>
      <c r="CM23" s="157"/>
      <c r="CN23" s="157"/>
      <c r="CO23" s="157"/>
      <c r="CP23" s="157"/>
      <c r="CQ23" s="157"/>
      <c r="CR23" s="157"/>
      <c r="CS23" s="157"/>
      <c r="CT23" s="157"/>
      <c r="CU23" s="157"/>
      <c r="CV23" s="157"/>
      <c r="CW23" s="157"/>
      <c r="CX23" s="157"/>
      <c r="CY23" s="172">
        <f t="shared" si="16"/>
        <v>0</v>
      </c>
      <c r="CZ23" s="120"/>
      <c r="DA23" s="172">
        <f t="shared" si="17"/>
        <v>0</v>
      </c>
      <c r="DB23" s="157"/>
      <c r="DC23" s="157"/>
      <c r="DD23" s="157"/>
      <c r="DE23" s="157"/>
      <c r="DF23" s="157"/>
      <c r="DG23" s="157"/>
      <c r="DH23" s="157"/>
      <c r="DI23" s="157"/>
      <c r="DJ23" s="157"/>
      <c r="DK23" s="157"/>
      <c r="DL23" s="157"/>
      <c r="DM23" s="157"/>
      <c r="DN23" s="157"/>
      <c r="DO23" s="157"/>
      <c r="DP23" s="157"/>
      <c r="DQ23" s="157"/>
      <c r="DR23" s="157"/>
      <c r="DS23" s="157"/>
      <c r="DT23" s="157"/>
      <c r="DU23" s="157"/>
      <c r="DV23" s="157"/>
      <c r="DW23" s="157"/>
      <c r="DX23" s="157"/>
      <c r="DY23" s="172">
        <f t="shared" si="18"/>
        <v>0</v>
      </c>
      <c r="DZ23" s="157"/>
      <c r="EA23" s="157"/>
      <c r="EB23" s="157"/>
      <c r="EC23" s="157"/>
      <c r="ED23" s="157"/>
      <c r="EE23" s="157"/>
      <c r="EF23" s="157"/>
      <c r="EG23" s="157"/>
      <c r="EH23" s="157"/>
      <c r="EI23" s="157"/>
      <c r="EJ23" s="157"/>
      <c r="EK23" s="157"/>
      <c r="EL23" s="157"/>
      <c r="EM23" s="157"/>
      <c r="EN23" s="157"/>
      <c r="EO23" s="157"/>
      <c r="EP23" s="157"/>
      <c r="EQ23" s="157"/>
      <c r="ER23" s="157"/>
      <c r="ES23" s="157"/>
      <c r="ET23" s="157"/>
      <c r="EU23" s="157"/>
      <c r="EV23" s="157"/>
      <c r="EW23" s="172">
        <f t="shared" si="30"/>
        <v>0</v>
      </c>
      <c r="EX23" s="126"/>
      <c r="EY23" s="172">
        <f t="shared" si="19"/>
        <v>0</v>
      </c>
      <c r="EZ23" s="228"/>
      <c r="FA23" s="181"/>
      <c r="FB23"/>
      <c r="FC23"/>
      <c r="FD23"/>
      <c r="FE23"/>
      <c r="FF23"/>
      <c r="FG23"/>
      <c r="FH23"/>
      <c r="FI23"/>
      <c r="FJ23"/>
      <c r="FK23"/>
      <c r="FL23"/>
      <c r="FM23"/>
      <c r="FN23"/>
      <c r="FO23"/>
      <c r="FP23"/>
      <c r="FQ23"/>
      <c r="FR23"/>
      <c r="FS23"/>
      <c r="FT23"/>
      <c r="FU23"/>
      <c r="FV23"/>
      <c r="FW23"/>
      <c r="FX23"/>
      <c r="FY23" s="181"/>
      <c r="FZ23"/>
      <c r="GA23"/>
      <c r="GB23"/>
      <c r="GC23"/>
      <c r="GD23"/>
      <c r="GE23"/>
      <c r="GF23"/>
      <c r="GG23"/>
      <c r="GH23"/>
      <c r="GI23"/>
      <c r="GJ23"/>
      <c r="GK23"/>
      <c r="GL23"/>
      <c r="GM23"/>
      <c r="GN23"/>
      <c r="GO23"/>
      <c r="GP23"/>
      <c r="GQ23"/>
      <c r="GR23"/>
      <c r="GS23"/>
      <c r="GT23"/>
      <c r="GU23"/>
      <c r="GV23"/>
      <c r="GW23" s="181"/>
      <c r="GX23"/>
      <c r="GY23"/>
      <c r="GZ23"/>
      <c r="HA23"/>
      <c r="HB23" s="173">
        <f t="shared" si="20"/>
        <v>0</v>
      </c>
      <c r="HC23" s="174">
        <f t="shared" si="21"/>
        <v>0</v>
      </c>
      <c r="HD23" s="174">
        <f t="shared" si="31"/>
        <v>0</v>
      </c>
      <c r="HE23" s="174">
        <f t="shared" si="40"/>
        <v>5.0000000000000001E-3</v>
      </c>
      <c r="HF23" s="175">
        <f t="shared" si="32"/>
        <v>5.0000000000000001E-3</v>
      </c>
      <c r="HG23" s="176">
        <f t="shared" si="33"/>
        <v>0</v>
      </c>
      <c r="HH23" s="137">
        <f t="shared" si="22"/>
        <v>0</v>
      </c>
      <c r="HI23" s="137">
        <f t="shared" si="22"/>
        <v>0</v>
      </c>
      <c r="HJ23" s="137">
        <f t="shared" si="22"/>
        <v>0</v>
      </c>
      <c r="HK23" s="137">
        <f t="shared" si="22"/>
        <v>1</v>
      </c>
      <c r="HL23" s="137">
        <f t="shared" si="22"/>
        <v>1</v>
      </c>
      <c r="HM23" s="137">
        <f t="shared" si="22"/>
        <v>1</v>
      </c>
      <c r="HN23" s="137">
        <f t="shared" si="22"/>
        <v>1</v>
      </c>
      <c r="HO23" s="137">
        <f t="shared" si="22"/>
        <v>1</v>
      </c>
      <c r="HP23" s="177"/>
      <c r="HQ23" s="177"/>
      <c r="HR23" s="177"/>
      <c r="HS23" s="177"/>
      <c r="HT23" s="177"/>
      <c r="HU23" s="177"/>
      <c r="HV23" s="177"/>
      <c r="HW23" s="137"/>
      <c r="HX23" s="137">
        <f t="shared" si="41"/>
        <v>0</v>
      </c>
      <c r="HY23"/>
      <c r="HZ23" s="173">
        <f t="shared" si="23"/>
        <v>0</v>
      </c>
      <c r="IA23" s="174">
        <f t="shared" si="24"/>
        <v>0</v>
      </c>
      <c r="IB23" s="174">
        <f t="shared" si="34"/>
        <v>0</v>
      </c>
      <c r="IC23" s="174">
        <f t="shared" si="42"/>
        <v>5.0000000000000001E-3</v>
      </c>
      <c r="ID23" s="175">
        <f t="shared" si="35"/>
        <v>5.0000000000000001E-3</v>
      </c>
      <c r="IE23" s="176">
        <f t="shared" si="36"/>
        <v>0</v>
      </c>
      <c r="IF23" s="137">
        <f t="shared" si="25"/>
        <v>0</v>
      </c>
      <c r="IG23" s="137">
        <f t="shared" si="25"/>
        <v>0</v>
      </c>
      <c r="IH23" s="137">
        <f t="shared" si="25"/>
        <v>0</v>
      </c>
      <c r="II23" s="137">
        <f t="shared" si="25"/>
        <v>1</v>
      </c>
      <c r="IJ23" s="137">
        <f t="shared" si="25"/>
        <v>1</v>
      </c>
      <c r="IK23" s="137">
        <f t="shared" si="25"/>
        <v>1</v>
      </c>
      <c r="IL23" s="137">
        <f t="shared" si="25"/>
        <v>1</v>
      </c>
      <c r="IM23" s="137">
        <f t="shared" si="25"/>
        <v>1</v>
      </c>
      <c r="IN23" s="177"/>
      <c r="IO23" s="177"/>
      <c r="IP23" s="177"/>
      <c r="IQ23" s="177"/>
      <c r="IR23" s="177"/>
      <c r="IS23" s="177"/>
      <c r="IT23" s="177"/>
      <c r="IU23" s="137">
        <v>0</v>
      </c>
      <c r="IV23" s="137">
        <f t="shared" si="43"/>
        <v>0</v>
      </c>
      <c r="IW23" s="125"/>
      <c r="IX23" s="173">
        <f t="shared" si="26"/>
        <v>0</v>
      </c>
      <c r="IY23" s="174">
        <f t="shared" si="27"/>
        <v>0</v>
      </c>
      <c r="IZ23" s="174">
        <f t="shared" si="37"/>
        <v>0</v>
      </c>
      <c r="JA23" s="174">
        <f t="shared" si="44"/>
        <v>5.0000000000000001E-3</v>
      </c>
      <c r="JB23" s="175">
        <f t="shared" si="38"/>
        <v>5.0000000000000001E-3</v>
      </c>
      <c r="JC23" s="176">
        <f t="shared" si="39"/>
        <v>0</v>
      </c>
      <c r="JD23" s="137">
        <f t="shared" si="28"/>
        <v>0</v>
      </c>
      <c r="JE23" s="137">
        <f t="shared" si="28"/>
        <v>0</v>
      </c>
      <c r="JF23" s="137">
        <f t="shared" si="28"/>
        <v>0</v>
      </c>
      <c r="JG23" s="137">
        <f t="shared" si="28"/>
        <v>1</v>
      </c>
      <c r="JH23" s="137">
        <f t="shared" si="28"/>
        <v>1</v>
      </c>
      <c r="JI23" s="137">
        <f t="shared" si="28"/>
        <v>1</v>
      </c>
      <c r="JJ23" s="137">
        <f t="shared" si="28"/>
        <v>1</v>
      </c>
      <c r="JK23" s="137">
        <f t="shared" si="28"/>
        <v>1</v>
      </c>
      <c r="JL23" s="177"/>
      <c r="JM23" s="177"/>
      <c r="JN23" s="177"/>
      <c r="JO23" s="177"/>
      <c r="JP23" s="177"/>
      <c r="JQ23" s="177"/>
      <c r="JR23" s="177"/>
      <c r="JS23" s="137"/>
      <c r="JT23" s="137">
        <f t="shared" si="45"/>
        <v>0</v>
      </c>
    </row>
    <row r="24" spans="3:280" ht="14.45" customHeight="1" x14ac:dyDescent="0.25">
      <c r="C24" s="194" t="s">
        <v>254</v>
      </c>
      <c r="D24" s="171">
        <v>0</v>
      </c>
      <c r="E24" s="156"/>
      <c r="F24" s="156"/>
      <c r="G24" s="156"/>
      <c r="H24" s="156"/>
      <c r="I24" s="156"/>
      <c r="J24" s="156"/>
      <c r="K24" s="156"/>
      <c r="L24" s="156"/>
      <c r="M24" s="156"/>
      <c r="N24" s="156"/>
      <c r="O24" s="156"/>
      <c r="P24" s="156"/>
      <c r="Q24" s="156"/>
      <c r="R24" s="156"/>
      <c r="S24" s="156"/>
      <c r="T24" s="156"/>
      <c r="U24" s="156"/>
      <c r="V24" s="156"/>
      <c r="W24" s="156"/>
      <c r="X24" s="156"/>
      <c r="Y24" s="156"/>
      <c r="Z24" s="156"/>
      <c r="AA24" s="156"/>
      <c r="AB24" s="171">
        <v>0</v>
      </c>
      <c r="AC24" s="156"/>
      <c r="AD24" s="156"/>
      <c r="AE24" s="156"/>
      <c r="AF24" s="156"/>
      <c r="AG24" s="156"/>
      <c r="AH24" s="156"/>
      <c r="AI24" s="156"/>
      <c r="AJ24" s="156"/>
      <c r="AK24" s="156"/>
      <c r="AL24" s="156"/>
      <c r="AM24" s="156"/>
      <c r="AN24" s="156"/>
      <c r="AO24" s="156"/>
      <c r="AP24" s="156"/>
      <c r="AQ24" s="156"/>
      <c r="AR24" s="156"/>
      <c r="AS24" s="156"/>
      <c r="AT24" s="156"/>
      <c r="AU24" s="156"/>
      <c r="AV24" s="156"/>
      <c r="AW24" s="156"/>
      <c r="AX24" s="156"/>
      <c r="AY24" s="156"/>
      <c r="AZ24" s="171">
        <v>0</v>
      </c>
      <c r="BA24" s="153">
        <f t="shared" si="14"/>
        <v>0</v>
      </c>
      <c r="BB24" s="120"/>
      <c r="BC24" s="172">
        <f t="shared" si="29"/>
        <v>0</v>
      </c>
      <c r="BD24" s="157"/>
      <c r="BE24" s="157"/>
      <c r="BF24" s="157"/>
      <c r="BG24" s="157"/>
      <c r="BH24" s="157"/>
      <c r="BI24" s="157"/>
      <c r="BJ24" s="157"/>
      <c r="BK24" s="157"/>
      <c r="BL24" s="157"/>
      <c r="BM24" s="157"/>
      <c r="BN24" s="157"/>
      <c r="BO24" s="157"/>
      <c r="BP24" s="157"/>
      <c r="BQ24" s="157"/>
      <c r="BR24" s="157"/>
      <c r="BS24" s="157"/>
      <c r="BT24" s="157"/>
      <c r="BU24" s="157"/>
      <c r="BV24" s="157"/>
      <c r="BW24" s="157"/>
      <c r="BX24" s="157"/>
      <c r="BY24" s="157"/>
      <c r="BZ24" s="157"/>
      <c r="CA24" s="172">
        <f t="shared" si="15"/>
        <v>0</v>
      </c>
      <c r="CB24" s="157"/>
      <c r="CC24" s="157"/>
      <c r="CD24" s="157"/>
      <c r="CE24" s="157"/>
      <c r="CF24" s="157"/>
      <c r="CG24" s="157"/>
      <c r="CH24" s="157"/>
      <c r="CI24" s="157"/>
      <c r="CJ24" s="157"/>
      <c r="CK24" s="157"/>
      <c r="CL24" s="157"/>
      <c r="CM24" s="157"/>
      <c r="CN24" s="157"/>
      <c r="CO24" s="157"/>
      <c r="CP24" s="157"/>
      <c r="CQ24" s="157"/>
      <c r="CR24" s="157"/>
      <c r="CS24" s="157"/>
      <c r="CT24" s="157"/>
      <c r="CU24" s="157"/>
      <c r="CV24" s="157"/>
      <c r="CW24" s="157"/>
      <c r="CX24" s="157"/>
      <c r="CY24" s="172">
        <f t="shared" si="16"/>
        <v>0</v>
      </c>
      <c r="CZ24" s="120"/>
      <c r="DA24" s="172">
        <f t="shared" si="17"/>
        <v>0</v>
      </c>
      <c r="DB24" s="157"/>
      <c r="DC24" s="157"/>
      <c r="DD24" s="157"/>
      <c r="DE24" s="157"/>
      <c r="DF24" s="157"/>
      <c r="DG24" s="157"/>
      <c r="DH24" s="157"/>
      <c r="DI24" s="157"/>
      <c r="DJ24" s="157"/>
      <c r="DK24" s="157"/>
      <c r="DL24" s="157"/>
      <c r="DM24" s="157"/>
      <c r="DN24" s="157"/>
      <c r="DO24" s="157"/>
      <c r="DP24" s="157"/>
      <c r="DQ24" s="157"/>
      <c r="DR24" s="157"/>
      <c r="DS24" s="157"/>
      <c r="DT24" s="157"/>
      <c r="DU24" s="157"/>
      <c r="DV24" s="157"/>
      <c r="DW24" s="157"/>
      <c r="DX24" s="157"/>
      <c r="DY24" s="172">
        <f t="shared" si="18"/>
        <v>0</v>
      </c>
      <c r="DZ24" s="157"/>
      <c r="EA24" s="157"/>
      <c r="EB24" s="157"/>
      <c r="EC24" s="157"/>
      <c r="ED24" s="157"/>
      <c r="EE24" s="157"/>
      <c r="EF24" s="157"/>
      <c r="EG24" s="157"/>
      <c r="EH24" s="157"/>
      <c r="EI24" s="157"/>
      <c r="EJ24" s="157"/>
      <c r="EK24" s="157"/>
      <c r="EL24" s="157"/>
      <c r="EM24" s="157"/>
      <c r="EN24" s="157"/>
      <c r="EO24" s="157"/>
      <c r="EP24" s="157"/>
      <c r="EQ24" s="157"/>
      <c r="ER24" s="157"/>
      <c r="ES24" s="157"/>
      <c r="ET24" s="157"/>
      <c r="EU24" s="157"/>
      <c r="EV24" s="157"/>
      <c r="EW24" s="172">
        <f t="shared" si="30"/>
        <v>0</v>
      </c>
      <c r="EX24" s="126"/>
      <c r="EY24" s="172">
        <f t="shared" si="19"/>
        <v>0</v>
      </c>
      <c r="EZ24" s="228"/>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s="173">
        <f t="shared" si="20"/>
        <v>0</v>
      </c>
      <c r="HC24" s="174">
        <f t="shared" si="21"/>
        <v>0</v>
      </c>
      <c r="HD24" s="174">
        <f t="shared" si="31"/>
        <v>0</v>
      </c>
      <c r="HE24" s="174">
        <f t="shared" si="40"/>
        <v>6.0000000000000001E-3</v>
      </c>
      <c r="HF24" s="175">
        <f t="shared" si="32"/>
        <v>6.0000000000000001E-3</v>
      </c>
      <c r="HG24" s="176">
        <f t="shared" si="33"/>
        <v>0</v>
      </c>
      <c r="HH24" s="137">
        <f t="shared" si="22"/>
        <v>0</v>
      </c>
      <c r="HI24" s="137">
        <f t="shared" si="22"/>
        <v>0</v>
      </c>
      <c r="HJ24" s="137">
        <f t="shared" si="22"/>
        <v>1</v>
      </c>
      <c r="HK24" s="137">
        <f t="shared" si="22"/>
        <v>1</v>
      </c>
      <c r="HL24" s="137">
        <f t="shared" si="22"/>
        <v>1</v>
      </c>
      <c r="HM24" s="137">
        <f t="shared" si="22"/>
        <v>1</v>
      </c>
      <c r="HN24" s="137">
        <f t="shared" si="22"/>
        <v>1</v>
      </c>
      <c r="HO24" s="137">
        <f t="shared" si="22"/>
        <v>1</v>
      </c>
      <c r="HP24" s="177"/>
      <c r="HQ24" s="177"/>
      <c r="HR24" s="177"/>
      <c r="HS24" s="177"/>
      <c r="HT24" s="177"/>
      <c r="HU24" s="177"/>
      <c r="HV24" s="177"/>
      <c r="HW24" s="137"/>
      <c r="HX24" s="137">
        <f t="shared" si="41"/>
        <v>0</v>
      </c>
      <c r="HY24"/>
      <c r="HZ24" s="173">
        <f t="shared" si="23"/>
        <v>0</v>
      </c>
      <c r="IA24" s="174">
        <f t="shared" si="24"/>
        <v>0</v>
      </c>
      <c r="IB24" s="174">
        <f t="shared" si="34"/>
        <v>0</v>
      </c>
      <c r="IC24" s="174">
        <f t="shared" si="42"/>
        <v>6.0000000000000001E-3</v>
      </c>
      <c r="ID24" s="175">
        <f t="shared" si="35"/>
        <v>6.0000000000000001E-3</v>
      </c>
      <c r="IE24" s="176">
        <f t="shared" si="36"/>
        <v>0</v>
      </c>
      <c r="IF24" s="137">
        <f t="shared" si="25"/>
        <v>0</v>
      </c>
      <c r="IG24" s="137">
        <f t="shared" si="25"/>
        <v>0</v>
      </c>
      <c r="IH24" s="137">
        <f t="shared" si="25"/>
        <v>1</v>
      </c>
      <c r="II24" s="137">
        <f t="shared" si="25"/>
        <v>1</v>
      </c>
      <c r="IJ24" s="137">
        <f t="shared" si="25"/>
        <v>1</v>
      </c>
      <c r="IK24" s="137">
        <f t="shared" si="25"/>
        <v>1</v>
      </c>
      <c r="IL24" s="137">
        <f t="shared" si="25"/>
        <v>1</v>
      </c>
      <c r="IM24" s="137">
        <f t="shared" si="25"/>
        <v>1</v>
      </c>
      <c r="IN24" s="177"/>
      <c r="IO24" s="177"/>
      <c r="IP24" s="177"/>
      <c r="IQ24" s="177"/>
      <c r="IR24" s="177"/>
      <c r="IS24" s="177"/>
      <c r="IT24" s="177"/>
      <c r="IU24" s="137">
        <v>0</v>
      </c>
      <c r="IV24" s="137">
        <f t="shared" si="43"/>
        <v>0</v>
      </c>
      <c r="IW24" s="125"/>
      <c r="IX24" s="173">
        <f t="shared" si="26"/>
        <v>0</v>
      </c>
      <c r="IY24" s="174">
        <f t="shared" si="27"/>
        <v>0</v>
      </c>
      <c r="IZ24" s="174">
        <f t="shared" si="37"/>
        <v>0</v>
      </c>
      <c r="JA24" s="174">
        <f t="shared" si="44"/>
        <v>6.0000000000000001E-3</v>
      </c>
      <c r="JB24" s="175">
        <f t="shared" si="38"/>
        <v>6.0000000000000001E-3</v>
      </c>
      <c r="JC24" s="176">
        <f t="shared" si="39"/>
        <v>0</v>
      </c>
      <c r="JD24" s="137">
        <f t="shared" si="28"/>
        <v>0</v>
      </c>
      <c r="JE24" s="137">
        <f t="shared" si="28"/>
        <v>0</v>
      </c>
      <c r="JF24" s="137">
        <f t="shared" si="28"/>
        <v>1</v>
      </c>
      <c r="JG24" s="137">
        <f t="shared" si="28"/>
        <v>1</v>
      </c>
      <c r="JH24" s="137">
        <f t="shared" si="28"/>
        <v>1</v>
      </c>
      <c r="JI24" s="137">
        <f t="shared" si="28"/>
        <v>1</v>
      </c>
      <c r="JJ24" s="137">
        <f t="shared" si="28"/>
        <v>1</v>
      </c>
      <c r="JK24" s="137">
        <f t="shared" si="28"/>
        <v>1</v>
      </c>
      <c r="JL24" s="177"/>
      <c r="JM24" s="177"/>
      <c r="JN24" s="177"/>
      <c r="JO24" s="177"/>
      <c r="JP24" s="177"/>
      <c r="JQ24" s="177"/>
      <c r="JR24" s="177"/>
      <c r="JS24" s="137"/>
      <c r="JT24" s="137">
        <f t="shared" si="45"/>
        <v>0</v>
      </c>
    </row>
    <row r="25" spans="3:280" x14ac:dyDescent="0.25">
      <c r="C25" s="194" t="s">
        <v>29</v>
      </c>
      <c r="D25" s="171">
        <v>0</v>
      </c>
      <c r="E25" s="156"/>
      <c r="F25" s="156"/>
      <c r="G25" s="156"/>
      <c r="H25" s="156"/>
      <c r="I25" s="156"/>
      <c r="J25" s="156"/>
      <c r="K25" s="156"/>
      <c r="L25" s="156"/>
      <c r="M25" s="156"/>
      <c r="N25" s="156"/>
      <c r="O25" s="156"/>
      <c r="P25" s="156"/>
      <c r="Q25" s="156"/>
      <c r="R25" s="156"/>
      <c r="S25" s="156"/>
      <c r="T25" s="156"/>
      <c r="U25" s="156"/>
      <c r="V25" s="156"/>
      <c r="W25" s="156"/>
      <c r="X25" s="156"/>
      <c r="Y25" s="156"/>
      <c r="Z25" s="156"/>
      <c r="AA25" s="156"/>
      <c r="AB25" s="171">
        <v>0</v>
      </c>
      <c r="AC25" s="156"/>
      <c r="AD25" s="156"/>
      <c r="AE25" s="156"/>
      <c r="AF25" s="156"/>
      <c r="AG25" s="156"/>
      <c r="AH25" s="156"/>
      <c r="AI25" s="156"/>
      <c r="AJ25" s="156"/>
      <c r="AK25" s="156"/>
      <c r="AL25" s="156"/>
      <c r="AM25" s="156"/>
      <c r="AN25" s="156"/>
      <c r="AO25" s="156"/>
      <c r="AP25" s="156"/>
      <c r="AQ25" s="156"/>
      <c r="AR25" s="156"/>
      <c r="AS25" s="156"/>
      <c r="AT25" s="156"/>
      <c r="AU25" s="156"/>
      <c r="AV25" s="156"/>
      <c r="AW25" s="156"/>
      <c r="AX25" s="156"/>
      <c r="AY25" s="156"/>
      <c r="AZ25" s="171">
        <v>0</v>
      </c>
      <c r="BA25" s="153">
        <f t="shared" si="14"/>
        <v>0</v>
      </c>
      <c r="BB25" s="120"/>
      <c r="BC25" s="172">
        <f t="shared" si="29"/>
        <v>0</v>
      </c>
      <c r="BD25" s="157"/>
      <c r="BE25" s="157"/>
      <c r="BF25" s="157"/>
      <c r="BG25" s="157"/>
      <c r="BH25" s="157"/>
      <c r="BI25" s="157"/>
      <c r="BJ25" s="157"/>
      <c r="BK25" s="157"/>
      <c r="BL25" s="157"/>
      <c r="BM25" s="157"/>
      <c r="BN25" s="157"/>
      <c r="BO25" s="157"/>
      <c r="BP25" s="157"/>
      <c r="BQ25" s="157"/>
      <c r="BR25" s="157"/>
      <c r="BS25" s="157"/>
      <c r="BT25" s="157"/>
      <c r="BU25" s="157"/>
      <c r="BV25" s="157"/>
      <c r="BW25" s="157"/>
      <c r="BX25" s="157"/>
      <c r="BY25" s="157"/>
      <c r="BZ25" s="157"/>
      <c r="CA25" s="172">
        <f t="shared" si="15"/>
        <v>0</v>
      </c>
      <c r="CB25" s="157"/>
      <c r="CC25" s="157"/>
      <c r="CD25" s="157"/>
      <c r="CE25" s="157"/>
      <c r="CF25" s="157"/>
      <c r="CG25" s="157"/>
      <c r="CH25" s="157"/>
      <c r="CI25" s="157"/>
      <c r="CJ25" s="157"/>
      <c r="CK25" s="157"/>
      <c r="CL25" s="157"/>
      <c r="CM25" s="157"/>
      <c r="CN25" s="157"/>
      <c r="CO25" s="157"/>
      <c r="CP25" s="157"/>
      <c r="CQ25" s="157"/>
      <c r="CR25" s="157"/>
      <c r="CS25" s="157"/>
      <c r="CT25" s="157"/>
      <c r="CU25" s="157"/>
      <c r="CV25" s="157"/>
      <c r="CW25" s="157"/>
      <c r="CX25" s="157"/>
      <c r="CY25" s="172">
        <f t="shared" si="16"/>
        <v>0</v>
      </c>
      <c r="CZ25" s="120"/>
      <c r="DA25" s="172">
        <f t="shared" si="17"/>
        <v>0</v>
      </c>
      <c r="DB25" s="157"/>
      <c r="DC25" s="157"/>
      <c r="DD25" s="157"/>
      <c r="DE25" s="157"/>
      <c r="DF25" s="157"/>
      <c r="DG25" s="157"/>
      <c r="DH25" s="157"/>
      <c r="DI25" s="157"/>
      <c r="DJ25" s="157"/>
      <c r="DK25" s="157"/>
      <c r="DL25" s="157"/>
      <c r="DM25" s="157"/>
      <c r="DN25" s="157"/>
      <c r="DO25" s="157"/>
      <c r="DP25" s="157"/>
      <c r="DQ25" s="157"/>
      <c r="DR25" s="157"/>
      <c r="DS25" s="157"/>
      <c r="DT25" s="157"/>
      <c r="DU25" s="157"/>
      <c r="DV25" s="157"/>
      <c r="DW25" s="157"/>
      <c r="DX25" s="157"/>
      <c r="DY25" s="172">
        <f t="shared" si="18"/>
        <v>0</v>
      </c>
      <c r="DZ25" s="157"/>
      <c r="EA25" s="157"/>
      <c r="EB25" s="157"/>
      <c r="EC25" s="157"/>
      <c r="ED25" s="157"/>
      <c r="EE25" s="157"/>
      <c r="EF25" s="157"/>
      <c r="EG25" s="157"/>
      <c r="EH25" s="157"/>
      <c r="EI25" s="157"/>
      <c r="EJ25" s="157"/>
      <c r="EK25" s="157"/>
      <c r="EL25" s="157"/>
      <c r="EM25" s="157"/>
      <c r="EN25" s="157"/>
      <c r="EO25" s="157"/>
      <c r="EP25" s="157"/>
      <c r="EQ25" s="157"/>
      <c r="ER25" s="157"/>
      <c r="ES25" s="157"/>
      <c r="ET25" s="157"/>
      <c r="EU25" s="157"/>
      <c r="EV25" s="157"/>
      <c r="EW25" s="172">
        <f t="shared" si="30"/>
        <v>0</v>
      </c>
      <c r="EX25" s="126"/>
      <c r="EY25" s="172">
        <f t="shared" si="19"/>
        <v>0</v>
      </c>
      <c r="EZ25" s="228"/>
      <c r="FA25" s="136"/>
      <c r="FB25" s="137" t="s">
        <v>214</v>
      </c>
      <c r="FC25" s="137" t="s">
        <v>215</v>
      </c>
      <c r="FD25" s="137" t="s">
        <v>216</v>
      </c>
      <c r="FE25" s="125"/>
      <c r="FF25" s="125"/>
      <c r="FG25"/>
      <c r="FH25" s="125"/>
      <c r="FI25" s="125"/>
      <c r="FJ25"/>
      <c r="FK25"/>
      <c r="FL25"/>
      <c r="FM25"/>
      <c r="FN25"/>
      <c r="FO25"/>
      <c r="FP25"/>
      <c r="FQ25"/>
      <c r="FR25"/>
      <c r="FS25"/>
      <c r="FT25"/>
      <c r="FU25"/>
      <c r="FV25"/>
      <c r="FW25"/>
      <c r="FX25"/>
      <c r="FY25" s="138"/>
      <c r="FZ25" s="137" t="s">
        <v>214</v>
      </c>
      <c r="GA25" s="137" t="s">
        <v>215</v>
      </c>
      <c r="GB25" s="137" t="s">
        <v>216</v>
      </c>
      <c r="GC25" s="125"/>
      <c r="GD25" s="125"/>
      <c r="GE25"/>
      <c r="GF25" s="125"/>
      <c r="GG25" s="125"/>
      <c r="GH25"/>
      <c r="GI25"/>
      <c r="GJ25"/>
      <c r="GK25"/>
      <c r="GL25"/>
      <c r="GM25"/>
      <c r="GN25"/>
      <c r="GO25"/>
      <c r="GP25"/>
      <c r="GQ25"/>
      <c r="GR25"/>
      <c r="GS25"/>
      <c r="GT25"/>
      <c r="GU25"/>
      <c r="GV25"/>
      <c r="GW25" s="138"/>
      <c r="GX25" s="137" t="s">
        <v>214</v>
      </c>
      <c r="GY25" s="137" t="s">
        <v>215</v>
      </c>
      <c r="GZ25" s="137" t="s">
        <v>216</v>
      </c>
      <c r="HA25"/>
      <c r="HB25" s="173">
        <f t="shared" si="20"/>
        <v>0</v>
      </c>
      <c r="HC25" s="174">
        <f t="shared" si="21"/>
        <v>0</v>
      </c>
      <c r="HD25" s="174">
        <f t="shared" si="31"/>
        <v>0</v>
      </c>
      <c r="HE25" s="174">
        <f t="shared" si="40"/>
        <v>7.0000000000000001E-3</v>
      </c>
      <c r="HF25" s="175">
        <f t="shared" si="32"/>
        <v>7.0000000000000001E-3</v>
      </c>
      <c r="HG25" s="176">
        <f t="shared" si="33"/>
        <v>0</v>
      </c>
      <c r="HH25" s="137">
        <f t="shared" si="22"/>
        <v>0</v>
      </c>
      <c r="HI25" s="137">
        <f t="shared" si="22"/>
        <v>1</v>
      </c>
      <c r="HJ25" s="137">
        <f t="shared" si="22"/>
        <v>1</v>
      </c>
      <c r="HK25" s="137">
        <f t="shared" si="22"/>
        <v>1</v>
      </c>
      <c r="HL25" s="137">
        <f t="shared" si="22"/>
        <v>1</v>
      </c>
      <c r="HM25" s="137">
        <f t="shared" si="22"/>
        <v>1</v>
      </c>
      <c r="HN25" s="137">
        <f t="shared" si="22"/>
        <v>1</v>
      </c>
      <c r="HO25" s="137">
        <f t="shared" si="22"/>
        <v>1</v>
      </c>
      <c r="HP25" s="177"/>
      <c r="HQ25" s="177"/>
      <c r="HR25" s="177"/>
      <c r="HS25" s="177"/>
      <c r="HT25" s="177"/>
      <c r="HU25" s="177"/>
      <c r="HV25" s="177"/>
      <c r="HW25" s="137"/>
      <c r="HX25" s="137">
        <f t="shared" si="41"/>
        <v>0</v>
      </c>
      <c r="HY25"/>
      <c r="HZ25" s="173">
        <f t="shared" si="23"/>
        <v>0</v>
      </c>
      <c r="IA25" s="174">
        <f t="shared" si="24"/>
        <v>0</v>
      </c>
      <c r="IB25" s="174">
        <f t="shared" si="34"/>
        <v>0</v>
      </c>
      <c r="IC25" s="174">
        <f t="shared" si="42"/>
        <v>7.0000000000000001E-3</v>
      </c>
      <c r="ID25" s="175">
        <f t="shared" si="35"/>
        <v>7.0000000000000001E-3</v>
      </c>
      <c r="IE25" s="176">
        <f t="shared" si="36"/>
        <v>0</v>
      </c>
      <c r="IF25" s="137">
        <f t="shared" si="25"/>
        <v>0</v>
      </c>
      <c r="IG25" s="137">
        <f t="shared" si="25"/>
        <v>1</v>
      </c>
      <c r="IH25" s="137">
        <f t="shared" si="25"/>
        <v>1</v>
      </c>
      <c r="II25" s="137">
        <f t="shared" si="25"/>
        <v>1</v>
      </c>
      <c r="IJ25" s="137">
        <f t="shared" si="25"/>
        <v>1</v>
      </c>
      <c r="IK25" s="137">
        <f t="shared" si="25"/>
        <v>1</v>
      </c>
      <c r="IL25" s="137">
        <f t="shared" si="25"/>
        <v>1</v>
      </c>
      <c r="IM25" s="137">
        <f t="shared" si="25"/>
        <v>1</v>
      </c>
      <c r="IN25" s="177"/>
      <c r="IO25" s="177"/>
      <c r="IP25" s="177"/>
      <c r="IQ25" s="177"/>
      <c r="IR25" s="177"/>
      <c r="IS25" s="177"/>
      <c r="IT25" s="177"/>
      <c r="IU25" s="137">
        <v>0</v>
      </c>
      <c r="IV25" s="137">
        <f t="shared" si="43"/>
        <v>0</v>
      </c>
      <c r="IW25" s="125"/>
      <c r="IX25" s="173">
        <f t="shared" si="26"/>
        <v>0</v>
      </c>
      <c r="IY25" s="174">
        <f t="shared" si="27"/>
        <v>0</v>
      </c>
      <c r="IZ25" s="174">
        <f t="shared" si="37"/>
        <v>0</v>
      </c>
      <c r="JA25" s="174">
        <f t="shared" si="44"/>
        <v>7.0000000000000001E-3</v>
      </c>
      <c r="JB25" s="175">
        <f t="shared" si="38"/>
        <v>7.0000000000000001E-3</v>
      </c>
      <c r="JC25" s="176">
        <f t="shared" si="39"/>
        <v>0</v>
      </c>
      <c r="JD25" s="137">
        <f t="shared" si="28"/>
        <v>0</v>
      </c>
      <c r="JE25" s="137">
        <f t="shared" si="28"/>
        <v>1</v>
      </c>
      <c r="JF25" s="137">
        <f t="shared" si="28"/>
        <v>1</v>
      </c>
      <c r="JG25" s="137">
        <f t="shared" si="28"/>
        <v>1</v>
      </c>
      <c r="JH25" s="137">
        <f t="shared" si="28"/>
        <v>1</v>
      </c>
      <c r="JI25" s="137">
        <f t="shared" si="28"/>
        <v>1</v>
      </c>
      <c r="JJ25" s="137">
        <f t="shared" si="28"/>
        <v>1</v>
      </c>
      <c r="JK25" s="137">
        <f t="shared" si="28"/>
        <v>1</v>
      </c>
      <c r="JL25" s="177"/>
      <c r="JM25" s="177"/>
      <c r="JN25" s="177"/>
      <c r="JO25" s="177"/>
      <c r="JP25" s="177"/>
      <c r="JQ25" s="177"/>
      <c r="JR25" s="177"/>
      <c r="JS25" s="137"/>
      <c r="JT25" s="137">
        <f t="shared" si="45"/>
        <v>0</v>
      </c>
    </row>
    <row r="26" spans="3:280" ht="45" x14ac:dyDescent="0.25">
      <c r="C26" s="200" t="s">
        <v>255</v>
      </c>
      <c r="D26" s="171">
        <v>0</v>
      </c>
      <c r="E26" s="156"/>
      <c r="F26" s="156"/>
      <c r="G26" s="156"/>
      <c r="H26" s="156"/>
      <c r="I26" s="156"/>
      <c r="J26" s="156"/>
      <c r="K26" s="156"/>
      <c r="L26" s="156"/>
      <c r="M26" s="156"/>
      <c r="N26" s="156"/>
      <c r="O26" s="156"/>
      <c r="P26" s="156"/>
      <c r="Q26" s="156"/>
      <c r="R26" s="156"/>
      <c r="S26" s="156"/>
      <c r="T26" s="156"/>
      <c r="U26" s="156"/>
      <c r="V26" s="156"/>
      <c r="W26" s="156"/>
      <c r="X26" s="156"/>
      <c r="Y26" s="156"/>
      <c r="Z26" s="156"/>
      <c r="AA26" s="156"/>
      <c r="AB26" s="171">
        <v>0</v>
      </c>
      <c r="AC26" s="156"/>
      <c r="AD26" s="156"/>
      <c r="AE26" s="156"/>
      <c r="AF26" s="156"/>
      <c r="AG26" s="156"/>
      <c r="AH26" s="156"/>
      <c r="AI26" s="156"/>
      <c r="AJ26" s="156"/>
      <c r="AK26" s="156"/>
      <c r="AL26" s="156"/>
      <c r="AM26" s="156"/>
      <c r="AN26" s="156"/>
      <c r="AO26" s="156"/>
      <c r="AP26" s="156"/>
      <c r="AQ26" s="156"/>
      <c r="AR26" s="156"/>
      <c r="AS26" s="156"/>
      <c r="AT26" s="156"/>
      <c r="AU26" s="156"/>
      <c r="AV26" s="156"/>
      <c r="AW26" s="156"/>
      <c r="AX26" s="156"/>
      <c r="AY26" s="156"/>
      <c r="AZ26" s="171">
        <v>0</v>
      </c>
      <c r="BA26" s="153">
        <f t="shared" si="14"/>
        <v>0</v>
      </c>
      <c r="BB26" s="120"/>
      <c r="BC26" s="172">
        <f t="shared" si="29"/>
        <v>0</v>
      </c>
      <c r="BD26" s="157"/>
      <c r="BE26" s="157"/>
      <c r="BF26" s="157"/>
      <c r="BG26" s="157"/>
      <c r="BH26" s="157"/>
      <c r="BI26" s="157"/>
      <c r="BJ26" s="157"/>
      <c r="BK26" s="157"/>
      <c r="BL26" s="157"/>
      <c r="BM26" s="157"/>
      <c r="BN26" s="157"/>
      <c r="BO26" s="157"/>
      <c r="BP26" s="157"/>
      <c r="BQ26" s="157"/>
      <c r="BR26" s="157"/>
      <c r="BS26" s="157"/>
      <c r="BT26" s="157"/>
      <c r="BU26" s="157"/>
      <c r="BV26" s="157"/>
      <c r="BW26" s="157"/>
      <c r="BX26" s="157"/>
      <c r="BY26" s="157"/>
      <c r="BZ26" s="157"/>
      <c r="CA26" s="172">
        <f t="shared" si="15"/>
        <v>0</v>
      </c>
      <c r="CB26" s="157"/>
      <c r="CC26" s="157"/>
      <c r="CD26" s="157"/>
      <c r="CE26" s="157"/>
      <c r="CF26" s="157"/>
      <c r="CG26" s="157"/>
      <c r="CH26" s="157"/>
      <c r="CI26" s="157"/>
      <c r="CJ26" s="157"/>
      <c r="CK26" s="157"/>
      <c r="CL26" s="157"/>
      <c r="CM26" s="157"/>
      <c r="CN26" s="157"/>
      <c r="CO26" s="157"/>
      <c r="CP26" s="157"/>
      <c r="CQ26" s="157"/>
      <c r="CR26" s="157"/>
      <c r="CS26" s="157"/>
      <c r="CT26" s="157"/>
      <c r="CU26" s="157"/>
      <c r="CV26" s="157"/>
      <c r="CW26" s="157"/>
      <c r="CX26" s="157"/>
      <c r="CY26" s="172">
        <f t="shared" si="16"/>
        <v>0</v>
      </c>
      <c r="CZ26" s="120"/>
      <c r="DA26" s="172">
        <f t="shared" si="17"/>
        <v>0</v>
      </c>
      <c r="DB26" s="157"/>
      <c r="DC26" s="157"/>
      <c r="DD26" s="157"/>
      <c r="DE26" s="157"/>
      <c r="DF26" s="157"/>
      <c r="DG26" s="157"/>
      <c r="DH26" s="157"/>
      <c r="DI26" s="157"/>
      <c r="DJ26" s="157"/>
      <c r="DK26" s="157"/>
      <c r="DL26" s="157"/>
      <c r="DM26" s="157"/>
      <c r="DN26" s="157"/>
      <c r="DO26" s="157"/>
      <c r="DP26" s="157"/>
      <c r="DQ26" s="157"/>
      <c r="DR26" s="157"/>
      <c r="DS26" s="157"/>
      <c r="DT26" s="157"/>
      <c r="DU26" s="157"/>
      <c r="DV26" s="157"/>
      <c r="DW26" s="157"/>
      <c r="DX26" s="157"/>
      <c r="DY26" s="172">
        <f t="shared" si="18"/>
        <v>0</v>
      </c>
      <c r="DZ26" s="157"/>
      <c r="EA26" s="157"/>
      <c r="EB26" s="157"/>
      <c r="EC26" s="157"/>
      <c r="ED26" s="157"/>
      <c r="EE26" s="157"/>
      <c r="EF26" s="157"/>
      <c r="EG26" s="157"/>
      <c r="EH26" s="157"/>
      <c r="EI26" s="157"/>
      <c r="EJ26" s="157"/>
      <c r="EK26" s="157"/>
      <c r="EL26" s="157"/>
      <c r="EM26" s="157"/>
      <c r="EN26" s="157"/>
      <c r="EO26" s="157"/>
      <c r="EP26" s="157"/>
      <c r="EQ26" s="157"/>
      <c r="ER26" s="157"/>
      <c r="ES26" s="157"/>
      <c r="ET26" s="157"/>
      <c r="EU26" s="157"/>
      <c r="EV26" s="157"/>
      <c r="EW26" s="172">
        <f t="shared" si="30"/>
        <v>0</v>
      </c>
      <c r="EX26" s="126"/>
      <c r="EY26" s="172">
        <f t="shared" si="19"/>
        <v>0</v>
      </c>
      <c r="EZ26" s="228"/>
      <c r="FA26" s="136" t="s">
        <v>218</v>
      </c>
      <c r="FB26" s="137" t="s">
        <v>219</v>
      </c>
      <c r="FC26" s="201" t="s">
        <v>246</v>
      </c>
      <c r="FD26" s="201" t="s">
        <v>256</v>
      </c>
      <c r="FE26" s="169"/>
      <c r="FF26" s="169"/>
      <c r="FG26"/>
      <c r="FH26" s="169"/>
      <c r="FI26" s="169"/>
      <c r="FJ26"/>
      <c r="FK26" s="125"/>
      <c r="FL26"/>
      <c r="FM26" s="125"/>
      <c r="FN26" s="125"/>
      <c r="FO26"/>
      <c r="FP26" s="125"/>
      <c r="FQ26" s="125"/>
      <c r="FR26" s="125"/>
      <c r="FS26"/>
      <c r="FT26"/>
      <c r="FU26"/>
      <c r="FV26"/>
      <c r="FW26"/>
      <c r="FX26" s="125"/>
      <c r="FY26" s="138" t="s">
        <v>218</v>
      </c>
      <c r="FZ26" s="137" t="s">
        <v>219</v>
      </c>
      <c r="GA26" s="201" t="s">
        <v>246</v>
      </c>
      <c r="GB26" s="201" t="s">
        <v>256</v>
      </c>
      <c r="GC26" s="169"/>
      <c r="GD26" s="169"/>
      <c r="GE26"/>
      <c r="GF26" s="169"/>
      <c r="GG26" s="169"/>
      <c r="GH26"/>
      <c r="GI26" s="125"/>
      <c r="GJ26"/>
      <c r="GK26" s="125"/>
      <c r="GL26" s="125"/>
      <c r="GM26"/>
      <c r="GN26" s="125"/>
      <c r="GO26" s="125"/>
      <c r="GP26" s="125"/>
      <c r="GQ26"/>
      <c r="GR26" s="125"/>
      <c r="GS26" s="125"/>
      <c r="GT26" s="125"/>
      <c r="GU26"/>
      <c r="GV26" s="125"/>
      <c r="GW26" s="138" t="s">
        <v>218</v>
      </c>
      <c r="GX26" s="137" t="s">
        <v>219</v>
      </c>
      <c r="GY26" s="201" t="s">
        <v>246</v>
      </c>
      <c r="GZ26" s="201" t="s">
        <v>256</v>
      </c>
      <c r="HA26"/>
      <c r="HB26" s="173">
        <f t="shared" si="20"/>
        <v>0</v>
      </c>
      <c r="HC26" s="174">
        <f t="shared" si="21"/>
        <v>0</v>
      </c>
      <c r="HD26" s="174">
        <f t="shared" si="31"/>
        <v>0</v>
      </c>
      <c r="HE26" s="174">
        <f t="shared" si="40"/>
        <v>8.0000000000000002E-3</v>
      </c>
      <c r="HF26" s="175">
        <f t="shared" si="32"/>
        <v>8.0000000000000002E-3</v>
      </c>
      <c r="HG26" s="176">
        <f t="shared" si="33"/>
        <v>0</v>
      </c>
      <c r="HH26" s="137">
        <f t="shared" si="22"/>
        <v>1</v>
      </c>
      <c r="HI26" s="137">
        <f t="shared" si="22"/>
        <v>1</v>
      </c>
      <c r="HJ26" s="137">
        <f t="shared" si="22"/>
        <v>1</v>
      </c>
      <c r="HK26" s="137">
        <f t="shared" si="22"/>
        <v>1</v>
      </c>
      <c r="HL26" s="137">
        <f t="shared" si="22"/>
        <v>1</v>
      </c>
      <c r="HM26" s="137">
        <f t="shared" si="22"/>
        <v>1</v>
      </c>
      <c r="HN26" s="137">
        <f t="shared" si="22"/>
        <v>1</v>
      </c>
      <c r="HO26" s="137">
        <f t="shared" si="22"/>
        <v>1</v>
      </c>
      <c r="HP26" s="177"/>
      <c r="HQ26" s="177"/>
      <c r="HR26" s="177"/>
      <c r="HS26" s="177"/>
      <c r="HT26" s="177"/>
      <c r="HU26" s="177"/>
      <c r="HV26" s="177"/>
      <c r="HW26" s="137"/>
      <c r="HX26" s="137">
        <f t="shared" si="41"/>
        <v>0</v>
      </c>
      <c r="HY26"/>
      <c r="HZ26" s="173">
        <f t="shared" si="23"/>
        <v>0</v>
      </c>
      <c r="IA26" s="174">
        <f t="shared" si="24"/>
        <v>0</v>
      </c>
      <c r="IB26" s="174">
        <f t="shared" si="34"/>
        <v>0</v>
      </c>
      <c r="IC26" s="174">
        <f t="shared" si="42"/>
        <v>8.0000000000000002E-3</v>
      </c>
      <c r="ID26" s="175">
        <f t="shared" si="35"/>
        <v>8.0000000000000002E-3</v>
      </c>
      <c r="IE26" s="176">
        <f t="shared" si="36"/>
        <v>0</v>
      </c>
      <c r="IF26" s="137">
        <f t="shared" si="25"/>
        <v>1</v>
      </c>
      <c r="IG26" s="137">
        <f t="shared" si="25"/>
        <v>1</v>
      </c>
      <c r="IH26" s="137">
        <f t="shared" si="25"/>
        <v>1</v>
      </c>
      <c r="II26" s="137">
        <f t="shared" si="25"/>
        <v>1</v>
      </c>
      <c r="IJ26" s="137">
        <f t="shared" si="25"/>
        <v>1</v>
      </c>
      <c r="IK26" s="137">
        <f t="shared" si="25"/>
        <v>1</v>
      </c>
      <c r="IL26" s="137">
        <f t="shared" si="25"/>
        <v>1</v>
      </c>
      <c r="IM26" s="137">
        <f t="shared" si="25"/>
        <v>1</v>
      </c>
      <c r="IN26" s="177"/>
      <c r="IO26" s="177"/>
      <c r="IP26" s="177"/>
      <c r="IQ26" s="177"/>
      <c r="IR26" s="177"/>
      <c r="IS26" s="177"/>
      <c r="IT26" s="177"/>
      <c r="IU26" s="137">
        <v>0</v>
      </c>
      <c r="IV26" s="137">
        <f t="shared" si="43"/>
        <v>0</v>
      </c>
      <c r="IW26" s="125"/>
      <c r="IX26" s="173">
        <f t="shared" si="26"/>
        <v>0</v>
      </c>
      <c r="IY26" s="174">
        <f t="shared" si="27"/>
        <v>0</v>
      </c>
      <c r="IZ26" s="174">
        <f t="shared" si="37"/>
        <v>0</v>
      </c>
      <c r="JA26" s="174">
        <f t="shared" si="44"/>
        <v>8.0000000000000002E-3</v>
      </c>
      <c r="JB26" s="175">
        <f t="shared" si="38"/>
        <v>8.0000000000000002E-3</v>
      </c>
      <c r="JC26" s="176">
        <f t="shared" si="39"/>
        <v>0</v>
      </c>
      <c r="JD26" s="137">
        <f t="shared" si="28"/>
        <v>1</v>
      </c>
      <c r="JE26" s="137">
        <f t="shared" si="28"/>
        <v>1</v>
      </c>
      <c r="JF26" s="137">
        <f t="shared" si="28"/>
        <v>1</v>
      </c>
      <c r="JG26" s="137">
        <f t="shared" si="28"/>
        <v>1</v>
      </c>
      <c r="JH26" s="137">
        <f t="shared" si="28"/>
        <v>1</v>
      </c>
      <c r="JI26" s="137">
        <f t="shared" si="28"/>
        <v>1</v>
      </c>
      <c r="JJ26" s="137">
        <f t="shared" si="28"/>
        <v>1</v>
      </c>
      <c r="JK26" s="137">
        <f t="shared" si="28"/>
        <v>1</v>
      </c>
      <c r="JL26" s="177"/>
      <c r="JM26" s="177"/>
      <c r="JN26" s="177"/>
      <c r="JO26" s="177"/>
      <c r="JP26" s="177"/>
      <c r="JQ26" s="177"/>
      <c r="JR26" s="177"/>
      <c r="JS26" s="137"/>
      <c r="JT26" s="137">
        <f t="shared" si="45"/>
        <v>0</v>
      </c>
    </row>
    <row r="27" spans="3:280" ht="18" customHeight="1" x14ac:dyDescent="0.25">
      <c r="C27" s="183" t="s">
        <v>257</v>
      </c>
      <c r="D27" s="184">
        <f>IF(COUNTBLANK(D$19:D$26)&gt;0,"",SUM(D19:D26))</f>
        <v>26</v>
      </c>
      <c r="E27" s="157"/>
      <c r="F27" s="157"/>
      <c r="G27" s="157"/>
      <c r="H27" s="157"/>
      <c r="I27" s="157"/>
      <c r="J27" s="157"/>
      <c r="K27" s="157"/>
      <c r="L27" s="157"/>
      <c r="M27" s="157"/>
      <c r="N27" s="157"/>
      <c r="O27" s="157"/>
      <c r="P27" s="157"/>
      <c r="Q27" s="157"/>
      <c r="R27" s="157"/>
      <c r="S27" s="157"/>
      <c r="T27" s="157"/>
      <c r="U27" s="157"/>
      <c r="V27" s="157"/>
      <c r="W27" s="157"/>
      <c r="X27" s="157"/>
      <c r="Y27" s="157"/>
      <c r="Z27" s="157"/>
      <c r="AA27" s="157"/>
      <c r="AB27" s="184">
        <f>IF(COUNTBLANK(AB$19:AB$26)&gt;0,"",SUM(AB19:AB26))</f>
        <v>16</v>
      </c>
      <c r="AC27" s="157"/>
      <c r="AD27" s="157"/>
      <c r="AE27" s="157"/>
      <c r="AF27" s="157"/>
      <c r="AG27" s="157"/>
      <c r="AH27" s="157"/>
      <c r="AI27" s="157"/>
      <c r="AJ27" s="157"/>
      <c r="AK27" s="157"/>
      <c r="AL27" s="157"/>
      <c r="AM27" s="157"/>
      <c r="AN27" s="157"/>
      <c r="AO27" s="157"/>
      <c r="AP27" s="157"/>
      <c r="AQ27" s="157"/>
      <c r="AR27" s="157"/>
      <c r="AS27" s="157"/>
      <c r="AT27" s="157"/>
      <c r="AU27" s="157"/>
      <c r="AV27" s="157"/>
      <c r="AW27" s="157"/>
      <c r="AX27" s="157"/>
      <c r="AY27" s="157"/>
      <c r="AZ27" s="184">
        <f>IF(COUNTBLANK(AZ$19:AZ$26)&gt;0,"",SUM(AZ19:AZ26))</f>
        <v>1</v>
      </c>
      <c r="BA27" s="185"/>
      <c r="BB27" s="120"/>
      <c r="BC27" s="198"/>
      <c r="BD27" s="198"/>
      <c r="BE27" s="198"/>
      <c r="BF27" s="198"/>
      <c r="BG27" s="198"/>
      <c r="BH27" s="198"/>
      <c r="BI27" s="198"/>
      <c r="BJ27" s="198"/>
      <c r="BK27" s="198"/>
      <c r="BL27" s="198"/>
      <c r="BM27" s="198"/>
      <c r="BN27" s="198"/>
      <c r="BO27" s="198"/>
      <c r="BP27" s="198"/>
      <c r="BQ27" s="198"/>
      <c r="BR27" s="198"/>
      <c r="BS27" s="198"/>
      <c r="BT27" s="198"/>
      <c r="BU27" s="198"/>
      <c r="BV27" s="198"/>
      <c r="BW27" s="198"/>
      <c r="BX27" s="198"/>
      <c r="BY27" s="198"/>
      <c r="BZ27" s="198"/>
      <c r="CA27" s="198"/>
      <c r="CB27" s="198"/>
      <c r="CC27" s="198"/>
      <c r="CD27" s="198"/>
      <c r="CE27" s="198"/>
      <c r="CF27" s="198"/>
      <c r="CG27" s="198"/>
      <c r="CH27" s="198"/>
      <c r="CI27" s="198"/>
      <c r="CJ27" s="198"/>
      <c r="CK27" s="198"/>
      <c r="CL27" s="198"/>
      <c r="CM27" s="198"/>
      <c r="CN27" s="198"/>
      <c r="CO27" s="198"/>
      <c r="CP27" s="198"/>
      <c r="CQ27" s="198"/>
      <c r="CR27" s="198"/>
      <c r="CS27" s="198"/>
      <c r="CT27" s="198"/>
      <c r="CU27" s="198"/>
      <c r="CV27" s="198"/>
      <c r="CW27" s="198"/>
      <c r="CX27" s="198"/>
      <c r="CY27" s="198"/>
      <c r="CZ27" s="120"/>
      <c r="DA27" s="198"/>
      <c r="DB27" s="198"/>
      <c r="DC27" s="198"/>
      <c r="DD27" s="198"/>
      <c r="DE27" s="198"/>
      <c r="DF27" s="198"/>
      <c r="DG27" s="198"/>
      <c r="DH27" s="198"/>
      <c r="DI27" s="198"/>
      <c r="DJ27" s="198"/>
      <c r="DK27" s="198"/>
      <c r="DL27" s="198"/>
      <c r="DM27" s="198"/>
      <c r="DN27" s="198"/>
      <c r="DO27" s="198"/>
      <c r="DP27" s="198"/>
      <c r="DQ27" s="198"/>
      <c r="DR27" s="198"/>
      <c r="DS27" s="198"/>
      <c r="DT27" s="198"/>
      <c r="DU27" s="198"/>
      <c r="DV27" s="198"/>
      <c r="DW27" s="198"/>
      <c r="DX27" s="198"/>
      <c r="DY27" s="198"/>
      <c r="DZ27" s="198"/>
      <c r="EA27" s="198"/>
      <c r="EB27" s="198"/>
      <c r="EC27" s="198"/>
      <c r="ED27" s="198"/>
      <c r="EE27" s="198"/>
      <c r="EF27" s="198"/>
      <c r="EG27" s="198"/>
      <c r="EH27" s="198"/>
      <c r="EI27" s="198"/>
      <c r="EJ27" s="198"/>
      <c r="EK27" s="198"/>
      <c r="EL27" s="198"/>
      <c r="EM27" s="198"/>
      <c r="EN27" s="198"/>
      <c r="EO27" s="198"/>
      <c r="EP27" s="198"/>
      <c r="EQ27" s="198"/>
      <c r="ER27" s="198"/>
      <c r="ES27" s="198"/>
      <c r="ET27" s="198"/>
      <c r="EU27" s="198"/>
      <c r="EV27" s="198"/>
      <c r="EW27" s="198"/>
      <c r="EX27" s="126"/>
      <c r="EY27" s="198"/>
      <c r="EZ27" s="228"/>
      <c r="FA27" s="143" t="s">
        <v>223</v>
      </c>
      <c r="FB27" s="202" t="str">
        <f>"Please enter the number of youth parents in each gender category in "&amp;D7&amp;". Enter 0 where applicable."</f>
        <v>Please enter the number of youth parents in each gender category in ES. Enter 0 where applicable.</v>
      </c>
      <c r="FC27" s="288" t="str">
        <f>IFERROR("Percent of "&amp;D7&amp;" youth parents with unknown gender ("&amp;ROUND(100*D28/(D10+D11),1)&amp;"%) is higher than 20%.  This will affect the accuracy of your data.","")</f>
        <v>Percent of ES youth parents with unknown gender (0%) is higher than 20%.  This will affect the accuracy of your data.</v>
      </c>
      <c r="FD27" s="146" t="str">
        <f>"Count of "&amp;D7&amp;" youth parents reporting gender ("&amp;D27&amp;") cannot be greater than the total number of "&amp;FA24&amp;" youth parents ("&amp;(D10+D11)&amp;")"</f>
        <v>Count of ES youth parents reporting gender (26) cannot be greater than the total number of  youth parents (26)</v>
      </c>
      <c r="FE27" s="147"/>
      <c r="FF27" s="147"/>
      <c r="FG27"/>
      <c r="FH27" s="147"/>
      <c r="FI27" s="147"/>
      <c r="FJ27"/>
      <c r="FK27" s="169"/>
      <c r="FL27"/>
      <c r="FM27" s="169"/>
      <c r="FN27" s="169"/>
      <c r="FO27"/>
      <c r="FP27" s="169"/>
      <c r="FQ27" s="169"/>
      <c r="FR27" s="169"/>
      <c r="FS27"/>
      <c r="FT27"/>
      <c r="FU27"/>
      <c r="FV27"/>
      <c r="FW27"/>
      <c r="FX27" s="169"/>
      <c r="FY27" s="148" t="s">
        <v>223</v>
      </c>
      <c r="FZ27" s="202" t="str">
        <f>"Please enter the number of youth parents in each gender category in "&amp;AB7&amp;". Enter 0 where applicable."</f>
        <v>Please enter the number of youth parents in each gender category in TH. Enter 0 where applicable.</v>
      </c>
      <c r="GA27" s="288" t="str">
        <f>IFERROR("Percent of "&amp;AB7&amp;" youth parents with unknown gender ("&amp;ROUND(100*AB28/(AB10+AB11),1)&amp;"%) is higher than 20%.  This will affect the accuracy of your data.","")</f>
        <v>Percent of TH youth parents with unknown gender (5.9%) is higher than 20%.  This will affect the accuracy of your data.</v>
      </c>
      <c r="GB27" s="146" t="str">
        <f>"Count of "&amp;AB7&amp;" youth parents reporting gender ("&amp;AB27&amp;") cannot be greater than the total number of "&amp;FY24&amp;" youth parents ("&amp;(AB10+AB11)&amp;")"</f>
        <v>Count of TH youth parents reporting gender (16) cannot be greater than the total number of  youth parents (17)</v>
      </c>
      <c r="GC27" s="147"/>
      <c r="GD27" s="147"/>
      <c r="GE27"/>
      <c r="GF27" s="147"/>
      <c r="GG27" s="147"/>
      <c r="GH27"/>
      <c r="GI27" s="169"/>
      <c r="GJ27"/>
      <c r="GK27" s="169"/>
      <c r="GL27" s="169"/>
      <c r="GM27"/>
      <c r="GN27" s="169"/>
      <c r="GO27" s="169"/>
      <c r="GP27" s="169"/>
      <c r="GQ27"/>
      <c r="GR27" s="169"/>
      <c r="GS27" s="169"/>
      <c r="GT27" s="169"/>
      <c r="GU27"/>
      <c r="GV27" s="169"/>
      <c r="GW27" s="148" t="s">
        <v>223</v>
      </c>
      <c r="GX27" s="202" t="str">
        <f>"Please enter the number of youth parents in each gender category in "&amp;AZ7&amp;". Enter 0 where applicable."</f>
        <v>Please enter the number of youth parents in each gender category in UN. Enter 0 where applicable.</v>
      </c>
      <c r="GY27" s="288" t="str">
        <f>IFERROR("Percent of "&amp;AZ7&amp;" youth parents with unknown gender ("&amp;ROUND(100*AZ28/(AZ10+AZ11),1)&amp;"%) is higher than 20%.  This will affect the accuracy of your data.","")</f>
        <v>Percent of UN youth parents with unknown gender (0%) is higher than 20%.  This will affect the accuracy of your data.</v>
      </c>
      <c r="GZ27" s="146" t="str">
        <f>"Count of "&amp;AZ7&amp;" youth parents reporting gender ("&amp;AZ27&amp;") cannot be greater than the total number of "&amp;GW24&amp;" youth parents ("&amp;(AZ10+AZ11)&amp;")"</f>
        <v>Count of UN youth parents reporting gender (1) cannot be greater than the total number of  youth parents (1)</v>
      </c>
      <c r="HA27"/>
      <c r="HB27" s="187"/>
      <c r="HC27" s="187"/>
      <c r="HD27" s="187"/>
      <c r="HE27" s="178"/>
      <c r="HF27" s="178"/>
      <c r="HG27" s="178">
        <f>SUM(HG19:HG26)</f>
        <v>0</v>
      </c>
      <c r="HH27" s="178">
        <f t="shared" ref="HH27:HO27" si="46">SUM(HH19:HH26)</f>
        <v>1</v>
      </c>
      <c r="HI27" s="178">
        <f t="shared" si="46"/>
        <v>2</v>
      </c>
      <c r="HJ27" s="178">
        <f t="shared" si="46"/>
        <v>3</v>
      </c>
      <c r="HK27" s="178">
        <f t="shared" si="46"/>
        <v>4</v>
      </c>
      <c r="HL27" s="178">
        <f t="shared" si="46"/>
        <v>5</v>
      </c>
      <c r="HM27" s="178">
        <f t="shared" si="46"/>
        <v>6</v>
      </c>
      <c r="HN27" s="178">
        <f t="shared" si="46"/>
        <v>7</v>
      </c>
      <c r="HO27" s="178">
        <f t="shared" si="46"/>
        <v>8</v>
      </c>
      <c r="HP27" s="178"/>
      <c r="HQ27" s="178"/>
      <c r="HR27" s="178"/>
      <c r="HS27" s="178"/>
      <c r="HT27" s="178"/>
      <c r="HU27" s="178"/>
      <c r="HV27" s="178"/>
      <c r="HW27" s="178"/>
      <c r="HX27" s="178"/>
      <c r="HY27"/>
      <c r="HZ27" s="187"/>
      <c r="IA27" s="187"/>
      <c r="IB27" s="187"/>
      <c r="IC27" s="178"/>
      <c r="ID27" s="178"/>
      <c r="IE27" s="178">
        <f>SUM(IE19:IE26)</f>
        <v>1</v>
      </c>
      <c r="IF27" s="178">
        <f t="shared" ref="IF27:IM27" si="47">SUM(IF19:IF26)</f>
        <v>2</v>
      </c>
      <c r="IG27" s="178">
        <f t="shared" si="47"/>
        <v>3</v>
      </c>
      <c r="IH27" s="178">
        <f t="shared" si="47"/>
        <v>4</v>
      </c>
      <c r="II27" s="178">
        <f t="shared" si="47"/>
        <v>5</v>
      </c>
      <c r="IJ27" s="178">
        <f t="shared" si="47"/>
        <v>6</v>
      </c>
      <c r="IK27" s="178">
        <f t="shared" si="47"/>
        <v>7</v>
      </c>
      <c r="IL27" s="178">
        <f t="shared" si="47"/>
        <v>8</v>
      </c>
      <c r="IM27" s="178">
        <f t="shared" si="47"/>
        <v>9</v>
      </c>
      <c r="IN27" s="178"/>
      <c r="IO27" s="178"/>
      <c r="IP27" s="178"/>
      <c r="IQ27" s="178"/>
      <c r="IR27" s="178"/>
      <c r="IS27" s="178"/>
      <c r="IT27" s="178"/>
      <c r="IU27" s="178">
        <v>1</v>
      </c>
      <c r="IV27" s="178"/>
      <c r="IW27" s="178"/>
      <c r="IX27" s="187"/>
      <c r="IY27" s="187"/>
      <c r="IZ27" s="187"/>
      <c r="JA27" s="178"/>
      <c r="JB27" s="178"/>
      <c r="JC27" s="178">
        <f>SUM(JC19:JC26)</f>
        <v>0</v>
      </c>
      <c r="JD27" s="178">
        <f t="shared" ref="JD27:JK27" si="48">SUM(JD19:JD26)</f>
        <v>1</v>
      </c>
      <c r="JE27" s="178">
        <f t="shared" si="48"/>
        <v>2</v>
      </c>
      <c r="JF27" s="178">
        <f t="shared" si="48"/>
        <v>3</v>
      </c>
      <c r="JG27" s="178">
        <f t="shared" si="48"/>
        <v>4</v>
      </c>
      <c r="JH27" s="178">
        <f t="shared" si="48"/>
        <v>5</v>
      </c>
      <c r="JI27" s="178">
        <f t="shared" si="48"/>
        <v>6</v>
      </c>
      <c r="JJ27" s="178">
        <f t="shared" si="48"/>
        <v>7</v>
      </c>
      <c r="JK27" s="178">
        <f t="shared" si="48"/>
        <v>8</v>
      </c>
      <c r="JL27" s="178"/>
      <c r="JM27" s="178"/>
      <c r="JN27" s="178"/>
      <c r="JO27" s="178"/>
      <c r="JP27" s="178"/>
      <c r="JQ27" s="178"/>
      <c r="JR27" s="178"/>
      <c r="JS27" s="178"/>
      <c r="JT27" s="178"/>
    </row>
    <row r="28" spans="3:280" x14ac:dyDescent="0.25">
      <c r="C28" s="183" t="s">
        <v>258</v>
      </c>
      <c r="D28" s="184">
        <f>IF(OR(COUNTBLANK(D$19:D$26)&gt;0,D27&gt;(D10+D11)),"",D10+D11-D27)</f>
        <v>0</v>
      </c>
      <c r="E28" s="157"/>
      <c r="F28" s="157"/>
      <c r="G28" s="157"/>
      <c r="H28" s="157"/>
      <c r="I28" s="157"/>
      <c r="J28" s="157"/>
      <c r="K28" s="157"/>
      <c r="L28" s="157"/>
      <c r="M28" s="157"/>
      <c r="N28" s="157"/>
      <c r="O28" s="157"/>
      <c r="P28" s="157"/>
      <c r="Q28" s="157"/>
      <c r="R28" s="157"/>
      <c r="S28" s="157"/>
      <c r="T28" s="157"/>
      <c r="U28" s="157"/>
      <c r="V28" s="157"/>
      <c r="W28" s="157"/>
      <c r="X28" s="157"/>
      <c r="Y28" s="157"/>
      <c r="Z28" s="157"/>
      <c r="AA28" s="157"/>
      <c r="AB28" s="184">
        <f>IF(OR(COUNTBLANK(AB$19:AB$26)&gt;0,AB27&gt;(AB10+AB11)),"",AB10+AB11-AB27)</f>
        <v>1</v>
      </c>
      <c r="AC28" s="157"/>
      <c r="AD28" s="157"/>
      <c r="AE28" s="157"/>
      <c r="AF28" s="157"/>
      <c r="AG28" s="157"/>
      <c r="AH28" s="157"/>
      <c r="AI28" s="157"/>
      <c r="AJ28" s="157"/>
      <c r="AK28" s="157"/>
      <c r="AL28" s="157"/>
      <c r="AM28" s="157"/>
      <c r="AN28" s="157"/>
      <c r="AO28" s="157"/>
      <c r="AP28" s="157"/>
      <c r="AQ28" s="157"/>
      <c r="AR28" s="157"/>
      <c r="AS28" s="157"/>
      <c r="AT28" s="157"/>
      <c r="AU28" s="157"/>
      <c r="AV28" s="157"/>
      <c r="AW28" s="157"/>
      <c r="AX28" s="157"/>
      <c r="AY28" s="157"/>
      <c r="AZ28" s="184">
        <f>IF(OR(COUNTBLANK(AZ$19:AZ$26)&gt;0,AZ27&gt;(AZ10+AZ11)),"",AZ10+AZ11-AZ27)</f>
        <v>0</v>
      </c>
      <c r="BA28" s="185"/>
      <c r="BB28" s="120"/>
      <c r="BC28" s="198"/>
      <c r="BD28" s="198"/>
      <c r="BE28" s="198"/>
      <c r="BF28" s="198"/>
      <c r="BG28" s="198"/>
      <c r="BH28" s="198"/>
      <c r="BI28" s="198"/>
      <c r="BJ28" s="198"/>
      <c r="BK28" s="198"/>
      <c r="BL28" s="198"/>
      <c r="BM28" s="198"/>
      <c r="BN28" s="198"/>
      <c r="BO28" s="198"/>
      <c r="BP28" s="198"/>
      <c r="BQ28" s="198"/>
      <c r="BR28" s="198"/>
      <c r="BS28" s="198"/>
      <c r="BT28" s="198"/>
      <c r="BU28" s="198"/>
      <c r="BV28" s="198"/>
      <c r="BW28" s="198"/>
      <c r="BX28" s="198"/>
      <c r="BY28" s="198"/>
      <c r="BZ28" s="198"/>
      <c r="CA28" s="198"/>
      <c r="CB28" s="198"/>
      <c r="CC28" s="198"/>
      <c r="CD28" s="198"/>
      <c r="CE28" s="198"/>
      <c r="CF28" s="198"/>
      <c r="CG28" s="198"/>
      <c r="CH28" s="198"/>
      <c r="CI28" s="198"/>
      <c r="CJ28" s="198"/>
      <c r="CK28" s="198"/>
      <c r="CL28" s="198"/>
      <c r="CM28" s="198"/>
      <c r="CN28" s="198"/>
      <c r="CO28" s="198"/>
      <c r="CP28" s="198"/>
      <c r="CQ28" s="198"/>
      <c r="CR28" s="198"/>
      <c r="CS28" s="198"/>
      <c r="CT28" s="198"/>
      <c r="CU28" s="198"/>
      <c r="CV28" s="198"/>
      <c r="CW28" s="198"/>
      <c r="CX28" s="198"/>
      <c r="CY28" s="198"/>
      <c r="CZ28" s="120"/>
      <c r="DA28" s="198"/>
      <c r="DB28" s="198"/>
      <c r="DC28" s="198"/>
      <c r="DD28" s="198"/>
      <c r="DE28" s="198"/>
      <c r="DF28" s="198"/>
      <c r="DG28" s="198"/>
      <c r="DH28" s="198"/>
      <c r="DI28" s="198"/>
      <c r="DJ28" s="198"/>
      <c r="DK28" s="198"/>
      <c r="DL28" s="198"/>
      <c r="DM28" s="198"/>
      <c r="DN28" s="198"/>
      <c r="DO28" s="198"/>
      <c r="DP28" s="198"/>
      <c r="DQ28" s="198"/>
      <c r="DR28" s="198"/>
      <c r="DS28" s="198"/>
      <c r="DT28" s="198"/>
      <c r="DU28" s="198"/>
      <c r="DV28" s="198"/>
      <c r="DW28" s="198"/>
      <c r="DX28" s="198"/>
      <c r="DY28" s="198"/>
      <c r="DZ28" s="198"/>
      <c r="EA28" s="198"/>
      <c r="EB28" s="198"/>
      <c r="EC28" s="198"/>
      <c r="ED28" s="198"/>
      <c r="EE28" s="198"/>
      <c r="EF28" s="198"/>
      <c r="EG28" s="198"/>
      <c r="EH28" s="198"/>
      <c r="EI28" s="198"/>
      <c r="EJ28" s="198"/>
      <c r="EK28" s="198"/>
      <c r="EL28" s="198"/>
      <c r="EM28" s="198"/>
      <c r="EN28" s="198"/>
      <c r="EO28" s="198"/>
      <c r="EP28" s="198"/>
      <c r="EQ28" s="198"/>
      <c r="ER28" s="198"/>
      <c r="ES28" s="198"/>
      <c r="ET28" s="198"/>
      <c r="EU28" s="198"/>
      <c r="EV28" s="198"/>
      <c r="EW28" s="198"/>
      <c r="EX28" s="126"/>
      <c r="EY28" s="198"/>
      <c r="EZ28" s="228"/>
      <c r="FA28" s="143" t="s">
        <v>225</v>
      </c>
      <c r="FB28" s="144" t="str">
        <f>IF(COUNTBLANK(D19:D26)&gt;0,"Yes","No")</f>
        <v>No</v>
      </c>
      <c r="FC28" s="144" t="str">
        <f>IFERROR(IF(AND(COUNTBLANK(D19:D26)=0,(D28/(D10+D11))&gt;0.2),"Yes","No"),"No")</f>
        <v>No</v>
      </c>
      <c r="FD28" s="144" t="str">
        <f>IFERROR(IF(AND(COUNTBLANK(D19:D26)=0,D27&gt;(D10+D11)),"Yes","No"),"No")</f>
        <v>No</v>
      </c>
      <c r="FE28" s="158"/>
      <c r="FF28" s="158"/>
      <c r="FG28"/>
      <c r="FH28" s="158"/>
      <c r="FI28" s="158"/>
      <c r="FJ28"/>
      <c r="FK28" s="147"/>
      <c r="FL28"/>
      <c r="FM28" s="147"/>
      <c r="FN28" s="147"/>
      <c r="FO28"/>
      <c r="FP28" s="147"/>
      <c r="FQ28" s="147"/>
      <c r="FR28" s="147"/>
      <c r="FS28"/>
      <c r="FT28"/>
      <c r="FU28"/>
      <c r="FV28"/>
      <c r="FW28"/>
      <c r="FX28" s="147"/>
      <c r="FY28" s="148" t="s">
        <v>225</v>
      </c>
      <c r="FZ28" s="144" t="str">
        <f>IF(COUNTBLANK(AB19:AB26)&gt;0,"Yes","No")</f>
        <v>No</v>
      </c>
      <c r="GA28" s="144" t="str">
        <f>IFERROR(IF(AND(COUNTBLANK(AB19:AB26)=0,(AB28/(AB10+AB11))&gt;0.2),"Yes","No"),"No")</f>
        <v>No</v>
      </c>
      <c r="GB28" s="144" t="str">
        <f>IFERROR(IF(AND(COUNTBLANK(AB19:AB26)=0,AB27&gt;(AB10+AB11)),"Yes","No"),"No")</f>
        <v>No</v>
      </c>
      <c r="GC28" s="158"/>
      <c r="GD28" s="158"/>
      <c r="GE28"/>
      <c r="GF28" s="158"/>
      <c r="GG28" s="158"/>
      <c r="GH28"/>
      <c r="GI28" s="147"/>
      <c r="GJ28"/>
      <c r="GK28" s="147"/>
      <c r="GL28" s="147"/>
      <c r="GM28"/>
      <c r="GN28" s="147"/>
      <c r="GO28" s="147"/>
      <c r="GP28" s="147"/>
      <c r="GQ28"/>
      <c r="GR28" s="147"/>
      <c r="GS28" s="147"/>
      <c r="GT28" s="147"/>
      <c r="GU28"/>
      <c r="GV28" s="147"/>
      <c r="GW28" s="148" t="s">
        <v>225</v>
      </c>
      <c r="GX28" s="144" t="str">
        <f>IF(COUNTBLANK(AZ19:AZ26)&gt;0,"Yes","No")</f>
        <v>No</v>
      </c>
      <c r="GY28" s="144" t="str">
        <f>IFERROR(IF(AND(COUNTBLANK(AZ19:AZ26)=0,(AZ28/(AZ10+AZ11))&gt;0.2),"Yes","No"),"No")</f>
        <v>No</v>
      </c>
      <c r="GZ28" s="144" t="str">
        <f>IFERROR(IF(AND(COUNTBLANK(AZ19:AZ26)=0,AZ27&gt;(AZ10+AZ11)),"Yes","No"),"No")</f>
        <v>No</v>
      </c>
      <c r="HA28"/>
      <c r="HB28" s="159" t="s">
        <v>259</v>
      </c>
      <c r="HC28"/>
      <c r="HD28"/>
      <c r="HE28"/>
      <c r="HF28"/>
      <c r="HG28"/>
      <c r="HH28"/>
      <c r="HI28"/>
      <c r="HJ28"/>
      <c r="HK28"/>
      <c r="HL28"/>
      <c r="HM28"/>
      <c r="HN28"/>
      <c r="HO28"/>
      <c r="HP28"/>
      <c r="HQ28"/>
      <c r="HR28"/>
      <c r="HS28"/>
      <c r="HT28"/>
      <c r="HU28"/>
      <c r="HV28"/>
      <c r="HW28"/>
      <c r="HX28"/>
      <c r="HY28"/>
      <c r="HZ28" s="159" t="s">
        <v>259</v>
      </c>
      <c r="IA28"/>
      <c r="IB28"/>
      <c r="IC28"/>
      <c r="ID28"/>
      <c r="IE28"/>
      <c r="IF28"/>
      <c r="IG28"/>
      <c r="IH28"/>
      <c r="II28"/>
      <c r="IJ28"/>
      <c r="IK28"/>
      <c r="IL28"/>
      <c r="IM28"/>
      <c r="IN28"/>
      <c r="IO28"/>
      <c r="IP28"/>
      <c r="IQ28"/>
      <c r="IR28"/>
      <c r="IS28"/>
      <c r="IT28"/>
      <c r="IU28"/>
      <c r="IV28"/>
      <c r="IW28"/>
      <c r="IX28" s="159" t="s">
        <v>259</v>
      </c>
      <c r="IY28"/>
      <c r="IZ28"/>
      <c r="JA28"/>
      <c r="JB28"/>
      <c r="JC28"/>
      <c r="JD28"/>
      <c r="JE28"/>
      <c r="JF28"/>
      <c r="JG28"/>
      <c r="JH28"/>
      <c r="JI28"/>
      <c r="JJ28"/>
      <c r="JK28"/>
      <c r="JL28"/>
      <c r="JM28"/>
      <c r="JN28"/>
      <c r="JO28"/>
      <c r="JP28"/>
      <c r="JQ28"/>
      <c r="JR28"/>
      <c r="JS28"/>
      <c r="JT28"/>
    </row>
    <row r="29" spans="3:280" ht="55.35" customHeight="1" x14ac:dyDescent="0.25">
      <c r="C29" s="194"/>
      <c r="D29" s="203" t="str">
        <f>FB29</f>
        <v/>
      </c>
      <c r="E29" s="204"/>
      <c r="F29" s="204"/>
      <c r="G29" s="204"/>
      <c r="H29" s="204"/>
      <c r="I29" s="204"/>
      <c r="J29" s="204"/>
      <c r="K29" s="204"/>
      <c r="L29" s="204"/>
      <c r="M29" s="204"/>
      <c r="N29" s="204"/>
      <c r="O29" s="204"/>
      <c r="P29" s="204"/>
      <c r="Q29" s="204"/>
      <c r="R29" s="204"/>
      <c r="S29" s="204"/>
      <c r="T29" s="204"/>
      <c r="U29" s="204"/>
      <c r="V29" s="204"/>
      <c r="W29" s="204"/>
      <c r="X29" s="204"/>
      <c r="Y29" s="204"/>
      <c r="Z29" s="204"/>
      <c r="AA29" s="204"/>
      <c r="AB29" s="203" t="str">
        <f>FZ29</f>
        <v/>
      </c>
      <c r="AC29" s="204"/>
      <c r="AD29" s="204"/>
      <c r="AE29" s="204"/>
      <c r="AF29" s="204"/>
      <c r="AG29" s="204"/>
      <c r="AH29" s="204"/>
      <c r="AI29" s="204"/>
      <c r="AJ29" s="204"/>
      <c r="AK29" s="204"/>
      <c r="AL29" s="204"/>
      <c r="AM29" s="204"/>
      <c r="AN29" s="204"/>
      <c r="AO29" s="204"/>
      <c r="AP29" s="204"/>
      <c r="AQ29" s="204"/>
      <c r="AR29" s="204"/>
      <c r="AS29" s="204"/>
      <c r="AT29" s="204"/>
      <c r="AU29" s="204"/>
      <c r="AV29" s="204"/>
      <c r="AW29" s="204"/>
      <c r="AX29" s="204"/>
      <c r="AY29" s="204"/>
      <c r="AZ29" s="203" t="str">
        <f>GX29</f>
        <v/>
      </c>
      <c r="BA29" s="198"/>
      <c r="BB29" s="120"/>
      <c r="BC29" s="198"/>
      <c r="BD29" s="198"/>
      <c r="BE29" s="198"/>
      <c r="BF29" s="198"/>
      <c r="BG29" s="198"/>
      <c r="BH29" s="198"/>
      <c r="BI29" s="198"/>
      <c r="BJ29" s="198"/>
      <c r="BK29" s="198"/>
      <c r="BL29" s="198"/>
      <c r="BM29" s="198"/>
      <c r="BN29" s="198"/>
      <c r="BO29" s="198"/>
      <c r="BP29" s="198"/>
      <c r="BQ29" s="198"/>
      <c r="BR29" s="198"/>
      <c r="BS29" s="198"/>
      <c r="BT29" s="198"/>
      <c r="BU29" s="198"/>
      <c r="BV29" s="198"/>
      <c r="BW29" s="198"/>
      <c r="BX29" s="198"/>
      <c r="BY29" s="198"/>
      <c r="BZ29" s="198"/>
      <c r="CA29" s="198"/>
      <c r="CB29" s="198"/>
      <c r="CC29" s="198"/>
      <c r="CD29" s="198"/>
      <c r="CE29" s="198"/>
      <c r="CF29" s="198"/>
      <c r="CG29" s="198"/>
      <c r="CH29" s="198"/>
      <c r="CI29" s="198"/>
      <c r="CJ29" s="198"/>
      <c r="CK29" s="198"/>
      <c r="CL29" s="198"/>
      <c r="CM29" s="198"/>
      <c r="CN29" s="198"/>
      <c r="CO29" s="198"/>
      <c r="CP29" s="198"/>
      <c r="CQ29" s="198"/>
      <c r="CR29" s="198"/>
      <c r="CS29" s="198"/>
      <c r="CT29" s="198"/>
      <c r="CU29" s="198"/>
      <c r="CV29" s="198"/>
      <c r="CW29" s="198"/>
      <c r="CX29" s="198"/>
      <c r="CY29" s="198"/>
      <c r="CZ29" s="120"/>
      <c r="DA29" s="198"/>
      <c r="DB29" s="198"/>
      <c r="DC29" s="198"/>
      <c r="DD29" s="198"/>
      <c r="DE29" s="198"/>
      <c r="DF29" s="198"/>
      <c r="DG29" s="198"/>
      <c r="DH29" s="198"/>
      <c r="DI29" s="198"/>
      <c r="DJ29" s="198"/>
      <c r="DK29" s="198"/>
      <c r="DL29" s="198"/>
      <c r="DM29" s="198"/>
      <c r="DN29" s="198"/>
      <c r="DO29" s="198"/>
      <c r="DP29" s="198"/>
      <c r="DQ29" s="198"/>
      <c r="DR29" s="198"/>
      <c r="DS29" s="198"/>
      <c r="DT29" s="198"/>
      <c r="DU29" s="198"/>
      <c r="DV29" s="198"/>
      <c r="DW29" s="198"/>
      <c r="DX29" s="198"/>
      <c r="DY29" s="198"/>
      <c r="DZ29" s="198"/>
      <c r="EA29" s="198"/>
      <c r="EB29" s="198"/>
      <c r="EC29" s="198"/>
      <c r="ED29" s="198"/>
      <c r="EE29" s="198"/>
      <c r="EF29" s="198"/>
      <c r="EG29" s="198"/>
      <c r="EH29" s="198"/>
      <c r="EI29" s="198"/>
      <c r="EJ29" s="198"/>
      <c r="EK29" s="198"/>
      <c r="EL29" s="198"/>
      <c r="EM29" s="198"/>
      <c r="EN29" s="198"/>
      <c r="EO29" s="198"/>
      <c r="EP29" s="198"/>
      <c r="EQ29" s="198"/>
      <c r="ER29" s="198"/>
      <c r="ES29" s="198"/>
      <c r="ET29" s="198"/>
      <c r="EU29" s="198"/>
      <c r="EV29" s="198"/>
      <c r="EW29" s="198"/>
      <c r="EX29" s="126"/>
      <c r="EY29" s="199"/>
      <c r="EZ29" s="228"/>
      <c r="FA29" s="205" t="s">
        <v>230</v>
      </c>
      <c r="FB29" s="206" t="str">
        <f>IF(FB28="Yes", FB27,"")&amp;IF(FC28="Yes",FC27,"")&amp;IF(FD28="Yes",FD27,"")</f>
        <v/>
      </c>
      <c r="FC29" s="207"/>
      <c r="FD29" s="208"/>
      <c r="FE29" s="209"/>
      <c r="FF29" s="209"/>
      <c r="FG29"/>
      <c r="FH29" s="209"/>
      <c r="FI29" s="209"/>
      <c r="FJ29"/>
      <c r="FK29" s="158"/>
      <c r="FL29"/>
      <c r="FM29" s="158"/>
      <c r="FN29" s="158"/>
      <c r="FO29"/>
      <c r="FP29" s="158"/>
      <c r="FQ29" s="158"/>
      <c r="FR29" s="158"/>
      <c r="FS29"/>
      <c r="FT29"/>
      <c r="FU29"/>
      <c r="FV29"/>
      <c r="FW29"/>
      <c r="FX29" s="158"/>
      <c r="FY29" s="210" t="s">
        <v>230</v>
      </c>
      <c r="FZ29" s="206" t="str">
        <f>IF(FZ28="Yes", FZ27,"")&amp;IF(GA28="Yes",GA27,"")&amp;IF(GB28="Yes",GB27,"")</f>
        <v/>
      </c>
      <c r="GA29" s="207"/>
      <c r="GB29" s="208"/>
      <c r="GC29" s="209"/>
      <c r="GD29" s="209"/>
      <c r="GE29"/>
      <c r="GF29" s="209"/>
      <c r="GG29" s="209"/>
      <c r="GH29"/>
      <c r="GI29" s="158"/>
      <c r="GJ29"/>
      <c r="GK29" s="158"/>
      <c r="GL29" s="158"/>
      <c r="GM29"/>
      <c r="GN29" s="158"/>
      <c r="GO29" s="158"/>
      <c r="GP29" s="158"/>
      <c r="GQ29"/>
      <c r="GR29" s="158"/>
      <c r="GS29" s="158"/>
      <c r="GT29" s="158"/>
      <c r="GU29"/>
      <c r="GV29" s="158"/>
      <c r="GW29" s="210" t="s">
        <v>230</v>
      </c>
      <c r="GX29" s="206" t="str">
        <f>IF(GX28="Yes", GX27,"")&amp;IF(GY28="Yes",GY27,"")&amp;IF(GZ28="Yes",GZ27,"")</f>
        <v/>
      </c>
      <c r="GY29" s="207"/>
      <c r="GZ29" s="208"/>
      <c r="HA29"/>
      <c r="HB29" s="166" t="s">
        <v>231</v>
      </c>
      <c r="HC29" s="166"/>
      <c r="HD29" s="167" t="str">
        <f>D39</f>
        <v/>
      </c>
      <c r="HE29"/>
      <c r="HF29"/>
      <c r="HG29" s="125"/>
      <c r="HH29" s="125">
        <v>1</v>
      </c>
      <c r="HI29" s="125">
        <f t="shared" ref="HI29:HV29" si="49">HH29+1</f>
        <v>2</v>
      </c>
      <c r="HJ29" s="125">
        <f t="shared" si="49"/>
        <v>3</v>
      </c>
      <c r="HK29" s="125">
        <f t="shared" si="49"/>
        <v>4</v>
      </c>
      <c r="HL29" s="125">
        <f t="shared" si="49"/>
        <v>5</v>
      </c>
      <c r="HM29" s="125">
        <f t="shared" si="49"/>
        <v>6</v>
      </c>
      <c r="HN29" s="125">
        <f t="shared" si="49"/>
        <v>7</v>
      </c>
      <c r="HO29" s="125">
        <f t="shared" si="49"/>
        <v>8</v>
      </c>
      <c r="HP29" s="125">
        <f t="shared" si="49"/>
        <v>9</v>
      </c>
      <c r="HQ29" s="125">
        <f t="shared" si="49"/>
        <v>10</v>
      </c>
      <c r="HR29" s="125">
        <f t="shared" si="49"/>
        <v>11</v>
      </c>
      <c r="HS29" s="125">
        <f t="shared" si="49"/>
        <v>12</v>
      </c>
      <c r="HT29" s="125">
        <f t="shared" si="49"/>
        <v>13</v>
      </c>
      <c r="HU29" s="125">
        <f t="shared" si="49"/>
        <v>14</v>
      </c>
      <c r="HV29" s="125">
        <f t="shared" si="49"/>
        <v>15</v>
      </c>
      <c r="HW29" s="125"/>
      <c r="HX29"/>
      <c r="HY29"/>
      <c r="HZ29" s="166" t="s">
        <v>231</v>
      </c>
      <c r="IA29" s="166"/>
      <c r="IB29" s="167" t="str">
        <f>AB39</f>
        <v/>
      </c>
      <c r="IC29"/>
      <c r="ID29"/>
      <c r="IE29" s="125"/>
      <c r="IF29" s="125">
        <v>1</v>
      </c>
      <c r="IG29" s="125">
        <f t="shared" ref="IG29:IT29" si="50">IF29+1</f>
        <v>2</v>
      </c>
      <c r="IH29" s="125">
        <f t="shared" si="50"/>
        <v>3</v>
      </c>
      <c r="II29" s="125">
        <f t="shared" si="50"/>
        <v>4</v>
      </c>
      <c r="IJ29" s="125">
        <f t="shared" si="50"/>
        <v>5</v>
      </c>
      <c r="IK29" s="125">
        <f t="shared" si="50"/>
        <v>6</v>
      </c>
      <c r="IL29" s="125">
        <f t="shared" si="50"/>
        <v>7</v>
      </c>
      <c r="IM29" s="125">
        <f t="shared" si="50"/>
        <v>8</v>
      </c>
      <c r="IN29" s="125">
        <f t="shared" si="50"/>
        <v>9</v>
      </c>
      <c r="IO29" s="125">
        <f t="shared" si="50"/>
        <v>10</v>
      </c>
      <c r="IP29" s="125">
        <f t="shared" si="50"/>
        <v>11</v>
      </c>
      <c r="IQ29" s="125">
        <f t="shared" si="50"/>
        <v>12</v>
      </c>
      <c r="IR29" s="125">
        <f t="shared" si="50"/>
        <v>13</v>
      </c>
      <c r="IS29" s="125">
        <f t="shared" si="50"/>
        <v>14</v>
      </c>
      <c r="IT29" s="125">
        <f t="shared" si="50"/>
        <v>15</v>
      </c>
      <c r="IU29" s="125"/>
      <c r="IV29"/>
      <c r="IW29"/>
      <c r="IX29" s="166" t="s">
        <v>231</v>
      </c>
      <c r="IY29" s="166"/>
      <c r="IZ29" s="167" t="str">
        <f>AZ39</f>
        <v/>
      </c>
      <c r="JA29"/>
      <c r="JB29"/>
      <c r="JC29" s="125"/>
      <c r="JD29" s="125">
        <v>1</v>
      </c>
      <c r="JE29" s="125">
        <f t="shared" ref="JE29:JR29" si="51">JD29+1</f>
        <v>2</v>
      </c>
      <c r="JF29" s="125">
        <f t="shared" si="51"/>
        <v>3</v>
      </c>
      <c r="JG29" s="125">
        <f t="shared" si="51"/>
        <v>4</v>
      </c>
      <c r="JH29" s="125">
        <f t="shared" si="51"/>
        <v>5</v>
      </c>
      <c r="JI29" s="125">
        <f t="shared" si="51"/>
        <v>6</v>
      </c>
      <c r="JJ29" s="125">
        <f t="shared" si="51"/>
        <v>7</v>
      </c>
      <c r="JK29" s="125">
        <f t="shared" si="51"/>
        <v>8</v>
      </c>
      <c r="JL29" s="125">
        <f t="shared" si="51"/>
        <v>9</v>
      </c>
      <c r="JM29" s="125">
        <f t="shared" si="51"/>
        <v>10</v>
      </c>
      <c r="JN29" s="125">
        <f t="shared" si="51"/>
        <v>11</v>
      </c>
      <c r="JO29" s="125">
        <f t="shared" si="51"/>
        <v>12</v>
      </c>
      <c r="JP29" s="125">
        <f t="shared" si="51"/>
        <v>13</v>
      </c>
      <c r="JQ29" s="125">
        <f t="shared" si="51"/>
        <v>14</v>
      </c>
      <c r="JR29" s="125">
        <f t="shared" si="51"/>
        <v>15</v>
      </c>
      <c r="JS29" s="125"/>
      <c r="JT29"/>
    </row>
    <row r="30" spans="3:280" ht="18" customHeight="1" x14ac:dyDescent="0.25">
      <c r="C30" s="194" t="s">
        <v>260</v>
      </c>
      <c r="D30" s="198"/>
      <c r="E30" s="198"/>
      <c r="F30" s="198"/>
      <c r="G30" s="198"/>
      <c r="H30" s="198"/>
      <c r="I30" s="198"/>
      <c r="J30" s="198"/>
      <c r="K30" s="198"/>
      <c r="L30" s="198"/>
      <c r="M30" s="198"/>
      <c r="N30" s="198"/>
      <c r="O30" s="198"/>
      <c r="P30" s="198"/>
      <c r="Q30" s="198"/>
      <c r="R30" s="198"/>
      <c r="S30" s="198"/>
      <c r="T30" s="198"/>
      <c r="U30" s="198"/>
      <c r="V30" s="198"/>
      <c r="W30" s="198"/>
      <c r="X30" s="198"/>
      <c r="Y30" s="198"/>
      <c r="Z30" s="198"/>
      <c r="AA30" s="198"/>
      <c r="AB30" s="198"/>
      <c r="AC30" s="198"/>
      <c r="AD30" s="198"/>
      <c r="AE30" s="198"/>
      <c r="AF30" s="198"/>
      <c r="AG30" s="198"/>
      <c r="AH30" s="198"/>
      <c r="AI30" s="198"/>
      <c r="AJ30" s="198"/>
      <c r="AK30" s="198"/>
      <c r="AL30" s="198"/>
      <c r="AM30" s="198"/>
      <c r="AN30" s="198"/>
      <c r="AO30" s="198"/>
      <c r="AP30" s="198"/>
      <c r="AQ30" s="198"/>
      <c r="AR30" s="198"/>
      <c r="AS30" s="198"/>
      <c r="AT30" s="198"/>
      <c r="AU30" s="198"/>
      <c r="AV30" s="198"/>
      <c r="AW30" s="198"/>
      <c r="AX30" s="198"/>
      <c r="AY30" s="198"/>
      <c r="AZ30" s="198"/>
      <c r="BA30" s="198"/>
      <c r="BB30" s="120"/>
      <c r="BC30" s="198"/>
      <c r="BD30" s="198"/>
      <c r="BE30" s="198"/>
      <c r="BF30" s="198"/>
      <c r="BG30" s="198"/>
      <c r="BH30" s="198"/>
      <c r="BI30" s="198"/>
      <c r="BJ30" s="198"/>
      <c r="BK30" s="198"/>
      <c r="BL30" s="198"/>
      <c r="BM30" s="198"/>
      <c r="BN30" s="198"/>
      <c r="BO30" s="198"/>
      <c r="BP30" s="198"/>
      <c r="BQ30" s="198"/>
      <c r="BR30" s="198"/>
      <c r="BS30" s="198"/>
      <c r="BT30" s="198"/>
      <c r="BU30" s="198"/>
      <c r="BV30" s="198"/>
      <c r="BW30" s="198"/>
      <c r="BX30" s="198"/>
      <c r="BY30" s="198"/>
      <c r="BZ30" s="198"/>
      <c r="CA30" s="198"/>
      <c r="CB30" s="198"/>
      <c r="CC30" s="198"/>
      <c r="CD30" s="198"/>
      <c r="CE30" s="198"/>
      <c r="CF30" s="198"/>
      <c r="CG30" s="198"/>
      <c r="CH30" s="198"/>
      <c r="CI30" s="198"/>
      <c r="CJ30" s="198"/>
      <c r="CK30" s="198"/>
      <c r="CL30" s="198"/>
      <c r="CM30" s="198"/>
      <c r="CN30" s="198"/>
      <c r="CO30" s="198"/>
      <c r="CP30" s="198"/>
      <c r="CQ30" s="198"/>
      <c r="CR30" s="198"/>
      <c r="CS30" s="198"/>
      <c r="CT30" s="198"/>
      <c r="CU30" s="198"/>
      <c r="CV30" s="198"/>
      <c r="CW30" s="198"/>
      <c r="CX30" s="198"/>
      <c r="CY30" s="198"/>
      <c r="CZ30" s="120"/>
      <c r="DA30" s="198"/>
      <c r="DB30" s="198"/>
      <c r="DC30" s="198"/>
      <c r="DD30" s="198"/>
      <c r="DE30" s="198"/>
      <c r="DF30" s="198"/>
      <c r="DG30" s="198"/>
      <c r="DH30" s="198"/>
      <c r="DI30" s="198"/>
      <c r="DJ30" s="198"/>
      <c r="DK30" s="198"/>
      <c r="DL30" s="198"/>
      <c r="DM30" s="198"/>
      <c r="DN30" s="198"/>
      <c r="DO30" s="198"/>
      <c r="DP30" s="198"/>
      <c r="DQ30" s="198"/>
      <c r="DR30" s="198"/>
      <c r="DS30" s="198"/>
      <c r="DT30" s="198"/>
      <c r="DU30" s="198"/>
      <c r="DV30" s="198"/>
      <c r="DW30" s="198"/>
      <c r="DX30" s="198"/>
      <c r="DY30" s="198"/>
      <c r="DZ30" s="198"/>
      <c r="EA30" s="198"/>
      <c r="EB30" s="198"/>
      <c r="EC30" s="198"/>
      <c r="ED30" s="198"/>
      <c r="EE30" s="198"/>
      <c r="EF30" s="198"/>
      <c r="EG30" s="198"/>
      <c r="EH30" s="198"/>
      <c r="EI30" s="198"/>
      <c r="EJ30" s="198"/>
      <c r="EK30" s="198"/>
      <c r="EL30" s="198"/>
      <c r="EM30" s="198"/>
      <c r="EN30" s="198"/>
      <c r="EO30" s="198"/>
      <c r="EP30" s="198"/>
      <c r="EQ30" s="198"/>
      <c r="ER30" s="198"/>
      <c r="ES30" s="198"/>
      <c r="ET30" s="198"/>
      <c r="EU30" s="198"/>
      <c r="EV30" s="198"/>
      <c r="EW30" s="198"/>
      <c r="EX30" s="126"/>
      <c r="EY30" s="199"/>
      <c r="EZ30" s="228"/>
      <c r="FA30"/>
      <c r="FB30"/>
      <c r="FC30"/>
      <c r="FD30"/>
      <c r="FE30"/>
      <c r="FF30"/>
      <c r="FG30"/>
      <c r="FH30"/>
      <c r="FI30"/>
      <c r="FJ30"/>
      <c r="FK30" s="209"/>
      <c r="FL30"/>
      <c r="FM30" s="209"/>
      <c r="FN30" s="209"/>
      <c r="FO30"/>
      <c r="FP30" s="209"/>
      <c r="FQ30" s="209"/>
      <c r="FR30" s="209"/>
      <c r="FS30"/>
      <c r="FT30"/>
      <c r="FU30"/>
      <c r="FV30"/>
      <c r="FW30"/>
      <c r="FX30" s="209"/>
      <c r="FY30"/>
      <c r="FZ30"/>
      <c r="GA30"/>
      <c r="GB30"/>
      <c r="GC30"/>
      <c r="GD30"/>
      <c r="GE30"/>
      <c r="GF30"/>
      <c r="GG30"/>
      <c r="GH30"/>
      <c r="GI30" s="209"/>
      <c r="GJ30"/>
      <c r="GK30" s="209"/>
      <c r="GL30" s="209"/>
      <c r="GM30"/>
      <c r="GN30" s="209"/>
      <c r="GO30" s="209"/>
      <c r="GP30" s="209"/>
      <c r="GQ30"/>
      <c r="GR30" s="209"/>
      <c r="GS30" s="209"/>
      <c r="GT30" s="209"/>
      <c r="GU30"/>
      <c r="GV30" s="209"/>
      <c r="GW30"/>
      <c r="GX30"/>
      <c r="GY30"/>
      <c r="GZ30"/>
      <c r="HA30"/>
      <c r="HB30" s="169" t="str">
        <f>"# of persons with known "&amp;HB28</f>
        <v># of persons with known multi-gender</v>
      </c>
      <c r="HC30" s="169" t="str">
        <f>"distribution of persons with no known "&amp;HB28</f>
        <v>distribution of persons with no known multi-gender</v>
      </c>
      <c r="HD30" s="169" t="s">
        <v>233</v>
      </c>
      <c r="HE30" s="169" t="s">
        <v>234</v>
      </c>
      <c r="HF30" s="169" t="s">
        <v>235</v>
      </c>
      <c r="HG30" s="169" t="s">
        <v>236</v>
      </c>
      <c r="HH30" s="169" t="str">
        <f t="shared" ref="HH30:HV30" si="52">"add 1 to nth largest decimal (n="&amp;HH29&amp;") and all previous"</f>
        <v>add 1 to nth largest decimal (n=1) and all previous</v>
      </c>
      <c r="HI30" s="169" t="str">
        <f t="shared" si="52"/>
        <v>add 1 to nth largest decimal (n=2) and all previous</v>
      </c>
      <c r="HJ30" s="169" t="str">
        <f t="shared" si="52"/>
        <v>add 1 to nth largest decimal (n=3) and all previous</v>
      </c>
      <c r="HK30" s="169" t="str">
        <f t="shared" si="52"/>
        <v>add 1 to nth largest decimal (n=4) and all previous</v>
      </c>
      <c r="HL30" s="169" t="str">
        <f t="shared" si="52"/>
        <v>add 1 to nth largest decimal (n=5) and all previous</v>
      </c>
      <c r="HM30" s="169" t="str">
        <f t="shared" si="52"/>
        <v>add 1 to nth largest decimal (n=6) and all previous</v>
      </c>
      <c r="HN30" s="169" t="str">
        <f t="shared" si="52"/>
        <v>add 1 to nth largest decimal (n=7) and all previous</v>
      </c>
      <c r="HO30" s="169" t="str">
        <f t="shared" si="52"/>
        <v>add 1 to nth largest decimal (n=8) and all previous</v>
      </c>
      <c r="HP30" s="169" t="str">
        <f t="shared" si="52"/>
        <v>add 1 to nth largest decimal (n=9) and all previous</v>
      </c>
      <c r="HQ30" s="169" t="str">
        <f t="shared" si="52"/>
        <v>add 1 to nth largest decimal (n=10) and all previous</v>
      </c>
      <c r="HR30" s="169" t="str">
        <f t="shared" si="52"/>
        <v>add 1 to nth largest decimal (n=11) and all previous</v>
      </c>
      <c r="HS30" s="169" t="str">
        <f t="shared" si="52"/>
        <v>add 1 to nth largest decimal (n=12) and all previous</v>
      </c>
      <c r="HT30" s="169" t="str">
        <f t="shared" si="52"/>
        <v>add 1 to nth largest decimal (n=13) and all previous</v>
      </c>
      <c r="HU30" s="169" t="str">
        <f t="shared" si="52"/>
        <v>add 1 to nth largest decimal (n=14) and all previous</v>
      </c>
      <c r="HV30" s="169" t="str">
        <f t="shared" si="52"/>
        <v>add 1 to nth largest decimal (n=15) and all previous</v>
      </c>
      <c r="HW30" s="169" t="s">
        <v>237</v>
      </c>
      <c r="HX30" s="125" t="s">
        <v>238</v>
      </c>
      <c r="HY30"/>
      <c r="HZ30" s="169" t="str">
        <f>"# of persons with known "&amp;HZ28</f>
        <v># of persons with known multi-gender</v>
      </c>
      <c r="IA30" s="169" t="str">
        <f>"distribution of persons with no known "&amp;HZ28</f>
        <v>distribution of persons with no known multi-gender</v>
      </c>
      <c r="IB30" s="169" t="s">
        <v>233</v>
      </c>
      <c r="IC30" s="169" t="s">
        <v>234</v>
      </c>
      <c r="ID30" s="169" t="s">
        <v>235</v>
      </c>
      <c r="IE30" s="169" t="s">
        <v>236</v>
      </c>
      <c r="IF30" s="169" t="str">
        <f t="shared" ref="IF30:IT30" si="53">"add 1 to nth largest decimal (n="&amp;IF29&amp;") and all previous"</f>
        <v>add 1 to nth largest decimal (n=1) and all previous</v>
      </c>
      <c r="IG30" s="169" t="str">
        <f t="shared" si="53"/>
        <v>add 1 to nth largest decimal (n=2) and all previous</v>
      </c>
      <c r="IH30" s="169" t="str">
        <f t="shared" si="53"/>
        <v>add 1 to nth largest decimal (n=3) and all previous</v>
      </c>
      <c r="II30" s="169" t="str">
        <f t="shared" si="53"/>
        <v>add 1 to nth largest decimal (n=4) and all previous</v>
      </c>
      <c r="IJ30" s="169" t="str">
        <f t="shared" si="53"/>
        <v>add 1 to nth largest decimal (n=5) and all previous</v>
      </c>
      <c r="IK30" s="169" t="str">
        <f t="shared" si="53"/>
        <v>add 1 to nth largest decimal (n=6) and all previous</v>
      </c>
      <c r="IL30" s="169" t="str">
        <f t="shared" si="53"/>
        <v>add 1 to nth largest decimal (n=7) and all previous</v>
      </c>
      <c r="IM30" s="169" t="str">
        <f t="shared" si="53"/>
        <v>add 1 to nth largest decimal (n=8) and all previous</v>
      </c>
      <c r="IN30" s="169" t="str">
        <f t="shared" si="53"/>
        <v>add 1 to nth largest decimal (n=9) and all previous</v>
      </c>
      <c r="IO30" s="169" t="str">
        <f t="shared" si="53"/>
        <v>add 1 to nth largest decimal (n=10) and all previous</v>
      </c>
      <c r="IP30" s="169" t="str">
        <f t="shared" si="53"/>
        <v>add 1 to nth largest decimal (n=11) and all previous</v>
      </c>
      <c r="IQ30" s="169" t="str">
        <f t="shared" si="53"/>
        <v>add 1 to nth largest decimal (n=12) and all previous</v>
      </c>
      <c r="IR30" s="169" t="str">
        <f t="shared" si="53"/>
        <v>add 1 to nth largest decimal (n=13) and all previous</v>
      </c>
      <c r="IS30" s="169" t="str">
        <f t="shared" si="53"/>
        <v>add 1 to nth largest decimal (n=14) and all previous</v>
      </c>
      <c r="IT30" s="169" t="str">
        <f t="shared" si="53"/>
        <v>add 1 to nth largest decimal (n=15) and all previous</v>
      </c>
      <c r="IU30" s="169" t="s">
        <v>237</v>
      </c>
      <c r="IV30" s="125" t="s">
        <v>238</v>
      </c>
      <c r="IW30"/>
      <c r="IX30" s="169" t="str">
        <f>"# of persons with known "&amp;IX28</f>
        <v># of persons with known multi-gender</v>
      </c>
      <c r="IY30" s="169" t="str">
        <f>"distribution of persons with no known "&amp;IX28</f>
        <v>distribution of persons with no known multi-gender</v>
      </c>
      <c r="IZ30" s="169" t="s">
        <v>233</v>
      </c>
      <c r="JA30" s="169" t="s">
        <v>234</v>
      </c>
      <c r="JB30" s="169" t="s">
        <v>235</v>
      </c>
      <c r="JC30" s="169" t="s">
        <v>236</v>
      </c>
      <c r="JD30" s="169" t="str">
        <f t="shared" ref="JD30:JR30" si="54">"add 1 to nth largest decimal (n="&amp;JD29&amp;") and all previous"</f>
        <v>add 1 to nth largest decimal (n=1) and all previous</v>
      </c>
      <c r="JE30" s="169" t="str">
        <f t="shared" si="54"/>
        <v>add 1 to nth largest decimal (n=2) and all previous</v>
      </c>
      <c r="JF30" s="169" t="str">
        <f t="shared" si="54"/>
        <v>add 1 to nth largest decimal (n=3) and all previous</v>
      </c>
      <c r="JG30" s="169" t="str">
        <f t="shared" si="54"/>
        <v>add 1 to nth largest decimal (n=4) and all previous</v>
      </c>
      <c r="JH30" s="169" t="str">
        <f t="shared" si="54"/>
        <v>add 1 to nth largest decimal (n=5) and all previous</v>
      </c>
      <c r="JI30" s="169" t="str">
        <f t="shared" si="54"/>
        <v>add 1 to nth largest decimal (n=6) and all previous</v>
      </c>
      <c r="JJ30" s="169" t="str">
        <f t="shared" si="54"/>
        <v>add 1 to nth largest decimal (n=7) and all previous</v>
      </c>
      <c r="JK30" s="169" t="str">
        <f t="shared" si="54"/>
        <v>add 1 to nth largest decimal (n=8) and all previous</v>
      </c>
      <c r="JL30" s="169" t="str">
        <f t="shared" si="54"/>
        <v>add 1 to nth largest decimal (n=9) and all previous</v>
      </c>
      <c r="JM30" s="169" t="str">
        <f t="shared" si="54"/>
        <v>add 1 to nth largest decimal (n=10) and all previous</v>
      </c>
      <c r="JN30" s="169" t="str">
        <f t="shared" si="54"/>
        <v>add 1 to nth largest decimal (n=11) and all previous</v>
      </c>
      <c r="JO30" s="169" t="str">
        <f t="shared" si="54"/>
        <v>add 1 to nth largest decimal (n=12) and all previous</v>
      </c>
      <c r="JP30" s="169" t="str">
        <f t="shared" si="54"/>
        <v>add 1 to nth largest decimal (n=13) and all previous</v>
      </c>
      <c r="JQ30" s="169" t="str">
        <f t="shared" si="54"/>
        <v>add 1 to nth largest decimal (n=14) and all previous</v>
      </c>
      <c r="JR30" s="169" t="str">
        <f t="shared" si="54"/>
        <v>add 1 to nth largest decimal (n=15) and all previous</v>
      </c>
      <c r="JS30" s="169" t="s">
        <v>237</v>
      </c>
      <c r="JT30" s="125" t="s">
        <v>238</v>
      </c>
    </row>
    <row r="31" spans="3:280" x14ac:dyDescent="0.25">
      <c r="C31" s="183" t="s">
        <v>261</v>
      </c>
      <c r="D31" s="171">
        <v>0</v>
      </c>
      <c r="E31" s="156"/>
      <c r="F31" s="156"/>
      <c r="G31" s="156"/>
      <c r="H31" s="156"/>
      <c r="I31" s="156"/>
      <c r="J31" s="156"/>
      <c r="K31" s="156"/>
      <c r="L31" s="156"/>
      <c r="M31" s="156"/>
      <c r="N31" s="156"/>
      <c r="O31" s="156"/>
      <c r="P31" s="156"/>
      <c r="Q31" s="156"/>
      <c r="R31" s="156"/>
      <c r="S31" s="156"/>
      <c r="T31" s="156"/>
      <c r="U31" s="156"/>
      <c r="V31" s="156"/>
      <c r="W31" s="156"/>
      <c r="X31" s="156"/>
      <c r="Y31" s="156"/>
      <c r="Z31" s="156"/>
      <c r="AA31" s="156"/>
      <c r="AB31" s="171">
        <v>0</v>
      </c>
      <c r="AC31" s="156"/>
      <c r="AD31" s="156"/>
      <c r="AE31" s="156"/>
      <c r="AF31" s="156"/>
      <c r="AG31" s="156"/>
      <c r="AH31" s="156"/>
      <c r="AI31" s="156"/>
      <c r="AJ31" s="156"/>
      <c r="AK31" s="156"/>
      <c r="AL31" s="156"/>
      <c r="AM31" s="156"/>
      <c r="AN31" s="156"/>
      <c r="AO31" s="156"/>
      <c r="AP31" s="156"/>
      <c r="AQ31" s="156"/>
      <c r="AR31" s="156"/>
      <c r="AS31" s="156"/>
      <c r="AT31" s="156"/>
      <c r="AU31" s="156"/>
      <c r="AV31" s="156"/>
      <c r="AW31" s="156"/>
      <c r="AX31" s="156"/>
      <c r="AY31" s="156"/>
      <c r="AZ31" s="171">
        <v>0</v>
      </c>
      <c r="BA31" s="153">
        <f t="shared" ref="BA31:BA37" si="55">D31+AB31+AZ31</f>
        <v>0</v>
      </c>
      <c r="BB31" s="120"/>
      <c r="BC31" s="172" t="str">
        <f t="shared" ref="BC31:BC37" si="56">HX31</f>
        <v/>
      </c>
      <c r="BD31" s="157"/>
      <c r="BE31" s="157"/>
      <c r="BF31" s="157"/>
      <c r="BG31" s="157"/>
      <c r="BH31" s="157"/>
      <c r="BI31" s="157"/>
      <c r="BJ31" s="157"/>
      <c r="BK31" s="157"/>
      <c r="BL31" s="157"/>
      <c r="BM31" s="157"/>
      <c r="BN31" s="157"/>
      <c r="BO31" s="157"/>
      <c r="BP31" s="157"/>
      <c r="BQ31" s="157"/>
      <c r="BR31" s="157"/>
      <c r="BS31" s="157"/>
      <c r="BT31" s="157"/>
      <c r="BU31" s="157"/>
      <c r="BV31" s="157"/>
      <c r="BW31" s="157"/>
      <c r="BX31" s="157"/>
      <c r="BY31" s="157"/>
      <c r="BZ31" s="157"/>
      <c r="CA31" s="172" t="str">
        <f t="shared" ref="CA31:CA37" si="57">IV31</f>
        <v/>
      </c>
      <c r="CB31" s="157"/>
      <c r="CC31" s="157"/>
      <c r="CD31" s="157"/>
      <c r="CE31" s="157"/>
      <c r="CF31" s="157"/>
      <c r="CG31" s="157"/>
      <c r="CH31" s="157"/>
      <c r="CI31" s="157"/>
      <c r="CJ31" s="157"/>
      <c r="CK31" s="157"/>
      <c r="CL31" s="157"/>
      <c r="CM31" s="157"/>
      <c r="CN31" s="157"/>
      <c r="CO31" s="157"/>
      <c r="CP31" s="157"/>
      <c r="CQ31" s="157"/>
      <c r="CR31" s="157"/>
      <c r="CS31" s="157"/>
      <c r="CT31" s="157"/>
      <c r="CU31" s="157"/>
      <c r="CV31" s="157"/>
      <c r="CW31" s="157"/>
      <c r="CX31" s="157"/>
      <c r="CY31" s="172" t="str">
        <f t="shared" ref="CY31:CY37" si="58">JT31</f>
        <v/>
      </c>
      <c r="CZ31" s="120"/>
      <c r="DA31" s="172" t="str">
        <f t="shared" ref="DA31:DA37" si="59">IFERROR(IF(COUNTBLANK(D$31:D$37)&gt;0,"",D31+BC31),"")</f>
        <v/>
      </c>
      <c r="DB31" s="157"/>
      <c r="DC31" s="157"/>
      <c r="DD31" s="157"/>
      <c r="DE31" s="157"/>
      <c r="DF31" s="157"/>
      <c r="DG31" s="157"/>
      <c r="DH31" s="157"/>
      <c r="DI31" s="157"/>
      <c r="DJ31" s="157"/>
      <c r="DK31" s="157"/>
      <c r="DL31" s="157"/>
      <c r="DM31" s="157"/>
      <c r="DN31" s="157"/>
      <c r="DO31" s="157"/>
      <c r="DP31" s="157"/>
      <c r="DQ31" s="157"/>
      <c r="DR31" s="157"/>
      <c r="DS31" s="157"/>
      <c r="DT31" s="157"/>
      <c r="DU31" s="157"/>
      <c r="DV31" s="157"/>
      <c r="DW31" s="157"/>
      <c r="DX31" s="157"/>
      <c r="DY31" s="172" t="str">
        <f t="shared" ref="DY31:DY37" si="60">IFERROR(IF(COUNTBLANK(AB$31:AB$37)&gt;0,"",AB31+CA31),"")</f>
        <v/>
      </c>
      <c r="DZ31" s="157"/>
      <c r="EA31" s="157"/>
      <c r="EB31" s="157"/>
      <c r="EC31" s="157"/>
      <c r="ED31" s="157"/>
      <c r="EE31" s="157"/>
      <c r="EF31" s="157"/>
      <c r="EG31" s="157"/>
      <c r="EH31" s="157"/>
      <c r="EI31" s="157"/>
      <c r="EJ31" s="157"/>
      <c r="EK31" s="157"/>
      <c r="EL31" s="157"/>
      <c r="EM31" s="157"/>
      <c r="EN31" s="157"/>
      <c r="EO31" s="157"/>
      <c r="EP31" s="157"/>
      <c r="EQ31" s="157"/>
      <c r="ER31" s="157"/>
      <c r="ES31" s="157"/>
      <c r="ET31" s="157"/>
      <c r="EU31" s="157"/>
      <c r="EV31" s="157"/>
      <c r="EW31" s="172" t="str">
        <f>IFERROR(IF(COUNTBLANK(AZ$31:AZ$37)&gt;0,"",AZ31+CY31),"")</f>
        <v/>
      </c>
      <c r="EX31" s="126"/>
      <c r="EY31" s="172" t="str">
        <f t="shared" ref="EY31:EY37" si="61">IFERROR(IF(AND(COUNTBLANK(D$31:D$37)&gt;0,COUNTBLANK(AB$31:AB$37)&gt;0,COUNTBLANK(AZ$31:AZ$37)&gt;0),"",DA31+DY31+EW31),"")</f>
        <v/>
      </c>
      <c r="EZ31" s="228"/>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s="173">
        <f t="shared" ref="HB31:HB37" si="62">D31</f>
        <v>0</v>
      </c>
      <c r="HC31" s="174" t="e">
        <f t="shared" ref="HC31:HC37" si="63">HD$29*(D31/D$38)</f>
        <v>#VALUE!</v>
      </c>
      <c r="HD31" s="174" t="e">
        <f>HC31-TRUNC(HC31)</f>
        <v>#VALUE!</v>
      </c>
      <c r="HE31" s="174">
        <v>1E-3</v>
      </c>
      <c r="HF31" s="175" t="e">
        <f>HD31+HE31</f>
        <v>#VALUE!</v>
      </c>
      <c r="HG31" s="176" t="e">
        <f>ROUNDDOWN(HC31,0)</f>
        <v>#VALUE!</v>
      </c>
      <c r="HH31" s="137" t="e">
        <f t="shared" ref="HH31:HN37" si="64">IF($HF31&gt;=LARGE($HF$31:$HF$37,HH$14),ROUNDDOWN($HC31,0)+1,ROUNDDOWN($HC31,0))</f>
        <v>#VALUE!</v>
      </c>
      <c r="HI31" s="137" t="e">
        <f t="shared" si="64"/>
        <v>#VALUE!</v>
      </c>
      <c r="HJ31" s="137" t="e">
        <f t="shared" si="64"/>
        <v>#VALUE!</v>
      </c>
      <c r="HK31" s="137" t="e">
        <f t="shared" si="64"/>
        <v>#VALUE!</v>
      </c>
      <c r="HL31" s="137" t="e">
        <f t="shared" si="64"/>
        <v>#VALUE!</v>
      </c>
      <c r="HM31" s="137" t="e">
        <f t="shared" si="64"/>
        <v>#VALUE!</v>
      </c>
      <c r="HN31" s="137" t="e">
        <f t="shared" si="64"/>
        <v>#VALUE!</v>
      </c>
      <c r="HO31" s="177"/>
      <c r="HP31" s="177"/>
      <c r="HQ31" s="177"/>
      <c r="HR31" s="177"/>
      <c r="HS31" s="177"/>
      <c r="HT31" s="177"/>
      <c r="HU31" s="177"/>
      <c r="HV31" s="177"/>
      <c r="HW31" s="137" t="e" cm="1">
        <f t="array" ref="HW31">_xlfn._xlws.FILTER(HG31:HV38,HG38:HV38=HD29)</f>
        <v>#VALUE!</v>
      </c>
      <c r="HX31" s="137" t="str">
        <f>IF(HD29=0,0,IFERROR(HW31,""))</f>
        <v/>
      </c>
      <c r="HY31"/>
      <c r="HZ31" s="173">
        <f t="shared" ref="HZ31:HZ37" si="65">AB31</f>
        <v>0</v>
      </c>
      <c r="IA31" s="174" t="e">
        <f t="shared" ref="IA31:IA37" si="66">IB$29*(AB31/AB$38)</f>
        <v>#VALUE!</v>
      </c>
      <c r="IB31" s="174" t="e">
        <f>IA31-TRUNC(IA31)</f>
        <v>#VALUE!</v>
      </c>
      <c r="IC31" s="174">
        <v>1E-3</v>
      </c>
      <c r="ID31" s="175" t="e">
        <f>IB31+IC31</f>
        <v>#VALUE!</v>
      </c>
      <c r="IE31" s="176" t="e">
        <f>ROUNDDOWN(IA31,0)</f>
        <v>#VALUE!</v>
      </c>
      <c r="IF31" s="137" t="e">
        <f t="shared" ref="IF31:IL37" si="67">IF($ID31&gt;=LARGE($ID$31:$ID$37,IF$14),ROUNDDOWN($IA31,0)+1,ROUNDDOWN($IA31,0))</f>
        <v>#VALUE!</v>
      </c>
      <c r="IG31" s="137" t="e">
        <f t="shared" si="67"/>
        <v>#VALUE!</v>
      </c>
      <c r="IH31" s="137" t="e">
        <f t="shared" si="67"/>
        <v>#VALUE!</v>
      </c>
      <c r="II31" s="137" t="e">
        <f t="shared" si="67"/>
        <v>#VALUE!</v>
      </c>
      <c r="IJ31" s="137" t="e">
        <f t="shared" si="67"/>
        <v>#VALUE!</v>
      </c>
      <c r="IK31" s="137" t="e">
        <f t="shared" si="67"/>
        <v>#VALUE!</v>
      </c>
      <c r="IL31" s="137" t="e">
        <f t="shared" si="67"/>
        <v>#VALUE!</v>
      </c>
      <c r="IM31" s="177"/>
      <c r="IN31" s="177"/>
      <c r="IO31" s="177"/>
      <c r="IP31" s="177"/>
      <c r="IQ31" s="177"/>
      <c r="IR31" s="177"/>
      <c r="IS31" s="177"/>
      <c r="IT31" s="177"/>
      <c r="IU31" s="137" t="e" cm="1">
        <f t="array" ref="IU31">_xlfn._xlws.FILTER(IE31:IT38,IE38:IT38=IB29)</f>
        <v>#VALUE!</v>
      </c>
      <c r="IV31" s="137" t="str">
        <f>IF(IB29=0,0,IFERROR(IU31,""))</f>
        <v/>
      </c>
      <c r="IW31" s="125"/>
      <c r="IX31" s="173">
        <f t="shared" ref="IX31:IX37" si="68">AZ31</f>
        <v>0</v>
      </c>
      <c r="IY31" s="174" t="e">
        <f t="shared" ref="IY31:IY37" si="69">IZ$29*(AZ31/AZ$38)</f>
        <v>#VALUE!</v>
      </c>
      <c r="IZ31" s="174" t="e">
        <f>IY31-TRUNC(IY31)</f>
        <v>#VALUE!</v>
      </c>
      <c r="JA31" s="174">
        <v>1E-3</v>
      </c>
      <c r="JB31" s="175" t="e">
        <f>IZ31+JA31</f>
        <v>#VALUE!</v>
      </c>
      <c r="JC31" s="176" t="e">
        <f>ROUNDDOWN(IY31,0)</f>
        <v>#VALUE!</v>
      </c>
      <c r="JD31" s="137" t="e">
        <f t="shared" ref="JD31:JJ37" si="70">IF($JB31&gt;=LARGE($JB$31:$JB$37,JD$14),ROUNDDOWN($IY31,0)+1,ROUNDDOWN($IY31,0))</f>
        <v>#VALUE!</v>
      </c>
      <c r="JE31" s="137" t="e">
        <f t="shared" si="70"/>
        <v>#VALUE!</v>
      </c>
      <c r="JF31" s="137" t="e">
        <f t="shared" si="70"/>
        <v>#VALUE!</v>
      </c>
      <c r="JG31" s="137" t="e">
        <f t="shared" si="70"/>
        <v>#VALUE!</v>
      </c>
      <c r="JH31" s="137" t="e">
        <f t="shared" si="70"/>
        <v>#VALUE!</v>
      </c>
      <c r="JI31" s="137" t="e">
        <f t="shared" si="70"/>
        <v>#VALUE!</v>
      </c>
      <c r="JJ31" s="137" t="e">
        <f t="shared" si="70"/>
        <v>#VALUE!</v>
      </c>
      <c r="JK31" s="177"/>
      <c r="JL31" s="177"/>
      <c r="JM31" s="177"/>
      <c r="JN31" s="177"/>
      <c r="JO31" s="177"/>
      <c r="JP31" s="177"/>
      <c r="JQ31" s="177"/>
      <c r="JR31" s="177"/>
      <c r="JS31" s="137" t="e" cm="1">
        <f t="array" ref="JS31">_xlfn._xlws.FILTER(JC31:JR38,JC38:JR38=IZ29)</f>
        <v>#VALUE!</v>
      </c>
      <c r="JT31" s="137" t="str">
        <f>IF(IZ29=0,0,IFERROR(JS31,""))</f>
        <v/>
      </c>
    </row>
    <row r="32" spans="3:280" x14ac:dyDescent="0.25">
      <c r="C32" s="183" t="s">
        <v>262</v>
      </c>
      <c r="D32" s="171">
        <v>0</v>
      </c>
      <c r="E32" s="156"/>
      <c r="F32" s="156"/>
      <c r="G32" s="156"/>
      <c r="H32" s="156"/>
      <c r="I32" s="156"/>
      <c r="J32" s="156"/>
      <c r="K32" s="156"/>
      <c r="L32" s="156"/>
      <c r="M32" s="156"/>
      <c r="N32" s="156"/>
      <c r="O32" s="156"/>
      <c r="P32" s="156"/>
      <c r="Q32" s="156"/>
      <c r="R32" s="156"/>
      <c r="S32" s="156"/>
      <c r="T32" s="156"/>
      <c r="U32" s="156"/>
      <c r="V32" s="156"/>
      <c r="W32" s="156"/>
      <c r="X32" s="156"/>
      <c r="Y32" s="156"/>
      <c r="Z32" s="156"/>
      <c r="AA32" s="156"/>
      <c r="AB32" s="171">
        <v>0</v>
      </c>
      <c r="AC32" s="156"/>
      <c r="AD32" s="156"/>
      <c r="AE32" s="156"/>
      <c r="AF32" s="156"/>
      <c r="AG32" s="156"/>
      <c r="AH32" s="156"/>
      <c r="AI32" s="156"/>
      <c r="AJ32" s="156"/>
      <c r="AK32" s="156"/>
      <c r="AL32" s="156"/>
      <c r="AM32" s="156"/>
      <c r="AN32" s="156"/>
      <c r="AO32" s="156"/>
      <c r="AP32" s="156"/>
      <c r="AQ32" s="156"/>
      <c r="AR32" s="156"/>
      <c r="AS32" s="156"/>
      <c r="AT32" s="156"/>
      <c r="AU32" s="156"/>
      <c r="AV32" s="156"/>
      <c r="AW32" s="156"/>
      <c r="AX32" s="156"/>
      <c r="AY32" s="156"/>
      <c r="AZ32" s="171">
        <v>0</v>
      </c>
      <c r="BA32" s="153">
        <f t="shared" si="55"/>
        <v>0</v>
      </c>
      <c r="BB32" s="120"/>
      <c r="BC32" s="172" t="str">
        <f t="shared" si="56"/>
        <v/>
      </c>
      <c r="BD32" s="157"/>
      <c r="BE32" s="157"/>
      <c r="BF32" s="157"/>
      <c r="BG32" s="157"/>
      <c r="BH32" s="157"/>
      <c r="BI32" s="157"/>
      <c r="BJ32" s="157"/>
      <c r="BK32" s="157"/>
      <c r="BL32" s="157"/>
      <c r="BM32" s="157"/>
      <c r="BN32" s="157"/>
      <c r="BO32" s="157"/>
      <c r="BP32" s="157"/>
      <c r="BQ32" s="157"/>
      <c r="BR32" s="157"/>
      <c r="BS32" s="157"/>
      <c r="BT32" s="157"/>
      <c r="BU32" s="157"/>
      <c r="BV32" s="157"/>
      <c r="BW32" s="157"/>
      <c r="BX32" s="157"/>
      <c r="BY32" s="157"/>
      <c r="BZ32" s="157"/>
      <c r="CA32" s="172" t="str">
        <f t="shared" si="57"/>
        <v/>
      </c>
      <c r="CB32" s="157"/>
      <c r="CC32" s="157"/>
      <c r="CD32" s="157"/>
      <c r="CE32" s="157"/>
      <c r="CF32" s="157"/>
      <c r="CG32" s="157"/>
      <c r="CH32" s="157"/>
      <c r="CI32" s="157"/>
      <c r="CJ32" s="157"/>
      <c r="CK32" s="157"/>
      <c r="CL32" s="157"/>
      <c r="CM32" s="157"/>
      <c r="CN32" s="157"/>
      <c r="CO32" s="157"/>
      <c r="CP32" s="157"/>
      <c r="CQ32" s="157"/>
      <c r="CR32" s="157"/>
      <c r="CS32" s="157"/>
      <c r="CT32" s="157"/>
      <c r="CU32" s="157"/>
      <c r="CV32" s="157"/>
      <c r="CW32" s="157"/>
      <c r="CX32" s="157"/>
      <c r="CY32" s="172" t="str">
        <f t="shared" si="58"/>
        <v/>
      </c>
      <c r="CZ32" s="120"/>
      <c r="DA32" s="172" t="str">
        <f t="shared" si="59"/>
        <v/>
      </c>
      <c r="DB32" s="157"/>
      <c r="DC32" s="157"/>
      <c r="DD32" s="157"/>
      <c r="DE32" s="157"/>
      <c r="DF32" s="157"/>
      <c r="DG32" s="157"/>
      <c r="DH32" s="157"/>
      <c r="DI32" s="157"/>
      <c r="DJ32" s="157"/>
      <c r="DK32" s="157"/>
      <c r="DL32" s="157"/>
      <c r="DM32" s="157"/>
      <c r="DN32" s="157"/>
      <c r="DO32" s="157"/>
      <c r="DP32" s="157"/>
      <c r="DQ32" s="157"/>
      <c r="DR32" s="157"/>
      <c r="DS32" s="157"/>
      <c r="DT32" s="157"/>
      <c r="DU32" s="157"/>
      <c r="DV32" s="157"/>
      <c r="DW32" s="157"/>
      <c r="DX32" s="157"/>
      <c r="DY32" s="172" t="str">
        <f t="shared" si="60"/>
        <v/>
      </c>
      <c r="DZ32" s="157"/>
      <c r="EA32" s="157"/>
      <c r="EB32" s="157"/>
      <c r="EC32" s="157"/>
      <c r="ED32" s="157"/>
      <c r="EE32" s="157"/>
      <c r="EF32" s="157"/>
      <c r="EG32" s="157"/>
      <c r="EH32" s="157"/>
      <c r="EI32" s="157"/>
      <c r="EJ32" s="157"/>
      <c r="EK32" s="157"/>
      <c r="EL32" s="157"/>
      <c r="EM32" s="157"/>
      <c r="EN32" s="157"/>
      <c r="EO32" s="157"/>
      <c r="EP32" s="157"/>
      <c r="EQ32" s="157"/>
      <c r="ER32" s="157"/>
      <c r="ES32" s="157"/>
      <c r="ET32" s="157"/>
      <c r="EU32" s="157"/>
      <c r="EV32" s="157"/>
      <c r="EW32" s="172" t="str">
        <f t="shared" ref="EW32:EW37" si="71">IFERROR(IF(COUNTBLANK(AZ$31:AZ$37)&gt;0,"",AZ32+CY32),"")</f>
        <v/>
      </c>
      <c r="EX32" s="126"/>
      <c r="EY32" s="172" t="str">
        <f t="shared" si="61"/>
        <v/>
      </c>
      <c r="EZ32" s="228"/>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s="173">
        <f t="shared" si="62"/>
        <v>0</v>
      </c>
      <c r="HC32" s="174" t="e">
        <f t="shared" si="63"/>
        <v>#VALUE!</v>
      </c>
      <c r="HD32" s="174" t="e">
        <f t="shared" ref="HD32:HD37" si="72">HC32-TRUNC(HC32)</f>
        <v>#VALUE!</v>
      </c>
      <c r="HE32" s="174">
        <f>HE31+0.001</f>
        <v>2E-3</v>
      </c>
      <c r="HF32" s="175" t="e">
        <f t="shared" ref="HF32:HF37" si="73">HD32+HE32</f>
        <v>#VALUE!</v>
      </c>
      <c r="HG32" s="176" t="e">
        <f t="shared" ref="HG32:HG37" si="74">ROUNDDOWN(HC32,0)</f>
        <v>#VALUE!</v>
      </c>
      <c r="HH32" s="137" t="e">
        <f t="shared" si="64"/>
        <v>#VALUE!</v>
      </c>
      <c r="HI32" s="137" t="e">
        <f t="shared" si="64"/>
        <v>#VALUE!</v>
      </c>
      <c r="HJ32" s="137" t="e">
        <f t="shared" si="64"/>
        <v>#VALUE!</v>
      </c>
      <c r="HK32" s="137" t="e">
        <f t="shared" si="64"/>
        <v>#VALUE!</v>
      </c>
      <c r="HL32" s="137" t="e">
        <f t="shared" si="64"/>
        <v>#VALUE!</v>
      </c>
      <c r="HM32" s="137" t="e">
        <f t="shared" si="64"/>
        <v>#VALUE!</v>
      </c>
      <c r="HN32" s="137" t="e">
        <f t="shared" si="64"/>
        <v>#VALUE!</v>
      </c>
      <c r="HO32" s="177"/>
      <c r="HP32" s="177"/>
      <c r="HQ32" s="177"/>
      <c r="HR32" s="177"/>
      <c r="HS32" s="177"/>
      <c r="HT32" s="177"/>
      <c r="HU32" s="177"/>
      <c r="HV32" s="177"/>
      <c r="HW32" s="137"/>
      <c r="HX32" s="137" t="str">
        <f>IF(HX31="","",HW32)</f>
        <v/>
      </c>
      <c r="HY32"/>
      <c r="HZ32" s="173">
        <f t="shared" si="65"/>
        <v>0</v>
      </c>
      <c r="IA32" s="174" t="e">
        <f t="shared" si="66"/>
        <v>#VALUE!</v>
      </c>
      <c r="IB32" s="174" t="e">
        <f t="shared" ref="IB32:IB37" si="75">IA32-TRUNC(IA32)</f>
        <v>#VALUE!</v>
      </c>
      <c r="IC32" s="174">
        <f>IC31+0.001</f>
        <v>2E-3</v>
      </c>
      <c r="ID32" s="175" t="e">
        <f t="shared" ref="ID32:ID37" si="76">IB32+IC32</f>
        <v>#VALUE!</v>
      </c>
      <c r="IE32" s="176" t="e">
        <f t="shared" ref="IE32:IE37" si="77">ROUNDDOWN(IA32,0)</f>
        <v>#VALUE!</v>
      </c>
      <c r="IF32" s="137" t="e">
        <f t="shared" si="67"/>
        <v>#VALUE!</v>
      </c>
      <c r="IG32" s="137" t="e">
        <f t="shared" si="67"/>
        <v>#VALUE!</v>
      </c>
      <c r="IH32" s="137" t="e">
        <f t="shared" si="67"/>
        <v>#VALUE!</v>
      </c>
      <c r="II32" s="137" t="e">
        <f t="shared" si="67"/>
        <v>#VALUE!</v>
      </c>
      <c r="IJ32" s="137" t="e">
        <f t="shared" si="67"/>
        <v>#VALUE!</v>
      </c>
      <c r="IK32" s="137" t="e">
        <f t="shared" si="67"/>
        <v>#VALUE!</v>
      </c>
      <c r="IL32" s="137" t="e">
        <f t="shared" si="67"/>
        <v>#VALUE!</v>
      </c>
      <c r="IM32" s="177"/>
      <c r="IN32" s="177"/>
      <c r="IO32" s="177"/>
      <c r="IP32" s="177"/>
      <c r="IQ32" s="177"/>
      <c r="IR32" s="177"/>
      <c r="IS32" s="177"/>
      <c r="IT32" s="177"/>
      <c r="IU32" s="137"/>
      <c r="IV32" s="137" t="str">
        <f>IF(IV31="","",IU32)</f>
        <v/>
      </c>
      <c r="IW32" s="125"/>
      <c r="IX32" s="173">
        <f t="shared" si="68"/>
        <v>0</v>
      </c>
      <c r="IY32" s="174" t="e">
        <f t="shared" si="69"/>
        <v>#VALUE!</v>
      </c>
      <c r="IZ32" s="174" t="e">
        <f t="shared" ref="IZ32:IZ37" si="78">IY32-TRUNC(IY32)</f>
        <v>#VALUE!</v>
      </c>
      <c r="JA32" s="174">
        <f>JA31+0.001</f>
        <v>2E-3</v>
      </c>
      <c r="JB32" s="175" t="e">
        <f t="shared" ref="JB32:JB37" si="79">IZ32+JA32</f>
        <v>#VALUE!</v>
      </c>
      <c r="JC32" s="176" t="e">
        <f t="shared" ref="JC32:JC37" si="80">ROUNDDOWN(IY32,0)</f>
        <v>#VALUE!</v>
      </c>
      <c r="JD32" s="137" t="e">
        <f t="shared" si="70"/>
        <v>#VALUE!</v>
      </c>
      <c r="JE32" s="137" t="e">
        <f t="shared" si="70"/>
        <v>#VALUE!</v>
      </c>
      <c r="JF32" s="137" t="e">
        <f t="shared" si="70"/>
        <v>#VALUE!</v>
      </c>
      <c r="JG32" s="137" t="e">
        <f t="shared" si="70"/>
        <v>#VALUE!</v>
      </c>
      <c r="JH32" s="137" t="e">
        <f t="shared" si="70"/>
        <v>#VALUE!</v>
      </c>
      <c r="JI32" s="137" t="e">
        <f t="shared" si="70"/>
        <v>#VALUE!</v>
      </c>
      <c r="JJ32" s="137" t="e">
        <f t="shared" si="70"/>
        <v>#VALUE!</v>
      </c>
      <c r="JK32" s="177"/>
      <c r="JL32" s="177"/>
      <c r="JM32" s="177"/>
      <c r="JN32" s="177"/>
      <c r="JO32" s="177"/>
      <c r="JP32" s="177"/>
      <c r="JQ32" s="177"/>
      <c r="JR32" s="177"/>
      <c r="JS32" s="137"/>
      <c r="JT32" s="137" t="str">
        <f>IF(JT31="","",JS32)</f>
        <v/>
      </c>
    </row>
    <row r="33" spans="3:280" x14ac:dyDescent="0.25">
      <c r="C33" s="183" t="s">
        <v>34</v>
      </c>
      <c r="D33" s="171">
        <v>0</v>
      </c>
      <c r="E33" s="156"/>
      <c r="F33" s="156"/>
      <c r="G33" s="156"/>
      <c r="H33" s="156"/>
      <c r="I33" s="156"/>
      <c r="J33" s="156"/>
      <c r="K33" s="156"/>
      <c r="L33" s="156"/>
      <c r="M33" s="156"/>
      <c r="N33" s="156"/>
      <c r="O33" s="156"/>
      <c r="P33" s="156"/>
      <c r="Q33" s="156"/>
      <c r="R33" s="156"/>
      <c r="S33" s="156"/>
      <c r="T33" s="156"/>
      <c r="U33" s="156"/>
      <c r="V33" s="156"/>
      <c r="W33" s="156"/>
      <c r="X33" s="156"/>
      <c r="Y33" s="156"/>
      <c r="Z33" s="156"/>
      <c r="AA33" s="156"/>
      <c r="AB33" s="171">
        <v>0</v>
      </c>
      <c r="AC33" s="156"/>
      <c r="AD33" s="156"/>
      <c r="AE33" s="156"/>
      <c r="AF33" s="156"/>
      <c r="AG33" s="156"/>
      <c r="AH33" s="156"/>
      <c r="AI33" s="156"/>
      <c r="AJ33" s="156"/>
      <c r="AK33" s="156"/>
      <c r="AL33" s="156"/>
      <c r="AM33" s="156"/>
      <c r="AN33" s="156"/>
      <c r="AO33" s="156"/>
      <c r="AP33" s="156"/>
      <c r="AQ33" s="156"/>
      <c r="AR33" s="156"/>
      <c r="AS33" s="156"/>
      <c r="AT33" s="156"/>
      <c r="AU33" s="156"/>
      <c r="AV33" s="156"/>
      <c r="AW33" s="156"/>
      <c r="AX33" s="156"/>
      <c r="AY33" s="156"/>
      <c r="AZ33" s="171">
        <v>0</v>
      </c>
      <c r="BA33" s="153">
        <f t="shared" si="55"/>
        <v>0</v>
      </c>
      <c r="BB33" s="120"/>
      <c r="BC33" s="172" t="str">
        <f t="shared" si="56"/>
        <v/>
      </c>
      <c r="BD33" s="157"/>
      <c r="BE33" s="157"/>
      <c r="BF33" s="157"/>
      <c r="BG33" s="157"/>
      <c r="BH33" s="157"/>
      <c r="BI33" s="157"/>
      <c r="BJ33" s="157"/>
      <c r="BK33" s="157"/>
      <c r="BL33" s="157"/>
      <c r="BM33" s="157"/>
      <c r="BN33" s="157"/>
      <c r="BO33" s="157"/>
      <c r="BP33" s="157"/>
      <c r="BQ33" s="157"/>
      <c r="BR33" s="157"/>
      <c r="BS33" s="157"/>
      <c r="BT33" s="157"/>
      <c r="BU33" s="157"/>
      <c r="BV33" s="157"/>
      <c r="BW33" s="157"/>
      <c r="BX33" s="157"/>
      <c r="BY33" s="157"/>
      <c r="BZ33" s="157"/>
      <c r="CA33" s="172" t="str">
        <f t="shared" si="57"/>
        <v/>
      </c>
      <c r="CB33" s="157"/>
      <c r="CC33" s="157"/>
      <c r="CD33" s="157"/>
      <c r="CE33" s="157"/>
      <c r="CF33" s="157"/>
      <c r="CG33" s="157"/>
      <c r="CH33" s="157"/>
      <c r="CI33" s="157"/>
      <c r="CJ33" s="157"/>
      <c r="CK33" s="157"/>
      <c r="CL33" s="157"/>
      <c r="CM33" s="157"/>
      <c r="CN33" s="157"/>
      <c r="CO33" s="157"/>
      <c r="CP33" s="157"/>
      <c r="CQ33" s="157"/>
      <c r="CR33" s="157"/>
      <c r="CS33" s="157"/>
      <c r="CT33" s="157"/>
      <c r="CU33" s="157"/>
      <c r="CV33" s="157"/>
      <c r="CW33" s="157"/>
      <c r="CX33" s="157"/>
      <c r="CY33" s="172" t="str">
        <f t="shared" si="58"/>
        <v/>
      </c>
      <c r="CZ33" s="120"/>
      <c r="DA33" s="172" t="str">
        <f t="shared" si="59"/>
        <v/>
      </c>
      <c r="DB33" s="157"/>
      <c r="DC33" s="157"/>
      <c r="DD33" s="157"/>
      <c r="DE33" s="157"/>
      <c r="DF33" s="157"/>
      <c r="DG33" s="157"/>
      <c r="DH33" s="157"/>
      <c r="DI33" s="157"/>
      <c r="DJ33" s="157"/>
      <c r="DK33" s="157"/>
      <c r="DL33" s="157"/>
      <c r="DM33" s="157"/>
      <c r="DN33" s="157"/>
      <c r="DO33" s="157"/>
      <c r="DP33" s="157"/>
      <c r="DQ33" s="157"/>
      <c r="DR33" s="157"/>
      <c r="DS33" s="157"/>
      <c r="DT33" s="157"/>
      <c r="DU33" s="157"/>
      <c r="DV33" s="157"/>
      <c r="DW33" s="157"/>
      <c r="DX33" s="157"/>
      <c r="DY33" s="172" t="str">
        <f t="shared" si="60"/>
        <v/>
      </c>
      <c r="DZ33" s="157"/>
      <c r="EA33" s="157"/>
      <c r="EB33" s="157"/>
      <c r="EC33" s="157"/>
      <c r="ED33" s="157"/>
      <c r="EE33" s="157"/>
      <c r="EF33" s="157"/>
      <c r="EG33" s="157"/>
      <c r="EH33" s="157"/>
      <c r="EI33" s="157"/>
      <c r="EJ33" s="157"/>
      <c r="EK33" s="157"/>
      <c r="EL33" s="157"/>
      <c r="EM33" s="157"/>
      <c r="EN33" s="157"/>
      <c r="EO33" s="157"/>
      <c r="EP33" s="157"/>
      <c r="EQ33" s="157"/>
      <c r="ER33" s="157"/>
      <c r="ES33" s="157"/>
      <c r="ET33" s="157"/>
      <c r="EU33" s="157"/>
      <c r="EV33" s="157"/>
      <c r="EW33" s="172" t="str">
        <f t="shared" si="71"/>
        <v/>
      </c>
      <c r="EX33" s="126"/>
      <c r="EY33" s="172" t="str">
        <f t="shared" si="61"/>
        <v/>
      </c>
      <c r="EZ33" s="228"/>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s="173">
        <f t="shared" si="62"/>
        <v>0</v>
      </c>
      <c r="HC33" s="174" t="e">
        <f t="shared" si="63"/>
        <v>#VALUE!</v>
      </c>
      <c r="HD33" s="174" t="e">
        <f t="shared" si="72"/>
        <v>#VALUE!</v>
      </c>
      <c r="HE33" s="174">
        <f t="shared" ref="HE33:HE37" si="81">HE32+0.001</f>
        <v>3.0000000000000001E-3</v>
      </c>
      <c r="HF33" s="175" t="e">
        <f t="shared" si="73"/>
        <v>#VALUE!</v>
      </c>
      <c r="HG33" s="176" t="e">
        <f t="shared" si="74"/>
        <v>#VALUE!</v>
      </c>
      <c r="HH33" s="137" t="e">
        <f t="shared" si="64"/>
        <v>#VALUE!</v>
      </c>
      <c r="HI33" s="137" t="e">
        <f t="shared" si="64"/>
        <v>#VALUE!</v>
      </c>
      <c r="HJ33" s="137" t="e">
        <f t="shared" si="64"/>
        <v>#VALUE!</v>
      </c>
      <c r="HK33" s="137" t="e">
        <f t="shared" si="64"/>
        <v>#VALUE!</v>
      </c>
      <c r="HL33" s="137" t="e">
        <f t="shared" si="64"/>
        <v>#VALUE!</v>
      </c>
      <c r="HM33" s="137" t="e">
        <f t="shared" si="64"/>
        <v>#VALUE!</v>
      </c>
      <c r="HN33" s="137" t="e">
        <f t="shared" si="64"/>
        <v>#VALUE!</v>
      </c>
      <c r="HO33" s="177"/>
      <c r="HP33" s="177"/>
      <c r="HQ33" s="177"/>
      <c r="HR33" s="177"/>
      <c r="HS33" s="177"/>
      <c r="HT33" s="177"/>
      <c r="HU33" s="177"/>
      <c r="HV33" s="177"/>
      <c r="HW33" s="137"/>
      <c r="HX33" s="137" t="str">
        <f t="shared" ref="HX33:HX37" si="82">IF(HX32="","",HW33)</f>
        <v/>
      </c>
      <c r="HY33"/>
      <c r="HZ33" s="173">
        <f t="shared" si="65"/>
        <v>0</v>
      </c>
      <c r="IA33" s="174" t="e">
        <f t="shared" si="66"/>
        <v>#VALUE!</v>
      </c>
      <c r="IB33" s="174" t="e">
        <f t="shared" si="75"/>
        <v>#VALUE!</v>
      </c>
      <c r="IC33" s="174">
        <f t="shared" ref="IC33:IC37" si="83">IC32+0.001</f>
        <v>3.0000000000000001E-3</v>
      </c>
      <c r="ID33" s="175" t="e">
        <f t="shared" si="76"/>
        <v>#VALUE!</v>
      </c>
      <c r="IE33" s="176" t="e">
        <f t="shared" si="77"/>
        <v>#VALUE!</v>
      </c>
      <c r="IF33" s="137" t="e">
        <f t="shared" si="67"/>
        <v>#VALUE!</v>
      </c>
      <c r="IG33" s="137" t="e">
        <f t="shared" si="67"/>
        <v>#VALUE!</v>
      </c>
      <c r="IH33" s="137" t="e">
        <f t="shared" si="67"/>
        <v>#VALUE!</v>
      </c>
      <c r="II33" s="137" t="e">
        <f t="shared" si="67"/>
        <v>#VALUE!</v>
      </c>
      <c r="IJ33" s="137" t="e">
        <f t="shared" si="67"/>
        <v>#VALUE!</v>
      </c>
      <c r="IK33" s="137" t="e">
        <f t="shared" si="67"/>
        <v>#VALUE!</v>
      </c>
      <c r="IL33" s="137" t="e">
        <f t="shared" si="67"/>
        <v>#VALUE!</v>
      </c>
      <c r="IM33" s="177"/>
      <c r="IN33" s="177"/>
      <c r="IO33" s="177"/>
      <c r="IP33" s="177"/>
      <c r="IQ33" s="177"/>
      <c r="IR33" s="177"/>
      <c r="IS33" s="177"/>
      <c r="IT33" s="177"/>
      <c r="IU33" s="137"/>
      <c r="IV33" s="137" t="str">
        <f t="shared" ref="IV33:IV37" si="84">IF(IV32="","",IU33)</f>
        <v/>
      </c>
      <c r="IW33" s="125"/>
      <c r="IX33" s="173">
        <f t="shared" si="68"/>
        <v>0</v>
      </c>
      <c r="IY33" s="174" t="e">
        <f t="shared" si="69"/>
        <v>#VALUE!</v>
      </c>
      <c r="IZ33" s="174" t="e">
        <f t="shared" si="78"/>
        <v>#VALUE!</v>
      </c>
      <c r="JA33" s="174">
        <f t="shared" ref="JA33:JA37" si="85">JA32+0.001</f>
        <v>3.0000000000000001E-3</v>
      </c>
      <c r="JB33" s="175" t="e">
        <f t="shared" si="79"/>
        <v>#VALUE!</v>
      </c>
      <c r="JC33" s="176" t="e">
        <f t="shared" si="80"/>
        <v>#VALUE!</v>
      </c>
      <c r="JD33" s="137" t="e">
        <f t="shared" si="70"/>
        <v>#VALUE!</v>
      </c>
      <c r="JE33" s="137" t="e">
        <f t="shared" si="70"/>
        <v>#VALUE!</v>
      </c>
      <c r="JF33" s="137" t="e">
        <f t="shared" si="70"/>
        <v>#VALUE!</v>
      </c>
      <c r="JG33" s="137" t="e">
        <f t="shared" si="70"/>
        <v>#VALUE!</v>
      </c>
      <c r="JH33" s="137" t="e">
        <f t="shared" si="70"/>
        <v>#VALUE!</v>
      </c>
      <c r="JI33" s="137" t="e">
        <f t="shared" si="70"/>
        <v>#VALUE!</v>
      </c>
      <c r="JJ33" s="137" t="e">
        <f t="shared" si="70"/>
        <v>#VALUE!</v>
      </c>
      <c r="JK33" s="177"/>
      <c r="JL33" s="177"/>
      <c r="JM33" s="177"/>
      <c r="JN33" s="177"/>
      <c r="JO33" s="177"/>
      <c r="JP33" s="177"/>
      <c r="JQ33" s="177"/>
      <c r="JR33" s="177"/>
      <c r="JS33" s="137"/>
      <c r="JT33" s="137" t="str">
        <f t="shared" ref="JT33:JT37" si="86">IF(JT32="","",JS33)</f>
        <v/>
      </c>
    </row>
    <row r="34" spans="3:280" x14ac:dyDescent="0.25">
      <c r="C34" s="183" t="s">
        <v>35</v>
      </c>
      <c r="D34" s="171">
        <v>0</v>
      </c>
      <c r="E34" s="156"/>
      <c r="F34" s="156"/>
      <c r="G34" s="156"/>
      <c r="H34" s="156"/>
      <c r="I34" s="156"/>
      <c r="J34" s="156"/>
      <c r="K34" s="156"/>
      <c r="L34" s="156"/>
      <c r="M34" s="156"/>
      <c r="N34" s="156"/>
      <c r="O34" s="156"/>
      <c r="P34" s="156"/>
      <c r="Q34" s="156"/>
      <c r="R34" s="156"/>
      <c r="S34" s="156"/>
      <c r="T34" s="156"/>
      <c r="U34" s="156"/>
      <c r="V34" s="156"/>
      <c r="W34" s="156"/>
      <c r="X34" s="156"/>
      <c r="Y34" s="156"/>
      <c r="Z34" s="156"/>
      <c r="AA34" s="156"/>
      <c r="AB34" s="171">
        <v>0</v>
      </c>
      <c r="AC34" s="156"/>
      <c r="AD34" s="156"/>
      <c r="AE34" s="156"/>
      <c r="AF34" s="156"/>
      <c r="AG34" s="156"/>
      <c r="AH34" s="156"/>
      <c r="AI34" s="156"/>
      <c r="AJ34" s="156"/>
      <c r="AK34" s="156"/>
      <c r="AL34" s="156"/>
      <c r="AM34" s="156"/>
      <c r="AN34" s="156"/>
      <c r="AO34" s="156"/>
      <c r="AP34" s="156"/>
      <c r="AQ34" s="156"/>
      <c r="AR34" s="156"/>
      <c r="AS34" s="156"/>
      <c r="AT34" s="156"/>
      <c r="AU34" s="156"/>
      <c r="AV34" s="156"/>
      <c r="AW34" s="156"/>
      <c r="AX34" s="156"/>
      <c r="AY34" s="156"/>
      <c r="AZ34" s="171">
        <v>0</v>
      </c>
      <c r="BA34" s="153">
        <f t="shared" si="55"/>
        <v>0</v>
      </c>
      <c r="BB34" s="120"/>
      <c r="BC34" s="172" t="str">
        <f t="shared" si="56"/>
        <v/>
      </c>
      <c r="BD34" s="157"/>
      <c r="BE34" s="157"/>
      <c r="BF34" s="157"/>
      <c r="BG34" s="157"/>
      <c r="BH34" s="157"/>
      <c r="BI34" s="157"/>
      <c r="BJ34" s="157"/>
      <c r="BK34" s="157"/>
      <c r="BL34" s="157"/>
      <c r="BM34" s="157"/>
      <c r="BN34" s="157"/>
      <c r="BO34" s="157"/>
      <c r="BP34" s="157"/>
      <c r="BQ34" s="157"/>
      <c r="BR34" s="157"/>
      <c r="BS34" s="157"/>
      <c r="BT34" s="157"/>
      <c r="BU34" s="157"/>
      <c r="BV34" s="157"/>
      <c r="BW34" s="157"/>
      <c r="BX34" s="157"/>
      <c r="BY34" s="157"/>
      <c r="BZ34" s="157"/>
      <c r="CA34" s="172" t="str">
        <f t="shared" si="57"/>
        <v/>
      </c>
      <c r="CB34" s="157"/>
      <c r="CC34" s="157"/>
      <c r="CD34" s="157"/>
      <c r="CE34" s="157"/>
      <c r="CF34" s="157"/>
      <c r="CG34" s="157"/>
      <c r="CH34" s="157"/>
      <c r="CI34" s="157"/>
      <c r="CJ34" s="157"/>
      <c r="CK34" s="157"/>
      <c r="CL34" s="157"/>
      <c r="CM34" s="157"/>
      <c r="CN34" s="157"/>
      <c r="CO34" s="157"/>
      <c r="CP34" s="157"/>
      <c r="CQ34" s="157"/>
      <c r="CR34" s="157"/>
      <c r="CS34" s="157"/>
      <c r="CT34" s="157"/>
      <c r="CU34" s="157"/>
      <c r="CV34" s="157"/>
      <c r="CW34" s="157"/>
      <c r="CX34" s="157"/>
      <c r="CY34" s="172" t="str">
        <f t="shared" si="58"/>
        <v/>
      </c>
      <c r="CZ34" s="120"/>
      <c r="DA34" s="172" t="str">
        <f t="shared" si="59"/>
        <v/>
      </c>
      <c r="DB34" s="157"/>
      <c r="DC34" s="157"/>
      <c r="DD34" s="157"/>
      <c r="DE34" s="157"/>
      <c r="DF34" s="157"/>
      <c r="DG34" s="157"/>
      <c r="DH34" s="157"/>
      <c r="DI34" s="157"/>
      <c r="DJ34" s="157"/>
      <c r="DK34" s="157"/>
      <c r="DL34" s="157"/>
      <c r="DM34" s="157"/>
      <c r="DN34" s="157"/>
      <c r="DO34" s="157"/>
      <c r="DP34" s="157"/>
      <c r="DQ34" s="157"/>
      <c r="DR34" s="157"/>
      <c r="DS34" s="157"/>
      <c r="DT34" s="157"/>
      <c r="DU34" s="157"/>
      <c r="DV34" s="157"/>
      <c r="DW34" s="157"/>
      <c r="DX34" s="157"/>
      <c r="DY34" s="172" t="str">
        <f t="shared" si="60"/>
        <v/>
      </c>
      <c r="DZ34" s="157"/>
      <c r="EA34" s="157"/>
      <c r="EB34" s="157"/>
      <c r="EC34" s="157"/>
      <c r="ED34" s="157"/>
      <c r="EE34" s="157"/>
      <c r="EF34" s="157"/>
      <c r="EG34" s="157"/>
      <c r="EH34" s="157"/>
      <c r="EI34" s="157"/>
      <c r="EJ34" s="157"/>
      <c r="EK34" s="157"/>
      <c r="EL34" s="157"/>
      <c r="EM34" s="157"/>
      <c r="EN34" s="157"/>
      <c r="EO34" s="157"/>
      <c r="EP34" s="157"/>
      <c r="EQ34" s="157"/>
      <c r="ER34" s="157"/>
      <c r="ES34" s="157"/>
      <c r="ET34" s="157"/>
      <c r="EU34" s="157"/>
      <c r="EV34" s="157"/>
      <c r="EW34" s="172" t="str">
        <f t="shared" si="71"/>
        <v/>
      </c>
      <c r="EX34" s="126"/>
      <c r="EY34" s="172" t="str">
        <f t="shared" si="61"/>
        <v/>
      </c>
      <c r="EZ34" s="228"/>
      <c r="FA34" s="181"/>
      <c r="FB34"/>
      <c r="FC34"/>
      <c r="FD34"/>
      <c r="FE34"/>
      <c r="FF34"/>
      <c r="FG34"/>
      <c r="FH34"/>
      <c r="FI34"/>
      <c r="FJ34"/>
      <c r="FK34"/>
      <c r="FL34"/>
      <c r="FM34"/>
      <c r="FN34"/>
      <c r="FO34"/>
      <c r="FP34"/>
      <c r="FQ34"/>
      <c r="FR34"/>
      <c r="FS34"/>
      <c r="FT34"/>
      <c r="FU34"/>
      <c r="FV34"/>
      <c r="FW34"/>
      <c r="FX34"/>
      <c r="FY34" s="181"/>
      <c r="FZ34"/>
      <c r="GA34"/>
      <c r="GB34"/>
      <c r="GC34"/>
      <c r="GD34"/>
      <c r="GE34"/>
      <c r="GF34"/>
      <c r="GG34"/>
      <c r="GH34"/>
      <c r="GI34"/>
      <c r="GJ34"/>
      <c r="GK34"/>
      <c r="GL34"/>
      <c r="GM34"/>
      <c r="GN34"/>
      <c r="GO34"/>
      <c r="GP34"/>
      <c r="GQ34"/>
      <c r="GR34"/>
      <c r="GS34"/>
      <c r="GT34"/>
      <c r="GU34"/>
      <c r="GV34"/>
      <c r="GW34" s="181"/>
      <c r="GX34"/>
      <c r="GY34"/>
      <c r="GZ34"/>
      <c r="HA34"/>
      <c r="HB34" s="173">
        <f t="shared" si="62"/>
        <v>0</v>
      </c>
      <c r="HC34" s="174" t="e">
        <f t="shared" si="63"/>
        <v>#VALUE!</v>
      </c>
      <c r="HD34" s="174" t="e">
        <f t="shared" si="72"/>
        <v>#VALUE!</v>
      </c>
      <c r="HE34" s="174">
        <f t="shared" si="81"/>
        <v>4.0000000000000001E-3</v>
      </c>
      <c r="HF34" s="175" t="e">
        <f t="shared" si="73"/>
        <v>#VALUE!</v>
      </c>
      <c r="HG34" s="176" t="e">
        <f t="shared" si="74"/>
        <v>#VALUE!</v>
      </c>
      <c r="HH34" s="137" t="e">
        <f t="shared" si="64"/>
        <v>#VALUE!</v>
      </c>
      <c r="HI34" s="137" t="e">
        <f t="shared" si="64"/>
        <v>#VALUE!</v>
      </c>
      <c r="HJ34" s="137" t="e">
        <f t="shared" si="64"/>
        <v>#VALUE!</v>
      </c>
      <c r="HK34" s="137" t="e">
        <f t="shared" si="64"/>
        <v>#VALUE!</v>
      </c>
      <c r="HL34" s="137" t="e">
        <f t="shared" si="64"/>
        <v>#VALUE!</v>
      </c>
      <c r="HM34" s="137" t="e">
        <f t="shared" si="64"/>
        <v>#VALUE!</v>
      </c>
      <c r="HN34" s="137" t="e">
        <f t="shared" si="64"/>
        <v>#VALUE!</v>
      </c>
      <c r="HO34" s="177"/>
      <c r="HP34" s="177"/>
      <c r="HQ34" s="177"/>
      <c r="HR34" s="177"/>
      <c r="HS34" s="177"/>
      <c r="HT34" s="177"/>
      <c r="HU34" s="177"/>
      <c r="HV34" s="177"/>
      <c r="HW34" s="137"/>
      <c r="HX34" s="137" t="str">
        <f t="shared" si="82"/>
        <v/>
      </c>
      <c r="HY34"/>
      <c r="HZ34" s="173">
        <f t="shared" si="65"/>
        <v>0</v>
      </c>
      <c r="IA34" s="174" t="e">
        <f t="shared" si="66"/>
        <v>#VALUE!</v>
      </c>
      <c r="IB34" s="174" t="e">
        <f t="shared" si="75"/>
        <v>#VALUE!</v>
      </c>
      <c r="IC34" s="174">
        <f t="shared" si="83"/>
        <v>4.0000000000000001E-3</v>
      </c>
      <c r="ID34" s="175" t="e">
        <f t="shared" si="76"/>
        <v>#VALUE!</v>
      </c>
      <c r="IE34" s="176" t="e">
        <f t="shared" si="77"/>
        <v>#VALUE!</v>
      </c>
      <c r="IF34" s="137" t="e">
        <f t="shared" si="67"/>
        <v>#VALUE!</v>
      </c>
      <c r="IG34" s="137" t="e">
        <f t="shared" si="67"/>
        <v>#VALUE!</v>
      </c>
      <c r="IH34" s="137" t="e">
        <f t="shared" si="67"/>
        <v>#VALUE!</v>
      </c>
      <c r="II34" s="137" t="e">
        <f t="shared" si="67"/>
        <v>#VALUE!</v>
      </c>
      <c r="IJ34" s="137" t="e">
        <f t="shared" si="67"/>
        <v>#VALUE!</v>
      </c>
      <c r="IK34" s="137" t="e">
        <f t="shared" si="67"/>
        <v>#VALUE!</v>
      </c>
      <c r="IL34" s="137" t="e">
        <f t="shared" si="67"/>
        <v>#VALUE!</v>
      </c>
      <c r="IM34" s="177"/>
      <c r="IN34" s="177"/>
      <c r="IO34" s="177"/>
      <c r="IP34" s="177"/>
      <c r="IQ34" s="177"/>
      <c r="IR34" s="177"/>
      <c r="IS34" s="177"/>
      <c r="IT34" s="177"/>
      <c r="IU34" s="137"/>
      <c r="IV34" s="137" t="str">
        <f t="shared" si="84"/>
        <v/>
      </c>
      <c r="IW34" s="125"/>
      <c r="IX34" s="173">
        <f t="shared" si="68"/>
        <v>0</v>
      </c>
      <c r="IY34" s="174" t="e">
        <f t="shared" si="69"/>
        <v>#VALUE!</v>
      </c>
      <c r="IZ34" s="174" t="e">
        <f t="shared" si="78"/>
        <v>#VALUE!</v>
      </c>
      <c r="JA34" s="174">
        <f t="shared" si="85"/>
        <v>4.0000000000000001E-3</v>
      </c>
      <c r="JB34" s="175" t="e">
        <f t="shared" si="79"/>
        <v>#VALUE!</v>
      </c>
      <c r="JC34" s="176" t="e">
        <f t="shared" si="80"/>
        <v>#VALUE!</v>
      </c>
      <c r="JD34" s="137" t="e">
        <f t="shared" si="70"/>
        <v>#VALUE!</v>
      </c>
      <c r="JE34" s="137" t="e">
        <f t="shared" si="70"/>
        <v>#VALUE!</v>
      </c>
      <c r="JF34" s="137" t="e">
        <f t="shared" si="70"/>
        <v>#VALUE!</v>
      </c>
      <c r="JG34" s="137" t="e">
        <f t="shared" si="70"/>
        <v>#VALUE!</v>
      </c>
      <c r="JH34" s="137" t="e">
        <f t="shared" si="70"/>
        <v>#VALUE!</v>
      </c>
      <c r="JI34" s="137" t="e">
        <f t="shared" si="70"/>
        <v>#VALUE!</v>
      </c>
      <c r="JJ34" s="137" t="e">
        <f t="shared" si="70"/>
        <v>#VALUE!</v>
      </c>
      <c r="JK34" s="177"/>
      <c r="JL34" s="177"/>
      <c r="JM34" s="177"/>
      <c r="JN34" s="177"/>
      <c r="JO34" s="177"/>
      <c r="JP34" s="177"/>
      <c r="JQ34" s="177"/>
      <c r="JR34" s="177"/>
      <c r="JS34" s="137"/>
      <c r="JT34" s="137" t="str">
        <f t="shared" si="86"/>
        <v/>
      </c>
    </row>
    <row r="35" spans="3:280" x14ac:dyDescent="0.25">
      <c r="C35" s="183" t="s">
        <v>36</v>
      </c>
      <c r="D35" s="171">
        <v>0</v>
      </c>
      <c r="E35" s="156"/>
      <c r="F35" s="156"/>
      <c r="G35" s="156"/>
      <c r="H35" s="156"/>
      <c r="I35" s="156"/>
      <c r="J35" s="156"/>
      <c r="K35" s="156"/>
      <c r="L35" s="156"/>
      <c r="M35" s="156"/>
      <c r="N35" s="156"/>
      <c r="O35" s="156"/>
      <c r="P35" s="156"/>
      <c r="Q35" s="156"/>
      <c r="R35" s="156"/>
      <c r="S35" s="156"/>
      <c r="T35" s="156"/>
      <c r="U35" s="156"/>
      <c r="V35" s="156"/>
      <c r="W35" s="156"/>
      <c r="X35" s="156"/>
      <c r="Y35" s="156"/>
      <c r="Z35" s="156"/>
      <c r="AA35" s="156"/>
      <c r="AB35" s="171">
        <v>0</v>
      </c>
      <c r="AC35" s="156"/>
      <c r="AD35" s="156"/>
      <c r="AE35" s="156"/>
      <c r="AF35" s="156"/>
      <c r="AG35" s="156"/>
      <c r="AH35" s="156"/>
      <c r="AI35" s="156"/>
      <c r="AJ35" s="156"/>
      <c r="AK35" s="156"/>
      <c r="AL35" s="156"/>
      <c r="AM35" s="156"/>
      <c r="AN35" s="156"/>
      <c r="AO35" s="156"/>
      <c r="AP35" s="156"/>
      <c r="AQ35" s="156"/>
      <c r="AR35" s="156"/>
      <c r="AS35" s="156"/>
      <c r="AT35" s="156"/>
      <c r="AU35" s="156"/>
      <c r="AV35" s="156"/>
      <c r="AW35" s="156"/>
      <c r="AX35" s="156"/>
      <c r="AY35" s="156"/>
      <c r="AZ35" s="171">
        <v>0</v>
      </c>
      <c r="BA35" s="153">
        <f t="shared" si="55"/>
        <v>0</v>
      </c>
      <c r="BB35" s="120"/>
      <c r="BC35" s="172" t="str">
        <f t="shared" si="56"/>
        <v/>
      </c>
      <c r="BD35" s="157"/>
      <c r="BE35" s="157"/>
      <c r="BF35" s="157"/>
      <c r="BG35" s="157"/>
      <c r="BH35" s="157"/>
      <c r="BI35" s="157"/>
      <c r="BJ35" s="157"/>
      <c r="BK35" s="157"/>
      <c r="BL35" s="157"/>
      <c r="BM35" s="157"/>
      <c r="BN35" s="157"/>
      <c r="BO35" s="157"/>
      <c r="BP35" s="157"/>
      <c r="BQ35" s="157"/>
      <c r="BR35" s="157"/>
      <c r="BS35" s="157"/>
      <c r="BT35" s="157"/>
      <c r="BU35" s="157"/>
      <c r="BV35" s="157"/>
      <c r="BW35" s="157"/>
      <c r="BX35" s="157"/>
      <c r="BY35" s="157"/>
      <c r="BZ35" s="157"/>
      <c r="CA35" s="172" t="str">
        <f t="shared" si="57"/>
        <v/>
      </c>
      <c r="CB35" s="157"/>
      <c r="CC35" s="157"/>
      <c r="CD35" s="157"/>
      <c r="CE35" s="157"/>
      <c r="CF35" s="157"/>
      <c r="CG35" s="157"/>
      <c r="CH35" s="157"/>
      <c r="CI35" s="157"/>
      <c r="CJ35" s="157"/>
      <c r="CK35" s="157"/>
      <c r="CL35" s="157"/>
      <c r="CM35" s="157"/>
      <c r="CN35" s="157"/>
      <c r="CO35" s="157"/>
      <c r="CP35" s="157"/>
      <c r="CQ35" s="157"/>
      <c r="CR35" s="157"/>
      <c r="CS35" s="157"/>
      <c r="CT35" s="157"/>
      <c r="CU35" s="157"/>
      <c r="CV35" s="157"/>
      <c r="CW35" s="157"/>
      <c r="CX35" s="157"/>
      <c r="CY35" s="172" t="str">
        <f t="shared" si="58"/>
        <v/>
      </c>
      <c r="CZ35" s="120"/>
      <c r="DA35" s="172" t="str">
        <f t="shared" si="59"/>
        <v/>
      </c>
      <c r="DB35" s="157"/>
      <c r="DC35" s="157"/>
      <c r="DD35" s="157"/>
      <c r="DE35" s="157"/>
      <c r="DF35" s="157"/>
      <c r="DG35" s="157"/>
      <c r="DH35" s="157"/>
      <c r="DI35" s="157"/>
      <c r="DJ35" s="157"/>
      <c r="DK35" s="157"/>
      <c r="DL35" s="157"/>
      <c r="DM35" s="157"/>
      <c r="DN35" s="157"/>
      <c r="DO35" s="157"/>
      <c r="DP35" s="157"/>
      <c r="DQ35" s="157"/>
      <c r="DR35" s="157"/>
      <c r="DS35" s="157"/>
      <c r="DT35" s="157"/>
      <c r="DU35" s="157"/>
      <c r="DV35" s="157"/>
      <c r="DW35" s="157"/>
      <c r="DX35" s="157"/>
      <c r="DY35" s="172" t="str">
        <f t="shared" si="60"/>
        <v/>
      </c>
      <c r="DZ35" s="157"/>
      <c r="EA35" s="157"/>
      <c r="EB35" s="157"/>
      <c r="EC35" s="157"/>
      <c r="ED35" s="157"/>
      <c r="EE35" s="157"/>
      <c r="EF35" s="157"/>
      <c r="EG35" s="157"/>
      <c r="EH35" s="157"/>
      <c r="EI35" s="157"/>
      <c r="EJ35" s="157"/>
      <c r="EK35" s="157"/>
      <c r="EL35" s="157"/>
      <c r="EM35" s="157"/>
      <c r="EN35" s="157"/>
      <c r="EO35" s="157"/>
      <c r="EP35" s="157"/>
      <c r="EQ35" s="157"/>
      <c r="ER35" s="157"/>
      <c r="ES35" s="157"/>
      <c r="ET35" s="157"/>
      <c r="EU35" s="157"/>
      <c r="EV35" s="157"/>
      <c r="EW35" s="172" t="str">
        <f t="shared" si="71"/>
        <v/>
      </c>
      <c r="EX35" s="126"/>
      <c r="EY35" s="172" t="str">
        <f t="shared" si="61"/>
        <v/>
      </c>
      <c r="EZ35" s="228"/>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s="173">
        <f t="shared" si="62"/>
        <v>0</v>
      </c>
      <c r="HC35" s="174" t="e">
        <f t="shared" si="63"/>
        <v>#VALUE!</v>
      </c>
      <c r="HD35" s="174" t="e">
        <f t="shared" si="72"/>
        <v>#VALUE!</v>
      </c>
      <c r="HE35" s="174">
        <f t="shared" si="81"/>
        <v>5.0000000000000001E-3</v>
      </c>
      <c r="HF35" s="175" t="e">
        <f t="shared" si="73"/>
        <v>#VALUE!</v>
      </c>
      <c r="HG35" s="176" t="e">
        <f t="shared" si="74"/>
        <v>#VALUE!</v>
      </c>
      <c r="HH35" s="137" t="e">
        <f t="shared" si="64"/>
        <v>#VALUE!</v>
      </c>
      <c r="HI35" s="137" t="e">
        <f t="shared" si="64"/>
        <v>#VALUE!</v>
      </c>
      <c r="HJ35" s="137" t="e">
        <f t="shared" si="64"/>
        <v>#VALUE!</v>
      </c>
      <c r="HK35" s="137" t="e">
        <f t="shared" si="64"/>
        <v>#VALUE!</v>
      </c>
      <c r="HL35" s="137" t="e">
        <f t="shared" si="64"/>
        <v>#VALUE!</v>
      </c>
      <c r="HM35" s="137" t="e">
        <f t="shared" si="64"/>
        <v>#VALUE!</v>
      </c>
      <c r="HN35" s="137" t="e">
        <f t="shared" si="64"/>
        <v>#VALUE!</v>
      </c>
      <c r="HO35" s="177"/>
      <c r="HP35" s="177"/>
      <c r="HQ35" s="177"/>
      <c r="HR35" s="177"/>
      <c r="HS35" s="177"/>
      <c r="HT35" s="177"/>
      <c r="HU35" s="177"/>
      <c r="HV35" s="177"/>
      <c r="HW35" s="137"/>
      <c r="HX35" s="137" t="str">
        <f t="shared" si="82"/>
        <v/>
      </c>
      <c r="HY35"/>
      <c r="HZ35" s="173">
        <f t="shared" si="65"/>
        <v>0</v>
      </c>
      <c r="IA35" s="174" t="e">
        <f t="shared" si="66"/>
        <v>#VALUE!</v>
      </c>
      <c r="IB35" s="174" t="e">
        <f t="shared" si="75"/>
        <v>#VALUE!</v>
      </c>
      <c r="IC35" s="174">
        <f t="shared" si="83"/>
        <v>5.0000000000000001E-3</v>
      </c>
      <c r="ID35" s="175" t="e">
        <f t="shared" si="76"/>
        <v>#VALUE!</v>
      </c>
      <c r="IE35" s="176" t="e">
        <f t="shared" si="77"/>
        <v>#VALUE!</v>
      </c>
      <c r="IF35" s="137" t="e">
        <f t="shared" si="67"/>
        <v>#VALUE!</v>
      </c>
      <c r="IG35" s="137" t="e">
        <f t="shared" si="67"/>
        <v>#VALUE!</v>
      </c>
      <c r="IH35" s="137" t="e">
        <f t="shared" si="67"/>
        <v>#VALUE!</v>
      </c>
      <c r="II35" s="137" t="e">
        <f t="shared" si="67"/>
        <v>#VALUE!</v>
      </c>
      <c r="IJ35" s="137" t="e">
        <f t="shared" si="67"/>
        <v>#VALUE!</v>
      </c>
      <c r="IK35" s="137" t="e">
        <f t="shared" si="67"/>
        <v>#VALUE!</v>
      </c>
      <c r="IL35" s="137" t="e">
        <f t="shared" si="67"/>
        <v>#VALUE!</v>
      </c>
      <c r="IM35" s="177"/>
      <c r="IN35" s="177"/>
      <c r="IO35" s="177"/>
      <c r="IP35" s="177"/>
      <c r="IQ35" s="177"/>
      <c r="IR35" s="177"/>
      <c r="IS35" s="177"/>
      <c r="IT35" s="177"/>
      <c r="IU35" s="137"/>
      <c r="IV35" s="137" t="str">
        <f t="shared" si="84"/>
        <v/>
      </c>
      <c r="IW35" s="125"/>
      <c r="IX35" s="173">
        <f t="shared" si="68"/>
        <v>0</v>
      </c>
      <c r="IY35" s="174" t="e">
        <f t="shared" si="69"/>
        <v>#VALUE!</v>
      </c>
      <c r="IZ35" s="174" t="e">
        <f t="shared" si="78"/>
        <v>#VALUE!</v>
      </c>
      <c r="JA35" s="174">
        <f t="shared" si="85"/>
        <v>5.0000000000000001E-3</v>
      </c>
      <c r="JB35" s="175" t="e">
        <f t="shared" si="79"/>
        <v>#VALUE!</v>
      </c>
      <c r="JC35" s="176" t="e">
        <f t="shared" si="80"/>
        <v>#VALUE!</v>
      </c>
      <c r="JD35" s="137" t="e">
        <f t="shared" si="70"/>
        <v>#VALUE!</v>
      </c>
      <c r="JE35" s="137" t="e">
        <f t="shared" si="70"/>
        <v>#VALUE!</v>
      </c>
      <c r="JF35" s="137" t="e">
        <f t="shared" si="70"/>
        <v>#VALUE!</v>
      </c>
      <c r="JG35" s="137" t="e">
        <f t="shared" si="70"/>
        <v>#VALUE!</v>
      </c>
      <c r="JH35" s="137" t="e">
        <f t="shared" si="70"/>
        <v>#VALUE!</v>
      </c>
      <c r="JI35" s="137" t="e">
        <f t="shared" si="70"/>
        <v>#VALUE!</v>
      </c>
      <c r="JJ35" s="137" t="e">
        <f t="shared" si="70"/>
        <v>#VALUE!</v>
      </c>
      <c r="JK35" s="177"/>
      <c r="JL35" s="177"/>
      <c r="JM35" s="177"/>
      <c r="JN35" s="177"/>
      <c r="JO35" s="177"/>
      <c r="JP35" s="177"/>
      <c r="JQ35" s="177"/>
      <c r="JR35" s="177"/>
      <c r="JS35" s="137"/>
      <c r="JT35" s="137" t="str">
        <f t="shared" si="86"/>
        <v/>
      </c>
    </row>
    <row r="36" spans="3:280" x14ac:dyDescent="0.25">
      <c r="C36" s="183" t="s">
        <v>37</v>
      </c>
      <c r="D36" s="171">
        <v>0</v>
      </c>
      <c r="E36" s="156"/>
      <c r="F36" s="156"/>
      <c r="G36" s="156"/>
      <c r="H36" s="156"/>
      <c r="I36" s="156"/>
      <c r="J36" s="156"/>
      <c r="K36" s="156"/>
      <c r="L36" s="156"/>
      <c r="M36" s="156"/>
      <c r="N36" s="156"/>
      <c r="O36" s="156"/>
      <c r="P36" s="156"/>
      <c r="Q36" s="156"/>
      <c r="R36" s="156"/>
      <c r="S36" s="156"/>
      <c r="T36" s="156"/>
      <c r="U36" s="156"/>
      <c r="V36" s="156"/>
      <c r="W36" s="156"/>
      <c r="X36" s="156"/>
      <c r="Y36" s="156"/>
      <c r="Z36" s="156"/>
      <c r="AA36" s="156"/>
      <c r="AB36" s="171">
        <v>0</v>
      </c>
      <c r="AC36" s="156"/>
      <c r="AD36" s="156"/>
      <c r="AE36" s="156"/>
      <c r="AF36" s="156"/>
      <c r="AG36" s="156"/>
      <c r="AH36" s="156"/>
      <c r="AI36" s="156"/>
      <c r="AJ36" s="156"/>
      <c r="AK36" s="156"/>
      <c r="AL36" s="156"/>
      <c r="AM36" s="156"/>
      <c r="AN36" s="156"/>
      <c r="AO36" s="156"/>
      <c r="AP36" s="156"/>
      <c r="AQ36" s="156"/>
      <c r="AR36" s="156"/>
      <c r="AS36" s="156"/>
      <c r="AT36" s="156"/>
      <c r="AU36" s="156"/>
      <c r="AV36" s="156"/>
      <c r="AW36" s="156"/>
      <c r="AX36" s="156"/>
      <c r="AY36" s="156"/>
      <c r="AZ36" s="171">
        <v>0</v>
      </c>
      <c r="BA36" s="153">
        <f t="shared" si="55"/>
        <v>0</v>
      </c>
      <c r="BB36" s="120"/>
      <c r="BC36" s="172" t="str">
        <f t="shared" si="56"/>
        <v/>
      </c>
      <c r="BD36" s="157"/>
      <c r="BE36" s="157"/>
      <c r="BF36" s="157"/>
      <c r="BG36" s="157"/>
      <c r="BH36" s="157"/>
      <c r="BI36" s="157"/>
      <c r="BJ36" s="157"/>
      <c r="BK36" s="157"/>
      <c r="BL36" s="157"/>
      <c r="BM36" s="157"/>
      <c r="BN36" s="157"/>
      <c r="BO36" s="157"/>
      <c r="BP36" s="157"/>
      <c r="BQ36" s="157"/>
      <c r="BR36" s="157"/>
      <c r="BS36" s="157"/>
      <c r="BT36" s="157"/>
      <c r="BU36" s="157"/>
      <c r="BV36" s="157"/>
      <c r="BW36" s="157"/>
      <c r="BX36" s="157"/>
      <c r="BY36" s="157"/>
      <c r="BZ36" s="157"/>
      <c r="CA36" s="172" t="str">
        <f t="shared" si="57"/>
        <v/>
      </c>
      <c r="CB36" s="157"/>
      <c r="CC36" s="157"/>
      <c r="CD36" s="157"/>
      <c r="CE36" s="157"/>
      <c r="CF36" s="157"/>
      <c r="CG36" s="157"/>
      <c r="CH36" s="157"/>
      <c r="CI36" s="157"/>
      <c r="CJ36" s="157"/>
      <c r="CK36" s="157"/>
      <c r="CL36" s="157"/>
      <c r="CM36" s="157"/>
      <c r="CN36" s="157"/>
      <c r="CO36" s="157"/>
      <c r="CP36" s="157"/>
      <c r="CQ36" s="157"/>
      <c r="CR36" s="157"/>
      <c r="CS36" s="157"/>
      <c r="CT36" s="157"/>
      <c r="CU36" s="157"/>
      <c r="CV36" s="157"/>
      <c r="CW36" s="157"/>
      <c r="CX36" s="157"/>
      <c r="CY36" s="172" t="str">
        <f t="shared" si="58"/>
        <v/>
      </c>
      <c r="CZ36" s="120"/>
      <c r="DA36" s="172" t="str">
        <f t="shared" si="59"/>
        <v/>
      </c>
      <c r="DB36" s="157"/>
      <c r="DC36" s="157"/>
      <c r="DD36" s="157"/>
      <c r="DE36" s="157"/>
      <c r="DF36" s="157"/>
      <c r="DG36" s="157"/>
      <c r="DH36" s="157"/>
      <c r="DI36" s="157"/>
      <c r="DJ36" s="157"/>
      <c r="DK36" s="157"/>
      <c r="DL36" s="157"/>
      <c r="DM36" s="157"/>
      <c r="DN36" s="157"/>
      <c r="DO36" s="157"/>
      <c r="DP36" s="157"/>
      <c r="DQ36" s="157"/>
      <c r="DR36" s="157"/>
      <c r="DS36" s="157"/>
      <c r="DT36" s="157"/>
      <c r="DU36" s="157"/>
      <c r="DV36" s="157"/>
      <c r="DW36" s="157"/>
      <c r="DX36" s="157"/>
      <c r="DY36" s="172" t="str">
        <f t="shared" si="60"/>
        <v/>
      </c>
      <c r="DZ36" s="157"/>
      <c r="EA36" s="157"/>
      <c r="EB36" s="157"/>
      <c r="EC36" s="157"/>
      <c r="ED36" s="157"/>
      <c r="EE36" s="157"/>
      <c r="EF36" s="157"/>
      <c r="EG36" s="157"/>
      <c r="EH36" s="157"/>
      <c r="EI36" s="157"/>
      <c r="EJ36" s="157"/>
      <c r="EK36" s="157"/>
      <c r="EL36" s="157"/>
      <c r="EM36" s="157"/>
      <c r="EN36" s="157"/>
      <c r="EO36" s="157"/>
      <c r="EP36" s="157"/>
      <c r="EQ36" s="157"/>
      <c r="ER36" s="157"/>
      <c r="ES36" s="157"/>
      <c r="ET36" s="157"/>
      <c r="EU36" s="157"/>
      <c r="EV36" s="157"/>
      <c r="EW36" s="172" t="str">
        <f t="shared" si="71"/>
        <v/>
      </c>
      <c r="EX36" s="126"/>
      <c r="EY36" s="172" t="str">
        <f t="shared" si="61"/>
        <v/>
      </c>
      <c r="EZ36" s="228"/>
      <c r="FA36" s="136"/>
      <c r="FB36" s="137" t="s">
        <v>214</v>
      </c>
      <c r="FC36" s="137" t="s">
        <v>215</v>
      </c>
      <c r="FD36" s="137"/>
      <c r="FE36" s="125"/>
      <c r="FF36" s="125"/>
      <c r="FG36"/>
      <c r="FH36" s="125"/>
      <c r="FI36" s="125"/>
      <c r="FJ36"/>
      <c r="FK36"/>
      <c r="FL36"/>
      <c r="FM36"/>
      <c r="FN36"/>
      <c r="FO36"/>
      <c r="FP36"/>
      <c r="FQ36"/>
      <c r="FR36"/>
      <c r="FS36"/>
      <c r="FT36"/>
      <c r="FU36"/>
      <c r="FV36"/>
      <c r="FW36"/>
      <c r="FX36"/>
      <c r="FY36" s="138"/>
      <c r="FZ36" s="137" t="s">
        <v>214</v>
      </c>
      <c r="GA36" s="137" t="s">
        <v>215</v>
      </c>
      <c r="GB36" s="137"/>
      <c r="GC36" s="125"/>
      <c r="GD36" s="125"/>
      <c r="GE36"/>
      <c r="GF36" s="125"/>
      <c r="GG36" s="125"/>
      <c r="GH36"/>
      <c r="GI36"/>
      <c r="GJ36"/>
      <c r="GK36"/>
      <c r="GL36"/>
      <c r="GM36"/>
      <c r="GN36"/>
      <c r="GO36"/>
      <c r="GP36"/>
      <c r="GQ36"/>
      <c r="GR36"/>
      <c r="GS36"/>
      <c r="GT36"/>
      <c r="GU36"/>
      <c r="GV36"/>
      <c r="GW36" s="138"/>
      <c r="GX36" s="137" t="s">
        <v>214</v>
      </c>
      <c r="GY36" s="137" t="s">
        <v>215</v>
      </c>
      <c r="GZ36" s="137"/>
      <c r="HA36"/>
      <c r="HB36" s="173">
        <f t="shared" si="62"/>
        <v>0</v>
      </c>
      <c r="HC36" s="174" t="e">
        <f t="shared" si="63"/>
        <v>#VALUE!</v>
      </c>
      <c r="HD36" s="174" t="e">
        <f t="shared" si="72"/>
        <v>#VALUE!</v>
      </c>
      <c r="HE36" s="174">
        <f t="shared" si="81"/>
        <v>6.0000000000000001E-3</v>
      </c>
      <c r="HF36" s="175" t="e">
        <f t="shared" si="73"/>
        <v>#VALUE!</v>
      </c>
      <c r="HG36" s="176" t="e">
        <f t="shared" si="74"/>
        <v>#VALUE!</v>
      </c>
      <c r="HH36" s="137" t="e">
        <f t="shared" si="64"/>
        <v>#VALUE!</v>
      </c>
      <c r="HI36" s="137" t="e">
        <f t="shared" si="64"/>
        <v>#VALUE!</v>
      </c>
      <c r="HJ36" s="137" t="e">
        <f t="shared" si="64"/>
        <v>#VALUE!</v>
      </c>
      <c r="HK36" s="137" t="e">
        <f t="shared" si="64"/>
        <v>#VALUE!</v>
      </c>
      <c r="HL36" s="137" t="e">
        <f t="shared" si="64"/>
        <v>#VALUE!</v>
      </c>
      <c r="HM36" s="137" t="e">
        <f t="shared" si="64"/>
        <v>#VALUE!</v>
      </c>
      <c r="HN36" s="137" t="e">
        <f t="shared" si="64"/>
        <v>#VALUE!</v>
      </c>
      <c r="HO36" s="177"/>
      <c r="HP36" s="177"/>
      <c r="HQ36" s="177"/>
      <c r="HR36" s="177"/>
      <c r="HS36" s="177"/>
      <c r="HT36" s="177"/>
      <c r="HU36" s="177"/>
      <c r="HV36" s="177"/>
      <c r="HW36" s="137"/>
      <c r="HX36" s="137" t="str">
        <f t="shared" si="82"/>
        <v/>
      </c>
      <c r="HY36"/>
      <c r="HZ36" s="173">
        <f t="shared" si="65"/>
        <v>0</v>
      </c>
      <c r="IA36" s="174" t="e">
        <f t="shared" si="66"/>
        <v>#VALUE!</v>
      </c>
      <c r="IB36" s="174" t="e">
        <f t="shared" si="75"/>
        <v>#VALUE!</v>
      </c>
      <c r="IC36" s="174">
        <f t="shared" si="83"/>
        <v>6.0000000000000001E-3</v>
      </c>
      <c r="ID36" s="175" t="e">
        <f t="shared" si="76"/>
        <v>#VALUE!</v>
      </c>
      <c r="IE36" s="176" t="e">
        <f t="shared" si="77"/>
        <v>#VALUE!</v>
      </c>
      <c r="IF36" s="137" t="e">
        <f t="shared" si="67"/>
        <v>#VALUE!</v>
      </c>
      <c r="IG36" s="137" t="e">
        <f t="shared" si="67"/>
        <v>#VALUE!</v>
      </c>
      <c r="IH36" s="137" t="e">
        <f t="shared" si="67"/>
        <v>#VALUE!</v>
      </c>
      <c r="II36" s="137" t="e">
        <f t="shared" si="67"/>
        <v>#VALUE!</v>
      </c>
      <c r="IJ36" s="137" t="e">
        <f t="shared" si="67"/>
        <v>#VALUE!</v>
      </c>
      <c r="IK36" s="137" t="e">
        <f t="shared" si="67"/>
        <v>#VALUE!</v>
      </c>
      <c r="IL36" s="137" t="e">
        <f t="shared" si="67"/>
        <v>#VALUE!</v>
      </c>
      <c r="IM36" s="177"/>
      <c r="IN36" s="177"/>
      <c r="IO36" s="177"/>
      <c r="IP36" s="177"/>
      <c r="IQ36" s="177"/>
      <c r="IR36" s="177"/>
      <c r="IS36" s="177"/>
      <c r="IT36" s="177"/>
      <c r="IU36" s="137"/>
      <c r="IV36" s="137" t="str">
        <f t="shared" si="84"/>
        <v/>
      </c>
      <c r="IW36" s="125"/>
      <c r="IX36" s="173">
        <f t="shared" si="68"/>
        <v>0</v>
      </c>
      <c r="IY36" s="174" t="e">
        <f t="shared" si="69"/>
        <v>#VALUE!</v>
      </c>
      <c r="IZ36" s="174" t="e">
        <f t="shared" si="78"/>
        <v>#VALUE!</v>
      </c>
      <c r="JA36" s="174">
        <f t="shared" si="85"/>
        <v>6.0000000000000001E-3</v>
      </c>
      <c r="JB36" s="175" t="e">
        <f t="shared" si="79"/>
        <v>#VALUE!</v>
      </c>
      <c r="JC36" s="176" t="e">
        <f t="shared" si="80"/>
        <v>#VALUE!</v>
      </c>
      <c r="JD36" s="137" t="e">
        <f t="shared" si="70"/>
        <v>#VALUE!</v>
      </c>
      <c r="JE36" s="137" t="e">
        <f t="shared" si="70"/>
        <v>#VALUE!</v>
      </c>
      <c r="JF36" s="137" t="e">
        <f t="shared" si="70"/>
        <v>#VALUE!</v>
      </c>
      <c r="JG36" s="137" t="e">
        <f t="shared" si="70"/>
        <v>#VALUE!</v>
      </c>
      <c r="JH36" s="137" t="e">
        <f t="shared" si="70"/>
        <v>#VALUE!</v>
      </c>
      <c r="JI36" s="137" t="e">
        <f t="shared" si="70"/>
        <v>#VALUE!</v>
      </c>
      <c r="JJ36" s="137" t="e">
        <f t="shared" si="70"/>
        <v>#VALUE!</v>
      </c>
      <c r="JK36" s="177"/>
      <c r="JL36" s="177"/>
      <c r="JM36" s="177"/>
      <c r="JN36" s="177"/>
      <c r="JO36" s="177"/>
      <c r="JP36" s="177"/>
      <c r="JQ36" s="177"/>
      <c r="JR36" s="177"/>
      <c r="JS36" s="137"/>
      <c r="JT36" s="137" t="str">
        <f t="shared" si="86"/>
        <v/>
      </c>
    </row>
    <row r="37" spans="3:280" ht="20.100000000000001" customHeight="1" x14ac:dyDescent="0.25">
      <c r="C37" s="183" t="s">
        <v>38</v>
      </c>
      <c r="D37" s="171">
        <v>0</v>
      </c>
      <c r="E37" s="156"/>
      <c r="F37" s="156"/>
      <c r="G37" s="156"/>
      <c r="H37" s="156"/>
      <c r="I37" s="156"/>
      <c r="J37" s="156"/>
      <c r="K37" s="156"/>
      <c r="L37" s="156"/>
      <c r="M37" s="156"/>
      <c r="N37" s="156"/>
      <c r="O37" s="156"/>
      <c r="P37" s="156"/>
      <c r="Q37" s="156"/>
      <c r="R37" s="156"/>
      <c r="S37" s="156"/>
      <c r="T37" s="156"/>
      <c r="U37" s="156"/>
      <c r="V37" s="156"/>
      <c r="W37" s="156"/>
      <c r="X37" s="156"/>
      <c r="Y37" s="156"/>
      <c r="Z37" s="156"/>
      <c r="AA37" s="156"/>
      <c r="AB37" s="171">
        <v>0</v>
      </c>
      <c r="AC37" s="156"/>
      <c r="AD37" s="156"/>
      <c r="AE37" s="156"/>
      <c r="AF37" s="156"/>
      <c r="AG37" s="156"/>
      <c r="AH37" s="156"/>
      <c r="AI37" s="156"/>
      <c r="AJ37" s="156"/>
      <c r="AK37" s="156"/>
      <c r="AL37" s="156"/>
      <c r="AM37" s="156"/>
      <c r="AN37" s="156"/>
      <c r="AO37" s="156"/>
      <c r="AP37" s="156"/>
      <c r="AQ37" s="156"/>
      <c r="AR37" s="156"/>
      <c r="AS37" s="156"/>
      <c r="AT37" s="156"/>
      <c r="AU37" s="156"/>
      <c r="AV37" s="156"/>
      <c r="AW37" s="156"/>
      <c r="AX37" s="156"/>
      <c r="AY37" s="156"/>
      <c r="AZ37" s="171">
        <v>0</v>
      </c>
      <c r="BA37" s="153">
        <f t="shared" si="55"/>
        <v>0</v>
      </c>
      <c r="BB37" s="120"/>
      <c r="BC37" s="172" t="str">
        <f t="shared" si="56"/>
        <v/>
      </c>
      <c r="BD37" s="157"/>
      <c r="BE37" s="157"/>
      <c r="BF37" s="157"/>
      <c r="BG37" s="157"/>
      <c r="BH37" s="157"/>
      <c r="BI37" s="157"/>
      <c r="BJ37" s="157"/>
      <c r="BK37" s="157"/>
      <c r="BL37" s="157"/>
      <c r="BM37" s="157"/>
      <c r="BN37" s="157"/>
      <c r="BO37" s="157"/>
      <c r="BP37" s="157"/>
      <c r="BQ37" s="157"/>
      <c r="BR37" s="157"/>
      <c r="BS37" s="157"/>
      <c r="BT37" s="157"/>
      <c r="BU37" s="157"/>
      <c r="BV37" s="157"/>
      <c r="BW37" s="157"/>
      <c r="BX37" s="157"/>
      <c r="BY37" s="157"/>
      <c r="BZ37" s="157"/>
      <c r="CA37" s="172" t="str">
        <f t="shared" si="57"/>
        <v/>
      </c>
      <c r="CB37" s="157"/>
      <c r="CC37" s="157"/>
      <c r="CD37" s="157"/>
      <c r="CE37" s="157"/>
      <c r="CF37" s="157"/>
      <c r="CG37" s="157"/>
      <c r="CH37" s="157"/>
      <c r="CI37" s="157"/>
      <c r="CJ37" s="157"/>
      <c r="CK37" s="157"/>
      <c r="CL37" s="157"/>
      <c r="CM37" s="157"/>
      <c r="CN37" s="157"/>
      <c r="CO37" s="157"/>
      <c r="CP37" s="157"/>
      <c r="CQ37" s="157"/>
      <c r="CR37" s="157"/>
      <c r="CS37" s="157"/>
      <c r="CT37" s="157"/>
      <c r="CU37" s="157"/>
      <c r="CV37" s="157"/>
      <c r="CW37" s="157"/>
      <c r="CX37" s="157"/>
      <c r="CY37" s="172" t="str">
        <f t="shared" si="58"/>
        <v/>
      </c>
      <c r="CZ37" s="120"/>
      <c r="DA37" s="172" t="str">
        <f t="shared" si="59"/>
        <v/>
      </c>
      <c r="DB37" s="157"/>
      <c r="DC37" s="157"/>
      <c r="DD37" s="157"/>
      <c r="DE37" s="157"/>
      <c r="DF37" s="157"/>
      <c r="DG37" s="157"/>
      <c r="DH37" s="157"/>
      <c r="DI37" s="157"/>
      <c r="DJ37" s="157"/>
      <c r="DK37" s="157"/>
      <c r="DL37" s="157"/>
      <c r="DM37" s="157"/>
      <c r="DN37" s="157"/>
      <c r="DO37" s="157"/>
      <c r="DP37" s="157"/>
      <c r="DQ37" s="157"/>
      <c r="DR37" s="157"/>
      <c r="DS37" s="157"/>
      <c r="DT37" s="157"/>
      <c r="DU37" s="157"/>
      <c r="DV37" s="157"/>
      <c r="DW37" s="157"/>
      <c r="DX37" s="157"/>
      <c r="DY37" s="172" t="str">
        <f t="shared" si="60"/>
        <v/>
      </c>
      <c r="DZ37" s="157"/>
      <c r="EA37" s="157"/>
      <c r="EB37" s="157"/>
      <c r="EC37" s="157"/>
      <c r="ED37" s="157"/>
      <c r="EE37" s="157"/>
      <c r="EF37" s="157"/>
      <c r="EG37" s="157"/>
      <c r="EH37" s="157"/>
      <c r="EI37" s="157"/>
      <c r="EJ37" s="157"/>
      <c r="EK37" s="157"/>
      <c r="EL37" s="157"/>
      <c r="EM37" s="157"/>
      <c r="EN37" s="157"/>
      <c r="EO37" s="157"/>
      <c r="EP37" s="157"/>
      <c r="EQ37" s="157"/>
      <c r="ER37" s="157"/>
      <c r="ES37" s="157"/>
      <c r="ET37" s="157"/>
      <c r="EU37" s="157"/>
      <c r="EV37" s="157"/>
      <c r="EW37" s="172" t="str">
        <f t="shared" si="71"/>
        <v/>
      </c>
      <c r="EX37" s="126"/>
      <c r="EY37" s="172" t="str">
        <f t="shared" si="61"/>
        <v/>
      </c>
      <c r="EZ37" s="228"/>
      <c r="FA37" s="136" t="s">
        <v>218</v>
      </c>
      <c r="FB37" s="137" t="s">
        <v>219</v>
      </c>
      <c r="FC37" s="137" t="s">
        <v>319</v>
      </c>
      <c r="FD37" s="137"/>
      <c r="FE37" s="125"/>
      <c r="FF37" s="125"/>
      <c r="FG37"/>
      <c r="FH37" s="125"/>
      <c r="FI37" s="125"/>
      <c r="FJ37"/>
      <c r="FK37" s="125"/>
      <c r="FL37"/>
      <c r="FM37" s="125"/>
      <c r="FN37" s="125"/>
      <c r="FO37"/>
      <c r="FP37" s="125"/>
      <c r="FQ37" s="125"/>
      <c r="FR37" s="125"/>
      <c r="FS37"/>
      <c r="FT37"/>
      <c r="FU37"/>
      <c r="FV37"/>
      <c r="FW37"/>
      <c r="FX37" s="125"/>
      <c r="FY37" s="138" t="s">
        <v>218</v>
      </c>
      <c r="FZ37" s="137" t="s">
        <v>219</v>
      </c>
      <c r="GA37" s="137" t="s">
        <v>319</v>
      </c>
      <c r="GB37" s="137"/>
      <c r="GC37" s="125"/>
      <c r="GD37" s="125"/>
      <c r="GE37"/>
      <c r="GF37" s="125"/>
      <c r="GG37" s="125"/>
      <c r="GH37"/>
      <c r="GI37" s="125"/>
      <c r="GJ37"/>
      <c r="GK37" s="125"/>
      <c r="GL37" s="125"/>
      <c r="GM37"/>
      <c r="GN37" s="125"/>
      <c r="GO37" s="125"/>
      <c r="GP37" s="125"/>
      <c r="GQ37"/>
      <c r="GR37" s="125"/>
      <c r="GS37" s="125"/>
      <c r="GT37" s="125"/>
      <c r="GU37"/>
      <c r="GV37" s="125"/>
      <c r="GW37" s="138" t="s">
        <v>218</v>
      </c>
      <c r="GX37" s="137" t="s">
        <v>219</v>
      </c>
      <c r="GY37" s="137" t="s">
        <v>319</v>
      </c>
      <c r="GZ37" s="137"/>
      <c r="HA37"/>
      <c r="HB37" s="173">
        <f t="shared" si="62"/>
        <v>0</v>
      </c>
      <c r="HC37" s="174" t="e">
        <f t="shared" si="63"/>
        <v>#VALUE!</v>
      </c>
      <c r="HD37" s="174" t="e">
        <f t="shared" si="72"/>
        <v>#VALUE!</v>
      </c>
      <c r="HE37" s="174">
        <f t="shared" si="81"/>
        <v>7.0000000000000001E-3</v>
      </c>
      <c r="HF37" s="175" t="e">
        <f t="shared" si="73"/>
        <v>#VALUE!</v>
      </c>
      <c r="HG37" s="176" t="e">
        <f t="shared" si="74"/>
        <v>#VALUE!</v>
      </c>
      <c r="HH37" s="137" t="e">
        <f t="shared" si="64"/>
        <v>#VALUE!</v>
      </c>
      <c r="HI37" s="137" t="e">
        <f t="shared" si="64"/>
        <v>#VALUE!</v>
      </c>
      <c r="HJ37" s="137" t="e">
        <f t="shared" si="64"/>
        <v>#VALUE!</v>
      </c>
      <c r="HK37" s="137" t="e">
        <f t="shared" si="64"/>
        <v>#VALUE!</v>
      </c>
      <c r="HL37" s="137" t="e">
        <f t="shared" si="64"/>
        <v>#VALUE!</v>
      </c>
      <c r="HM37" s="137" t="e">
        <f t="shared" si="64"/>
        <v>#VALUE!</v>
      </c>
      <c r="HN37" s="137" t="e">
        <f t="shared" si="64"/>
        <v>#VALUE!</v>
      </c>
      <c r="HO37" s="177"/>
      <c r="HP37" s="177"/>
      <c r="HQ37" s="177"/>
      <c r="HR37" s="177"/>
      <c r="HS37" s="177"/>
      <c r="HT37" s="177"/>
      <c r="HU37" s="177"/>
      <c r="HV37" s="177"/>
      <c r="HW37" s="137"/>
      <c r="HX37" s="137" t="str">
        <f t="shared" si="82"/>
        <v/>
      </c>
      <c r="HY37"/>
      <c r="HZ37" s="173">
        <f t="shared" si="65"/>
        <v>0</v>
      </c>
      <c r="IA37" s="174" t="e">
        <f t="shared" si="66"/>
        <v>#VALUE!</v>
      </c>
      <c r="IB37" s="174" t="e">
        <f t="shared" si="75"/>
        <v>#VALUE!</v>
      </c>
      <c r="IC37" s="174">
        <f t="shared" si="83"/>
        <v>7.0000000000000001E-3</v>
      </c>
      <c r="ID37" s="175" t="e">
        <f t="shared" si="76"/>
        <v>#VALUE!</v>
      </c>
      <c r="IE37" s="176" t="e">
        <f t="shared" si="77"/>
        <v>#VALUE!</v>
      </c>
      <c r="IF37" s="137" t="e">
        <f t="shared" si="67"/>
        <v>#VALUE!</v>
      </c>
      <c r="IG37" s="137" t="e">
        <f t="shared" si="67"/>
        <v>#VALUE!</v>
      </c>
      <c r="IH37" s="137" t="e">
        <f t="shared" si="67"/>
        <v>#VALUE!</v>
      </c>
      <c r="II37" s="137" t="e">
        <f t="shared" si="67"/>
        <v>#VALUE!</v>
      </c>
      <c r="IJ37" s="137" t="e">
        <f t="shared" si="67"/>
        <v>#VALUE!</v>
      </c>
      <c r="IK37" s="137" t="e">
        <f t="shared" si="67"/>
        <v>#VALUE!</v>
      </c>
      <c r="IL37" s="137" t="e">
        <f t="shared" si="67"/>
        <v>#VALUE!</v>
      </c>
      <c r="IM37" s="177"/>
      <c r="IN37" s="177"/>
      <c r="IO37" s="177"/>
      <c r="IP37" s="177"/>
      <c r="IQ37" s="177"/>
      <c r="IR37" s="177"/>
      <c r="IS37" s="177"/>
      <c r="IT37" s="177"/>
      <c r="IU37" s="137"/>
      <c r="IV37" s="137" t="str">
        <f t="shared" si="84"/>
        <v/>
      </c>
      <c r="IW37" s="125"/>
      <c r="IX37" s="173">
        <f t="shared" si="68"/>
        <v>0</v>
      </c>
      <c r="IY37" s="174" t="e">
        <f t="shared" si="69"/>
        <v>#VALUE!</v>
      </c>
      <c r="IZ37" s="174" t="e">
        <f t="shared" si="78"/>
        <v>#VALUE!</v>
      </c>
      <c r="JA37" s="174">
        <f t="shared" si="85"/>
        <v>7.0000000000000001E-3</v>
      </c>
      <c r="JB37" s="175" t="e">
        <f t="shared" si="79"/>
        <v>#VALUE!</v>
      </c>
      <c r="JC37" s="176" t="e">
        <f t="shared" si="80"/>
        <v>#VALUE!</v>
      </c>
      <c r="JD37" s="137" t="e">
        <f t="shared" si="70"/>
        <v>#VALUE!</v>
      </c>
      <c r="JE37" s="137" t="e">
        <f t="shared" si="70"/>
        <v>#VALUE!</v>
      </c>
      <c r="JF37" s="137" t="e">
        <f t="shared" si="70"/>
        <v>#VALUE!</v>
      </c>
      <c r="JG37" s="137" t="e">
        <f t="shared" si="70"/>
        <v>#VALUE!</v>
      </c>
      <c r="JH37" s="137" t="e">
        <f t="shared" si="70"/>
        <v>#VALUE!</v>
      </c>
      <c r="JI37" s="137" t="e">
        <f t="shared" si="70"/>
        <v>#VALUE!</v>
      </c>
      <c r="JJ37" s="137" t="e">
        <f t="shared" si="70"/>
        <v>#VALUE!</v>
      </c>
      <c r="JK37" s="177"/>
      <c r="JL37" s="177"/>
      <c r="JM37" s="177"/>
      <c r="JN37" s="177"/>
      <c r="JO37" s="177"/>
      <c r="JP37" s="177"/>
      <c r="JQ37" s="177"/>
      <c r="JR37" s="177"/>
      <c r="JS37" s="137"/>
      <c r="JT37" s="137" t="str">
        <f t="shared" si="86"/>
        <v/>
      </c>
    </row>
    <row r="38" spans="3:280" ht="17.100000000000001" customHeight="1" x14ac:dyDescent="0.25">
      <c r="C38" s="212" t="s">
        <v>264</v>
      </c>
      <c r="D38" s="184">
        <f>IF(COUNTBLANK(D$31:D$37)&gt;0,"",SUM(D31:D37))</f>
        <v>0</v>
      </c>
      <c r="E38" s="157"/>
      <c r="F38" s="157"/>
      <c r="G38" s="157"/>
      <c r="H38" s="157"/>
      <c r="I38" s="157"/>
      <c r="J38" s="157"/>
      <c r="K38" s="157"/>
      <c r="L38" s="157"/>
      <c r="M38" s="157"/>
      <c r="N38" s="157"/>
      <c r="O38" s="157"/>
      <c r="P38" s="157"/>
      <c r="Q38" s="157"/>
      <c r="R38" s="157"/>
      <c r="S38" s="157"/>
      <c r="T38" s="157"/>
      <c r="U38" s="157"/>
      <c r="V38" s="157"/>
      <c r="W38" s="157"/>
      <c r="X38" s="157"/>
      <c r="Y38" s="157"/>
      <c r="Z38" s="157"/>
      <c r="AA38" s="157"/>
      <c r="AB38" s="184">
        <f>IF(COUNTBLANK(AB$31:AB$37)&gt;0,"",SUM(AB31:AB37))</f>
        <v>0</v>
      </c>
      <c r="AC38" s="157"/>
      <c r="AD38" s="157"/>
      <c r="AE38" s="157"/>
      <c r="AF38" s="157"/>
      <c r="AG38" s="157"/>
      <c r="AH38" s="157"/>
      <c r="AI38" s="157"/>
      <c r="AJ38" s="157"/>
      <c r="AK38" s="157"/>
      <c r="AL38" s="157"/>
      <c r="AM38" s="157"/>
      <c r="AN38" s="157"/>
      <c r="AO38" s="157"/>
      <c r="AP38" s="157"/>
      <c r="AQ38" s="157"/>
      <c r="AR38" s="157"/>
      <c r="AS38" s="157"/>
      <c r="AT38" s="157"/>
      <c r="AU38" s="157"/>
      <c r="AV38" s="157"/>
      <c r="AW38" s="157"/>
      <c r="AX38" s="157"/>
      <c r="AY38" s="157"/>
      <c r="AZ38" s="184">
        <f>IF(COUNTBLANK(AZ$31:AZ$37)&gt;0,"",SUM(AZ31:AZ37))</f>
        <v>0</v>
      </c>
      <c r="BA38" s="185"/>
      <c r="BB38" s="120"/>
      <c r="BC38" s="264"/>
      <c r="BD38" s="264"/>
      <c r="BE38" s="264"/>
      <c r="BF38" s="264"/>
      <c r="BG38" s="264"/>
      <c r="BH38" s="264"/>
      <c r="BI38" s="264"/>
      <c r="BJ38" s="264"/>
      <c r="BK38" s="264"/>
      <c r="BL38" s="264"/>
      <c r="BM38" s="264"/>
      <c r="BN38" s="264"/>
      <c r="BO38" s="264"/>
      <c r="BP38" s="264"/>
      <c r="BQ38" s="264"/>
      <c r="BR38" s="264"/>
      <c r="BS38" s="264"/>
      <c r="BT38" s="264"/>
      <c r="BU38" s="264"/>
      <c r="BV38" s="264"/>
      <c r="BW38" s="264"/>
      <c r="BX38" s="264"/>
      <c r="BY38" s="264"/>
      <c r="BZ38" s="264"/>
      <c r="CA38" s="264"/>
      <c r="CB38" s="264"/>
      <c r="CC38" s="264"/>
      <c r="CD38" s="264"/>
      <c r="CE38" s="264"/>
      <c r="CF38" s="264"/>
      <c r="CG38" s="264"/>
      <c r="CH38" s="264"/>
      <c r="CI38" s="264"/>
      <c r="CJ38" s="264"/>
      <c r="CK38" s="264"/>
      <c r="CL38" s="264"/>
      <c r="CM38" s="264"/>
      <c r="CN38" s="264"/>
      <c r="CO38" s="264"/>
      <c r="CP38" s="264"/>
      <c r="CQ38" s="264"/>
      <c r="CR38" s="264"/>
      <c r="CS38" s="264"/>
      <c r="CT38" s="264"/>
      <c r="CU38" s="264"/>
      <c r="CV38" s="264"/>
      <c r="CW38" s="264"/>
      <c r="CX38" s="264"/>
      <c r="CY38" s="264"/>
      <c r="CZ38" s="264"/>
      <c r="DA38" s="264"/>
      <c r="DB38" s="264"/>
      <c r="DC38" s="264"/>
      <c r="DD38" s="264"/>
      <c r="DE38" s="264"/>
      <c r="DF38" s="264"/>
      <c r="DG38" s="264"/>
      <c r="DH38" s="264"/>
      <c r="DI38" s="264"/>
      <c r="DJ38" s="264"/>
      <c r="DK38" s="264"/>
      <c r="DL38" s="264"/>
      <c r="DM38" s="264"/>
      <c r="DN38" s="264"/>
      <c r="DO38" s="264"/>
      <c r="DP38" s="264"/>
      <c r="DQ38" s="264"/>
      <c r="DR38" s="264"/>
      <c r="DS38" s="264"/>
      <c r="DT38" s="264"/>
      <c r="DU38" s="264"/>
      <c r="DV38" s="264"/>
      <c r="DW38" s="264"/>
      <c r="DX38" s="264"/>
      <c r="DY38" s="264"/>
      <c r="DZ38" s="264"/>
      <c r="EA38" s="264"/>
      <c r="EB38" s="264"/>
      <c r="EC38" s="264"/>
      <c r="ED38" s="264"/>
      <c r="EE38" s="264"/>
      <c r="EF38" s="264"/>
      <c r="EG38" s="264"/>
      <c r="EH38" s="264"/>
      <c r="EI38" s="264"/>
      <c r="EJ38" s="264"/>
      <c r="EK38" s="264"/>
      <c r="EL38" s="264"/>
      <c r="EM38" s="264"/>
      <c r="EN38" s="264"/>
      <c r="EO38" s="264"/>
      <c r="EP38" s="264"/>
      <c r="EQ38" s="264"/>
      <c r="ER38" s="264"/>
      <c r="ES38" s="264"/>
      <c r="ET38" s="264"/>
      <c r="EU38" s="264"/>
      <c r="EV38" s="264"/>
      <c r="EW38" s="264"/>
      <c r="EX38" s="264"/>
      <c r="EY38" s="264"/>
      <c r="EZ38" s="228"/>
      <c r="FA38" s="143" t="s">
        <v>223</v>
      </c>
      <c r="FB38" s="202" t="str">
        <f>"Please enter the number of youth parents in each multi-gender category in "&amp;D7&amp;". Enter 0 where applicable."</f>
        <v>Please enter the number of youth parents in each multi-gender category in ES. Enter 0 where applicable.</v>
      </c>
      <c r="FC38" s="146" t="str">
        <f>"Total number of "&amp;D7&amp;" youth parents across multi-gender categories ("&amp;D38&amp;") should be at least double the number of youth parents with More Than One Gender ("&amp;D26&amp;")"</f>
        <v>Total number of ES youth parents across multi-gender categories (0) should be at least double the number of youth parents with More Than One Gender (0)</v>
      </c>
      <c r="FD38" s="146"/>
      <c r="FE38" s="147"/>
      <c r="FF38" s="147"/>
      <c r="FG38"/>
      <c r="FH38" s="147"/>
      <c r="FI38" s="147"/>
      <c r="FJ38"/>
      <c r="FK38" s="125"/>
      <c r="FL38"/>
      <c r="FM38" s="125"/>
      <c r="FN38" s="125"/>
      <c r="FO38"/>
      <c r="FP38" s="125"/>
      <c r="FQ38" s="125"/>
      <c r="FR38" s="125"/>
      <c r="FS38"/>
      <c r="FT38"/>
      <c r="FU38"/>
      <c r="FV38"/>
      <c r="FW38"/>
      <c r="FX38" s="125"/>
      <c r="FY38" s="148" t="s">
        <v>223</v>
      </c>
      <c r="FZ38" s="202" t="str">
        <f>"Please enter the number of youth parents in each multi-gender category in "&amp;AB7&amp;". Enter 0 where applicable."</f>
        <v>Please enter the number of youth parents in each multi-gender category in TH. Enter 0 where applicable.</v>
      </c>
      <c r="GA38" s="146" t="str">
        <f>"Total number of "&amp;AB7&amp;" youth parents across multi-gender categories ("&amp;AB38&amp;") should be at least double the number of youth parents with More Than One Gender ("&amp;AB26&amp;")"</f>
        <v>Total number of TH youth parents across multi-gender categories (0) should be at least double the number of youth parents with More Than One Gender (0)</v>
      </c>
      <c r="GB38" s="146"/>
      <c r="GC38" s="147"/>
      <c r="GD38" s="147"/>
      <c r="GE38"/>
      <c r="GF38" s="147"/>
      <c r="GG38" s="147"/>
      <c r="GH38"/>
      <c r="GI38" s="125"/>
      <c r="GJ38"/>
      <c r="GK38" s="125"/>
      <c r="GL38" s="125"/>
      <c r="GM38"/>
      <c r="GN38" s="125"/>
      <c r="GO38" s="125"/>
      <c r="GP38" s="125"/>
      <c r="GQ38"/>
      <c r="GR38" s="125"/>
      <c r="GS38" s="125"/>
      <c r="GT38" s="125"/>
      <c r="GU38"/>
      <c r="GV38" s="125"/>
      <c r="GW38" s="148" t="s">
        <v>223</v>
      </c>
      <c r="GX38" s="202" t="str">
        <f>"Please enter the number of youth parents in each multi-gender category in "&amp;AZ7&amp;". Enter 0 where applicable."</f>
        <v>Please enter the number of youth parents in each multi-gender category in UN. Enter 0 where applicable.</v>
      </c>
      <c r="GY38" s="146" t="str">
        <f>"Total number of "&amp;AZ7&amp;" youth parents across multi-gender categories ("&amp;AZ38&amp;") should be at least double the number of youth parents with More Than One Gender ("&amp;AZ26&amp;")"</f>
        <v>Total number of UN youth parents across multi-gender categories (0) should be at least double the number of youth parents with More Than One Gender (0)</v>
      </c>
      <c r="GZ38" s="146"/>
      <c r="HA38"/>
      <c r="HB38" s="187"/>
      <c r="HC38" s="187"/>
      <c r="HD38" s="187"/>
      <c r="HE38" s="178"/>
      <c r="HF38" s="178"/>
      <c r="HG38" s="178" t="e">
        <f>SUM(HG31:HG37)</f>
        <v>#VALUE!</v>
      </c>
      <c r="HH38" s="178" t="e">
        <f t="shared" ref="HH38:HN38" si="87">SUM(HH31:HH37)</f>
        <v>#VALUE!</v>
      </c>
      <c r="HI38" s="178" t="e">
        <f t="shared" si="87"/>
        <v>#VALUE!</v>
      </c>
      <c r="HJ38" s="178" t="e">
        <f t="shared" si="87"/>
        <v>#VALUE!</v>
      </c>
      <c r="HK38" s="178" t="e">
        <f t="shared" si="87"/>
        <v>#VALUE!</v>
      </c>
      <c r="HL38" s="178" t="e">
        <f t="shared" si="87"/>
        <v>#VALUE!</v>
      </c>
      <c r="HM38" s="178" t="e">
        <f t="shared" si="87"/>
        <v>#VALUE!</v>
      </c>
      <c r="HN38" s="178" t="e">
        <f t="shared" si="87"/>
        <v>#VALUE!</v>
      </c>
      <c r="HO38" s="178"/>
      <c r="HP38" s="178"/>
      <c r="HQ38" s="178"/>
      <c r="HR38" s="178"/>
      <c r="HS38" s="178"/>
      <c r="HT38" s="178"/>
      <c r="HU38" s="178"/>
      <c r="HV38" s="178"/>
      <c r="HW38" s="178"/>
      <c r="HX38" s="178"/>
      <c r="HY38"/>
      <c r="HZ38" s="187"/>
      <c r="IA38" s="187"/>
      <c r="IB38" s="187"/>
      <c r="IC38" s="178"/>
      <c r="ID38" s="178"/>
      <c r="IE38" s="178" t="e">
        <f>SUM(IE31:IE37)</f>
        <v>#VALUE!</v>
      </c>
      <c r="IF38" s="178" t="e">
        <f t="shared" ref="IF38:IL38" si="88">SUM(IF31:IF37)</f>
        <v>#VALUE!</v>
      </c>
      <c r="IG38" s="178" t="e">
        <f t="shared" si="88"/>
        <v>#VALUE!</v>
      </c>
      <c r="IH38" s="178" t="e">
        <f t="shared" si="88"/>
        <v>#VALUE!</v>
      </c>
      <c r="II38" s="178" t="e">
        <f t="shared" si="88"/>
        <v>#VALUE!</v>
      </c>
      <c r="IJ38" s="178" t="e">
        <f t="shared" si="88"/>
        <v>#VALUE!</v>
      </c>
      <c r="IK38" s="178" t="e">
        <f t="shared" si="88"/>
        <v>#VALUE!</v>
      </c>
      <c r="IL38" s="178" t="e">
        <f t="shared" si="88"/>
        <v>#VALUE!</v>
      </c>
      <c r="IM38" s="178"/>
      <c r="IN38" s="178"/>
      <c r="IO38" s="178"/>
      <c r="IP38" s="178"/>
      <c r="IQ38" s="178"/>
      <c r="IR38" s="178"/>
      <c r="IS38" s="178"/>
      <c r="IT38" s="178"/>
      <c r="IU38" s="178"/>
      <c r="IV38" s="178"/>
      <c r="IW38" s="178"/>
      <c r="IX38" s="187"/>
      <c r="IY38" s="187"/>
      <c r="IZ38" s="187"/>
      <c r="JA38" s="178"/>
      <c r="JB38" s="178"/>
      <c r="JC38" s="178" t="e">
        <f>SUM(JC31:JC37)</f>
        <v>#VALUE!</v>
      </c>
      <c r="JD38" s="178" t="e">
        <f t="shared" ref="JD38:JJ38" si="89">SUM(JD31:JD37)</f>
        <v>#VALUE!</v>
      </c>
      <c r="JE38" s="178" t="e">
        <f t="shared" si="89"/>
        <v>#VALUE!</v>
      </c>
      <c r="JF38" s="178" t="e">
        <f t="shared" si="89"/>
        <v>#VALUE!</v>
      </c>
      <c r="JG38" s="178" t="e">
        <f t="shared" si="89"/>
        <v>#VALUE!</v>
      </c>
      <c r="JH38" s="178" t="e">
        <f t="shared" si="89"/>
        <v>#VALUE!</v>
      </c>
      <c r="JI38" s="178" t="e">
        <f t="shared" si="89"/>
        <v>#VALUE!</v>
      </c>
      <c r="JJ38" s="178" t="e">
        <f t="shared" si="89"/>
        <v>#VALUE!</v>
      </c>
      <c r="JK38" s="178"/>
      <c r="JL38" s="178"/>
      <c r="JM38" s="178"/>
      <c r="JN38" s="178"/>
      <c r="JO38" s="178"/>
      <c r="JP38" s="178"/>
      <c r="JQ38" s="178"/>
      <c r="JR38" s="178"/>
      <c r="JS38" s="178"/>
      <c r="JT38" s="178"/>
    </row>
    <row r="39" spans="3:280" ht="33.6" customHeight="1" x14ac:dyDescent="0.25">
      <c r="C39" s="213" t="s">
        <v>265</v>
      </c>
      <c r="D39" s="214" t="str">
        <f>IFERROR(ROUND(D38/D26*BC26,0),"")</f>
        <v/>
      </c>
      <c r="E39" s="157"/>
      <c r="F39" s="157"/>
      <c r="G39" s="157"/>
      <c r="H39" s="157"/>
      <c r="I39" s="157"/>
      <c r="J39" s="157"/>
      <c r="K39" s="157"/>
      <c r="L39" s="157"/>
      <c r="M39" s="157"/>
      <c r="N39" s="157"/>
      <c r="O39" s="157"/>
      <c r="P39" s="157"/>
      <c r="Q39" s="157"/>
      <c r="R39" s="157"/>
      <c r="S39" s="157"/>
      <c r="T39" s="157"/>
      <c r="U39" s="157"/>
      <c r="V39" s="157"/>
      <c r="W39" s="157"/>
      <c r="X39" s="157"/>
      <c r="Y39" s="157"/>
      <c r="Z39" s="157"/>
      <c r="AA39" s="157"/>
      <c r="AB39" s="214" t="str">
        <f>IFERROR(ROUND(AB38/AB26*CA26,0),"")</f>
        <v/>
      </c>
      <c r="AC39" s="157"/>
      <c r="AD39" s="157"/>
      <c r="AE39" s="157"/>
      <c r="AF39" s="157"/>
      <c r="AG39" s="157"/>
      <c r="AH39" s="157"/>
      <c r="AI39" s="157"/>
      <c r="AJ39" s="157"/>
      <c r="AK39" s="157"/>
      <c r="AL39" s="157"/>
      <c r="AM39" s="157"/>
      <c r="AN39" s="157"/>
      <c r="AO39" s="157"/>
      <c r="AP39" s="157"/>
      <c r="AQ39" s="157"/>
      <c r="AR39" s="157"/>
      <c r="AS39" s="157"/>
      <c r="AT39" s="157"/>
      <c r="AU39" s="157"/>
      <c r="AV39" s="157"/>
      <c r="AW39" s="157"/>
      <c r="AX39" s="157"/>
      <c r="AY39" s="157"/>
      <c r="AZ39" s="214" t="str">
        <f>IFERROR(ROUND(AZ38/AZ26*CY26,0),"")</f>
        <v/>
      </c>
      <c r="BA39" s="185"/>
      <c r="BB39" s="120"/>
      <c r="BC39" s="264"/>
      <c r="BD39" s="264"/>
      <c r="BE39" s="264"/>
      <c r="BF39" s="264"/>
      <c r="BG39" s="264"/>
      <c r="BH39" s="264"/>
      <c r="BI39" s="264"/>
      <c r="BJ39" s="264"/>
      <c r="BK39" s="264"/>
      <c r="BL39" s="264"/>
      <c r="BM39" s="264"/>
      <c r="BN39" s="264"/>
      <c r="BO39" s="264"/>
      <c r="BP39" s="264"/>
      <c r="BQ39" s="264"/>
      <c r="BR39" s="264"/>
      <c r="BS39" s="264"/>
      <c r="BT39" s="264"/>
      <c r="BU39" s="264"/>
      <c r="BV39" s="264"/>
      <c r="BW39" s="264"/>
      <c r="BX39" s="264"/>
      <c r="BY39" s="264"/>
      <c r="BZ39" s="264"/>
      <c r="CA39" s="264"/>
      <c r="CB39" s="264"/>
      <c r="CC39" s="264"/>
      <c r="CD39" s="264"/>
      <c r="CE39" s="264"/>
      <c r="CF39" s="264"/>
      <c r="CG39" s="264"/>
      <c r="CH39" s="264"/>
      <c r="CI39" s="264"/>
      <c r="CJ39" s="264"/>
      <c r="CK39" s="264"/>
      <c r="CL39" s="264"/>
      <c r="CM39" s="264"/>
      <c r="CN39" s="264"/>
      <c r="CO39" s="264"/>
      <c r="CP39" s="264"/>
      <c r="CQ39" s="264"/>
      <c r="CR39" s="264"/>
      <c r="CS39" s="264"/>
      <c r="CT39" s="264"/>
      <c r="CU39" s="264"/>
      <c r="CV39" s="264"/>
      <c r="CW39" s="264"/>
      <c r="CX39" s="264"/>
      <c r="CY39" s="264"/>
      <c r="CZ39" s="120"/>
      <c r="DA39" s="265"/>
      <c r="DB39" s="264"/>
      <c r="DC39" s="264"/>
      <c r="DD39" s="264"/>
      <c r="DE39" s="264"/>
      <c r="DF39" s="264"/>
      <c r="DG39" s="264"/>
      <c r="DH39" s="264"/>
      <c r="DI39" s="264"/>
      <c r="DJ39" s="264"/>
      <c r="DK39" s="264"/>
      <c r="DL39" s="264"/>
      <c r="DM39" s="264"/>
      <c r="DN39" s="264"/>
      <c r="DO39" s="264"/>
      <c r="DP39" s="264"/>
      <c r="DQ39" s="264"/>
      <c r="DR39" s="264"/>
      <c r="DS39" s="264"/>
      <c r="DT39" s="264"/>
      <c r="DU39" s="264"/>
      <c r="DV39" s="264"/>
      <c r="DW39" s="264"/>
      <c r="DX39" s="264"/>
      <c r="DY39" s="265"/>
      <c r="DZ39" s="264"/>
      <c r="EA39" s="264"/>
      <c r="EB39" s="264"/>
      <c r="EC39" s="264"/>
      <c r="ED39" s="264"/>
      <c r="EE39" s="264"/>
      <c r="EF39" s="264"/>
      <c r="EG39" s="264"/>
      <c r="EH39" s="264"/>
      <c r="EI39" s="264"/>
      <c r="EJ39" s="264"/>
      <c r="EK39" s="264"/>
      <c r="EL39" s="264"/>
      <c r="EM39" s="264"/>
      <c r="EN39" s="264"/>
      <c r="EO39" s="264"/>
      <c r="EP39" s="264"/>
      <c r="EQ39" s="264"/>
      <c r="ER39" s="264"/>
      <c r="ES39" s="264"/>
      <c r="ET39" s="264"/>
      <c r="EU39" s="264"/>
      <c r="EV39" s="264"/>
      <c r="EW39" s="265"/>
      <c r="EX39" s="126"/>
      <c r="EY39" s="199"/>
      <c r="EZ39" s="228"/>
      <c r="FA39" s="143" t="s">
        <v>225</v>
      </c>
      <c r="FB39" s="144" t="str">
        <f>IF(COUNTBLANK(D31:D37)&gt;0,"Yes","No")</f>
        <v>No</v>
      </c>
      <c r="FC39" s="144" t="str">
        <f>IFERROR(IF(AND(COUNTBLANK(D31:D37)=0,(2*D26)&gt;D38),"Yes","No"),"No")</f>
        <v>No</v>
      </c>
      <c r="FD39" s="144"/>
      <c r="FE39" s="158"/>
      <c r="FF39" s="158"/>
      <c r="FG39"/>
      <c r="FH39" s="158"/>
      <c r="FI39" s="158"/>
      <c r="FJ39"/>
      <c r="FK39" s="147"/>
      <c r="FL39"/>
      <c r="FM39" s="147"/>
      <c r="FN39" s="147"/>
      <c r="FO39"/>
      <c r="FP39" s="147"/>
      <c r="FQ39" s="147"/>
      <c r="FR39" s="147"/>
      <c r="FS39"/>
      <c r="FT39"/>
      <c r="FU39"/>
      <c r="FV39"/>
      <c r="FW39"/>
      <c r="FX39" s="147"/>
      <c r="FY39" s="148" t="s">
        <v>225</v>
      </c>
      <c r="FZ39" s="144" t="str">
        <f>IF(COUNTBLANK(AB31:AB37)&gt;0,"Yes","No")</f>
        <v>No</v>
      </c>
      <c r="GA39" s="144" t="str">
        <f>IFERROR(IF(AND(COUNTBLANK(AB31:AB37)=0,(2*AB26)&gt;AB38),"Yes","No"),"No")</f>
        <v>No</v>
      </c>
      <c r="GB39" s="144"/>
      <c r="GC39" s="158"/>
      <c r="GD39" s="158"/>
      <c r="GE39"/>
      <c r="GF39" s="158"/>
      <c r="GG39" s="158"/>
      <c r="GH39"/>
      <c r="GI39" s="147"/>
      <c r="GJ39"/>
      <c r="GK39" s="147"/>
      <c r="GL39" s="147"/>
      <c r="GM39"/>
      <c r="GN39" s="147"/>
      <c r="GO39" s="147"/>
      <c r="GP39" s="147"/>
      <c r="GQ39"/>
      <c r="GR39" s="147"/>
      <c r="GS39" s="147"/>
      <c r="GT39" s="147"/>
      <c r="GU39"/>
      <c r="GV39" s="147"/>
      <c r="GW39" s="148" t="s">
        <v>225</v>
      </c>
      <c r="GX39" s="144" t="str">
        <f>IF(COUNTBLANK(AZ31:AZ37)&gt;0,"Yes","No")</f>
        <v>No</v>
      </c>
      <c r="GY39" s="144" t="str">
        <f>IFERROR(IF(AND(COUNTBLANK(AZ31:AZ37)=0,(2*AZ26)&gt;AZ38),"Yes","No"),"No")</f>
        <v>No</v>
      </c>
      <c r="GZ39" s="144"/>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c r="IW39"/>
      <c r="IX39"/>
      <c r="IY39"/>
      <c r="IZ39"/>
      <c r="JA39"/>
      <c r="JB39"/>
      <c r="JC39"/>
      <c r="JD39"/>
      <c r="JE39"/>
      <c r="JF39"/>
      <c r="JG39"/>
      <c r="JH39"/>
      <c r="JI39"/>
      <c r="JJ39"/>
      <c r="JK39"/>
      <c r="JL39"/>
      <c r="JM39"/>
      <c r="JN39"/>
      <c r="JO39"/>
      <c r="JP39"/>
      <c r="JQ39"/>
      <c r="JR39"/>
      <c r="JS39"/>
      <c r="JT39"/>
    </row>
    <row r="40" spans="3:280" s="242" customFormat="1" ht="68.099999999999994" customHeight="1" x14ac:dyDescent="0.25">
      <c r="C40" s="215"/>
      <c r="D40" s="164" t="str">
        <f>FB40</f>
        <v/>
      </c>
      <c r="E40" s="189"/>
      <c r="F40" s="189"/>
      <c r="G40" s="189"/>
      <c r="H40" s="189"/>
      <c r="I40" s="189"/>
      <c r="J40" s="189"/>
      <c r="K40" s="189"/>
      <c r="L40" s="189"/>
      <c r="M40" s="189"/>
      <c r="N40" s="189"/>
      <c r="O40" s="189"/>
      <c r="P40" s="189"/>
      <c r="Q40" s="189"/>
      <c r="R40" s="189"/>
      <c r="S40" s="189"/>
      <c r="T40" s="189"/>
      <c r="U40" s="189"/>
      <c r="V40" s="189"/>
      <c r="W40" s="189"/>
      <c r="X40" s="189"/>
      <c r="Y40" s="189"/>
      <c r="Z40" s="189"/>
      <c r="AA40" s="189"/>
      <c r="AB40" s="164" t="str">
        <f>FZ40</f>
        <v/>
      </c>
      <c r="AC40" s="189"/>
      <c r="AD40" s="189"/>
      <c r="AE40" s="189"/>
      <c r="AF40" s="189"/>
      <c r="AG40" s="189"/>
      <c r="AH40" s="189"/>
      <c r="AI40" s="189"/>
      <c r="AJ40" s="189"/>
      <c r="AK40" s="189"/>
      <c r="AL40" s="189"/>
      <c r="AM40" s="189"/>
      <c r="AN40" s="189"/>
      <c r="AO40" s="189"/>
      <c r="AP40" s="189"/>
      <c r="AQ40" s="189"/>
      <c r="AR40" s="189"/>
      <c r="AS40" s="189"/>
      <c r="AT40" s="189"/>
      <c r="AU40" s="189"/>
      <c r="AV40" s="189"/>
      <c r="AW40" s="189"/>
      <c r="AX40" s="189"/>
      <c r="AY40" s="189"/>
      <c r="AZ40" s="164" t="str">
        <f>GX40</f>
        <v/>
      </c>
      <c r="BA40" s="190"/>
      <c r="BB40" s="190"/>
      <c r="BC40" s="190"/>
      <c r="BD40" s="190"/>
      <c r="BE40" s="190"/>
      <c r="BF40" s="190"/>
      <c r="BG40" s="190"/>
      <c r="BH40" s="190"/>
      <c r="BI40" s="190"/>
      <c r="BJ40" s="190"/>
      <c r="BK40" s="190"/>
      <c r="BL40" s="190"/>
      <c r="BM40" s="190"/>
      <c r="BN40" s="190"/>
      <c r="BO40" s="190"/>
      <c r="BP40" s="190"/>
      <c r="BQ40" s="190"/>
      <c r="BR40" s="190"/>
      <c r="BS40" s="190"/>
      <c r="BT40" s="190"/>
      <c r="BU40" s="190"/>
      <c r="BV40" s="190"/>
      <c r="BW40" s="190"/>
      <c r="BX40" s="190"/>
      <c r="BY40" s="190"/>
      <c r="BZ40" s="190"/>
      <c r="CA40" s="190"/>
      <c r="CB40" s="190"/>
      <c r="CC40" s="190"/>
      <c r="CD40" s="190"/>
      <c r="CE40" s="190"/>
      <c r="CF40" s="190"/>
      <c r="CG40" s="190"/>
      <c r="CH40" s="190"/>
      <c r="CI40" s="190"/>
      <c r="CJ40" s="190"/>
      <c r="CK40" s="190"/>
      <c r="CL40" s="190"/>
      <c r="CM40" s="190"/>
      <c r="CN40" s="190"/>
      <c r="CO40" s="190"/>
      <c r="CP40" s="190"/>
      <c r="CQ40" s="190"/>
      <c r="CR40" s="190"/>
      <c r="CS40" s="190"/>
      <c r="CT40" s="190"/>
      <c r="CU40" s="190"/>
      <c r="CV40" s="190"/>
      <c r="CW40" s="190"/>
      <c r="CX40" s="190"/>
      <c r="CY40" s="190"/>
      <c r="CZ40" s="190"/>
      <c r="DA40" s="190"/>
      <c r="DB40" s="190"/>
      <c r="DC40" s="190"/>
      <c r="DD40" s="190"/>
      <c r="DE40" s="190"/>
      <c r="DF40" s="190"/>
      <c r="DG40" s="190"/>
      <c r="DH40" s="190"/>
      <c r="DI40" s="190"/>
      <c r="DJ40" s="190"/>
      <c r="DK40" s="190"/>
      <c r="DL40" s="190"/>
      <c r="DM40" s="190"/>
      <c r="DN40" s="190"/>
      <c r="DO40" s="190"/>
      <c r="DP40" s="190"/>
      <c r="DQ40" s="190"/>
      <c r="DR40" s="190"/>
      <c r="DS40" s="190"/>
      <c r="DT40" s="190"/>
      <c r="DU40" s="190"/>
      <c r="DV40" s="190"/>
      <c r="DW40" s="190"/>
      <c r="DX40" s="190"/>
      <c r="DY40" s="190"/>
      <c r="DZ40" s="190"/>
      <c r="EA40" s="190"/>
      <c r="EB40" s="190"/>
      <c r="EC40" s="190"/>
      <c r="ED40" s="190"/>
      <c r="EE40" s="190"/>
      <c r="EF40" s="190"/>
      <c r="EG40" s="190"/>
      <c r="EH40" s="190"/>
      <c r="EI40" s="190"/>
      <c r="EJ40" s="190"/>
      <c r="EK40" s="190"/>
      <c r="EL40" s="190"/>
      <c r="EM40" s="190"/>
      <c r="EN40" s="190"/>
      <c r="EO40" s="190"/>
      <c r="EP40" s="190"/>
      <c r="EQ40" s="190"/>
      <c r="ER40" s="190"/>
      <c r="ES40" s="190"/>
      <c r="ET40" s="190"/>
      <c r="EU40" s="190"/>
      <c r="EV40" s="190"/>
      <c r="EW40" s="190"/>
      <c r="EX40" s="190"/>
      <c r="EY40" s="190"/>
      <c r="EZ40" s="254"/>
      <c r="FA40" s="205" t="s">
        <v>230</v>
      </c>
      <c r="FB40" s="206" t="str">
        <f>IF(FB39="Yes", FB38,"")&amp;IF(FC39="Yes",FC38,"")&amp;IF(FD39="Yes",FD38,"")</f>
        <v/>
      </c>
      <c r="FC40" s="207"/>
      <c r="FD40" s="208"/>
      <c r="FE40" s="209"/>
      <c r="FF40" s="209"/>
      <c r="FG40" s="160"/>
      <c r="FH40" s="209"/>
      <c r="FI40" s="209"/>
      <c r="FJ40" s="160"/>
      <c r="FK40" s="158"/>
      <c r="FL40"/>
      <c r="FM40" s="158"/>
      <c r="FN40" s="158"/>
      <c r="FO40"/>
      <c r="FP40" s="158"/>
      <c r="FQ40" s="158"/>
      <c r="FR40" s="158"/>
      <c r="FS40"/>
      <c r="FT40"/>
      <c r="FU40"/>
      <c r="FV40"/>
      <c r="FW40"/>
      <c r="FX40" s="158"/>
      <c r="FY40" s="210" t="s">
        <v>230</v>
      </c>
      <c r="FZ40" s="206" t="str">
        <f>IF(FZ39="Yes", FZ38,"")&amp;IF(GA39="Yes",GA38,"")&amp;IF(GB39="Yes",GB38,"")</f>
        <v/>
      </c>
      <c r="GA40" s="207"/>
      <c r="GB40" s="208"/>
      <c r="GC40" s="209"/>
      <c r="GD40" s="209"/>
      <c r="GE40" s="160"/>
      <c r="GF40" s="209"/>
      <c r="GG40" s="209"/>
      <c r="GH40" s="160"/>
      <c r="GI40" s="158"/>
      <c r="GJ40"/>
      <c r="GK40" s="158"/>
      <c r="GL40" s="158"/>
      <c r="GM40"/>
      <c r="GN40" s="158"/>
      <c r="GO40" s="158"/>
      <c r="GP40" s="158"/>
      <c r="GQ40"/>
      <c r="GR40" s="158"/>
      <c r="GS40" s="158"/>
      <c r="GT40" s="158"/>
      <c r="GU40"/>
      <c r="GV40" s="158"/>
      <c r="GW40" s="210" t="s">
        <v>230</v>
      </c>
      <c r="GX40" s="206" t="str">
        <f>IF(GX39="Yes", GX38,"")&amp;IF(GY39="Yes",GY38,"")&amp;IF(GZ39="Yes",GZ38,"")</f>
        <v/>
      </c>
      <c r="GY40" s="207"/>
      <c r="GZ40" s="208"/>
      <c r="HA40" s="160"/>
      <c r="HB40" s="159" t="s">
        <v>266</v>
      </c>
      <c r="HC40"/>
      <c r="HD40"/>
      <c r="HE40"/>
      <c r="HF40"/>
      <c r="HG40"/>
      <c r="HH40"/>
      <c r="HI40"/>
      <c r="HJ40"/>
      <c r="HK40"/>
      <c r="HL40"/>
      <c r="HM40"/>
      <c r="HN40"/>
      <c r="HO40"/>
      <c r="HP40"/>
      <c r="HQ40"/>
      <c r="HR40"/>
      <c r="HS40"/>
      <c r="HT40"/>
      <c r="HU40"/>
      <c r="HV40"/>
      <c r="HW40"/>
      <c r="HX40" s="160"/>
      <c r="HY40" s="160"/>
      <c r="HZ40" s="159" t="s">
        <v>266</v>
      </c>
      <c r="IA40"/>
      <c r="IB40"/>
      <c r="IC40"/>
      <c r="ID40"/>
      <c r="IE40"/>
      <c r="IF40"/>
      <c r="IG40"/>
      <c r="IH40"/>
      <c r="II40"/>
      <c r="IJ40"/>
      <c r="IK40"/>
      <c r="IL40"/>
      <c r="IM40"/>
      <c r="IN40"/>
      <c r="IO40"/>
      <c r="IP40"/>
      <c r="IQ40"/>
      <c r="IR40"/>
      <c r="IS40"/>
      <c r="IT40"/>
      <c r="IU40"/>
      <c r="IV40" s="160"/>
      <c r="IW40" s="160"/>
      <c r="IX40" s="159" t="s">
        <v>266</v>
      </c>
      <c r="IY40"/>
      <c r="IZ40"/>
      <c r="JA40"/>
      <c r="JB40"/>
      <c r="JC40"/>
      <c r="JD40"/>
      <c r="JE40"/>
      <c r="JF40"/>
      <c r="JG40"/>
      <c r="JH40"/>
      <c r="JI40"/>
      <c r="JJ40"/>
      <c r="JK40"/>
      <c r="JL40"/>
      <c r="JM40"/>
      <c r="JN40"/>
      <c r="JO40"/>
      <c r="JP40"/>
      <c r="JQ40"/>
      <c r="JR40"/>
      <c r="JS40"/>
      <c r="JT40" s="160"/>
    </row>
    <row r="41" spans="3:280" ht="14.45" customHeight="1" x14ac:dyDescent="0.25">
      <c r="C41" s="168"/>
      <c r="D41" s="195"/>
      <c r="E41" s="195"/>
      <c r="F41" s="195"/>
      <c r="G41" s="195"/>
      <c r="H41" s="195"/>
      <c r="I41" s="195"/>
      <c r="J41" s="195"/>
      <c r="K41" s="195"/>
      <c r="L41" s="195"/>
      <c r="M41" s="195"/>
      <c r="N41" s="195"/>
      <c r="O41" s="195"/>
      <c r="P41" s="195"/>
      <c r="Q41" s="195"/>
      <c r="R41" s="195"/>
      <c r="S41" s="195"/>
      <c r="T41" s="195"/>
      <c r="U41" s="195"/>
      <c r="V41" s="195"/>
      <c r="W41" s="195"/>
      <c r="X41" s="195"/>
      <c r="Y41" s="195"/>
      <c r="Z41" s="195"/>
      <c r="AA41" s="195"/>
      <c r="AB41" s="195"/>
      <c r="AC41" s="195"/>
      <c r="AD41" s="195"/>
      <c r="AE41" s="195"/>
      <c r="AF41" s="195"/>
      <c r="AG41" s="195"/>
      <c r="AH41" s="195"/>
      <c r="AI41" s="195"/>
      <c r="AJ41" s="195"/>
      <c r="AK41" s="195"/>
      <c r="AL41" s="195"/>
      <c r="AM41" s="195"/>
      <c r="AN41" s="195"/>
      <c r="AO41" s="195"/>
      <c r="AP41" s="195"/>
      <c r="AQ41" s="195"/>
      <c r="AR41" s="195"/>
      <c r="AS41" s="195"/>
      <c r="AT41" s="195"/>
      <c r="AU41" s="195"/>
      <c r="AV41" s="195"/>
      <c r="AW41" s="195"/>
      <c r="AX41" s="195"/>
      <c r="AY41" s="195"/>
      <c r="AZ41" s="195"/>
      <c r="BA41" s="195"/>
      <c r="BB41" s="195"/>
      <c r="BC41" s="195"/>
      <c r="BD41" s="195"/>
      <c r="BE41" s="195"/>
      <c r="BF41" s="195"/>
      <c r="BG41" s="195"/>
      <c r="BH41" s="195"/>
      <c r="BI41" s="195"/>
      <c r="BJ41" s="195"/>
      <c r="BK41" s="195"/>
      <c r="BL41" s="195"/>
      <c r="BM41" s="195"/>
      <c r="BN41" s="195"/>
      <c r="BO41" s="195"/>
      <c r="BP41" s="195"/>
      <c r="BQ41" s="195"/>
      <c r="BR41" s="195"/>
      <c r="BS41" s="195"/>
      <c r="BT41" s="195"/>
      <c r="BU41" s="195"/>
      <c r="BV41" s="195"/>
      <c r="BW41" s="195"/>
      <c r="BX41" s="195"/>
      <c r="BY41" s="195"/>
      <c r="BZ41" s="195"/>
      <c r="CA41" s="195"/>
      <c r="CB41" s="195"/>
      <c r="CC41" s="195"/>
      <c r="CD41" s="195"/>
      <c r="CE41" s="195"/>
      <c r="CF41" s="195"/>
      <c r="CG41" s="195"/>
      <c r="CH41" s="195"/>
      <c r="CI41" s="195"/>
      <c r="CJ41" s="195"/>
      <c r="CK41" s="195"/>
      <c r="CL41" s="195"/>
      <c r="CM41" s="195"/>
      <c r="CN41" s="195"/>
      <c r="CO41" s="195"/>
      <c r="CP41" s="195"/>
      <c r="CQ41" s="195"/>
      <c r="CR41" s="195"/>
      <c r="CS41" s="195"/>
      <c r="CT41" s="195"/>
      <c r="CU41" s="195"/>
      <c r="CV41" s="195"/>
      <c r="CW41" s="195"/>
      <c r="CX41" s="195"/>
      <c r="CY41" s="195"/>
      <c r="CZ41" s="195"/>
      <c r="DA41" s="195"/>
      <c r="DB41" s="195"/>
      <c r="DC41" s="195"/>
      <c r="DD41" s="195"/>
      <c r="DE41" s="195"/>
      <c r="DF41" s="195"/>
      <c r="DG41" s="195"/>
      <c r="DH41" s="195"/>
      <c r="DI41" s="195"/>
      <c r="DJ41" s="195"/>
      <c r="DK41" s="195"/>
      <c r="DL41" s="195"/>
      <c r="DM41" s="195"/>
      <c r="DN41" s="195"/>
      <c r="DO41" s="195"/>
      <c r="DP41" s="195"/>
      <c r="DQ41" s="195"/>
      <c r="DR41" s="195"/>
      <c r="DS41" s="195"/>
      <c r="DT41" s="195"/>
      <c r="DU41" s="195"/>
      <c r="DV41" s="195"/>
      <c r="DW41" s="195"/>
      <c r="DX41" s="195"/>
      <c r="DY41" s="195"/>
      <c r="DZ41" s="195"/>
      <c r="EA41" s="195"/>
      <c r="EB41" s="195"/>
      <c r="EC41" s="195"/>
      <c r="ED41" s="195"/>
      <c r="EE41" s="195"/>
      <c r="EF41" s="195"/>
      <c r="EG41" s="195"/>
      <c r="EH41" s="195"/>
      <c r="EI41" s="195"/>
      <c r="EJ41" s="195"/>
      <c r="EK41" s="195"/>
      <c r="EL41" s="195"/>
      <c r="EM41" s="195"/>
      <c r="EN41" s="195"/>
      <c r="EO41" s="195"/>
      <c r="EP41" s="195"/>
      <c r="EQ41" s="195"/>
      <c r="ER41" s="195"/>
      <c r="ES41" s="195"/>
      <c r="ET41" s="195"/>
      <c r="EU41" s="195"/>
      <c r="EV41" s="195"/>
      <c r="EW41" s="195"/>
      <c r="EX41" s="195"/>
      <c r="EY41" s="195"/>
      <c r="EZ41" s="228"/>
      <c r="FA41"/>
      <c r="FB41"/>
      <c r="FC41"/>
      <c r="FD41" s="160"/>
      <c r="FE41" s="160"/>
      <c r="FF41" s="160"/>
      <c r="FG41"/>
      <c r="FH41" s="160"/>
      <c r="FI41" s="160"/>
      <c r="FJ41"/>
      <c r="FK41" s="209"/>
      <c r="FL41" s="160"/>
      <c r="FM41" s="209"/>
      <c r="FN41" s="209"/>
      <c r="FO41" s="160"/>
      <c r="FP41" s="209"/>
      <c r="FQ41" s="209"/>
      <c r="FR41" s="209"/>
      <c r="FS41" s="160"/>
      <c r="FT41" s="160"/>
      <c r="FU41" s="160"/>
      <c r="FV41" s="160"/>
      <c r="FW41" s="160"/>
      <c r="FX41" s="209"/>
      <c r="FY41"/>
      <c r="FZ41"/>
      <c r="GA41"/>
      <c r="GB41" s="160"/>
      <c r="GC41" s="160"/>
      <c r="GD41" s="160"/>
      <c r="GE41"/>
      <c r="GF41" s="160"/>
      <c r="GG41" s="160"/>
      <c r="GH41"/>
      <c r="GI41" s="209"/>
      <c r="GJ41" s="160"/>
      <c r="GK41" s="209"/>
      <c r="GL41" s="209"/>
      <c r="GM41" s="160"/>
      <c r="GN41" s="209"/>
      <c r="GO41" s="209"/>
      <c r="GP41" s="209"/>
      <c r="GQ41" s="160"/>
      <c r="GR41" s="209"/>
      <c r="GS41" s="209"/>
      <c r="GT41" s="209"/>
      <c r="GU41" s="160"/>
      <c r="GV41" s="209"/>
      <c r="GW41"/>
      <c r="GX41"/>
      <c r="GY41"/>
      <c r="GZ41" s="160"/>
      <c r="HA41"/>
      <c r="HB41" s="166" t="s">
        <v>231</v>
      </c>
      <c r="HC41" s="166"/>
      <c r="HD41" s="167">
        <f>D59</f>
        <v>0</v>
      </c>
      <c r="HE41"/>
      <c r="HF41"/>
      <c r="HG41" s="125"/>
      <c r="HH41" s="125">
        <v>1</v>
      </c>
      <c r="HI41" s="125">
        <v>2</v>
      </c>
      <c r="HJ41" s="125">
        <v>3</v>
      </c>
      <c r="HK41" s="125">
        <v>4</v>
      </c>
      <c r="HL41" s="125">
        <v>5</v>
      </c>
      <c r="HM41" s="125">
        <v>6</v>
      </c>
      <c r="HN41" s="125">
        <v>7</v>
      </c>
      <c r="HO41" s="125">
        <v>8</v>
      </c>
      <c r="HP41" s="125">
        <v>9</v>
      </c>
      <c r="HQ41" s="125">
        <v>10</v>
      </c>
      <c r="HR41" s="125">
        <v>11</v>
      </c>
      <c r="HS41" s="125">
        <v>12</v>
      </c>
      <c r="HT41" s="125">
        <v>13</v>
      </c>
      <c r="HU41" s="125">
        <v>14</v>
      </c>
      <c r="HV41" s="125">
        <v>15</v>
      </c>
      <c r="HW41" s="125"/>
      <c r="HX41"/>
      <c r="HY41"/>
      <c r="HZ41" s="166" t="s">
        <v>231</v>
      </c>
      <c r="IA41" s="166"/>
      <c r="IB41" s="167">
        <f>AB59</f>
        <v>0</v>
      </c>
      <c r="IC41"/>
      <c r="ID41"/>
      <c r="IE41" s="125"/>
      <c r="IF41" s="125">
        <v>1</v>
      </c>
      <c r="IG41" s="125">
        <v>2</v>
      </c>
      <c r="IH41" s="125">
        <v>3</v>
      </c>
      <c r="II41" s="125">
        <v>4</v>
      </c>
      <c r="IJ41" s="125">
        <v>5</v>
      </c>
      <c r="IK41" s="125">
        <v>6</v>
      </c>
      <c r="IL41" s="125">
        <v>7</v>
      </c>
      <c r="IM41" s="125">
        <v>8</v>
      </c>
      <c r="IN41" s="125">
        <v>9</v>
      </c>
      <c r="IO41" s="125">
        <v>10</v>
      </c>
      <c r="IP41" s="125">
        <v>11</v>
      </c>
      <c r="IQ41" s="125">
        <v>12</v>
      </c>
      <c r="IR41" s="125">
        <v>13</v>
      </c>
      <c r="IS41" s="125">
        <v>14</v>
      </c>
      <c r="IT41" s="125">
        <v>15</v>
      </c>
      <c r="IU41" s="125"/>
      <c r="IV41"/>
      <c r="IW41"/>
      <c r="IX41" s="166" t="s">
        <v>231</v>
      </c>
      <c r="IY41" s="166"/>
      <c r="IZ41" s="167">
        <f>AZ59</f>
        <v>0</v>
      </c>
      <c r="JA41"/>
      <c r="JB41"/>
      <c r="JC41" s="125"/>
      <c r="JD41" s="125">
        <v>1</v>
      </c>
      <c r="JE41" s="125">
        <v>2</v>
      </c>
      <c r="JF41" s="125">
        <v>3</v>
      </c>
      <c r="JG41" s="125">
        <v>4</v>
      </c>
      <c r="JH41" s="125">
        <v>5</v>
      </c>
      <c r="JI41" s="125">
        <v>6</v>
      </c>
      <c r="JJ41" s="125">
        <v>7</v>
      </c>
      <c r="JK41" s="125">
        <v>8</v>
      </c>
      <c r="JL41" s="125">
        <v>9</v>
      </c>
      <c r="JM41" s="125">
        <v>10</v>
      </c>
      <c r="JN41" s="125">
        <v>11</v>
      </c>
      <c r="JO41" s="125">
        <v>12</v>
      </c>
      <c r="JP41" s="125">
        <v>13</v>
      </c>
      <c r="JQ41" s="125">
        <v>14</v>
      </c>
      <c r="JR41" s="125">
        <v>15</v>
      </c>
      <c r="JS41" s="125"/>
      <c r="JT41"/>
    </row>
    <row r="42" spans="3:280" ht="18.600000000000001" customHeight="1" x14ac:dyDescent="0.25">
      <c r="C42" s="168" t="s">
        <v>267</v>
      </c>
      <c r="D42" s="139" t="s">
        <v>11</v>
      </c>
      <c r="E42" s="139"/>
      <c r="F42" s="139"/>
      <c r="G42" s="139"/>
      <c r="H42" s="139"/>
      <c r="I42" s="139"/>
      <c r="J42" s="139"/>
      <c r="K42" s="139"/>
      <c r="L42" s="139"/>
      <c r="M42" s="139"/>
      <c r="N42" s="139"/>
      <c r="O42" s="139"/>
      <c r="P42" s="139"/>
      <c r="Q42" s="139"/>
      <c r="R42" s="139"/>
      <c r="S42" s="139"/>
      <c r="T42" s="139"/>
      <c r="U42" s="139"/>
      <c r="V42" s="139"/>
      <c r="W42" s="139"/>
      <c r="X42" s="139"/>
      <c r="Y42" s="139"/>
      <c r="Z42" s="139"/>
      <c r="AA42" s="139"/>
      <c r="AB42" s="140" t="s">
        <v>12</v>
      </c>
      <c r="AC42" s="139"/>
      <c r="AD42" s="139"/>
      <c r="AE42" s="139"/>
      <c r="AF42" s="139"/>
      <c r="AG42" s="139"/>
      <c r="AH42" s="139"/>
      <c r="AI42" s="139"/>
      <c r="AJ42" s="139"/>
      <c r="AK42" s="139"/>
      <c r="AL42" s="139"/>
      <c r="AM42" s="139"/>
      <c r="AN42" s="139"/>
      <c r="AO42" s="139"/>
      <c r="AP42" s="139"/>
      <c r="AQ42" s="139"/>
      <c r="AR42" s="139"/>
      <c r="AS42" s="139"/>
      <c r="AT42" s="139"/>
      <c r="AU42" s="139"/>
      <c r="AV42" s="139"/>
      <c r="AW42" s="139"/>
      <c r="AX42" s="139"/>
      <c r="AY42" s="139"/>
      <c r="AZ42" s="141" t="s">
        <v>217</v>
      </c>
      <c r="BA42" s="126"/>
      <c r="BB42" s="120"/>
      <c r="BC42" s="139" t="s">
        <v>11</v>
      </c>
      <c r="BD42" s="139"/>
      <c r="BE42" s="139"/>
      <c r="BF42" s="139"/>
      <c r="BG42" s="139"/>
      <c r="BH42" s="139"/>
      <c r="BI42" s="139"/>
      <c r="BJ42" s="139"/>
      <c r="BK42" s="139"/>
      <c r="BL42" s="139"/>
      <c r="BM42" s="139"/>
      <c r="BN42" s="139"/>
      <c r="BO42" s="139"/>
      <c r="BP42" s="139"/>
      <c r="BQ42" s="139"/>
      <c r="BR42" s="139"/>
      <c r="BS42" s="139"/>
      <c r="BT42" s="139"/>
      <c r="BU42" s="139"/>
      <c r="BV42" s="139"/>
      <c r="BW42" s="139"/>
      <c r="BX42" s="139"/>
      <c r="BY42" s="139"/>
      <c r="BZ42" s="139"/>
      <c r="CA42" s="140" t="s">
        <v>12</v>
      </c>
      <c r="CB42" s="139"/>
      <c r="CC42" s="139"/>
      <c r="CD42" s="139"/>
      <c r="CE42" s="139"/>
      <c r="CF42" s="139"/>
      <c r="CG42" s="139"/>
      <c r="CH42" s="139"/>
      <c r="CI42" s="139"/>
      <c r="CJ42" s="139"/>
      <c r="CK42" s="139"/>
      <c r="CL42" s="139"/>
      <c r="CM42" s="139"/>
      <c r="CN42" s="139"/>
      <c r="CO42" s="139"/>
      <c r="CP42" s="139"/>
      <c r="CQ42" s="139"/>
      <c r="CR42" s="139"/>
      <c r="CS42" s="139"/>
      <c r="CT42" s="139"/>
      <c r="CU42" s="139"/>
      <c r="CV42" s="139"/>
      <c r="CW42" s="139"/>
      <c r="CX42" s="139"/>
      <c r="CY42" s="141" t="s">
        <v>217</v>
      </c>
      <c r="CZ42" s="120"/>
      <c r="DA42" s="139" t="s">
        <v>11</v>
      </c>
      <c r="DB42" s="139"/>
      <c r="DC42" s="139"/>
      <c r="DD42" s="139"/>
      <c r="DE42" s="139"/>
      <c r="DF42" s="139"/>
      <c r="DG42" s="139"/>
      <c r="DH42" s="139"/>
      <c r="DI42" s="139"/>
      <c r="DJ42" s="139"/>
      <c r="DK42" s="139"/>
      <c r="DL42" s="139"/>
      <c r="DM42" s="139"/>
      <c r="DN42" s="139"/>
      <c r="DO42" s="139"/>
      <c r="DP42" s="139"/>
      <c r="DQ42" s="139"/>
      <c r="DR42" s="139"/>
      <c r="DS42" s="139"/>
      <c r="DT42" s="139"/>
      <c r="DU42" s="139"/>
      <c r="DV42" s="139"/>
      <c r="DW42" s="139"/>
      <c r="DX42" s="139"/>
      <c r="DY42" s="140" t="s">
        <v>12</v>
      </c>
      <c r="DZ42" s="139"/>
      <c r="EA42" s="139"/>
      <c r="EB42" s="139"/>
      <c r="EC42" s="139"/>
      <c r="ED42" s="139"/>
      <c r="EE42" s="139"/>
      <c r="EF42" s="139"/>
      <c r="EG42" s="139"/>
      <c r="EH42" s="139"/>
      <c r="EI42" s="139"/>
      <c r="EJ42" s="139"/>
      <c r="EK42" s="139"/>
      <c r="EL42" s="139"/>
      <c r="EM42" s="139"/>
      <c r="EN42" s="139"/>
      <c r="EO42" s="139"/>
      <c r="EP42" s="139"/>
      <c r="EQ42" s="139"/>
      <c r="ER42" s="139"/>
      <c r="ES42" s="139"/>
      <c r="ET42" s="139"/>
      <c r="EU42" s="139"/>
      <c r="EV42" s="139"/>
      <c r="EW42" s="141" t="s">
        <v>217</v>
      </c>
      <c r="EX42" s="126"/>
      <c r="EY42" s="139" t="s">
        <v>213</v>
      </c>
      <c r="EZ42" s="228"/>
      <c r="FA42" s="160"/>
      <c r="FB42" s="160"/>
      <c r="FC42" s="160"/>
      <c r="FD42"/>
      <c r="FE42"/>
      <c r="FF42"/>
      <c r="FG42"/>
      <c r="FH42"/>
      <c r="FI42"/>
      <c r="FJ42"/>
      <c r="FK42" s="160"/>
      <c r="FL42"/>
      <c r="FM42" s="160"/>
      <c r="FN42" s="160"/>
      <c r="FO42"/>
      <c r="FP42" s="160"/>
      <c r="FQ42" s="160"/>
      <c r="FR42" s="160"/>
      <c r="FS42"/>
      <c r="FT42"/>
      <c r="FU42"/>
      <c r="FV42"/>
      <c r="FW42"/>
      <c r="FX42" s="160"/>
      <c r="FY42" s="160"/>
      <c r="FZ42" s="160"/>
      <c r="GA42" s="160"/>
      <c r="GB42"/>
      <c r="GC42"/>
      <c r="GD42"/>
      <c r="GE42"/>
      <c r="GF42"/>
      <c r="GG42"/>
      <c r="GH42"/>
      <c r="GI42" s="160"/>
      <c r="GJ42"/>
      <c r="GK42" s="160"/>
      <c r="GL42" s="160"/>
      <c r="GM42"/>
      <c r="GN42" s="160"/>
      <c r="GO42" s="160"/>
      <c r="GP42" s="160"/>
      <c r="GQ42"/>
      <c r="GR42" s="160"/>
      <c r="GS42" s="160"/>
      <c r="GT42" s="160"/>
      <c r="GU42"/>
      <c r="GV42" s="160"/>
      <c r="GW42" s="160"/>
      <c r="GX42" s="160"/>
      <c r="GY42" s="160"/>
      <c r="GZ42"/>
      <c r="HA42"/>
      <c r="HB42" s="169" t="str">
        <f>"# of persons with known "&amp;HB40</f>
        <v># of persons with known race</v>
      </c>
      <c r="HC42" s="169" t="str">
        <f>"distribution of persons with no known "&amp;HB40</f>
        <v>distribution of persons with no known race</v>
      </c>
      <c r="HD42" s="169" t="s">
        <v>233</v>
      </c>
      <c r="HE42" s="169" t="s">
        <v>234</v>
      </c>
      <c r="HF42" s="169" t="s">
        <v>235</v>
      </c>
      <c r="HG42" s="169" t="s">
        <v>236</v>
      </c>
      <c r="HH42" s="169" t="str">
        <f>"add 1 to nth largest decimal (n="&amp;HH41&amp;") and all previous"</f>
        <v>add 1 to nth largest decimal (n=1) and all previous</v>
      </c>
      <c r="HI42" s="169" t="str">
        <f t="shared" ref="HI42:HV42" si="90">"add 1 to nth largest decimal (n="&amp;HI41&amp;") and all previous"</f>
        <v>add 1 to nth largest decimal (n=2) and all previous</v>
      </c>
      <c r="HJ42" s="169" t="str">
        <f t="shared" si="90"/>
        <v>add 1 to nth largest decimal (n=3) and all previous</v>
      </c>
      <c r="HK42" s="169" t="str">
        <f t="shared" si="90"/>
        <v>add 1 to nth largest decimal (n=4) and all previous</v>
      </c>
      <c r="HL42" s="169" t="str">
        <f t="shared" si="90"/>
        <v>add 1 to nth largest decimal (n=5) and all previous</v>
      </c>
      <c r="HM42" s="169" t="str">
        <f t="shared" si="90"/>
        <v>add 1 to nth largest decimal (n=6) and all previous</v>
      </c>
      <c r="HN42" s="169" t="str">
        <f t="shared" si="90"/>
        <v>add 1 to nth largest decimal (n=7) and all previous</v>
      </c>
      <c r="HO42" s="169" t="str">
        <f t="shared" si="90"/>
        <v>add 1 to nth largest decimal (n=8) and all previous</v>
      </c>
      <c r="HP42" s="169" t="str">
        <f t="shared" si="90"/>
        <v>add 1 to nth largest decimal (n=9) and all previous</v>
      </c>
      <c r="HQ42" s="169" t="str">
        <f t="shared" si="90"/>
        <v>add 1 to nth largest decimal (n=10) and all previous</v>
      </c>
      <c r="HR42" s="169" t="str">
        <f t="shared" si="90"/>
        <v>add 1 to nth largest decimal (n=11) and all previous</v>
      </c>
      <c r="HS42" s="169" t="str">
        <f t="shared" si="90"/>
        <v>add 1 to nth largest decimal (n=12) and all previous</v>
      </c>
      <c r="HT42" s="169" t="str">
        <f t="shared" si="90"/>
        <v>add 1 to nth largest decimal (n=13) and all previous</v>
      </c>
      <c r="HU42" s="169" t="str">
        <f t="shared" si="90"/>
        <v>add 1 to nth largest decimal (n=14) and all previous</v>
      </c>
      <c r="HV42" s="169" t="str">
        <f t="shared" si="90"/>
        <v>add 1 to nth largest decimal (n=15) and all previous</v>
      </c>
      <c r="HW42" s="169" t="s">
        <v>237</v>
      </c>
      <c r="HX42" s="125" t="s">
        <v>238</v>
      </c>
      <c r="HY42"/>
      <c r="HZ42" s="169" t="str">
        <f>"# of persons with known "&amp;HZ40</f>
        <v># of persons with known race</v>
      </c>
      <c r="IA42" s="169" t="str">
        <f>"distribution of persons with no known "&amp;HZ40</f>
        <v>distribution of persons with no known race</v>
      </c>
      <c r="IB42" s="169" t="s">
        <v>233</v>
      </c>
      <c r="IC42" s="169" t="s">
        <v>234</v>
      </c>
      <c r="ID42" s="169" t="s">
        <v>235</v>
      </c>
      <c r="IE42" s="169" t="s">
        <v>236</v>
      </c>
      <c r="IF42" s="169" t="str">
        <f>"add 1 to nth largest decimal (n="&amp;IF41&amp;") and all previous"</f>
        <v>add 1 to nth largest decimal (n=1) and all previous</v>
      </c>
      <c r="IG42" s="169" t="str">
        <f t="shared" ref="IG42:IT42" si="91">"add 1 to nth largest decimal (n="&amp;IG41&amp;") and all previous"</f>
        <v>add 1 to nth largest decimal (n=2) and all previous</v>
      </c>
      <c r="IH42" s="169" t="str">
        <f t="shared" si="91"/>
        <v>add 1 to nth largest decimal (n=3) and all previous</v>
      </c>
      <c r="II42" s="169" t="str">
        <f t="shared" si="91"/>
        <v>add 1 to nth largest decimal (n=4) and all previous</v>
      </c>
      <c r="IJ42" s="169" t="str">
        <f t="shared" si="91"/>
        <v>add 1 to nth largest decimal (n=5) and all previous</v>
      </c>
      <c r="IK42" s="169" t="str">
        <f t="shared" si="91"/>
        <v>add 1 to nth largest decimal (n=6) and all previous</v>
      </c>
      <c r="IL42" s="169" t="str">
        <f t="shared" si="91"/>
        <v>add 1 to nth largest decimal (n=7) and all previous</v>
      </c>
      <c r="IM42" s="169" t="str">
        <f t="shared" si="91"/>
        <v>add 1 to nth largest decimal (n=8) and all previous</v>
      </c>
      <c r="IN42" s="169" t="str">
        <f t="shared" si="91"/>
        <v>add 1 to nth largest decimal (n=9) and all previous</v>
      </c>
      <c r="IO42" s="169" t="str">
        <f t="shared" si="91"/>
        <v>add 1 to nth largest decimal (n=10) and all previous</v>
      </c>
      <c r="IP42" s="169" t="str">
        <f t="shared" si="91"/>
        <v>add 1 to nth largest decimal (n=11) and all previous</v>
      </c>
      <c r="IQ42" s="169" t="str">
        <f t="shared" si="91"/>
        <v>add 1 to nth largest decimal (n=12) and all previous</v>
      </c>
      <c r="IR42" s="169" t="str">
        <f t="shared" si="91"/>
        <v>add 1 to nth largest decimal (n=13) and all previous</v>
      </c>
      <c r="IS42" s="169" t="str">
        <f t="shared" si="91"/>
        <v>add 1 to nth largest decimal (n=14) and all previous</v>
      </c>
      <c r="IT42" s="169" t="str">
        <f t="shared" si="91"/>
        <v>add 1 to nth largest decimal (n=15) and all previous</v>
      </c>
      <c r="IU42" s="169" t="s">
        <v>237</v>
      </c>
      <c r="IV42" s="125" t="s">
        <v>238</v>
      </c>
      <c r="IW42" s="125"/>
      <c r="IX42" s="169" t="str">
        <f>"# of persons with known "&amp;IX40</f>
        <v># of persons with known race</v>
      </c>
      <c r="IY42" s="169" t="str">
        <f>"distribution of persons with no known "&amp;IX40</f>
        <v>distribution of persons with no known race</v>
      </c>
      <c r="IZ42" s="169" t="s">
        <v>233</v>
      </c>
      <c r="JA42" s="169" t="s">
        <v>234</v>
      </c>
      <c r="JB42" s="169" t="s">
        <v>235</v>
      </c>
      <c r="JC42" s="169" t="s">
        <v>236</v>
      </c>
      <c r="JD42" s="169" t="str">
        <f>"add 1 to nth largest decimal (n="&amp;JD41&amp;") and all previous"</f>
        <v>add 1 to nth largest decimal (n=1) and all previous</v>
      </c>
      <c r="JE42" s="169" t="str">
        <f t="shared" ref="JE42:JR42" si="92">"add 1 to nth largest decimal (n="&amp;JE41&amp;") and all previous"</f>
        <v>add 1 to nth largest decimal (n=2) and all previous</v>
      </c>
      <c r="JF42" s="169" t="str">
        <f t="shared" si="92"/>
        <v>add 1 to nth largest decimal (n=3) and all previous</v>
      </c>
      <c r="JG42" s="169" t="str">
        <f t="shared" si="92"/>
        <v>add 1 to nth largest decimal (n=4) and all previous</v>
      </c>
      <c r="JH42" s="169" t="str">
        <f t="shared" si="92"/>
        <v>add 1 to nth largest decimal (n=5) and all previous</v>
      </c>
      <c r="JI42" s="169" t="str">
        <f t="shared" si="92"/>
        <v>add 1 to nth largest decimal (n=6) and all previous</v>
      </c>
      <c r="JJ42" s="169" t="str">
        <f t="shared" si="92"/>
        <v>add 1 to nth largest decimal (n=7) and all previous</v>
      </c>
      <c r="JK42" s="169" t="str">
        <f t="shared" si="92"/>
        <v>add 1 to nth largest decimal (n=8) and all previous</v>
      </c>
      <c r="JL42" s="169" t="str">
        <f t="shared" si="92"/>
        <v>add 1 to nth largest decimal (n=9) and all previous</v>
      </c>
      <c r="JM42" s="169" t="str">
        <f t="shared" si="92"/>
        <v>add 1 to nth largest decimal (n=10) and all previous</v>
      </c>
      <c r="JN42" s="169" t="str">
        <f t="shared" si="92"/>
        <v>add 1 to nth largest decimal (n=11) and all previous</v>
      </c>
      <c r="JO42" s="169" t="str">
        <f t="shared" si="92"/>
        <v>add 1 to nth largest decimal (n=12) and all previous</v>
      </c>
      <c r="JP42" s="169" t="str">
        <f t="shared" si="92"/>
        <v>add 1 to nth largest decimal (n=13) and all previous</v>
      </c>
      <c r="JQ42" s="169" t="str">
        <f t="shared" si="92"/>
        <v>add 1 to nth largest decimal (n=14) and all previous</v>
      </c>
      <c r="JR42" s="169" t="str">
        <f t="shared" si="92"/>
        <v>add 1 to nth largest decimal (n=15) and all previous</v>
      </c>
      <c r="JS42" s="169" t="s">
        <v>237</v>
      </c>
      <c r="JT42" s="125" t="s">
        <v>238</v>
      </c>
    </row>
    <row r="43" spans="3:280" x14ac:dyDescent="0.25">
      <c r="C43" s="194" t="s">
        <v>268</v>
      </c>
      <c r="D43" s="171">
        <v>0</v>
      </c>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71">
        <v>0</v>
      </c>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71">
        <v>0</v>
      </c>
      <c r="BA43" s="153">
        <f t="shared" ref="BA43:BA57" si="93">D43+AB43+AZ43</f>
        <v>0</v>
      </c>
      <c r="BB43" s="120"/>
      <c r="BC43" s="172">
        <f t="shared" ref="BC43:BC57" si="94">HX43</f>
        <v>0</v>
      </c>
      <c r="BD43" s="157"/>
      <c r="BE43" s="157"/>
      <c r="BF43" s="157"/>
      <c r="BG43" s="157"/>
      <c r="BH43" s="157"/>
      <c r="BI43" s="157"/>
      <c r="BJ43" s="157"/>
      <c r="BK43" s="157"/>
      <c r="BL43" s="157"/>
      <c r="BM43" s="157"/>
      <c r="BN43" s="157"/>
      <c r="BO43" s="157"/>
      <c r="BP43" s="157"/>
      <c r="BQ43" s="157"/>
      <c r="BR43" s="157"/>
      <c r="BS43" s="157"/>
      <c r="BT43" s="157"/>
      <c r="BU43" s="157"/>
      <c r="BV43" s="157"/>
      <c r="BW43" s="157"/>
      <c r="BX43" s="157"/>
      <c r="BY43" s="157"/>
      <c r="BZ43" s="157"/>
      <c r="CA43" s="172">
        <f t="shared" ref="CA43:CA57" si="95">IV43</f>
        <v>0</v>
      </c>
      <c r="CB43" s="157"/>
      <c r="CC43" s="157"/>
      <c r="CD43" s="157"/>
      <c r="CE43" s="157"/>
      <c r="CF43" s="157"/>
      <c r="CG43" s="157"/>
      <c r="CH43" s="157"/>
      <c r="CI43" s="157"/>
      <c r="CJ43" s="157"/>
      <c r="CK43" s="157"/>
      <c r="CL43" s="157"/>
      <c r="CM43" s="157"/>
      <c r="CN43" s="157"/>
      <c r="CO43" s="157"/>
      <c r="CP43" s="157"/>
      <c r="CQ43" s="157"/>
      <c r="CR43" s="157"/>
      <c r="CS43" s="157"/>
      <c r="CT43" s="157"/>
      <c r="CU43" s="157"/>
      <c r="CV43" s="157"/>
      <c r="CW43" s="157"/>
      <c r="CX43" s="157"/>
      <c r="CY43" s="172">
        <f t="shared" ref="CY43:CY57" si="96">JT43</f>
        <v>0</v>
      </c>
      <c r="CZ43" s="120"/>
      <c r="DA43" s="172">
        <f t="shared" ref="DA43:DA57" si="97">IFERROR(IF(COUNTBLANK(D$43:D$57)&gt;0,"",D43+BC43),"")</f>
        <v>0</v>
      </c>
      <c r="DB43" s="157"/>
      <c r="DC43" s="157"/>
      <c r="DD43" s="157"/>
      <c r="DE43" s="157"/>
      <c r="DF43" s="157"/>
      <c r="DG43" s="157"/>
      <c r="DH43" s="157"/>
      <c r="DI43" s="157"/>
      <c r="DJ43" s="157"/>
      <c r="DK43" s="157"/>
      <c r="DL43" s="157"/>
      <c r="DM43" s="157"/>
      <c r="DN43" s="157"/>
      <c r="DO43" s="157"/>
      <c r="DP43" s="157"/>
      <c r="DQ43" s="157"/>
      <c r="DR43" s="157"/>
      <c r="DS43" s="157"/>
      <c r="DT43" s="157"/>
      <c r="DU43" s="157"/>
      <c r="DV43" s="157"/>
      <c r="DW43" s="157"/>
      <c r="DX43" s="157"/>
      <c r="DY43" s="172">
        <f t="shared" ref="DY43:DY57" si="98">IFERROR(IF(COUNTBLANK(AB$43:AB$57)&gt;0,"",AB43+CA43),"")</f>
        <v>0</v>
      </c>
      <c r="DZ43" s="157"/>
      <c r="EA43" s="157"/>
      <c r="EB43" s="157"/>
      <c r="EC43" s="157"/>
      <c r="ED43" s="157"/>
      <c r="EE43" s="157"/>
      <c r="EF43" s="157"/>
      <c r="EG43" s="157"/>
      <c r="EH43" s="157"/>
      <c r="EI43" s="157"/>
      <c r="EJ43" s="157"/>
      <c r="EK43" s="157"/>
      <c r="EL43" s="157"/>
      <c r="EM43" s="157"/>
      <c r="EN43" s="157"/>
      <c r="EO43" s="157"/>
      <c r="EP43" s="157"/>
      <c r="EQ43" s="157"/>
      <c r="ER43" s="157"/>
      <c r="ES43" s="157"/>
      <c r="ET43" s="157"/>
      <c r="EU43" s="157"/>
      <c r="EV43" s="157"/>
      <c r="EW43" s="172">
        <f>IFERROR(IF(COUNTBLANK(AZ$43:AZ$57)&gt;0,"",AZ43+CY43),"")</f>
        <v>0</v>
      </c>
      <c r="EX43" s="126"/>
      <c r="EY43" s="172">
        <f t="shared" ref="EY43:EY57" si="99">IFERROR(IF(AND(COUNTBLANK(D$43:D$57)&gt;0,COUNTBLANK(AB$43:AB$57)&gt;0,COUNTBLANK(AZ$43:AZ$57)&gt;0),"",DA43+DY43+EW43),"")</f>
        <v>0</v>
      </c>
      <c r="EZ43" s="228"/>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s="173">
        <f t="shared" ref="HB43:HB57" si="100">D43</f>
        <v>0</v>
      </c>
      <c r="HC43" s="174">
        <f t="shared" ref="HC43:HC57" si="101">HD$41*(D43/D$58)</f>
        <v>0</v>
      </c>
      <c r="HD43" s="174">
        <f>HC43-TRUNC(HC43)</f>
        <v>0</v>
      </c>
      <c r="HE43" s="174">
        <v>1E-3</v>
      </c>
      <c r="HF43" s="175">
        <f>HD43+HE43</f>
        <v>1E-3</v>
      </c>
      <c r="HG43" s="176">
        <f>ROUNDDOWN(HC43,0)</f>
        <v>0</v>
      </c>
      <c r="HH43" s="137">
        <f t="shared" ref="HH43:HV57" si="102">IF($HF43&gt;=LARGE($HF$43:$HF$57,HH$14),ROUNDDOWN($HC43,0)+1,ROUNDDOWN($HC43,0))</f>
        <v>0</v>
      </c>
      <c r="HI43" s="137">
        <f t="shared" si="102"/>
        <v>0</v>
      </c>
      <c r="HJ43" s="137">
        <f t="shared" si="102"/>
        <v>0</v>
      </c>
      <c r="HK43" s="137">
        <f t="shared" si="102"/>
        <v>0</v>
      </c>
      <c r="HL43" s="137">
        <f t="shared" si="102"/>
        <v>0</v>
      </c>
      <c r="HM43" s="137">
        <f t="shared" si="102"/>
        <v>0</v>
      </c>
      <c r="HN43" s="137">
        <f t="shared" si="102"/>
        <v>0</v>
      </c>
      <c r="HO43" s="137">
        <f t="shared" si="102"/>
        <v>0</v>
      </c>
      <c r="HP43" s="137">
        <f t="shared" si="102"/>
        <v>0</v>
      </c>
      <c r="HQ43" s="137">
        <f t="shared" si="102"/>
        <v>0</v>
      </c>
      <c r="HR43" s="137">
        <f t="shared" si="102"/>
        <v>0</v>
      </c>
      <c r="HS43" s="137">
        <f t="shared" si="102"/>
        <v>0</v>
      </c>
      <c r="HT43" s="137">
        <f t="shared" si="102"/>
        <v>0</v>
      </c>
      <c r="HU43" s="137">
        <f t="shared" si="102"/>
        <v>0</v>
      </c>
      <c r="HV43" s="137">
        <f t="shared" si="102"/>
        <v>1</v>
      </c>
      <c r="HW43" s="137" cm="1">
        <f t="array" ref="HW43:HW58">_xlfn._xlws.FILTER(HG43:HV58,HG58:HV58=HD41)</f>
        <v>0</v>
      </c>
      <c r="HX43" s="137">
        <f>IF(HD41=0,0,IFERROR(HW43,""))</f>
        <v>0</v>
      </c>
      <c r="HY43"/>
      <c r="HZ43" s="173">
        <f t="shared" ref="HZ43:HZ57" si="103">AB43</f>
        <v>0</v>
      </c>
      <c r="IA43" s="174">
        <f t="shared" ref="IA43:IA57" si="104">IB$41*(AB43/AB$58)</f>
        <v>0</v>
      </c>
      <c r="IB43" s="174">
        <f>IA43-TRUNC(IA43)</f>
        <v>0</v>
      </c>
      <c r="IC43" s="174">
        <v>1E-3</v>
      </c>
      <c r="ID43" s="175">
        <f>IB43+IC43</f>
        <v>1E-3</v>
      </c>
      <c r="IE43" s="176">
        <f>ROUNDDOWN(IA43,0)</f>
        <v>0</v>
      </c>
      <c r="IF43" s="137">
        <f t="shared" ref="IF43:IT57" si="105">IF($ID43&gt;=LARGE($ID$43:$ID$57,IF$14),ROUNDDOWN($IA43,0)+1,ROUNDDOWN($IA43,0))</f>
        <v>0</v>
      </c>
      <c r="IG43" s="137">
        <f t="shared" si="105"/>
        <v>0</v>
      </c>
      <c r="IH43" s="137">
        <f t="shared" si="105"/>
        <v>0</v>
      </c>
      <c r="II43" s="137">
        <f t="shared" si="105"/>
        <v>0</v>
      </c>
      <c r="IJ43" s="137">
        <f t="shared" si="105"/>
        <v>0</v>
      </c>
      <c r="IK43" s="137">
        <f t="shared" si="105"/>
        <v>0</v>
      </c>
      <c r="IL43" s="137">
        <f t="shared" si="105"/>
        <v>0</v>
      </c>
      <c r="IM43" s="137">
        <f t="shared" si="105"/>
        <v>0</v>
      </c>
      <c r="IN43" s="137">
        <f t="shared" si="105"/>
        <v>0</v>
      </c>
      <c r="IO43" s="137">
        <f t="shared" si="105"/>
        <v>0</v>
      </c>
      <c r="IP43" s="137">
        <f t="shared" si="105"/>
        <v>0</v>
      </c>
      <c r="IQ43" s="137">
        <f t="shared" si="105"/>
        <v>0</v>
      </c>
      <c r="IR43" s="137">
        <f t="shared" si="105"/>
        <v>0</v>
      </c>
      <c r="IS43" s="137">
        <f t="shared" si="105"/>
        <v>0</v>
      </c>
      <c r="IT43" s="137">
        <f t="shared" si="105"/>
        <v>1</v>
      </c>
      <c r="IU43" s="137" cm="1">
        <f t="array" ref="IU43:IU58">_xlfn._xlws.FILTER(IE43:IT58,IE58:IT58=IB41)</f>
        <v>0</v>
      </c>
      <c r="IV43" s="137">
        <f>IF(IB41=0,0,IFERROR(IU43,""))</f>
        <v>0</v>
      </c>
      <c r="IW43" s="125"/>
      <c r="IX43" s="173">
        <f t="shared" ref="IX43:IX57" si="106">AZ43</f>
        <v>0</v>
      </c>
      <c r="IY43" s="174">
        <f t="shared" ref="IY43:IY57" si="107">IZ$41*(AZ43/AZ$58)</f>
        <v>0</v>
      </c>
      <c r="IZ43" s="174">
        <f>IY43-TRUNC(IY43)</f>
        <v>0</v>
      </c>
      <c r="JA43" s="174">
        <v>1E-3</v>
      </c>
      <c r="JB43" s="175">
        <f>IZ43+JA43</f>
        <v>1E-3</v>
      </c>
      <c r="JC43" s="176">
        <f>ROUNDDOWN(IY43,0)</f>
        <v>0</v>
      </c>
      <c r="JD43" s="137">
        <f t="shared" ref="JD43:JR57" si="108">IF($JB43&gt;=LARGE($JB$43:$JB$57,JD$14),ROUNDDOWN($IY43,0)+1,ROUNDDOWN($IY43,0))</f>
        <v>0</v>
      </c>
      <c r="JE43" s="137">
        <f t="shared" si="108"/>
        <v>0</v>
      </c>
      <c r="JF43" s="137">
        <f t="shared" si="108"/>
        <v>0</v>
      </c>
      <c r="JG43" s="137">
        <f t="shared" si="108"/>
        <v>0</v>
      </c>
      <c r="JH43" s="137">
        <f t="shared" si="108"/>
        <v>0</v>
      </c>
      <c r="JI43" s="137">
        <f t="shared" si="108"/>
        <v>0</v>
      </c>
      <c r="JJ43" s="137">
        <f t="shared" si="108"/>
        <v>0</v>
      </c>
      <c r="JK43" s="137">
        <f t="shared" si="108"/>
        <v>0</v>
      </c>
      <c r="JL43" s="137">
        <f t="shared" si="108"/>
        <v>0</v>
      </c>
      <c r="JM43" s="137">
        <f t="shared" si="108"/>
        <v>0</v>
      </c>
      <c r="JN43" s="137">
        <f t="shared" si="108"/>
        <v>0</v>
      </c>
      <c r="JO43" s="137">
        <f t="shared" si="108"/>
        <v>0</v>
      </c>
      <c r="JP43" s="137">
        <f t="shared" si="108"/>
        <v>0</v>
      </c>
      <c r="JQ43" s="137">
        <f t="shared" si="108"/>
        <v>0</v>
      </c>
      <c r="JR43" s="137">
        <f t="shared" si="108"/>
        <v>1</v>
      </c>
      <c r="JS43" s="137" cm="1">
        <f t="array" ref="JS43:JS58">_xlfn._xlws.FILTER(JC43:JR58,JC58:JR58=IZ41)</f>
        <v>0</v>
      </c>
      <c r="JT43" s="137">
        <f>IF(IZ41=0,0,IFERROR(JS43,""))</f>
        <v>0</v>
      </c>
    </row>
    <row r="44" spans="3:280" x14ac:dyDescent="0.25">
      <c r="C44" s="194" t="s">
        <v>269</v>
      </c>
      <c r="D44" s="171">
        <v>2</v>
      </c>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171">
        <v>0</v>
      </c>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71">
        <v>0</v>
      </c>
      <c r="BA44" s="153">
        <f t="shared" si="93"/>
        <v>2</v>
      </c>
      <c r="BB44" s="120"/>
      <c r="BC44" s="172">
        <f t="shared" si="94"/>
        <v>0</v>
      </c>
      <c r="BD44" s="157"/>
      <c r="BE44" s="157"/>
      <c r="BF44" s="157"/>
      <c r="BG44" s="157"/>
      <c r="BH44" s="157"/>
      <c r="BI44" s="157"/>
      <c r="BJ44" s="157"/>
      <c r="BK44" s="157"/>
      <c r="BL44" s="157"/>
      <c r="BM44" s="157"/>
      <c r="BN44" s="157"/>
      <c r="BO44" s="157"/>
      <c r="BP44" s="157"/>
      <c r="BQ44" s="157"/>
      <c r="BR44" s="157"/>
      <c r="BS44" s="157"/>
      <c r="BT44" s="157"/>
      <c r="BU44" s="157"/>
      <c r="BV44" s="157"/>
      <c r="BW44" s="157"/>
      <c r="BX44" s="157"/>
      <c r="BY44" s="157"/>
      <c r="BZ44" s="157"/>
      <c r="CA44" s="172">
        <f t="shared" si="95"/>
        <v>0</v>
      </c>
      <c r="CB44" s="157"/>
      <c r="CC44" s="157"/>
      <c r="CD44" s="157"/>
      <c r="CE44" s="157"/>
      <c r="CF44" s="157"/>
      <c r="CG44" s="157"/>
      <c r="CH44" s="157"/>
      <c r="CI44" s="157"/>
      <c r="CJ44" s="157"/>
      <c r="CK44" s="157"/>
      <c r="CL44" s="157"/>
      <c r="CM44" s="157"/>
      <c r="CN44" s="157"/>
      <c r="CO44" s="157"/>
      <c r="CP44" s="157"/>
      <c r="CQ44" s="157"/>
      <c r="CR44" s="157"/>
      <c r="CS44" s="157"/>
      <c r="CT44" s="157"/>
      <c r="CU44" s="157"/>
      <c r="CV44" s="157"/>
      <c r="CW44" s="157"/>
      <c r="CX44" s="157"/>
      <c r="CY44" s="172">
        <f t="shared" si="96"/>
        <v>0</v>
      </c>
      <c r="CZ44" s="120"/>
      <c r="DA44" s="172">
        <f t="shared" si="97"/>
        <v>2</v>
      </c>
      <c r="DB44" s="157"/>
      <c r="DC44" s="157"/>
      <c r="DD44" s="157"/>
      <c r="DE44" s="157"/>
      <c r="DF44" s="157"/>
      <c r="DG44" s="157"/>
      <c r="DH44" s="157"/>
      <c r="DI44" s="157"/>
      <c r="DJ44" s="157"/>
      <c r="DK44" s="157"/>
      <c r="DL44" s="157"/>
      <c r="DM44" s="157"/>
      <c r="DN44" s="157"/>
      <c r="DO44" s="157"/>
      <c r="DP44" s="157"/>
      <c r="DQ44" s="157"/>
      <c r="DR44" s="157"/>
      <c r="DS44" s="157"/>
      <c r="DT44" s="157"/>
      <c r="DU44" s="157"/>
      <c r="DV44" s="157"/>
      <c r="DW44" s="157"/>
      <c r="DX44" s="157"/>
      <c r="DY44" s="172">
        <f t="shared" si="98"/>
        <v>0</v>
      </c>
      <c r="DZ44" s="157"/>
      <c r="EA44" s="157"/>
      <c r="EB44" s="157"/>
      <c r="EC44" s="157"/>
      <c r="ED44" s="157"/>
      <c r="EE44" s="157"/>
      <c r="EF44" s="157"/>
      <c r="EG44" s="157"/>
      <c r="EH44" s="157"/>
      <c r="EI44" s="157"/>
      <c r="EJ44" s="157"/>
      <c r="EK44" s="157"/>
      <c r="EL44" s="157"/>
      <c r="EM44" s="157"/>
      <c r="EN44" s="157"/>
      <c r="EO44" s="157"/>
      <c r="EP44" s="157"/>
      <c r="EQ44" s="157"/>
      <c r="ER44" s="157"/>
      <c r="ES44" s="157"/>
      <c r="ET44" s="157"/>
      <c r="EU44" s="157"/>
      <c r="EV44" s="157"/>
      <c r="EW44" s="172">
        <f t="shared" ref="EW44:EW57" si="109">IFERROR(IF(COUNTBLANK(AZ$43:AZ$57)&gt;0,"",AZ44+CY44),"")</f>
        <v>0</v>
      </c>
      <c r="EX44" s="126"/>
      <c r="EY44" s="172">
        <f t="shared" si="99"/>
        <v>2</v>
      </c>
      <c r="EZ44" s="228"/>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s="173">
        <f t="shared" si="100"/>
        <v>2</v>
      </c>
      <c r="HC44" s="174">
        <f t="shared" si="101"/>
        <v>0</v>
      </c>
      <c r="HD44" s="174">
        <f t="shared" ref="HD44:HD57" si="110">HC44-TRUNC(HC44)</f>
        <v>0</v>
      </c>
      <c r="HE44" s="174">
        <f>HE43+0.001</f>
        <v>2E-3</v>
      </c>
      <c r="HF44" s="175">
        <f t="shared" ref="HF44:HF57" si="111">HD44+HE44</f>
        <v>2E-3</v>
      </c>
      <c r="HG44" s="176">
        <f t="shared" ref="HG44:HG57" si="112">ROUNDDOWN(HC44,0)</f>
        <v>0</v>
      </c>
      <c r="HH44" s="137">
        <f t="shared" si="102"/>
        <v>0</v>
      </c>
      <c r="HI44" s="137">
        <f t="shared" si="102"/>
        <v>0</v>
      </c>
      <c r="HJ44" s="137">
        <f t="shared" si="102"/>
        <v>0</v>
      </c>
      <c r="HK44" s="137">
        <f t="shared" si="102"/>
        <v>0</v>
      </c>
      <c r="HL44" s="137">
        <f t="shared" si="102"/>
        <v>0</v>
      </c>
      <c r="HM44" s="137">
        <f t="shared" si="102"/>
        <v>0</v>
      </c>
      <c r="HN44" s="137">
        <f t="shared" si="102"/>
        <v>0</v>
      </c>
      <c r="HO44" s="137">
        <f t="shared" si="102"/>
        <v>0</v>
      </c>
      <c r="HP44" s="137">
        <f t="shared" si="102"/>
        <v>0</v>
      </c>
      <c r="HQ44" s="137">
        <f t="shared" si="102"/>
        <v>0</v>
      </c>
      <c r="HR44" s="137">
        <f t="shared" si="102"/>
        <v>0</v>
      </c>
      <c r="HS44" s="137">
        <f t="shared" si="102"/>
        <v>0</v>
      </c>
      <c r="HT44" s="137">
        <f t="shared" si="102"/>
        <v>0</v>
      </c>
      <c r="HU44" s="137">
        <f t="shared" si="102"/>
        <v>1</v>
      </c>
      <c r="HV44" s="137">
        <f t="shared" si="102"/>
        <v>1</v>
      </c>
      <c r="HW44" s="137">
        <v>0</v>
      </c>
      <c r="HX44" s="137">
        <f>IF(HX43="","",HW44)</f>
        <v>0</v>
      </c>
      <c r="HY44"/>
      <c r="HZ44" s="173">
        <f t="shared" si="103"/>
        <v>0</v>
      </c>
      <c r="IA44" s="174">
        <f t="shared" si="104"/>
        <v>0</v>
      </c>
      <c r="IB44" s="174">
        <f t="shared" ref="IB44:IB57" si="113">IA44-TRUNC(IA44)</f>
        <v>0</v>
      </c>
      <c r="IC44" s="174">
        <f>IC43+0.001</f>
        <v>2E-3</v>
      </c>
      <c r="ID44" s="175">
        <f t="shared" ref="ID44:ID57" si="114">IB44+IC44</f>
        <v>2E-3</v>
      </c>
      <c r="IE44" s="176">
        <f t="shared" ref="IE44:IE57" si="115">ROUNDDOWN(IA44,0)</f>
        <v>0</v>
      </c>
      <c r="IF44" s="137">
        <f t="shared" si="105"/>
        <v>0</v>
      </c>
      <c r="IG44" s="137">
        <f t="shared" si="105"/>
        <v>0</v>
      </c>
      <c r="IH44" s="137">
        <f t="shared" si="105"/>
        <v>0</v>
      </c>
      <c r="II44" s="137">
        <f t="shared" si="105"/>
        <v>0</v>
      </c>
      <c r="IJ44" s="137">
        <f t="shared" si="105"/>
        <v>0</v>
      </c>
      <c r="IK44" s="137">
        <f t="shared" si="105"/>
        <v>0</v>
      </c>
      <c r="IL44" s="137">
        <f t="shared" si="105"/>
        <v>0</v>
      </c>
      <c r="IM44" s="137">
        <f t="shared" si="105"/>
        <v>0</v>
      </c>
      <c r="IN44" s="137">
        <f t="shared" si="105"/>
        <v>0</v>
      </c>
      <c r="IO44" s="137">
        <f t="shared" si="105"/>
        <v>0</v>
      </c>
      <c r="IP44" s="137">
        <f t="shared" si="105"/>
        <v>0</v>
      </c>
      <c r="IQ44" s="137">
        <f t="shared" si="105"/>
        <v>0</v>
      </c>
      <c r="IR44" s="137">
        <f t="shared" si="105"/>
        <v>0</v>
      </c>
      <c r="IS44" s="137">
        <f t="shared" si="105"/>
        <v>1</v>
      </c>
      <c r="IT44" s="137">
        <f t="shared" si="105"/>
        <v>1</v>
      </c>
      <c r="IU44" s="137">
        <v>0</v>
      </c>
      <c r="IV44" s="137">
        <f>IF(IV43="","",IU44)</f>
        <v>0</v>
      </c>
      <c r="IW44" s="125"/>
      <c r="IX44" s="173">
        <f t="shared" si="106"/>
        <v>0</v>
      </c>
      <c r="IY44" s="174">
        <f t="shared" si="107"/>
        <v>0</v>
      </c>
      <c r="IZ44" s="174">
        <f t="shared" ref="IZ44:IZ57" si="116">IY44-TRUNC(IY44)</f>
        <v>0</v>
      </c>
      <c r="JA44" s="174">
        <f>JA43+0.001</f>
        <v>2E-3</v>
      </c>
      <c r="JB44" s="175">
        <f t="shared" ref="JB44:JB57" si="117">IZ44+JA44</f>
        <v>2E-3</v>
      </c>
      <c r="JC44" s="176">
        <f t="shared" ref="JC44:JC57" si="118">ROUNDDOWN(IY44,0)</f>
        <v>0</v>
      </c>
      <c r="JD44" s="137">
        <f t="shared" si="108"/>
        <v>0</v>
      </c>
      <c r="JE44" s="137">
        <f t="shared" si="108"/>
        <v>0</v>
      </c>
      <c r="JF44" s="137">
        <f t="shared" si="108"/>
        <v>0</v>
      </c>
      <c r="JG44" s="137">
        <f t="shared" si="108"/>
        <v>0</v>
      </c>
      <c r="JH44" s="137">
        <f t="shared" si="108"/>
        <v>0</v>
      </c>
      <c r="JI44" s="137">
        <f t="shared" si="108"/>
        <v>0</v>
      </c>
      <c r="JJ44" s="137">
        <f t="shared" si="108"/>
        <v>0</v>
      </c>
      <c r="JK44" s="137">
        <f t="shared" si="108"/>
        <v>0</v>
      </c>
      <c r="JL44" s="137">
        <f t="shared" si="108"/>
        <v>0</v>
      </c>
      <c r="JM44" s="137">
        <f t="shared" si="108"/>
        <v>0</v>
      </c>
      <c r="JN44" s="137">
        <f t="shared" si="108"/>
        <v>0</v>
      </c>
      <c r="JO44" s="137">
        <f t="shared" si="108"/>
        <v>0</v>
      </c>
      <c r="JP44" s="137">
        <f t="shared" si="108"/>
        <v>0</v>
      </c>
      <c r="JQ44" s="137">
        <f t="shared" si="108"/>
        <v>1</v>
      </c>
      <c r="JR44" s="137">
        <f t="shared" si="108"/>
        <v>1</v>
      </c>
      <c r="JS44" s="137">
        <v>0</v>
      </c>
      <c r="JT44" s="137">
        <f>IF(JT43="","",JS44)</f>
        <v>0</v>
      </c>
    </row>
    <row r="45" spans="3:280" x14ac:dyDescent="0.25">
      <c r="C45" s="194" t="s">
        <v>270</v>
      </c>
      <c r="D45" s="171">
        <v>0</v>
      </c>
      <c r="E45" s="156"/>
      <c r="F45" s="156"/>
      <c r="G45" s="156"/>
      <c r="H45" s="156"/>
      <c r="I45" s="156"/>
      <c r="J45" s="156"/>
      <c r="K45" s="156"/>
      <c r="L45" s="156"/>
      <c r="M45" s="156"/>
      <c r="N45" s="156"/>
      <c r="O45" s="156"/>
      <c r="P45" s="156"/>
      <c r="Q45" s="156"/>
      <c r="R45" s="156"/>
      <c r="S45" s="156"/>
      <c r="T45" s="156"/>
      <c r="U45" s="156"/>
      <c r="V45" s="156"/>
      <c r="W45" s="156"/>
      <c r="X45" s="156"/>
      <c r="Y45" s="156"/>
      <c r="Z45" s="156"/>
      <c r="AA45" s="156"/>
      <c r="AB45" s="171">
        <v>0</v>
      </c>
      <c r="AC45" s="156"/>
      <c r="AD45" s="156"/>
      <c r="AE45" s="156"/>
      <c r="AF45" s="156"/>
      <c r="AG45" s="156"/>
      <c r="AH45" s="156"/>
      <c r="AI45" s="156"/>
      <c r="AJ45" s="156"/>
      <c r="AK45" s="156"/>
      <c r="AL45" s="156"/>
      <c r="AM45" s="156"/>
      <c r="AN45" s="156"/>
      <c r="AO45" s="156"/>
      <c r="AP45" s="156"/>
      <c r="AQ45" s="156"/>
      <c r="AR45" s="156"/>
      <c r="AS45" s="156"/>
      <c r="AT45" s="156"/>
      <c r="AU45" s="156"/>
      <c r="AV45" s="156"/>
      <c r="AW45" s="156"/>
      <c r="AX45" s="156"/>
      <c r="AY45" s="156"/>
      <c r="AZ45" s="171">
        <v>0</v>
      </c>
      <c r="BA45" s="153">
        <f t="shared" si="93"/>
        <v>0</v>
      </c>
      <c r="BB45" s="120"/>
      <c r="BC45" s="172">
        <f t="shared" si="94"/>
        <v>0</v>
      </c>
      <c r="BD45" s="157"/>
      <c r="BE45" s="157"/>
      <c r="BF45" s="157"/>
      <c r="BG45" s="157"/>
      <c r="BH45" s="157"/>
      <c r="BI45" s="157"/>
      <c r="BJ45" s="157"/>
      <c r="BK45" s="157"/>
      <c r="BL45" s="157"/>
      <c r="BM45" s="157"/>
      <c r="BN45" s="157"/>
      <c r="BO45" s="157"/>
      <c r="BP45" s="157"/>
      <c r="BQ45" s="157"/>
      <c r="BR45" s="157"/>
      <c r="BS45" s="157"/>
      <c r="BT45" s="157"/>
      <c r="BU45" s="157"/>
      <c r="BV45" s="157"/>
      <c r="BW45" s="157"/>
      <c r="BX45" s="157"/>
      <c r="BY45" s="157"/>
      <c r="BZ45" s="157"/>
      <c r="CA45" s="172">
        <f t="shared" si="95"/>
        <v>0</v>
      </c>
      <c r="CB45" s="157"/>
      <c r="CC45" s="157"/>
      <c r="CD45" s="157"/>
      <c r="CE45" s="157"/>
      <c r="CF45" s="157"/>
      <c r="CG45" s="157"/>
      <c r="CH45" s="157"/>
      <c r="CI45" s="157"/>
      <c r="CJ45" s="157"/>
      <c r="CK45" s="157"/>
      <c r="CL45" s="157"/>
      <c r="CM45" s="157"/>
      <c r="CN45" s="157"/>
      <c r="CO45" s="157"/>
      <c r="CP45" s="157"/>
      <c r="CQ45" s="157"/>
      <c r="CR45" s="157"/>
      <c r="CS45" s="157"/>
      <c r="CT45" s="157"/>
      <c r="CU45" s="157"/>
      <c r="CV45" s="157"/>
      <c r="CW45" s="157"/>
      <c r="CX45" s="157"/>
      <c r="CY45" s="172">
        <f t="shared" si="96"/>
        <v>0</v>
      </c>
      <c r="CZ45" s="120"/>
      <c r="DA45" s="172">
        <f t="shared" si="97"/>
        <v>0</v>
      </c>
      <c r="DB45" s="157"/>
      <c r="DC45" s="157"/>
      <c r="DD45" s="157"/>
      <c r="DE45" s="157"/>
      <c r="DF45" s="157"/>
      <c r="DG45" s="157"/>
      <c r="DH45" s="157"/>
      <c r="DI45" s="157"/>
      <c r="DJ45" s="157"/>
      <c r="DK45" s="157"/>
      <c r="DL45" s="157"/>
      <c r="DM45" s="157"/>
      <c r="DN45" s="157"/>
      <c r="DO45" s="157"/>
      <c r="DP45" s="157"/>
      <c r="DQ45" s="157"/>
      <c r="DR45" s="157"/>
      <c r="DS45" s="157"/>
      <c r="DT45" s="157"/>
      <c r="DU45" s="157"/>
      <c r="DV45" s="157"/>
      <c r="DW45" s="157"/>
      <c r="DX45" s="157"/>
      <c r="DY45" s="172">
        <f t="shared" si="98"/>
        <v>0</v>
      </c>
      <c r="DZ45" s="157"/>
      <c r="EA45" s="157"/>
      <c r="EB45" s="157"/>
      <c r="EC45" s="157"/>
      <c r="ED45" s="157"/>
      <c r="EE45" s="157"/>
      <c r="EF45" s="157"/>
      <c r="EG45" s="157"/>
      <c r="EH45" s="157"/>
      <c r="EI45" s="157"/>
      <c r="EJ45" s="157"/>
      <c r="EK45" s="157"/>
      <c r="EL45" s="157"/>
      <c r="EM45" s="157"/>
      <c r="EN45" s="157"/>
      <c r="EO45" s="157"/>
      <c r="EP45" s="157"/>
      <c r="EQ45" s="157"/>
      <c r="ER45" s="157"/>
      <c r="ES45" s="157"/>
      <c r="ET45" s="157"/>
      <c r="EU45" s="157"/>
      <c r="EV45" s="157"/>
      <c r="EW45" s="172">
        <f t="shared" si="109"/>
        <v>0</v>
      </c>
      <c r="EX45" s="126"/>
      <c r="EY45" s="172">
        <f t="shared" si="99"/>
        <v>0</v>
      </c>
      <c r="EZ45" s="228"/>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s="173">
        <f t="shared" si="100"/>
        <v>0</v>
      </c>
      <c r="HC45" s="174">
        <f t="shared" si="101"/>
        <v>0</v>
      </c>
      <c r="HD45" s="174">
        <f t="shared" si="110"/>
        <v>0</v>
      </c>
      <c r="HE45" s="174">
        <f t="shared" ref="HE45:HE57" si="119">HE44+0.001</f>
        <v>3.0000000000000001E-3</v>
      </c>
      <c r="HF45" s="175">
        <f t="shared" si="111"/>
        <v>3.0000000000000001E-3</v>
      </c>
      <c r="HG45" s="176">
        <f t="shared" si="112"/>
        <v>0</v>
      </c>
      <c r="HH45" s="137">
        <f t="shared" si="102"/>
        <v>0</v>
      </c>
      <c r="HI45" s="137">
        <f t="shared" si="102"/>
        <v>0</v>
      </c>
      <c r="HJ45" s="137">
        <f t="shared" si="102"/>
        <v>0</v>
      </c>
      <c r="HK45" s="137">
        <f t="shared" si="102"/>
        <v>0</v>
      </c>
      <c r="HL45" s="137">
        <f t="shared" si="102"/>
        <v>0</v>
      </c>
      <c r="HM45" s="137">
        <f t="shared" si="102"/>
        <v>0</v>
      </c>
      <c r="HN45" s="137">
        <f t="shared" si="102"/>
        <v>0</v>
      </c>
      <c r="HO45" s="137">
        <f t="shared" si="102"/>
        <v>0</v>
      </c>
      <c r="HP45" s="137">
        <f t="shared" si="102"/>
        <v>0</v>
      </c>
      <c r="HQ45" s="137">
        <f t="shared" si="102"/>
        <v>0</v>
      </c>
      <c r="HR45" s="137">
        <f t="shared" si="102"/>
        <v>0</v>
      </c>
      <c r="HS45" s="137">
        <f t="shared" si="102"/>
        <v>0</v>
      </c>
      <c r="HT45" s="137">
        <f t="shared" si="102"/>
        <v>1</v>
      </c>
      <c r="HU45" s="137">
        <f t="shared" si="102"/>
        <v>1</v>
      </c>
      <c r="HV45" s="137">
        <f t="shared" si="102"/>
        <v>1</v>
      </c>
      <c r="HW45" s="137">
        <v>0</v>
      </c>
      <c r="HX45" s="137">
        <f t="shared" ref="HX45:HX57" si="120">IF(HX44="","",HW45)</f>
        <v>0</v>
      </c>
      <c r="HY45"/>
      <c r="HZ45" s="173">
        <f t="shared" si="103"/>
        <v>0</v>
      </c>
      <c r="IA45" s="174">
        <f t="shared" si="104"/>
        <v>0</v>
      </c>
      <c r="IB45" s="174">
        <f t="shared" si="113"/>
        <v>0</v>
      </c>
      <c r="IC45" s="174">
        <f t="shared" ref="IC45:IC57" si="121">IC44+0.001</f>
        <v>3.0000000000000001E-3</v>
      </c>
      <c r="ID45" s="175">
        <f t="shared" si="114"/>
        <v>3.0000000000000001E-3</v>
      </c>
      <c r="IE45" s="176">
        <f t="shared" si="115"/>
        <v>0</v>
      </c>
      <c r="IF45" s="137">
        <f t="shared" si="105"/>
        <v>0</v>
      </c>
      <c r="IG45" s="137">
        <f t="shared" si="105"/>
        <v>0</v>
      </c>
      <c r="IH45" s="137">
        <f t="shared" si="105"/>
        <v>0</v>
      </c>
      <c r="II45" s="137">
        <f t="shared" si="105"/>
        <v>0</v>
      </c>
      <c r="IJ45" s="137">
        <f t="shared" si="105"/>
        <v>0</v>
      </c>
      <c r="IK45" s="137">
        <f t="shared" si="105"/>
        <v>0</v>
      </c>
      <c r="IL45" s="137">
        <f t="shared" si="105"/>
        <v>0</v>
      </c>
      <c r="IM45" s="137">
        <f t="shared" si="105"/>
        <v>0</v>
      </c>
      <c r="IN45" s="137">
        <f t="shared" si="105"/>
        <v>0</v>
      </c>
      <c r="IO45" s="137">
        <f t="shared" si="105"/>
        <v>0</v>
      </c>
      <c r="IP45" s="137">
        <f t="shared" si="105"/>
        <v>0</v>
      </c>
      <c r="IQ45" s="137">
        <f t="shared" si="105"/>
        <v>0</v>
      </c>
      <c r="IR45" s="137">
        <f t="shared" si="105"/>
        <v>1</v>
      </c>
      <c r="IS45" s="137">
        <f t="shared" si="105"/>
        <v>1</v>
      </c>
      <c r="IT45" s="137">
        <f t="shared" si="105"/>
        <v>1</v>
      </c>
      <c r="IU45" s="137">
        <v>0</v>
      </c>
      <c r="IV45" s="137">
        <f t="shared" ref="IV45:IV57" si="122">IF(IV44="","",IU45)</f>
        <v>0</v>
      </c>
      <c r="IW45" s="125"/>
      <c r="IX45" s="173">
        <f t="shared" si="106"/>
        <v>0</v>
      </c>
      <c r="IY45" s="174">
        <f t="shared" si="107"/>
        <v>0</v>
      </c>
      <c r="IZ45" s="174">
        <f t="shared" si="116"/>
        <v>0</v>
      </c>
      <c r="JA45" s="174">
        <f t="shared" ref="JA45:JA57" si="123">JA44+0.001</f>
        <v>3.0000000000000001E-3</v>
      </c>
      <c r="JB45" s="175">
        <f t="shared" si="117"/>
        <v>3.0000000000000001E-3</v>
      </c>
      <c r="JC45" s="176">
        <f t="shared" si="118"/>
        <v>0</v>
      </c>
      <c r="JD45" s="137">
        <f t="shared" si="108"/>
        <v>0</v>
      </c>
      <c r="JE45" s="137">
        <f t="shared" si="108"/>
        <v>0</v>
      </c>
      <c r="JF45" s="137">
        <f t="shared" si="108"/>
        <v>0</v>
      </c>
      <c r="JG45" s="137">
        <f t="shared" si="108"/>
        <v>0</v>
      </c>
      <c r="JH45" s="137">
        <f t="shared" si="108"/>
        <v>0</v>
      </c>
      <c r="JI45" s="137">
        <f t="shared" si="108"/>
        <v>0</v>
      </c>
      <c r="JJ45" s="137">
        <f t="shared" si="108"/>
        <v>0</v>
      </c>
      <c r="JK45" s="137">
        <f t="shared" si="108"/>
        <v>0</v>
      </c>
      <c r="JL45" s="137">
        <f t="shared" si="108"/>
        <v>0</v>
      </c>
      <c r="JM45" s="137">
        <f t="shared" si="108"/>
        <v>0</v>
      </c>
      <c r="JN45" s="137">
        <f t="shared" si="108"/>
        <v>0</v>
      </c>
      <c r="JO45" s="137">
        <f t="shared" si="108"/>
        <v>0</v>
      </c>
      <c r="JP45" s="137">
        <f t="shared" si="108"/>
        <v>1</v>
      </c>
      <c r="JQ45" s="137">
        <f t="shared" si="108"/>
        <v>1</v>
      </c>
      <c r="JR45" s="137">
        <f t="shared" si="108"/>
        <v>1</v>
      </c>
      <c r="JS45" s="137">
        <v>0</v>
      </c>
      <c r="JT45" s="137">
        <f t="shared" ref="JT45:JT57" si="124">IF(JT44="","",JS45)</f>
        <v>0</v>
      </c>
    </row>
    <row r="46" spans="3:280" x14ac:dyDescent="0.25">
      <c r="C46" s="194" t="s">
        <v>43</v>
      </c>
      <c r="D46" s="171">
        <v>0</v>
      </c>
      <c r="E46" s="156"/>
      <c r="F46" s="156"/>
      <c r="G46" s="156"/>
      <c r="H46" s="156"/>
      <c r="I46" s="156"/>
      <c r="J46" s="156"/>
      <c r="K46" s="156"/>
      <c r="L46" s="156"/>
      <c r="M46" s="156"/>
      <c r="N46" s="156"/>
      <c r="O46" s="156"/>
      <c r="P46" s="156"/>
      <c r="Q46" s="156"/>
      <c r="R46" s="156"/>
      <c r="S46" s="156"/>
      <c r="T46" s="156"/>
      <c r="U46" s="156"/>
      <c r="V46" s="156"/>
      <c r="W46" s="156"/>
      <c r="X46" s="156"/>
      <c r="Y46" s="156"/>
      <c r="Z46" s="156"/>
      <c r="AA46" s="156"/>
      <c r="AB46" s="171">
        <v>0</v>
      </c>
      <c r="AC46" s="156"/>
      <c r="AD46" s="156"/>
      <c r="AE46" s="156"/>
      <c r="AF46" s="156"/>
      <c r="AG46" s="156"/>
      <c r="AH46" s="156"/>
      <c r="AI46" s="156"/>
      <c r="AJ46" s="156"/>
      <c r="AK46" s="156"/>
      <c r="AL46" s="156"/>
      <c r="AM46" s="156"/>
      <c r="AN46" s="156"/>
      <c r="AO46" s="156"/>
      <c r="AP46" s="156"/>
      <c r="AQ46" s="156"/>
      <c r="AR46" s="156"/>
      <c r="AS46" s="156"/>
      <c r="AT46" s="156"/>
      <c r="AU46" s="156"/>
      <c r="AV46" s="156"/>
      <c r="AW46" s="156"/>
      <c r="AX46" s="156"/>
      <c r="AY46" s="156"/>
      <c r="AZ46" s="171">
        <v>0</v>
      </c>
      <c r="BA46" s="153">
        <f t="shared" si="93"/>
        <v>0</v>
      </c>
      <c r="BB46" s="120"/>
      <c r="BC46" s="172">
        <f t="shared" si="94"/>
        <v>0</v>
      </c>
      <c r="BD46" s="157"/>
      <c r="BE46" s="157"/>
      <c r="BF46" s="157"/>
      <c r="BG46" s="157"/>
      <c r="BH46" s="157"/>
      <c r="BI46" s="157"/>
      <c r="BJ46" s="157"/>
      <c r="BK46" s="157"/>
      <c r="BL46" s="157"/>
      <c r="BM46" s="157"/>
      <c r="BN46" s="157"/>
      <c r="BO46" s="157"/>
      <c r="BP46" s="157"/>
      <c r="BQ46" s="157"/>
      <c r="BR46" s="157"/>
      <c r="BS46" s="157"/>
      <c r="BT46" s="157"/>
      <c r="BU46" s="157"/>
      <c r="BV46" s="157"/>
      <c r="BW46" s="157"/>
      <c r="BX46" s="157"/>
      <c r="BY46" s="157"/>
      <c r="BZ46" s="157"/>
      <c r="CA46" s="172">
        <f t="shared" si="95"/>
        <v>0</v>
      </c>
      <c r="CB46" s="157"/>
      <c r="CC46" s="157"/>
      <c r="CD46" s="157"/>
      <c r="CE46" s="157"/>
      <c r="CF46" s="157"/>
      <c r="CG46" s="157"/>
      <c r="CH46" s="157"/>
      <c r="CI46" s="157"/>
      <c r="CJ46" s="157"/>
      <c r="CK46" s="157"/>
      <c r="CL46" s="157"/>
      <c r="CM46" s="157"/>
      <c r="CN46" s="157"/>
      <c r="CO46" s="157"/>
      <c r="CP46" s="157"/>
      <c r="CQ46" s="157"/>
      <c r="CR46" s="157"/>
      <c r="CS46" s="157"/>
      <c r="CT46" s="157"/>
      <c r="CU46" s="157"/>
      <c r="CV46" s="157"/>
      <c r="CW46" s="157"/>
      <c r="CX46" s="157"/>
      <c r="CY46" s="172">
        <f t="shared" si="96"/>
        <v>0</v>
      </c>
      <c r="CZ46" s="120"/>
      <c r="DA46" s="172">
        <f t="shared" si="97"/>
        <v>0</v>
      </c>
      <c r="DB46" s="157"/>
      <c r="DC46" s="157"/>
      <c r="DD46" s="157"/>
      <c r="DE46" s="157"/>
      <c r="DF46" s="157"/>
      <c r="DG46" s="157"/>
      <c r="DH46" s="157"/>
      <c r="DI46" s="157"/>
      <c r="DJ46" s="157"/>
      <c r="DK46" s="157"/>
      <c r="DL46" s="157"/>
      <c r="DM46" s="157"/>
      <c r="DN46" s="157"/>
      <c r="DO46" s="157"/>
      <c r="DP46" s="157"/>
      <c r="DQ46" s="157"/>
      <c r="DR46" s="157"/>
      <c r="DS46" s="157"/>
      <c r="DT46" s="157"/>
      <c r="DU46" s="157"/>
      <c r="DV46" s="157"/>
      <c r="DW46" s="157"/>
      <c r="DX46" s="157"/>
      <c r="DY46" s="172">
        <f t="shared" si="98"/>
        <v>0</v>
      </c>
      <c r="DZ46" s="157"/>
      <c r="EA46" s="157"/>
      <c r="EB46" s="157"/>
      <c r="EC46" s="157"/>
      <c r="ED46" s="157"/>
      <c r="EE46" s="157"/>
      <c r="EF46" s="157"/>
      <c r="EG46" s="157"/>
      <c r="EH46" s="157"/>
      <c r="EI46" s="157"/>
      <c r="EJ46" s="157"/>
      <c r="EK46" s="157"/>
      <c r="EL46" s="157"/>
      <c r="EM46" s="157"/>
      <c r="EN46" s="157"/>
      <c r="EO46" s="157"/>
      <c r="EP46" s="157"/>
      <c r="EQ46" s="157"/>
      <c r="ER46" s="157"/>
      <c r="ES46" s="157"/>
      <c r="ET46" s="157"/>
      <c r="EU46" s="157"/>
      <c r="EV46" s="157"/>
      <c r="EW46" s="172">
        <f t="shared" si="109"/>
        <v>0</v>
      </c>
      <c r="EX46" s="126"/>
      <c r="EY46" s="172">
        <f t="shared" si="99"/>
        <v>0</v>
      </c>
      <c r="EZ46" s="228"/>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s="173">
        <f t="shared" si="100"/>
        <v>0</v>
      </c>
      <c r="HC46" s="174">
        <f t="shared" si="101"/>
        <v>0</v>
      </c>
      <c r="HD46" s="174">
        <f t="shared" si="110"/>
        <v>0</v>
      </c>
      <c r="HE46" s="174">
        <f t="shared" si="119"/>
        <v>4.0000000000000001E-3</v>
      </c>
      <c r="HF46" s="175">
        <f t="shared" si="111"/>
        <v>4.0000000000000001E-3</v>
      </c>
      <c r="HG46" s="176">
        <f t="shared" si="112"/>
        <v>0</v>
      </c>
      <c r="HH46" s="137">
        <f t="shared" si="102"/>
        <v>0</v>
      </c>
      <c r="HI46" s="137">
        <f t="shared" si="102"/>
        <v>0</v>
      </c>
      <c r="HJ46" s="137">
        <f t="shared" si="102"/>
        <v>0</v>
      </c>
      <c r="HK46" s="137">
        <f t="shared" si="102"/>
        <v>0</v>
      </c>
      <c r="HL46" s="137">
        <f t="shared" si="102"/>
        <v>0</v>
      </c>
      <c r="HM46" s="137">
        <f t="shared" si="102"/>
        <v>0</v>
      </c>
      <c r="HN46" s="137">
        <f t="shared" si="102"/>
        <v>0</v>
      </c>
      <c r="HO46" s="137">
        <f t="shared" si="102"/>
        <v>0</v>
      </c>
      <c r="HP46" s="137">
        <f t="shared" si="102"/>
        <v>0</v>
      </c>
      <c r="HQ46" s="137">
        <f t="shared" si="102"/>
        <v>0</v>
      </c>
      <c r="HR46" s="137">
        <f t="shared" si="102"/>
        <v>0</v>
      </c>
      <c r="HS46" s="137">
        <f t="shared" si="102"/>
        <v>1</v>
      </c>
      <c r="HT46" s="137">
        <f t="shared" si="102"/>
        <v>1</v>
      </c>
      <c r="HU46" s="137">
        <f t="shared" si="102"/>
        <v>1</v>
      </c>
      <c r="HV46" s="137">
        <f t="shared" si="102"/>
        <v>1</v>
      </c>
      <c r="HW46" s="137">
        <v>0</v>
      </c>
      <c r="HX46" s="137">
        <f t="shared" si="120"/>
        <v>0</v>
      </c>
      <c r="HY46"/>
      <c r="HZ46" s="173">
        <f t="shared" si="103"/>
        <v>0</v>
      </c>
      <c r="IA46" s="174">
        <f t="shared" si="104"/>
        <v>0</v>
      </c>
      <c r="IB46" s="174">
        <f t="shared" si="113"/>
        <v>0</v>
      </c>
      <c r="IC46" s="174">
        <f t="shared" si="121"/>
        <v>4.0000000000000001E-3</v>
      </c>
      <c r="ID46" s="175">
        <f t="shared" si="114"/>
        <v>4.0000000000000001E-3</v>
      </c>
      <c r="IE46" s="176">
        <f t="shared" si="115"/>
        <v>0</v>
      </c>
      <c r="IF46" s="137">
        <f t="shared" si="105"/>
        <v>0</v>
      </c>
      <c r="IG46" s="137">
        <f t="shared" si="105"/>
        <v>0</v>
      </c>
      <c r="IH46" s="137">
        <f t="shared" si="105"/>
        <v>0</v>
      </c>
      <c r="II46" s="137">
        <f t="shared" si="105"/>
        <v>0</v>
      </c>
      <c r="IJ46" s="137">
        <f t="shared" si="105"/>
        <v>0</v>
      </c>
      <c r="IK46" s="137">
        <f t="shared" si="105"/>
        <v>0</v>
      </c>
      <c r="IL46" s="137">
        <f t="shared" si="105"/>
        <v>0</v>
      </c>
      <c r="IM46" s="137">
        <f t="shared" si="105"/>
        <v>0</v>
      </c>
      <c r="IN46" s="137">
        <f t="shared" si="105"/>
        <v>0</v>
      </c>
      <c r="IO46" s="137">
        <f t="shared" si="105"/>
        <v>0</v>
      </c>
      <c r="IP46" s="137">
        <f t="shared" si="105"/>
        <v>0</v>
      </c>
      <c r="IQ46" s="137">
        <f t="shared" si="105"/>
        <v>1</v>
      </c>
      <c r="IR46" s="137">
        <f t="shared" si="105"/>
        <v>1</v>
      </c>
      <c r="IS46" s="137">
        <f t="shared" si="105"/>
        <v>1</v>
      </c>
      <c r="IT46" s="137">
        <f t="shared" si="105"/>
        <v>1</v>
      </c>
      <c r="IU46" s="137">
        <v>0</v>
      </c>
      <c r="IV46" s="137">
        <f t="shared" si="122"/>
        <v>0</v>
      </c>
      <c r="IW46" s="125"/>
      <c r="IX46" s="173">
        <f t="shared" si="106"/>
        <v>0</v>
      </c>
      <c r="IY46" s="174">
        <f t="shared" si="107"/>
        <v>0</v>
      </c>
      <c r="IZ46" s="174">
        <f t="shared" si="116"/>
        <v>0</v>
      </c>
      <c r="JA46" s="174">
        <f t="shared" si="123"/>
        <v>4.0000000000000001E-3</v>
      </c>
      <c r="JB46" s="175">
        <f t="shared" si="117"/>
        <v>4.0000000000000001E-3</v>
      </c>
      <c r="JC46" s="176">
        <f t="shared" si="118"/>
        <v>0</v>
      </c>
      <c r="JD46" s="137">
        <f t="shared" si="108"/>
        <v>0</v>
      </c>
      <c r="JE46" s="137">
        <f t="shared" si="108"/>
        <v>0</v>
      </c>
      <c r="JF46" s="137">
        <f t="shared" si="108"/>
        <v>0</v>
      </c>
      <c r="JG46" s="137">
        <f t="shared" si="108"/>
        <v>0</v>
      </c>
      <c r="JH46" s="137">
        <f t="shared" si="108"/>
        <v>0</v>
      </c>
      <c r="JI46" s="137">
        <f t="shared" si="108"/>
        <v>0</v>
      </c>
      <c r="JJ46" s="137">
        <f t="shared" si="108"/>
        <v>0</v>
      </c>
      <c r="JK46" s="137">
        <f t="shared" si="108"/>
        <v>0</v>
      </c>
      <c r="JL46" s="137">
        <f t="shared" si="108"/>
        <v>0</v>
      </c>
      <c r="JM46" s="137">
        <f t="shared" si="108"/>
        <v>0</v>
      </c>
      <c r="JN46" s="137">
        <f t="shared" si="108"/>
        <v>0</v>
      </c>
      <c r="JO46" s="137">
        <f t="shared" si="108"/>
        <v>1</v>
      </c>
      <c r="JP46" s="137">
        <f t="shared" si="108"/>
        <v>1</v>
      </c>
      <c r="JQ46" s="137">
        <f t="shared" si="108"/>
        <v>1</v>
      </c>
      <c r="JR46" s="137">
        <f t="shared" si="108"/>
        <v>1</v>
      </c>
      <c r="JS46" s="137">
        <v>0</v>
      </c>
      <c r="JT46" s="137">
        <f t="shared" si="124"/>
        <v>0</v>
      </c>
    </row>
    <row r="47" spans="3:280" x14ac:dyDescent="0.25">
      <c r="C47" s="194" t="s">
        <v>271</v>
      </c>
      <c r="D47" s="171">
        <v>9</v>
      </c>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71">
        <v>9</v>
      </c>
      <c r="AC47" s="156"/>
      <c r="AD47" s="156"/>
      <c r="AE47" s="156"/>
      <c r="AF47" s="156"/>
      <c r="AG47" s="156"/>
      <c r="AH47" s="156"/>
      <c r="AI47" s="156"/>
      <c r="AJ47" s="156"/>
      <c r="AK47" s="156"/>
      <c r="AL47" s="156"/>
      <c r="AM47" s="156"/>
      <c r="AN47" s="156"/>
      <c r="AO47" s="156"/>
      <c r="AP47" s="156"/>
      <c r="AQ47" s="156"/>
      <c r="AR47" s="156"/>
      <c r="AS47" s="156"/>
      <c r="AT47" s="156"/>
      <c r="AU47" s="156"/>
      <c r="AV47" s="156"/>
      <c r="AW47" s="156"/>
      <c r="AX47" s="156"/>
      <c r="AY47" s="156"/>
      <c r="AZ47" s="171">
        <v>0</v>
      </c>
      <c r="BA47" s="153">
        <f t="shared" si="93"/>
        <v>18</v>
      </c>
      <c r="BB47" s="120"/>
      <c r="BC47" s="172">
        <f t="shared" si="94"/>
        <v>0</v>
      </c>
      <c r="BD47" s="157"/>
      <c r="BE47" s="157"/>
      <c r="BF47" s="157"/>
      <c r="BG47" s="157"/>
      <c r="BH47" s="157"/>
      <c r="BI47" s="157"/>
      <c r="BJ47" s="157"/>
      <c r="BK47" s="157"/>
      <c r="BL47" s="157"/>
      <c r="BM47" s="157"/>
      <c r="BN47" s="157"/>
      <c r="BO47" s="157"/>
      <c r="BP47" s="157"/>
      <c r="BQ47" s="157"/>
      <c r="BR47" s="157"/>
      <c r="BS47" s="157"/>
      <c r="BT47" s="157"/>
      <c r="BU47" s="157"/>
      <c r="BV47" s="157"/>
      <c r="BW47" s="157"/>
      <c r="BX47" s="157"/>
      <c r="BY47" s="157"/>
      <c r="BZ47" s="157"/>
      <c r="CA47" s="172">
        <f t="shared" si="95"/>
        <v>0</v>
      </c>
      <c r="CB47" s="157"/>
      <c r="CC47" s="157"/>
      <c r="CD47" s="157"/>
      <c r="CE47" s="157"/>
      <c r="CF47" s="157"/>
      <c r="CG47" s="157"/>
      <c r="CH47" s="157"/>
      <c r="CI47" s="157"/>
      <c r="CJ47" s="157"/>
      <c r="CK47" s="157"/>
      <c r="CL47" s="157"/>
      <c r="CM47" s="157"/>
      <c r="CN47" s="157"/>
      <c r="CO47" s="157"/>
      <c r="CP47" s="157"/>
      <c r="CQ47" s="157"/>
      <c r="CR47" s="157"/>
      <c r="CS47" s="157"/>
      <c r="CT47" s="157"/>
      <c r="CU47" s="157"/>
      <c r="CV47" s="157"/>
      <c r="CW47" s="157"/>
      <c r="CX47" s="157"/>
      <c r="CY47" s="172">
        <f t="shared" si="96"/>
        <v>0</v>
      </c>
      <c r="CZ47" s="120"/>
      <c r="DA47" s="172">
        <f t="shared" si="97"/>
        <v>9</v>
      </c>
      <c r="DB47" s="157"/>
      <c r="DC47" s="157"/>
      <c r="DD47" s="157"/>
      <c r="DE47" s="157"/>
      <c r="DF47" s="157"/>
      <c r="DG47" s="157"/>
      <c r="DH47" s="157"/>
      <c r="DI47" s="157"/>
      <c r="DJ47" s="157"/>
      <c r="DK47" s="157"/>
      <c r="DL47" s="157"/>
      <c r="DM47" s="157"/>
      <c r="DN47" s="157"/>
      <c r="DO47" s="157"/>
      <c r="DP47" s="157"/>
      <c r="DQ47" s="157"/>
      <c r="DR47" s="157"/>
      <c r="DS47" s="157"/>
      <c r="DT47" s="157"/>
      <c r="DU47" s="157"/>
      <c r="DV47" s="157"/>
      <c r="DW47" s="157"/>
      <c r="DX47" s="157"/>
      <c r="DY47" s="172">
        <f t="shared" si="98"/>
        <v>9</v>
      </c>
      <c r="DZ47" s="157"/>
      <c r="EA47" s="157"/>
      <c r="EB47" s="157"/>
      <c r="EC47" s="157"/>
      <c r="ED47" s="157"/>
      <c r="EE47" s="157"/>
      <c r="EF47" s="157"/>
      <c r="EG47" s="157"/>
      <c r="EH47" s="157"/>
      <c r="EI47" s="157"/>
      <c r="EJ47" s="157"/>
      <c r="EK47" s="157"/>
      <c r="EL47" s="157"/>
      <c r="EM47" s="157"/>
      <c r="EN47" s="157"/>
      <c r="EO47" s="157"/>
      <c r="EP47" s="157"/>
      <c r="EQ47" s="157"/>
      <c r="ER47" s="157"/>
      <c r="ES47" s="157"/>
      <c r="ET47" s="157"/>
      <c r="EU47" s="157"/>
      <c r="EV47" s="157"/>
      <c r="EW47" s="172">
        <f t="shared" si="109"/>
        <v>0</v>
      </c>
      <c r="EX47" s="126"/>
      <c r="EY47" s="172">
        <f t="shared" si="99"/>
        <v>18</v>
      </c>
      <c r="EZ47" s="228"/>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s="173">
        <f t="shared" si="100"/>
        <v>9</v>
      </c>
      <c r="HC47" s="174">
        <f t="shared" si="101"/>
        <v>0</v>
      </c>
      <c r="HD47" s="174">
        <f t="shared" si="110"/>
        <v>0</v>
      </c>
      <c r="HE47" s="174">
        <f t="shared" si="119"/>
        <v>5.0000000000000001E-3</v>
      </c>
      <c r="HF47" s="175">
        <f t="shared" si="111"/>
        <v>5.0000000000000001E-3</v>
      </c>
      <c r="HG47" s="176">
        <f t="shared" si="112"/>
        <v>0</v>
      </c>
      <c r="HH47" s="137">
        <f t="shared" si="102"/>
        <v>0</v>
      </c>
      <c r="HI47" s="137">
        <f t="shared" si="102"/>
        <v>0</v>
      </c>
      <c r="HJ47" s="137">
        <f t="shared" si="102"/>
        <v>0</v>
      </c>
      <c r="HK47" s="137">
        <f t="shared" si="102"/>
        <v>0</v>
      </c>
      <c r="HL47" s="137">
        <f t="shared" si="102"/>
        <v>0</v>
      </c>
      <c r="HM47" s="137">
        <f t="shared" si="102"/>
        <v>0</v>
      </c>
      <c r="HN47" s="137">
        <f t="shared" si="102"/>
        <v>0</v>
      </c>
      <c r="HO47" s="137">
        <f t="shared" si="102"/>
        <v>0</v>
      </c>
      <c r="HP47" s="137">
        <f t="shared" si="102"/>
        <v>0</v>
      </c>
      <c r="HQ47" s="137">
        <f t="shared" si="102"/>
        <v>0</v>
      </c>
      <c r="HR47" s="137">
        <f t="shared" si="102"/>
        <v>1</v>
      </c>
      <c r="HS47" s="137">
        <f t="shared" si="102"/>
        <v>1</v>
      </c>
      <c r="HT47" s="137">
        <f t="shared" si="102"/>
        <v>1</v>
      </c>
      <c r="HU47" s="137">
        <f t="shared" si="102"/>
        <v>1</v>
      </c>
      <c r="HV47" s="137">
        <f t="shared" si="102"/>
        <v>1</v>
      </c>
      <c r="HW47" s="137">
        <v>0</v>
      </c>
      <c r="HX47" s="137">
        <f t="shared" si="120"/>
        <v>0</v>
      </c>
      <c r="HY47"/>
      <c r="HZ47" s="173">
        <f t="shared" si="103"/>
        <v>9</v>
      </c>
      <c r="IA47" s="174">
        <f t="shared" si="104"/>
        <v>0</v>
      </c>
      <c r="IB47" s="174">
        <f t="shared" si="113"/>
        <v>0</v>
      </c>
      <c r="IC47" s="174">
        <f t="shared" si="121"/>
        <v>5.0000000000000001E-3</v>
      </c>
      <c r="ID47" s="175">
        <f t="shared" si="114"/>
        <v>5.0000000000000001E-3</v>
      </c>
      <c r="IE47" s="176">
        <f t="shared" si="115"/>
        <v>0</v>
      </c>
      <c r="IF47" s="137">
        <f t="shared" si="105"/>
        <v>0</v>
      </c>
      <c r="IG47" s="137">
        <f t="shared" si="105"/>
        <v>0</v>
      </c>
      <c r="IH47" s="137">
        <f t="shared" si="105"/>
        <v>0</v>
      </c>
      <c r="II47" s="137">
        <f t="shared" si="105"/>
        <v>0</v>
      </c>
      <c r="IJ47" s="137">
        <f t="shared" si="105"/>
        <v>0</v>
      </c>
      <c r="IK47" s="137">
        <f t="shared" si="105"/>
        <v>0</v>
      </c>
      <c r="IL47" s="137">
        <f t="shared" si="105"/>
        <v>0</v>
      </c>
      <c r="IM47" s="137">
        <f t="shared" si="105"/>
        <v>0</v>
      </c>
      <c r="IN47" s="137">
        <f t="shared" si="105"/>
        <v>0</v>
      </c>
      <c r="IO47" s="137">
        <f t="shared" si="105"/>
        <v>0</v>
      </c>
      <c r="IP47" s="137">
        <f t="shared" si="105"/>
        <v>1</v>
      </c>
      <c r="IQ47" s="137">
        <f t="shared" si="105"/>
        <v>1</v>
      </c>
      <c r="IR47" s="137">
        <f t="shared" si="105"/>
        <v>1</v>
      </c>
      <c r="IS47" s="137">
        <f t="shared" si="105"/>
        <v>1</v>
      </c>
      <c r="IT47" s="137">
        <f t="shared" si="105"/>
        <v>1</v>
      </c>
      <c r="IU47" s="137">
        <v>0</v>
      </c>
      <c r="IV47" s="137">
        <f t="shared" si="122"/>
        <v>0</v>
      </c>
      <c r="IW47" s="125"/>
      <c r="IX47" s="173">
        <f t="shared" si="106"/>
        <v>0</v>
      </c>
      <c r="IY47" s="174">
        <f t="shared" si="107"/>
        <v>0</v>
      </c>
      <c r="IZ47" s="174">
        <f t="shared" si="116"/>
        <v>0</v>
      </c>
      <c r="JA47" s="174">
        <f t="shared" si="123"/>
        <v>5.0000000000000001E-3</v>
      </c>
      <c r="JB47" s="175">
        <f t="shared" si="117"/>
        <v>5.0000000000000001E-3</v>
      </c>
      <c r="JC47" s="176">
        <f t="shared" si="118"/>
        <v>0</v>
      </c>
      <c r="JD47" s="137">
        <f t="shared" si="108"/>
        <v>0</v>
      </c>
      <c r="JE47" s="137">
        <f t="shared" si="108"/>
        <v>0</v>
      </c>
      <c r="JF47" s="137">
        <f t="shared" si="108"/>
        <v>0</v>
      </c>
      <c r="JG47" s="137">
        <f t="shared" si="108"/>
        <v>0</v>
      </c>
      <c r="JH47" s="137">
        <f t="shared" si="108"/>
        <v>0</v>
      </c>
      <c r="JI47" s="137">
        <f t="shared" si="108"/>
        <v>0</v>
      </c>
      <c r="JJ47" s="137">
        <f t="shared" si="108"/>
        <v>0</v>
      </c>
      <c r="JK47" s="137">
        <f t="shared" si="108"/>
        <v>0</v>
      </c>
      <c r="JL47" s="137">
        <f t="shared" si="108"/>
        <v>0</v>
      </c>
      <c r="JM47" s="137">
        <f t="shared" si="108"/>
        <v>0</v>
      </c>
      <c r="JN47" s="137">
        <f t="shared" si="108"/>
        <v>1</v>
      </c>
      <c r="JO47" s="137">
        <f t="shared" si="108"/>
        <v>1</v>
      </c>
      <c r="JP47" s="137">
        <f t="shared" si="108"/>
        <v>1</v>
      </c>
      <c r="JQ47" s="137">
        <f t="shared" si="108"/>
        <v>1</v>
      </c>
      <c r="JR47" s="137">
        <f t="shared" si="108"/>
        <v>1</v>
      </c>
      <c r="JS47" s="137">
        <v>0</v>
      </c>
      <c r="JT47" s="137">
        <f t="shared" si="124"/>
        <v>0</v>
      </c>
    </row>
    <row r="48" spans="3:280" x14ac:dyDescent="0.25">
      <c r="C48" s="194" t="s">
        <v>272</v>
      </c>
      <c r="D48" s="171">
        <v>0</v>
      </c>
      <c r="E48" s="156"/>
      <c r="F48" s="156"/>
      <c r="G48" s="156"/>
      <c r="H48" s="156"/>
      <c r="I48" s="156"/>
      <c r="J48" s="156"/>
      <c r="K48" s="156"/>
      <c r="L48" s="156"/>
      <c r="M48" s="156"/>
      <c r="N48" s="156"/>
      <c r="O48" s="156"/>
      <c r="P48" s="156"/>
      <c r="Q48" s="156"/>
      <c r="R48" s="156"/>
      <c r="S48" s="156"/>
      <c r="T48" s="156"/>
      <c r="U48" s="156"/>
      <c r="V48" s="156"/>
      <c r="W48" s="156"/>
      <c r="X48" s="156"/>
      <c r="Y48" s="156"/>
      <c r="Z48" s="156"/>
      <c r="AA48" s="156"/>
      <c r="AB48" s="171">
        <v>0</v>
      </c>
      <c r="AC48" s="156"/>
      <c r="AD48" s="156"/>
      <c r="AE48" s="156"/>
      <c r="AF48" s="156"/>
      <c r="AG48" s="156"/>
      <c r="AH48" s="156"/>
      <c r="AI48" s="156"/>
      <c r="AJ48" s="156"/>
      <c r="AK48" s="156"/>
      <c r="AL48" s="156"/>
      <c r="AM48" s="156"/>
      <c r="AN48" s="156"/>
      <c r="AO48" s="156"/>
      <c r="AP48" s="156"/>
      <c r="AQ48" s="156"/>
      <c r="AR48" s="156"/>
      <c r="AS48" s="156"/>
      <c r="AT48" s="156"/>
      <c r="AU48" s="156"/>
      <c r="AV48" s="156"/>
      <c r="AW48" s="156"/>
      <c r="AX48" s="156"/>
      <c r="AY48" s="156"/>
      <c r="AZ48" s="171">
        <v>0</v>
      </c>
      <c r="BA48" s="153">
        <f t="shared" si="93"/>
        <v>0</v>
      </c>
      <c r="BB48" s="120"/>
      <c r="BC48" s="172">
        <f t="shared" si="94"/>
        <v>0</v>
      </c>
      <c r="BD48" s="157"/>
      <c r="BE48" s="157"/>
      <c r="BF48" s="157"/>
      <c r="BG48" s="157"/>
      <c r="BH48" s="157"/>
      <c r="BI48" s="157"/>
      <c r="BJ48" s="157"/>
      <c r="BK48" s="157"/>
      <c r="BL48" s="157"/>
      <c r="BM48" s="157"/>
      <c r="BN48" s="157"/>
      <c r="BO48" s="157"/>
      <c r="BP48" s="157"/>
      <c r="BQ48" s="157"/>
      <c r="BR48" s="157"/>
      <c r="BS48" s="157"/>
      <c r="BT48" s="157"/>
      <c r="BU48" s="157"/>
      <c r="BV48" s="157"/>
      <c r="BW48" s="157"/>
      <c r="BX48" s="157"/>
      <c r="BY48" s="157"/>
      <c r="BZ48" s="157"/>
      <c r="CA48" s="172">
        <f t="shared" si="95"/>
        <v>0</v>
      </c>
      <c r="CB48" s="157"/>
      <c r="CC48" s="157"/>
      <c r="CD48" s="157"/>
      <c r="CE48" s="157"/>
      <c r="CF48" s="157"/>
      <c r="CG48" s="157"/>
      <c r="CH48" s="157"/>
      <c r="CI48" s="157"/>
      <c r="CJ48" s="157"/>
      <c r="CK48" s="157"/>
      <c r="CL48" s="157"/>
      <c r="CM48" s="157"/>
      <c r="CN48" s="157"/>
      <c r="CO48" s="157"/>
      <c r="CP48" s="157"/>
      <c r="CQ48" s="157"/>
      <c r="CR48" s="157"/>
      <c r="CS48" s="157"/>
      <c r="CT48" s="157"/>
      <c r="CU48" s="157"/>
      <c r="CV48" s="157"/>
      <c r="CW48" s="157"/>
      <c r="CX48" s="157"/>
      <c r="CY48" s="172">
        <f t="shared" si="96"/>
        <v>0</v>
      </c>
      <c r="CZ48" s="120"/>
      <c r="DA48" s="172">
        <f t="shared" si="97"/>
        <v>0</v>
      </c>
      <c r="DB48" s="157"/>
      <c r="DC48" s="157"/>
      <c r="DD48" s="157"/>
      <c r="DE48" s="157"/>
      <c r="DF48" s="157"/>
      <c r="DG48" s="157"/>
      <c r="DH48" s="157"/>
      <c r="DI48" s="157"/>
      <c r="DJ48" s="157"/>
      <c r="DK48" s="157"/>
      <c r="DL48" s="157"/>
      <c r="DM48" s="157"/>
      <c r="DN48" s="157"/>
      <c r="DO48" s="157"/>
      <c r="DP48" s="157"/>
      <c r="DQ48" s="157"/>
      <c r="DR48" s="157"/>
      <c r="DS48" s="157"/>
      <c r="DT48" s="157"/>
      <c r="DU48" s="157"/>
      <c r="DV48" s="157"/>
      <c r="DW48" s="157"/>
      <c r="DX48" s="157"/>
      <c r="DY48" s="172">
        <f t="shared" si="98"/>
        <v>0</v>
      </c>
      <c r="DZ48" s="157"/>
      <c r="EA48" s="157"/>
      <c r="EB48" s="157"/>
      <c r="EC48" s="157"/>
      <c r="ED48" s="157"/>
      <c r="EE48" s="157"/>
      <c r="EF48" s="157"/>
      <c r="EG48" s="157"/>
      <c r="EH48" s="157"/>
      <c r="EI48" s="157"/>
      <c r="EJ48" s="157"/>
      <c r="EK48" s="157"/>
      <c r="EL48" s="157"/>
      <c r="EM48" s="157"/>
      <c r="EN48" s="157"/>
      <c r="EO48" s="157"/>
      <c r="EP48" s="157"/>
      <c r="EQ48" s="157"/>
      <c r="ER48" s="157"/>
      <c r="ES48" s="157"/>
      <c r="ET48" s="157"/>
      <c r="EU48" s="157"/>
      <c r="EV48" s="157"/>
      <c r="EW48" s="172">
        <f t="shared" si="109"/>
        <v>0</v>
      </c>
      <c r="EX48" s="126"/>
      <c r="EY48" s="172">
        <f t="shared" si="99"/>
        <v>0</v>
      </c>
      <c r="EZ48" s="22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s="173">
        <f t="shared" si="100"/>
        <v>0</v>
      </c>
      <c r="HC48" s="174">
        <f t="shared" si="101"/>
        <v>0</v>
      </c>
      <c r="HD48" s="174">
        <f t="shared" si="110"/>
        <v>0</v>
      </c>
      <c r="HE48" s="174">
        <f t="shared" si="119"/>
        <v>6.0000000000000001E-3</v>
      </c>
      <c r="HF48" s="175">
        <f t="shared" si="111"/>
        <v>6.0000000000000001E-3</v>
      </c>
      <c r="HG48" s="176">
        <f t="shared" si="112"/>
        <v>0</v>
      </c>
      <c r="HH48" s="137">
        <f t="shared" si="102"/>
        <v>0</v>
      </c>
      <c r="HI48" s="137">
        <f t="shared" si="102"/>
        <v>0</v>
      </c>
      <c r="HJ48" s="137">
        <f t="shared" si="102"/>
        <v>0</v>
      </c>
      <c r="HK48" s="137">
        <f t="shared" si="102"/>
        <v>0</v>
      </c>
      <c r="HL48" s="137">
        <f t="shared" si="102"/>
        <v>0</v>
      </c>
      <c r="HM48" s="137">
        <f t="shared" si="102"/>
        <v>0</v>
      </c>
      <c r="HN48" s="137">
        <f t="shared" si="102"/>
        <v>0</v>
      </c>
      <c r="HO48" s="137">
        <f t="shared" si="102"/>
        <v>0</v>
      </c>
      <c r="HP48" s="137">
        <f t="shared" si="102"/>
        <v>0</v>
      </c>
      <c r="HQ48" s="137">
        <f t="shared" si="102"/>
        <v>1</v>
      </c>
      <c r="HR48" s="137">
        <f t="shared" si="102"/>
        <v>1</v>
      </c>
      <c r="HS48" s="137">
        <f t="shared" si="102"/>
        <v>1</v>
      </c>
      <c r="HT48" s="137">
        <f t="shared" si="102"/>
        <v>1</v>
      </c>
      <c r="HU48" s="137">
        <f t="shared" si="102"/>
        <v>1</v>
      </c>
      <c r="HV48" s="137">
        <f t="shared" si="102"/>
        <v>1</v>
      </c>
      <c r="HW48" s="137">
        <v>0</v>
      </c>
      <c r="HX48" s="137">
        <f t="shared" si="120"/>
        <v>0</v>
      </c>
      <c r="HY48"/>
      <c r="HZ48" s="173">
        <f t="shared" si="103"/>
        <v>0</v>
      </c>
      <c r="IA48" s="174">
        <f t="shared" si="104"/>
        <v>0</v>
      </c>
      <c r="IB48" s="174">
        <f t="shared" si="113"/>
        <v>0</v>
      </c>
      <c r="IC48" s="174">
        <f t="shared" si="121"/>
        <v>6.0000000000000001E-3</v>
      </c>
      <c r="ID48" s="175">
        <f t="shared" si="114"/>
        <v>6.0000000000000001E-3</v>
      </c>
      <c r="IE48" s="176">
        <f t="shared" si="115"/>
        <v>0</v>
      </c>
      <c r="IF48" s="137">
        <f t="shared" si="105"/>
        <v>0</v>
      </c>
      <c r="IG48" s="137">
        <f t="shared" si="105"/>
        <v>0</v>
      </c>
      <c r="IH48" s="137">
        <f t="shared" si="105"/>
        <v>0</v>
      </c>
      <c r="II48" s="137">
        <f t="shared" si="105"/>
        <v>0</v>
      </c>
      <c r="IJ48" s="137">
        <f t="shared" si="105"/>
        <v>0</v>
      </c>
      <c r="IK48" s="137">
        <f t="shared" si="105"/>
        <v>0</v>
      </c>
      <c r="IL48" s="137">
        <f t="shared" si="105"/>
        <v>0</v>
      </c>
      <c r="IM48" s="137">
        <f t="shared" si="105"/>
        <v>0</v>
      </c>
      <c r="IN48" s="137">
        <f t="shared" si="105"/>
        <v>0</v>
      </c>
      <c r="IO48" s="137">
        <f t="shared" si="105"/>
        <v>1</v>
      </c>
      <c r="IP48" s="137">
        <f t="shared" si="105"/>
        <v>1</v>
      </c>
      <c r="IQ48" s="137">
        <f t="shared" si="105"/>
        <v>1</v>
      </c>
      <c r="IR48" s="137">
        <f t="shared" si="105"/>
        <v>1</v>
      </c>
      <c r="IS48" s="137">
        <f t="shared" si="105"/>
        <v>1</v>
      </c>
      <c r="IT48" s="137">
        <f t="shared" si="105"/>
        <v>1</v>
      </c>
      <c r="IU48" s="137">
        <v>0</v>
      </c>
      <c r="IV48" s="137">
        <f t="shared" si="122"/>
        <v>0</v>
      </c>
      <c r="IW48" s="125"/>
      <c r="IX48" s="173">
        <f t="shared" si="106"/>
        <v>0</v>
      </c>
      <c r="IY48" s="174">
        <f t="shared" si="107"/>
        <v>0</v>
      </c>
      <c r="IZ48" s="174">
        <f t="shared" si="116"/>
        <v>0</v>
      </c>
      <c r="JA48" s="174">
        <f t="shared" si="123"/>
        <v>6.0000000000000001E-3</v>
      </c>
      <c r="JB48" s="175">
        <f t="shared" si="117"/>
        <v>6.0000000000000001E-3</v>
      </c>
      <c r="JC48" s="176">
        <f t="shared" si="118"/>
        <v>0</v>
      </c>
      <c r="JD48" s="137">
        <f t="shared" si="108"/>
        <v>0</v>
      </c>
      <c r="JE48" s="137">
        <f t="shared" si="108"/>
        <v>0</v>
      </c>
      <c r="JF48" s="137">
        <f t="shared" si="108"/>
        <v>0</v>
      </c>
      <c r="JG48" s="137">
        <f t="shared" si="108"/>
        <v>0</v>
      </c>
      <c r="JH48" s="137">
        <f t="shared" si="108"/>
        <v>0</v>
      </c>
      <c r="JI48" s="137">
        <f t="shared" si="108"/>
        <v>0</v>
      </c>
      <c r="JJ48" s="137">
        <f t="shared" si="108"/>
        <v>0</v>
      </c>
      <c r="JK48" s="137">
        <f t="shared" si="108"/>
        <v>0</v>
      </c>
      <c r="JL48" s="137">
        <f t="shared" si="108"/>
        <v>0</v>
      </c>
      <c r="JM48" s="137">
        <f t="shared" si="108"/>
        <v>1</v>
      </c>
      <c r="JN48" s="137">
        <f t="shared" si="108"/>
        <v>1</v>
      </c>
      <c r="JO48" s="137">
        <f t="shared" si="108"/>
        <v>1</v>
      </c>
      <c r="JP48" s="137">
        <f t="shared" si="108"/>
        <v>1</v>
      </c>
      <c r="JQ48" s="137">
        <f t="shared" si="108"/>
        <v>1</v>
      </c>
      <c r="JR48" s="137">
        <f t="shared" si="108"/>
        <v>1</v>
      </c>
      <c r="JS48" s="137">
        <v>0</v>
      </c>
      <c r="JT48" s="137">
        <f t="shared" si="124"/>
        <v>0</v>
      </c>
    </row>
    <row r="49" spans="3:280" x14ac:dyDescent="0.25">
      <c r="C49" s="194" t="s">
        <v>46</v>
      </c>
      <c r="D49" s="171">
        <v>1</v>
      </c>
      <c r="E49" s="156"/>
      <c r="F49" s="156"/>
      <c r="G49" s="156"/>
      <c r="H49" s="156"/>
      <c r="I49" s="156"/>
      <c r="J49" s="156"/>
      <c r="K49" s="156"/>
      <c r="L49" s="156"/>
      <c r="M49" s="156"/>
      <c r="N49" s="156"/>
      <c r="O49" s="156"/>
      <c r="P49" s="156"/>
      <c r="Q49" s="156"/>
      <c r="R49" s="156"/>
      <c r="S49" s="156"/>
      <c r="T49" s="156"/>
      <c r="U49" s="156"/>
      <c r="V49" s="156"/>
      <c r="W49" s="156"/>
      <c r="X49" s="156"/>
      <c r="Y49" s="156"/>
      <c r="Z49" s="156"/>
      <c r="AA49" s="156"/>
      <c r="AB49" s="171">
        <v>2</v>
      </c>
      <c r="AC49" s="156"/>
      <c r="AD49" s="156"/>
      <c r="AE49" s="156"/>
      <c r="AF49" s="156"/>
      <c r="AG49" s="156"/>
      <c r="AH49" s="156"/>
      <c r="AI49" s="156"/>
      <c r="AJ49" s="156"/>
      <c r="AK49" s="156"/>
      <c r="AL49" s="156"/>
      <c r="AM49" s="156"/>
      <c r="AN49" s="156"/>
      <c r="AO49" s="156"/>
      <c r="AP49" s="156"/>
      <c r="AQ49" s="156"/>
      <c r="AR49" s="156"/>
      <c r="AS49" s="156"/>
      <c r="AT49" s="156"/>
      <c r="AU49" s="156"/>
      <c r="AV49" s="156"/>
      <c r="AW49" s="156"/>
      <c r="AX49" s="156"/>
      <c r="AY49" s="156"/>
      <c r="AZ49" s="171">
        <v>0</v>
      </c>
      <c r="BA49" s="153">
        <f t="shared" si="93"/>
        <v>3</v>
      </c>
      <c r="BB49" s="120"/>
      <c r="BC49" s="172">
        <f t="shared" si="94"/>
        <v>0</v>
      </c>
      <c r="BD49" s="157"/>
      <c r="BE49" s="157"/>
      <c r="BF49" s="157"/>
      <c r="BG49" s="157"/>
      <c r="BH49" s="157"/>
      <c r="BI49" s="157"/>
      <c r="BJ49" s="157"/>
      <c r="BK49" s="157"/>
      <c r="BL49" s="157"/>
      <c r="BM49" s="157"/>
      <c r="BN49" s="157"/>
      <c r="BO49" s="157"/>
      <c r="BP49" s="157"/>
      <c r="BQ49" s="157"/>
      <c r="BR49" s="157"/>
      <c r="BS49" s="157"/>
      <c r="BT49" s="157"/>
      <c r="BU49" s="157"/>
      <c r="BV49" s="157"/>
      <c r="BW49" s="157"/>
      <c r="BX49" s="157"/>
      <c r="BY49" s="157"/>
      <c r="BZ49" s="157"/>
      <c r="CA49" s="172">
        <f t="shared" si="95"/>
        <v>0</v>
      </c>
      <c r="CB49" s="157"/>
      <c r="CC49" s="157"/>
      <c r="CD49" s="157"/>
      <c r="CE49" s="157"/>
      <c r="CF49" s="157"/>
      <c r="CG49" s="157"/>
      <c r="CH49" s="157"/>
      <c r="CI49" s="157"/>
      <c r="CJ49" s="157"/>
      <c r="CK49" s="157"/>
      <c r="CL49" s="157"/>
      <c r="CM49" s="157"/>
      <c r="CN49" s="157"/>
      <c r="CO49" s="157"/>
      <c r="CP49" s="157"/>
      <c r="CQ49" s="157"/>
      <c r="CR49" s="157"/>
      <c r="CS49" s="157"/>
      <c r="CT49" s="157"/>
      <c r="CU49" s="157"/>
      <c r="CV49" s="157"/>
      <c r="CW49" s="157"/>
      <c r="CX49" s="157"/>
      <c r="CY49" s="172">
        <f t="shared" si="96"/>
        <v>0</v>
      </c>
      <c r="CZ49" s="120"/>
      <c r="DA49" s="172">
        <f t="shared" si="97"/>
        <v>1</v>
      </c>
      <c r="DB49" s="157"/>
      <c r="DC49" s="157"/>
      <c r="DD49" s="157"/>
      <c r="DE49" s="157"/>
      <c r="DF49" s="157"/>
      <c r="DG49" s="157"/>
      <c r="DH49" s="157"/>
      <c r="DI49" s="157"/>
      <c r="DJ49" s="157"/>
      <c r="DK49" s="157"/>
      <c r="DL49" s="157"/>
      <c r="DM49" s="157"/>
      <c r="DN49" s="157"/>
      <c r="DO49" s="157"/>
      <c r="DP49" s="157"/>
      <c r="DQ49" s="157"/>
      <c r="DR49" s="157"/>
      <c r="DS49" s="157"/>
      <c r="DT49" s="157"/>
      <c r="DU49" s="157"/>
      <c r="DV49" s="157"/>
      <c r="DW49" s="157"/>
      <c r="DX49" s="157"/>
      <c r="DY49" s="172">
        <f t="shared" si="98"/>
        <v>2</v>
      </c>
      <c r="DZ49" s="157"/>
      <c r="EA49" s="157"/>
      <c r="EB49" s="157"/>
      <c r="EC49" s="157"/>
      <c r="ED49" s="157"/>
      <c r="EE49" s="157"/>
      <c r="EF49" s="157"/>
      <c r="EG49" s="157"/>
      <c r="EH49" s="157"/>
      <c r="EI49" s="157"/>
      <c r="EJ49" s="157"/>
      <c r="EK49" s="157"/>
      <c r="EL49" s="157"/>
      <c r="EM49" s="157"/>
      <c r="EN49" s="157"/>
      <c r="EO49" s="157"/>
      <c r="EP49" s="157"/>
      <c r="EQ49" s="157"/>
      <c r="ER49" s="157"/>
      <c r="ES49" s="157"/>
      <c r="ET49" s="157"/>
      <c r="EU49" s="157"/>
      <c r="EV49" s="157"/>
      <c r="EW49" s="172">
        <f t="shared" si="109"/>
        <v>0</v>
      </c>
      <c r="EX49" s="126"/>
      <c r="EY49" s="172">
        <f t="shared" si="99"/>
        <v>3</v>
      </c>
      <c r="EZ49" s="228"/>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s="173">
        <f t="shared" si="100"/>
        <v>1</v>
      </c>
      <c r="HC49" s="174">
        <f t="shared" si="101"/>
        <v>0</v>
      </c>
      <c r="HD49" s="174">
        <f t="shared" si="110"/>
        <v>0</v>
      </c>
      <c r="HE49" s="174">
        <f t="shared" si="119"/>
        <v>7.0000000000000001E-3</v>
      </c>
      <c r="HF49" s="175">
        <f t="shared" si="111"/>
        <v>7.0000000000000001E-3</v>
      </c>
      <c r="HG49" s="176">
        <f t="shared" si="112"/>
        <v>0</v>
      </c>
      <c r="HH49" s="137">
        <f t="shared" si="102"/>
        <v>0</v>
      </c>
      <c r="HI49" s="137">
        <f t="shared" si="102"/>
        <v>0</v>
      </c>
      <c r="HJ49" s="137">
        <f t="shared" si="102"/>
        <v>0</v>
      </c>
      <c r="HK49" s="137">
        <f t="shared" si="102"/>
        <v>0</v>
      </c>
      <c r="HL49" s="137">
        <f t="shared" si="102"/>
        <v>0</v>
      </c>
      <c r="HM49" s="137">
        <f t="shared" si="102"/>
        <v>0</v>
      </c>
      <c r="HN49" s="137">
        <f t="shared" si="102"/>
        <v>0</v>
      </c>
      <c r="HO49" s="137">
        <f t="shared" si="102"/>
        <v>0</v>
      </c>
      <c r="HP49" s="137">
        <f t="shared" si="102"/>
        <v>1</v>
      </c>
      <c r="HQ49" s="137">
        <f t="shared" si="102"/>
        <v>1</v>
      </c>
      <c r="HR49" s="137">
        <f t="shared" si="102"/>
        <v>1</v>
      </c>
      <c r="HS49" s="137">
        <f t="shared" si="102"/>
        <v>1</v>
      </c>
      <c r="HT49" s="137">
        <f t="shared" si="102"/>
        <v>1</v>
      </c>
      <c r="HU49" s="137">
        <f t="shared" si="102"/>
        <v>1</v>
      </c>
      <c r="HV49" s="137">
        <f t="shared" si="102"/>
        <v>1</v>
      </c>
      <c r="HW49" s="137">
        <v>0</v>
      </c>
      <c r="HX49" s="137">
        <f t="shared" si="120"/>
        <v>0</v>
      </c>
      <c r="HY49"/>
      <c r="HZ49" s="173">
        <f t="shared" si="103"/>
        <v>2</v>
      </c>
      <c r="IA49" s="174">
        <f t="shared" si="104"/>
        <v>0</v>
      </c>
      <c r="IB49" s="174">
        <f t="shared" si="113"/>
        <v>0</v>
      </c>
      <c r="IC49" s="174">
        <f t="shared" si="121"/>
        <v>7.0000000000000001E-3</v>
      </c>
      <c r="ID49" s="175">
        <f t="shared" si="114"/>
        <v>7.0000000000000001E-3</v>
      </c>
      <c r="IE49" s="176">
        <f t="shared" si="115"/>
        <v>0</v>
      </c>
      <c r="IF49" s="137">
        <f t="shared" si="105"/>
        <v>0</v>
      </c>
      <c r="IG49" s="137">
        <f t="shared" si="105"/>
        <v>0</v>
      </c>
      <c r="IH49" s="137">
        <f t="shared" si="105"/>
        <v>0</v>
      </c>
      <c r="II49" s="137">
        <f t="shared" si="105"/>
        <v>0</v>
      </c>
      <c r="IJ49" s="137">
        <f t="shared" si="105"/>
        <v>0</v>
      </c>
      <c r="IK49" s="137">
        <f t="shared" si="105"/>
        <v>0</v>
      </c>
      <c r="IL49" s="137">
        <f t="shared" si="105"/>
        <v>0</v>
      </c>
      <c r="IM49" s="137">
        <f t="shared" si="105"/>
        <v>0</v>
      </c>
      <c r="IN49" s="137">
        <f t="shared" si="105"/>
        <v>1</v>
      </c>
      <c r="IO49" s="137">
        <f t="shared" si="105"/>
        <v>1</v>
      </c>
      <c r="IP49" s="137">
        <f t="shared" si="105"/>
        <v>1</v>
      </c>
      <c r="IQ49" s="137">
        <f t="shared" si="105"/>
        <v>1</v>
      </c>
      <c r="IR49" s="137">
        <f t="shared" si="105"/>
        <v>1</v>
      </c>
      <c r="IS49" s="137">
        <f t="shared" si="105"/>
        <v>1</v>
      </c>
      <c r="IT49" s="137">
        <f t="shared" si="105"/>
        <v>1</v>
      </c>
      <c r="IU49" s="137">
        <v>0</v>
      </c>
      <c r="IV49" s="137">
        <f t="shared" si="122"/>
        <v>0</v>
      </c>
      <c r="IW49" s="125"/>
      <c r="IX49" s="173">
        <f t="shared" si="106"/>
        <v>0</v>
      </c>
      <c r="IY49" s="174">
        <f t="shared" si="107"/>
        <v>0</v>
      </c>
      <c r="IZ49" s="174">
        <f t="shared" si="116"/>
        <v>0</v>
      </c>
      <c r="JA49" s="174">
        <f t="shared" si="123"/>
        <v>7.0000000000000001E-3</v>
      </c>
      <c r="JB49" s="175">
        <f t="shared" si="117"/>
        <v>7.0000000000000001E-3</v>
      </c>
      <c r="JC49" s="176">
        <f t="shared" si="118"/>
        <v>0</v>
      </c>
      <c r="JD49" s="137">
        <f t="shared" si="108"/>
        <v>0</v>
      </c>
      <c r="JE49" s="137">
        <f t="shared" si="108"/>
        <v>0</v>
      </c>
      <c r="JF49" s="137">
        <f t="shared" si="108"/>
        <v>0</v>
      </c>
      <c r="JG49" s="137">
        <f t="shared" si="108"/>
        <v>0</v>
      </c>
      <c r="JH49" s="137">
        <f t="shared" si="108"/>
        <v>0</v>
      </c>
      <c r="JI49" s="137">
        <f t="shared" si="108"/>
        <v>0</v>
      </c>
      <c r="JJ49" s="137">
        <f t="shared" si="108"/>
        <v>0</v>
      </c>
      <c r="JK49" s="137">
        <f t="shared" si="108"/>
        <v>0</v>
      </c>
      <c r="JL49" s="137">
        <f t="shared" si="108"/>
        <v>1</v>
      </c>
      <c r="JM49" s="137">
        <f t="shared" si="108"/>
        <v>1</v>
      </c>
      <c r="JN49" s="137">
        <f t="shared" si="108"/>
        <v>1</v>
      </c>
      <c r="JO49" s="137">
        <f t="shared" si="108"/>
        <v>1</v>
      </c>
      <c r="JP49" s="137">
        <f t="shared" si="108"/>
        <v>1</v>
      </c>
      <c r="JQ49" s="137">
        <f t="shared" si="108"/>
        <v>1</v>
      </c>
      <c r="JR49" s="137">
        <f t="shared" si="108"/>
        <v>1</v>
      </c>
      <c r="JS49" s="137">
        <v>0</v>
      </c>
      <c r="JT49" s="137">
        <f t="shared" si="124"/>
        <v>0</v>
      </c>
    </row>
    <row r="50" spans="3:280" x14ac:dyDescent="0.25">
      <c r="C50" s="194" t="s">
        <v>47</v>
      </c>
      <c r="D50" s="171">
        <v>0</v>
      </c>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71">
        <v>0</v>
      </c>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71">
        <v>0</v>
      </c>
      <c r="BA50" s="153">
        <f t="shared" si="93"/>
        <v>0</v>
      </c>
      <c r="BB50" s="120"/>
      <c r="BC50" s="172">
        <f t="shared" si="94"/>
        <v>0</v>
      </c>
      <c r="BD50" s="157"/>
      <c r="BE50" s="157"/>
      <c r="BF50" s="157"/>
      <c r="BG50" s="157"/>
      <c r="BH50" s="157"/>
      <c r="BI50" s="157"/>
      <c r="BJ50" s="157"/>
      <c r="BK50" s="157"/>
      <c r="BL50" s="157"/>
      <c r="BM50" s="157"/>
      <c r="BN50" s="157"/>
      <c r="BO50" s="157"/>
      <c r="BP50" s="157"/>
      <c r="BQ50" s="157"/>
      <c r="BR50" s="157"/>
      <c r="BS50" s="157"/>
      <c r="BT50" s="157"/>
      <c r="BU50" s="157"/>
      <c r="BV50" s="157"/>
      <c r="BW50" s="157"/>
      <c r="BX50" s="157"/>
      <c r="BY50" s="157"/>
      <c r="BZ50" s="157"/>
      <c r="CA50" s="172">
        <f t="shared" si="95"/>
        <v>0</v>
      </c>
      <c r="CB50" s="157"/>
      <c r="CC50" s="157"/>
      <c r="CD50" s="157"/>
      <c r="CE50" s="157"/>
      <c r="CF50" s="157"/>
      <c r="CG50" s="157"/>
      <c r="CH50" s="157"/>
      <c r="CI50" s="157"/>
      <c r="CJ50" s="157"/>
      <c r="CK50" s="157"/>
      <c r="CL50" s="157"/>
      <c r="CM50" s="157"/>
      <c r="CN50" s="157"/>
      <c r="CO50" s="157"/>
      <c r="CP50" s="157"/>
      <c r="CQ50" s="157"/>
      <c r="CR50" s="157"/>
      <c r="CS50" s="157"/>
      <c r="CT50" s="157"/>
      <c r="CU50" s="157"/>
      <c r="CV50" s="157"/>
      <c r="CW50" s="157"/>
      <c r="CX50" s="157"/>
      <c r="CY50" s="172">
        <f t="shared" si="96"/>
        <v>0</v>
      </c>
      <c r="CZ50" s="120"/>
      <c r="DA50" s="172">
        <f t="shared" si="97"/>
        <v>0</v>
      </c>
      <c r="DB50" s="157"/>
      <c r="DC50" s="157"/>
      <c r="DD50" s="157"/>
      <c r="DE50" s="157"/>
      <c r="DF50" s="157"/>
      <c r="DG50" s="157"/>
      <c r="DH50" s="157"/>
      <c r="DI50" s="157"/>
      <c r="DJ50" s="157"/>
      <c r="DK50" s="157"/>
      <c r="DL50" s="157"/>
      <c r="DM50" s="157"/>
      <c r="DN50" s="157"/>
      <c r="DO50" s="157"/>
      <c r="DP50" s="157"/>
      <c r="DQ50" s="157"/>
      <c r="DR50" s="157"/>
      <c r="DS50" s="157"/>
      <c r="DT50" s="157"/>
      <c r="DU50" s="157"/>
      <c r="DV50" s="157"/>
      <c r="DW50" s="157"/>
      <c r="DX50" s="157"/>
      <c r="DY50" s="172">
        <f t="shared" si="98"/>
        <v>0</v>
      </c>
      <c r="DZ50" s="157"/>
      <c r="EA50" s="157"/>
      <c r="EB50" s="157"/>
      <c r="EC50" s="157"/>
      <c r="ED50" s="157"/>
      <c r="EE50" s="157"/>
      <c r="EF50" s="157"/>
      <c r="EG50" s="157"/>
      <c r="EH50" s="157"/>
      <c r="EI50" s="157"/>
      <c r="EJ50" s="157"/>
      <c r="EK50" s="157"/>
      <c r="EL50" s="157"/>
      <c r="EM50" s="157"/>
      <c r="EN50" s="157"/>
      <c r="EO50" s="157"/>
      <c r="EP50" s="157"/>
      <c r="EQ50" s="157"/>
      <c r="ER50" s="157"/>
      <c r="ES50" s="157"/>
      <c r="ET50" s="157"/>
      <c r="EU50" s="157"/>
      <c r="EV50" s="157"/>
      <c r="EW50" s="172">
        <f t="shared" si="109"/>
        <v>0</v>
      </c>
      <c r="EX50" s="126"/>
      <c r="EY50" s="172">
        <f t="shared" si="99"/>
        <v>0</v>
      </c>
      <c r="EZ50" s="228"/>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s="173">
        <f t="shared" si="100"/>
        <v>0</v>
      </c>
      <c r="HC50" s="174">
        <f t="shared" si="101"/>
        <v>0</v>
      </c>
      <c r="HD50" s="174">
        <f t="shared" si="110"/>
        <v>0</v>
      </c>
      <c r="HE50" s="174">
        <f t="shared" si="119"/>
        <v>8.0000000000000002E-3</v>
      </c>
      <c r="HF50" s="175">
        <f t="shared" si="111"/>
        <v>8.0000000000000002E-3</v>
      </c>
      <c r="HG50" s="176">
        <f t="shared" si="112"/>
        <v>0</v>
      </c>
      <c r="HH50" s="137">
        <f t="shared" si="102"/>
        <v>0</v>
      </c>
      <c r="HI50" s="137">
        <f t="shared" si="102"/>
        <v>0</v>
      </c>
      <c r="HJ50" s="137">
        <f t="shared" si="102"/>
        <v>0</v>
      </c>
      <c r="HK50" s="137">
        <f t="shared" si="102"/>
        <v>0</v>
      </c>
      <c r="HL50" s="137">
        <f t="shared" si="102"/>
        <v>0</v>
      </c>
      <c r="HM50" s="137">
        <f t="shared" si="102"/>
        <v>0</v>
      </c>
      <c r="HN50" s="137">
        <f t="shared" si="102"/>
        <v>0</v>
      </c>
      <c r="HO50" s="137">
        <f t="shared" si="102"/>
        <v>1</v>
      </c>
      <c r="HP50" s="137">
        <f t="shared" si="102"/>
        <v>1</v>
      </c>
      <c r="HQ50" s="137">
        <f t="shared" si="102"/>
        <v>1</v>
      </c>
      <c r="HR50" s="137">
        <f t="shared" si="102"/>
        <v>1</v>
      </c>
      <c r="HS50" s="137">
        <f t="shared" si="102"/>
        <v>1</v>
      </c>
      <c r="HT50" s="137">
        <f t="shared" si="102"/>
        <v>1</v>
      </c>
      <c r="HU50" s="137">
        <f t="shared" si="102"/>
        <v>1</v>
      </c>
      <c r="HV50" s="137">
        <f t="shared" si="102"/>
        <v>1</v>
      </c>
      <c r="HW50" s="137">
        <v>0</v>
      </c>
      <c r="HX50" s="137">
        <f t="shared" si="120"/>
        <v>0</v>
      </c>
      <c r="HY50"/>
      <c r="HZ50" s="173">
        <f t="shared" si="103"/>
        <v>0</v>
      </c>
      <c r="IA50" s="174">
        <f t="shared" si="104"/>
        <v>0</v>
      </c>
      <c r="IB50" s="174">
        <f t="shared" si="113"/>
        <v>0</v>
      </c>
      <c r="IC50" s="174">
        <f t="shared" si="121"/>
        <v>8.0000000000000002E-3</v>
      </c>
      <c r="ID50" s="175">
        <f t="shared" si="114"/>
        <v>8.0000000000000002E-3</v>
      </c>
      <c r="IE50" s="176">
        <f t="shared" si="115"/>
        <v>0</v>
      </c>
      <c r="IF50" s="137">
        <f t="shared" si="105"/>
        <v>0</v>
      </c>
      <c r="IG50" s="137">
        <f t="shared" si="105"/>
        <v>0</v>
      </c>
      <c r="IH50" s="137">
        <f t="shared" si="105"/>
        <v>0</v>
      </c>
      <c r="II50" s="137">
        <f t="shared" si="105"/>
        <v>0</v>
      </c>
      <c r="IJ50" s="137">
        <f t="shared" si="105"/>
        <v>0</v>
      </c>
      <c r="IK50" s="137">
        <f t="shared" si="105"/>
        <v>0</v>
      </c>
      <c r="IL50" s="137">
        <f t="shared" si="105"/>
        <v>0</v>
      </c>
      <c r="IM50" s="137">
        <f t="shared" si="105"/>
        <v>1</v>
      </c>
      <c r="IN50" s="137">
        <f t="shared" si="105"/>
        <v>1</v>
      </c>
      <c r="IO50" s="137">
        <f t="shared" si="105"/>
        <v>1</v>
      </c>
      <c r="IP50" s="137">
        <f t="shared" si="105"/>
        <v>1</v>
      </c>
      <c r="IQ50" s="137">
        <f t="shared" si="105"/>
        <v>1</v>
      </c>
      <c r="IR50" s="137">
        <f t="shared" si="105"/>
        <v>1</v>
      </c>
      <c r="IS50" s="137">
        <f t="shared" si="105"/>
        <v>1</v>
      </c>
      <c r="IT50" s="137">
        <f t="shared" si="105"/>
        <v>1</v>
      </c>
      <c r="IU50" s="137">
        <v>0</v>
      </c>
      <c r="IV50" s="137">
        <f t="shared" si="122"/>
        <v>0</v>
      </c>
      <c r="IW50" s="125"/>
      <c r="IX50" s="173">
        <f t="shared" si="106"/>
        <v>0</v>
      </c>
      <c r="IY50" s="174">
        <f t="shared" si="107"/>
        <v>0</v>
      </c>
      <c r="IZ50" s="174">
        <f t="shared" si="116"/>
        <v>0</v>
      </c>
      <c r="JA50" s="174">
        <f t="shared" si="123"/>
        <v>8.0000000000000002E-3</v>
      </c>
      <c r="JB50" s="175">
        <f t="shared" si="117"/>
        <v>8.0000000000000002E-3</v>
      </c>
      <c r="JC50" s="176">
        <f t="shared" si="118"/>
        <v>0</v>
      </c>
      <c r="JD50" s="137">
        <f t="shared" si="108"/>
        <v>0</v>
      </c>
      <c r="JE50" s="137">
        <f t="shared" si="108"/>
        <v>0</v>
      </c>
      <c r="JF50" s="137">
        <f t="shared" si="108"/>
        <v>0</v>
      </c>
      <c r="JG50" s="137">
        <f t="shared" si="108"/>
        <v>0</v>
      </c>
      <c r="JH50" s="137">
        <f t="shared" si="108"/>
        <v>0</v>
      </c>
      <c r="JI50" s="137">
        <f t="shared" si="108"/>
        <v>0</v>
      </c>
      <c r="JJ50" s="137">
        <f t="shared" si="108"/>
        <v>0</v>
      </c>
      <c r="JK50" s="137">
        <f t="shared" si="108"/>
        <v>1</v>
      </c>
      <c r="JL50" s="137">
        <f t="shared" si="108"/>
        <v>1</v>
      </c>
      <c r="JM50" s="137">
        <f t="shared" si="108"/>
        <v>1</v>
      </c>
      <c r="JN50" s="137">
        <f t="shared" si="108"/>
        <v>1</v>
      </c>
      <c r="JO50" s="137">
        <f t="shared" si="108"/>
        <v>1</v>
      </c>
      <c r="JP50" s="137">
        <f t="shared" si="108"/>
        <v>1</v>
      </c>
      <c r="JQ50" s="137">
        <f t="shared" si="108"/>
        <v>1</v>
      </c>
      <c r="JR50" s="137">
        <f t="shared" si="108"/>
        <v>1</v>
      </c>
      <c r="JS50" s="137">
        <v>0</v>
      </c>
      <c r="JT50" s="137">
        <f t="shared" si="124"/>
        <v>0</v>
      </c>
    </row>
    <row r="51" spans="3:280" x14ac:dyDescent="0.25">
      <c r="C51" s="194" t="s">
        <v>48</v>
      </c>
      <c r="D51" s="171">
        <v>0</v>
      </c>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71">
        <v>0</v>
      </c>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71">
        <v>0</v>
      </c>
      <c r="BA51" s="153">
        <f t="shared" si="93"/>
        <v>0</v>
      </c>
      <c r="BB51" s="120"/>
      <c r="BC51" s="172">
        <f t="shared" si="94"/>
        <v>0</v>
      </c>
      <c r="BD51" s="157"/>
      <c r="BE51" s="157"/>
      <c r="BF51" s="157"/>
      <c r="BG51" s="157"/>
      <c r="BH51" s="157"/>
      <c r="BI51" s="157"/>
      <c r="BJ51" s="157"/>
      <c r="BK51" s="157"/>
      <c r="BL51" s="157"/>
      <c r="BM51" s="157"/>
      <c r="BN51" s="157"/>
      <c r="BO51" s="157"/>
      <c r="BP51" s="157"/>
      <c r="BQ51" s="157"/>
      <c r="BR51" s="157"/>
      <c r="BS51" s="157"/>
      <c r="BT51" s="157"/>
      <c r="BU51" s="157"/>
      <c r="BV51" s="157"/>
      <c r="BW51" s="157"/>
      <c r="BX51" s="157"/>
      <c r="BY51" s="157"/>
      <c r="BZ51" s="157"/>
      <c r="CA51" s="172">
        <f t="shared" si="95"/>
        <v>0</v>
      </c>
      <c r="CB51" s="157"/>
      <c r="CC51" s="157"/>
      <c r="CD51" s="157"/>
      <c r="CE51" s="157"/>
      <c r="CF51" s="157"/>
      <c r="CG51" s="157"/>
      <c r="CH51" s="157"/>
      <c r="CI51" s="157"/>
      <c r="CJ51" s="157"/>
      <c r="CK51" s="157"/>
      <c r="CL51" s="157"/>
      <c r="CM51" s="157"/>
      <c r="CN51" s="157"/>
      <c r="CO51" s="157"/>
      <c r="CP51" s="157"/>
      <c r="CQ51" s="157"/>
      <c r="CR51" s="157"/>
      <c r="CS51" s="157"/>
      <c r="CT51" s="157"/>
      <c r="CU51" s="157"/>
      <c r="CV51" s="157"/>
      <c r="CW51" s="157"/>
      <c r="CX51" s="157"/>
      <c r="CY51" s="172">
        <f t="shared" si="96"/>
        <v>0</v>
      </c>
      <c r="CZ51" s="120"/>
      <c r="DA51" s="172">
        <f t="shared" si="97"/>
        <v>0</v>
      </c>
      <c r="DB51" s="157"/>
      <c r="DC51" s="157"/>
      <c r="DD51" s="157"/>
      <c r="DE51" s="157"/>
      <c r="DF51" s="157"/>
      <c r="DG51" s="157"/>
      <c r="DH51" s="157"/>
      <c r="DI51" s="157"/>
      <c r="DJ51" s="157"/>
      <c r="DK51" s="157"/>
      <c r="DL51" s="157"/>
      <c r="DM51" s="157"/>
      <c r="DN51" s="157"/>
      <c r="DO51" s="157"/>
      <c r="DP51" s="157"/>
      <c r="DQ51" s="157"/>
      <c r="DR51" s="157"/>
      <c r="DS51" s="157"/>
      <c r="DT51" s="157"/>
      <c r="DU51" s="157"/>
      <c r="DV51" s="157"/>
      <c r="DW51" s="157"/>
      <c r="DX51" s="157"/>
      <c r="DY51" s="172">
        <f t="shared" si="98"/>
        <v>0</v>
      </c>
      <c r="DZ51" s="157"/>
      <c r="EA51" s="157"/>
      <c r="EB51" s="157"/>
      <c r="EC51" s="157"/>
      <c r="ED51" s="157"/>
      <c r="EE51" s="157"/>
      <c r="EF51" s="157"/>
      <c r="EG51" s="157"/>
      <c r="EH51" s="157"/>
      <c r="EI51" s="157"/>
      <c r="EJ51" s="157"/>
      <c r="EK51" s="157"/>
      <c r="EL51" s="157"/>
      <c r="EM51" s="157"/>
      <c r="EN51" s="157"/>
      <c r="EO51" s="157"/>
      <c r="EP51" s="157"/>
      <c r="EQ51" s="157"/>
      <c r="ER51" s="157"/>
      <c r="ES51" s="157"/>
      <c r="ET51" s="157"/>
      <c r="EU51" s="157"/>
      <c r="EV51" s="157"/>
      <c r="EW51" s="172">
        <f t="shared" si="109"/>
        <v>0</v>
      </c>
      <c r="EX51" s="126"/>
      <c r="EY51" s="172">
        <f t="shared" si="99"/>
        <v>0</v>
      </c>
      <c r="EZ51" s="228"/>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s="173">
        <f t="shared" si="100"/>
        <v>0</v>
      </c>
      <c r="HC51" s="174">
        <f t="shared" si="101"/>
        <v>0</v>
      </c>
      <c r="HD51" s="174">
        <f t="shared" si="110"/>
        <v>0</v>
      </c>
      <c r="HE51" s="174">
        <f t="shared" si="119"/>
        <v>9.0000000000000011E-3</v>
      </c>
      <c r="HF51" s="175">
        <f t="shared" si="111"/>
        <v>9.0000000000000011E-3</v>
      </c>
      <c r="HG51" s="176">
        <f t="shared" si="112"/>
        <v>0</v>
      </c>
      <c r="HH51" s="137">
        <f t="shared" si="102"/>
        <v>0</v>
      </c>
      <c r="HI51" s="137">
        <f t="shared" si="102"/>
        <v>0</v>
      </c>
      <c r="HJ51" s="137">
        <f t="shared" si="102"/>
        <v>0</v>
      </c>
      <c r="HK51" s="137">
        <f t="shared" si="102"/>
        <v>0</v>
      </c>
      <c r="HL51" s="137">
        <f t="shared" si="102"/>
        <v>0</v>
      </c>
      <c r="HM51" s="137">
        <f t="shared" si="102"/>
        <v>0</v>
      </c>
      <c r="HN51" s="137">
        <f t="shared" si="102"/>
        <v>1</v>
      </c>
      <c r="HO51" s="137">
        <f t="shared" si="102"/>
        <v>1</v>
      </c>
      <c r="HP51" s="137">
        <f t="shared" si="102"/>
        <v>1</v>
      </c>
      <c r="HQ51" s="137">
        <f t="shared" si="102"/>
        <v>1</v>
      </c>
      <c r="HR51" s="137">
        <f t="shared" si="102"/>
        <v>1</v>
      </c>
      <c r="HS51" s="137">
        <f t="shared" si="102"/>
        <v>1</v>
      </c>
      <c r="HT51" s="137">
        <f t="shared" si="102"/>
        <v>1</v>
      </c>
      <c r="HU51" s="137">
        <f t="shared" si="102"/>
        <v>1</v>
      </c>
      <c r="HV51" s="137">
        <f t="shared" si="102"/>
        <v>1</v>
      </c>
      <c r="HW51" s="137">
        <v>0</v>
      </c>
      <c r="HX51" s="137">
        <f t="shared" si="120"/>
        <v>0</v>
      </c>
      <c r="HY51"/>
      <c r="HZ51" s="173">
        <f t="shared" si="103"/>
        <v>0</v>
      </c>
      <c r="IA51" s="174">
        <f t="shared" si="104"/>
        <v>0</v>
      </c>
      <c r="IB51" s="174">
        <f t="shared" si="113"/>
        <v>0</v>
      </c>
      <c r="IC51" s="174">
        <f t="shared" si="121"/>
        <v>9.0000000000000011E-3</v>
      </c>
      <c r="ID51" s="175">
        <f t="shared" si="114"/>
        <v>9.0000000000000011E-3</v>
      </c>
      <c r="IE51" s="176">
        <f t="shared" si="115"/>
        <v>0</v>
      </c>
      <c r="IF51" s="137">
        <f t="shared" si="105"/>
        <v>0</v>
      </c>
      <c r="IG51" s="137">
        <f t="shared" si="105"/>
        <v>0</v>
      </c>
      <c r="IH51" s="137">
        <f t="shared" si="105"/>
        <v>0</v>
      </c>
      <c r="II51" s="137">
        <f t="shared" si="105"/>
        <v>0</v>
      </c>
      <c r="IJ51" s="137">
        <f t="shared" si="105"/>
        <v>0</v>
      </c>
      <c r="IK51" s="137">
        <f t="shared" si="105"/>
        <v>0</v>
      </c>
      <c r="IL51" s="137">
        <f t="shared" si="105"/>
        <v>1</v>
      </c>
      <c r="IM51" s="137">
        <f t="shared" si="105"/>
        <v>1</v>
      </c>
      <c r="IN51" s="137">
        <f t="shared" si="105"/>
        <v>1</v>
      </c>
      <c r="IO51" s="137">
        <f t="shared" si="105"/>
        <v>1</v>
      </c>
      <c r="IP51" s="137">
        <f t="shared" si="105"/>
        <v>1</v>
      </c>
      <c r="IQ51" s="137">
        <f t="shared" si="105"/>
        <v>1</v>
      </c>
      <c r="IR51" s="137">
        <f t="shared" si="105"/>
        <v>1</v>
      </c>
      <c r="IS51" s="137">
        <f t="shared" si="105"/>
        <v>1</v>
      </c>
      <c r="IT51" s="137">
        <f t="shared" si="105"/>
        <v>1</v>
      </c>
      <c r="IU51" s="137">
        <v>0</v>
      </c>
      <c r="IV51" s="137">
        <f t="shared" si="122"/>
        <v>0</v>
      </c>
      <c r="IW51" s="125"/>
      <c r="IX51" s="173">
        <f t="shared" si="106"/>
        <v>0</v>
      </c>
      <c r="IY51" s="174">
        <f t="shared" si="107"/>
        <v>0</v>
      </c>
      <c r="IZ51" s="174">
        <f t="shared" si="116"/>
        <v>0</v>
      </c>
      <c r="JA51" s="174">
        <f t="shared" si="123"/>
        <v>9.0000000000000011E-3</v>
      </c>
      <c r="JB51" s="175">
        <f t="shared" si="117"/>
        <v>9.0000000000000011E-3</v>
      </c>
      <c r="JC51" s="176">
        <f t="shared" si="118"/>
        <v>0</v>
      </c>
      <c r="JD51" s="137">
        <f t="shared" si="108"/>
        <v>0</v>
      </c>
      <c r="JE51" s="137">
        <f t="shared" si="108"/>
        <v>0</v>
      </c>
      <c r="JF51" s="137">
        <f t="shared" si="108"/>
        <v>0</v>
      </c>
      <c r="JG51" s="137">
        <f t="shared" si="108"/>
        <v>0</v>
      </c>
      <c r="JH51" s="137">
        <f t="shared" si="108"/>
        <v>0</v>
      </c>
      <c r="JI51" s="137">
        <f t="shared" si="108"/>
        <v>0</v>
      </c>
      <c r="JJ51" s="137">
        <f t="shared" si="108"/>
        <v>1</v>
      </c>
      <c r="JK51" s="137">
        <f t="shared" si="108"/>
        <v>1</v>
      </c>
      <c r="JL51" s="137">
        <f t="shared" si="108"/>
        <v>1</v>
      </c>
      <c r="JM51" s="137">
        <f t="shared" si="108"/>
        <v>1</v>
      </c>
      <c r="JN51" s="137">
        <f t="shared" si="108"/>
        <v>1</v>
      </c>
      <c r="JO51" s="137">
        <f t="shared" si="108"/>
        <v>1</v>
      </c>
      <c r="JP51" s="137">
        <f t="shared" si="108"/>
        <v>1</v>
      </c>
      <c r="JQ51" s="137">
        <f t="shared" si="108"/>
        <v>1</v>
      </c>
      <c r="JR51" s="137">
        <f t="shared" si="108"/>
        <v>1</v>
      </c>
      <c r="JS51" s="137">
        <v>0</v>
      </c>
      <c r="JT51" s="137">
        <f t="shared" si="124"/>
        <v>0</v>
      </c>
    </row>
    <row r="52" spans="3:280" x14ac:dyDescent="0.25">
      <c r="C52" s="194" t="s">
        <v>49</v>
      </c>
      <c r="D52" s="171">
        <v>0</v>
      </c>
      <c r="E52" s="156"/>
      <c r="F52" s="156"/>
      <c r="G52" s="156"/>
      <c r="H52" s="156"/>
      <c r="I52" s="156"/>
      <c r="J52" s="156"/>
      <c r="K52" s="156"/>
      <c r="L52" s="156"/>
      <c r="M52" s="156"/>
      <c r="N52" s="156"/>
      <c r="O52" s="156"/>
      <c r="P52" s="156"/>
      <c r="Q52" s="156"/>
      <c r="R52" s="156"/>
      <c r="S52" s="156"/>
      <c r="T52" s="156"/>
      <c r="U52" s="156"/>
      <c r="V52" s="156"/>
      <c r="W52" s="156"/>
      <c r="X52" s="156"/>
      <c r="Y52" s="156"/>
      <c r="Z52" s="156"/>
      <c r="AA52" s="156"/>
      <c r="AB52" s="171">
        <v>0</v>
      </c>
      <c r="AC52" s="156"/>
      <c r="AD52" s="156"/>
      <c r="AE52" s="156"/>
      <c r="AF52" s="156"/>
      <c r="AG52" s="156"/>
      <c r="AH52" s="156"/>
      <c r="AI52" s="156"/>
      <c r="AJ52" s="156"/>
      <c r="AK52" s="156"/>
      <c r="AL52" s="156"/>
      <c r="AM52" s="156"/>
      <c r="AN52" s="156"/>
      <c r="AO52" s="156"/>
      <c r="AP52" s="156"/>
      <c r="AQ52" s="156"/>
      <c r="AR52" s="156"/>
      <c r="AS52" s="156"/>
      <c r="AT52" s="156"/>
      <c r="AU52" s="156"/>
      <c r="AV52" s="156"/>
      <c r="AW52" s="156"/>
      <c r="AX52" s="156"/>
      <c r="AY52" s="156"/>
      <c r="AZ52" s="171">
        <v>0</v>
      </c>
      <c r="BA52" s="153">
        <f t="shared" si="93"/>
        <v>0</v>
      </c>
      <c r="BB52" s="120"/>
      <c r="BC52" s="172">
        <f t="shared" si="94"/>
        <v>0</v>
      </c>
      <c r="BD52" s="157"/>
      <c r="BE52" s="157"/>
      <c r="BF52" s="157"/>
      <c r="BG52" s="157"/>
      <c r="BH52" s="157"/>
      <c r="BI52" s="157"/>
      <c r="BJ52" s="157"/>
      <c r="BK52" s="157"/>
      <c r="BL52" s="157"/>
      <c r="BM52" s="157"/>
      <c r="BN52" s="157"/>
      <c r="BO52" s="157"/>
      <c r="BP52" s="157"/>
      <c r="BQ52" s="157"/>
      <c r="BR52" s="157"/>
      <c r="BS52" s="157"/>
      <c r="BT52" s="157"/>
      <c r="BU52" s="157"/>
      <c r="BV52" s="157"/>
      <c r="BW52" s="157"/>
      <c r="BX52" s="157"/>
      <c r="BY52" s="157"/>
      <c r="BZ52" s="157"/>
      <c r="CA52" s="172">
        <f t="shared" si="95"/>
        <v>0</v>
      </c>
      <c r="CB52" s="157"/>
      <c r="CC52" s="157"/>
      <c r="CD52" s="157"/>
      <c r="CE52" s="157"/>
      <c r="CF52" s="157"/>
      <c r="CG52" s="157"/>
      <c r="CH52" s="157"/>
      <c r="CI52" s="157"/>
      <c r="CJ52" s="157"/>
      <c r="CK52" s="157"/>
      <c r="CL52" s="157"/>
      <c r="CM52" s="157"/>
      <c r="CN52" s="157"/>
      <c r="CO52" s="157"/>
      <c r="CP52" s="157"/>
      <c r="CQ52" s="157"/>
      <c r="CR52" s="157"/>
      <c r="CS52" s="157"/>
      <c r="CT52" s="157"/>
      <c r="CU52" s="157"/>
      <c r="CV52" s="157"/>
      <c r="CW52" s="157"/>
      <c r="CX52" s="157"/>
      <c r="CY52" s="172">
        <f t="shared" si="96"/>
        <v>0</v>
      </c>
      <c r="CZ52" s="120"/>
      <c r="DA52" s="172">
        <f t="shared" si="97"/>
        <v>0</v>
      </c>
      <c r="DB52" s="157"/>
      <c r="DC52" s="157"/>
      <c r="DD52" s="157"/>
      <c r="DE52" s="157"/>
      <c r="DF52" s="157"/>
      <c r="DG52" s="157"/>
      <c r="DH52" s="157"/>
      <c r="DI52" s="157"/>
      <c r="DJ52" s="157"/>
      <c r="DK52" s="157"/>
      <c r="DL52" s="157"/>
      <c r="DM52" s="157"/>
      <c r="DN52" s="157"/>
      <c r="DO52" s="157"/>
      <c r="DP52" s="157"/>
      <c r="DQ52" s="157"/>
      <c r="DR52" s="157"/>
      <c r="DS52" s="157"/>
      <c r="DT52" s="157"/>
      <c r="DU52" s="157"/>
      <c r="DV52" s="157"/>
      <c r="DW52" s="157"/>
      <c r="DX52" s="157"/>
      <c r="DY52" s="172">
        <f t="shared" si="98"/>
        <v>0</v>
      </c>
      <c r="DZ52" s="157"/>
      <c r="EA52" s="157"/>
      <c r="EB52" s="157"/>
      <c r="EC52" s="157"/>
      <c r="ED52" s="157"/>
      <c r="EE52" s="157"/>
      <c r="EF52" s="157"/>
      <c r="EG52" s="157"/>
      <c r="EH52" s="157"/>
      <c r="EI52" s="157"/>
      <c r="EJ52" s="157"/>
      <c r="EK52" s="157"/>
      <c r="EL52" s="157"/>
      <c r="EM52" s="157"/>
      <c r="EN52" s="157"/>
      <c r="EO52" s="157"/>
      <c r="EP52" s="157"/>
      <c r="EQ52" s="157"/>
      <c r="ER52" s="157"/>
      <c r="ES52" s="157"/>
      <c r="ET52" s="157"/>
      <c r="EU52" s="157"/>
      <c r="EV52" s="157"/>
      <c r="EW52" s="172">
        <f t="shared" si="109"/>
        <v>0</v>
      </c>
      <c r="EX52" s="126"/>
      <c r="EY52" s="172">
        <f t="shared" si="99"/>
        <v>0</v>
      </c>
      <c r="EZ52" s="228"/>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s="173">
        <f t="shared" si="100"/>
        <v>0</v>
      </c>
      <c r="HC52" s="174">
        <f t="shared" si="101"/>
        <v>0</v>
      </c>
      <c r="HD52" s="174">
        <f t="shared" si="110"/>
        <v>0</v>
      </c>
      <c r="HE52" s="174">
        <f t="shared" si="119"/>
        <v>1.0000000000000002E-2</v>
      </c>
      <c r="HF52" s="175">
        <f t="shared" si="111"/>
        <v>1.0000000000000002E-2</v>
      </c>
      <c r="HG52" s="176">
        <f t="shared" si="112"/>
        <v>0</v>
      </c>
      <c r="HH52" s="137">
        <f t="shared" si="102"/>
        <v>0</v>
      </c>
      <c r="HI52" s="137">
        <f t="shared" si="102"/>
        <v>0</v>
      </c>
      <c r="HJ52" s="137">
        <f t="shared" si="102"/>
        <v>0</v>
      </c>
      <c r="HK52" s="137">
        <f t="shared" si="102"/>
        <v>0</v>
      </c>
      <c r="HL52" s="137">
        <f t="shared" si="102"/>
        <v>0</v>
      </c>
      <c r="HM52" s="137">
        <f t="shared" si="102"/>
        <v>1</v>
      </c>
      <c r="HN52" s="137">
        <f t="shared" si="102"/>
        <v>1</v>
      </c>
      <c r="HO52" s="137">
        <f t="shared" si="102"/>
        <v>1</v>
      </c>
      <c r="HP52" s="137">
        <f t="shared" si="102"/>
        <v>1</v>
      </c>
      <c r="HQ52" s="137">
        <f t="shared" si="102"/>
        <v>1</v>
      </c>
      <c r="HR52" s="137">
        <f t="shared" si="102"/>
        <v>1</v>
      </c>
      <c r="HS52" s="137">
        <f t="shared" si="102"/>
        <v>1</v>
      </c>
      <c r="HT52" s="137">
        <f t="shared" si="102"/>
        <v>1</v>
      </c>
      <c r="HU52" s="137">
        <f t="shared" si="102"/>
        <v>1</v>
      </c>
      <c r="HV52" s="137">
        <f t="shared" si="102"/>
        <v>1</v>
      </c>
      <c r="HW52" s="137">
        <v>0</v>
      </c>
      <c r="HX52" s="137">
        <f t="shared" si="120"/>
        <v>0</v>
      </c>
      <c r="HY52"/>
      <c r="HZ52" s="173">
        <f t="shared" si="103"/>
        <v>0</v>
      </c>
      <c r="IA52" s="174">
        <f t="shared" si="104"/>
        <v>0</v>
      </c>
      <c r="IB52" s="174">
        <f t="shared" si="113"/>
        <v>0</v>
      </c>
      <c r="IC52" s="174">
        <f t="shared" si="121"/>
        <v>1.0000000000000002E-2</v>
      </c>
      <c r="ID52" s="175">
        <f t="shared" si="114"/>
        <v>1.0000000000000002E-2</v>
      </c>
      <c r="IE52" s="176">
        <f t="shared" si="115"/>
        <v>0</v>
      </c>
      <c r="IF52" s="137">
        <f t="shared" si="105"/>
        <v>0</v>
      </c>
      <c r="IG52" s="137">
        <f t="shared" si="105"/>
        <v>0</v>
      </c>
      <c r="IH52" s="137">
        <f t="shared" si="105"/>
        <v>0</v>
      </c>
      <c r="II52" s="137">
        <f t="shared" si="105"/>
        <v>0</v>
      </c>
      <c r="IJ52" s="137">
        <f t="shared" si="105"/>
        <v>0</v>
      </c>
      <c r="IK52" s="137">
        <f t="shared" si="105"/>
        <v>1</v>
      </c>
      <c r="IL52" s="137">
        <f t="shared" si="105"/>
        <v>1</v>
      </c>
      <c r="IM52" s="137">
        <f t="shared" si="105"/>
        <v>1</v>
      </c>
      <c r="IN52" s="137">
        <f t="shared" si="105"/>
        <v>1</v>
      </c>
      <c r="IO52" s="137">
        <f t="shared" si="105"/>
        <v>1</v>
      </c>
      <c r="IP52" s="137">
        <f t="shared" si="105"/>
        <v>1</v>
      </c>
      <c r="IQ52" s="137">
        <f t="shared" si="105"/>
        <v>1</v>
      </c>
      <c r="IR52" s="137">
        <f t="shared" si="105"/>
        <v>1</v>
      </c>
      <c r="IS52" s="137">
        <f t="shared" si="105"/>
        <v>1</v>
      </c>
      <c r="IT52" s="137">
        <f t="shared" si="105"/>
        <v>1</v>
      </c>
      <c r="IU52" s="137">
        <v>0</v>
      </c>
      <c r="IV52" s="137">
        <f t="shared" si="122"/>
        <v>0</v>
      </c>
      <c r="IW52" s="125"/>
      <c r="IX52" s="173">
        <f t="shared" si="106"/>
        <v>0</v>
      </c>
      <c r="IY52" s="174">
        <f t="shared" si="107"/>
        <v>0</v>
      </c>
      <c r="IZ52" s="174">
        <f t="shared" si="116"/>
        <v>0</v>
      </c>
      <c r="JA52" s="174">
        <f t="shared" si="123"/>
        <v>1.0000000000000002E-2</v>
      </c>
      <c r="JB52" s="175">
        <f t="shared" si="117"/>
        <v>1.0000000000000002E-2</v>
      </c>
      <c r="JC52" s="176">
        <f t="shared" si="118"/>
        <v>0</v>
      </c>
      <c r="JD52" s="137">
        <f t="shared" si="108"/>
        <v>0</v>
      </c>
      <c r="JE52" s="137">
        <f t="shared" si="108"/>
        <v>0</v>
      </c>
      <c r="JF52" s="137">
        <f t="shared" si="108"/>
        <v>0</v>
      </c>
      <c r="JG52" s="137">
        <f t="shared" si="108"/>
        <v>0</v>
      </c>
      <c r="JH52" s="137">
        <f t="shared" si="108"/>
        <v>0</v>
      </c>
      <c r="JI52" s="137">
        <f t="shared" si="108"/>
        <v>1</v>
      </c>
      <c r="JJ52" s="137">
        <f t="shared" si="108"/>
        <v>1</v>
      </c>
      <c r="JK52" s="137">
        <f t="shared" si="108"/>
        <v>1</v>
      </c>
      <c r="JL52" s="137">
        <f t="shared" si="108"/>
        <v>1</v>
      </c>
      <c r="JM52" s="137">
        <f t="shared" si="108"/>
        <v>1</v>
      </c>
      <c r="JN52" s="137">
        <f t="shared" si="108"/>
        <v>1</v>
      </c>
      <c r="JO52" s="137">
        <f t="shared" si="108"/>
        <v>1</v>
      </c>
      <c r="JP52" s="137">
        <f t="shared" si="108"/>
        <v>1</v>
      </c>
      <c r="JQ52" s="137">
        <f t="shared" si="108"/>
        <v>1</v>
      </c>
      <c r="JR52" s="137">
        <f t="shared" si="108"/>
        <v>1</v>
      </c>
      <c r="JS52" s="137">
        <v>0</v>
      </c>
      <c r="JT52" s="137">
        <f t="shared" si="124"/>
        <v>0</v>
      </c>
    </row>
    <row r="53" spans="3:280" x14ac:dyDescent="0.25">
      <c r="C53" s="194" t="s">
        <v>50</v>
      </c>
      <c r="D53" s="171">
        <v>0</v>
      </c>
      <c r="E53" s="156"/>
      <c r="F53" s="156"/>
      <c r="G53" s="156"/>
      <c r="H53" s="156"/>
      <c r="I53" s="156"/>
      <c r="J53" s="156"/>
      <c r="K53" s="156"/>
      <c r="L53" s="156"/>
      <c r="M53" s="156"/>
      <c r="N53" s="156"/>
      <c r="O53" s="156"/>
      <c r="P53" s="156"/>
      <c r="Q53" s="156"/>
      <c r="R53" s="156"/>
      <c r="S53" s="156"/>
      <c r="T53" s="156"/>
      <c r="U53" s="156"/>
      <c r="V53" s="156"/>
      <c r="W53" s="156"/>
      <c r="X53" s="156"/>
      <c r="Y53" s="156"/>
      <c r="Z53" s="156"/>
      <c r="AA53" s="156"/>
      <c r="AB53" s="171">
        <v>0</v>
      </c>
      <c r="AC53" s="156"/>
      <c r="AD53" s="156"/>
      <c r="AE53" s="156"/>
      <c r="AF53" s="156"/>
      <c r="AG53" s="156"/>
      <c r="AH53" s="156"/>
      <c r="AI53" s="156"/>
      <c r="AJ53" s="156"/>
      <c r="AK53" s="156"/>
      <c r="AL53" s="156"/>
      <c r="AM53" s="156"/>
      <c r="AN53" s="156"/>
      <c r="AO53" s="156"/>
      <c r="AP53" s="156"/>
      <c r="AQ53" s="156"/>
      <c r="AR53" s="156"/>
      <c r="AS53" s="156"/>
      <c r="AT53" s="156"/>
      <c r="AU53" s="156"/>
      <c r="AV53" s="156"/>
      <c r="AW53" s="156"/>
      <c r="AX53" s="156"/>
      <c r="AY53" s="156"/>
      <c r="AZ53" s="171">
        <v>0</v>
      </c>
      <c r="BA53" s="153">
        <f t="shared" si="93"/>
        <v>0</v>
      </c>
      <c r="BB53" s="120"/>
      <c r="BC53" s="172">
        <f t="shared" si="94"/>
        <v>0</v>
      </c>
      <c r="BD53" s="157"/>
      <c r="BE53" s="157"/>
      <c r="BF53" s="157"/>
      <c r="BG53" s="157"/>
      <c r="BH53" s="157"/>
      <c r="BI53" s="157"/>
      <c r="BJ53" s="157"/>
      <c r="BK53" s="157"/>
      <c r="BL53" s="157"/>
      <c r="BM53" s="157"/>
      <c r="BN53" s="157"/>
      <c r="BO53" s="157"/>
      <c r="BP53" s="157"/>
      <c r="BQ53" s="157"/>
      <c r="BR53" s="157"/>
      <c r="BS53" s="157"/>
      <c r="BT53" s="157"/>
      <c r="BU53" s="157"/>
      <c r="BV53" s="157"/>
      <c r="BW53" s="157"/>
      <c r="BX53" s="157"/>
      <c r="BY53" s="157"/>
      <c r="BZ53" s="157"/>
      <c r="CA53" s="172">
        <f t="shared" si="95"/>
        <v>0</v>
      </c>
      <c r="CB53" s="157"/>
      <c r="CC53" s="157"/>
      <c r="CD53" s="157"/>
      <c r="CE53" s="157"/>
      <c r="CF53" s="157"/>
      <c r="CG53" s="157"/>
      <c r="CH53" s="157"/>
      <c r="CI53" s="157"/>
      <c r="CJ53" s="157"/>
      <c r="CK53" s="157"/>
      <c r="CL53" s="157"/>
      <c r="CM53" s="157"/>
      <c r="CN53" s="157"/>
      <c r="CO53" s="157"/>
      <c r="CP53" s="157"/>
      <c r="CQ53" s="157"/>
      <c r="CR53" s="157"/>
      <c r="CS53" s="157"/>
      <c r="CT53" s="157"/>
      <c r="CU53" s="157"/>
      <c r="CV53" s="157"/>
      <c r="CW53" s="157"/>
      <c r="CX53" s="157"/>
      <c r="CY53" s="172">
        <f t="shared" si="96"/>
        <v>0</v>
      </c>
      <c r="CZ53" s="120"/>
      <c r="DA53" s="172">
        <f t="shared" si="97"/>
        <v>0</v>
      </c>
      <c r="DB53" s="157"/>
      <c r="DC53" s="157"/>
      <c r="DD53" s="157"/>
      <c r="DE53" s="157"/>
      <c r="DF53" s="157"/>
      <c r="DG53" s="157"/>
      <c r="DH53" s="157"/>
      <c r="DI53" s="157"/>
      <c r="DJ53" s="157"/>
      <c r="DK53" s="157"/>
      <c r="DL53" s="157"/>
      <c r="DM53" s="157"/>
      <c r="DN53" s="157"/>
      <c r="DO53" s="157"/>
      <c r="DP53" s="157"/>
      <c r="DQ53" s="157"/>
      <c r="DR53" s="157"/>
      <c r="DS53" s="157"/>
      <c r="DT53" s="157"/>
      <c r="DU53" s="157"/>
      <c r="DV53" s="157"/>
      <c r="DW53" s="157"/>
      <c r="DX53" s="157"/>
      <c r="DY53" s="172">
        <f t="shared" si="98"/>
        <v>0</v>
      </c>
      <c r="DZ53" s="157"/>
      <c r="EA53" s="157"/>
      <c r="EB53" s="157"/>
      <c r="EC53" s="157"/>
      <c r="ED53" s="157"/>
      <c r="EE53" s="157"/>
      <c r="EF53" s="157"/>
      <c r="EG53" s="157"/>
      <c r="EH53" s="157"/>
      <c r="EI53" s="157"/>
      <c r="EJ53" s="157"/>
      <c r="EK53" s="157"/>
      <c r="EL53" s="157"/>
      <c r="EM53" s="157"/>
      <c r="EN53" s="157"/>
      <c r="EO53" s="157"/>
      <c r="EP53" s="157"/>
      <c r="EQ53" s="157"/>
      <c r="ER53" s="157"/>
      <c r="ES53" s="157"/>
      <c r="ET53" s="157"/>
      <c r="EU53" s="157"/>
      <c r="EV53" s="157"/>
      <c r="EW53" s="172">
        <f t="shared" si="109"/>
        <v>0</v>
      </c>
      <c r="EX53" s="126"/>
      <c r="EY53" s="172">
        <f t="shared" si="99"/>
        <v>0</v>
      </c>
      <c r="EZ53" s="228"/>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s="173">
        <f t="shared" si="100"/>
        <v>0</v>
      </c>
      <c r="HC53" s="174">
        <f t="shared" si="101"/>
        <v>0</v>
      </c>
      <c r="HD53" s="174">
        <f t="shared" si="110"/>
        <v>0</v>
      </c>
      <c r="HE53" s="174">
        <f t="shared" si="119"/>
        <v>1.1000000000000003E-2</v>
      </c>
      <c r="HF53" s="175">
        <f t="shared" si="111"/>
        <v>1.1000000000000003E-2</v>
      </c>
      <c r="HG53" s="176">
        <f t="shared" si="112"/>
        <v>0</v>
      </c>
      <c r="HH53" s="137">
        <f t="shared" si="102"/>
        <v>0</v>
      </c>
      <c r="HI53" s="137">
        <f t="shared" si="102"/>
        <v>0</v>
      </c>
      <c r="HJ53" s="137">
        <f t="shared" si="102"/>
        <v>0</v>
      </c>
      <c r="HK53" s="137">
        <f t="shared" si="102"/>
        <v>0</v>
      </c>
      <c r="HL53" s="137">
        <f t="shared" si="102"/>
        <v>1</v>
      </c>
      <c r="HM53" s="137">
        <f t="shared" si="102"/>
        <v>1</v>
      </c>
      <c r="HN53" s="137">
        <f t="shared" si="102"/>
        <v>1</v>
      </c>
      <c r="HO53" s="137">
        <f t="shared" si="102"/>
        <v>1</v>
      </c>
      <c r="HP53" s="137">
        <f t="shared" si="102"/>
        <v>1</v>
      </c>
      <c r="HQ53" s="137">
        <f t="shared" si="102"/>
        <v>1</v>
      </c>
      <c r="HR53" s="137">
        <f t="shared" si="102"/>
        <v>1</v>
      </c>
      <c r="HS53" s="137">
        <f t="shared" si="102"/>
        <v>1</v>
      </c>
      <c r="HT53" s="137">
        <f t="shared" si="102"/>
        <v>1</v>
      </c>
      <c r="HU53" s="137">
        <f t="shared" si="102"/>
        <v>1</v>
      </c>
      <c r="HV53" s="137">
        <f t="shared" si="102"/>
        <v>1</v>
      </c>
      <c r="HW53" s="137">
        <v>0</v>
      </c>
      <c r="HX53" s="137">
        <f t="shared" si="120"/>
        <v>0</v>
      </c>
      <c r="HY53"/>
      <c r="HZ53" s="173">
        <f t="shared" si="103"/>
        <v>0</v>
      </c>
      <c r="IA53" s="174">
        <f t="shared" si="104"/>
        <v>0</v>
      </c>
      <c r="IB53" s="174">
        <f t="shared" si="113"/>
        <v>0</v>
      </c>
      <c r="IC53" s="174">
        <f t="shared" si="121"/>
        <v>1.1000000000000003E-2</v>
      </c>
      <c r="ID53" s="175">
        <f t="shared" si="114"/>
        <v>1.1000000000000003E-2</v>
      </c>
      <c r="IE53" s="176">
        <f t="shared" si="115"/>
        <v>0</v>
      </c>
      <c r="IF53" s="137">
        <f t="shared" si="105"/>
        <v>0</v>
      </c>
      <c r="IG53" s="137">
        <f t="shared" si="105"/>
        <v>0</v>
      </c>
      <c r="IH53" s="137">
        <f t="shared" si="105"/>
        <v>0</v>
      </c>
      <c r="II53" s="137">
        <f t="shared" si="105"/>
        <v>0</v>
      </c>
      <c r="IJ53" s="137">
        <f t="shared" si="105"/>
        <v>1</v>
      </c>
      <c r="IK53" s="137">
        <f t="shared" si="105"/>
        <v>1</v>
      </c>
      <c r="IL53" s="137">
        <f t="shared" si="105"/>
        <v>1</v>
      </c>
      <c r="IM53" s="137">
        <f t="shared" si="105"/>
        <v>1</v>
      </c>
      <c r="IN53" s="137">
        <f t="shared" si="105"/>
        <v>1</v>
      </c>
      <c r="IO53" s="137">
        <f t="shared" si="105"/>
        <v>1</v>
      </c>
      <c r="IP53" s="137">
        <f t="shared" si="105"/>
        <v>1</v>
      </c>
      <c r="IQ53" s="137">
        <f t="shared" si="105"/>
        <v>1</v>
      </c>
      <c r="IR53" s="137">
        <f t="shared" si="105"/>
        <v>1</v>
      </c>
      <c r="IS53" s="137">
        <f t="shared" si="105"/>
        <v>1</v>
      </c>
      <c r="IT53" s="137">
        <f t="shared" si="105"/>
        <v>1</v>
      </c>
      <c r="IU53" s="137">
        <v>0</v>
      </c>
      <c r="IV53" s="137">
        <f t="shared" si="122"/>
        <v>0</v>
      </c>
      <c r="IW53" s="125"/>
      <c r="IX53" s="173">
        <f t="shared" si="106"/>
        <v>0</v>
      </c>
      <c r="IY53" s="174">
        <f t="shared" si="107"/>
        <v>0</v>
      </c>
      <c r="IZ53" s="174">
        <f t="shared" si="116"/>
        <v>0</v>
      </c>
      <c r="JA53" s="174">
        <f t="shared" si="123"/>
        <v>1.1000000000000003E-2</v>
      </c>
      <c r="JB53" s="175">
        <f t="shared" si="117"/>
        <v>1.1000000000000003E-2</v>
      </c>
      <c r="JC53" s="176">
        <f t="shared" si="118"/>
        <v>0</v>
      </c>
      <c r="JD53" s="137">
        <f t="shared" si="108"/>
        <v>0</v>
      </c>
      <c r="JE53" s="137">
        <f t="shared" si="108"/>
        <v>0</v>
      </c>
      <c r="JF53" s="137">
        <f t="shared" si="108"/>
        <v>0</v>
      </c>
      <c r="JG53" s="137">
        <f t="shared" si="108"/>
        <v>0</v>
      </c>
      <c r="JH53" s="137">
        <f t="shared" si="108"/>
        <v>1</v>
      </c>
      <c r="JI53" s="137">
        <f t="shared" si="108"/>
        <v>1</v>
      </c>
      <c r="JJ53" s="137">
        <f t="shared" si="108"/>
        <v>1</v>
      </c>
      <c r="JK53" s="137">
        <f t="shared" si="108"/>
        <v>1</v>
      </c>
      <c r="JL53" s="137">
        <f t="shared" si="108"/>
        <v>1</v>
      </c>
      <c r="JM53" s="137">
        <f t="shared" si="108"/>
        <v>1</v>
      </c>
      <c r="JN53" s="137">
        <f t="shared" si="108"/>
        <v>1</v>
      </c>
      <c r="JO53" s="137">
        <f t="shared" si="108"/>
        <v>1</v>
      </c>
      <c r="JP53" s="137">
        <f t="shared" si="108"/>
        <v>1</v>
      </c>
      <c r="JQ53" s="137">
        <f t="shared" si="108"/>
        <v>1</v>
      </c>
      <c r="JR53" s="137">
        <f t="shared" si="108"/>
        <v>1</v>
      </c>
      <c r="JS53" s="137">
        <v>0</v>
      </c>
      <c r="JT53" s="137">
        <f t="shared" si="124"/>
        <v>0</v>
      </c>
    </row>
    <row r="54" spans="3:280" x14ac:dyDescent="0.25">
      <c r="C54" s="194" t="s">
        <v>51</v>
      </c>
      <c r="D54" s="171">
        <v>14</v>
      </c>
      <c r="E54" s="156"/>
      <c r="F54" s="156"/>
      <c r="G54" s="156"/>
      <c r="H54" s="156"/>
      <c r="I54" s="156"/>
      <c r="J54" s="156"/>
      <c r="K54" s="156"/>
      <c r="L54" s="156"/>
      <c r="M54" s="156"/>
      <c r="N54" s="156"/>
      <c r="O54" s="156"/>
      <c r="P54" s="156"/>
      <c r="Q54" s="156"/>
      <c r="R54" s="156"/>
      <c r="S54" s="156"/>
      <c r="T54" s="156"/>
      <c r="U54" s="156"/>
      <c r="V54" s="156"/>
      <c r="W54" s="156"/>
      <c r="X54" s="156"/>
      <c r="Y54" s="156"/>
      <c r="Z54" s="156"/>
      <c r="AA54" s="156"/>
      <c r="AB54" s="171">
        <v>6</v>
      </c>
      <c r="AC54" s="156"/>
      <c r="AD54" s="156"/>
      <c r="AE54" s="156"/>
      <c r="AF54" s="156"/>
      <c r="AG54" s="156"/>
      <c r="AH54" s="156"/>
      <c r="AI54" s="156"/>
      <c r="AJ54" s="156"/>
      <c r="AK54" s="156"/>
      <c r="AL54" s="156"/>
      <c r="AM54" s="156"/>
      <c r="AN54" s="156"/>
      <c r="AO54" s="156"/>
      <c r="AP54" s="156"/>
      <c r="AQ54" s="156"/>
      <c r="AR54" s="156"/>
      <c r="AS54" s="156"/>
      <c r="AT54" s="156"/>
      <c r="AU54" s="156"/>
      <c r="AV54" s="156"/>
      <c r="AW54" s="156"/>
      <c r="AX54" s="156"/>
      <c r="AY54" s="156"/>
      <c r="AZ54" s="171">
        <v>1</v>
      </c>
      <c r="BA54" s="153">
        <f t="shared" si="93"/>
        <v>21</v>
      </c>
      <c r="BB54" s="120"/>
      <c r="BC54" s="172">
        <f t="shared" si="94"/>
        <v>0</v>
      </c>
      <c r="BD54" s="157"/>
      <c r="BE54" s="157"/>
      <c r="BF54" s="157"/>
      <c r="BG54" s="157"/>
      <c r="BH54" s="157"/>
      <c r="BI54" s="157"/>
      <c r="BJ54" s="157"/>
      <c r="BK54" s="157"/>
      <c r="BL54" s="157"/>
      <c r="BM54" s="157"/>
      <c r="BN54" s="157"/>
      <c r="BO54" s="157"/>
      <c r="BP54" s="157"/>
      <c r="BQ54" s="157"/>
      <c r="BR54" s="157"/>
      <c r="BS54" s="157"/>
      <c r="BT54" s="157"/>
      <c r="BU54" s="157"/>
      <c r="BV54" s="157"/>
      <c r="BW54" s="157"/>
      <c r="BX54" s="157"/>
      <c r="BY54" s="157"/>
      <c r="BZ54" s="157"/>
      <c r="CA54" s="172">
        <f t="shared" si="95"/>
        <v>0</v>
      </c>
      <c r="CB54" s="157"/>
      <c r="CC54" s="157"/>
      <c r="CD54" s="157"/>
      <c r="CE54" s="157"/>
      <c r="CF54" s="157"/>
      <c r="CG54" s="157"/>
      <c r="CH54" s="157"/>
      <c r="CI54" s="157"/>
      <c r="CJ54" s="157"/>
      <c r="CK54" s="157"/>
      <c r="CL54" s="157"/>
      <c r="CM54" s="157"/>
      <c r="CN54" s="157"/>
      <c r="CO54" s="157"/>
      <c r="CP54" s="157"/>
      <c r="CQ54" s="157"/>
      <c r="CR54" s="157"/>
      <c r="CS54" s="157"/>
      <c r="CT54" s="157"/>
      <c r="CU54" s="157"/>
      <c r="CV54" s="157"/>
      <c r="CW54" s="157"/>
      <c r="CX54" s="157"/>
      <c r="CY54" s="172">
        <f t="shared" si="96"/>
        <v>0</v>
      </c>
      <c r="CZ54" s="120"/>
      <c r="DA54" s="172">
        <f t="shared" si="97"/>
        <v>14</v>
      </c>
      <c r="DB54" s="157"/>
      <c r="DC54" s="157"/>
      <c r="DD54" s="157"/>
      <c r="DE54" s="157"/>
      <c r="DF54" s="157"/>
      <c r="DG54" s="157"/>
      <c r="DH54" s="157"/>
      <c r="DI54" s="157"/>
      <c r="DJ54" s="157"/>
      <c r="DK54" s="157"/>
      <c r="DL54" s="157"/>
      <c r="DM54" s="157"/>
      <c r="DN54" s="157"/>
      <c r="DO54" s="157"/>
      <c r="DP54" s="157"/>
      <c r="DQ54" s="157"/>
      <c r="DR54" s="157"/>
      <c r="DS54" s="157"/>
      <c r="DT54" s="157"/>
      <c r="DU54" s="157"/>
      <c r="DV54" s="157"/>
      <c r="DW54" s="157"/>
      <c r="DX54" s="157"/>
      <c r="DY54" s="172">
        <f t="shared" si="98"/>
        <v>6</v>
      </c>
      <c r="DZ54" s="157"/>
      <c r="EA54" s="157"/>
      <c r="EB54" s="157"/>
      <c r="EC54" s="157"/>
      <c r="ED54" s="157"/>
      <c r="EE54" s="157"/>
      <c r="EF54" s="157"/>
      <c r="EG54" s="157"/>
      <c r="EH54" s="157"/>
      <c r="EI54" s="157"/>
      <c r="EJ54" s="157"/>
      <c r="EK54" s="157"/>
      <c r="EL54" s="157"/>
      <c r="EM54" s="157"/>
      <c r="EN54" s="157"/>
      <c r="EO54" s="157"/>
      <c r="EP54" s="157"/>
      <c r="EQ54" s="157"/>
      <c r="ER54" s="157"/>
      <c r="ES54" s="157"/>
      <c r="ET54" s="157"/>
      <c r="EU54" s="157"/>
      <c r="EV54" s="157"/>
      <c r="EW54" s="172">
        <f t="shared" si="109"/>
        <v>1</v>
      </c>
      <c r="EX54" s="126"/>
      <c r="EY54" s="172">
        <f t="shared" si="99"/>
        <v>21</v>
      </c>
      <c r="EZ54" s="228"/>
      <c r="FA54" s="181"/>
      <c r="FB54"/>
      <c r="FC54"/>
      <c r="FD54"/>
      <c r="FE54"/>
      <c r="FF54"/>
      <c r="FG54"/>
      <c r="FH54"/>
      <c r="FI54"/>
      <c r="FJ54"/>
      <c r="FK54"/>
      <c r="FL54"/>
      <c r="FM54"/>
      <c r="FN54"/>
      <c r="FO54"/>
      <c r="FP54"/>
      <c r="FQ54"/>
      <c r="FR54"/>
      <c r="FS54"/>
      <c r="FT54"/>
      <c r="FU54"/>
      <c r="FV54"/>
      <c r="FW54"/>
      <c r="FX54"/>
      <c r="FY54" s="181"/>
      <c r="FZ54"/>
      <c r="GA54"/>
      <c r="GB54"/>
      <c r="GC54"/>
      <c r="GD54"/>
      <c r="GE54"/>
      <c r="GF54"/>
      <c r="GG54"/>
      <c r="GH54"/>
      <c r="GI54"/>
      <c r="GJ54"/>
      <c r="GK54"/>
      <c r="GL54"/>
      <c r="GM54"/>
      <c r="GN54"/>
      <c r="GO54"/>
      <c r="GP54"/>
      <c r="GQ54"/>
      <c r="GR54"/>
      <c r="GS54"/>
      <c r="GT54"/>
      <c r="GU54"/>
      <c r="GV54"/>
      <c r="GW54" s="181"/>
      <c r="GX54"/>
      <c r="GY54"/>
      <c r="GZ54"/>
      <c r="HA54"/>
      <c r="HB54" s="173">
        <f t="shared" si="100"/>
        <v>14</v>
      </c>
      <c r="HC54" s="174">
        <f t="shared" si="101"/>
        <v>0</v>
      </c>
      <c r="HD54" s="174">
        <f t="shared" si="110"/>
        <v>0</v>
      </c>
      <c r="HE54" s="174">
        <f t="shared" si="119"/>
        <v>1.2000000000000004E-2</v>
      </c>
      <c r="HF54" s="175">
        <f t="shared" si="111"/>
        <v>1.2000000000000004E-2</v>
      </c>
      <c r="HG54" s="176">
        <f t="shared" si="112"/>
        <v>0</v>
      </c>
      <c r="HH54" s="137">
        <f t="shared" si="102"/>
        <v>0</v>
      </c>
      <c r="HI54" s="137">
        <f t="shared" si="102"/>
        <v>0</v>
      </c>
      <c r="HJ54" s="137">
        <f t="shared" si="102"/>
        <v>0</v>
      </c>
      <c r="HK54" s="137">
        <f t="shared" si="102"/>
        <v>1</v>
      </c>
      <c r="HL54" s="137">
        <f t="shared" si="102"/>
        <v>1</v>
      </c>
      <c r="HM54" s="137">
        <f t="shared" si="102"/>
        <v>1</v>
      </c>
      <c r="HN54" s="137">
        <f t="shared" si="102"/>
        <v>1</v>
      </c>
      <c r="HO54" s="137">
        <f t="shared" si="102"/>
        <v>1</v>
      </c>
      <c r="HP54" s="137">
        <f t="shared" si="102"/>
        <v>1</v>
      </c>
      <c r="HQ54" s="137">
        <f t="shared" si="102"/>
        <v>1</v>
      </c>
      <c r="HR54" s="137">
        <f t="shared" si="102"/>
        <v>1</v>
      </c>
      <c r="HS54" s="137">
        <f t="shared" si="102"/>
        <v>1</v>
      </c>
      <c r="HT54" s="137">
        <f t="shared" si="102"/>
        <v>1</v>
      </c>
      <c r="HU54" s="137">
        <f t="shared" si="102"/>
        <v>1</v>
      </c>
      <c r="HV54" s="137">
        <f t="shared" si="102"/>
        <v>1</v>
      </c>
      <c r="HW54" s="137">
        <v>0</v>
      </c>
      <c r="HX54" s="137">
        <f t="shared" si="120"/>
        <v>0</v>
      </c>
      <c r="HY54"/>
      <c r="HZ54" s="173">
        <f t="shared" si="103"/>
        <v>6</v>
      </c>
      <c r="IA54" s="174">
        <f t="shared" si="104"/>
        <v>0</v>
      </c>
      <c r="IB54" s="174">
        <f t="shared" si="113"/>
        <v>0</v>
      </c>
      <c r="IC54" s="174">
        <f t="shared" si="121"/>
        <v>1.2000000000000004E-2</v>
      </c>
      <c r="ID54" s="175">
        <f t="shared" si="114"/>
        <v>1.2000000000000004E-2</v>
      </c>
      <c r="IE54" s="176">
        <f t="shared" si="115"/>
        <v>0</v>
      </c>
      <c r="IF54" s="137">
        <f t="shared" si="105"/>
        <v>0</v>
      </c>
      <c r="IG54" s="137">
        <f t="shared" si="105"/>
        <v>0</v>
      </c>
      <c r="IH54" s="137">
        <f t="shared" si="105"/>
        <v>0</v>
      </c>
      <c r="II54" s="137">
        <f t="shared" si="105"/>
        <v>1</v>
      </c>
      <c r="IJ54" s="137">
        <f t="shared" si="105"/>
        <v>1</v>
      </c>
      <c r="IK54" s="137">
        <f t="shared" si="105"/>
        <v>1</v>
      </c>
      <c r="IL54" s="137">
        <f t="shared" si="105"/>
        <v>1</v>
      </c>
      <c r="IM54" s="137">
        <f t="shared" si="105"/>
        <v>1</v>
      </c>
      <c r="IN54" s="137">
        <f t="shared" si="105"/>
        <v>1</v>
      </c>
      <c r="IO54" s="137">
        <f t="shared" si="105"/>
        <v>1</v>
      </c>
      <c r="IP54" s="137">
        <f t="shared" si="105"/>
        <v>1</v>
      </c>
      <c r="IQ54" s="137">
        <f t="shared" si="105"/>
        <v>1</v>
      </c>
      <c r="IR54" s="137">
        <f t="shared" si="105"/>
        <v>1</v>
      </c>
      <c r="IS54" s="137">
        <f t="shared" si="105"/>
        <v>1</v>
      </c>
      <c r="IT54" s="137">
        <f t="shared" si="105"/>
        <v>1</v>
      </c>
      <c r="IU54" s="137">
        <v>0</v>
      </c>
      <c r="IV54" s="137">
        <f t="shared" si="122"/>
        <v>0</v>
      </c>
      <c r="IW54" s="125"/>
      <c r="IX54" s="173">
        <f t="shared" si="106"/>
        <v>1</v>
      </c>
      <c r="IY54" s="174">
        <f t="shared" si="107"/>
        <v>0</v>
      </c>
      <c r="IZ54" s="174">
        <f t="shared" si="116"/>
        <v>0</v>
      </c>
      <c r="JA54" s="174">
        <f t="shared" si="123"/>
        <v>1.2000000000000004E-2</v>
      </c>
      <c r="JB54" s="175">
        <f t="shared" si="117"/>
        <v>1.2000000000000004E-2</v>
      </c>
      <c r="JC54" s="176">
        <f t="shared" si="118"/>
        <v>0</v>
      </c>
      <c r="JD54" s="137">
        <f t="shared" si="108"/>
        <v>0</v>
      </c>
      <c r="JE54" s="137">
        <f t="shared" si="108"/>
        <v>0</v>
      </c>
      <c r="JF54" s="137">
        <f t="shared" si="108"/>
        <v>0</v>
      </c>
      <c r="JG54" s="137">
        <f t="shared" si="108"/>
        <v>1</v>
      </c>
      <c r="JH54" s="137">
        <f t="shared" si="108"/>
        <v>1</v>
      </c>
      <c r="JI54" s="137">
        <f t="shared" si="108"/>
        <v>1</v>
      </c>
      <c r="JJ54" s="137">
        <f t="shared" si="108"/>
        <v>1</v>
      </c>
      <c r="JK54" s="137">
        <f t="shared" si="108"/>
        <v>1</v>
      </c>
      <c r="JL54" s="137">
        <f t="shared" si="108"/>
        <v>1</v>
      </c>
      <c r="JM54" s="137">
        <f t="shared" si="108"/>
        <v>1</v>
      </c>
      <c r="JN54" s="137">
        <f t="shared" si="108"/>
        <v>1</v>
      </c>
      <c r="JO54" s="137">
        <f t="shared" si="108"/>
        <v>1</v>
      </c>
      <c r="JP54" s="137">
        <f t="shared" si="108"/>
        <v>1</v>
      </c>
      <c r="JQ54" s="137">
        <f t="shared" si="108"/>
        <v>1</v>
      </c>
      <c r="JR54" s="137">
        <f t="shared" si="108"/>
        <v>1</v>
      </c>
      <c r="JS54" s="137">
        <v>0</v>
      </c>
      <c r="JT54" s="137">
        <f t="shared" si="124"/>
        <v>0</v>
      </c>
    </row>
    <row r="55" spans="3:280" x14ac:dyDescent="0.25">
      <c r="C55" s="194" t="s">
        <v>52</v>
      </c>
      <c r="D55" s="171">
        <v>0</v>
      </c>
      <c r="E55" s="156"/>
      <c r="F55" s="156"/>
      <c r="G55" s="156"/>
      <c r="H55" s="156"/>
      <c r="I55" s="156"/>
      <c r="J55" s="156"/>
      <c r="K55" s="156"/>
      <c r="L55" s="156"/>
      <c r="M55" s="156"/>
      <c r="N55" s="156"/>
      <c r="O55" s="156"/>
      <c r="P55" s="156"/>
      <c r="Q55" s="156"/>
      <c r="R55" s="156"/>
      <c r="S55" s="156"/>
      <c r="T55" s="156"/>
      <c r="U55" s="156"/>
      <c r="V55" s="156"/>
      <c r="W55" s="156"/>
      <c r="X55" s="156"/>
      <c r="Y55" s="156"/>
      <c r="Z55" s="156"/>
      <c r="AA55" s="156"/>
      <c r="AB55" s="171">
        <v>0</v>
      </c>
      <c r="AC55" s="156"/>
      <c r="AD55" s="156"/>
      <c r="AE55" s="156"/>
      <c r="AF55" s="156"/>
      <c r="AG55" s="156"/>
      <c r="AH55" s="156"/>
      <c r="AI55" s="156"/>
      <c r="AJ55" s="156"/>
      <c r="AK55" s="156"/>
      <c r="AL55" s="156"/>
      <c r="AM55" s="156"/>
      <c r="AN55" s="156"/>
      <c r="AO55" s="156"/>
      <c r="AP55" s="156"/>
      <c r="AQ55" s="156"/>
      <c r="AR55" s="156"/>
      <c r="AS55" s="156"/>
      <c r="AT55" s="156"/>
      <c r="AU55" s="156"/>
      <c r="AV55" s="156"/>
      <c r="AW55" s="156"/>
      <c r="AX55" s="156"/>
      <c r="AY55" s="156"/>
      <c r="AZ55" s="171">
        <v>0</v>
      </c>
      <c r="BA55" s="153">
        <f t="shared" si="93"/>
        <v>0</v>
      </c>
      <c r="BB55" s="120"/>
      <c r="BC55" s="172">
        <f t="shared" si="94"/>
        <v>0</v>
      </c>
      <c r="BD55" s="157"/>
      <c r="BE55" s="157"/>
      <c r="BF55" s="157"/>
      <c r="BG55" s="157"/>
      <c r="BH55" s="157"/>
      <c r="BI55" s="157"/>
      <c r="BJ55" s="157"/>
      <c r="BK55" s="157"/>
      <c r="BL55" s="157"/>
      <c r="BM55" s="157"/>
      <c r="BN55" s="157"/>
      <c r="BO55" s="157"/>
      <c r="BP55" s="157"/>
      <c r="BQ55" s="157"/>
      <c r="BR55" s="157"/>
      <c r="BS55" s="157"/>
      <c r="BT55" s="157"/>
      <c r="BU55" s="157"/>
      <c r="BV55" s="157"/>
      <c r="BW55" s="157"/>
      <c r="BX55" s="157"/>
      <c r="BY55" s="157"/>
      <c r="BZ55" s="157"/>
      <c r="CA55" s="172">
        <f t="shared" si="95"/>
        <v>0</v>
      </c>
      <c r="CB55" s="157"/>
      <c r="CC55" s="157"/>
      <c r="CD55" s="157"/>
      <c r="CE55" s="157"/>
      <c r="CF55" s="157"/>
      <c r="CG55" s="157"/>
      <c r="CH55" s="157"/>
      <c r="CI55" s="157"/>
      <c r="CJ55" s="157"/>
      <c r="CK55" s="157"/>
      <c r="CL55" s="157"/>
      <c r="CM55" s="157"/>
      <c r="CN55" s="157"/>
      <c r="CO55" s="157"/>
      <c r="CP55" s="157"/>
      <c r="CQ55" s="157"/>
      <c r="CR55" s="157"/>
      <c r="CS55" s="157"/>
      <c r="CT55" s="157"/>
      <c r="CU55" s="157"/>
      <c r="CV55" s="157"/>
      <c r="CW55" s="157"/>
      <c r="CX55" s="157"/>
      <c r="CY55" s="172">
        <f t="shared" si="96"/>
        <v>0</v>
      </c>
      <c r="CZ55" s="120"/>
      <c r="DA55" s="172">
        <f t="shared" si="97"/>
        <v>0</v>
      </c>
      <c r="DB55" s="157"/>
      <c r="DC55" s="157"/>
      <c r="DD55" s="157"/>
      <c r="DE55" s="157"/>
      <c r="DF55" s="157"/>
      <c r="DG55" s="157"/>
      <c r="DH55" s="157"/>
      <c r="DI55" s="157"/>
      <c r="DJ55" s="157"/>
      <c r="DK55" s="157"/>
      <c r="DL55" s="157"/>
      <c r="DM55" s="157"/>
      <c r="DN55" s="157"/>
      <c r="DO55" s="157"/>
      <c r="DP55" s="157"/>
      <c r="DQ55" s="157"/>
      <c r="DR55" s="157"/>
      <c r="DS55" s="157"/>
      <c r="DT55" s="157"/>
      <c r="DU55" s="157"/>
      <c r="DV55" s="157"/>
      <c r="DW55" s="157"/>
      <c r="DX55" s="157"/>
      <c r="DY55" s="172">
        <f t="shared" si="98"/>
        <v>0</v>
      </c>
      <c r="DZ55" s="157"/>
      <c r="EA55" s="157"/>
      <c r="EB55" s="157"/>
      <c r="EC55" s="157"/>
      <c r="ED55" s="157"/>
      <c r="EE55" s="157"/>
      <c r="EF55" s="157"/>
      <c r="EG55" s="157"/>
      <c r="EH55" s="157"/>
      <c r="EI55" s="157"/>
      <c r="EJ55" s="157"/>
      <c r="EK55" s="157"/>
      <c r="EL55" s="157"/>
      <c r="EM55" s="157"/>
      <c r="EN55" s="157"/>
      <c r="EO55" s="157"/>
      <c r="EP55" s="157"/>
      <c r="EQ55" s="157"/>
      <c r="ER55" s="157"/>
      <c r="ES55" s="157"/>
      <c r="ET55" s="157"/>
      <c r="EU55" s="157"/>
      <c r="EV55" s="157"/>
      <c r="EW55" s="172">
        <f t="shared" si="109"/>
        <v>0</v>
      </c>
      <c r="EX55" s="126"/>
      <c r="EY55" s="172">
        <f t="shared" si="99"/>
        <v>0</v>
      </c>
      <c r="EZ55" s="228"/>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s="173">
        <f t="shared" si="100"/>
        <v>0</v>
      </c>
      <c r="HC55" s="174">
        <f t="shared" si="101"/>
        <v>0</v>
      </c>
      <c r="HD55" s="174">
        <f t="shared" si="110"/>
        <v>0</v>
      </c>
      <c r="HE55" s="174">
        <f t="shared" si="119"/>
        <v>1.3000000000000005E-2</v>
      </c>
      <c r="HF55" s="175">
        <f t="shared" si="111"/>
        <v>1.3000000000000005E-2</v>
      </c>
      <c r="HG55" s="176">
        <f t="shared" si="112"/>
        <v>0</v>
      </c>
      <c r="HH55" s="137">
        <f t="shared" si="102"/>
        <v>0</v>
      </c>
      <c r="HI55" s="137">
        <f t="shared" si="102"/>
        <v>0</v>
      </c>
      <c r="HJ55" s="137">
        <f t="shared" si="102"/>
        <v>1</v>
      </c>
      <c r="HK55" s="137">
        <f t="shared" si="102"/>
        <v>1</v>
      </c>
      <c r="HL55" s="137">
        <f t="shared" si="102"/>
        <v>1</v>
      </c>
      <c r="HM55" s="137">
        <f t="shared" si="102"/>
        <v>1</v>
      </c>
      <c r="HN55" s="137">
        <f t="shared" si="102"/>
        <v>1</v>
      </c>
      <c r="HO55" s="137">
        <f t="shared" si="102"/>
        <v>1</v>
      </c>
      <c r="HP55" s="137">
        <f t="shared" si="102"/>
        <v>1</v>
      </c>
      <c r="HQ55" s="137">
        <f t="shared" si="102"/>
        <v>1</v>
      </c>
      <c r="HR55" s="137">
        <f t="shared" si="102"/>
        <v>1</v>
      </c>
      <c r="HS55" s="137">
        <f t="shared" si="102"/>
        <v>1</v>
      </c>
      <c r="HT55" s="137">
        <f t="shared" si="102"/>
        <v>1</v>
      </c>
      <c r="HU55" s="137">
        <f t="shared" si="102"/>
        <v>1</v>
      </c>
      <c r="HV55" s="137">
        <f t="shared" si="102"/>
        <v>1</v>
      </c>
      <c r="HW55" s="137">
        <v>0</v>
      </c>
      <c r="HX55" s="137">
        <f t="shared" si="120"/>
        <v>0</v>
      </c>
      <c r="HY55"/>
      <c r="HZ55" s="173">
        <f t="shared" si="103"/>
        <v>0</v>
      </c>
      <c r="IA55" s="174">
        <f t="shared" si="104"/>
        <v>0</v>
      </c>
      <c r="IB55" s="174">
        <f t="shared" si="113"/>
        <v>0</v>
      </c>
      <c r="IC55" s="174">
        <f t="shared" si="121"/>
        <v>1.3000000000000005E-2</v>
      </c>
      <c r="ID55" s="175">
        <f t="shared" si="114"/>
        <v>1.3000000000000005E-2</v>
      </c>
      <c r="IE55" s="176">
        <f t="shared" si="115"/>
        <v>0</v>
      </c>
      <c r="IF55" s="137">
        <f t="shared" si="105"/>
        <v>0</v>
      </c>
      <c r="IG55" s="137">
        <f t="shared" si="105"/>
        <v>0</v>
      </c>
      <c r="IH55" s="137">
        <f t="shared" si="105"/>
        <v>1</v>
      </c>
      <c r="II55" s="137">
        <f t="shared" si="105"/>
        <v>1</v>
      </c>
      <c r="IJ55" s="137">
        <f t="shared" si="105"/>
        <v>1</v>
      </c>
      <c r="IK55" s="137">
        <f t="shared" si="105"/>
        <v>1</v>
      </c>
      <c r="IL55" s="137">
        <f t="shared" si="105"/>
        <v>1</v>
      </c>
      <c r="IM55" s="137">
        <f t="shared" si="105"/>
        <v>1</v>
      </c>
      <c r="IN55" s="137">
        <f t="shared" si="105"/>
        <v>1</v>
      </c>
      <c r="IO55" s="137">
        <f t="shared" si="105"/>
        <v>1</v>
      </c>
      <c r="IP55" s="137">
        <f t="shared" si="105"/>
        <v>1</v>
      </c>
      <c r="IQ55" s="137">
        <f t="shared" si="105"/>
        <v>1</v>
      </c>
      <c r="IR55" s="137">
        <f t="shared" si="105"/>
        <v>1</v>
      </c>
      <c r="IS55" s="137">
        <f t="shared" si="105"/>
        <v>1</v>
      </c>
      <c r="IT55" s="137">
        <f t="shared" si="105"/>
        <v>1</v>
      </c>
      <c r="IU55" s="137">
        <v>0</v>
      </c>
      <c r="IV55" s="137">
        <f t="shared" si="122"/>
        <v>0</v>
      </c>
      <c r="IW55" s="125"/>
      <c r="IX55" s="173">
        <f t="shared" si="106"/>
        <v>0</v>
      </c>
      <c r="IY55" s="174">
        <f t="shared" si="107"/>
        <v>0</v>
      </c>
      <c r="IZ55" s="174">
        <f t="shared" si="116"/>
        <v>0</v>
      </c>
      <c r="JA55" s="174">
        <f t="shared" si="123"/>
        <v>1.3000000000000005E-2</v>
      </c>
      <c r="JB55" s="175">
        <f t="shared" si="117"/>
        <v>1.3000000000000005E-2</v>
      </c>
      <c r="JC55" s="176">
        <f t="shared" si="118"/>
        <v>0</v>
      </c>
      <c r="JD55" s="137">
        <f t="shared" si="108"/>
        <v>0</v>
      </c>
      <c r="JE55" s="137">
        <f t="shared" si="108"/>
        <v>0</v>
      </c>
      <c r="JF55" s="137">
        <f t="shared" si="108"/>
        <v>1</v>
      </c>
      <c r="JG55" s="137">
        <f t="shared" si="108"/>
        <v>1</v>
      </c>
      <c r="JH55" s="137">
        <f t="shared" si="108"/>
        <v>1</v>
      </c>
      <c r="JI55" s="137">
        <f t="shared" si="108"/>
        <v>1</v>
      </c>
      <c r="JJ55" s="137">
        <f t="shared" si="108"/>
        <v>1</v>
      </c>
      <c r="JK55" s="137">
        <f t="shared" si="108"/>
        <v>1</v>
      </c>
      <c r="JL55" s="137">
        <f t="shared" si="108"/>
        <v>1</v>
      </c>
      <c r="JM55" s="137">
        <f t="shared" si="108"/>
        <v>1</v>
      </c>
      <c r="JN55" s="137">
        <f t="shared" si="108"/>
        <v>1</v>
      </c>
      <c r="JO55" s="137">
        <f t="shared" si="108"/>
        <v>1</v>
      </c>
      <c r="JP55" s="137">
        <f t="shared" si="108"/>
        <v>1</v>
      </c>
      <c r="JQ55" s="137">
        <f t="shared" si="108"/>
        <v>1</v>
      </c>
      <c r="JR55" s="137">
        <f t="shared" si="108"/>
        <v>1</v>
      </c>
      <c r="JS55" s="137">
        <v>0</v>
      </c>
      <c r="JT55" s="137">
        <f t="shared" si="124"/>
        <v>0</v>
      </c>
    </row>
    <row r="56" spans="3:280" ht="14.45" customHeight="1" x14ac:dyDescent="0.25">
      <c r="C56" s="194" t="s">
        <v>53</v>
      </c>
      <c r="D56" s="171">
        <v>0</v>
      </c>
      <c r="E56" s="156"/>
      <c r="F56" s="156"/>
      <c r="G56" s="156"/>
      <c r="H56" s="156"/>
      <c r="I56" s="156"/>
      <c r="J56" s="156"/>
      <c r="K56" s="156"/>
      <c r="L56" s="156"/>
      <c r="M56" s="156"/>
      <c r="N56" s="156"/>
      <c r="O56" s="156"/>
      <c r="P56" s="156"/>
      <c r="Q56" s="156"/>
      <c r="R56" s="156"/>
      <c r="S56" s="156"/>
      <c r="T56" s="156"/>
      <c r="U56" s="156"/>
      <c r="V56" s="156"/>
      <c r="W56" s="156"/>
      <c r="X56" s="156"/>
      <c r="Y56" s="156"/>
      <c r="Z56" s="156"/>
      <c r="AA56" s="156"/>
      <c r="AB56" s="171">
        <v>0</v>
      </c>
      <c r="AC56" s="156"/>
      <c r="AD56" s="156"/>
      <c r="AE56" s="156"/>
      <c r="AF56" s="156"/>
      <c r="AG56" s="156"/>
      <c r="AH56" s="156"/>
      <c r="AI56" s="156"/>
      <c r="AJ56" s="156"/>
      <c r="AK56" s="156"/>
      <c r="AL56" s="156"/>
      <c r="AM56" s="156"/>
      <c r="AN56" s="156"/>
      <c r="AO56" s="156"/>
      <c r="AP56" s="156"/>
      <c r="AQ56" s="156"/>
      <c r="AR56" s="156"/>
      <c r="AS56" s="156"/>
      <c r="AT56" s="156"/>
      <c r="AU56" s="156"/>
      <c r="AV56" s="156"/>
      <c r="AW56" s="156"/>
      <c r="AX56" s="156"/>
      <c r="AY56" s="156"/>
      <c r="AZ56" s="171">
        <v>0</v>
      </c>
      <c r="BA56" s="153">
        <f t="shared" si="93"/>
        <v>0</v>
      </c>
      <c r="BB56" s="120"/>
      <c r="BC56" s="172">
        <f t="shared" si="94"/>
        <v>0</v>
      </c>
      <c r="BD56" s="157"/>
      <c r="BE56" s="157"/>
      <c r="BF56" s="157"/>
      <c r="BG56" s="157"/>
      <c r="BH56" s="157"/>
      <c r="BI56" s="157"/>
      <c r="BJ56" s="157"/>
      <c r="BK56" s="157"/>
      <c r="BL56" s="157"/>
      <c r="BM56" s="157"/>
      <c r="BN56" s="157"/>
      <c r="BO56" s="157"/>
      <c r="BP56" s="157"/>
      <c r="BQ56" s="157"/>
      <c r="BR56" s="157"/>
      <c r="BS56" s="157"/>
      <c r="BT56" s="157"/>
      <c r="BU56" s="157"/>
      <c r="BV56" s="157"/>
      <c r="BW56" s="157"/>
      <c r="BX56" s="157"/>
      <c r="BY56" s="157"/>
      <c r="BZ56" s="157"/>
      <c r="CA56" s="172">
        <f t="shared" si="95"/>
        <v>0</v>
      </c>
      <c r="CB56" s="157"/>
      <c r="CC56" s="157"/>
      <c r="CD56" s="157"/>
      <c r="CE56" s="157"/>
      <c r="CF56" s="157"/>
      <c r="CG56" s="157"/>
      <c r="CH56" s="157"/>
      <c r="CI56" s="157"/>
      <c r="CJ56" s="157"/>
      <c r="CK56" s="157"/>
      <c r="CL56" s="157"/>
      <c r="CM56" s="157"/>
      <c r="CN56" s="157"/>
      <c r="CO56" s="157"/>
      <c r="CP56" s="157"/>
      <c r="CQ56" s="157"/>
      <c r="CR56" s="157"/>
      <c r="CS56" s="157"/>
      <c r="CT56" s="157"/>
      <c r="CU56" s="157"/>
      <c r="CV56" s="157"/>
      <c r="CW56" s="157"/>
      <c r="CX56" s="157"/>
      <c r="CY56" s="172">
        <f t="shared" si="96"/>
        <v>0</v>
      </c>
      <c r="CZ56" s="120"/>
      <c r="DA56" s="172">
        <f t="shared" si="97"/>
        <v>0</v>
      </c>
      <c r="DB56" s="157"/>
      <c r="DC56" s="157"/>
      <c r="DD56" s="157"/>
      <c r="DE56" s="157"/>
      <c r="DF56" s="157"/>
      <c r="DG56" s="157"/>
      <c r="DH56" s="157"/>
      <c r="DI56" s="157"/>
      <c r="DJ56" s="157"/>
      <c r="DK56" s="157"/>
      <c r="DL56" s="157"/>
      <c r="DM56" s="157"/>
      <c r="DN56" s="157"/>
      <c r="DO56" s="157"/>
      <c r="DP56" s="157"/>
      <c r="DQ56" s="157"/>
      <c r="DR56" s="157"/>
      <c r="DS56" s="157"/>
      <c r="DT56" s="157"/>
      <c r="DU56" s="157"/>
      <c r="DV56" s="157"/>
      <c r="DW56" s="157"/>
      <c r="DX56" s="157"/>
      <c r="DY56" s="172">
        <f t="shared" si="98"/>
        <v>0</v>
      </c>
      <c r="DZ56" s="157"/>
      <c r="EA56" s="157"/>
      <c r="EB56" s="157"/>
      <c r="EC56" s="157"/>
      <c r="ED56" s="157"/>
      <c r="EE56" s="157"/>
      <c r="EF56" s="157"/>
      <c r="EG56" s="157"/>
      <c r="EH56" s="157"/>
      <c r="EI56" s="157"/>
      <c r="EJ56" s="157"/>
      <c r="EK56" s="157"/>
      <c r="EL56" s="157"/>
      <c r="EM56" s="157"/>
      <c r="EN56" s="157"/>
      <c r="EO56" s="157"/>
      <c r="EP56" s="157"/>
      <c r="EQ56" s="157"/>
      <c r="ER56" s="157"/>
      <c r="ES56" s="157"/>
      <c r="ET56" s="157"/>
      <c r="EU56" s="157"/>
      <c r="EV56" s="157"/>
      <c r="EW56" s="172">
        <f t="shared" si="109"/>
        <v>0</v>
      </c>
      <c r="EX56" s="126"/>
      <c r="EY56" s="172">
        <f t="shared" si="99"/>
        <v>0</v>
      </c>
      <c r="EZ56" s="228"/>
      <c r="FA56" s="136"/>
      <c r="FB56" s="137" t="s">
        <v>214</v>
      </c>
      <c r="FC56" s="137" t="s">
        <v>215</v>
      </c>
      <c r="FD56" s="137" t="s">
        <v>216</v>
      </c>
      <c r="FE56" s="125"/>
      <c r="FF56" s="125"/>
      <c r="FG56"/>
      <c r="FH56" s="125"/>
      <c r="FI56" s="125"/>
      <c r="FJ56"/>
      <c r="FK56"/>
      <c r="FL56"/>
      <c r="FM56"/>
      <c r="FN56"/>
      <c r="FO56"/>
      <c r="FP56"/>
      <c r="FQ56"/>
      <c r="FR56"/>
      <c r="FS56"/>
      <c r="FT56"/>
      <c r="FU56"/>
      <c r="FV56"/>
      <c r="FW56"/>
      <c r="FX56"/>
      <c r="FY56" s="138"/>
      <c r="FZ56" s="137" t="s">
        <v>214</v>
      </c>
      <c r="GA56" s="137" t="s">
        <v>215</v>
      </c>
      <c r="GB56" s="137" t="s">
        <v>216</v>
      </c>
      <c r="GC56" s="125"/>
      <c r="GD56" s="125"/>
      <c r="GE56"/>
      <c r="GF56" s="125"/>
      <c r="GG56" s="125"/>
      <c r="GH56"/>
      <c r="GI56"/>
      <c r="GJ56"/>
      <c r="GK56"/>
      <c r="GL56"/>
      <c r="GM56"/>
      <c r="GN56"/>
      <c r="GO56"/>
      <c r="GP56"/>
      <c r="GQ56"/>
      <c r="GR56"/>
      <c r="GS56"/>
      <c r="GT56"/>
      <c r="GU56"/>
      <c r="GV56"/>
      <c r="GW56" s="138"/>
      <c r="GX56" s="137" t="s">
        <v>214</v>
      </c>
      <c r="GY56" s="137" t="s">
        <v>215</v>
      </c>
      <c r="GZ56" s="137" t="s">
        <v>216</v>
      </c>
      <c r="HA56"/>
      <c r="HB56" s="173">
        <f t="shared" si="100"/>
        <v>0</v>
      </c>
      <c r="HC56" s="174">
        <f t="shared" si="101"/>
        <v>0</v>
      </c>
      <c r="HD56" s="174">
        <f t="shared" si="110"/>
        <v>0</v>
      </c>
      <c r="HE56" s="174">
        <f t="shared" si="119"/>
        <v>1.4000000000000005E-2</v>
      </c>
      <c r="HF56" s="175">
        <f t="shared" si="111"/>
        <v>1.4000000000000005E-2</v>
      </c>
      <c r="HG56" s="176">
        <f t="shared" si="112"/>
        <v>0</v>
      </c>
      <c r="HH56" s="137">
        <f t="shared" si="102"/>
        <v>0</v>
      </c>
      <c r="HI56" s="137">
        <f t="shared" si="102"/>
        <v>1</v>
      </c>
      <c r="HJ56" s="137">
        <f t="shared" si="102"/>
        <v>1</v>
      </c>
      <c r="HK56" s="137">
        <f t="shared" si="102"/>
        <v>1</v>
      </c>
      <c r="HL56" s="137">
        <f t="shared" si="102"/>
        <v>1</v>
      </c>
      <c r="HM56" s="137">
        <f t="shared" si="102"/>
        <v>1</v>
      </c>
      <c r="HN56" s="137">
        <f t="shared" si="102"/>
        <v>1</v>
      </c>
      <c r="HO56" s="137">
        <f t="shared" si="102"/>
        <v>1</v>
      </c>
      <c r="HP56" s="137">
        <f t="shared" si="102"/>
        <v>1</v>
      </c>
      <c r="HQ56" s="137">
        <f t="shared" si="102"/>
        <v>1</v>
      </c>
      <c r="HR56" s="137">
        <f t="shared" si="102"/>
        <v>1</v>
      </c>
      <c r="HS56" s="137">
        <f t="shared" si="102"/>
        <v>1</v>
      </c>
      <c r="HT56" s="137">
        <f t="shared" si="102"/>
        <v>1</v>
      </c>
      <c r="HU56" s="137">
        <f t="shared" si="102"/>
        <v>1</v>
      </c>
      <c r="HV56" s="137">
        <f t="shared" si="102"/>
        <v>1</v>
      </c>
      <c r="HW56" s="137">
        <v>0</v>
      </c>
      <c r="HX56" s="137">
        <f t="shared" si="120"/>
        <v>0</v>
      </c>
      <c r="HY56"/>
      <c r="HZ56" s="173">
        <f t="shared" si="103"/>
        <v>0</v>
      </c>
      <c r="IA56" s="174">
        <f t="shared" si="104"/>
        <v>0</v>
      </c>
      <c r="IB56" s="174">
        <f t="shared" si="113"/>
        <v>0</v>
      </c>
      <c r="IC56" s="174">
        <f t="shared" si="121"/>
        <v>1.4000000000000005E-2</v>
      </c>
      <c r="ID56" s="175">
        <f t="shared" si="114"/>
        <v>1.4000000000000005E-2</v>
      </c>
      <c r="IE56" s="176">
        <f t="shared" si="115"/>
        <v>0</v>
      </c>
      <c r="IF56" s="137">
        <f t="shared" si="105"/>
        <v>0</v>
      </c>
      <c r="IG56" s="137">
        <f t="shared" si="105"/>
        <v>1</v>
      </c>
      <c r="IH56" s="137">
        <f t="shared" si="105"/>
        <v>1</v>
      </c>
      <c r="II56" s="137">
        <f t="shared" si="105"/>
        <v>1</v>
      </c>
      <c r="IJ56" s="137">
        <f t="shared" si="105"/>
        <v>1</v>
      </c>
      <c r="IK56" s="137">
        <f t="shared" si="105"/>
        <v>1</v>
      </c>
      <c r="IL56" s="137">
        <f t="shared" si="105"/>
        <v>1</v>
      </c>
      <c r="IM56" s="137">
        <f t="shared" si="105"/>
        <v>1</v>
      </c>
      <c r="IN56" s="137">
        <f t="shared" si="105"/>
        <v>1</v>
      </c>
      <c r="IO56" s="137">
        <f t="shared" si="105"/>
        <v>1</v>
      </c>
      <c r="IP56" s="137">
        <f t="shared" si="105"/>
        <v>1</v>
      </c>
      <c r="IQ56" s="137">
        <f t="shared" si="105"/>
        <v>1</v>
      </c>
      <c r="IR56" s="137">
        <f t="shared" si="105"/>
        <v>1</v>
      </c>
      <c r="IS56" s="137">
        <f t="shared" si="105"/>
        <v>1</v>
      </c>
      <c r="IT56" s="137">
        <f t="shared" si="105"/>
        <v>1</v>
      </c>
      <c r="IU56" s="137">
        <v>0</v>
      </c>
      <c r="IV56" s="137">
        <f t="shared" si="122"/>
        <v>0</v>
      </c>
      <c r="IW56" s="125"/>
      <c r="IX56" s="173">
        <f t="shared" si="106"/>
        <v>0</v>
      </c>
      <c r="IY56" s="174">
        <f t="shared" si="107"/>
        <v>0</v>
      </c>
      <c r="IZ56" s="174">
        <f t="shared" si="116"/>
        <v>0</v>
      </c>
      <c r="JA56" s="174">
        <f t="shared" si="123"/>
        <v>1.4000000000000005E-2</v>
      </c>
      <c r="JB56" s="175">
        <f t="shared" si="117"/>
        <v>1.4000000000000005E-2</v>
      </c>
      <c r="JC56" s="176">
        <f t="shared" si="118"/>
        <v>0</v>
      </c>
      <c r="JD56" s="137">
        <f t="shared" si="108"/>
        <v>0</v>
      </c>
      <c r="JE56" s="137">
        <f t="shared" si="108"/>
        <v>1</v>
      </c>
      <c r="JF56" s="137">
        <f t="shared" si="108"/>
        <v>1</v>
      </c>
      <c r="JG56" s="137">
        <f t="shared" si="108"/>
        <v>1</v>
      </c>
      <c r="JH56" s="137">
        <f t="shared" si="108"/>
        <v>1</v>
      </c>
      <c r="JI56" s="137">
        <f t="shared" si="108"/>
        <v>1</v>
      </c>
      <c r="JJ56" s="137">
        <f t="shared" si="108"/>
        <v>1</v>
      </c>
      <c r="JK56" s="137">
        <f t="shared" si="108"/>
        <v>1</v>
      </c>
      <c r="JL56" s="137">
        <f t="shared" si="108"/>
        <v>1</v>
      </c>
      <c r="JM56" s="137">
        <f t="shared" si="108"/>
        <v>1</v>
      </c>
      <c r="JN56" s="137">
        <f t="shared" si="108"/>
        <v>1</v>
      </c>
      <c r="JO56" s="137">
        <f t="shared" si="108"/>
        <v>1</v>
      </c>
      <c r="JP56" s="137">
        <f t="shared" si="108"/>
        <v>1</v>
      </c>
      <c r="JQ56" s="137">
        <f t="shared" si="108"/>
        <v>1</v>
      </c>
      <c r="JR56" s="137">
        <f t="shared" si="108"/>
        <v>1</v>
      </c>
      <c r="JS56" s="137">
        <v>0</v>
      </c>
      <c r="JT56" s="137">
        <f t="shared" si="124"/>
        <v>0</v>
      </c>
    </row>
    <row r="57" spans="3:280" ht="14.45" customHeight="1" x14ac:dyDescent="0.25">
      <c r="C57" s="194" t="s">
        <v>54</v>
      </c>
      <c r="D57" s="171">
        <v>0</v>
      </c>
      <c r="E57" s="156"/>
      <c r="F57" s="156"/>
      <c r="G57" s="156"/>
      <c r="H57" s="156"/>
      <c r="I57" s="156"/>
      <c r="J57" s="156"/>
      <c r="K57" s="156"/>
      <c r="L57" s="156"/>
      <c r="M57" s="156"/>
      <c r="N57" s="156"/>
      <c r="O57" s="156"/>
      <c r="P57" s="156"/>
      <c r="Q57" s="156"/>
      <c r="R57" s="156"/>
      <c r="S57" s="156"/>
      <c r="T57" s="156"/>
      <c r="U57" s="156"/>
      <c r="V57" s="156"/>
      <c r="W57" s="156"/>
      <c r="X57" s="156"/>
      <c r="Y57" s="156"/>
      <c r="Z57" s="156"/>
      <c r="AA57" s="156"/>
      <c r="AB57" s="171">
        <v>0</v>
      </c>
      <c r="AC57" s="156"/>
      <c r="AD57" s="156"/>
      <c r="AE57" s="156"/>
      <c r="AF57" s="156"/>
      <c r="AG57" s="156"/>
      <c r="AH57" s="156"/>
      <c r="AI57" s="156"/>
      <c r="AJ57" s="156"/>
      <c r="AK57" s="156"/>
      <c r="AL57" s="156"/>
      <c r="AM57" s="156"/>
      <c r="AN57" s="156"/>
      <c r="AO57" s="156"/>
      <c r="AP57" s="156"/>
      <c r="AQ57" s="156"/>
      <c r="AR57" s="156"/>
      <c r="AS57" s="156"/>
      <c r="AT57" s="156"/>
      <c r="AU57" s="156"/>
      <c r="AV57" s="156"/>
      <c r="AW57" s="156"/>
      <c r="AX57" s="156"/>
      <c r="AY57" s="156"/>
      <c r="AZ57" s="171">
        <v>0</v>
      </c>
      <c r="BA57" s="153">
        <f t="shared" si="93"/>
        <v>0</v>
      </c>
      <c r="BB57" s="120"/>
      <c r="BC57" s="172">
        <f t="shared" si="94"/>
        <v>0</v>
      </c>
      <c r="BD57" s="157"/>
      <c r="BE57" s="157"/>
      <c r="BF57" s="157"/>
      <c r="BG57" s="157"/>
      <c r="BH57" s="157"/>
      <c r="BI57" s="157"/>
      <c r="BJ57" s="157"/>
      <c r="BK57" s="157"/>
      <c r="BL57" s="157"/>
      <c r="BM57" s="157"/>
      <c r="BN57" s="157"/>
      <c r="BO57" s="157"/>
      <c r="BP57" s="157"/>
      <c r="BQ57" s="157"/>
      <c r="BR57" s="157"/>
      <c r="BS57" s="157"/>
      <c r="BT57" s="157"/>
      <c r="BU57" s="157"/>
      <c r="BV57" s="157"/>
      <c r="BW57" s="157"/>
      <c r="BX57" s="157"/>
      <c r="BY57" s="157"/>
      <c r="BZ57" s="157"/>
      <c r="CA57" s="172">
        <f t="shared" si="95"/>
        <v>0</v>
      </c>
      <c r="CB57" s="157"/>
      <c r="CC57" s="157"/>
      <c r="CD57" s="157"/>
      <c r="CE57" s="157"/>
      <c r="CF57" s="157"/>
      <c r="CG57" s="157"/>
      <c r="CH57" s="157"/>
      <c r="CI57" s="157"/>
      <c r="CJ57" s="157"/>
      <c r="CK57" s="157"/>
      <c r="CL57" s="157"/>
      <c r="CM57" s="157"/>
      <c r="CN57" s="157"/>
      <c r="CO57" s="157"/>
      <c r="CP57" s="157"/>
      <c r="CQ57" s="157"/>
      <c r="CR57" s="157"/>
      <c r="CS57" s="157"/>
      <c r="CT57" s="157"/>
      <c r="CU57" s="157"/>
      <c r="CV57" s="157"/>
      <c r="CW57" s="157"/>
      <c r="CX57" s="157"/>
      <c r="CY57" s="172">
        <f t="shared" si="96"/>
        <v>0</v>
      </c>
      <c r="CZ57" s="120"/>
      <c r="DA57" s="172">
        <f t="shared" si="97"/>
        <v>0</v>
      </c>
      <c r="DB57" s="157"/>
      <c r="DC57" s="157"/>
      <c r="DD57" s="157"/>
      <c r="DE57" s="157"/>
      <c r="DF57" s="157"/>
      <c r="DG57" s="157"/>
      <c r="DH57" s="157"/>
      <c r="DI57" s="157"/>
      <c r="DJ57" s="157"/>
      <c r="DK57" s="157"/>
      <c r="DL57" s="157"/>
      <c r="DM57" s="157"/>
      <c r="DN57" s="157"/>
      <c r="DO57" s="157"/>
      <c r="DP57" s="157"/>
      <c r="DQ57" s="157"/>
      <c r="DR57" s="157"/>
      <c r="DS57" s="157"/>
      <c r="DT57" s="157"/>
      <c r="DU57" s="157"/>
      <c r="DV57" s="157"/>
      <c r="DW57" s="157"/>
      <c r="DX57" s="157"/>
      <c r="DY57" s="172">
        <f t="shared" si="98"/>
        <v>0</v>
      </c>
      <c r="DZ57" s="157"/>
      <c r="EA57" s="157"/>
      <c r="EB57" s="157"/>
      <c r="EC57" s="157"/>
      <c r="ED57" s="157"/>
      <c r="EE57" s="157"/>
      <c r="EF57" s="157"/>
      <c r="EG57" s="157"/>
      <c r="EH57" s="157"/>
      <c r="EI57" s="157"/>
      <c r="EJ57" s="157"/>
      <c r="EK57" s="157"/>
      <c r="EL57" s="157"/>
      <c r="EM57" s="157"/>
      <c r="EN57" s="157"/>
      <c r="EO57" s="157"/>
      <c r="EP57" s="157"/>
      <c r="EQ57" s="157"/>
      <c r="ER57" s="157"/>
      <c r="ES57" s="157"/>
      <c r="ET57" s="157"/>
      <c r="EU57" s="157"/>
      <c r="EV57" s="157"/>
      <c r="EW57" s="172">
        <f t="shared" si="109"/>
        <v>0</v>
      </c>
      <c r="EX57" s="126"/>
      <c r="EY57" s="172">
        <f t="shared" si="99"/>
        <v>0</v>
      </c>
      <c r="EZ57" s="228"/>
      <c r="FA57" s="143" t="s">
        <v>218</v>
      </c>
      <c r="FB57" s="144" t="s">
        <v>219</v>
      </c>
      <c r="FC57" s="146" t="s">
        <v>246</v>
      </c>
      <c r="FD57" s="146" t="s">
        <v>247</v>
      </c>
      <c r="FE57" s="147"/>
      <c r="FF57" s="147"/>
      <c r="FG57"/>
      <c r="FH57" s="147"/>
      <c r="FI57" s="147"/>
      <c r="FJ57"/>
      <c r="FK57" s="125"/>
      <c r="FL57"/>
      <c r="FM57" s="125"/>
      <c r="FN57" s="125"/>
      <c r="FO57"/>
      <c r="FP57" s="125"/>
      <c r="FQ57" s="125"/>
      <c r="FR57" s="125"/>
      <c r="FS57"/>
      <c r="FT57"/>
      <c r="FU57"/>
      <c r="FV57"/>
      <c r="FW57"/>
      <c r="FX57" s="125"/>
      <c r="FY57" s="148" t="s">
        <v>218</v>
      </c>
      <c r="FZ57" s="144" t="s">
        <v>219</v>
      </c>
      <c r="GA57" s="146" t="s">
        <v>246</v>
      </c>
      <c r="GB57" s="146" t="s">
        <v>247</v>
      </c>
      <c r="GC57" s="147"/>
      <c r="GD57" s="147"/>
      <c r="GE57"/>
      <c r="GF57" s="147"/>
      <c r="GG57" s="147"/>
      <c r="GH57"/>
      <c r="GI57" s="125"/>
      <c r="GJ57"/>
      <c r="GK57" s="125"/>
      <c r="GL57" s="125"/>
      <c r="GM57"/>
      <c r="GN57" s="125"/>
      <c r="GO57" s="125"/>
      <c r="GP57" s="125"/>
      <c r="GQ57"/>
      <c r="GR57" s="125"/>
      <c r="GS57" s="125"/>
      <c r="GT57" s="125"/>
      <c r="GU57"/>
      <c r="GV57" s="125"/>
      <c r="GW57" s="148" t="s">
        <v>218</v>
      </c>
      <c r="GX57" s="144" t="s">
        <v>219</v>
      </c>
      <c r="GY57" s="146" t="s">
        <v>246</v>
      </c>
      <c r="GZ57" s="146" t="s">
        <v>247</v>
      </c>
      <c r="HA57"/>
      <c r="HB57" s="173">
        <f t="shared" si="100"/>
        <v>0</v>
      </c>
      <c r="HC57" s="174">
        <f t="shared" si="101"/>
        <v>0</v>
      </c>
      <c r="HD57" s="174">
        <f t="shared" si="110"/>
        <v>0</v>
      </c>
      <c r="HE57" s="174">
        <f t="shared" si="119"/>
        <v>1.5000000000000006E-2</v>
      </c>
      <c r="HF57" s="175">
        <f t="shared" si="111"/>
        <v>1.5000000000000006E-2</v>
      </c>
      <c r="HG57" s="176">
        <f t="shared" si="112"/>
        <v>0</v>
      </c>
      <c r="HH57" s="137">
        <f t="shared" si="102"/>
        <v>1</v>
      </c>
      <c r="HI57" s="137">
        <f t="shared" si="102"/>
        <v>1</v>
      </c>
      <c r="HJ57" s="137">
        <f t="shared" si="102"/>
        <v>1</v>
      </c>
      <c r="HK57" s="137">
        <f t="shared" si="102"/>
        <v>1</v>
      </c>
      <c r="HL57" s="137">
        <f t="shared" si="102"/>
        <v>1</v>
      </c>
      <c r="HM57" s="137">
        <f t="shared" si="102"/>
        <v>1</v>
      </c>
      <c r="HN57" s="137">
        <f t="shared" si="102"/>
        <v>1</v>
      </c>
      <c r="HO57" s="137">
        <f t="shared" si="102"/>
        <v>1</v>
      </c>
      <c r="HP57" s="137">
        <f t="shared" si="102"/>
        <v>1</v>
      </c>
      <c r="HQ57" s="137">
        <f t="shared" si="102"/>
        <v>1</v>
      </c>
      <c r="HR57" s="137">
        <f t="shared" si="102"/>
        <v>1</v>
      </c>
      <c r="HS57" s="137">
        <f t="shared" si="102"/>
        <v>1</v>
      </c>
      <c r="HT57" s="137">
        <f t="shared" si="102"/>
        <v>1</v>
      </c>
      <c r="HU57" s="137">
        <f t="shared" si="102"/>
        <v>1</v>
      </c>
      <c r="HV57" s="137">
        <f t="shared" si="102"/>
        <v>1</v>
      </c>
      <c r="HW57" s="137">
        <v>0</v>
      </c>
      <c r="HX57" s="137">
        <f t="shared" si="120"/>
        <v>0</v>
      </c>
      <c r="HY57"/>
      <c r="HZ57" s="173">
        <f t="shared" si="103"/>
        <v>0</v>
      </c>
      <c r="IA57" s="174">
        <f t="shared" si="104"/>
        <v>0</v>
      </c>
      <c r="IB57" s="174">
        <f t="shared" si="113"/>
        <v>0</v>
      </c>
      <c r="IC57" s="174">
        <f t="shared" si="121"/>
        <v>1.5000000000000006E-2</v>
      </c>
      <c r="ID57" s="175">
        <f t="shared" si="114"/>
        <v>1.5000000000000006E-2</v>
      </c>
      <c r="IE57" s="176">
        <f t="shared" si="115"/>
        <v>0</v>
      </c>
      <c r="IF57" s="137">
        <f t="shared" si="105"/>
        <v>1</v>
      </c>
      <c r="IG57" s="137">
        <f t="shared" si="105"/>
        <v>1</v>
      </c>
      <c r="IH57" s="137">
        <f t="shared" si="105"/>
        <v>1</v>
      </c>
      <c r="II57" s="137">
        <f t="shared" si="105"/>
        <v>1</v>
      </c>
      <c r="IJ57" s="137">
        <f t="shared" si="105"/>
        <v>1</v>
      </c>
      <c r="IK57" s="137">
        <f t="shared" si="105"/>
        <v>1</v>
      </c>
      <c r="IL57" s="137">
        <f t="shared" si="105"/>
        <v>1</v>
      </c>
      <c r="IM57" s="137">
        <f t="shared" si="105"/>
        <v>1</v>
      </c>
      <c r="IN57" s="137">
        <f t="shared" si="105"/>
        <v>1</v>
      </c>
      <c r="IO57" s="137">
        <f t="shared" si="105"/>
        <v>1</v>
      </c>
      <c r="IP57" s="137">
        <f t="shared" si="105"/>
        <v>1</v>
      </c>
      <c r="IQ57" s="137">
        <f t="shared" si="105"/>
        <v>1</v>
      </c>
      <c r="IR57" s="137">
        <f t="shared" si="105"/>
        <v>1</v>
      </c>
      <c r="IS57" s="137">
        <f t="shared" si="105"/>
        <v>1</v>
      </c>
      <c r="IT57" s="137">
        <f t="shared" si="105"/>
        <v>1</v>
      </c>
      <c r="IU57" s="137">
        <v>0</v>
      </c>
      <c r="IV57" s="137">
        <f t="shared" si="122"/>
        <v>0</v>
      </c>
      <c r="IW57" s="125"/>
      <c r="IX57" s="173">
        <f t="shared" si="106"/>
        <v>0</v>
      </c>
      <c r="IY57" s="174">
        <f t="shared" si="107"/>
        <v>0</v>
      </c>
      <c r="IZ57" s="174">
        <f t="shared" si="116"/>
        <v>0</v>
      </c>
      <c r="JA57" s="174">
        <f t="shared" si="123"/>
        <v>1.5000000000000006E-2</v>
      </c>
      <c r="JB57" s="175">
        <f t="shared" si="117"/>
        <v>1.5000000000000006E-2</v>
      </c>
      <c r="JC57" s="176">
        <f t="shared" si="118"/>
        <v>0</v>
      </c>
      <c r="JD57" s="137">
        <f t="shared" si="108"/>
        <v>1</v>
      </c>
      <c r="JE57" s="137">
        <f t="shared" si="108"/>
        <v>1</v>
      </c>
      <c r="JF57" s="137">
        <f t="shared" si="108"/>
        <v>1</v>
      </c>
      <c r="JG57" s="137">
        <f t="shared" si="108"/>
        <v>1</v>
      </c>
      <c r="JH57" s="137">
        <f t="shared" si="108"/>
        <v>1</v>
      </c>
      <c r="JI57" s="137">
        <f t="shared" si="108"/>
        <v>1</v>
      </c>
      <c r="JJ57" s="137">
        <f t="shared" si="108"/>
        <v>1</v>
      </c>
      <c r="JK57" s="137">
        <f t="shared" si="108"/>
        <v>1</v>
      </c>
      <c r="JL57" s="137">
        <f t="shared" si="108"/>
        <v>1</v>
      </c>
      <c r="JM57" s="137">
        <f t="shared" si="108"/>
        <v>1</v>
      </c>
      <c r="JN57" s="137">
        <f t="shared" si="108"/>
        <v>1</v>
      </c>
      <c r="JO57" s="137">
        <f t="shared" si="108"/>
        <v>1</v>
      </c>
      <c r="JP57" s="137">
        <f t="shared" si="108"/>
        <v>1</v>
      </c>
      <c r="JQ57" s="137">
        <f t="shared" si="108"/>
        <v>1</v>
      </c>
      <c r="JR57" s="137">
        <f t="shared" si="108"/>
        <v>1</v>
      </c>
      <c r="JS57" s="137">
        <v>0</v>
      </c>
      <c r="JT57" s="137">
        <f t="shared" si="124"/>
        <v>0</v>
      </c>
    </row>
    <row r="58" spans="3:280" ht="14.45" customHeight="1" x14ac:dyDescent="0.25">
      <c r="C58" s="216" t="s">
        <v>273</v>
      </c>
      <c r="D58" s="184">
        <f>IF(COUNTBLANK(D$43:D$57)&gt;0,"",SUM(D43:D57))</f>
        <v>26</v>
      </c>
      <c r="E58" s="189"/>
      <c r="F58" s="189"/>
      <c r="G58" s="189"/>
      <c r="H58" s="189"/>
      <c r="I58" s="189"/>
      <c r="J58" s="189"/>
      <c r="K58" s="189"/>
      <c r="L58" s="189"/>
      <c r="M58" s="189"/>
      <c r="N58" s="189"/>
      <c r="O58" s="189"/>
      <c r="P58" s="189"/>
      <c r="Q58" s="189"/>
      <c r="R58" s="189"/>
      <c r="S58" s="189"/>
      <c r="T58" s="189"/>
      <c r="U58" s="189"/>
      <c r="V58" s="189"/>
      <c r="W58" s="189"/>
      <c r="X58" s="189"/>
      <c r="Y58" s="189"/>
      <c r="Z58" s="189"/>
      <c r="AA58" s="189"/>
      <c r="AB58" s="184">
        <f>IF(COUNTBLANK(AB$43:AB$57)&gt;0,"",SUM(AB43:AB57))</f>
        <v>17</v>
      </c>
      <c r="AC58" s="189"/>
      <c r="AD58" s="189"/>
      <c r="AE58" s="189"/>
      <c r="AF58" s="189"/>
      <c r="AG58" s="189"/>
      <c r="AH58" s="189"/>
      <c r="AI58" s="189"/>
      <c r="AJ58" s="189"/>
      <c r="AK58" s="189"/>
      <c r="AL58" s="189"/>
      <c r="AM58" s="189"/>
      <c r="AN58" s="189"/>
      <c r="AO58" s="189"/>
      <c r="AP58" s="189"/>
      <c r="AQ58" s="189"/>
      <c r="AR58" s="189"/>
      <c r="AS58" s="189"/>
      <c r="AT58" s="189"/>
      <c r="AU58" s="189"/>
      <c r="AV58" s="189"/>
      <c r="AW58" s="189"/>
      <c r="AX58" s="189"/>
      <c r="AY58" s="189"/>
      <c r="AZ58" s="184">
        <f>IF(COUNTBLANK(AZ$43:AZ$57)&gt;0,"",SUM(AZ43:AZ57))</f>
        <v>1</v>
      </c>
      <c r="BA58" s="142"/>
      <c r="BB58" s="120"/>
      <c r="BC58" s="142"/>
      <c r="BD58" s="142"/>
      <c r="BE58" s="142"/>
      <c r="BF58" s="142"/>
      <c r="BG58" s="142"/>
      <c r="BH58" s="142"/>
      <c r="BI58" s="142"/>
      <c r="BJ58" s="142"/>
      <c r="BK58" s="142"/>
      <c r="BL58" s="142"/>
      <c r="BM58" s="142"/>
      <c r="BN58" s="142"/>
      <c r="BO58" s="142"/>
      <c r="BP58" s="142"/>
      <c r="BQ58" s="142"/>
      <c r="BR58" s="142"/>
      <c r="BS58" s="142"/>
      <c r="BT58" s="142"/>
      <c r="BU58" s="142"/>
      <c r="BV58" s="142"/>
      <c r="BW58" s="142"/>
      <c r="BX58" s="142"/>
      <c r="BY58" s="142"/>
      <c r="BZ58" s="142"/>
      <c r="CA58" s="142"/>
      <c r="CB58" s="142"/>
      <c r="CC58" s="142"/>
      <c r="CD58" s="142"/>
      <c r="CE58" s="142"/>
      <c r="CF58" s="142"/>
      <c r="CG58" s="142"/>
      <c r="CH58" s="142"/>
      <c r="CI58" s="142"/>
      <c r="CJ58" s="142"/>
      <c r="CK58" s="142"/>
      <c r="CL58" s="142"/>
      <c r="CM58" s="142"/>
      <c r="CN58" s="142"/>
      <c r="CO58" s="142"/>
      <c r="CP58" s="142"/>
      <c r="CQ58" s="142"/>
      <c r="CR58" s="142"/>
      <c r="CS58" s="142"/>
      <c r="CT58" s="142"/>
      <c r="CU58" s="142"/>
      <c r="CV58" s="142"/>
      <c r="CW58" s="142"/>
      <c r="CX58" s="142"/>
      <c r="CY58" s="142"/>
      <c r="CZ58" s="120"/>
      <c r="DA58" s="142"/>
      <c r="DB58" s="142"/>
      <c r="DC58" s="142"/>
      <c r="DD58" s="142"/>
      <c r="DE58" s="142"/>
      <c r="DF58" s="142"/>
      <c r="DG58" s="142"/>
      <c r="DH58" s="142"/>
      <c r="DI58" s="142"/>
      <c r="DJ58" s="142"/>
      <c r="DK58" s="142"/>
      <c r="DL58" s="142"/>
      <c r="DM58" s="142"/>
      <c r="DN58" s="142"/>
      <c r="DO58" s="142"/>
      <c r="DP58" s="142"/>
      <c r="DQ58" s="142"/>
      <c r="DR58" s="142"/>
      <c r="DS58" s="142"/>
      <c r="DT58" s="142"/>
      <c r="DU58" s="142"/>
      <c r="DV58" s="142"/>
      <c r="DW58" s="142"/>
      <c r="DX58" s="142"/>
      <c r="DY58" s="142"/>
      <c r="DZ58" s="142"/>
      <c r="EA58" s="142"/>
      <c r="EB58" s="142"/>
      <c r="EC58" s="142"/>
      <c r="ED58" s="142"/>
      <c r="EE58" s="142"/>
      <c r="EF58" s="142"/>
      <c r="EG58" s="142"/>
      <c r="EH58" s="142"/>
      <c r="EI58" s="142"/>
      <c r="EJ58" s="142"/>
      <c r="EK58" s="142"/>
      <c r="EL58" s="142"/>
      <c r="EM58" s="142"/>
      <c r="EN58" s="142"/>
      <c r="EO58" s="142"/>
      <c r="EP58" s="142"/>
      <c r="EQ58" s="142"/>
      <c r="ER58" s="142"/>
      <c r="ES58" s="142"/>
      <c r="ET58" s="142"/>
      <c r="EU58" s="142"/>
      <c r="EV58" s="142"/>
      <c r="EW58" s="142"/>
      <c r="EX58" s="142"/>
      <c r="EY58" s="142"/>
      <c r="EZ58" s="228"/>
      <c r="FA58" s="143" t="s">
        <v>223</v>
      </c>
      <c r="FB58" s="146" t="str">
        <f>"Please enter the number of number of youth parents in each race/ethnicity in "&amp;D7&amp;". Enter 0 where applicable."</f>
        <v>Please enter the number of number of youth parents in each race/ethnicity in ES. Enter 0 where applicable.</v>
      </c>
      <c r="FC58" s="146" t="str">
        <f>IFERROR("Percent of "&amp;D7&amp;" youth parents with unknown race/ethnicity ("&amp;ROUND(100*D59/(D10+D11),1)&amp;"%) is higher than 20%.  This will affect the accuracy of your data.","")</f>
        <v>Percent of ES youth parents with unknown race/ethnicity (0%) is higher than 20%.  This will affect the accuracy of your data.</v>
      </c>
      <c r="FD58" s="146" t="str">
        <f>"Count of "&amp;D7&amp;" youth parents reporting race/ethnicity ("&amp;D58&amp;") cannot be greater than the total number of "&amp;D7&amp;" youth parents ("&amp;(D10+D11)&amp;")"</f>
        <v>Count of ES youth parents reporting race/ethnicity (26) cannot be greater than the total number of ES youth parents (26)</v>
      </c>
      <c r="FE58" s="147"/>
      <c r="FF58" s="147"/>
      <c r="FG58"/>
      <c r="FH58" s="147"/>
      <c r="FI58" s="147"/>
      <c r="FJ58"/>
      <c r="FK58" s="147"/>
      <c r="FL58"/>
      <c r="FM58" s="147"/>
      <c r="FN58" s="147"/>
      <c r="FO58"/>
      <c r="FP58" s="147"/>
      <c r="FQ58" s="147"/>
      <c r="FR58" s="147"/>
      <c r="FS58"/>
      <c r="FT58"/>
      <c r="FU58"/>
      <c r="FV58"/>
      <c r="FW58"/>
      <c r="FX58" s="147"/>
      <c r="FY58" s="148" t="s">
        <v>223</v>
      </c>
      <c r="FZ58" s="146" t="str">
        <f>"Please enter the number of number of youth parents in each race/ethnicity in "&amp;AB7&amp;". Enter 0 where applicable."</f>
        <v>Please enter the number of number of youth parents in each race/ethnicity in TH. Enter 0 where applicable.</v>
      </c>
      <c r="GA58" s="146" t="str">
        <f>IFERROR("Percent of "&amp;AB7&amp;" youth parents with unknown race/ethnicity ("&amp;ROUND(100*AB59/(AB10+AB11),1)&amp;"%) is higher than 20%.  This will affect the accuracy of your data.","")</f>
        <v>Percent of TH youth parents with unknown race/ethnicity (0%) is higher than 20%.  This will affect the accuracy of your data.</v>
      </c>
      <c r="GB58" s="146" t="str">
        <f>"Count of "&amp;AB7&amp;" youth parents reporting race/ethnicity ("&amp;AB58&amp;") cannot be greater than the total number of "&amp;AB7&amp;" youth parents ("&amp;(AB10+AB11)&amp;")"</f>
        <v>Count of TH youth parents reporting race/ethnicity (17) cannot be greater than the total number of TH youth parents (17)</v>
      </c>
      <c r="GC58" s="147"/>
      <c r="GD58" s="147"/>
      <c r="GE58"/>
      <c r="GF58" s="147"/>
      <c r="GG58" s="147"/>
      <c r="GH58"/>
      <c r="GI58" s="147"/>
      <c r="GJ58"/>
      <c r="GK58" s="147"/>
      <c r="GL58" s="147"/>
      <c r="GM58"/>
      <c r="GN58" s="147"/>
      <c r="GO58" s="147"/>
      <c r="GP58" s="147"/>
      <c r="GQ58"/>
      <c r="GR58" s="147"/>
      <c r="GS58" s="147"/>
      <c r="GT58" s="147"/>
      <c r="GU58"/>
      <c r="GV58" s="147"/>
      <c r="GW58" s="148" t="s">
        <v>223</v>
      </c>
      <c r="GX58" s="146" t="str">
        <f>"Please enter the number of number of youth parents in each race/ethnicity in "&amp;AZ7&amp;". Enter 0 where applicable."</f>
        <v>Please enter the number of number of youth parents in each race/ethnicity in UN. Enter 0 where applicable.</v>
      </c>
      <c r="GY58" s="146" t="str">
        <f>IFERROR("Percent of "&amp;AZ7&amp;" youth parents with unknown race/ethnicity ("&amp;ROUND(100*AZ59/(AZ10+AZ11),1)&amp;"%) is higher than 20%.  This will affect the accuracy of your data.","")</f>
        <v>Percent of UN youth parents with unknown race/ethnicity (0%) is higher than 20%.  This will affect the accuracy of your data.</v>
      </c>
      <c r="GZ58" s="146" t="str">
        <f>"Count of "&amp;AZ7&amp;" youth parents reporting race/ethnicity ("&amp;AZ58&amp;") cannot be greater than the total number of "&amp;AZ7&amp;" youth parents ("&amp;(AZ10+AZ11)&amp;")"</f>
        <v>Count of UN youth parents reporting race/ethnicity (1) cannot be greater than the total number of UN youth parents (1)</v>
      </c>
      <c r="HA58"/>
      <c r="HB58" s="187"/>
      <c r="HC58" s="187"/>
      <c r="HD58" s="187"/>
      <c r="HE58" s="178"/>
      <c r="HF58" s="178"/>
      <c r="HG58" s="178">
        <f>SUM(HG43:HG57)</f>
        <v>0</v>
      </c>
      <c r="HH58" s="178">
        <f t="shared" ref="HH58:HV58" si="125">SUM(HH43:HH57)</f>
        <v>1</v>
      </c>
      <c r="HI58" s="178">
        <f t="shared" si="125"/>
        <v>2</v>
      </c>
      <c r="HJ58" s="178">
        <f t="shared" si="125"/>
        <v>3</v>
      </c>
      <c r="HK58" s="178">
        <f t="shared" si="125"/>
        <v>4</v>
      </c>
      <c r="HL58" s="178">
        <f t="shared" si="125"/>
        <v>5</v>
      </c>
      <c r="HM58" s="178">
        <f t="shared" si="125"/>
        <v>6</v>
      </c>
      <c r="HN58" s="178">
        <f t="shared" si="125"/>
        <v>7</v>
      </c>
      <c r="HO58" s="178">
        <f t="shared" si="125"/>
        <v>8</v>
      </c>
      <c r="HP58" s="178">
        <f t="shared" si="125"/>
        <v>9</v>
      </c>
      <c r="HQ58" s="178">
        <f t="shared" si="125"/>
        <v>10</v>
      </c>
      <c r="HR58" s="178">
        <f t="shared" si="125"/>
        <v>11</v>
      </c>
      <c r="HS58" s="178">
        <f t="shared" si="125"/>
        <v>12</v>
      </c>
      <c r="HT58" s="178">
        <f t="shared" si="125"/>
        <v>13</v>
      </c>
      <c r="HU58" s="178">
        <f t="shared" si="125"/>
        <v>14</v>
      </c>
      <c r="HV58" s="178">
        <f t="shared" si="125"/>
        <v>15</v>
      </c>
      <c r="HW58" s="178">
        <v>0</v>
      </c>
      <c r="HX58" s="178"/>
      <c r="HY58"/>
      <c r="HZ58" s="187"/>
      <c r="IA58" s="187"/>
      <c r="IB58" s="187"/>
      <c r="IC58" s="178"/>
      <c r="ID58" s="178"/>
      <c r="IE58" s="178">
        <f>SUM(IE43:IE57)</f>
        <v>0</v>
      </c>
      <c r="IF58" s="178">
        <f t="shared" ref="IF58:IT58" si="126">SUM(IF43:IF57)</f>
        <v>1</v>
      </c>
      <c r="IG58" s="178">
        <f t="shared" si="126"/>
        <v>2</v>
      </c>
      <c r="IH58" s="178">
        <f t="shared" si="126"/>
        <v>3</v>
      </c>
      <c r="II58" s="178">
        <f t="shared" si="126"/>
        <v>4</v>
      </c>
      <c r="IJ58" s="178">
        <f t="shared" si="126"/>
        <v>5</v>
      </c>
      <c r="IK58" s="178">
        <f t="shared" si="126"/>
        <v>6</v>
      </c>
      <c r="IL58" s="178">
        <f t="shared" si="126"/>
        <v>7</v>
      </c>
      <c r="IM58" s="178">
        <f t="shared" si="126"/>
        <v>8</v>
      </c>
      <c r="IN58" s="178">
        <f t="shared" si="126"/>
        <v>9</v>
      </c>
      <c r="IO58" s="178">
        <f t="shared" si="126"/>
        <v>10</v>
      </c>
      <c r="IP58" s="178">
        <f t="shared" si="126"/>
        <v>11</v>
      </c>
      <c r="IQ58" s="178">
        <f t="shared" si="126"/>
        <v>12</v>
      </c>
      <c r="IR58" s="178">
        <f t="shared" si="126"/>
        <v>13</v>
      </c>
      <c r="IS58" s="178">
        <f t="shared" si="126"/>
        <v>14</v>
      </c>
      <c r="IT58" s="178">
        <f t="shared" si="126"/>
        <v>15</v>
      </c>
      <c r="IU58" s="178">
        <v>0</v>
      </c>
      <c r="IV58" s="178"/>
      <c r="IW58" s="178"/>
      <c r="IX58" s="187"/>
      <c r="IY58" s="187"/>
      <c r="IZ58" s="187"/>
      <c r="JA58" s="178"/>
      <c r="JB58" s="178"/>
      <c r="JC58" s="178">
        <f>SUM(JC43:JC57)</f>
        <v>0</v>
      </c>
      <c r="JD58" s="178">
        <f t="shared" ref="JD58:JR58" si="127">SUM(JD43:JD57)</f>
        <v>1</v>
      </c>
      <c r="JE58" s="178">
        <f t="shared" si="127"/>
        <v>2</v>
      </c>
      <c r="JF58" s="178">
        <f t="shared" si="127"/>
        <v>3</v>
      </c>
      <c r="JG58" s="178">
        <f t="shared" si="127"/>
        <v>4</v>
      </c>
      <c r="JH58" s="178">
        <f t="shared" si="127"/>
        <v>5</v>
      </c>
      <c r="JI58" s="178">
        <f t="shared" si="127"/>
        <v>6</v>
      </c>
      <c r="JJ58" s="178">
        <f t="shared" si="127"/>
        <v>7</v>
      </c>
      <c r="JK58" s="178">
        <f t="shared" si="127"/>
        <v>8</v>
      </c>
      <c r="JL58" s="178">
        <f t="shared" si="127"/>
        <v>9</v>
      </c>
      <c r="JM58" s="178">
        <f t="shared" si="127"/>
        <v>10</v>
      </c>
      <c r="JN58" s="178">
        <f t="shared" si="127"/>
        <v>11</v>
      </c>
      <c r="JO58" s="178">
        <f t="shared" si="127"/>
        <v>12</v>
      </c>
      <c r="JP58" s="178">
        <f t="shared" si="127"/>
        <v>13</v>
      </c>
      <c r="JQ58" s="178">
        <f t="shared" si="127"/>
        <v>14</v>
      </c>
      <c r="JR58" s="178">
        <f t="shared" si="127"/>
        <v>15</v>
      </c>
      <c r="JS58" s="178">
        <v>0</v>
      </c>
      <c r="JT58" s="178"/>
    </row>
    <row r="59" spans="3:280" ht="14.45" customHeight="1" x14ac:dyDescent="0.25">
      <c r="C59" s="216" t="s">
        <v>274</v>
      </c>
      <c r="D59" s="184">
        <f>IF(OR(COUNTBLANK(D$43:D$57)&gt;0,D58&gt;(D10+D11)),"",(D10+D11)-D58)</f>
        <v>0</v>
      </c>
      <c r="E59" s="189"/>
      <c r="F59" s="189"/>
      <c r="G59" s="189"/>
      <c r="H59" s="189"/>
      <c r="I59" s="189"/>
      <c r="J59" s="189"/>
      <c r="K59" s="189"/>
      <c r="L59" s="189"/>
      <c r="M59" s="189"/>
      <c r="N59" s="189"/>
      <c r="O59" s="189"/>
      <c r="P59" s="189"/>
      <c r="Q59" s="189"/>
      <c r="R59" s="189"/>
      <c r="S59" s="189"/>
      <c r="T59" s="189"/>
      <c r="U59" s="189"/>
      <c r="V59" s="189"/>
      <c r="W59" s="189"/>
      <c r="X59" s="189"/>
      <c r="Y59" s="189"/>
      <c r="Z59" s="189"/>
      <c r="AA59" s="189"/>
      <c r="AB59" s="184">
        <f>IF(OR(COUNTBLANK(AB$43:AB$57)&gt;0,AB58&gt;(AB10+AB11)),"",(AB10+AB11)-AB58)</f>
        <v>0</v>
      </c>
      <c r="AC59" s="189"/>
      <c r="AD59" s="189"/>
      <c r="AE59" s="189"/>
      <c r="AF59" s="189"/>
      <c r="AG59" s="189"/>
      <c r="AH59" s="189"/>
      <c r="AI59" s="189"/>
      <c r="AJ59" s="189"/>
      <c r="AK59" s="189"/>
      <c r="AL59" s="189"/>
      <c r="AM59" s="189"/>
      <c r="AN59" s="189"/>
      <c r="AO59" s="189"/>
      <c r="AP59" s="189"/>
      <c r="AQ59" s="189"/>
      <c r="AR59" s="189"/>
      <c r="AS59" s="189"/>
      <c r="AT59" s="189"/>
      <c r="AU59" s="189"/>
      <c r="AV59" s="189"/>
      <c r="AW59" s="189"/>
      <c r="AX59" s="189"/>
      <c r="AY59" s="189"/>
      <c r="AZ59" s="184">
        <f>IF(OR(COUNTBLANK(AZ$43:AZ$57)&gt;0,AZ58&gt;(AZ10+AZ11)),"",(AZ10+AZ11)-AZ58)</f>
        <v>0</v>
      </c>
      <c r="BA59" s="142"/>
      <c r="BB59" s="120"/>
      <c r="BC59" s="142"/>
      <c r="BD59" s="142"/>
      <c r="BE59" s="142"/>
      <c r="BF59" s="142"/>
      <c r="BG59" s="142"/>
      <c r="BH59" s="142"/>
      <c r="BI59" s="142"/>
      <c r="BJ59" s="142"/>
      <c r="BK59" s="142"/>
      <c r="BL59" s="142"/>
      <c r="BM59" s="142"/>
      <c r="BN59" s="142"/>
      <c r="BO59" s="142"/>
      <c r="BP59" s="142"/>
      <c r="BQ59" s="142"/>
      <c r="BR59" s="142"/>
      <c r="BS59" s="142"/>
      <c r="BT59" s="142"/>
      <c r="BU59" s="142"/>
      <c r="BV59" s="142"/>
      <c r="BW59" s="142"/>
      <c r="BX59" s="142"/>
      <c r="BY59" s="142"/>
      <c r="BZ59" s="142"/>
      <c r="CA59" s="142"/>
      <c r="CB59" s="142"/>
      <c r="CC59" s="142"/>
      <c r="CD59" s="142"/>
      <c r="CE59" s="142"/>
      <c r="CF59" s="142"/>
      <c r="CG59" s="142"/>
      <c r="CH59" s="142"/>
      <c r="CI59" s="142"/>
      <c r="CJ59" s="142"/>
      <c r="CK59" s="142"/>
      <c r="CL59" s="142"/>
      <c r="CM59" s="142"/>
      <c r="CN59" s="142"/>
      <c r="CO59" s="142"/>
      <c r="CP59" s="142"/>
      <c r="CQ59" s="142"/>
      <c r="CR59" s="142"/>
      <c r="CS59" s="142"/>
      <c r="CT59" s="142"/>
      <c r="CU59" s="142"/>
      <c r="CV59" s="142"/>
      <c r="CW59" s="142"/>
      <c r="CX59" s="142"/>
      <c r="CY59" s="142"/>
      <c r="CZ59" s="120"/>
      <c r="DA59" s="142"/>
      <c r="DB59" s="142"/>
      <c r="DC59" s="142"/>
      <c r="DD59" s="142"/>
      <c r="DE59" s="142"/>
      <c r="DF59" s="142"/>
      <c r="DG59" s="142"/>
      <c r="DH59" s="142"/>
      <c r="DI59" s="142"/>
      <c r="DJ59" s="142"/>
      <c r="DK59" s="142"/>
      <c r="DL59" s="142"/>
      <c r="DM59" s="142"/>
      <c r="DN59" s="142"/>
      <c r="DO59" s="142"/>
      <c r="DP59" s="142"/>
      <c r="DQ59" s="142"/>
      <c r="DR59" s="142"/>
      <c r="DS59" s="142"/>
      <c r="DT59" s="142"/>
      <c r="DU59" s="142"/>
      <c r="DV59" s="142"/>
      <c r="DW59" s="142"/>
      <c r="DX59" s="142"/>
      <c r="DY59" s="142"/>
      <c r="DZ59" s="142"/>
      <c r="EA59" s="142"/>
      <c r="EB59" s="142"/>
      <c r="EC59" s="142"/>
      <c r="ED59" s="142"/>
      <c r="EE59" s="142"/>
      <c r="EF59" s="142"/>
      <c r="EG59" s="142"/>
      <c r="EH59" s="142"/>
      <c r="EI59" s="142"/>
      <c r="EJ59" s="142"/>
      <c r="EK59" s="142"/>
      <c r="EL59" s="142"/>
      <c r="EM59" s="142"/>
      <c r="EN59" s="142"/>
      <c r="EO59" s="142"/>
      <c r="EP59" s="142"/>
      <c r="EQ59" s="142"/>
      <c r="ER59" s="142"/>
      <c r="ES59" s="142"/>
      <c r="ET59" s="142"/>
      <c r="EU59" s="142"/>
      <c r="EV59" s="142"/>
      <c r="EW59" s="142"/>
      <c r="EX59" s="142"/>
      <c r="EY59" s="142"/>
      <c r="EZ59" s="228"/>
      <c r="FA59" s="143" t="s">
        <v>225</v>
      </c>
      <c r="FB59" s="144" t="str">
        <f>IF(COUNTBLANK(D43:D57)&gt;0,"Yes","No")</f>
        <v>No</v>
      </c>
      <c r="FC59" s="144" t="str">
        <f>IFERROR(IF(AND(COUNTBLANK(D43:D57)=0,D59/(D10+D11)&gt;0.2),"Yes","No"),"No")</f>
        <v>No</v>
      </c>
      <c r="FD59" s="144" t="str">
        <f>IFERROR(IF(AND(COUNTBLANK(D43:D57)=0,D58&gt;(D10+D11)),"Yes","No"),"No")</f>
        <v>No</v>
      </c>
      <c r="FE59" s="158"/>
      <c r="FF59" s="158"/>
      <c r="FG59"/>
      <c r="FH59" s="158"/>
      <c r="FI59" s="158"/>
      <c r="FJ59"/>
      <c r="FK59" s="147"/>
      <c r="FL59"/>
      <c r="FM59" s="147"/>
      <c r="FN59" s="147"/>
      <c r="FO59"/>
      <c r="FP59" s="147"/>
      <c r="FQ59" s="147"/>
      <c r="FR59" s="147"/>
      <c r="FS59"/>
      <c r="FT59"/>
      <c r="FU59"/>
      <c r="FV59"/>
      <c r="FW59"/>
      <c r="FX59" s="147"/>
      <c r="FY59" s="148" t="s">
        <v>225</v>
      </c>
      <c r="FZ59" s="144" t="str">
        <f>IF(COUNTBLANK(AB43:AB57)&gt;0,"Yes","No")</f>
        <v>No</v>
      </c>
      <c r="GA59" s="144" t="str">
        <f>IFERROR(IF(AND(COUNTBLANK(AB43:AB57)=0,AB59/(AB10+AB11)&gt;0.2),"Yes","No"),"No")</f>
        <v>No</v>
      </c>
      <c r="GB59" s="144" t="str">
        <f>IFERROR(IF(AND(COUNTBLANK(AB43:AB57)=0,AB58&gt;(AB10+AB11)),"Yes","No"),"No")</f>
        <v>No</v>
      </c>
      <c r="GC59" s="158"/>
      <c r="GD59" s="158"/>
      <c r="GE59"/>
      <c r="GF59" s="158"/>
      <c r="GG59" s="158"/>
      <c r="GH59"/>
      <c r="GI59" s="147"/>
      <c r="GJ59"/>
      <c r="GK59" s="147"/>
      <c r="GL59" s="147"/>
      <c r="GM59"/>
      <c r="GN59" s="147"/>
      <c r="GO59" s="147"/>
      <c r="GP59" s="147"/>
      <c r="GQ59"/>
      <c r="GR59" s="147"/>
      <c r="GS59" s="147"/>
      <c r="GT59" s="147"/>
      <c r="GU59"/>
      <c r="GV59" s="147"/>
      <c r="GW59" s="148" t="s">
        <v>225</v>
      </c>
      <c r="GX59" s="144" t="str">
        <f>IF(COUNTBLANK(AZ43:AZ57)&gt;0,"Yes","No")</f>
        <v>No</v>
      </c>
      <c r="GY59" s="144" t="str">
        <f>IFERROR(IF(AND(COUNTBLANK(AZ43:AZ57)=0,AZ59/(AZ10+AZ11)&gt;0.2),"Yes","No"),"No")</f>
        <v>No</v>
      </c>
      <c r="GZ59" s="144" t="str">
        <f>IFERROR(IF(AND(COUNTBLANK(AZ43:AZ57)=0,AZ58&gt;(AZ10+AZ11)),"Yes","No"),"No")</f>
        <v>No</v>
      </c>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c r="IW59"/>
      <c r="IX59"/>
      <c r="IY59"/>
      <c r="IZ59"/>
      <c r="JA59"/>
      <c r="JB59"/>
      <c r="JC59"/>
      <c r="JD59"/>
      <c r="JE59"/>
      <c r="JF59"/>
      <c r="JG59"/>
      <c r="JH59"/>
      <c r="JI59"/>
      <c r="JJ59"/>
      <c r="JK59"/>
      <c r="JL59"/>
      <c r="JM59"/>
      <c r="JN59"/>
      <c r="JO59"/>
      <c r="JP59"/>
      <c r="JQ59"/>
      <c r="JR59"/>
      <c r="JS59"/>
      <c r="JT59"/>
    </row>
    <row r="60" spans="3:280" ht="53.45" customHeight="1" x14ac:dyDescent="0.25">
      <c r="C60" s="217"/>
      <c r="D60" s="164" t="str">
        <f>FB60</f>
        <v/>
      </c>
      <c r="E60" s="142"/>
      <c r="F60" s="142"/>
      <c r="G60" s="142"/>
      <c r="H60" s="142"/>
      <c r="I60" s="142"/>
      <c r="J60" s="142"/>
      <c r="K60" s="142"/>
      <c r="L60" s="142"/>
      <c r="M60" s="142"/>
      <c r="N60" s="142"/>
      <c r="O60" s="142"/>
      <c r="P60" s="142"/>
      <c r="Q60" s="142"/>
      <c r="R60" s="142"/>
      <c r="S60" s="142"/>
      <c r="T60" s="142"/>
      <c r="U60" s="142"/>
      <c r="V60" s="142"/>
      <c r="W60" s="142"/>
      <c r="X60" s="142"/>
      <c r="Y60" s="142"/>
      <c r="Z60" s="142"/>
      <c r="AA60" s="142"/>
      <c r="AB60" s="164" t="str">
        <f>FZ60</f>
        <v/>
      </c>
      <c r="AC60" s="142"/>
      <c r="AD60" s="142"/>
      <c r="AE60" s="142"/>
      <c r="AF60" s="142"/>
      <c r="AG60" s="142"/>
      <c r="AH60" s="142"/>
      <c r="AI60" s="142"/>
      <c r="AJ60" s="142"/>
      <c r="AK60" s="142"/>
      <c r="AL60" s="142"/>
      <c r="AM60" s="142"/>
      <c r="AN60" s="142"/>
      <c r="AO60" s="142"/>
      <c r="AP60" s="142"/>
      <c r="AQ60" s="142"/>
      <c r="AR60" s="142"/>
      <c r="AS60" s="142"/>
      <c r="AT60" s="142"/>
      <c r="AU60" s="142"/>
      <c r="AV60" s="142"/>
      <c r="AW60" s="142"/>
      <c r="AX60" s="142"/>
      <c r="AY60" s="142"/>
      <c r="AZ60" s="164" t="str">
        <f>GX60</f>
        <v/>
      </c>
      <c r="BA60" s="142"/>
      <c r="BB60" s="120"/>
      <c r="BC60" s="142"/>
      <c r="BD60" s="142"/>
      <c r="BE60" s="142"/>
      <c r="BF60" s="142"/>
      <c r="BG60" s="142"/>
      <c r="BH60" s="142"/>
      <c r="BI60" s="142"/>
      <c r="BJ60" s="142"/>
      <c r="BK60" s="142"/>
      <c r="BL60" s="142"/>
      <c r="BM60" s="142"/>
      <c r="BN60" s="142"/>
      <c r="BO60" s="142"/>
      <c r="BP60" s="142"/>
      <c r="BQ60" s="142"/>
      <c r="BR60" s="142"/>
      <c r="BS60" s="142"/>
      <c r="BT60" s="142"/>
      <c r="BU60" s="142"/>
      <c r="BV60" s="142"/>
      <c r="BW60" s="142"/>
      <c r="BX60" s="142"/>
      <c r="BY60" s="142"/>
      <c r="BZ60" s="142"/>
      <c r="CA60" s="142"/>
      <c r="CB60" s="142"/>
      <c r="CC60" s="142"/>
      <c r="CD60" s="142"/>
      <c r="CE60" s="142"/>
      <c r="CF60" s="142"/>
      <c r="CG60" s="142"/>
      <c r="CH60" s="142"/>
      <c r="CI60" s="142"/>
      <c r="CJ60" s="142"/>
      <c r="CK60" s="142"/>
      <c r="CL60" s="142"/>
      <c r="CM60" s="142"/>
      <c r="CN60" s="142"/>
      <c r="CO60" s="142"/>
      <c r="CP60" s="142"/>
      <c r="CQ60" s="142"/>
      <c r="CR60" s="142"/>
      <c r="CS60" s="142"/>
      <c r="CT60" s="142"/>
      <c r="CU60" s="142"/>
      <c r="CV60" s="142"/>
      <c r="CW60" s="142"/>
      <c r="CX60" s="142"/>
      <c r="CY60" s="142"/>
      <c r="CZ60" s="120"/>
      <c r="DA60" s="142"/>
      <c r="DB60" s="142"/>
      <c r="DC60" s="142"/>
      <c r="DD60" s="142"/>
      <c r="DE60" s="142"/>
      <c r="DF60" s="142"/>
      <c r="DG60" s="142"/>
      <c r="DH60" s="142"/>
      <c r="DI60" s="142"/>
      <c r="DJ60" s="142"/>
      <c r="DK60" s="142"/>
      <c r="DL60" s="142"/>
      <c r="DM60" s="142"/>
      <c r="DN60" s="142"/>
      <c r="DO60" s="142"/>
      <c r="DP60" s="142"/>
      <c r="DQ60" s="142"/>
      <c r="DR60" s="142"/>
      <c r="DS60" s="142"/>
      <c r="DT60" s="142"/>
      <c r="DU60" s="142"/>
      <c r="DV60" s="142"/>
      <c r="DW60" s="142"/>
      <c r="DX60" s="142"/>
      <c r="DY60" s="142"/>
      <c r="DZ60" s="142"/>
      <c r="EA60" s="142"/>
      <c r="EB60" s="142"/>
      <c r="EC60" s="142"/>
      <c r="ED60" s="142"/>
      <c r="EE60" s="142"/>
      <c r="EF60" s="142"/>
      <c r="EG60" s="142"/>
      <c r="EH60" s="142"/>
      <c r="EI60" s="142"/>
      <c r="EJ60" s="142"/>
      <c r="EK60" s="142"/>
      <c r="EL60" s="142"/>
      <c r="EM60" s="142"/>
      <c r="EN60" s="142"/>
      <c r="EO60" s="142"/>
      <c r="EP60" s="142"/>
      <c r="EQ60" s="142"/>
      <c r="ER60" s="142"/>
      <c r="ES60" s="142"/>
      <c r="ET60" s="142"/>
      <c r="EU60" s="142"/>
      <c r="EV60" s="142"/>
      <c r="EW60" s="142"/>
      <c r="EX60" s="142"/>
      <c r="EY60" s="142"/>
      <c r="EZ60" s="228"/>
      <c r="FA60" s="143" t="s">
        <v>230</v>
      </c>
      <c r="FB60" s="165" t="str">
        <f>IF(FB59="Yes", FB58,"")&amp;IF(FC59="Yes",FC58,"")&amp;IF(FD59="Yes",FD58,"")</f>
        <v/>
      </c>
      <c r="FC60" s="165"/>
      <c r="FD60" s="165"/>
      <c r="FE60" s="147"/>
      <c r="FF60" s="147"/>
      <c r="FG60"/>
      <c r="FH60" s="147"/>
      <c r="FI60" s="147"/>
      <c r="FJ60"/>
      <c r="FK60" s="158"/>
      <c r="FL60"/>
      <c r="FM60" s="158"/>
      <c r="FN60" s="158"/>
      <c r="FO60"/>
      <c r="FP60" s="158"/>
      <c r="FQ60" s="158"/>
      <c r="FR60" s="158"/>
      <c r="FS60"/>
      <c r="FT60"/>
      <c r="FU60"/>
      <c r="FV60"/>
      <c r="FW60"/>
      <c r="FX60" s="158"/>
      <c r="FY60" s="148" t="s">
        <v>230</v>
      </c>
      <c r="FZ60" s="165" t="str">
        <f>IF(FZ59="Yes", FZ58,"")&amp;IF(GA59="Yes",GA58,"")&amp;IF(GB59="Yes",GB58,"")</f>
        <v/>
      </c>
      <c r="GA60" s="165"/>
      <c r="GB60" s="165"/>
      <c r="GC60" s="147"/>
      <c r="GD60" s="147"/>
      <c r="GE60"/>
      <c r="GF60" s="147"/>
      <c r="GG60" s="147"/>
      <c r="GH60"/>
      <c r="GI60" s="158"/>
      <c r="GJ60"/>
      <c r="GK60" s="158"/>
      <c r="GL60" s="158"/>
      <c r="GM60"/>
      <c r="GN60" s="158"/>
      <c r="GO60" s="158"/>
      <c r="GP60" s="158"/>
      <c r="GQ60"/>
      <c r="GR60" s="158"/>
      <c r="GS60" s="158"/>
      <c r="GT60" s="158"/>
      <c r="GU60"/>
      <c r="GV60" s="158"/>
      <c r="GW60" s="148" t="s">
        <v>230</v>
      </c>
      <c r="GX60" s="165" t="str">
        <f>IF(GX59="Yes", GX58,"")&amp;IF(GY59="Yes",GY58,"")&amp;IF(GZ59="Yes",GZ58,"")</f>
        <v/>
      </c>
      <c r="GY60" s="165"/>
      <c r="GZ60" s="165"/>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row>
    <row r="61" spans="3:280" ht="15.75" x14ac:dyDescent="0.25">
      <c r="C61" s="168" t="s">
        <v>275</v>
      </c>
      <c r="EY61"/>
      <c r="EZ61" s="228"/>
      <c r="FA61"/>
      <c r="FB61"/>
      <c r="FC61"/>
      <c r="FD61"/>
      <c r="FE61"/>
      <c r="FF61"/>
      <c r="FG61"/>
      <c r="FH61"/>
      <c r="FI61"/>
      <c r="FJ61"/>
      <c r="FK61" s="147"/>
      <c r="FL61"/>
      <c r="FM61" s="147"/>
      <c r="FN61" s="147"/>
      <c r="FO61"/>
      <c r="FP61" s="147"/>
      <c r="FQ61" s="147"/>
      <c r="FR61" s="147"/>
      <c r="FS61"/>
      <c r="FT61"/>
      <c r="FU61"/>
      <c r="FV61"/>
      <c r="FW61"/>
      <c r="FX61" s="147"/>
      <c r="FY61"/>
      <c r="FZ61"/>
      <c r="GA61"/>
      <c r="GB61"/>
      <c r="GC61"/>
      <c r="GD61"/>
      <c r="GE61"/>
      <c r="GF61"/>
      <c r="GG61"/>
      <c r="GH61"/>
      <c r="GI61" s="147"/>
      <c r="GJ61"/>
      <c r="GK61" s="147"/>
      <c r="GL61" s="147"/>
      <c r="GM61"/>
      <c r="GN61" s="147"/>
      <c r="GO61" s="147"/>
      <c r="GP61" s="147"/>
      <c r="GQ61"/>
      <c r="GR61" s="147"/>
      <c r="GS61" s="147"/>
      <c r="GT61" s="147"/>
      <c r="GU61"/>
      <c r="GV61" s="147"/>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row>
    <row r="62" spans="3:280" x14ac:dyDescent="0.25">
      <c r="C62" s="194"/>
      <c r="D62" s="139" t="s">
        <v>11</v>
      </c>
      <c r="E62" s="139"/>
      <c r="F62" s="139"/>
      <c r="G62" s="139"/>
      <c r="H62" s="139"/>
      <c r="I62" s="139"/>
      <c r="J62" s="139"/>
      <c r="K62" s="139"/>
      <c r="L62" s="139"/>
      <c r="M62" s="139"/>
      <c r="N62" s="139"/>
      <c r="O62" s="139"/>
      <c r="P62" s="139"/>
      <c r="Q62" s="139"/>
      <c r="R62" s="139"/>
      <c r="S62" s="139"/>
      <c r="T62" s="139"/>
      <c r="U62" s="139"/>
      <c r="V62" s="139"/>
      <c r="W62" s="139"/>
      <c r="X62" s="139"/>
      <c r="Y62" s="139"/>
      <c r="Z62" s="139"/>
      <c r="AA62" s="139"/>
      <c r="AB62" s="140" t="s">
        <v>12</v>
      </c>
      <c r="AC62" s="139"/>
      <c r="AD62" s="139"/>
      <c r="AE62" s="139"/>
      <c r="AF62" s="139"/>
      <c r="AG62" s="139"/>
      <c r="AH62" s="139"/>
      <c r="AI62" s="139"/>
      <c r="AJ62" s="139"/>
      <c r="AK62" s="139"/>
      <c r="AL62" s="139"/>
      <c r="AM62" s="139"/>
      <c r="AN62" s="139"/>
      <c r="AO62" s="139"/>
      <c r="AP62" s="139"/>
      <c r="AQ62" s="139"/>
      <c r="AR62" s="139"/>
      <c r="AS62" s="139"/>
      <c r="AT62" s="139"/>
      <c r="AU62" s="139"/>
      <c r="AV62" s="139"/>
      <c r="AW62" s="139"/>
      <c r="AX62" s="139"/>
      <c r="AY62" s="139"/>
      <c r="AZ62" s="141" t="s">
        <v>217</v>
      </c>
      <c r="BA62" s="126"/>
      <c r="BB62" s="120"/>
      <c r="BC62" s="139" t="s">
        <v>11</v>
      </c>
      <c r="BD62" s="139"/>
      <c r="BE62" s="139"/>
      <c r="BF62" s="139"/>
      <c r="BG62" s="139"/>
      <c r="BH62" s="139"/>
      <c r="BI62" s="139"/>
      <c r="BJ62" s="139"/>
      <c r="BK62" s="139"/>
      <c r="BL62" s="139"/>
      <c r="BM62" s="139"/>
      <c r="BN62" s="139"/>
      <c r="BO62" s="139"/>
      <c r="BP62" s="139"/>
      <c r="BQ62" s="139"/>
      <c r="BR62" s="139"/>
      <c r="BS62" s="139"/>
      <c r="BT62" s="139"/>
      <c r="BU62" s="139"/>
      <c r="BV62" s="139"/>
      <c r="BW62" s="139"/>
      <c r="BX62" s="139"/>
      <c r="BY62" s="139"/>
      <c r="BZ62" s="139"/>
      <c r="CA62" s="140" t="s">
        <v>12</v>
      </c>
      <c r="CB62" s="139"/>
      <c r="CC62" s="139"/>
      <c r="CD62" s="139"/>
      <c r="CE62" s="139"/>
      <c r="CF62" s="139"/>
      <c r="CG62" s="139"/>
      <c r="CH62" s="139"/>
      <c r="CI62" s="139"/>
      <c r="CJ62" s="139"/>
      <c r="CK62" s="139"/>
      <c r="CL62" s="139"/>
      <c r="CM62" s="139"/>
      <c r="CN62" s="139"/>
      <c r="CO62" s="139"/>
      <c r="CP62" s="139"/>
      <c r="CQ62" s="139"/>
      <c r="CR62" s="139"/>
      <c r="CS62" s="139"/>
      <c r="CT62" s="139"/>
      <c r="CU62" s="139"/>
      <c r="CV62" s="139"/>
      <c r="CW62" s="139"/>
      <c r="CX62" s="139"/>
      <c r="CY62" s="141" t="s">
        <v>217</v>
      </c>
      <c r="CZ62" s="120"/>
      <c r="DA62" s="139" t="s">
        <v>11</v>
      </c>
      <c r="DB62" s="139"/>
      <c r="DC62" s="139"/>
      <c r="DD62" s="139"/>
      <c r="DE62" s="139"/>
      <c r="DF62" s="139"/>
      <c r="DG62" s="139"/>
      <c r="DH62" s="139"/>
      <c r="DI62" s="139"/>
      <c r="DJ62" s="139"/>
      <c r="DK62" s="139"/>
      <c r="DL62" s="139"/>
      <c r="DM62" s="139"/>
      <c r="DN62" s="139"/>
      <c r="DO62" s="139"/>
      <c r="DP62" s="139"/>
      <c r="DQ62" s="139"/>
      <c r="DR62" s="139"/>
      <c r="DS62" s="139"/>
      <c r="DT62" s="139"/>
      <c r="DU62" s="139"/>
      <c r="DV62" s="139"/>
      <c r="DW62" s="139"/>
      <c r="DX62" s="139"/>
      <c r="DY62" s="140" t="s">
        <v>12</v>
      </c>
      <c r="DZ62" s="139"/>
      <c r="EA62" s="139"/>
      <c r="EB62" s="139"/>
      <c r="EC62" s="139"/>
      <c r="ED62" s="139"/>
      <c r="EE62" s="139"/>
      <c r="EF62" s="139"/>
      <c r="EG62" s="139"/>
      <c r="EH62" s="139"/>
      <c r="EI62" s="139"/>
      <c r="EJ62" s="139"/>
      <c r="EK62" s="139"/>
      <c r="EL62" s="139"/>
      <c r="EM62" s="139"/>
      <c r="EN62" s="139"/>
      <c r="EO62" s="139"/>
      <c r="EP62" s="139"/>
      <c r="EQ62" s="139"/>
      <c r="ER62" s="139"/>
      <c r="ES62" s="139"/>
      <c r="ET62" s="139"/>
      <c r="EU62" s="139"/>
      <c r="EV62" s="139"/>
      <c r="EW62" s="141" t="s">
        <v>217</v>
      </c>
      <c r="EX62" s="126"/>
      <c r="EY62" s="139" t="s">
        <v>213</v>
      </c>
      <c r="EZ62" s="228"/>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row>
    <row r="63" spans="3:280" x14ac:dyDescent="0.25">
      <c r="C63" s="194" t="s">
        <v>276</v>
      </c>
      <c r="D63" s="171">
        <v>2</v>
      </c>
      <c r="E63" s="156"/>
      <c r="F63" s="156"/>
      <c r="G63" s="156"/>
      <c r="H63" s="156"/>
      <c r="I63" s="156"/>
      <c r="J63" s="156"/>
      <c r="K63" s="156"/>
      <c r="L63" s="156"/>
      <c r="M63" s="156"/>
      <c r="N63" s="156"/>
      <c r="O63" s="156"/>
      <c r="P63" s="156"/>
      <c r="Q63" s="156"/>
      <c r="R63" s="156"/>
      <c r="S63" s="156"/>
      <c r="T63" s="156"/>
      <c r="U63" s="156"/>
      <c r="V63" s="156"/>
      <c r="W63" s="156"/>
      <c r="X63" s="156"/>
      <c r="Y63" s="156"/>
      <c r="Z63" s="156"/>
      <c r="AA63" s="156"/>
      <c r="AB63" s="171">
        <v>0</v>
      </c>
      <c r="AC63" s="156"/>
      <c r="AD63" s="156"/>
      <c r="AE63" s="156"/>
      <c r="AF63" s="156"/>
      <c r="AG63" s="156"/>
      <c r="AH63" s="156"/>
      <c r="AI63" s="156"/>
      <c r="AJ63" s="156"/>
      <c r="AK63" s="156"/>
      <c r="AL63" s="156"/>
      <c r="AM63" s="156"/>
      <c r="AN63" s="156"/>
      <c r="AO63" s="156"/>
      <c r="AP63" s="156"/>
      <c r="AQ63" s="156"/>
      <c r="AR63" s="156"/>
      <c r="AS63" s="156"/>
      <c r="AT63" s="156"/>
      <c r="AU63" s="156"/>
      <c r="AV63" s="156"/>
      <c r="AW63" s="156"/>
      <c r="AX63" s="156"/>
      <c r="AY63" s="156"/>
      <c r="AZ63" s="171">
        <v>0</v>
      </c>
      <c r="BA63" s="153">
        <f>D63+AB63+AZ63</f>
        <v>2</v>
      </c>
      <c r="BB63" s="120"/>
      <c r="BC63" s="153" t="s">
        <v>57</v>
      </c>
      <c r="BD63" s="157"/>
      <c r="BE63" s="157"/>
      <c r="BF63" s="157"/>
      <c r="BG63" s="157"/>
      <c r="BH63" s="157"/>
      <c r="BI63" s="157"/>
      <c r="BJ63" s="157"/>
      <c r="BK63" s="157"/>
      <c r="BL63" s="157"/>
      <c r="BM63" s="157"/>
      <c r="BN63" s="157"/>
      <c r="BO63" s="157"/>
      <c r="BP63" s="157"/>
      <c r="BQ63" s="157"/>
      <c r="BR63" s="157"/>
      <c r="BS63" s="157"/>
      <c r="BT63" s="157"/>
      <c r="BU63" s="157"/>
      <c r="BV63" s="157"/>
      <c r="BW63" s="157"/>
      <c r="BX63" s="157"/>
      <c r="BY63" s="157"/>
      <c r="BZ63" s="157"/>
      <c r="CA63" s="153" t="s">
        <v>57</v>
      </c>
      <c r="CB63" s="157"/>
      <c r="CC63" s="157"/>
      <c r="CD63" s="157"/>
      <c r="CE63" s="157"/>
      <c r="CF63" s="157"/>
      <c r="CG63" s="157"/>
      <c r="CH63" s="157"/>
      <c r="CI63" s="157"/>
      <c r="CJ63" s="157"/>
      <c r="CK63" s="157"/>
      <c r="CL63" s="157"/>
      <c r="CM63" s="157"/>
      <c r="CN63" s="157"/>
      <c r="CO63" s="157"/>
      <c r="CP63" s="157"/>
      <c r="CQ63" s="157"/>
      <c r="CR63" s="157"/>
      <c r="CS63" s="157"/>
      <c r="CT63" s="157"/>
      <c r="CU63" s="157"/>
      <c r="CV63" s="157"/>
      <c r="CW63" s="157"/>
      <c r="CX63" s="157"/>
      <c r="CY63" s="153" t="s">
        <v>57</v>
      </c>
      <c r="CZ63" s="120"/>
      <c r="DA63" s="153">
        <f>IF(D63="","",D63)</f>
        <v>2</v>
      </c>
      <c r="DB63" s="157"/>
      <c r="DC63" s="157"/>
      <c r="DD63" s="157"/>
      <c r="DE63" s="157"/>
      <c r="DF63" s="157"/>
      <c r="DG63" s="157"/>
      <c r="DH63" s="157"/>
      <c r="DI63" s="157"/>
      <c r="DJ63" s="157"/>
      <c r="DK63" s="157"/>
      <c r="DL63" s="157"/>
      <c r="DM63" s="157"/>
      <c r="DN63" s="157"/>
      <c r="DO63" s="157"/>
      <c r="DP63" s="157"/>
      <c r="DQ63" s="157"/>
      <c r="DR63" s="157"/>
      <c r="DS63" s="157"/>
      <c r="DT63" s="157"/>
      <c r="DU63" s="157"/>
      <c r="DV63" s="157"/>
      <c r="DW63" s="157"/>
      <c r="DX63" s="157"/>
      <c r="DY63" s="153">
        <f>IF(AB63="","",AB63)</f>
        <v>0</v>
      </c>
      <c r="DZ63" s="157"/>
      <c r="EA63" s="157"/>
      <c r="EB63" s="157"/>
      <c r="EC63" s="157"/>
      <c r="ED63" s="157"/>
      <c r="EE63" s="157"/>
      <c r="EF63" s="157"/>
      <c r="EG63" s="157"/>
      <c r="EH63" s="157"/>
      <c r="EI63" s="157"/>
      <c r="EJ63" s="157"/>
      <c r="EK63" s="157"/>
      <c r="EL63" s="157"/>
      <c r="EM63" s="157"/>
      <c r="EN63" s="157"/>
      <c r="EO63" s="157"/>
      <c r="EP63" s="157"/>
      <c r="EQ63" s="157"/>
      <c r="ER63" s="157"/>
      <c r="ES63" s="157"/>
      <c r="ET63" s="157"/>
      <c r="EU63" s="157"/>
      <c r="EV63" s="157"/>
      <c r="EW63" s="153">
        <f>IF(AZ63="","",AZ63)</f>
        <v>0</v>
      </c>
      <c r="EX63" s="142"/>
      <c r="EY63" s="218">
        <f>BA63</f>
        <v>2</v>
      </c>
      <c r="EZ63" s="228"/>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row>
    <row r="64" spans="3:280" x14ac:dyDescent="0.25">
      <c r="C64" s="194" t="s">
        <v>96</v>
      </c>
      <c r="D64" s="171">
        <v>5</v>
      </c>
      <c r="E64" s="156"/>
      <c r="F64" s="156"/>
      <c r="G64" s="156"/>
      <c r="H64" s="156"/>
      <c r="I64" s="156"/>
      <c r="J64" s="156"/>
      <c r="K64" s="156"/>
      <c r="L64" s="156"/>
      <c r="M64" s="156"/>
      <c r="N64" s="156"/>
      <c r="O64" s="156"/>
      <c r="P64" s="156"/>
      <c r="Q64" s="156"/>
      <c r="R64" s="156"/>
      <c r="S64" s="156"/>
      <c r="T64" s="156"/>
      <c r="U64" s="156"/>
      <c r="V64" s="156"/>
      <c r="W64" s="156"/>
      <c r="X64" s="156"/>
      <c r="Y64" s="156"/>
      <c r="Z64" s="156"/>
      <c r="AA64" s="156"/>
      <c r="AB64" s="171">
        <v>0</v>
      </c>
      <c r="AC64" s="156"/>
      <c r="AD64" s="156"/>
      <c r="AE64" s="156"/>
      <c r="AF64" s="156"/>
      <c r="AG64" s="156"/>
      <c r="AH64" s="156"/>
      <c r="AI64" s="156"/>
      <c r="AJ64" s="156"/>
      <c r="AK64" s="156"/>
      <c r="AL64" s="156"/>
      <c r="AM64" s="156"/>
      <c r="AN64" s="156"/>
      <c r="AO64" s="156"/>
      <c r="AP64" s="156"/>
      <c r="AQ64" s="156"/>
      <c r="AR64" s="156"/>
      <c r="AS64" s="156"/>
      <c r="AT64" s="156"/>
      <c r="AU64" s="156"/>
      <c r="AV64" s="156"/>
      <c r="AW64" s="156"/>
      <c r="AX64" s="156"/>
      <c r="AY64" s="156"/>
      <c r="AZ64" s="171">
        <v>0</v>
      </c>
      <c r="BA64" s="153">
        <f>D64+AB64+AZ64</f>
        <v>5</v>
      </c>
      <c r="BB64" s="120"/>
      <c r="BC64" s="153" t="s">
        <v>57</v>
      </c>
      <c r="BD64" s="157"/>
      <c r="BE64" s="157"/>
      <c r="BF64" s="157"/>
      <c r="BG64" s="157"/>
      <c r="BH64" s="157"/>
      <c r="BI64" s="157"/>
      <c r="BJ64" s="157"/>
      <c r="BK64" s="157"/>
      <c r="BL64" s="157"/>
      <c r="BM64" s="157"/>
      <c r="BN64" s="157"/>
      <c r="BO64" s="157"/>
      <c r="BP64" s="157"/>
      <c r="BQ64" s="157"/>
      <c r="BR64" s="157"/>
      <c r="BS64" s="157"/>
      <c r="BT64" s="157"/>
      <c r="BU64" s="157"/>
      <c r="BV64" s="157"/>
      <c r="BW64" s="157"/>
      <c r="BX64" s="157"/>
      <c r="BY64" s="157"/>
      <c r="BZ64" s="157"/>
      <c r="CA64" s="153" t="s">
        <v>57</v>
      </c>
      <c r="CB64" s="157"/>
      <c r="CC64" s="157"/>
      <c r="CD64" s="157"/>
      <c r="CE64" s="157"/>
      <c r="CF64" s="157"/>
      <c r="CG64" s="157"/>
      <c r="CH64" s="157"/>
      <c r="CI64" s="157"/>
      <c r="CJ64" s="157"/>
      <c r="CK64" s="157"/>
      <c r="CL64" s="157"/>
      <c r="CM64" s="157"/>
      <c r="CN64" s="157"/>
      <c r="CO64" s="157"/>
      <c r="CP64" s="157"/>
      <c r="CQ64" s="157"/>
      <c r="CR64" s="157"/>
      <c r="CS64" s="157"/>
      <c r="CT64" s="157"/>
      <c r="CU64" s="157"/>
      <c r="CV64" s="157"/>
      <c r="CW64" s="157"/>
      <c r="CX64" s="157"/>
      <c r="CY64" s="153" t="s">
        <v>57</v>
      </c>
      <c r="CZ64" s="120"/>
      <c r="DA64" s="153">
        <f>IF(D64="","",D64)</f>
        <v>5</v>
      </c>
      <c r="DB64" s="157"/>
      <c r="DC64" s="157"/>
      <c r="DD64" s="157"/>
      <c r="DE64" s="157"/>
      <c r="DF64" s="157"/>
      <c r="DG64" s="157"/>
      <c r="DH64" s="157"/>
      <c r="DI64" s="157"/>
      <c r="DJ64" s="157"/>
      <c r="DK64" s="157"/>
      <c r="DL64" s="157"/>
      <c r="DM64" s="157"/>
      <c r="DN64" s="157"/>
      <c r="DO64" s="157"/>
      <c r="DP64" s="157"/>
      <c r="DQ64" s="157"/>
      <c r="DR64" s="157"/>
      <c r="DS64" s="157"/>
      <c r="DT64" s="157"/>
      <c r="DU64" s="157"/>
      <c r="DV64" s="157"/>
      <c r="DW64" s="157"/>
      <c r="DX64" s="157"/>
      <c r="DY64" s="153">
        <f>IF(AB64="","",AB64)</f>
        <v>0</v>
      </c>
      <c r="DZ64" s="157"/>
      <c r="EA64" s="157"/>
      <c r="EB64" s="157"/>
      <c r="EC64" s="157"/>
      <c r="ED64" s="157"/>
      <c r="EE64" s="157"/>
      <c r="EF64" s="157"/>
      <c r="EG64" s="157"/>
      <c r="EH64" s="157"/>
      <c r="EI64" s="157"/>
      <c r="EJ64" s="157"/>
      <c r="EK64" s="157"/>
      <c r="EL64" s="157"/>
      <c r="EM64" s="157"/>
      <c r="EN64" s="157"/>
      <c r="EO64" s="157"/>
      <c r="EP64" s="157"/>
      <c r="EQ64" s="157"/>
      <c r="ER64" s="157"/>
      <c r="ES64" s="157"/>
      <c r="ET64" s="157"/>
      <c r="EU64" s="157"/>
      <c r="EV64" s="157"/>
      <c r="EW64" s="153">
        <f>IF(AZ64="","",AZ64)</f>
        <v>0</v>
      </c>
      <c r="EX64" s="142"/>
      <c r="EY64" s="218">
        <f>BA64</f>
        <v>5</v>
      </c>
      <c r="EZ64" s="228"/>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c r="IW64"/>
      <c r="IX64"/>
      <c r="IY64"/>
      <c r="IZ64"/>
      <c r="JA64"/>
      <c r="JB64"/>
      <c r="JC64"/>
      <c r="JD64"/>
      <c r="JE64"/>
      <c r="JF64"/>
      <c r="JG64"/>
      <c r="JH64"/>
      <c r="JI64"/>
      <c r="JJ64"/>
      <c r="JK64"/>
      <c r="JL64"/>
      <c r="JM64"/>
      <c r="JN64"/>
      <c r="JO64"/>
      <c r="JP64"/>
      <c r="JQ64"/>
      <c r="JR64"/>
      <c r="JS64"/>
      <c r="JT64"/>
    </row>
    <row r="65" spans="3:280" ht="15.75" thickBot="1" x14ac:dyDescent="0.3">
      <c r="C65" s="266"/>
      <c r="D65" s="267"/>
      <c r="E65" s="267"/>
      <c r="F65" s="267"/>
      <c r="G65" s="267"/>
      <c r="H65" s="267"/>
      <c r="I65" s="267"/>
      <c r="J65" s="267"/>
      <c r="K65" s="267"/>
      <c r="L65" s="267"/>
      <c r="M65" s="267"/>
      <c r="N65" s="267"/>
      <c r="O65" s="267"/>
      <c r="P65" s="267"/>
      <c r="Q65" s="267"/>
      <c r="R65" s="267"/>
      <c r="S65" s="267"/>
      <c r="T65" s="267"/>
      <c r="U65" s="267"/>
      <c r="V65" s="267"/>
      <c r="W65" s="267"/>
      <c r="X65" s="267"/>
      <c r="Y65" s="267"/>
      <c r="Z65" s="267"/>
      <c r="AA65" s="267"/>
      <c r="AB65" s="267"/>
      <c r="AC65" s="267"/>
      <c r="AD65" s="267"/>
      <c r="AE65" s="267"/>
      <c r="AF65" s="267"/>
      <c r="AG65" s="267"/>
      <c r="AH65" s="267"/>
      <c r="AI65" s="267"/>
      <c r="AJ65" s="267"/>
      <c r="AK65" s="267"/>
      <c r="AL65" s="267"/>
      <c r="AM65" s="267"/>
      <c r="AN65" s="267"/>
      <c r="AO65" s="267"/>
      <c r="AP65" s="267"/>
      <c r="AQ65" s="267"/>
      <c r="AR65" s="267"/>
      <c r="AS65" s="267"/>
      <c r="AT65" s="267"/>
      <c r="AU65" s="267"/>
      <c r="AV65" s="267"/>
      <c r="AW65" s="267"/>
      <c r="AX65" s="267"/>
      <c r="AY65" s="267"/>
      <c r="AZ65" s="267"/>
      <c r="BA65" s="267"/>
      <c r="BB65" s="267"/>
      <c r="BC65" s="220"/>
      <c r="BD65" s="220"/>
      <c r="BE65" s="220"/>
      <c r="BF65" s="220"/>
      <c r="BG65" s="220"/>
      <c r="BH65" s="220"/>
      <c r="BI65" s="220"/>
      <c r="BJ65" s="220"/>
      <c r="BK65" s="220"/>
      <c r="BL65" s="220"/>
      <c r="BM65" s="220"/>
      <c r="BN65" s="220"/>
      <c r="BO65" s="220"/>
      <c r="BP65" s="220"/>
      <c r="BQ65" s="220"/>
      <c r="BR65" s="220"/>
      <c r="BS65" s="220"/>
      <c r="BT65" s="220"/>
      <c r="BU65" s="220"/>
      <c r="BV65" s="220"/>
      <c r="BW65" s="220"/>
      <c r="BX65" s="220"/>
      <c r="BY65" s="220"/>
      <c r="BZ65" s="220"/>
      <c r="CA65" s="220"/>
      <c r="CB65" s="220"/>
      <c r="CC65" s="220"/>
      <c r="CD65" s="220"/>
      <c r="CE65" s="220"/>
      <c r="CF65" s="220"/>
      <c r="CG65" s="220"/>
      <c r="CH65" s="220"/>
      <c r="CI65" s="220"/>
      <c r="CJ65" s="220"/>
      <c r="CK65" s="220"/>
      <c r="CL65" s="220"/>
      <c r="CM65" s="220"/>
      <c r="CN65" s="220"/>
      <c r="CO65" s="220"/>
      <c r="CP65" s="220"/>
      <c r="CQ65" s="220"/>
      <c r="CR65" s="220"/>
      <c r="CS65" s="220"/>
      <c r="CT65" s="220"/>
      <c r="CU65" s="220"/>
      <c r="CV65" s="220"/>
      <c r="CW65" s="220"/>
      <c r="CX65" s="220"/>
      <c r="CY65" s="220"/>
      <c r="CZ65" s="267"/>
      <c r="DA65" s="220"/>
      <c r="DB65" s="220"/>
      <c r="DC65" s="220"/>
      <c r="DD65" s="220"/>
      <c r="DE65" s="220"/>
      <c r="DF65" s="220"/>
      <c r="DG65" s="220"/>
      <c r="DH65" s="220"/>
      <c r="DI65" s="220"/>
      <c r="DJ65" s="220"/>
      <c r="DK65" s="220"/>
      <c r="DL65" s="220"/>
      <c r="DM65" s="220"/>
      <c r="DN65" s="220"/>
      <c r="DO65" s="220"/>
      <c r="DP65" s="220"/>
      <c r="DQ65" s="220"/>
      <c r="DR65" s="220"/>
      <c r="DS65" s="220"/>
      <c r="DT65" s="220"/>
      <c r="DU65" s="220"/>
      <c r="DV65" s="220"/>
      <c r="DW65" s="220"/>
      <c r="DX65" s="220"/>
      <c r="DY65" s="220"/>
      <c r="DZ65" s="220"/>
      <c r="EA65" s="220"/>
      <c r="EB65" s="220"/>
      <c r="EC65" s="220"/>
      <c r="ED65" s="220"/>
      <c r="EE65" s="220"/>
      <c r="EF65" s="220"/>
      <c r="EG65" s="220"/>
      <c r="EH65" s="220"/>
      <c r="EI65" s="220"/>
      <c r="EJ65" s="220"/>
      <c r="EK65" s="220"/>
      <c r="EL65" s="220"/>
      <c r="EM65" s="220"/>
      <c r="EN65" s="220"/>
      <c r="EO65" s="220"/>
      <c r="EP65" s="220"/>
      <c r="EQ65" s="220"/>
      <c r="ER65" s="220"/>
      <c r="ES65" s="220"/>
      <c r="ET65" s="220"/>
      <c r="EU65" s="220"/>
      <c r="EV65" s="220"/>
      <c r="EW65" s="220"/>
      <c r="EX65" s="267"/>
      <c r="EY65" s="267"/>
      <c r="EZ65" s="268"/>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c r="IW65"/>
      <c r="IX65"/>
      <c r="IY65"/>
      <c r="IZ65"/>
      <c r="JA65"/>
      <c r="JB65"/>
      <c r="JC65"/>
      <c r="JD65"/>
      <c r="JE65"/>
      <c r="JF65"/>
      <c r="JG65"/>
      <c r="JH65"/>
      <c r="JI65"/>
      <c r="JJ65"/>
      <c r="JK65"/>
      <c r="JL65"/>
      <c r="JM65"/>
      <c r="JN65"/>
      <c r="JO65"/>
      <c r="JP65"/>
      <c r="JQ65"/>
      <c r="JR65"/>
      <c r="JS65"/>
      <c r="JT65"/>
    </row>
    <row r="66" spans="3:280" x14ac:dyDescent="0.25">
      <c r="BA66" s="126"/>
      <c r="BB66" s="120"/>
      <c r="CZ66" s="120"/>
      <c r="EX66" s="126"/>
    </row>
  </sheetData>
  <sheetProtection algorithmName="SHA-512" hashValue="1crIXNiDU8R5u8DVjEISH/Ae2nGi8Lwn1EcCusU+RiBaj0ORwdziYKq0ojDYPbpaSrFoKFYi2pHZdMoJWA7iZw==" saltValue="Tky+9zGQgaRsaofAs93IaQ==" spinCount="100000" sheet="1" objects="1" scenarios="1"/>
  <mergeCells count="41">
    <mergeCell ref="FB60:FD60"/>
    <mergeCell ref="FZ60:GB60"/>
    <mergeCell ref="GX60:GZ60"/>
    <mergeCell ref="FB40:FD40"/>
    <mergeCell ref="FZ40:GB40"/>
    <mergeCell ref="GX40:GZ40"/>
    <mergeCell ref="HB41:HC41"/>
    <mergeCell ref="HZ41:IA41"/>
    <mergeCell ref="IX41:IY41"/>
    <mergeCell ref="FB29:FD29"/>
    <mergeCell ref="FZ29:GB29"/>
    <mergeCell ref="GX29:GZ29"/>
    <mergeCell ref="HB29:HC29"/>
    <mergeCell ref="HZ29:IA29"/>
    <mergeCell ref="IX29:IY29"/>
    <mergeCell ref="HB15:HC15"/>
    <mergeCell ref="HZ15:IA15"/>
    <mergeCell ref="IX15:IY15"/>
    <mergeCell ref="HB17:HC17"/>
    <mergeCell ref="HZ17:IA17"/>
    <mergeCell ref="IX17:IY17"/>
    <mergeCell ref="IF13:IT13"/>
    <mergeCell ref="JD13:JR13"/>
    <mergeCell ref="FB14:FE14"/>
    <mergeCell ref="FZ14:GC14"/>
    <mergeCell ref="GX14:HA14"/>
    <mergeCell ref="HZ14:IA14"/>
    <mergeCell ref="IX14:IY14"/>
    <mergeCell ref="D4:AZ4"/>
    <mergeCell ref="BC4:CY4"/>
    <mergeCell ref="DA4:EW4"/>
    <mergeCell ref="C6:C7"/>
    <mergeCell ref="D6:AB6"/>
    <mergeCell ref="BC6:CA6"/>
    <mergeCell ref="DA6:DY6"/>
    <mergeCell ref="FA1:FE5"/>
    <mergeCell ref="FY1:GC5"/>
    <mergeCell ref="GW1:HA5"/>
    <mergeCell ref="HB1:HX7"/>
    <mergeCell ref="HZ1:IV7"/>
    <mergeCell ref="IX1:JT7"/>
  </mergeCells>
  <conditionalFormatting sqref="D8 AB8 AZ8 D10:D13 AB10:AB13 AZ10:AZ13 D19:D26 AB19:AB26 AZ19:AZ26 D43:D57 AB43:AB57 AZ43:AZ57 D63:D64 AB63:AB64 AZ63:AZ64">
    <cfRule type="notContainsBlanks" dxfId="10" priority="9">
      <formula>LEN(TRIM(D8))&gt;0</formula>
    </cfRule>
  </conditionalFormatting>
  <conditionalFormatting sqref="D31:D37">
    <cfRule type="notContainsBlanks" dxfId="9" priority="10">
      <formula>LEN(TRIM(D31))&gt;0</formula>
    </cfRule>
  </conditionalFormatting>
  <conditionalFormatting sqref="D39 AB39 AZ39">
    <cfRule type="expression" dxfId="8" priority="11">
      <formula>#REF!</formula>
    </cfRule>
  </conditionalFormatting>
  <conditionalFormatting sqref="AB31:AB37 AZ31:AZ37">
    <cfRule type="notContainsBlanks" dxfId="7" priority="8">
      <formula>LEN(TRIM(AB31))&gt;0</formula>
    </cfRule>
  </conditionalFormatting>
  <conditionalFormatting sqref="BC19:CY26">
    <cfRule type="notContainsBlanks" dxfId="6" priority="6">
      <formula>LEN(TRIM(BC19))&gt;0</formula>
    </cfRule>
  </conditionalFormatting>
  <conditionalFormatting sqref="BC31:CY37">
    <cfRule type="notContainsBlanks" dxfId="5" priority="5">
      <formula>LEN(TRIM(BC31))&gt;0</formula>
    </cfRule>
  </conditionalFormatting>
  <conditionalFormatting sqref="BC43:CY57">
    <cfRule type="notContainsBlanks" dxfId="4" priority="4">
      <formula>LEN(TRIM(BC43))&gt;0</formula>
    </cfRule>
  </conditionalFormatting>
  <conditionalFormatting sqref="DA19:EW26 DA31:EW37 DA43:EW57">
    <cfRule type="notContainsBlanks" dxfId="3" priority="7">
      <formula>LEN(TRIM(DA19))&gt;0</formula>
    </cfRule>
  </conditionalFormatting>
  <conditionalFormatting sqref="EY19:EY26">
    <cfRule type="notContainsBlanks" dxfId="2" priority="3">
      <formula>LEN(TRIM(EY19))&gt;0</formula>
    </cfRule>
  </conditionalFormatting>
  <conditionalFormatting sqref="EY31:EY37">
    <cfRule type="notContainsBlanks" dxfId="1" priority="2">
      <formula>LEN(TRIM(EY31))&gt;0</formula>
    </cfRule>
  </conditionalFormatting>
  <conditionalFormatting sqref="EY43:EY57">
    <cfRule type="notContainsBlanks" dxfId="0" priority="1">
      <formula>LEN(TRIM(EY43))&gt;0</formula>
    </cfRule>
  </conditionalFormatting>
  <dataValidations count="18">
    <dataValidation type="custom" allowBlank="1" showInputMessage="1" showErrorMessage="1" error="Since you entered 0 ES youth parents age 18-24, you may only enter 0 ES children in households with parenting youth age 18-24" sqref="D13" xr:uid="{4EB56CD2-1541-459A-8B58-65C396D80202}">
      <formula1>IF(D11&gt;0,TRUE,IF(AND(D11=0,D13=0),TRUE,FALSE))</formula1>
    </dataValidation>
    <dataValidation type="custom" allowBlank="1" showInputMessage="1" showErrorMessage="1" error="Since you entered 0 TH youth parents age 18-24, you may only enter 0 TH children in households with parenting youth age 18-24" sqref="AB13" xr:uid="{74FB6EBD-35CA-4355-87D5-B1C11E226EEF}">
      <formula1>IF(AB11&gt;0,TRUE,IF(AND(AB11=0,AB13=0),TRUE,FALSE))</formula1>
    </dataValidation>
    <dataValidation type="custom" allowBlank="1" showInputMessage="1" showErrorMessage="1" error="Since you entered 0 UN youth parents age 18-24, you may only enter 0 UN children in households with parenting youth age 18-24" sqref="AZ13" xr:uid="{2A476297-CFF1-4EE5-8874-1E90427AA0C4}">
      <formula1>IF(AZ11&gt;0,TRUE,IF(AND(AZ11=0,AZ13=0),TRUE,FALSE))</formula1>
    </dataValidation>
    <dataValidation type="custom" allowBlank="1" showInputMessage="1" showErrorMessage="1" error="Since you entered 0 UN youth parents under 18, you may only enter 0 UN children in households with parenting youth under age 18" sqref="AZ12" xr:uid="{B8DC97C0-7472-4FFD-A708-D019D59D895D}">
      <formula1>IF(AZ10&gt;0,TRUE,IF(AND(AZ10=0,AZ12=0),TRUE,FALSE))</formula1>
    </dataValidation>
    <dataValidation type="custom" allowBlank="1" showInputMessage="1" showErrorMessage="1" error="Since you entered 0 TH youth parents under 18, you may only enter 0 TH children in households with parenting youth under age 18" sqref="AB12" xr:uid="{9114844A-941F-4315-A854-499B8E6B5655}">
      <formula1>IF(AB10&gt;0,TRUE,IF(AND(AB10=0,AB12=0),TRUE,FALSE))</formula1>
    </dataValidation>
    <dataValidation type="custom" allowBlank="1" showInputMessage="1" showErrorMessage="1" error="Since you entered 0 ES youth parents under 18, you may only enter 0 ES children in households with parenting youth under age 18" sqref="D12" xr:uid="{A1D54B43-606D-442F-A5ED-57619722C051}">
      <formula1>IF(D10&gt;0,TRUE,IF(AND(D10=0,D12=0),TRUE,FALSE))</formula1>
    </dataValidation>
    <dataValidation type="custom" allowBlank="1" showInputMessage="1" showErrorMessage="1" error="Please enter a value less than or equal to the total number of ES persons AND greater than or equal to the number of CH ES households" sqref="D64" xr:uid="{3DB673DD-51D5-4FBA-88FA-220504FA5399}">
      <formula1>IF(AND(D64&lt;=D8,D64&gt;=D63),TRUE,FALSE)</formula1>
    </dataValidation>
    <dataValidation type="custom" allowBlank="1" showInputMessage="1" showErrorMessage="1" error="Please enter a value less than or equal to the total number of TH persons AND greater than or equal to the number of CH TH households" sqref="AB64" xr:uid="{D41DE9F7-69F1-4E41-A3E2-9AF18F3E0282}">
      <formula1>IF(AND(AB64&lt;=AB8,AB64&gt;=AB63),TRUE,FALSE)</formula1>
    </dataValidation>
    <dataValidation type="custom" allowBlank="1" showInputMessage="1" showErrorMessage="1" error="Please enter a value less than or equal to the total number of UN persons AND greater than or equal to the number of CH UN households" sqref="AZ64" xr:uid="{EA720CD5-6553-48F4-B600-47803576729A}">
      <formula1>IF(AND(AZ64&lt;=AZ8,AZ64&gt;=AZ63),TRUE,FALSE)</formula1>
    </dataValidation>
    <dataValidation type="custom" allowBlank="1" showInputMessage="1" showErrorMessage="1" error="Please enter a value less than or equal to the number of ES youth parents that reported More Than One Gender" sqref="D31:D37" xr:uid="{46784CE5-567D-4021-A575-11EE48F4B158}">
      <formula1>IF(D31&lt;=D$26,TRUE,FALSE)</formula1>
    </dataValidation>
    <dataValidation type="custom" allowBlank="1" showInputMessage="1" showErrorMessage="1" error="Please enter a value less than or equal to the total number of ES households" sqref="D63" xr:uid="{242EEABC-A7CD-47F4-8ACE-01EC2EC6FA39}">
      <formula1>IF(D63&lt;=D8,TRUE,FALSE)</formula1>
    </dataValidation>
    <dataValidation type="custom" allowBlank="1" showInputMessage="1" showErrorMessage="1" error="Please enter a value less than or equal to the number of TH youth parents that reported More Than One Gender" sqref="AB31:AB37" xr:uid="{106D4A46-76DE-4E40-8C6F-FEED0FFC3689}">
      <formula1>IF(AB31&lt;=AB$26,TRUE,FALSE)</formula1>
    </dataValidation>
    <dataValidation type="custom" allowBlank="1" showInputMessage="1" showErrorMessage="1" error="Please enter a value less than or equal to the number of UN youth parents that reported More Than One Gender" sqref="AZ31:AZ37" xr:uid="{0EC89A71-D730-4792-8730-C0266CA9F1FB}">
      <formula1>IF(AZ31&lt;=AZ$26,TRUE,FALSE)</formula1>
    </dataValidation>
    <dataValidation type="custom" allowBlank="1" showInputMessage="1" showErrorMessage="1" error="Please enter a value less than or equal to the total number of TH households" sqref="AB63" xr:uid="{C25F5DEA-1820-4383-91AB-4FF115CEA928}">
      <formula1>IF(AB63&lt;=AB8,TRUE,FALSE)</formula1>
    </dataValidation>
    <dataValidation type="custom" allowBlank="1" showInputMessage="1" showErrorMessage="1" error="Please enter a value less than or equal to the total number of UN households" sqref="AZ63" xr:uid="{690A8FE0-B068-4918-B8A9-25D25216C50D}">
      <formula1>IF(AZ63&lt;=AZ8,TRUE,FALSE)</formula1>
    </dataValidation>
    <dataValidation type="custom" allowBlank="1" showInputMessage="1" showErrorMessage="1" error="Please enter a value less than or equal to the total number of ES youth parents" sqref="D43:D57 D19:D26" xr:uid="{476A1176-A181-4CA7-AFBB-028BDC78BCA9}">
      <formula1>IF(D19&lt;=(D$10+D$11),TRUE,FALSE)</formula1>
    </dataValidation>
    <dataValidation type="custom" allowBlank="1" showInputMessage="1" showErrorMessage="1" error="Please enter a value less than or equal to the total number of TH youth parents" sqref="AB43:AB57 AB19:AB26" xr:uid="{7100ABB7-74F5-42A8-83B5-1646947A980D}">
      <formula1>IF(AB19&lt;=(AB$10+AB$11),TRUE,FALSE)</formula1>
    </dataValidation>
    <dataValidation type="custom" allowBlank="1" showInputMessage="1" showErrorMessage="1" error="Please enter a value less than or equal to the total number of UN youth parents" sqref="AZ43:AZ57 AZ19:AZ26" xr:uid="{61538565-BCDE-47B3-B287-A2D7E3B2399E}">
      <formula1>IF(AZ19&lt;=(AZ$10+AZ$11),TRUE,FALSE)</formula1>
    </dataValidation>
  </dataValidation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db5066c-6899-482b-9ea0-5145f9da9989" xsi:nil="true"/>
    <lcf76f155ced4ddcb4097134ff3c332f xmlns="05d80e4c-a62f-4085-aa97-eca9dbd28456">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5A3BC9A98862B42879C1EE30B9E13F1" ma:contentTypeVersion="16" ma:contentTypeDescription="Create a new document." ma:contentTypeScope="" ma:versionID="13a29548e83c33b54b521e0221388ee2">
  <xsd:schema xmlns:xsd="http://www.w3.org/2001/XMLSchema" xmlns:xs="http://www.w3.org/2001/XMLSchema" xmlns:p="http://schemas.microsoft.com/office/2006/metadata/properties" xmlns:ns2="05d80e4c-a62f-4085-aa97-eca9dbd28456" xmlns:ns3="f0ffdbc8-0f14-463a-b618-86f2b51e3172" xmlns:ns4="ddb5066c-6899-482b-9ea0-5145f9da9989" targetNamespace="http://schemas.microsoft.com/office/2006/metadata/properties" ma:root="true" ma:fieldsID="f478daba9c6ff0792f2340a9e838afed" ns2:_="" ns3:_="" ns4:_="">
    <xsd:import namespace="05d80e4c-a62f-4085-aa97-eca9dbd28456"/>
    <xsd:import namespace="f0ffdbc8-0f14-463a-b618-86f2b51e3172"/>
    <xsd:import namespace="ddb5066c-6899-482b-9ea0-5145f9da998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OCR"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d80e4c-a62f-4085-aa97-eca9dbd2845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0ffdbc8-0f14-463a-b618-86f2b51e317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a0dcb66c-6a92-4077-842d-733862355858}" ma:internalName="TaxCatchAll" ma:showField="CatchAllData" ma:web="f0ffdbc8-0f14-463a-b618-86f2b51e317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09BD4E0-900D-42A1-8E57-152E34F9CD84}">
  <ds:schemaRefs>
    <ds:schemaRef ds:uri="05d80e4c-a62f-4085-aa97-eca9dbd28456"/>
    <ds:schemaRef ds:uri="ddb5066c-6899-482b-9ea0-5145f9da9989"/>
    <ds:schemaRef ds:uri="http://purl.org/dc/terms/"/>
    <ds:schemaRef ds:uri="http://www.w3.org/XML/1998/namespace"/>
    <ds:schemaRef ds:uri="http://schemas.microsoft.com/office/2006/documentManagement/types"/>
    <ds:schemaRef ds:uri="http://purl.org/dc/elements/1.1/"/>
    <ds:schemaRef ds:uri="http://schemas.openxmlformats.org/package/2006/metadata/core-properties"/>
    <ds:schemaRef ds:uri="http://purl.org/dc/dcmitype/"/>
    <ds:schemaRef ds:uri="http://schemas.microsoft.com/office/infopath/2007/PartnerControls"/>
    <ds:schemaRef ds:uri="f0ffdbc8-0f14-463a-b618-86f2b51e3172"/>
    <ds:schemaRef ds:uri="http://schemas.microsoft.com/office/2006/metadata/properties"/>
  </ds:schemaRefs>
</ds:datastoreItem>
</file>

<file path=customXml/itemProps2.xml><?xml version="1.0" encoding="utf-8"?>
<ds:datastoreItem xmlns:ds="http://schemas.openxmlformats.org/officeDocument/2006/customXml" ds:itemID="{9955BFB0-677B-4F8E-B2FA-9DB3CC57A4A6}">
  <ds:schemaRefs>
    <ds:schemaRef ds:uri="http://schemas.microsoft.com/sharepoint/v3/contenttype/forms"/>
  </ds:schemaRefs>
</ds:datastoreItem>
</file>

<file path=customXml/itemProps3.xml><?xml version="1.0" encoding="utf-8"?>
<ds:datastoreItem xmlns:ds="http://schemas.openxmlformats.org/officeDocument/2006/customXml" ds:itemID="{2D6AE131-C0AD-4E76-89C5-33FCA8A8ABA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5d80e4c-a62f-4085-aa97-eca9dbd28456"/>
    <ds:schemaRef ds:uri="f0ffdbc8-0f14-463a-b618-86f2b51e3172"/>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24</vt:i4>
      </vt:variant>
    </vt:vector>
  </HeadingPairs>
  <TitlesOfParts>
    <vt:vector size="24" baseType="lpstr">
      <vt:lpstr>R1</vt:lpstr>
      <vt:lpstr>R1a</vt:lpstr>
      <vt:lpstr>R2</vt:lpstr>
      <vt:lpstr>R2a</vt:lpstr>
      <vt:lpstr>R3</vt:lpstr>
      <vt:lpstr>R4</vt:lpstr>
      <vt:lpstr>R5</vt:lpstr>
      <vt:lpstr>R6</vt:lpstr>
      <vt:lpstr>R7</vt:lpstr>
      <vt:lpstr>R8</vt:lpstr>
      <vt:lpstr>R9</vt:lpstr>
      <vt:lpstr>R10</vt:lpstr>
      <vt:lpstr>R11</vt:lpstr>
      <vt:lpstr>R12</vt:lpstr>
      <vt:lpstr>R13</vt:lpstr>
      <vt:lpstr>R14</vt:lpstr>
      <vt:lpstr>Total Count</vt:lpstr>
      <vt:lpstr>Household with children</vt:lpstr>
      <vt:lpstr>Households without children</vt:lpstr>
      <vt:lpstr>Households with only children</vt:lpstr>
      <vt:lpstr>Veterans in HH with children</vt:lpstr>
      <vt:lpstr>Veterans in HH without children</vt:lpstr>
      <vt:lpstr>Unaccompanied Youth</vt:lpstr>
      <vt:lpstr>Parenting Youth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Jordan, Daniella</dc:creator>
  <cp:lastModifiedBy>Jordan, Daniella</cp:lastModifiedBy>
  <dcterms:created xsi:type="dcterms:W3CDTF">2024-04-02T16:12:29Z</dcterms:created>
  <dcterms:modified xsi:type="dcterms:W3CDTF">2024-08-02T16:17:00Z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0x01010095A3BC9A98862B42879C1EE30B9E13F1</vt:lpwstr>
  </property>
  <property fmtid="{D5CDD505-2E9C-101B-9397-08002B2CF9AE}" pid="3" name="MediaServiceImageTags">
    <vt:lpwstr/>
  </property>
</Properties>
</file>